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215" windowHeight="7470" tabRatio="887" firstSheet="13" activeTab="15"/>
  </bookViews>
  <sheets>
    <sheet name="RESUMEN" sheetId="1" r:id="rId1"/>
    <sheet name="PTF" sheetId="23" r:id="rId2"/>
    <sheet name="PML" sheetId="24" r:id="rId3"/>
    <sheet name="PIB part. sector" sheetId="2" r:id="rId4"/>
    <sheet name="PIB por región" sheetId="5" r:id="rId5"/>
    <sheet name="Perm_Edif" sheetId="17" r:id="rId6"/>
    <sheet name="Perm.Edif.Acumulado" sheetId="19" r:id="rId7"/>
    <sheet name="Permisos edif. año" sheetId="20" r:id="rId8"/>
    <sheet name="Perm. Edif. Vvda y M2" sheetId="18" r:id="rId9"/>
    <sheet name="IMACON" sheetId="7" r:id="rId10"/>
    <sheet name="INACOR" sheetId="6" r:id="rId11"/>
    <sheet name="Inv. Construcción UF" sheetId="8" r:id="rId12"/>
    <sheet name="Trabajadores Contruccion" sheetId="21" r:id="rId13"/>
    <sheet name="Cesantia" sheetId="22" r:id="rId14"/>
    <sheet name="Datos_trabajo_input" sheetId="26" r:id="rId15"/>
    <sheet name="Promedios trabajt" sheetId="28" r:id="rId16"/>
    <sheet name="Trabajo" sheetId="27" r:id="rId17"/>
    <sheet name="Trabajo_sect_Anio" sheetId="33" r:id="rId18"/>
    <sheet name="Trab_Sectores_productivos (2)" sheetId="35" r:id="rId19"/>
    <sheet name="Trab_Sectores_productivos" sheetId="32" r:id="rId20"/>
    <sheet name="sector_prod_anual" sheetId="34" r:id="rId21"/>
    <sheet name="Cesantes Todas las regiones_inp" sheetId="29" r:id="rId22"/>
    <sheet name="Promedios cesantes" sheetId="30" r:id="rId23"/>
    <sheet name="TODAS" sheetId="31" r:id="rId24"/>
  </sheets>
  <definedNames>
    <definedName name="_xlnm._FilterDatabase" localSheetId="21" hidden="1">'Cesantes Todas las regiones_inp'!$A$7:$Z$202</definedName>
    <definedName name="_xlnm._FilterDatabase" localSheetId="14" hidden="1">Datos_trabajo_input!$A$5:$S$96</definedName>
    <definedName name="_xlnm._FilterDatabase" localSheetId="23" hidden="1">TODAS!$A$7:$Z$742</definedName>
    <definedName name="_xlnm._FilterDatabase" localSheetId="16" hidden="1">Trabajo!$D$1:$W$736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6" i="30" l="1"/>
  <c r="BT6" i="30"/>
  <c r="BU6" i="30"/>
  <c r="BV6" i="30"/>
  <c r="BW6" i="30"/>
  <c r="BX6" i="30"/>
  <c r="BY6" i="30"/>
  <c r="BZ6" i="30"/>
  <c r="CA6" i="30"/>
  <c r="CB6" i="30"/>
  <c r="CC6" i="30"/>
  <c r="CD6" i="30"/>
  <c r="CE6" i="30"/>
  <c r="CF6" i="30"/>
  <c r="CG6" i="30"/>
  <c r="S2" i="30"/>
  <c r="D2" i="35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E2" i="33"/>
  <c r="K10" i="29" l="1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AK3" i="35"/>
  <c r="AL3" i="35"/>
  <c r="AM3" i="35"/>
  <c r="AN3" i="35"/>
  <c r="AO3" i="35"/>
  <c r="AP3" i="35"/>
  <c r="AQ3" i="35"/>
  <c r="AR3" i="35"/>
  <c r="AS3" i="35"/>
  <c r="AT3" i="35"/>
  <c r="AU3" i="35"/>
  <c r="AV3" i="35"/>
  <c r="AW3" i="35"/>
  <c r="AX3" i="35"/>
  <c r="AY3" i="35"/>
  <c r="AZ3" i="35"/>
  <c r="BA3" i="35"/>
  <c r="BB3" i="35"/>
  <c r="BC3" i="35"/>
  <c r="BD3" i="35"/>
  <c r="BE3" i="35"/>
  <c r="BF3" i="35"/>
  <c r="BG3" i="35"/>
  <c r="BH3" i="35"/>
  <c r="BI3" i="35"/>
  <c r="BJ3" i="35"/>
  <c r="BK3" i="35"/>
  <c r="BL3" i="35"/>
  <c r="BM3" i="35"/>
  <c r="BN3" i="35"/>
  <c r="BO3" i="35"/>
  <c r="BP3" i="35"/>
  <c r="BQ3" i="35"/>
  <c r="BR3" i="35"/>
  <c r="BS3" i="35"/>
  <c r="BT3" i="35"/>
  <c r="BU3" i="35"/>
  <c r="BV3" i="35"/>
  <c r="BW3" i="35"/>
  <c r="BX3" i="35"/>
  <c r="BY3" i="35"/>
  <c r="BZ3" i="35"/>
  <c r="CA3" i="35"/>
  <c r="CB3" i="35"/>
  <c r="CC3" i="35"/>
  <c r="CD3" i="35"/>
  <c r="CE3" i="35"/>
  <c r="CF3" i="35"/>
  <c r="CG3" i="35"/>
  <c r="CH3" i="35"/>
  <c r="CI3" i="35"/>
  <c r="CJ3" i="35"/>
  <c r="CK3" i="35"/>
  <c r="CL3" i="35"/>
  <c r="CM3" i="35"/>
  <c r="CN3" i="35"/>
  <c r="CO3" i="35"/>
  <c r="CP3" i="35"/>
  <c r="CQ3" i="35"/>
  <c r="CR3" i="35"/>
  <c r="CS3" i="35"/>
  <c r="CT3" i="35"/>
  <c r="CU3" i="35"/>
  <c r="CV3" i="35"/>
  <c r="CW3" i="35"/>
  <c r="CX3" i="35"/>
  <c r="CY3" i="35"/>
  <c r="CZ3" i="35"/>
  <c r="DA3" i="35"/>
  <c r="DB3" i="35"/>
  <c r="DC3" i="35"/>
  <c r="DD3" i="35"/>
  <c r="D3" i="35"/>
  <c r="D4" i="35"/>
  <c r="DD51" i="35"/>
  <c r="DC51" i="35"/>
  <c r="DB51" i="35"/>
  <c r="DA51" i="35"/>
  <c r="CZ51" i="35"/>
  <c r="CY51" i="35"/>
  <c r="CX51" i="35"/>
  <c r="CW51" i="35"/>
  <c r="CV51" i="35"/>
  <c r="CU51" i="35"/>
  <c r="CT51" i="35"/>
  <c r="CS51" i="35"/>
  <c r="CR51" i="35"/>
  <c r="CQ51" i="35"/>
  <c r="CP51" i="35"/>
  <c r="CO51" i="35"/>
  <c r="CN51" i="35"/>
  <c r="CM51" i="35"/>
  <c r="CL51" i="35"/>
  <c r="CK51" i="35"/>
  <c r="CJ51" i="35"/>
  <c r="CI51" i="35"/>
  <c r="CH51" i="35"/>
  <c r="CG51" i="35"/>
  <c r="CF51" i="35"/>
  <c r="CE51" i="35"/>
  <c r="CD51" i="35"/>
  <c r="CC51" i="35"/>
  <c r="CB51" i="35"/>
  <c r="CA51" i="35"/>
  <c r="BZ51" i="35"/>
  <c r="BY51" i="35"/>
  <c r="BX51" i="35"/>
  <c r="BW51" i="35"/>
  <c r="BV51" i="35"/>
  <c r="BU51" i="35"/>
  <c r="BT51" i="35"/>
  <c r="BS51" i="35"/>
  <c r="BR51" i="35"/>
  <c r="BQ51" i="35"/>
  <c r="BP51" i="35"/>
  <c r="BO51" i="35"/>
  <c r="BN51" i="35"/>
  <c r="BM51" i="35"/>
  <c r="BL51" i="35"/>
  <c r="BK51" i="35"/>
  <c r="BJ51" i="35"/>
  <c r="BI51" i="35"/>
  <c r="BH51" i="35"/>
  <c r="BG51" i="35"/>
  <c r="BF51" i="35"/>
  <c r="BE51" i="35"/>
  <c r="BD51" i="35"/>
  <c r="BC51" i="35"/>
  <c r="BB51" i="35"/>
  <c r="BA51" i="35"/>
  <c r="AZ51" i="35"/>
  <c r="AY51" i="35"/>
  <c r="AX51" i="35"/>
  <c r="AW51" i="35"/>
  <c r="AV51" i="35"/>
  <c r="AU51" i="35"/>
  <c r="AT51" i="35"/>
  <c r="AS51" i="35"/>
  <c r="AR51" i="35"/>
  <c r="AQ51" i="35"/>
  <c r="AP51" i="35"/>
  <c r="AO51" i="35"/>
  <c r="AN51" i="35"/>
  <c r="AM51" i="35"/>
  <c r="AL51" i="35"/>
  <c r="AK51" i="35"/>
  <c r="AJ51" i="35"/>
  <c r="AI51" i="35"/>
  <c r="AH51" i="35"/>
  <c r="AG51" i="35"/>
  <c r="AF51" i="35"/>
  <c r="AE51" i="35"/>
  <c r="AD51" i="35"/>
  <c r="AC51" i="35"/>
  <c r="AB51" i="35"/>
  <c r="AA51" i="35"/>
  <c r="Z51" i="35"/>
  <c r="Y51" i="35"/>
  <c r="X51" i="35"/>
  <c r="W51" i="35"/>
  <c r="V51" i="35"/>
  <c r="U51" i="35"/>
  <c r="T51" i="35"/>
  <c r="S51" i="35"/>
  <c r="R51" i="35"/>
  <c r="Q51" i="35"/>
  <c r="P51" i="35"/>
  <c r="O51" i="35"/>
  <c r="N51" i="35"/>
  <c r="M51" i="35"/>
  <c r="L51" i="35"/>
  <c r="K51" i="35"/>
  <c r="J51" i="35"/>
  <c r="I51" i="35"/>
  <c r="H51" i="35"/>
  <c r="G51" i="35"/>
  <c r="F51" i="35"/>
  <c r="E51" i="35"/>
  <c r="D51" i="35"/>
  <c r="DD50" i="35"/>
  <c r="DC50" i="35"/>
  <c r="DB50" i="35"/>
  <c r="DA50" i="35"/>
  <c r="CZ50" i="35"/>
  <c r="CY50" i="35"/>
  <c r="CX50" i="35"/>
  <c r="CW50" i="35"/>
  <c r="CV50" i="35"/>
  <c r="CU50" i="35"/>
  <c r="CT50" i="35"/>
  <c r="CS50" i="35"/>
  <c r="CR50" i="35"/>
  <c r="CQ50" i="35"/>
  <c r="CP50" i="35"/>
  <c r="CO50" i="35"/>
  <c r="CN50" i="35"/>
  <c r="CM50" i="35"/>
  <c r="CL50" i="35"/>
  <c r="CK50" i="35"/>
  <c r="CJ50" i="35"/>
  <c r="CI50" i="35"/>
  <c r="CH50" i="35"/>
  <c r="CG50" i="35"/>
  <c r="CF50" i="35"/>
  <c r="CE50" i="35"/>
  <c r="CD50" i="35"/>
  <c r="CC50" i="35"/>
  <c r="CB50" i="35"/>
  <c r="CA50" i="35"/>
  <c r="BZ50" i="35"/>
  <c r="BY50" i="35"/>
  <c r="BX50" i="35"/>
  <c r="BW50" i="35"/>
  <c r="BV50" i="35"/>
  <c r="BU50" i="35"/>
  <c r="BT50" i="35"/>
  <c r="BS50" i="35"/>
  <c r="BR50" i="35"/>
  <c r="BQ50" i="35"/>
  <c r="BP50" i="35"/>
  <c r="BO50" i="35"/>
  <c r="BN50" i="35"/>
  <c r="BM50" i="35"/>
  <c r="BL50" i="35"/>
  <c r="BK50" i="35"/>
  <c r="BJ50" i="35"/>
  <c r="BI50" i="35"/>
  <c r="BH50" i="35"/>
  <c r="BG50" i="35"/>
  <c r="BF50" i="35"/>
  <c r="BE50" i="35"/>
  <c r="BD50" i="35"/>
  <c r="BC50" i="35"/>
  <c r="BB50" i="35"/>
  <c r="BA50" i="35"/>
  <c r="AZ50" i="35"/>
  <c r="AY50" i="35"/>
  <c r="AX50" i="35"/>
  <c r="AW50" i="35"/>
  <c r="AV50" i="35"/>
  <c r="AU50" i="35"/>
  <c r="AT50" i="35"/>
  <c r="AS50" i="35"/>
  <c r="AR50" i="35"/>
  <c r="AQ50" i="35"/>
  <c r="AP50" i="35"/>
  <c r="AO50" i="35"/>
  <c r="AN50" i="35"/>
  <c r="AM50" i="35"/>
  <c r="AL50" i="35"/>
  <c r="AK50" i="35"/>
  <c r="AJ50" i="35"/>
  <c r="AI50" i="35"/>
  <c r="AH50" i="35"/>
  <c r="AG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DD49" i="35"/>
  <c r="DC49" i="35"/>
  <c r="DB49" i="35"/>
  <c r="DA49" i="35"/>
  <c r="CZ49" i="35"/>
  <c r="CY49" i="35"/>
  <c r="CX49" i="35"/>
  <c r="CW49" i="35"/>
  <c r="CV49" i="35"/>
  <c r="CU49" i="35"/>
  <c r="CT49" i="35"/>
  <c r="CS49" i="35"/>
  <c r="CR49" i="35"/>
  <c r="CQ49" i="35"/>
  <c r="CP49" i="35"/>
  <c r="CO49" i="35"/>
  <c r="CN49" i="35"/>
  <c r="CM49" i="35"/>
  <c r="CL49" i="35"/>
  <c r="CK49" i="35"/>
  <c r="CJ49" i="35"/>
  <c r="CI49" i="35"/>
  <c r="CH49" i="35"/>
  <c r="CG49" i="35"/>
  <c r="CF49" i="35"/>
  <c r="CE49" i="35"/>
  <c r="CD49" i="35"/>
  <c r="CC49" i="35"/>
  <c r="CB49" i="35"/>
  <c r="CA49" i="35"/>
  <c r="BZ49" i="35"/>
  <c r="BY49" i="35"/>
  <c r="BX49" i="35"/>
  <c r="BW49" i="35"/>
  <c r="BV49" i="35"/>
  <c r="BU49" i="35"/>
  <c r="BT49" i="35"/>
  <c r="BS49" i="35"/>
  <c r="BR49" i="35"/>
  <c r="BQ49" i="35"/>
  <c r="BP49" i="35"/>
  <c r="BO49" i="35"/>
  <c r="BN49" i="35"/>
  <c r="BM49" i="35"/>
  <c r="BL49" i="35"/>
  <c r="BK49" i="35"/>
  <c r="BJ49" i="35"/>
  <c r="BI49" i="35"/>
  <c r="BH49" i="35"/>
  <c r="BG49" i="35"/>
  <c r="BF49" i="35"/>
  <c r="BE49" i="35"/>
  <c r="BD49" i="35"/>
  <c r="BC49" i="35"/>
  <c r="BB49" i="35"/>
  <c r="BA49" i="35"/>
  <c r="AZ49" i="35"/>
  <c r="AY49" i="35"/>
  <c r="AX49" i="35"/>
  <c r="AW49" i="35"/>
  <c r="AV49" i="35"/>
  <c r="AU49" i="35"/>
  <c r="AT49" i="35"/>
  <c r="AS49" i="35"/>
  <c r="AR49" i="35"/>
  <c r="AQ49" i="35"/>
  <c r="AP49" i="35"/>
  <c r="AO49" i="35"/>
  <c r="AN49" i="35"/>
  <c r="AM49" i="35"/>
  <c r="AL49" i="35"/>
  <c r="AK49" i="35"/>
  <c r="AJ49" i="35"/>
  <c r="AI49" i="35"/>
  <c r="AH49" i="35"/>
  <c r="AG49" i="35"/>
  <c r="AF49" i="35"/>
  <c r="AE49" i="35"/>
  <c r="AD49" i="35"/>
  <c r="AC49" i="35"/>
  <c r="AB49" i="35"/>
  <c r="AA49" i="35"/>
  <c r="Z49" i="35"/>
  <c r="Y49" i="35"/>
  <c r="X49" i="35"/>
  <c r="W49" i="35"/>
  <c r="V49" i="35"/>
  <c r="U49" i="35"/>
  <c r="T49" i="35"/>
  <c r="S49" i="35"/>
  <c r="R49" i="35"/>
  <c r="Q49" i="35"/>
  <c r="P49" i="35"/>
  <c r="O49" i="35"/>
  <c r="N49" i="35"/>
  <c r="M49" i="35"/>
  <c r="L49" i="35"/>
  <c r="K49" i="35"/>
  <c r="J49" i="35"/>
  <c r="I49" i="35"/>
  <c r="H49" i="35"/>
  <c r="G49" i="35"/>
  <c r="F49" i="35"/>
  <c r="E49" i="35"/>
  <c r="D49" i="35"/>
  <c r="DD48" i="35"/>
  <c r="DC48" i="35"/>
  <c r="DB48" i="35"/>
  <c r="DA48" i="35"/>
  <c r="CZ48" i="35"/>
  <c r="CY48" i="35"/>
  <c r="CX48" i="35"/>
  <c r="CW48" i="35"/>
  <c r="CV48" i="35"/>
  <c r="CU48" i="35"/>
  <c r="CT48" i="35"/>
  <c r="CS48" i="35"/>
  <c r="CR48" i="35"/>
  <c r="CQ48" i="35"/>
  <c r="CP48" i="35"/>
  <c r="CO48" i="35"/>
  <c r="CN48" i="35"/>
  <c r="CM48" i="35"/>
  <c r="CL48" i="35"/>
  <c r="CK48" i="35"/>
  <c r="CJ48" i="35"/>
  <c r="CI48" i="35"/>
  <c r="CH48" i="35"/>
  <c r="CG48" i="35"/>
  <c r="CF48" i="35"/>
  <c r="CE48" i="35"/>
  <c r="CD48" i="35"/>
  <c r="CC48" i="35"/>
  <c r="CB48" i="35"/>
  <c r="CA48" i="35"/>
  <c r="BZ48" i="35"/>
  <c r="BY48" i="35"/>
  <c r="BX48" i="35"/>
  <c r="BW48" i="35"/>
  <c r="BV48" i="35"/>
  <c r="BU48" i="35"/>
  <c r="BT48" i="35"/>
  <c r="BS48" i="35"/>
  <c r="BR48" i="35"/>
  <c r="BQ48" i="35"/>
  <c r="BP48" i="35"/>
  <c r="BO48" i="35"/>
  <c r="BN48" i="35"/>
  <c r="BM48" i="35"/>
  <c r="BL48" i="35"/>
  <c r="BK48" i="35"/>
  <c r="BJ48" i="35"/>
  <c r="BI48" i="35"/>
  <c r="BH48" i="35"/>
  <c r="BG48" i="35"/>
  <c r="BF48" i="35"/>
  <c r="BE48" i="35"/>
  <c r="BD48" i="35"/>
  <c r="BC48" i="35"/>
  <c r="BB48" i="35"/>
  <c r="BA48" i="35"/>
  <c r="AZ48" i="35"/>
  <c r="AY48" i="35"/>
  <c r="AX48" i="35"/>
  <c r="AW48" i="35"/>
  <c r="AV48" i="35"/>
  <c r="AU48" i="35"/>
  <c r="AT48" i="35"/>
  <c r="AS48" i="35"/>
  <c r="AR48" i="35"/>
  <c r="AQ48" i="35"/>
  <c r="AP48" i="35"/>
  <c r="AO48" i="35"/>
  <c r="AN48" i="35"/>
  <c r="AM48" i="35"/>
  <c r="AL48" i="35"/>
  <c r="AK48" i="35"/>
  <c r="AJ48" i="35"/>
  <c r="AI48" i="35"/>
  <c r="AH48" i="35"/>
  <c r="AG48" i="35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DD47" i="35"/>
  <c r="DC47" i="35"/>
  <c r="DB47" i="35"/>
  <c r="DA47" i="35"/>
  <c r="CZ47" i="35"/>
  <c r="CY47" i="35"/>
  <c r="CX47" i="35"/>
  <c r="CW47" i="35"/>
  <c r="CV47" i="35"/>
  <c r="CU47" i="35"/>
  <c r="CT47" i="35"/>
  <c r="CS47" i="35"/>
  <c r="CR47" i="35"/>
  <c r="CQ47" i="35"/>
  <c r="CP47" i="35"/>
  <c r="CO47" i="35"/>
  <c r="CN47" i="35"/>
  <c r="CM47" i="35"/>
  <c r="CL47" i="35"/>
  <c r="CK47" i="35"/>
  <c r="CJ47" i="35"/>
  <c r="CI47" i="35"/>
  <c r="CH47" i="35"/>
  <c r="CG47" i="35"/>
  <c r="CF47" i="35"/>
  <c r="CE47" i="35"/>
  <c r="CD47" i="35"/>
  <c r="CC47" i="35"/>
  <c r="CB47" i="35"/>
  <c r="CA47" i="35"/>
  <c r="BZ47" i="35"/>
  <c r="BY47" i="35"/>
  <c r="BX47" i="35"/>
  <c r="BW47" i="35"/>
  <c r="BV47" i="35"/>
  <c r="BU47" i="35"/>
  <c r="BT47" i="35"/>
  <c r="BS47" i="35"/>
  <c r="BR47" i="35"/>
  <c r="BQ47" i="35"/>
  <c r="BP47" i="35"/>
  <c r="BO47" i="35"/>
  <c r="BN47" i="35"/>
  <c r="BM47" i="35"/>
  <c r="BL47" i="35"/>
  <c r="BK47" i="35"/>
  <c r="BJ47" i="35"/>
  <c r="BI47" i="35"/>
  <c r="BH47" i="35"/>
  <c r="BG47" i="35"/>
  <c r="BF47" i="35"/>
  <c r="BE47" i="35"/>
  <c r="BD47" i="35"/>
  <c r="BC47" i="35"/>
  <c r="BB47" i="35"/>
  <c r="BA47" i="35"/>
  <c r="AZ47" i="35"/>
  <c r="AY47" i="35"/>
  <c r="AX47" i="35"/>
  <c r="AW47" i="35"/>
  <c r="AV47" i="35"/>
  <c r="AU47" i="35"/>
  <c r="AT47" i="35"/>
  <c r="AS47" i="35"/>
  <c r="AR47" i="35"/>
  <c r="AQ47" i="35"/>
  <c r="AP47" i="35"/>
  <c r="AO47" i="35"/>
  <c r="AN47" i="35"/>
  <c r="AM47" i="35"/>
  <c r="AL47" i="35"/>
  <c r="AK47" i="35"/>
  <c r="AJ47" i="35"/>
  <c r="AI47" i="35"/>
  <c r="AH47" i="35"/>
  <c r="AG47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DD46" i="35"/>
  <c r="DC46" i="35"/>
  <c r="DB46" i="35"/>
  <c r="DA46" i="35"/>
  <c r="CZ46" i="35"/>
  <c r="CY46" i="35"/>
  <c r="CX46" i="35"/>
  <c r="CW46" i="35"/>
  <c r="CV46" i="35"/>
  <c r="CU46" i="35"/>
  <c r="CT46" i="35"/>
  <c r="CS46" i="35"/>
  <c r="CR46" i="35"/>
  <c r="CQ46" i="35"/>
  <c r="CP46" i="35"/>
  <c r="CO46" i="35"/>
  <c r="CN46" i="35"/>
  <c r="CM46" i="35"/>
  <c r="CL46" i="35"/>
  <c r="CK46" i="35"/>
  <c r="CJ46" i="35"/>
  <c r="CI46" i="35"/>
  <c r="CH46" i="35"/>
  <c r="CG46" i="35"/>
  <c r="CF46" i="35"/>
  <c r="CE46" i="35"/>
  <c r="CD46" i="35"/>
  <c r="CC46" i="35"/>
  <c r="CB46" i="35"/>
  <c r="CA46" i="35"/>
  <c r="BZ46" i="35"/>
  <c r="BY46" i="35"/>
  <c r="BX46" i="35"/>
  <c r="BW46" i="35"/>
  <c r="BV46" i="35"/>
  <c r="BU46" i="35"/>
  <c r="BT46" i="35"/>
  <c r="BS46" i="35"/>
  <c r="BR46" i="35"/>
  <c r="BQ46" i="35"/>
  <c r="BP46" i="35"/>
  <c r="BO46" i="35"/>
  <c r="BN46" i="35"/>
  <c r="BM46" i="35"/>
  <c r="BL46" i="35"/>
  <c r="BK46" i="35"/>
  <c r="BJ46" i="35"/>
  <c r="BI46" i="35"/>
  <c r="BH46" i="35"/>
  <c r="BG46" i="35"/>
  <c r="BF46" i="35"/>
  <c r="BE46" i="35"/>
  <c r="BD46" i="35"/>
  <c r="BC46" i="35"/>
  <c r="BB46" i="35"/>
  <c r="BA46" i="35"/>
  <c r="AZ46" i="35"/>
  <c r="AY46" i="35"/>
  <c r="AX46" i="35"/>
  <c r="AW46" i="35"/>
  <c r="AV46" i="35"/>
  <c r="AU46" i="35"/>
  <c r="AT46" i="35"/>
  <c r="AS46" i="35"/>
  <c r="AR46" i="35"/>
  <c r="AQ46" i="35"/>
  <c r="AP46" i="35"/>
  <c r="AO46" i="35"/>
  <c r="AN46" i="35"/>
  <c r="AM46" i="35"/>
  <c r="AL46" i="35"/>
  <c r="AK46" i="35"/>
  <c r="AJ46" i="35"/>
  <c r="AI46" i="35"/>
  <c r="AH46" i="35"/>
  <c r="AG46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DD45" i="35"/>
  <c r="DC45" i="35"/>
  <c r="DB45" i="35"/>
  <c r="DA45" i="35"/>
  <c r="CZ45" i="35"/>
  <c r="CY45" i="35"/>
  <c r="CX45" i="35"/>
  <c r="CW45" i="35"/>
  <c r="CV45" i="35"/>
  <c r="CU45" i="35"/>
  <c r="CT45" i="35"/>
  <c r="CS45" i="35"/>
  <c r="CR45" i="35"/>
  <c r="CQ45" i="35"/>
  <c r="CP45" i="35"/>
  <c r="CO45" i="35"/>
  <c r="CN45" i="35"/>
  <c r="CM45" i="35"/>
  <c r="CL45" i="35"/>
  <c r="CK45" i="35"/>
  <c r="CJ45" i="35"/>
  <c r="CI45" i="35"/>
  <c r="CH45" i="35"/>
  <c r="CG45" i="35"/>
  <c r="CF45" i="35"/>
  <c r="CE45" i="35"/>
  <c r="CD45" i="35"/>
  <c r="CC45" i="35"/>
  <c r="CB45" i="35"/>
  <c r="CA45" i="35"/>
  <c r="BZ45" i="35"/>
  <c r="BY45" i="35"/>
  <c r="BX45" i="35"/>
  <c r="BW45" i="35"/>
  <c r="BV45" i="35"/>
  <c r="BU45" i="35"/>
  <c r="BT45" i="35"/>
  <c r="BS45" i="35"/>
  <c r="BR45" i="35"/>
  <c r="BQ45" i="35"/>
  <c r="BP45" i="35"/>
  <c r="BO45" i="35"/>
  <c r="BN45" i="35"/>
  <c r="BM45" i="35"/>
  <c r="BL45" i="35"/>
  <c r="BK45" i="35"/>
  <c r="BJ45" i="35"/>
  <c r="BI45" i="35"/>
  <c r="BH45" i="35"/>
  <c r="BG45" i="35"/>
  <c r="BF45" i="35"/>
  <c r="BE45" i="35"/>
  <c r="BD45" i="35"/>
  <c r="BC45" i="35"/>
  <c r="BB45" i="35"/>
  <c r="BA45" i="35"/>
  <c r="AZ45" i="35"/>
  <c r="AY45" i="35"/>
  <c r="AX45" i="35"/>
  <c r="AW45" i="35"/>
  <c r="AV45" i="35"/>
  <c r="AU45" i="35"/>
  <c r="AT45" i="35"/>
  <c r="AS45" i="35"/>
  <c r="AR45" i="35"/>
  <c r="AQ45" i="35"/>
  <c r="AP45" i="35"/>
  <c r="AO45" i="35"/>
  <c r="AN45" i="35"/>
  <c r="AM45" i="35"/>
  <c r="AL45" i="35"/>
  <c r="AK45" i="35"/>
  <c r="AJ45" i="35"/>
  <c r="AI45" i="35"/>
  <c r="AH45" i="35"/>
  <c r="AG45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DD44" i="35"/>
  <c r="DC44" i="35"/>
  <c r="DB44" i="35"/>
  <c r="DA44" i="35"/>
  <c r="CZ44" i="35"/>
  <c r="CY44" i="35"/>
  <c r="CX44" i="35"/>
  <c r="CW44" i="35"/>
  <c r="CV44" i="35"/>
  <c r="CU44" i="35"/>
  <c r="CT44" i="35"/>
  <c r="CS44" i="35"/>
  <c r="CR44" i="35"/>
  <c r="CQ44" i="35"/>
  <c r="CP44" i="35"/>
  <c r="CO44" i="35"/>
  <c r="CN44" i="35"/>
  <c r="CM44" i="35"/>
  <c r="CL44" i="35"/>
  <c r="CK44" i="35"/>
  <c r="CJ44" i="35"/>
  <c r="CI44" i="35"/>
  <c r="CH44" i="35"/>
  <c r="CG44" i="35"/>
  <c r="CF44" i="35"/>
  <c r="CE44" i="35"/>
  <c r="CD44" i="35"/>
  <c r="CC44" i="35"/>
  <c r="CB44" i="35"/>
  <c r="CA44" i="35"/>
  <c r="BZ44" i="35"/>
  <c r="BY44" i="35"/>
  <c r="BX44" i="35"/>
  <c r="BW44" i="35"/>
  <c r="BV44" i="35"/>
  <c r="BU44" i="35"/>
  <c r="BT44" i="35"/>
  <c r="BS44" i="35"/>
  <c r="BR44" i="35"/>
  <c r="BQ44" i="35"/>
  <c r="BP44" i="35"/>
  <c r="BO44" i="35"/>
  <c r="BN44" i="35"/>
  <c r="BM44" i="35"/>
  <c r="BL44" i="35"/>
  <c r="BK44" i="35"/>
  <c r="BJ44" i="35"/>
  <c r="BI44" i="35"/>
  <c r="BH44" i="35"/>
  <c r="BG44" i="35"/>
  <c r="BF44" i="35"/>
  <c r="BE44" i="35"/>
  <c r="BD44" i="35"/>
  <c r="BC44" i="35"/>
  <c r="BB44" i="35"/>
  <c r="BA44" i="35"/>
  <c r="AZ44" i="35"/>
  <c r="AY44" i="35"/>
  <c r="AX44" i="35"/>
  <c r="AW44" i="35"/>
  <c r="AV44" i="35"/>
  <c r="AU44" i="35"/>
  <c r="AT44" i="35"/>
  <c r="AS44" i="35"/>
  <c r="AR44" i="35"/>
  <c r="AQ44" i="35"/>
  <c r="AP44" i="35"/>
  <c r="AO44" i="35"/>
  <c r="AN44" i="35"/>
  <c r="AM44" i="35"/>
  <c r="AL44" i="35"/>
  <c r="AK44" i="35"/>
  <c r="AJ44" i="35"/>
  <c r="AI44" i="35"/>
  <c r="AH44" i="35"/>
  <c r="AG44" i="35"/>
  <c r="AF44" i="35"/>
  <c r="AE44" i="35"/>
  <c r="AD44" i="35"/>
  <c r="AC44" i="35"/>
  <c r="AB44" i="35"/>
  <c r="AA44" i="35"/>
  <c r="Z44" i="35"/>
  <c r="Y44" i="35"/>
  <c r="X44" i="35"/>
  <c r="W44" i="35"/>
  <c r="V44" i="35"/>
  <c r="U44" i="35"/>
  <c r="T44" i="35"/>
  <c r="S44" i="35"/>
  <c r="R44" i="35"/>
  <c r="Q44" i="35"/>
  <c r="P44" i="35"/>
  <c r="O44" i="35"/>
  <c r="N44" i="35"/>
  <c r="M44" i="35"/>
  <c r="L44" i="35"/>
  <c r="K44" i="35"/>
  <c r="J44" i="35"/>
  <c r="I44" i="35"/>
  <c r="H44" i="35"/>
  <c r="G44" i="35"/>
  <c r="F44" i="35"/>
  <c r="E44" i="35"/>
  <c r="D44" i="35"/>
  <c r="DD43" i="35"/>
  <c r="DC43" i="35"/>
  <c r="DB43" i="35"/>
  <c r="DA43" i="35"/>
  <c r="CZ43" i="35"/>
  <c r="CY43" i="35"/>
  <c r="CX43" i="35"/>
  <c r="CW43" i="35"/>
  <c r="CV43" i="35"/>
  <c r="CU43" i="35"/>
  <c r="CT43" i="35"/>
  <c r="CS43" i="35"/>
  <c r="CR43" i="35"/>
  <c r="CQ43" i="35"/>
  <c r="CP43" i="35"/>
  <c r="CO43" i="35"/>
  <c r="CN43" i="35"/>
  <c r="CM43" i="35"/>
  <c r="CL43" i="35"/>
  <c r="CK43" i="35"/>
  <c r="CJ43" i="35"/>
  <c r="CI43" i="35"/>
  <c r="CH43" i="35"/>
  <c r="CG43" i="35"/>
  <c r="CF43" i="35"/>
  <c r="CE43" i="35"/>
  <c r="CD43" i="35"/>
  <c r="CC43" i="35"/>
  <c r="CB43" i="35"/>
  <c r="CA43" i="35"/>
  <c r="BZ43" i="35"/>
  <c r="BY43" i="35"/>
  <c r="BX43" i="35"/>
  <c r="BW43" i="35"/>
  <c r="BV43" i="35"/>
  <c r="BU43" i="35"/>
  <c r="BT43" i="35"/>
  <c r="BS43" i="35"/>
  <c r="BR43" i="35"/>
  <c r="BQ43" i="35"/>
  <c r="BP43" i="35"/>
  <c r="BO43" i="35"/>
  <c r="BN43" i="35"/>
  <c r="BM43" i="35"/>
  <c r="BL43" i="35"/>
  <c r="BK43" i="35"/>
  <c r="BJ43" i="35"/>
  <c r="BI43" i="35"/>
  <c r="BH43" i="35"/>
  <c r="BG43" i="35"/>
  <c r="BF43" i="35"/>
  <c r="BE43" i="35"/>
  <c r="BD43" i="35"/>
  <c r="BC43" i="35"/>
  <c r="BB43" i="35"/>
  <c r="BA43" i="35"/>
  <c r="AZ43" i="35"/>
  <c r="AY43" i="35"/>
  <c r="AX43" i="35"/>
  <c r="AW43" i="35"/>
  <c r="AV43" i="35"/>
  <c r="AU43" i="35"/>
  <c r="AT43" i="35"/>
  <c r="AS43" i="35"/>
  <c r="AR43" i="35"/>
  <c r="AQ43" i="35"/>
  <c r="AP43" i="35"/>
  <c r="AO43" i="35"/>
  <c r="AN43" i="35"/>
  <c r="AM43" i="35"/>
  <c r="AL43" i="35"/>
  <c r="AK43" i="35"/>
  <c r="AJ43" i="35"/>
  <c r="AI43" i="35"/>
  <c r="AH43" i="35"/>
  <c r="AG43" i="35"/>
  <c r="AF43" i="35"/>
  <c r="AE43" i="35"/>
  <c r="AD43" i="35"/>
  <c r="AC43" i="35"/>
  <c r="AB43" i="35"/>
  <c r="AA43" i="35"/>
  <c r="Z43" i="35"/>
  <c r="Y43" i="35"/>
  <c r="X43" i="35"/>
  <c r="W43" i="35"/>
  <c r="V43" i="35"/>
  <c r="U43" i="35"/>
  <c r="T43" i="35"/>
  <c r="S43" i="35"/>
  <c r="R43" i="35"/>
  <c r="Q43" i="35"/>
  <c r="P43" i="35"/>
  <c r="O43" i="35"/>
  <c r="N43" i="35"/>
  <c r="M43" i="35"/>
  <c r="L43" i="35"/>
  <c r="K43" i="35"/>
  <c r="J43" i="35"/>
  <c r="I43" i="35"/>
  <c r="H43" i="35"/>
  <c r="G43" i="35"/>
  <c r="F43" i="35"/>
  <c r="E43" i="35"/>
  <c r="D43" i="35"/>
  <c r="DD42" i="35"/>
  <c r="DC42" i="35"/>
  <c r="DB42" i="35"/>
  <c r="DA42" i="35"/>
  <c r="CZ42" i="35"/>
  <c r="CY42" i="35"/>
  <c r="CX42" i="35"/>
  <c r="CW42" i="35"/>
  <c r="CV42" i="35"/>
  <c r="CU42" i="35"/>
  <c r="CT42" i="35"/>
  <c r="CS42" i="35"/>
  <c r="CR42" i="35"/>
  <c r="CQ42" i="35"/>
  <c r="CP42" i="35"/>
  <c r="CO42" i="35"/>
  <c r="CN42" i="35"/>
  <c r="CM42" i="35"/>
  <c r="CL42" i="35"/>
  <c r="CK42" i="35"/>
  <c r="CJ42" i="35"/>
  <c r="CI42" i="35"/>
  <c r="CH42" i="35"/>
  <c r="CG42" i="35"/>
  <c r="CF42" i="35"/>
  <c r="CE42" i="35"/>
  <c r="CD42" i="35"/>
  <c r="CC42" i="35"/>
  <c r="CB42" i="35"/>
  <c r="CA42" i="35"/>
  <c r="BZ42" i="35"/>
  <c r="BY42" i="35"/>
  <c r="BX42" i="35"/>
  <c r="BW42" i="35"/>
  <c r="BV42" i="35"/>
  <c r="BU42" i="35"/>
  <c r="BT42" i="35"/>
  <c r="BS42" i="35"/>
  <c r="BR42" i="35"/>
  <c r="BQ42" i="35"/>
  <c r="BP42" i="35"/>
  <c r="BO42" i="35"/>
  <c r="BN42" i="35"/>
  <c r="BM42" i="35"/>
  <c r="BL42" i="35"/>
  <c r="BK42" i="35"/>
  <c r="BJ42" i="35"/>
  <c r="BI42" i="35"/>
  <c r="BH42" i="35"/>
  <c r="BG42" i="35"/>
  <c r="BF42" i="35"/>
  <c r="BE42" i="35"/>
  <c r="BD42" i="35"/>
  <c r="BC42" i="35"/>
  <c r="BB42" i="35"/>
  <c r="BA42" i="35"/>
  <c r="AZ42" i="35"/>
  <c r="AY42" i="35"/>
  <c r="AX42" i="35"/>
  <c r="AW42" i="35"/>
  <c r="AV42" i="35"/>
  <c r="AU42" i="35"/>
  <c r="AT42" i="35"/>
  <c r="AS42" i="35"/>
  <c r="AR42" i="35"/>
  <c r="AQ42" i="35"/>
  <c r="AP42" i="35"/>
  <c r="AO42" i="35"/>
  <c r="AN42" i="35"/>
  <c r="AM42" i="35"/>
  <c r="AL42" i="35"/>
  <c r="AK42" i="35"/>
  <c r="AJ42" i="35"/>
  <c r="AI42" i="35"/>
  <c r="AH42" i="35"/>
  <c r="AG42" i="35"/>
  <c r="AF42" i="35"/>
  <c r="AE42" i="35"/>
  <c r="AD42" i="35"/>
  <c r="AC42" i="35"/>
  <c r="AB42" i="35"/>
  <c r="AA42" i="35"/>
  <c r="Z42" i="35"/>
  <c r="Y42" i="35"/>
  <c r="X42" i="35"/>
  <c r="W42" i="35"/>
  <c r="V42" i="35"/>
  <c r="U42" i="35"/>
  <c r="T42" i="35"/>
  <c r="S42" i="35"/>
  <c r="R42" i="35"/>
  <c r="Q42" i="35"/>
  <c r="P42" i="35"/>
  <c r="O42" i="35"/>
  <c r="N42" i="35"/>
  <c r="M42" i="35"/>
  <c r="L42" i="35"/>
  <c r="K42" i="35"/>
  <c r="J42" i="35"/>
  <c r="I42" i="35"/>
  <c r="H42" i="35"/>
  <c r="G42" i="35"/>
  <c r="F42" i="35"/>
  <c r="E42" i="35"/>
  <c r="D42" i="35"/>
  <c r="DD41" i="35"/>
  <c r="DC41" i="35"/>
  <c r="DB41" i="35"/>
  <c r="DA41" i="35"/>
  <c r="CZ41" i="35"/>
  <c r="CY41" i="35"/>
  <c r="CX41" i="35"/>
  <c r="CW41" i="35"/>
  <c r="CV41" i="35"/>
  <c r="CU41" i="35"/>
  <c r="CT41" i="35"/>
  <c r="CS41" i="35"/>
  <c r="CR41" i="35"/>
  <c r="CQ41" i="35"/>
  <c r="CP41" i="35"/>
  <c r="CO41" i="35"/>
  <c r="CN41" i="35"/>
  <c r="CM41" i="35"/>
  <c r="CL41" i="35"/>
  <c r="CK41" i="35"/>
  <c r="CJ41" i="35"/>
  <c r="CI41" i="35"/>
  <c r="CH41" i="35"/>
  <c r="CG41" i="35"/>
  <c r="CF41" i="35"/>
  <c r="CE41" i="35"/>
  <c r="CD41" i="35"/>
  <c r="CC41" i="35"/>
  <c r="CB41" i="35"/>
  <c r="CA41" i="35"/>
  <c r="BZ41" i="35"/>
  <c r="BY41" i="35"/>
  <c r="BX41" i="35"/>
  <c r="BW41" i="35"/>
  <c r="BV41" i="35"/>
  <c r="BU41" i="35"/>
  <c r="BT41" i="35"/>
  <c r="BS41" i="35"/>
  <c r="BR41" i="35"/>
  <c r="BQ41" i="35"/>
  <c r="BP41" i="35"/>
  <c r="BO41" i="35"/>
  <c r="BN41" i="35"/>
  <c r="BM41" i="35"/>
  <c r="BL41" i="35"/>
  <c r="BK41" i="35"/>
  <c r="BJ41" i="35"/>
  <c r="BI41" i="35"/>
  <c r="BH41" i="35"/>
  <c r="BG41" i="35"/>
  <c r="BF41" i="35"/>
  <c r="BE41" i="35"/>
  <c r="BD41" i="35"/>
  <c r="BC41" i="35"/>
  <c r="BB41" i="35"/>
  <c r="BA41" i="35"/>
  <c r="AZ41" i="35"/>
  <c r="AY41" i="35"/>
  <c r="AX41" i="35"/>
  <c r="AW41" i="35"/>
  <c r="AV41" i="35"/>
  <c r="AU41" i="35"/>
  <c r="AT41" i="35"/>
  <c r="AS41" i="35"/>
  <c r="AR41" i="35"/>
  <c r="AQ41" i="35"/>
  <c r="AP41" i="35"/>
  <c r="AO41" i="35"/>
  <c r="AN41" i="35"/>
  <c r="AM41" i="35"/>
  <c r="AL41" i="35"/>
  <c r="AK41" i="35"/>
  <c r="AJ41" i="35"/>
  <c r="AI41" i="35"/>
  <c r="AH41" i="35"/>
  <c r="AG41" i="35"/>
  <c r="AF41" i="35"/>
  <c r="AE41" i="35"/>
  <c r="AD41" i="35"/>
  <c r="AC41" i="35"/>
  <c r="AB41" i="35"/>
  <c r="AA41" i="35"/>
  <c r="Z41" i="35"/>
  <c r="Y41" i="35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DD40" i="35"/>
  <c r="DC40" i="35"/>
  <c r="DB40" i="35"/>
  <c r="DA40" i="35"/>
  <c r="CZ40" i="35"/>
  <c r="CY40" i="35"/>
  <c r="CX40" i="35"/>
  <c r="CW40" i="35"/>
  <c r="CV40" i="35"/>
  <c r="CU40" i="35"/>
  <c r="CT40" i="35"/>
  <c r="CS40" i="35"/>
  <c r="CR40" i="35"/>
  <c r="CQ40" i="35"/>
  <c r="CP40" i="35"/>
  <c r="CO40" i="35"/>
  <c r="CN40" i="35"/>
  <c r="CM40" i="35"/>
  <c r="CL40" i="35"/>
  <c r="CK40" i="35"/>
  <c r="CJ40" i="35"/>
  <c r="CI40" i="35"/>
  <c r="CH40" i="35"/>
  <c r="CG40" i="35"/>
  <c r="CF40" i="35"/>
  <c r="CE40" i="35"/>
  <c r="CD40" i="35"/>
  <c r="CC40" i="35"/>
  <c r="CB40" i="35"/>
  <c r="CA40" i="35"/>
  <c r="BZ40" i="35"/>
  <c r="BY40" i="35"/>
  <c r="BX40" i="35"/>
  <c r="BW40" i="35"/>
  <c r="BV40" i="35"/>
  <c r="BU40" i="35"/>
  <c r="BT40" i="35"/>
  <c r="BS40" i="35"/>
  <c r="BR40" i="35"/>
  <c r="BQ40" i="35"/>
  <c r="BP40" i="35"/>
  <c r="BO40" i="35"/>
  <c r="BN40" i="35"/>
  <c r="BM40" i="35"/>
  <c r="BL40" i="35"/>
  <c r="BK40" i="35"/>
  <c r="BJ40" i="35"/>
  <c r="BI40" i="35"/>
  <c r="BH40" i="35"/>
  <c r="BG40" i="35"/>
  <c r="BF40" i="35"/>
  <c r="BE40" i="35"/>
  <c r="BD40" i="35"/>
  <c r="BC40" i="35"/>
  <c r="BB40" i="35"/>
  <c r="BA40" i="35"/>
  <c r="AZ40" i="35"/>
  <c r="AY40" i="35"/>
  <c r="AX40" i="35"/>
  <c r="AW40" i="35"/>
  <c r="AV40" i="35"/>
  <c r="AU40" i="35"/>
  <c r="AT40" i="35"/>
  <c r="AS40" i="35"/>
  <c r="AR40" i="35"/>
  <c r="AQ40" i="35"/>
  <c r="AP40" i="35"/>
  <c r="AO40" i="35"/>
  <c r="AN40" i="35"/>
  <c r="AM40" i="35"/>
  <c r="AL40" i="35"/>
  <c r="AK40" i="35"/>
  <c r="AJ40" i="35"/>
  <c r="AI40" i="35"/>
  <c r="AH40" i="35"/>
  <c r="AG40" i="35"/>
  <c r="AF40" i="35"/>
  <c r="AE40" i="35"/>
  <c r="AD40" i="35"/>
  <c r="AC40" i="35"/>
  <c r="AB40" i="35"/>
  <c r="AA40" i="35"/>
  <c r="Z40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DD39" i="35"/>
  <c r="DC39" i="35"/>
  <c r="DB39" i="35"/>
  <c r="DA39" i="35"/>
  <c r="CZ39" i="35"/>
  <c r="CY39" i="35"/>
  <c r="CX39" i="35"/>
  <c r="CW39" i="35"/>
  <c r="CV39" i="35"/>
  <c r="CU39" i="35"/>
  <c r="CT39" i="35"/>
  <c r="CS39" i="35"/>
  <c r="CR39" i="35"/>
  <c r="CQ39" i="35"/>
  <c r="CP39" i="35"/>
  <c r="CO39" i="35"/>
  <c r="CN39" i="35"/>
  <c r="CM39" i="35"/>
  <c r="CL39" i="35"/>
  <c r="CK39" i="35"/>
  <c r="CJ39" i="35"/>
  <c r="CI39" i="35"/>
  <c r="CH39" i="35"/>
  <c r="CG39" i="35"/>
  <c r="CF39" i="35"/>
  <c r="CE39" i="35"/>
  <c r="CD39" i="35"/>
  <c r="CC39" i="35"/>
  <c r="CB39" i="35"/>
  <c r="CA39" i="35"/>
  <c r="BZ39" i="35"/>
  <c r="BY39" i="35"/>
  <c r="BX39" i="35"/>
  <c r="BW39" i="35"/>
  <c r="BV39" i="35"/>
  <c r="BU39" i="35"/>
  <c r="BT39" i="35"/>
  <c r="BS39" i="35"/>
  <c r="BR39" i="35"/>
  <c r="BQ39" i="35"/>
  <c r="BP39" i="35"/>
  <c r="BO39" i="35"/>
  <c r="BN39" i="35"/>
  <c r="BM39" i="35"/>
  <c r="BL39" i="35"/>
  <c r="BK39" i="35"/>
  <c r="BJ39" i="35"/>
  <c r="BI39" i="35"/>
  <c r="BH39" i="35"/>
  <c r="BG39" i="35"/>
  <c r="BF39" i="35"/>
  <c r="BE39" i="35"/>
  <c r="BD39" i="35"/>
  <c r="BC39" i="35"/>
  <c r="BB39" i="35"/>
  <c r="BA39" i="35"/>
  <c r="AZ39" i="35"/>
  <c r="AY39" i="35"/>
  <c r="AX39" i="35"/>
  <c r="AW39" i="35"/>
  <c r="AV39" i="35"/>
  <c r="AU39" i="35"/>
  <c r="AT39" i="35"/>
  <c r="AS39" i="35"/>
  <c r="AR39" i="35"/>
  <c r="AQ39" i="35"/>
  <c r="AP39" i="35"/>
  <c r="AO39" i="35"/>
  <c r="AN39" i="35"/>
  <c r="AM39" i="35"/>
  <c r="AL39" i="35"/>
  <c r="AK39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DD38" i="35"/>
  <c r="DC38" i="35"/>
  <c r="DB38" i="35"/>
  <c r="DA38" i="35"/>
  <c r="CZ38" i="35"/>
  <c r="CY38" i="35"/>
  <c r="CX38" i="35"/>
  <c r="CW38" i="35"/>
  <c r="CV38" i="35"/>
  <c r="CU38" i="35"/>
  <c r="CT38" i="35"/>
  <c r="CS38" i="35"/>
  <c r="CR38" i="35"/>
  <c r="CQ38" i="35"/>
  <c r="CP38" i="35"/>
  <c r="CO38" i="35"/>
  <c r="CN38" i="35"/>
  <c r="CM38" i="35"/>
  <c r="CL38" i="35"/>
  <c r="CK38" i="35"/>
  <c r="CJ38" i="35"/>
  <c r="CI38" i="35"/>
  <c r="CH38" i="35"/>
  <c r="CG38" i="35"/>
  <c r="CF38" i="35"/>
  <c r="CE38" i="35"/>
  <c r="CD38" i="35"/>
  <c r="CC38" i="35"/>
  <c r="CB38" i="35"/>
  <c r="CA38" i="35"/>
  <c r="BZ38" i="35"/>
  <c r="BY38" i="35"/>
  <c r="BX38" i="35"/>
  <c r="BW38" i="35"/>
  <c r="BV38" i="35"/>
  <c r="BU38" i="35"/>
  <c r="BT38" i="35"/>
  <c r="BS38" i="35"/>
  <c r="BR38" i="35"/>
  <c r="BQ38" i="35"/>
  <c r="BP38" i="35"/>
  <c r="BO38" i="35"/>
  <c r="BN38" i="35"/>
  <c r="BM38" i="35"/>
  <c r="BL38" i="35"/>
  <c r="BK38" i="35"/>
  <c r="BJ38" i="35"/>
  <c r="BI38" i="35"/>
  <c r="BH38" i="35"/>
  <c r="BG38" i="35"/>
  <c r="BF38" i="35"/>
  <c r="BE38" i="35"/>
  <c r="BD38" i="35"/>
  <c r="BC38" i="35"/>
  <c r="BB38" i="35"/>
  <c r="BA38" i="35"/>
  <c r="AZ38" i="35"/>
  <c r="AY38" i="35"/>
  <c r="AX38" i="35"/>
  <c r="AW38" i="35"/>
  <c r="AV38" i="35"/>
  <c r="AU38" i="35"/>
  <c r="AT38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DD37" i="35"/>
  <c r="DC37" i="35"/>
  <c r="DB37" i="35"/>
  <c r="DA37" i="35"/>
  <c r="CZ37" i="35"/>
  <c r="CY37" i="35"/>
  <c r="CX37" i="35"/>
  <c r="CW37" i="35"/>
  <c r="CV37" i="35"/>
  <c r="CU37" i="35"/>
  <c r="CT37" i="35"/>
  <c r="CS37" i="35"/>
  <c r="CR37" i="35"/>
  <c r="CQ37" i="35"/>
  <c r="CP37" i="35"/>
  <c r="CO37" i="35"/>
  <c r="CN37" i="35"/>
  <c r="CM37" i="35"/>
  <c r="CL37" i="35"/>
  <c r="CK37" i="35"/>
  <c r="CJ37" i="35"/>
  <c r="CI37" i="35"/>
  <c r="CH37" i="35"/>
  <c r="CG37" i="35"/>
  <c r="CF37" i="35"/>
  <c r="CE37" i="35"/>
  <c r="CD37" i="35"/>
  <c r="CC37" i="35"/>
  <c r="CB37" i="35"/>
  <c r="CA37" i="35"/>
  <c r="BZ37" i="35"/>
  <c r="BY37" i="35"/>
  <c r="BX37" i="35"/>
  <c r="BW37" i="35"/>
  <c r="BV37" i="35"/>
  <c r="BU37" i="35"/>
  <c r="BT37" i="35"/>
  <c r="BS37" i="35"/>
  <c r="BR37" i="35"/>
  <c r="BQ37" i="35"/>
  <c r="BP37" i="35"/>
  <c r="BO37" i="35"/>
  <c r="BN37" i="35"/>
  <c r="BM37" i="35"/>
  <c r="BL37" i="35"/>
  <c r="BK37" i="35"/>
  <c r="BJ37" i="35"/>
  <c r="BI37" i="35"/>
  <c r="BH37" i="35"/>
  <c r="BG37" i="35"/>
  <c r="BF37" i="35"/>
  <c r="BE37" i="35"/>
  <c r="BD37" i="35"/>
  <c r="BC37" i="35"/>
  <c r="BB37" i="35"/>
  <c r="BA37" i="35"/>
  <c r="AZ37" i="35"/>
  <c r="AY37" i="35"/>
  <c r="AX37" i="35"/>
  <c r="AW37" i="35"/>
  <c r="AV37" i="35"/>
  <c r="AU37" i="35"/>
  <c r="AT37" i="35"/>
  <c r="AS37" i="35"/>
  <c r="AR37" i="35"/>
  <c r="AQ37" i="35"/>
  <c r="AP37" i="35"/>
  <c r="AO37" i="35"/>
  <c r="AN37" i="35"/>
  <c r="AM37" i="35"/>
  <c r="AL37" i="35"/>
  <c r="AK37" i="35"/>
  <c r="AJ37" i="35"/>
  <c r="AI37" i="35"/>
  <c r="AH37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R37" i="35"/>
  <c r="Q37" i="35"/>
  <c r="P37" i="35"/>
  <c r="O37" i="35"/>
  <c r="N37" i="35"/>
  <c r="M37" i="35"/>
  <c r="L37" i="35"/>
  <c r="K37" i="35"/>
  <c r="J37" i="35"/>
  <c r="I37" i="35"/>
  <c r="H37" i="35"/>
  <c r="G37" i="35"/>
  <c r="F37" i="35"/>
  <c r="E37" i="35"/>
  <c r="D37" i="35"/>
  <c r="DD36" i="35"/>
  <c r="DC36" i="35"/>
  <c r="DB36" i="35"/>
  <c r="DA36" i="35"/>
  <c r="CZ36" i="35"/>
  <c r="CY36" i="35"/>
  <c r="CX36" i="35"/>
  <c r="CW36" i="35"/>
  <c r="CV36" i="35"/>
  <c r="CU36" i="35"/>
  <c r="CT36" i="35"/>
  <c r="CS36" i="35"/>
  <c r="CR36" i="35"/>
  <c r="CQ36" i="35"/>
  <c r="CP36" i="35"/>
  <c r="CO36" i="35"/>
  <c r="CN36" i="35"/>
  <c r="CM36" i="35"/>
  <c r="CL36" i="35"/>
  <c r="CK36" i="35"/>
  <c r="CJ36" i="35"/>
  <c r="CI36" i="35"/>
  <c r="CH36" i="35"/>
  <c r="CG36" i="35"/>
  <c r="CF36" i="35"/>
  <c r="CE36" i="35"/>
  <c r="CD36" i="35"/>
  <c r="CC36" i="35"/>
  <c r="CB36" i="35"/>
  <c r="CA36" i="35"/>
  <c r="BZ36" i="35"/>
  <c r="BY36" i="35"/>
  <c r="BX36" i="35"/>
  <c r="BW36" i="35"/>
  <c r="BV36" i="35"/>
  <c r="BU36" i="35"/>
  <c r="BT36" i="35"/>
  <c r="BS36" i="35"/>
  <c r="BR36" i="35"/>
  <c r="BQ36" i="35"/>
  <c r="BP36" i="35"/>
  <c r="BO36" i="35"/>
  <c r="BN36" i="35"/>
  <c r="BM36" i="35"/>
  <c r="BL36" i="35"/>
  <c r="BK36" i="35"/>
  <c r="BJ36" i="35"/>
  <c r="BI36" i="35"/>
  <c r="BH36" i="35"/>
  <c r="BG36" i="35"/>
  <c r="BF36" i="35"/>
  <c r="BE36" i="35"/>
  <c r="BD36" i="35"/>
  <c r="BC36" i="35"/>
  <c r="BB36" i="35"/>
  <c r="BA36" i="35"/>
  <c r="AZ36" i="35"/>
  <c r="AY36" i="35"/>
  <c r="AX36" i="35"/>
  <c r="AW36" i="35"/>
  <c r="AV36" i="35"/>
  <c r="AU36" i="35"/>
  <c r="AT36" i="35"/>
  <c r="AS36" i="35"/>
  <c r="AR36" i="35"/>
  <c r="AQ36" i="35"/>
  <c r="AP36" i="35"/>
  <c r="AO36" i="35"/>
  <c r="AN36" i="35"/>
  <c r="AM36" i="35"/>
  <c r="AL36" i="35"/>
  <c r="AK36" i="35"/>
  <c r="AJ36" i="35"/>
  <c r="AI36" i="35"/>
  <c r="AH36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DD35" i="35"/>
  <c r="DC35" i="35"/>
  <c r="DB35" i="35"/>
  <c r="DA35" i="35"/>
  <c r="CZ35" i="35"/>
  <c r="CY35" i="35"/>
  <c r="CX35" i="35"/>
  <c r="CW35" i="35"/>
  <c r="CV35" i="35"/>
  <c r="CU35" i="35"/>
  <c r="CT35" i="35"/>
  <c r="CS35" i="35"/>
  <c r="CR35" i="35"/>
  <c r="CQ35" i="35"/>
  <c r="CP35" i="35"/>
  <c r="CO35" i="35"/>
  <c r="CN35" i="35"/>
  <c r="CM35" i="35"/>
  <c r="CL35" i="35"/>
  <c r="CK35" i="35"/>
  <c r="CJ35" i="35"/>
  <c r="CI35" i="35"/>
  <c r="CH35" i="35"/>
  <c r="CG35" i="35"/>
  <c r="CF35" i="35"/>
  <c r="CE35" i="35"/>
  <c r="CD35" i="35"/>
  <c r="CC35" i="35"/>
  <c r="CB35" i="35"/>
  <c r="CA35" i="35"/>
  <c r="BZ35" i="35"/>
  <c r="BY35" i="35"/>
  <c r="BX35" i="35"/>
  <c r="BW35" i="35"/>
  <c r="BV35" i="35"/>
  <c r="BU35" i="35"/>
  <c r="BT35" i="35"/>
  <c r="BS35" i="35"/>
  <c r="BR35" i="35"/>
  <c r="BQ35" i="35"/>
  <c r="BP35" i="35"/>
  <c r="BO35" i="35"/>
  <c r="BN35" i="35"/>
  <c r="BM35" i="35"/>
  <c r="BL35" i="35"/>
  <c r="BK35" i="35"/>
  <c r="BJ35" i="35"/>
  <c r="BI35" i="35"/>
  <c r="BH35" i="35"/>
  <c r="BG35" i="35"/>
  <c r="BF35" i="35"/>
  <c r="BE35" i="35"/>
  <c r="BD35" i="35"/>
  <c r="BC35" i="35"/>
  <c r="BB35" i="35"/>
  <c r="BA35" i="35"/>
  <c r="AZ35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J35" i="35"/>
  <c r="AI35" i="35"/>
  <c r="AH35" i="35"/>
  <c r="AG35" i="35"/>
  <c r="AF35" i="35"/>
  <c r="AE35" i="35"/>
  <c r="AD35" i="35"/>
  <c r="AC35" i="35"/>
  <c r="AB35" i="35"/>
  <c r="AA35" i="35"/>
  <c r="Z35" i="35"/>
  <c r="Y35" i="35"/>
  <c r="X35" i="35"/>
  <c r="W35" i="35"/>
  <c r="V35" i="35"/>
  <c r="U35" i="35"/>
  <c r="T35" i="35"/>
  <c r="S35" i="35"/>
  <c r="R35" i="35"/>
  <c r="Q35" i="35"/>
  <c r="P35" i="35"/>
  <c r="O35" i="35"/>
  <c r="N35" i="35"/>
  <c r="M35" i="35"/>
  <c r="L35" i="35"/>
  <c r="K35" i="35"/>
  <c r="J35" i="35"/>
  <c r="I35" i="35"/>
  <c r="H35" i="35"/>
  <c r="G35" i="35"/>
  <c r="F35" i="35"/>
  <c r="E35" i="35"/>
  <c r="D35" i="35"/>
  <c r="DD34" i="35"/>
  <c r="DC34" i="35"/>
  <c r="DB34" i="35"/>
  <c r="DA34" i="35"/>
  <c r="CZ34" i="35"/>
  <c r="CY34" i="35"/>
  <c r="CX34" i="35"/>
  <c r="CW34" i="35"/>
  <c r="CV34" i="35"/>
  <c r="CU34" i="35"/>
  <c r="CT34" i="35"/>
  <c r="CS34" i="35"/>
  <c r="CR34" i="35"/>
  <c r="CQ34" i="35"/>
  <c r="CP34" i="35"/>
  <c r="CO34" i="35"/>
  <c r="CN34" i="35"/>
  <c r="CM34" i="35"/>
  <c r="CL34" i="35"/>
  <c r="CK34" i="35"/>
  <c r="CJ34" i="35"/>
  <c r="CI34" i="35"/>
  <c r="CH34" i="35"/>
  <c r="CG34" i="35"/>
  <c r="CF34" i="35"/>
  <c r="CE34" i="35"/>
  <c r="CD34" i="35"/>
  <c r="CC34" i="35"/>
  <c r="CB34" i="35"/>
  <c r="CA34" i="35"/>
  <c r="BZ34" i="35"/>
  <c r="BY34" i="35"/>
  <c r="BX34" i="35"/>
  <c r="BW34" i="35"/>
  <c r="BV34" i="35"/>
  <c r="BU34" i="35"/>
  <c r="BT34" i="35"/>
  <c r="BS34" i="35"/>
  <c r="BR34" i="35"/>
  <c r="BQ34" i="35"/>
  <c r="BP34" i="35"/>
  <c r="BO34" i="35"/>
  <c r="BN34" i="35"/>
  <c r="BM34" i="35"/>
  <c r="BL34" i="35"/>
  <c r="BK34" i="35"/>
  <c r="BJ34" i="35"/>
  <c r="BI34" i="35"/>
  <c r="BH34" i="35"/>
  <c r="BG34" i="35"/>
  <c r="BF34" i="35"/>
  <c r="BE34" i="35"/>
  <c r="BD34" i="35"/>
  <c r="BC34" i="35"/>
  <c r="BB34" i="35"/>
  <c r="BA34" i="35"/>
  <c r="AZ34" i="35"/>
  <c r="AY34" i="35"/>
  <c r="AX34" i="35"/>
  <c r="AW34" i="35"/>
  <c r="AV34" i="35"/>
  <c r="AU34" i="35"/>
  <c r="AT34" i="35"/>
  <c r="AS34" i="35"/>
  <c r="AR34" i="35"/>
  <c r="AQ34" i="35"/>
  <c r="AP34" i="35"/>
  <c r="AO34" i="35"/>
  <c r="AN34" i="35"/>
  <c r="AM34" i="35"/>
  <c r="AL34" i="35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DD33" i="35"/>
  <c r="DC33" i="35"/>
  <c r="DB33" i="35"/>
  <c r="DA33" i="35"/>
  <c r="CZ33" i="35"/>
  <c r="CY33" i="35"/>
  <c r="CX33" i="35"/>
  <c r="CW33" i="35"/>
  <c r="CV33" i="35"/>
  <c r="CU33" i="35"/>
  <c r="CT33" i="35"/>
  <c r="CS33" i="35"/>
  <c r="CR33" i="35"/>
  <c r="CQ33" i="35"/>
  <c r="CP33" i="35"/>
  <c r="CO33" i="35"/>
  <c r="CN33" i="35"/>
  <c r="CM33" i="35"/>
  <c r="CL33" i="35"/>
  <c r="CK33" i="35"/>
  <c r="CJ33" i="35"/>
  <c r="CI33" i="35"/>
  <c r="CH33" i="35"/>
  <c r="CG33" i="35"/>
  <c r="CF33" i="35"/>
  <c r="CE33" i="35"/>
  <c r="CD33" i="35"/>
  <c r="CC33" i="35"/>
  <c r="CB33" i="35"/>
  <c r="CA33" i="35"/>
  <c r="BZ33" i="35"/>
  <c r="BY33" i="35"/>
  <c r="BX33" i="35"/>
  <c r="BW33" i="35"/>
  <c r="BV33" i="35"/>
  <c r="BU33" i="35"/>
  <c r="BT33" i="35"/>
  <c r="BS33" i="35"/>
  <c r="BR33" i="35"/>
  <c r="BQ33" i="35"/>
  <c r="BP33" i="35"/>
  <c r="BO33" i="35"/>
  <c r="BN33" i="35"/>
  <c r="BM33" i="35"/>
  <c r="BL33" i="35"/>
  <c r="BK33" i="35"/>
  <c r="BJ33" i="35"/>
  <c r="BI33" i="35"/>
  <c r="BH33" i="35"/>
  <c r="BG33" i="35"/>
  <c r="BF33" i="35"/>
  <c r="BE33" i="35"/>
  <c r="BD33" i="35"/>
  <c r="BC33" i="35"/>
  <c r="BB33" i="35"/>
  <c r="BA33" i="35"/>
  <c r="AZ33" i="35"/>
  <c r="AY33" i="35"/>
  <c r="AX33" i="35"/>
  <c r="AW33" i="35"/>
  <c r="AV33" i="35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DD32" i="35"/>
  <c r="DC32" i="35"/>
  <c r="DB32" i="35"/>
  <c r="DA32" i="35"/>
  <c r="CZ32" i="35"/>
  <c r="CY32" i="35"/>
  <c r="CX32" i="35"/>
  <c r="CW32" i="35"/>
  <c r="CV32" i="35"/>
  <c r="CU32" i="35"/>
  <c r="CT32" i="35"/>
  <c r="CS32" i="35"/>
  <c r="CR32" i="35"/>
  <c r="CQ32" i="35"/>
  <c r="CP32" i="35"/>
  <c r="CO32" i="35"/>
  <c r="CN32" i="35"/>
  <c r="CM32" i="35"/>
  <c r="CL32" i="35"/>
  <c r="CK32" i="35"/>
  <c r="CJ32" i="35"/>
  <c r="CI32" i="35"/>
  <c r="CH32" i="35"/>
  <c r="CG32" i="35"/>
  <c r="CF32" i="35"/>
  <c r="CE32" i="35"/>
  <c r="CD32" i="35"/>
  <c r="CC32" i="35"/>
  <c r="CB32" i="35"/>
  <c r="CA32" i="35"/>
  <c r="BZ32" i="35"/>
  <c r="BY32" i="35"/>
  <c r="BX32" i="35"/>
  <c r="BW32" i="35"/>
  <c r="BV32" i="35"/>
  <c r="BU32" i="35"/>
  <c r="BT32" i="35"/>
  <c r="BS32" i="35"/>
  <c r="BR32" i="35"/>
  <c r="BQ32" i="35"/>
  <c r="BP32" i="35"/>
  <c r="BO32" i="35"/>
  <c r="BN32" i="35"/>
  <c r="BM32" i="35"/>
  <c r="BL32" i="35"/>
  <c r="BK32" i="35"/>
  <c r="BJ32" i="35"/>
  <c r="BI32" i="35"/>
  <c r="BH32" i="35"/>
  <c r="BG32" i="35"/>
  <c r="BF32" i="35"/>
  <c r="BE32" i="35"/>
  <c r="BD32" i="35"/>
  <c r="BC32" i="35"/>
  <c r="BB32" i="35"/>
  <c r="BA32" i="35"/>
  <c r="AZ32" i="35"/>
  <c r="AY32" i="35"/>
  <c r="AX32" i="35"/>
  <c r="AW32" i="35"/>
  <c r="AV32" i="35"/>
  <c r="AU32" i="35"/>
  <c r="AT32" i="35"/>
  <c r="AS32" i="35"/>
  <c r="AR32" i="35"/>
  <c r="AQ32" i="35"/>
  <c r="AP32" i="35"/>
  <c r="AO32" i="35"/>
  <c r="AN32" i="35"/>
  <c r="AM32" i="35"/>
  <c r="AL32" i="35"/>
  <c r="AK32" i="35"/>
  <c r="AJ32" i="35"/>
  <c r="AI32" i="35"/>
  <c r="AH32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DD31" i="35"/>
  <c r="DC31" i="35"/>
  <c r="DB31" i="35"/>
  <c r="DA31" i="35"/>
  <c r="CZ31" i="35"/>
  <c r="CY31" i="35"/>
  <c r="CX31" i="35"/>
  <c r="CW31" i="35"/>
  <c r="CV31" i="35"/>
  <c r="CU31" i="35"/>
  <c r="CT31" i="35"/>
  <c r="CS31" i="35"/>
  <c r="CR31" i="35"/>
  <c r="CQ31" i="35"/>
  <c r="CP31" i="35"/>
  <c r="CO31" i="35"/>
  <c r="CN31" i="35"/>
  <c r="CM31" i="35"/>
  <c r="CL31" i="35"/>
  <c r="CK31" i="35"/>
  <c r="CJ31" i="35"/>
  <c r="CI31" i="35"/>
  <c r="CH31" i="35"/>
  <c r="CG31" i="35"/>
  <c r="CF31" i="35"/>
  <c r="CE31" i="35"/>
  <c r="CD31" i="35"/>
  <c r="CC31" i="35"/>
  <c r="CB31" i="35"/>
  <c r="CA31" i="35"/>
  <c r="BZ31" i="35"/>
  <c r="BY31" i="35"/>
  <c r="BX31" i="35"/>
  <c r="BW31" i="35"/>
  <c r="BV31" i="35"/>
  <c r="BU31" i="35"/>
  <c r="BT31" i="35"/>
  <c r="BS31" i="35"/>
  <c r="BR31" i="35"/>
  <c r="BQ31" i="35"/>
  <c r="BP31" i="35"/>
  <c r="BO31" i="35"/>
  <c r="BN31" i="35"/>
  <c r="BM31" i="35"/>
  <c r="BL31" i="35"/>
  <c r="BK31" i="35"/>
  <c r="BJ31" i="35"/>
  <c r="BI31" i="35"/>
  <c r="BH31" i="35"/>
  <c r="BG31" i="35"/>
  <c r="BF31" i="35"/>
  <c r="BE31" i="35"/>
  <c r="BD31" i="35"/>
  <c r="BC31" i="35"/>
  <c r="BB31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Z31" i="35"/>
  <c r="Y31" i="35"/>
  <c r="X31" i="35"/>
  <c r="W31" i="35"/>
  <c r="V31" i="35"/>
  <c r="U31" i="35"/>
  <c r="T31" i="35"/>
  <c r="S31" i="35"/>
  <c r="R31" i="35"/>
  <c r="Q31" i="35"/>
  <c r="P31" i="35"/>
  <c r="O31" i="35"/>
  <c r="N31" i="35"/>
  <c r="M31" i="35"/>
  <c r="L31" i="35"/>
  <c r="K31" i="35"/>
  <c r="J31" i="35"/>
  <c r="I31" i="35"/>
  <c r="H31" i="35"/>
  <c r="G31" i="35"/>
  <c r="F31" i="35"/>
  <c r="E31" i="35"/>
  <c r="D31" i="35"/>
  <c r="DD30" i="35"/>
  <c r="DC30" i="35"/>
  <c r="DB30" i="35"/>
  <c r="DA30" i="35"/>
  <c r="CZ30" i="35"/>
  <c r="CY30" i="35"/>
  <c r="CX30" i="35"/>
  <c r="CW30" i="35"/>
  <c r="CV30" i="35"/>
  <c r="CU30" i="35"/>
  <c r="CT30" i="35"/>
  <c r="CS30" i="35"/>
  <c r="CR30" i="35"/>
  <c r="CQ30" i="35"/>
  <c r="CP30" i="35"/>
  <c r="CO30" i="35"/>
  <c r="CN30" i="35"/>
  <c r="CM30" i="35"/>
  <c r="CL30" i="35"/>
  <c r="CK30" i="35"/>
  <c r="CJ30" i="35"/>
  <c r="CI30" i="35"/>
  <c r="CH30" i="35"/>
  <c r="CG30" i="35"/>
  <c r="CF30" i="35"/>
  <c r="CE30" i="35"/>
  <c r="CD30" i="35"/>
  <c r="CC30" i="35"/>
  <c r="CB30" i="35"/>
  <c r="CA30" i="35"/>
  <c r="BZ30" i="35"/>
  <c r="BY30" i="35"/>
  <c r="BX30" i="35"/>
  <c r="BW30" i="35"/>
  <c r="BV30" i="35"/>
  <c r="BU30" i="35"/>
  <c r="BT30" i="35"/>
  <c r="BS30" i="35"/>
  <c r="BR30" i="35"/>
  <c r="BQ30" i="35"/>
  <c r="BP30" i="35"/>
  <c r="BO30" i="35"/>
  <c r="BN30" i="35"/>
  <c r="BM30" i="35"/>
  <c r="BL30" i="35"/>
  <c r="BK30" i="35"/>
  <c r="BJ30" i="35"/>
  <c r="BI30" i="35"/>
  <c r="BH30" i="35"/>
  <c r="BG30" i="35"/>
  <c r="BF30" i="35"/>
  <c r="BE30" i="35"/>
  <c r="BD30" i="35"/>
  <c r="BC30" i="35"/>
  <c r="BB30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DD29" i="35"/>
  <c r="DC29" i="35"/>
  <c r="DB29" i="35"/>
  <c r="DA29" i="35"/>
  <c r="CZ29" i="35"/>
  <c r="CY29" i="35"/>
  <c r="CX29" i="35"/>
  <c r="CW29" i="35"/>
  <c r="CV29" i="35"/>
  <c r="CU29" i="35"/>
  <c r="CT29" i="35"/>
  <c r="CS29" i="35"/>
  <c r="CR29" i="35"/>
  <c r="CQ29" i="35"/>
  <c r="CP29" i="35"/>
  <c r="CO29" i="35"/>
  <c r="CN29" i="35"/>
  <c r="CM29" i="35"/>
  <c r="CL29" i="35"/>
  <c r="CK29" i="35"/>
  <c r="CJ29" i="35"/>
  <c r="CI29" i="35"/>
  <c r="CH29" i="35"/>
  <c r="CG29" i="35"/>
  <c r="CF29" i="35"/>
  <c r="CE29" i="35"/>
  <c r="CD29" i="35"/>
  <c r="CC29" i="35"/>
  <c r="CB29" i="35"/>
  <c r="CA29" i="35"/>
  <c r="BZ29" i="35"/>
  <c r="BY29" i="35"/>
  <c r="BX29" i="35"/>
  <c r="BW29" i="35"/>
  <c r="BV29" i="35"/>
  <c r="BU29" i="35"/>
  <c r="BT29" i="35"/>
  <c r="BS29" i="35"/>
  <c r="BR29" i="35"/>
  <c r="BQ29" i="35"/>
  <c r="BP29" i="35"/>
  <c r="BO29" i="35"/>
  <c r="BN29" i="35"/>
  <c r="BM29" i="35"/>
  <c r="BL29" i="35"/>
  <c r="BK29" i="35"/>
  <c r="BJ29" i="35"/>
  <c r="BI29" i="35"/>
  <c r="BH29" i="35"/>
  <c r="BG29" i="35"/>
  <c r="BF29" i="35"/>
  <c r="BE29" i="35"/>
  <c r="BD29" i="35"/>
  <c r="BC29" i="35"/>
  <c r="BB29" i="35"/>
  <c r="BA29" i="35"/>
  <c r="AZ29" i="35"/>
  <c r="AY29" i="35"/>
  <c r="AX29" i="35"/>
  <c r="AW29" i="35"/>
  <c r="AV29" i="35"/>
  <c r="AU29" i="35"/>
  <c r="AT29" i="35"/>
  <c r="AS29" i="35"/>
  <c r="AR29" i="35"/>
  <c r="AQ29" i="35"/>
  <c r="AP29" i="35"/>
  <c r="AO29" i="35"/>
  <c r="AN29" i="35"/>
  <c r="AM29" i="35"/>
  <c r="AL29" i="35"/>
  <c r="AK29" i="35"/>
  <c r="AJ29" i="35"/>
  <c r="AI29" i="35"/>
  <c r="AH29" i="35"/>
  <c r="AG29" i="35"/>
  <c r="AF29" i="35"/>
  <c r="AE29" i="35"/>
  <c r="AD29" i="35"/>
  <c r="AC29" i="35"/>
  <c r="AB29" i="35"/>
  <c r="AA29" i="35"/>
  <c r="Z29" i="35"/>
  <c r="Y29" i="35"/>
  <c r="X29" i="35"/>
  <c r="W29" i="35"/>
  <c r="V29" i="35"/>
  <c r="U29" i="35"/>
  <c r="T2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DD28" i="35"/>
  <c r="DC28" i="35"/>
  <c r="DB28" i="35"/>
  <c r="DA28" i="35"/>
  <c r="CZ28" i="35"/>
  <c r="CY28" i="35"/>
  <c r="CX28" i="35"/>
  <c r="CW28" i="35"/>
  <c r="CV28" i="35"/>
  <c r="CU28" i="35"/>
  <c r="CT28" i="35"/>
  <c r="CS28" i="35"/>
  <c r="CR28" i="35"/>
  <c r="CQ28" i="35"/>
  <c r="CP28" i="35"/>
  <c r="CO28" i="35"/>
  <c r="CN28" i="35"/>
  <c r="CM28" i="35"/>
  <c r="CL28" i="35"/>
  <c r="CK28" i="35"/>
  <c r="CJ28" i="35"/>
  <c r="CI28" i="35"/>
  <c r="CH28" i="35"/>
  <c r="CG28" i="35"/>
  <c r="CF28" i="35"/>
  <c r="CE28" i="35"/>
  <c r="CD28" i="35"/>
  <c r="CC28" i="35"/>
  <c r="CB28" i="35"/>
  <c r="CA28" i="35"/>
  <c r="BZ28" i="35"/>
  <c r="BY28" i="35"/>
  <c r="BX28" i="35"/>
  <c r="BW28" i="35"/>
  <c r="BV28" i="35"/>
  <c r="BU28" i="35"/>
  <c r="BT28" i="35"/>
  <c r="BS28" i="35"/>
  <c r="BR28" i="35"/>
  <c r="BQ28" i="35"/>
  <c r="BP28" i="35"/>
  <c r="BO28" i="35"/>
  <c r="BN28" i="35"/>
  <c r="BM28" i="35"/>
  <c r="BL28" i="35"/>
  <c r="BK28" i="35"/>
  <c r="BJ28" i="35"/>
  <c r="BI28" i="35"/>
  <c r="BH28" i="35"/>
  <c r="BG28" i="35"/>
  <c r="BF28" i="35"/>
  <c r="BE28" i="35"/>
  <c r="BD28" i="35"/>
  <c r="BC28" i="35"/>
  <c r="BB28" i="35"/>
  <c r="BA28" i="35"/>
  <c r="AZ28" i="35"/>
  <c r="AY28" i="35"/>
  <c r="AX28" i="35"/>
  <c r="AW28" i="35"/>
  <c r="AV28" i="35"/>
  <c r="AU28" i="35"/>
  <c r="AT28" i="35"/>
  <c r="AS28" i="35"/>
  <c r="AR28" i="35"/>
  <c r="AQ28" i="35"/>
  <c r="AP28" i="35"/>
  <c r="AO28" i="35"/>
  <c r="AN28" i="35"/>
  <c r="AM28" i="35"/>
  <c r="AL28" i="35"/>
  <c r="AK28" i="35"/>
  <c r="AJ28" i="35"/>
  <c r="AI28" i="35"/>
  <c r="AH28" i="35"/>
  <c r="AG28" i="35"/>
  <c r="AF28" i="35"/>
  <c r="AE28" i="35"/>
  <c r="AD28" i="35"/>
  <c r="AC28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DD27" i="35"/>
  <c r="DC27" i="35"/>
  <c r="DB27" i="35"/>
  <c r="DA27" i="35"/>
  <c r="CZ27" i="35"/>
  <c r="CY27" i="35"/>
  <c r="CX27" i="35"/>
  <c r="CW27" i="35"/>
  <c r="CV27" i="35"/>
  <c r="CU27" i="35"/>
  <c r="CT27" i="35"/>
  <c r="CS27" i="35"/>
  <c r="CR27" i="35"/>
  <c r="CQ27" i="35"/>
  <c r="CP27" i="35"/>
  <c r="CO27" i="35"/>
  <c r="CN27" i="35"/>
  <c r="CM27" i="35"/>
  <c r="CL27" i="35"/>
  <c r="CK27" i="35"/>
  <c r="CJ27" i="35"/>
  <c r="CI27" i="35"/>
  <c r="CH27" i="35"/>
  <c r="CG27" i="35"/>
  <c r="CF27" i="35"/>
  <c r="CE27" i="35"/>
  <c r="CD27" i="35"/>
  <c r="CC27" i="35"/>
  <c r="CB27" i="35"/>
  <c r="CA27" i="35"/>
  <c r="BZ27" i="35"/>
  <c r="BY27" i="35"/>
  <c r="BX27" i="35"/>
  <c r="BW27" i="35"/>
  <c r="BV27" i="35"/>
  <c r="BU27" i="35"/>
  <c r="BT27" i="35"/>
  <c r="BS27" i="35"/>
  <c r="BR27" i="35"/>
  <c r="BQ27" i="35"/>
  <c r="BP27" i="35"/>
  <c r="BO27" i="35"/>
  <c r="BN27" i="35"/>
  <c r="BM27" i="35"/>
  <c r="BL27" i="35"/>
  <c r="BK27" i="35"/>
  <c r="BJ27" i="35"/>
  <c r="BI27" i="35"/>
  <c r="BH27" i="35"/>
  <c r="BG27" i="35"/>
  <c r="BF27" i="35"/>
  <c r="BE27" i="35"/>
  <c r="BD27" i="35"/>
  <c r="BC27" i="35"/>
  <c r="BB27" i="35"/>
  <c r="BA27" i="35"/>
  <c r="AZ27" i="35"/>
  <c r="AY27" i="35"/>
  <c r="AX27" i="35"/>
  <c r="AW27" i="35"/>
  <c r="AV27" i="35"/>
  <c r="AU27" i="35"/>
  <c r="AT27" i="35"/>
  <c r="AS27" i="35"/>
  <c r="AR27" i="35"/>
  <c r="AQ27" i="35"/>
  <c r="AP27" i="35"/>
  <c r="AO27" i="35"/>
  <c r="AN27" i="35"/>
  <c r="AM27" i="35"/>
  <c r="AL27" i="35"/>
  <c r="AK27" i="35"/>
  <c r="AJ27" i="35"/>
  <c r="AI27" i="35"/>
  <c r="AH27" i="35"/>
  <c r="AG27" i="35"/>
  <c r="AF27" i="35"/>
  <c r="AE27" i="35"/>
  <c r="AD27" i="35"/>
  <c r="AC27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DD26" i="35"/>
  <c r="DC26" i="35"/>
  <c r="DB26" i="35"/>
  <c r="DA26" i="35"/>
  <c r="CZ26" i="35"/>
  <c r="CY26" i="35"/>
  <c r="CX26" i="35"/>
  <c r="CW26" i="35"/>
  <c r="CV26" i="35"/>
  <c r="CU26" i="35"/>
  <c r="CT26" i="35"/>
  <c r="CS26" i="35"/>
  <c r="CR26" i="35"/>
  <c r="CQ26" i="35"/>
  <c r="CP26" i="35"/>
  <c r="CO26" i="35"/>
  <c r="CN26" i="35"/>
  <c r="CM26" i="35"/>
  <c r="CL26" i="35"/>
  <c r="CK26" i="35"/>
  <c r="CJ26" i="35"/>
  <c r="CI26" i="35"/>
  <c r="CH26" i="35"/>
  <c r="CG26" i="35"/>
  <c r="CF26" i="35"/>
  <c r="CE26" i="35"/>
  <c r="CD26" i="35"/>
  <c r="CC26" i="35"/>
  <c r="CB26" i="35"/>
  <c r="CA26" i="35"/>
  <c r="BZ26" i="35"/>
  <c r="BY26" i="35"/>
  <c r="BX26" i="35"/>
  <c r="BW26" i="35"/>
  <c r="BV26" i="35"/>
  <c r="BU26" i="35"/>
  <c r="BT26" i="35"/>
  <c r="BS26" i="35"/>
  <c r="BR26" i="35"/>
  <c r="BQ26" i="35"/>
  <c r="BP26" i="35"/>
  <c r="BO26" i="35"/>
  <c r="BN26" i="35"/>
  <c r="BM26" i="35"/>
  <c r="BL26" i="35"/>
  <c r="BK26" i="35"/>
  <c r="BJ26" i="35"/>
  <c r="BI26" i="35"/>
  <c r="BH26" i="35"/>
  <c r="BG26" i="35"/>
  <c r="BF26" i="35"/>
  <c r="BE26" i="35"/>
  <c r="BD26" i="35"/>
  <c r="BC26" i="35"/>
  <c r="BB26" i="35"/>
  <c r="BA26" i="35"/>
  <c r="AZ26" i="35"/>
  <c r="AY26" i="35"/>
  <c r="AX26" i="35"/>
  <c r="AW26" i="35"/>
  <c r="AV26" i="35"/>
  <c r="AU26" i="35"/>
  <c r="AT26" i="35"/>
  <c r="AS26" i="35"/>
  <c r="AR26" i="35"/>
  <c r="AQ26" i="35"/>
  <c r="AP26" i="35"/>
  <c r="AO26" i="35"/>
  <c r="AN26" i="35"/>
  <c r="AM26" i="35"/>
  <c r="AL26" i="35"/>
  <c r="AK26" i="35"/>
  <c r="AJ26" i="35"/>
  <c r="AI26" i="35"/>
  <c r="AH26" i="35"/>
  <c r="AG26" i="35"/>
  <c r="AF26" i="35"/>
  <c r="AE26" i="35"/>
  <c r="AD26" i="35"/>
  <c r="AC26" i="35"/>
  <c r="AB26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DS25" i="35"/>
  <c r="DR25" i="35"/>
  <c r="DQ25" i="35"/>
  <c r="DP25" i="35"/>
  <c r="DO25" i="35"/>
  <c r="DN25" i="35"/>
  <c r="DM25" i="35"/>
  <c r="DL25" i="35"/>
  <c r="DK25" i="35"/>
  <c r="DJ25" i="35"/>
  <c r="DI25" i="35"/>
  <c r="DH25" i="35"/>
  <c r="DG25" i="35"/>
  <c r="DF25" i="35"/>
  <c r="DE25" i="35"/>
  <c r="DD25" i="35"/>
  <c r="DC25" i="35"/>
  <c r="DB25" i="35"/>
  <c r="DA25" i="35"/>
  <c r="CZ25" i="35"/>
  <c r="CY25" i="35"/>
  <c r="CX25" i="35"/>
  <c r="CW25" i="35"/>
  <c r="CV25" i="35"/>
  <c r="CU25" i="35"/>
  <c r="CT25" i="35"/>
  <c r="CS25" i="35"/>
  <c r="CR25" i="35"/>
  <c r="CQ25" i="35"/>
  <c r="CP25" i="35"/>
  <c r="CO25" i="35"/>
  <c r="CN25" i="35"/>
  <c r="CM25" i="35"/>
  <c r="CL25" i="35"/>
  <c r="CK25" i="35"/>
  <c r="CJ25" i="35"/>
  <c r="CI25" i="35"/>
  <c r="CH25" i="35"/>
  <c r="CG25" i="35"/>
  <c r="CF25" i="35"/>
  <c r="CE25" i="35"/>
  <c r="CD25" i="35"/>
  <c r="CC25" i="35"/>
  <c r="CB25" i="35"/>
  <c r="CA25" i="35"/>
  <c r="BZ25" i="35"/>
  <c r="BY25" i="35"/>
  <c r="BX25" i="35"/>
  <c r="BW25" i="35"/>
  <c r="BV25" i="35"/>
  <c r="BU25" i="35"/>
  <c r="BT25" i="35"/>
  <c r="BS25" i="35"/>
  <c r="BR25" i="35"/>
  <c r="BQ25" i="35"/>
  <c r="BP25" i="35"/>
  <c r="BO25" i="35"/>
  <c r="BN25" i="35"/>
  <c r="BM25" i="35"/>
  <c r="BL25" i="35"/>
  <c r="BK25" i="35"/>
  <c r="BJ25" i="35"/>
  <c r="BI25" i="35"/>
  <c r="BH25" i="35"/>
  <c r="BG25" i="35"/>
  <c r="BF25" i="35"/>
  <c r="BE25" i="35"/>
  <c r="BD25" i="35"/>
  <c r="BC25" i="35"/>
  <c r="BB25" i="35"/>
  <c r="BA25" i="35"/>
  <c r="AZ25" i="35"/>
  <c r="AY25" i="35"/>
  <c r="AX25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AK25" i="35"/>
  <c r="AJ25" i="35"/>
  <c r="AI25" i="35"/>
  <c r="AH25" i="35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DS24" i="35"/>
  <c r="DR24" i="35"/>
  <c r="DQ24" i="35"/>
  <c r="DP24" i="35"/>
  <c r="DO24" i="35"/>
  <c r="DN24" i="35"/>
  <c r="DM24" i="35"/>
  <c r="DL24" i="35"/>
  <c r="DK24" i="35"/>
  <c r="DJ24" i="35"/>
  <c r="DI24" i="35"/>
  <c r="DH24" i="35"/>
  <c r="DG24" i="35"/>
  <c r="DF24" i="35"/>
  <c r="DE24" i="35"/>
  <c r="DD24" i="35"/>
  <c r="DC24" i="35"/>
  <c r="DB24" i="35"/>
  <c r="DA24" i="35"/>
  <c r="CZ24" i="35"/>
  <c r="CY24" i="35"/>
  <c r="CX24" i="35"/>
  <c r="CW24" i="35"/>
  <c r="CV24" i="35"/>
  <c r="CU24" i="35"/>
  <c r="CT24" i="35"/>
  <c r="CS24" i="35"/>
  <c r="CR24" i="35"/>
  <c r="CQ24" i="35"/>
  <c r="CP24" i="35"/>
  <c r="CO24" i="35"/>
  <c r="CN24" i="35"/>
  <c r="CM24" i="35"/>
  <c r="CL24" i="35"/>
  <c r="CK24" i="35"/>
  <c r="CJ24" i="35"/>
  <c r="CI24" i="35"/>
  <c r="CH24" i="35"/>
  <c r="CG24" i="35"/>
  <c r="CF24" i="35"/>
  <c r="CE24" i="35"/>
  <c r="CD24" i="35"/>
  <c r="CC24" i="35"/>
  <c r="CB24" i="35"/>
  <c r="CA24" i="35"/>
  <c r="BZ24" i="35"/>
  <c r="BY24" i="35"/>
  <c r="BX24" i="35"/>
  <c r="BW24" i="35"/>
  <c r="BV24" i="35"/>
  <c r="BU24" i="35"/>
  <c r="BT24" i="35"/>
  <c r="BS24" i="35"/>
  <c r="BR24" i="35"/>
  <c r="BQ24" i="35"/>
  <c r="BP24" i="35"/>
  <c r="BO24" i="35"/>
  <c r="BN24" i="35"/>
  <c r="BM24" i="35"/>
  <c r="BL24" i="35"/>
  <c r="BK24" i="35"/>
  <c r="BJ24" i="35"/>
  <c r="BI24" i="35"/>
  <c r="BH24" i="35"/>
  <c r="BG24" i="35"/>
  <c r="BF24" i="35"/>
  <c r="BE24" i="35"/>
  <c r="BD24" i="35"/>
  <c r="BC24" i="35"/>
  <c r="BB24" i="35"/>
  <c r="BA24" i="35"/>
  <c r="AZ24" i="35"/>
  <c r="AY24" i="35"/>
  <c r="AX24" i="35"/>
  <c r="AW24" i="35"/>
  <c r="AV24" i="35"/>
  <c r="AU24" i="35"/>
  <c r="AT24" i="35"/>
  <c r="AS24" i="35"/>
  <c r="AR24" i="35"/>
  <c r="AQ24" i="35"/>
  <c r="AP24" i="35"/>
  <c r="AO24" i="35"/>
  <c r="AN24" i="35"/>
  <c r="AM24" i="35"/>
  <c r="AL24" i="35"/>
  <c r="AK24" i="35"/>
  <c r="AJ24" i="35"/>
  <c r="AI24" i="35"/>
  <c r="AH24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DS23" i="35"/>
  <c r="DR23" i="35"/>
  <c r="DQ23" i="35"/>
  <c r="DP23" i="35"/>
  <c r="DO23" i="35"/>
  <c r="DN23" i="35"/>
  <c r="DM23" i="35"/>
  <c r="DL23" i="35"/>
  <c r="DK23" i="35"/>
  <c r="DJ23" i="35"/>
  <c r="DI23" i="35"/>
  <c r="DH23" i="35"/>
  <c r="DG23" i="35"/>
  <c r="DF23" i="35"/>
  <c r="DE23" i="35"/>
  <c r="DD23" i="35"/>
  <c r="DC23" i="35"/>
  <c r="DB23" i="35"/>
  <c r="DA23" i="35"/>
  <c r="CZ23" i="35"/>
  <c r="CY23" i="35"/>
  <c r="CX23" i="35"/>
  <c r="CW23" i="35"/>
  <c r="CV23" i="35"/>
  <c r="CU23" i="35"/>
  <c r="CT23" i="35"/>
  <c r="CS23" i="35"/>
  <c r="CR23" i="35"/>
  <c r="CQ23" i="35"/>
  <c r="CP23" i="35"/>
  <c r="CO23" i="35"/>
  <c r="CN23" i="35"/>
  <c r="CM23" i="35"/>
  <c r="CL23" i="35"/>
  <c r="CK23" i="35"/>
  <c r="CJ23" i="35"/>
  <c r="CI23" i="35"/>
  <c r="CH23" i="35"/>
  <c r="CG23" i="35"/>
  <c r="CF23" i="35"/>
  <c r="CE23" i="35"/>
  <c r="CD23" i="35"/>
  <c r="CC23" i="35"/>
  <c r="CB23" i="35"/>
  <c r="CA23" i="35"/>
  <c r="BZ23" i="35"/>
  <c r="BY23" i="35"/>
  <c r="BX23" i="35"/>
  <c r="BW23" i="35"/>
  <c r="BV23" i="35"/>
  <c r="BU23" i="35"/>
  <c r="BT23" i="35"/>
  <c r="BS23" i="35"/>
  <c r="BR23" i="35"/>
  <c r="BQ23" i="35"/>
  <c r="BP23" i="35"/>
  <c r="BO23" i="35"/>
  <c r="BN23" i="35"/>
  <c r="BM23" i="35"/>
  <c r="BL23" i="35"/>
  <c r="BK23" i="35"/>
  <c r="BJ23" i="35"/>
  <c r="BI23" i="35"/>
  <c r="BH23" i="35"/>
  <c r="BG23" i="35"/>
  <c r="BF23" i="35"/>
  <c r="BE23" i="35"/>
  <c r="BD23" i="35"/>
  <c r="BC23" i="35"/>
  <c r="BB23" i="35"/>
  <c r="BA23" i="35"/>
  <c r="AZ23" i="35"/>
  <c r="AY23" i="35"/>
  <c r="AX23" i="35"/>
  <c r="AW23" i="35"/>
  <c r="AV23" i="35"/>
  <c r="AU23" i="35"/>
  <c r="AT23" i="35"/>
  <c r="AS23" i="35"/>
  <c r="AR23" i="35"/>
  <c r="AQ23" i="35"/>
  <c r="AP23" i="35"/>
  <c r="AO23" i="35"/>
  <c r="AN23" i="35"/>
  <c r="AM23" i="35"/>
  <c r="AL23" i="35"/>
  <c r="AK23" i="35"/>
  <c r="AJ23" i="35"/>
  <c r="AI23" i="3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DS22" i="35"/>
  <c r="DR22" i="35"/>
  <c r="DQ22" i="35"/>
  <c r="DP22" i="35"/>
  <c r="DO22" i="35"/>
  <c r="DN22" i="35"/>
  <c r="DM22" i="35"/>
  <c r="DL22" i="35"/>
  <c r="DK22" i="35"/>
  <c r="DJ22" i="35"/>
  <c r="DI22" i="35"/>
  <c r="DH22" i="35"/>
  <c r="DG22" i="35"/>
  <c r="DF22" i="35"/>
  <c r="DE22" i="35"/>
  <c r="DD22" i="35"/>
  <c r="DC22" i="35"/>
  <c r="DB22" i="35"/>
  <c r="DA22" i="35"/>
  <c r="CZ22" i="35"/>
  <c r="CY22" i="35"/>
  <c r="CX22" i="35"/>
  <c r="CW22" i="35"/>
  <c r="CV22" i="35"/>
  <c r="CU22" i="35"/>
  <c r="CT22" i="35"/>
  <c r="CS22" i="35"/>
  <c r="CR22" i="35"/>
  <c r="CQ22" i="35"/>
  <c r="CP22" i="35"/>
  <c r="CO22" i="35"/>
  <c r="CN22" i="35"/>
  <c r="CM22" i="35"/>
  <c r="CL22" i="35"/>
  <c r="CK22" i="35"/>
  <c r="CJ22" i="35"/>
  <c r="CI22" i="35"/>
  <c r="CH22" i="35"/>
  <c r="CG22" i="35"/>
  <c r="CF22" i="35"/>
  <c r="CE22" i="35"/>
  <c r="CD22" i="35"/>
  <c r="CC22" i="35"/>
  <c r="CB22" i="35"/>
  <c r="CA22" i="35"/>
  <c r="BZ22" i="35"/>
  <c r="BY22" i="35"/>
  <c r="BX22" i="35"/>
  <c r="BW22" i="35"/>
  <c r="BV22" i="35"/>
  <c r="BU22" i="35"/>
  <c r="BT22" i="35"/>
  <c r="BS22" i="35"/>
  <c r="BR22" i="35"/>
  <c r="BQ22" i="35"/>
  <c r="BP22" i="35"/>
  <c r="BO22" i="35"/>
  <c r="BN22" i="35"/>
  <c r="BM22" i="35"/>
  <c r="BL22" i="35"/>
  <c r="BK22" i="35"/>
  <c r="BJ22" i="35"/>
  <c r="BI22" i="35"/>
  <c r="BH22" i="35"/>
  <c r="BG22" i="35"/>
  <c r="BF22" i="35"/>
  <c r="BE22" i="35"/>
  <c r="BD22" i="35"/>
  <c r="BC22" i="35"/>
  <c r="BB22" i="35"/>
  <c r="BA22" i="35"/>
  <c r="AZ22" i="35"/>
  <c r="AY22" i="35"/>
  <c r="AX22" i="35"/>
  <c r="AW22" i="35"/>
  <c r="AV22" i="35"/>
  <c r="AU22" i="35"/>
  <c r="AT22" i="35"/>
  <c r="AS22" i="35"/>
  <c r="AR22" i="35"/>
  <c r="AQ22" i="35"/>
  <c r="AP22" i="35"/>
  <c r="AO22" i="35"/>
  <c r="AN22" i="35"/>
  <c r="AM22" i="35"/>
  <c r="AL22" i="35"/>
  <c r="AK22" i="35"/>
  <c r="AJ22" i="35"/>
  <c r="AI22" i="35"/>
  <c r="AH22" i="35"/>
  <c r="AG22" i="35"/>
  <c r="AF22" i="35"/>
  <c r="AE22" i="35"/>
  <c r="AD22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DS21" i="35"/>
  <c r="DR21" i="35"/>
  <c r="DQ21" i="35"/>
  <c r="DP21" i="35"/>
  <c r="DO21" i="35"/>
  <c r="DN21" i="35"/>
  <c r="DM21" i="35"/>
  <c r="DL21" i="35"/>
  <c r="DK21" i="35"/>
  <c r="DJ21" i="35"/>
  <c r="DI21" i="35"/>
  <c r="DH21" i="35"/>
  <c r="DG21" i="35"/>
  <c r="DF21" i="35"/>
  <c r="DE21" i="35"/>
  <c r="DD21" i="35"/>
  <c r="DC21" i="35"/>
  <c r="DB21" i="35"/>
  <c r="DA21" i="35"/>
  <c r="CZ21" i="35"/>
  <c r="CY21" i="35"/>
  <c r="CX21" i="35"/>
  <c r="CW21" i="35"/>
  <c r="CV21" i="35"/>
  <c r="CU21" i="35"/>
  <c r="CT21" i="35"/>
  <c r="CS21" i="35"/>
  <c r="CR21" i="35"/>
  <c r="CQ21" i="35"/>
  <c r="CP21" i="35"/>
  <c r="CO21" i="35"/>
  <c r="CN21" i="35"/>
  <c r="CM21" i="35"/>
  <c r="CL21" i="35"/>
  <c r="CK21" i="35"/>
  <c r="CJ21" i="35"/>
  <c r="CI21" i="35"/>
  <c r="CH21" i="35"/>
  <c r="CG21" i="35"/>
  <c r="CF21" i="35"/>
  <c r="CE21" i="35"/>
  <c r="CD21" i="35"/>
  <c r="CC21" i="35"/>
  <c r="CB21" i="35"/>
  <c r="CA21" i="35"/>
  <c r="BZ21" i="35"/>
  <c r="BY21" i="35"/>
  <c r="BX21" i="35"/>
  <c r="BW21" i="35"/>
  <c r="BV21" i="35"/>
  <c r="BU21" i="35"/>
  <c r="BT21" i="35"/>
  <c r="BS21" i="35"/>
  <c r="BR21" i="35"/>
  <c r="BQ21" i="35"/>
  <c r="BP21" i="35"/>
  <c r="BO21" i="35"/>
  <c r="BN21" i="35"/>
  <c r="BM21" i="35"/>
  <c r="BL21" i="35"/>
  <c r="BK21" i="35"/>
  <c r="BJ21" i="35"/>
  <c r="BI21" i="35"/>
  <c r="BH21" i="35"/>
  <c r="BG21" i="35"/>
  <c r="BF21" i="35"/>
  <c r="BE21" i="35"/>
  <c r="BD21" i="35"/>
  <c r="BC21" i="35"/>
  <c r="BB21" i="35"/>
  <c r="BA21" i="35"/>
  <c r="AZ21" i="35"/>
  <c r="AY21" i="35"/>
  <c r="AX21" i="35"/>
  <c r="AW21" i="35"/>
  <c r="AV21" i="35"/>
  <c r="AU21" i="35"/>
  <c r="AT21" i="35"/>
  <c r="AS21" i="35"/>
  <c r="AR21" i="35"/>
  <c r="AQ21" i="35"/>
  <c r="AP21" i="35"/>
  <c r="AO21" i="35"/>
  <c r="AN21" i="35"/>
  <c r="AM21" i="35"/>
  <c r="AL21" i="35"/>
  <c r="AK21" i="35"/>
  <c r="AJ21" i="35"/>
  <c r="AI21" i="35"/>
  <c r="AH21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DS20" i="35"/>
  <c r="DR20" i="35"/>
  <c r="DQ20" i="35"/>
  <c r="DP20" i="35"/>
  <c r="DO20" i="35"/>
  <c r="DN20" i="35"/>
  <c r="DM20" i="35"/>
  <c r="DL20" i="35"/>
  <c r="DK20" i="35"/>
  <c r="DJ20" i="35"/>
  <c r="DI20" i="35"/>
  <c r="DH20" i="35"/>
  <c r="DG20" i="35"/>
  <c r="DF20" i="35"/>
  <c r="DE20" i="35"/>
  <c r="DD20" i="35"/>
  <c r="DC20" i="35"/>
  <c r="DB20" i="35"/>
  <c r="DA20" i="35"/>
  <c r="CZ20" i="35"/>
  <c r="CY20" i="35"/>
  <c r="CX20" i="35"/>
  <c r="CW20" i="35"/>
  <c r="CV20" i="35"/>
  <c r="CU20" i="35"/>
  <c r="CT20" i="35"/>
  <c r="CS20" i="35"/>
  <c r="CR20" i="35"/>
  <c r="CQ20" i="35"/>
  <c r="CP20" i="35"/>
  <c r="CO20" i="35"/>
  <c r="CN20" i="35"/>
  <c r="CM20" i="35"/>
  <c r="CL20" i="35"/>
  <c r="CK20" i="35"/>
  <c r="CJ20" i="35"/>
  <c r="CI20" i="35"/>
  <c r="CH20" i="35"/>
  <c r="CG20" i="35"/>
  <c r="CF20" i="35"/>
  <c r="CE20" i="35"/>
  <c r="CD20" i="35"/>
  <c r="CC20" i="35"/>
  <c r="CB20" i="35"/>
  <c r="CA20" i="35"/>
  <c r="BZ20" i="35"/>
  <c r="BY20" i="35"/>
  <c r="BX20" i="35"/>
  <c r="BW20" i="35"/>
  <c r="BV20" i="35"/>
  <c r="BU20" i="35"/>
  <c r="BT20" i="35"/>
  <c r="BS20" i="35"/>
  <c r="BR20" i="35"/>
  <c r="BQ20" i="35"/>
  <c r="BP20" i="35"/>
  <c r="BO20" i="35"/>
  <c r="BN20" i="35"/>
  <c r="BM20" i="35"/>
  <c r="BL20" i="35"/>
  <c r="BK20" i="35"/>
  <c r="BJ20" i="35"/>
  <c r="BI20" i="35"/>
  <c r="BH20" i="35"/>
  <c r="BG20" i="35"/>
  <c r="BF20" i="35"/>
  <c r="BE20" i="35"/>
  <c r="BD20" i="35"/>
  <c r="BC20" i="35"/>
  <c r="BB20" i="35"/>
  <c r="BA20" i="35"/>
  <c r="AZ20" i="35"/>
  <c r="AY20" i="35"/>
  <c r="AX20" i="35"/>
  <c r="AW20" i="35"/>
  <c r="AV20" i="35"/>
  <c r="AU20" i="35"/>
  <c r="AT20" i="35"/>
  <c r="AS20" i="35"/>
  <c r="AR20" i="35"/>
  <c r="AQ20" i="35"/>
  <c r="AP20" i="35"/>
  <c r="AO20" i="35"/>
  <c r="AN20" i="35"/>
  <c r="AM20" i="35"/>
  <c r="AL20" i="35"/>
  <c r="AK20" i="35"/>
  <c r="AJ20" i="35"/>
  <c r="AI20" i="35"/>
  <c r="AH20" i="35"/>
  <c r="AG20" i="35"/>
  <c r="AF20" i="35"/>
  <c r="AE20" i="35"/>
  <c r="AD20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DS19" i="35"/>
  <c r="DR19" i="35"/>
  <c r="DQ19" i="35"/>
  <c r="DP19" i="35"/>
  <c r="DO19" i="35"/>
  <c r="DN19" i="35"/>
  <c r="DM19" i="35"/>
  <c r="DL19" i="35"/>
  <c r="DK19" i="35"/>
  <c r="DJ19" i="35"/>
  <c r="DI19" i="35"/>
  <c r="DH19" i="35"/>
  <c r="DG19" i="35"/>
  <c r="DF19" i="35"/>
  <c r="DE19" i="35"/>
  <c r="DD19" i="35"/>
  <c r="DC19" i="35"/>
  <c r="DB19" i="35"/>
  <c r="DA19" i="35"/>
  <c r="CZ19" i="35"/>
  <c r="CY19" i="35"/>
  <c r="CX19" i="35"/>
  <c r="CW19" i="35"/>
  <c r="CV19" i="35"/>
  <c r="CU19" i="35"/>
  <c r="CT19" i="35"/>
  <c r="CS19" i="35"/>
  <c r="CR19" i="35"/>
  <c r="CQ19" i="35"/>
  <c r="CP19" i="35"/>
  <c r="CO19" i="35"/>
  <c r="CN19" i="35"/>
  <c r="CM19" i="35"/>
  <c r="CL19" i="35"/>
  <c r="CK19" i="35"/>
  <c r="CJ19" i="35"/>
  <c r="CI19" i="35"/>
  <c r="CH19" i="35"/>
  <c r="CG19" i="35"/>
  <c r="CF19" i="35"/>
  <c r="CE19" i="35"/>
  <c r="CD19" i="35"/>
  <c r="CC19" i="35"/>
  <c r="CB19" i="35"/>
  <c r="CA19" i="35"/>
  <c r="BZ19" i="35"/>
  <c r="BY19" i="35"/>
  <c r="BX19" i="35"/>
  <c r="BW19" i="35"/>
  <c r="BV19" i="35"/>
  <c r="BU19" i="35"/>
  <c r="BT19" i="35"/>
  <c r="BS19" i="35"/>
  <c r="BR19" i="35"/>
  <c r="BQ19" i="35"/>
  <c r="BP19" i="35"/>
  <c r="BO19" i="35"/>
  <c r="BN19" i="35"/>
  <c r="BM19" i="35"/>
  <c r="BL19" i="35"/>
  <c r="BK19" i="35"/>
  <c r="BJ19" i="35"/>
  <c r="BI19" i="35"/>
  <c r="BH19" i="35"/>
  <c r="BG19" i="35"/>
  <c r="BF19" i="35"/>
  <c r="BE19" i="35"/>
  <c r="BD19" i="35"/>
  <c r="BC19" i="35"/>
  <c r="BB19" i="35"/>
  <c r="BA19" i="35"/>
  <c r="AZ19" i="35"/>
  <c r="AY19" i="35"/>
  <c r="AX19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AK19" i="35"/>
  <c r="AJ19" i="35"/>
  <c r="AI19" i="35"/>
  <c r="AH19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DS18" i="35"/>
  <c r="DR18" i="35"/>
  <c r="DQ18" i="35"/>
  <c r="DP18" i="35"/>
  <c r="DO18" i="35"/>
  <c r="DN18" i="35"/>
  <c r="DM18" i="35"/>
  <c r="DL18" i="35"/>
  <c r="DK18" i="35"/>
  <c r="DJ18" i="35"/>
  <c r="DI18" i="35"/>
  <c r="DH18" i="35"/>
  <c r="DG18" i="35"/>
  <c r="DF18" i="35"/>
  <c r="DE18" i="35"/>
  <c r="DD18" i="35"/>
  <c r="DC18" i="35"/>
  <c r="DB18" i="35"/>
  <c r="DA18" i="35"/>
  <c r="CZ18" i="35"/>
  <c r="CY18" i="35"/>
  <c r="CX18" i="35"/>
  <c r="CW18" i="35"/>
  <c r="CV18" i="35"/>
  <c r="CU18" i="35"/>
  <c r="CT18" i="35"/>
  <c r="CS18" i="35"/>
  <c r="CR18" i="35"/>
  <c r="CQ18" i="35"/>
  <c r="CP18" i="35"/>
  <c r="CO18" i="35"/>
  <c r="CN18" i="35"/>
  <c r="CM18" i="35"/>
  <c r="CL18" i="35"/>
  <c r="CK18" i="35"/>
  <c r="CJ18" i="35"/>
  <c r="CI18" i="35"/>
  <c r="CH18" i="35"/>
  <c r="CG18" i="35"/>
  <c r="CF18" i="35"/>
  <c r="CE18" i="35"/>
  <c r="CD18" i="35"/>
  <c r="CC18" i="35"/>
  <c r="CB18" i="35"/>
  <c r="CA18" i="35"/>
  <c r="BZ18" i="35"/>
  <c r="BY18" i="35"/>
  <c r="BX18" i="35"/>
  <c r="BW18" i="35"/>
  <c r="BV18" i="35"/>
  <c r="BU18" i="35"/>
  <c r="BT18" i="35"/>
  <c r="BS18" i="35"/>
  <c r="BR18" i="35"/>
  <c r="BQ18" i="35"/>
  <c r="BP18" i="35"/>
  <c r="BO18" i="35"/>
  <c r="BN18" i="35"/>
  <c r="BM18" i="35"/>
  <c r="BL18" i="35"/>
  <c r="BK18" i="35"/>
  <c r="BJ18" i="35"/>
  <c r="BI18" i="35"/>
  <c r="BH18" i="35"/>
  <c r="BG18" i="35"/>
  <c r="BF18" i="35"/>
  <c r="BE18" i="35"/>
  <c r="BD18" i="35"/>
  <c r="BC18" i="35"/>
  <c r="BB18" i="35"/>
  <c r="BA18" i="35"/>
  <c r="AZ18" i="35"/>
  <c r="AY18" i="35"/>
  <c r="AX18" i="35"/>
  <c r="AW18" i="35"/>
  <c r="AV18" i="35"/>
  <c r="AU18" i="35"/>
  <c r="AT18" i="35"/>
  <c r="AS18" i="35"/>
  <c r="AR18" i="35"/>
  <c r="AQ18" i="35"/>
  <c r="AP18" i="35"/>
  <c r="AO18" i="35"/>
  <c r="AN18" i="35"/>
  <c r="AM18" i="35"/>
  <c r="AL18" i="35"/>
  <c r="AK18" i="35"/>
  <c r="AJ18" i="35"/>
  <c r="AI18" i="35"/>
  <c r="AH18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DS17" i="35"/>
  <c r="DR17" i="35"/>
  <c r="DQ17" i="35"/>
  <c r="DP17" i="35"/>
  <c r="DO17" i="35"/>
  <c r="DN17" i="35"/>
  <c r="DM17" i="35"/>
  <c r="DL17" i="35"/>
  <c r="DK17" i="35"/>
  <c r="DJ17" i="35"/>
  <c r="DI17" i="35"/>
  <c r="DH17" i="35"/>
  <c r="DG17" i="35"/>
  <c r="DF17" i="35"/>
  <c r="DE17" i="35"/>
  <c r="DD17" i="35"/>
  <c r="DC17" i="35"/>
  <c r="DB17" i="35"/>
  <c r="DA17" i="35"/>
  <c r="CZ17" i="35"/>
  <c r="CY17" i="35"/>
  <c r="CX17" i="35"/>
  <c r="CW17" i="35"/>
  <c r="CV17" i="35"/>
  <c r="CU17" i="35"/>
  <c r="CT17" i="35"/>
  <c r="CS17" i="35"/>
  <c r="CR17" i="35"/>
  <c r="CQ17" i="35"/>
  <c r="CP17" i="35"/>
  <c r="CO17" i="35"/>
  <c r="CN17" i="35"/>
  <c r="CM17" i="35"/>
  <c r="CL17" i="35"/>
  <c r="CK17" i="35"/>
  <c r="CJ17" i="35"/>
  <c r="CI17" i="35"/>
  <c r="CH17" i="35"/>
  <c r="CG17" i="35"/>
  <c r="CF17" i="35"/>
  <c r="CE17" i="35"/>
  <c r="CD17" i="35"/>
  <c r="CC17" i="35"/>
  <c r="CB17" i="35"/>
  <c r="CA17" i="35"/>
  <c r="BZ17" i="35"/>
  <c r="BY17" i="35"/>
  <c r="BX17" i="35"/>
  <c r="BW17" i="35"/>
  <c r="BV17" i="35"/>
  <c r="BU17" i="35"/>
  <c r="BT17" i="35"/>
  <c r="BS17" i="35"/>
  <c r="BR17" i="35"/>
  <c r="BQ17" i="35"/>
  <c r="BP17" i="35"/>
  <c r="BO17" i="35"/>
  <c r="BN17" i="35"/>
  <c r="BM17" i="35"/>
  <c r="BL17" i="35"/>
  <c r="BK17" i="35"/>
  <c r="BJ17" i="35"/>
  <c r="BI17" i="35"/>
  <c r="BH17" i="35"/>
  <c r="BG17" i="35"/>
  <c r="BF17" i="35"/>
  <c r="BE17" i="35"/>
  <c r="BD17" i="35"/>
  <c r="BC17" i="35"/>
  <c r="BB17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AK17" i="35"/>
  <c r="AJ17" i="35"/>
  <c r="AI17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DD16" i="35"/>
  <c r="DC16" i="35"/>
  <c r="DB16" i="35"/>
  <c r="DA16" i="35"/>
  <c r="CZ16" i="35"/>
  <c r="CY16" i="35"/>
  <c r="CX16" i="35"/>
  <c r="CW16" i="35"/>
  <c r="CV16" i="35"/>
  <c r="CU16" i="35"/>
  <c r="CT16" i="35"/>
  <c r="CS16" i="35"/>
  <c r="CR16" i="35"/>
  <c r="CQ16" i="35"/>
  <c r="CP16" i="35"/>
  <c r="CO16" i="35"/>
  <c r="CN16" i="35"/>
  <c r="CM16" i="35"/>
  <c r="CL16" i="35"/>
  <c r="CK16" i="35"/>
  <c r="CJ16" i="35"/>
  <c r="CI16" i="35"/>
  <c r="CH16" i="35"/>
  <c r="CG16" i="35"/>
  <c r="CF16" i="35"/>
  <c r="CE16" i="35"/>
  <c r="CD16" i="35"/>
  <c r="CC16" i="35"/>
  <c r="CB16" i="35"/>
  <c r="CA16" i="35"/>
  <c r="BZ16" i="35"/>
  <c r="BY16" i="35"/>
  <c r="BX16" i="35"/>
  <c r="BW16" i="35"/>
  <c r="BV16" i="35"/>
  <c r="BU16" i="35"/>
  <c r="BT16" i="35"/>
  <c r="BS16" i="35"/>
  <c r="BR16" i="35"/>
  <c r="BQ16" i="35"/>
  <c r="BP16" i="35"/>
  <c r="BO16" i="35"/>
  <c r="BN16" i="35"/>
  <c r="BM16" i="35"/>
  <c r="BL16" i="35"/>
  <c r="BK16" i="35"/>
  <c r="BJ16" i="35"/>
  <c r="BI16" i="35"/>
  <c r="BH16" i="35"/>
  <c r="BG16" i="35"/>
  <c r="BF16" i="35"/>
  <c r="BE16" i="35"/>
  <c r="BD16" i="35"/>
  <c r="BC16" i="35"/>
  <c r="BB16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F16" i="35"/>
  <c r="AE16" i="35"/>
  <c r="AD16" i="35"/>
  <c r="AC16" i="35"/>
  <c r="AB16" i="35"/>
  <c r="AA16" i="35"/>
  <c r="Z16" i="35"/>
  <c r="Y16" i="35"/>
  <c r="X16" i="35"/>
  <c r="W16" i="35"/>
  <c r="V16" i="35"/>
  <c r="U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DD15" i="35"/>
  <c r="DC15" i="35"/>
  <c r="DB15" i="35"/>
  <c r="DA15" i="35"/>
  <c r="CZ15" i="35"/>
  <c r="CY15" i="35"/>
  <c r="CX15" i="35"/>
  <c r="CW15" i="35"/>
  <c r="CV15" i="35"/>
  <c r="CU15" i="35"/>
  <c r="CT15" i="35"/>
  <c r="CS15" i="35"/>
  <c r="CR15" i="35"/>
  <c r="CQ15" i="35"/>
  <c r="CP15" i="35"/>
  <c r="CO15" i="35"/>
  <c r="CN15" i="35"/>
  <c r="CM15" i="35"/>
  <c r="CL15" i="35"/>
  <c r="CK15" i="35"/>
  <c r="CJ15" i="35"/>
  <c r="CI15" i="35"/>
  <c r="CH15" i="35"/>
  <c r="CG15" i="35"/>
  <c r="CF15" i="35"/>
  <c r="CE15" i="35"/>
  <c r="CD15" i="35"/>
  <c r="CC15" i="35"/>
  <c r="CB15" i="35"/>
  <c r="CA15" i="35"/>
  <c r="BZ15" i="35"/>
  <c r="BY15" i="35"/>
  <c r="BX15" i="35"/>
  <c r="BW15" i="35"/>
  <c r="BV15" i="35"/>
  <c r="BU15" i="35"/>
  <c r="BT15" i="35"/>
  <c r="BS15" i="35"/>
  <c r="BR15" i="35"/>
  <c r="BQ15" i="35"/>
  <c r="BP15" i="35"/>
  <c r="BO15" i="35"/>
  <c r="BN15" i="35"/>
  <c r="BM15" i="35"/>
  <c r="BL15" i="35"/>
  <c r="BK15" i="35"/>
  <c r="BJ15" i="35"/>
  <c r="BI15" i="35"/>
  <c r="BH15" i="35"/>
  <c r="BG15" i="35"/>
  <c r="BF15" i="35"/>
  <c r="BE15" i="35"/>
  <c r="BD15" i="35"/>
  <c r="BC15" i="35"/>
  <c r="BB15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AK15" i="35"/>
  <c r="AJ15" i="35"/>
  <c r="AI15" i="35"/>
  <c r="AH15" i="35"/>
  <c r="AG15" i="35"/>
  <c r="AF15" i="35"/>
  <c r="AE15" i="35"/>
  <c r="AD15" i="35"/>
  <c r="AC15" i="35"/>
  <c r="AB15" i="35"/>
  <c r="AA15" i="35"/>
  <c r="Z15" i="35"/>
  <c r="Y15" i="35"/>
  <c r="X15" i="35"/>
  <c r="W15" i="35"/>
  <c r="V15" i="35"/>
  <c r="U15" i="35"/>
  <c r="T15" i="35"/>
  <c r="S15" i="35"/>
  <c r="R15" i="35"/>
  <c r="Q15" i="35"/>
  <c r="P15" i="35"/>
  <c r="O15" i="35"/>
  <c r="N15" i="35"/>
  <c r="M15" i="35"/>
  <c r="L15" i="35"/>
  <c r="K15" i="35"/>
  <c r="J15" i="35"/>
  <c r="I15" i="35"/>
  <c r="H15" i="35"/>
  <c r="G15" i="35"/>
  <c r="F15" i="35"/>
  <c r="E15" i="35"/>
  <c r="D15" i="35"/>
  <c r="DD14" i="35"/>
  <c r="DC14" i="35"/>
  <c r="DB14" i="35"/>
  <c r="DA14" i="35"/>
  <c r="CZ14" i="35"/>
  <c r="CY14" i="35"/>
  <c r="CX14" i="35"/>
  <c r="CW14" i="35"/>
  <c r="CV14" i="35"/>
  <c r="CU14" i="35"/>
  <c r="CT14" i="35"/>
  <c r="CS14" i="35"/>
  <c r="CR14" i="35"/>
  <c r="CQ14" i="35"/>
  <c r="CP14" i="35"/>
  <c r="CO14" i="35"/>
  <c r="CN14" i="35"/>
  <c r="CM14" i="35"/>
  <c r="CL14" i="35"/>
  <c r="CK14" i="35"/>
  <c r="CJ14" i="35"/>
  <c r="CI14" i="35"/>
  <c r="CH14" i="35"/>
  <c r="CG14" i="35"/>
  <c r="CF14" i="35"/>
  <c r="CE14" i="35"/>
  <c r="CD14" i="35"/>
  <c r="CC14" i="35"/>
  <c r="CB14" i="35"/>
  <c r="CA14" i="35"/>
  <c r="BZ14" i="35"/>
  <c r="BY14" i="35"/>
  <c r="BX14" i="35"/>
  <c r="BW14" i="35"/>
  <c r="BV14" i="35"/>
  <c r="BU14" i="35"/>
  <c r="BT14" i="35"/>
  <c r="BS14" i="35"/>
  <c r="BR14" i="35"/>
  <c r="BQ14" i="35"/>
  <c r="BP14" i="35"/>
  <c r="BO14" i="35"/>
  <c r="BN14" i="35"/>
  <c r="BM14" i="35"/>
  <c r="BL14" i="35"/>
  <c r="BK14" i="35"/>
  <c r="BJ14" i="35"/>
  <c r="BI14" i="35"/>
  <c r="BH14" i="35"/>
  <c r="BG14" i="35"/>
  <c r="BF14" i="35"/>
  <c r="BE14" i="35"/>
  <c r="BD14" i="35"/>
  <c r="BC14" i="35"/>
  <c r="BB14" i="35"/>
  <c r="BA14" i="35"/>
  <c r="AZ14" i="35"/>
  <c r="AY14" i="35"/>
  <c r="AX14" i="35"/>
  <c r="AW14" i="35"/>
  <c r="AV14" i="35"/>
  <c r="AU14" i="35"/>
  <c r="AT14" i="35"/>
  <c r="AS14" i="35"/>
  <c r="AR14" i="35"/>
  <c r="AQ14" i="35"/>
  <c r="AP14" i="35"/>
  <c r="AO14" i="35"/>
  <c r="AN14" i="35"/>
  <c r="AM14" i="35"/>
  <c r="AL14" i="35"/>
  <c r="AK14" i="35"/>
  <c r="AJ14" i="35"/>
  <c r="AI14" i="35"/>
  <c r="AH14" i="35"/>
  <c r="AG14" i="35"/>
  <c r="AF14" i="35"/>
  <c r="AE14" i="35"/>
  <c r="AD14" i="35"/>
  <c r="AC14" i="35"/>
  <c r="AB14" i="35"/>
  <c r="AA14" i="35"/>
  <c r="Z14" i="35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DD13" i="35"/>
  <c r="DC13" i="35"/>
  <c r="DB13" i="35"/>
  <c r="DA13" i="35"/>
  <c r="CZ13" i="35"/>
  <c r="CY13" i="35"/>
  <c r="CX13" i="35"/>
  <c r="CW13" i="35"/>
  <c r="CV13" i="35"/>
  <c r="CU13" i="35"/>
  <c r="CT13" i="35"/>
  <c r="CS13" i="35"/>
  <c r="CR13" i="35"/>
  <c r="CQ13" i="35"/>
  <c r="CP13" i="35"/>
  <c r="CO13" i="35"/>
  <c r="CN13" i="35"/>
  <c r="CM13" i="35"/>
  <c r="CL13" i="35"/>
  <c r="CK13" i="35"/>
  <c r="CJ13" i="35"/>
  <c r="CI13" i="35"/>
  <c r="CH13" i="35"/>
  <c r="CG13" i="35"/>
  <c r="CF13" i="35"/>
  <c r="CE13" i="35"/>
  <c r="CD13" i="35"/>
  <c r="CC13" i="35"/>
  <c r="CB13" i="35"/>
  <c r="CA13" i="35"/>
  <c r="BZ13" i="35"/>
  <c r="BY13" i="35"/>
  <c r="BX13" i="35"/>
  <c r="BW13" i="35"/>
  <c r="BV13" i="35"/>
  <c r="BU13" i="35"/>
  <c r="BT13" i="35"/>
  <c r="BS13" i="35"/>
  <c r="BR13" i="35"/>
  <c r="BQ13" i="35"/>
  <c r="BP13" i="35"/>
  <c r="BO13" i="35"/>
  <c r="BN13" i="35"/>
  <c r="BM13" i="35"/>
  <c r="BL13" i="35"/>
  <c r="BK13" i="35"/>
  <c r="BJ13" i="35"/>
  <c r="BI13" i="35"/>
  <c r="BH13" i="35"/>
  <c r="BG13" i="35"/>
  <c r="BF13" i="35"/>
  <c r="BE13" i="35"/>
  <c r="BD13" i="35"/>
  <c r="BC13" i="35"/>
  <c r="BB13" i="35"/>
  <c r="BA13" i="35"/>
  <c r="AZ13" i="35"/>
  <c r="AY13" i="35"/>
  <c r="AX13" i="35"/>
  <c r="AW13" i="35"/>
  <c r="AV13" i="35"/>
  <c r="AU13" i="35"/>
  <c r="AT13" i="35"/>
  <c r="AS13" i="35"/>
  <c r="AR13" i="35"/>
  <c r="AQ13" i="35"/>
  <c r="AP13" i="35"/>
  <c r="AO13" i="35"/>
  <c r="AN13" i="35"/>
  <c r="AM13" i="35"/>
  <c r="AL13" i="35"/>
  <c r="AK13" i="35"/>
  <c r="AJ13" i="35"/>
  <c r="AI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DD12" i="35"/>
  <c r="DC12" i="35"/>
  <c r="DB12" i="35"/>
  <c r="DA12" i="35"/>
  <c r="CZ12" i="35"/>
  <c r="CY12" i="35"/>
  <c r="CX12" i="35"/>
  <c r="CW12" i="35"/>
  <c r="CV12" i="35"/>
  <c r="CU12" i="35"/>
  <c r="CT12" i="35"/>
  <c r="CS12" i="35"/>
  <c r="CR12" i="35"/>
  <c r="CQ12" i="35"/>
  <c r="CP12" i="35"/>
  <c r="CO12" i="35"/>
  <c r="CN12" i="35"/>
  <c r="CM12" i="35"/>
  <c r="CL12" i="35"/>
  <c r="CK12" i="35"/>
  <c r="CJ12" i="35"/>
  <c r="CI12" i="35"/>
  <c r="CH12" i="35"/>
  <c r="CG12" i="35"/>
  <c r="CF12" i="35"/>
  <c r="CE12" i="35"/>
  <c r="CD12" i="35"/>
  <c r="CC12" i="35"/>
  <c r="CB12" i="35"/>
  <c r="CA12" i="35"/>
  <c r="BZ12" i="35"/>
  <c r="BY12" i="35"/>
  <c r="BX12" i="35"/>
  <c r="BW12" i="35"/>
  <c r="BV12" i="35"/>
  <c r="BU12" i="35"/>
  <c r="BT12" i="35"/>
  <c r="BS12" i="35"/>
  <c r="BR12" i="35"/>
  <c r="BQ12" i="35"/>
  <c r="BP12" i="35"/>
  <c r="BO12" i="35"/>
  <c r="BN12" i="35"/>
  <c r="BM12" i="35"/>
  <c r="BL12" i="35"/>
  <c r="BK12" i="35"/>
  <c r="BJ12" i="35"/>
  <c r="BI12" i="35"/>
  <c r="BH12" i="35"/>
  <c r="BG12" i="35"/>
  <c r="BF12" i="35"/>
  <c r="BE12" i="35"/>
  <c r="BD12" i="35"/>
  <c r="BC12" i="35"/>
  <c r="BB12" i="35"/>
  <c r="BA12" i="35"/>
  <c r="AZ12" i="35"/>
  <c r="AY12" i="35"/>
  <c r="AX12" i="35"/>
  <c r="AW12" i="35"/>
  <c r="AV12" i="35"/>
  <c r="AU12" i="35"/>
  <c r="AT12" i="35"/>
  <c r="AS12" i="35"/>
  <c r="AR12" i="35"/>
  <c r="AQ12" i="35"/>
  <c r="AP12" i="35"/>
  <c r="AO12" i="35"/>
  <c r="AN12" i="35"/>
  <c r="AM12" i="35"/>
  <c r="AL12" i="35"/>
  <c r="AK12" i="35"/>
  <c r="AJ12" i="35"/>
  <c r="AI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DD11" i="35"/>
  <c r="DC11" i="35"/>
  <c r="DB11" i="35"/>
  <c r="DA11" i="35"/>
  <c r="CZ11" i="35"/>
  <c r="CY11" i="35"/>
  <c r="CX11" i="35"/>
  <c r="CW11" i="35"/>
  <c r="CV11" i="35"/>
  <c r="CU11" i="35"/>
  <c r="CT11" i="35"/>
  <c r="CS11" i="35"/>
  <c r="CR11" i="35"/>
  <c r="CQ11" i="35"/>
  <c r="CP11" i="35"/>
  <c r="CO11" i="35"/>
  <c r="CN11" i="35"/>
  <c r="CM11" i="35"/>
  <c r="CL11" i="35"/>
  <c r="CK11" i="35"/>
  <c r="CJ11" i="35"/>
  <c r="CI11" i="35"/>
  <c r="CH11" i="35"/>
  <c r="CG11" i="35"/>
  <c r="CF11" i="35"/>
  <c r="CE11" i="35"/>
  <c r="CD11" i="35"/>
  <c r="CC11" i="35"/>
  <c r="CB11" i="35"/>
  <c r="CA11" i="35"/>
  <c r="BZ11" i="35"/>
  <c r="BY11" i="35"/>
  <c r="BX11" i="35"/>
  <c r="BW11" i="35"/>
  <c r="BV11" i="35"/>
  <c r="BU11" i="35"/>
  <c r="BT11" i="35"/>
  <c r="BS11" i="35"/>
  <c r="BR11" i="35"/>
  <c r="BQ11" i="35"/>
  <c r="BP11" i="35"/>
  <c r="BO11" i="35"/>
  <c r="BN11" i="35"/>
  <c r="BM11" i="35"/>
  <c r="BL11" i="35"/>
  <c r="BK11" i="35"/>
  <c r="BJ11" i="35"/>
  <c r="BI11" i="35"/>
  <c r="BH11" i="35"/>
  <c r="BG11" i="35"/>
  <c r="BF11" i="35"/>
  <c r="BE11" i="35"/>
  <c r="BD11" i="35"/>
  <c r="BC11" i="35"/>
  <c r="BB11" i="35"/>
  <c r="BA11" i="35"/>
  <c r="AZ11" i="35"/>
  <c r="AY11" i="35"/>
  <c r="AX11" i="35"/>
  <c r="AW11" i="35"/>
  <c r="AV11" i="35"/>
  <c r="AU11" i="35"/>
  <c r="AT11" i="35"/>
  <c r="AS11" i="35"/>
  <c r="AR11" i="35"/>
  <c r="AQ11" i="35"/>
  <c r="AP11" i="35"/>
  <c r="AO11" i="35"/>
  <c r="AN11" i="35"/>
  <c r="AM11" i="35"/>
  <c r="AL11" i="35"/>
  <c r="AK11" i="35"/>
  <c r="AJ11" i="35"/>
  <c r="AI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DD10" i="35"/>
  <c r="DC10" i="35"/>
  <c r="DB10" i="35"/>
  <c r="DA10" i="35"/>
  <c r="CZ10" i="35"/>
  <c r="CY10" i="35"/>
  <c r="CX10" i="35"/>
  <c r="CW10" i="35"/>
  <c r="CV10" i="35"/>
  <c r="CU10" i="35"/>
  <c r="CT10" i="35"/>
  <c r="CS10" i="35"/>
  <c r="CR10" i="35"/>
  <c r="CQ10" i="35"/>
  <c r="CP10" i="35"/>
  <c r="CO10" i="35"/>
  <c r="CN10" i="35"/>
  <c r="CM10" i="35"/>
  <c r="CL10" i="35"/>
  <c r="CK10" i="35"/>
  <c r="CJ10" i="35"/>
  <c r="CI10" i="35"/>
  <c r="CH10" i="35"/>
  <c r="CG10" i="35"/>
  <c r="CF10" i="35"/>
  <c r="CE10" i="35"/>
  <c r="CD10" i="35"/>
  <c r="CC10" i="35"/>
  <c r="CB10" i="35"/>
  <c r="CA10" i="35"/>
  <c r="BZ10" i="35"/>
  <c r="BY10" i="35"/>
  <c r="BX10" i="35"/>
  <c r="BW10" i="35"/>
  <c r="BV10" i="35"/>
  <c r="BU10" i="35"/>
  <c r="BT10" i="35"/>
  <c r="BS10" i="35"/>
  <c r="BR10" i="35"/>
  <c r="BQ10" i="35"/>
  <c r="BP10" i="35"/>
  <c r="BO10" i="35"/>
  <c r="BN10" i="35"/>
  <c r="BM10" i="35"/>
  <c r="BL10" i="35"/>
  <c r="BK10" i="35"/>
  <c r="BJ10" i="35"/>
  <c r="BI10" i="35"/>
  <c r="BH10" i="35"/>
  <c r="BG10" i="35"/>
  <c r="BF10" i="35"/>
  <c r="BE10" i="35"/>
  <c r="BD10" i="35"/>
  <c r="BC10" i="35"/>
  <c r="BB10" i="35"/>
  <c r="BA10" i="35"/>
  <c r="AZ10" i="35"/>
  <c r="AY10" i="35"/>
  <c r="AX10" i="35"/>
  <c r="AW10" i="35"/>
  <c r="AV10" i="35"/>
  <c r="AU10" i="35"/>
  <c r="AT10" i="35"/>
  <c r="AS10" i="35"/>
  <c r="AR10" i="35"/>
  <c r="AQ10" i="35"/>
  <c r="AP10" i="35"/>
  <c r="AO10" i="35"/>
  <c r="AN10" i="35"/>
  <c r="AM10" i="35"/>
  <c r="AL10" i="35"/>
  <c r="AK10" i="35"/>
  <c r="AJ10" i="35"/>
  <c r="AI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DD9" i="35"/>
  <c r="DC9" i="35"/>
  <c r="DB9" i="35"/>
  <c r="DA9" i="35"/>
  <c r="CZ9" i="35"/>
  <c r="CY9" i="35"/>
  <c r="CX9" i="35"/>
  <c r="CW9" i="35"/>
  <c r="CV9" i="35"/>
  <c r="CU9" i="35"/>
  <c r="CT9" i="35"/>
  <c r="CS9" i="35"/>
  <c r="CR9" i="35"/>
  <c r="CQ9" i="35"/>
  <c r="CP9" i="35"/>
  <c r="CO9" i="35"/>
  <c r="CN9" i="35"/>
  <c r="CM9" i="35"/>
  <c r="CL9" i="35"/>
  <c r="CK9" i="35"/>
  <c r="CJ9" i="35"/>
  <c r="CI9" i="35"/>
  <c r="CH9" i="35"/>
  <c r="CG9" i="35"/>
  <c r="CF9" i="35"/>
  <c r="CE9" i="35"/>
  <c r="CD9" i="35"/>
  <c r="CC9" i="35"/>
  <c r="CB9" i="35"/>
  <c r="CA9" i="35"/>
  <c r="BZ9" i="35"/>
  <c r="BY9" i="35"/>
  <c r="BX9" i="35"/>
  <c r="BW9" i="35"/>
  <c r="BV9" i="35"/>
  <c r="BU9" i="35"/>
  <c r="BT9" i="35"/>
  <c r="BS9" i="35"/>
  <c r="BR9" i="35"/>
  <c r="BQ9" i="35"/>
  <c r="BP9" i="35"/>
  <c r="BO9" i="35"/>
  <c r="BN9" i="35"/>
  <c r="BM9" i="35"/>
  <c r="BL9" i="35"/>
  <c r="BK9" i="35"/>
  <c r="BJ9" i="35"/>
  <c r="BI9" i="35"/>
  <c r="BH9" i="35"/>
  <c r="BG9" i="35"/>
  <c r="BF9" i="35"/>
  <c r="BE9" i="35"/>
  <c r="BD9" i="35"/>
  <c r="BC9" i="35"/>
  <c r="BB9" i="35"/>
  <c r="BA9" i="35"/>
  <c r="AZ9" i="35"/>
  <c r="AY9" i="35"/>
  <c r="AX9" i="35"/>
  <c r="AW9" i="35"/>
  <c r="AV9" i="35"/>
  <c r="AU9" i="35"/>
  <c r="AT9" i="35"/>
  <c r="AS9" i="35"/>
  <c r="AR9" i="35"/>
  <c r="AQ9" i="35"/>
  <c r="AP9" i="35"/>
  <c r="AO9" i="35"/>
  <c r="AN9" i="35"/>
  <c r="AM9" i="35"/>
  <c r="AL9" i="35"/>
  <c r="AK9" i="35"/>
  <c r="AJ9" i="35"/>
  <c r="AI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DD8" i="35"/>
  <c r="DC8" i="35"/>
  <c r="DB8" i="35"/>
  <c r="DA8" i="35"/>
  <c r="CZ8" i="35"/>
  <c r="CY8" i="35"/>
  <c r="CX8" i="35"/>
  <c r="CW8" i="35"/>
  <c r="CV8" i="35"/>
  <c r="CU8" i="35"/>
  <c r="CT8" i="35"/>
  <c r="CS8" i="35"/>
  <c r="CR8" i="35"/>
  <c r="CQ8" i="35"/>
  <c r="CP8" i="35"/>
  <c r="CO8" i="35"/>
  <c r="CN8" i="35"/>
  <c r="CM8" i="35"/>
  <c r="CL8" i="35"/>
  <c r="CK8" i="35"/>
  <c r="CJ8" i="35"/>
  <c r="CI8" i="35"/>
  <c r="CH8" i="35"/>
  <c r="CG8" i="35"/>
  <c r="CF8" i="35"/>
  <c r="CE8" i="35"/>
  <c r="CD8" i="35"/>
  <c r="CC8" i="35"/>
  <c r="CB8" i="35"/>
  <c r="CA8" i="35"/>
  <c r="BZ8" i="35"/>
  <c r="BY8" i="35"/>
  <c r="BX8" i="35"/>
  <c r="BW8" i="35"/>
  <c r="BV8" i="35"/>
  <c r="BU8" i="35"/>
  <c r="BT8" i="35"/>
  <c r="BS8" i="35"/>
  <c r="BR8" i="35"/>
  <c r="BQ8" i="35"/>
  <c r="BP8" i="35"/>
  <c r="BO8" i="35"/>
  <c r="BN8" i="35"/>
  <c r="BM8" i="35"/>
  <c r="BL8" i="35"/>
  <c r="BK8" i="35"/>
  <c r="BJ8" i="35"/>
  <c r="BI8" i="35"/>
  <c r="BH8" i="35"/>
  <c r="BG8" i="35"/>
  <c r="BF8" i="35"/>
  <c r="BE8" i="35"/>
  <c r="BD8" i="35"/>
  <c r="BC8" i="35"/>
  <c r="BB8" i="35"/>
  <c r="BA8" i="35"/>
  <c r="AZ8" i="35"/>
  <c r="AY8" i="35"/>
  <c r="AX8" i="35"/>
  <c r="AW8" i="35"/>
  <c r="AV8" i="35"/>
  <c r="AU8" i="35"/>
  <c r="AT8" i="35"/>
  <c r="AS8" i="35"/>
  <c r="AR8" i="35"/>
  <c r="AQ8" i="35"/>
  <c r="AP8" i="35"/>
  <c r="AO8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DD7" i="35"/>
  <c r="DC7" i="35"/>
  <c r="DB7" i="35"/>
  <c r="DA7" i="35"/>
  <c r="CZ7" i="35"/>
  <c r="CY7" i="35"/>
  <c r="CX7" i="35"/>
  <c r="CW7" i="35"/>
  <c r="CV7" i="35"/>
  <c r="CU7" i="35"/>
  <c r="CT7" i="35"/>
  <c r="CS7" i="35"/>
  <c r="CR7" i="35"/>
  <c r="CQ7" i="35"/>
  <c r="CP7" i="35"/>
  <c r="CO7" i="35"/>
  <c r="CN7" i="35"/>
  <c r="CM7" i="35"/>
  <c r="CL7" i="35"/>
  <c r="CK7" i="35"/>
  <c r="CJ7" i="35"/>
  <c r="CI7" i="35"/>
  <c r="CH7" i="35"/>
  <c r="CG7" i="35"/>
  <c r="CF7" i="35"/>
  <c r="CE7" i="35"/>
  <c r="CD7" i="35"/>
  <c r="CC7" i="35"/>
  <c r="CB7" i="35"/>
  <c r="CA7" i="35"/>
  <c r="BZ7" i="35"/>
  <c r="BY7" i="35"/>
  <c r="BX7" i="35"/>
  <c r="BW7" i="35"/>
  <c r="BV7" i="35"/>
  <c r="BU7" i="35"/>
  <c r="BT7" i="35"/>
  <c r="BS7" i="35"/>
  <c r="BR7" i="35"/>
  <c r="BQ7" i="35"/>
  <c r="BP7" i="35"/>
  <c r="BO7" i="35"/>
  <c r="BN7" i="35"/>
  <c r="BM7" i="35"/>
  <c r="BL7" i="35"/>
  <c r="BK7" i="35"/>
  <c r="BJ7" i="35"/>
  <c r="BI7" i="35"/>
  <c r="BH7" i="35"/>
  <c r="BG7" i="35"/>
  <c r="BF7" i="35"/>
  <c r="BE7" i="35"/>
  <c r="BD7" i="35"/>
  <c r="BC7" i="35"/>
  <c r="BB7" i="35"/>
  <c r="BA7" i="35"/>
  <c r="AZ7" i="35"/>
  <c r="AY7" i="35"/>
  <c r="AX7" i="35"/>
  <c r="AW7" i="35"/>
  <c r="AV7" i="35"/>
  <c r="AU7" i="35"/>
  <c r="AT7" i="35"/>
  <c r="AS7" i="35"/>
  <c r="AR7" i="35"/>
  <c r="AQ7" i="35"/>
  <c r="AP7" i="35"/>
  <c r="AO7" i="35"/>
  <c r="AN7" i="35"/>
  <c r="AM7" i="35"/>
  <c r="AL7" i="35"/>
  <c r="AK7" i="35"/>
  <c r="AJ7" i="35"/>
  <c r="AI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DD6" i="35"/>
  <c r="DC6" i="35"/>
  <c r="DB6" i="35"/>
  <c r="DA6" i="35"/>
  <c r="CZ6" i="35"/>
  <c r="CY6" i="35"/>
  <c r="CX6" i="35"/>
  <c r="CW6" i="35"/>
  <c r="CV6" i="35"/>
  <c r="CU6" i="35"/>
  <c r="CT6" i="35"/>
  <c r="CS6" i="35"/>
  <c r="CR6" i="35"/>
  <c r="CQ6" i="35"/>
  <c r="CP6" i="35"/>
  <c r="CO6" i="35"/>
  <c r="CN6" i="35"/>
  <c r="CM6" i="35"/>
  <c r="CL6" i="35"/>
  <c r="CK6" i="35"/>
  <c r="CJ6" i="35"/>
  <c r="CI6" i="35"/>
  <c r="CH6" i="35"/>
  <c r="CG6" i="35"/>
  <c r="CF6" i="35"/>
  <c r="CE6" i="35"/>
  <c r="CD6" i="35"/>
  <c r="CC6" i="35"/>
  <c r="CB6" i="35"/>
  <c r="CA6" i="35"/>
  <c r="BZ6" i="35"/>
  <c r="BY6" i="35"/>
  <c r="BX6" i="35"/>
  <c r="BW6" i="35"/>
  <c r="BV6" i="35"/>
  <c r="BU6" i="35"/>
  <c r="BT6" i="35"/>
  <c r="BS6" i="35"/>
  <c r="BR6" i="35"/>
  <c r="BQ6" i="35"/>
  <c r="BP6" i="35"/>
  <c r="BO6" i="35"/>
  <c r="BN6" i="35"/>
  <c r="BM6" i="35"/>
  <c r="BL6" i="35"/>
  <c r="BK6" i="35"/>
  <c r="BJ6" i="35"/>
  <c r="BI6" i="35"/>
  <c r="BH6" i="35"/>
  <c r="BG6" i="35"/>
  <c r="BF6" i="35"/>
  <c r="BE6" i="35"/>
  <c r="BD6" i="35"/>
  <c r="BC6" i="35"/>
  <c r="BB6" i="35"/>
  <c r="BA6" i="35"/>
  <c r="AZ6" i="35"/>
  <c r="AY6" i="35"/>
  <c r="AX6" i="35"/>
  <c r="AW6" i="35"/>
  <c r="AV6" i="35"/>
  <c r="AU6" i="35"/>
  <c r="AT6" i="35"/>
  <c r="AS6" i="35"/>
  <c r="AR6" i="35"/>
  <c r="AQ6" i="35"/>
  <c r="AP6" i="35"/>
  <c r="AO6" i="35"/>
  <c r="AN6" i="35"/>
  <c r="AM6" i="35"/>
  <c r="AL6" i="35"/>
  <c r="AK6" i="35"/>
  <c r="AJ6" i="35"/>
  <c r="AI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DD5" i="35"/>
  <c r="DC5" i="35"/>
  <c r="DB5" i="35"/>
  <c r="DA5" i="35"/>
  <c r="CZ5" i="35"/>
  <c r="CY5" i="35"/>
  <c r="CX5" i="35"/>
  <c r="CW5" i="35"/>
  <c r="CV5" i="35"/>
  <c r="CU5" i="35"/>
  <c r="CT5" i="35"/>
  <c r="CS5" i="35"/>
  <c r="CR5" i="35"/>
  <c r="CQ5" i="35"/>
  <c r="CP5" i="35"/>
  <c r="CO5" i="35"/>
  <c r="CN5" i="35"/>
  <c r="CM5" i="35"/>
  <c r="CL5" i="35"/>
  <c r="CK5" i="35"/>
  <c r="CJ5" i="35"/>
  <c r="CI5" i="35"/>
  <c r="CH5" i="35"/>
  <c r="CG5" i="35"/>
  <c r="CF5" i="35"/>
  <c r="CE5" i="35"/>
  <c r="CD5" i="35"/>
  <c r="CC5" i="35"/>
  <c r="CB5" i="35"/>
  <c r="CA5" i="35"/>
  <c r="BZ5" i="35"/>
  <c r="BY5" i="35"/>
  <c r="BX5" i="35"/>
  <c r="BW5" i="35"/>
  <c r="BV5" i="35"/>
  <c r="BU5" i="35"/>
  <c r="BT5" i="35"/>
  <c r="BS5" i="35"/>
  <c r="BR5" i="35"/>
  <c r="BQ5" i="35"/>
  <c r="BP5" i="35"/>
  <c r="BO5" i="35"/>
  <c r="BN5" i="35"/>
  <c r="BM5" i="35"/>
  <c r="BL5" i="35"/>
  <c r="BK5" i="35"/>
  <c r="BJ5" i="35"/>
  <c r="BI5" i="35"/>
  <c r="BH5" i="35"/>
  <c r="BG5" i="35"/>
  <c r="BF5" i="35"/>
  <c r="BE5" i="35"/>
  <c r="BD5" i="35"/>
  <c r="BC5" i="35"/>
  <c r="BB5" i="35"/>
  <c r="BA5" i="35"/>
  <c r="AZ5" i="35"/>
  <c r="AY5" i="35"/>
  <c r="AX5" i="35"/>
  <c r="AW5" i="35"/>
  <c r="AV5" i="35"/>
  <c r="AU5" i="35"/>
  <c r="AT5" i="35"/>
  <c r="AS5" i="35"/>
  <c r="AR5" i="35"/>
  <c r="AQ5" i="35"/>
  <c r="AP5" i="35"/>
  <c r="AO5" i="35"/>
  <c r="AN5" i="35"/>
  <c r="AM5" i="35"/>
  <c r="AL5" i="35"/>
  <c r="AK5" i="35"/>
  <c r="AJ5" i="35"/>
  <c r="AI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DD4" i="35"/>
  <c r="DC4" i="35"/>
  <c r="DB4" i="35"/>
  <c r="DA4" i="35"/>
  <c r="CZ4" i="35"/>
  <c r="CY4" i="35"/>
  <c r="CX4" i="35"/>
  <c r="CW4" i="35"/>
  <c r="CV4" i="35"/>
  <c r="CU4" i="35"/>
  <c r="CT4" i="35"/>
  <c r="CS4" i="35"/>
  <c r="CR4" i="35"/>
  <c r="CQ4" i="35"/>
  <c r="CP4" i="35"/>
  <c r="CO4" i="35"/>
  <c r="CN4" i="35"/>
  <c r="CM4" i="35"/>
  <c r="CL4" i="35"/>
  <c r="CK4" i="35"/>
  <c r="CJ4" i="35"/>
  <c r="CI4" i="35"/>
  <c r="CH4" i="35"/>
  <c r="CG4" i="35"/>
  <c r="CF4" i="35"/>
  <c r="CE4" i="35"/>
  <c r="CD4" i="35"/>
  <c r="CC4" i="35"/>
  <c r="CB4" i="35"/>
  <c r="CA4" i="35"/>
  <c r="BZ4" i="35"/>
  <c r="BY4" i="35"/>
  <c r="BX4" i="35"/>
  <c r="BW4" i="35"/>
  <c r="BV4" i="35"/>
  <c r="BU4" i="35"/>
  <c r="BT4" i="35"/>
  <c r="BS4" i="35"/>
  <c r="BR4" i="35"/>
  <c r="BQ4" i="35"/>
  <c r="BP4" i="35"/>
  <c r="BO4" i="35"/>
  <c r="BN4" i="35"/>
  <c r="BM4" i="35"/>
  <c r="BL4" i="35"/>
  <c r="BK4" i="35"/>
  <c r="BJ4" i="35"/>
  <c r="BI4" i="35"/>
  <c r="BH4" i="35"/>
  <c r="BG4" i="35"/>
  <c r="BF4" i="35"/>
  <c r="BE4" i="35"/>
  <c r="BD4" i="35"/>
  <c r="BC4" i="35"/>
  <c r="BB4" i="35"/>
  <c r="BA4" i="35"/>
  <c r="AZ4" i="35"/>
  <c r="AY4" i="35"/>
  <c r="AX4" i="35"/>
  <c r="AW4" i="35"/>
  <c r="AV4" i="35"/>
  <c r="AU4" i="35"/>
  <c r="AT4" i="35"/>
  <c r="AS4" i="35"/>
  <c r="AR4" i="35"/>
  <c r="AQ4" i="35"/>
  <c r="AP4" i="35"/>
  <c r="AO4" i="35"/>
  <c r="AN4" i="35"/>
  <c r="AM4" i="35"/>
  <c r="AL4" i="35"/>
  <c r="AK4" i="35"/>
  <c r="AJ4" i="35"/>
  <c r="AI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D2" i="35"/>
  <c r="DC2" i="35"/>
  <c r="DB2" i="35"/>
  <c r="DA2" i="35"/>
  <c r="CZ2" i="35"/>
  <c r="CY2" i="35"/>
  <c r="CX2" i="35"/>
  <c r="CW2" i="35"/>
  <c r="CV2" i="35"/>
  <c r="CU2" i="35"/>
  <c r="CT2" i="35"/>
  <c r="CS2" i="35"/>
  <c r="CR2" i="35"/>
  <c r="CQ2" i="35"/>
  <c r="CP2" i="35"/>
  <c r="CO2" i="35"/>
  <c r="CN2" i="35"/>
  <c r="CM2" i="35"/>
  <c r="CL2" i="35"/>
  <c r="CK2" i="35"/>
  <c r="CJ2" i="35"/>
  <c r="CI2" i="35"/>
  <c r="CH2" i="35"/>
  <c r="CG2" i="35"/>
  <c r="CF2" i="35"/>
  <c r="CE2" i="35"/>
  <c r="CD2" i="35"/>
  <c r="CC2" i="35"/>
  <c r="CB2" i="35"/>
  <c r="CA2" i="35"/>
  <c r="BZ2" i="35"/>
  <c r="BY2" i="35"/>
  <c r="BX2" i="35"/>
  <c r="BW2" i="35"/>
  <c r="BV2" i="35"/>
  <c r="BU2" i="35"/>
  <c r="BT2" i="35"/>
  <c r="BS2" i="35"/>
  <c r="BR2" i="35"/>
  <c r="BQ2" i="35"/>
  <c r="BP2" i="35"/>
  <c r="BO2" i="35"/>
  <c r="BN2" i="35"/>
  <c r="BM2" i="35"/>
  <c r="BL2" i="35"/>
  <c r="BK2" i="35"/>
  <c r="BJ2" i="35"/>
  <c r="BI2" i="35"/>
  <c r="BH2" i="35"/>
  <c r="BG2" i="35"/>
  <c r="BF2" i="35"/>
  <c r="BE2" i="35"/>
  <c r="BD2" i="35"/>
  <c r="BC2" i="35"/>
  <c r="BB2" i="35"/>
  <c r="BA2" i="35"/>
  <c r="AZ2" i="35"/>
  <c r="AY2" i="35"/>
  <c r="AX2" i="35"/>
  <c r="AW2" i="35"/>
  <c r="AV2" i="35"/>
  <c r="AU2" i="35"/>
  <c r="AT2" i="35"/>
  <c r="AS2" i="35"/>
  <c r="AR2" i="35"/>
  <c r="AQ2" i="35"/>
  <c r="AP2" i="35"/>
  <c r="AO2" i="35"/>
  <c r="AN2" i="35"/>
  <c r="AM2" i="35"/>
  <c r="AL2" i="35"/>
  <c r="AK2" i="35"/>
  <c r="AJ2" i="35"/>
  <c r="AI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D1" i="35"/>
  <c r="DC1" i="35"/>
  <c r="DB1" i="35"/>
  <c r="DA1" i="35"/>
  <c r="CZ1" i="35"/>
  <c r="CY1" i="35"/>
  <c r="CX1" i="35"/>
  <c r="CW1" i="35"/>
  <c r="CV1" i="35"/>
  <c r="CU1" i="35"/>
  <c r="CT1" i="35"/>
  <c r="CS1" i="35"/>
  <c r="CR1" i="35"/>
  <c r="CQ1" i="35"/>
  <c r="CP1" i="35"/>
  <c r="CO1" i="35"/>
  <c r="CN1" i="35"/>
  <c r="CM1" i="35"/>
  <c r="CL1" i="35"/>
  <c r="CK1" i="35"/>
  <c r="CJ1" i="35"/>
  <c r="CI1" i="35"/>
  <c r="CH1" i="35"/>
  <c r="CG1" i="35"/>
  <c r="CF1" i="35"/>
  <c r="CE1" i="35"/>
  <c r="CD1" i="35"/>
  <c r="CC1" i="35"/>
  <c r="CB1" i="35"/>
  <c r="CA1" i="35"/>
  <c r="BZ1" i="35"/>
  <c r="BY1" i="35"/>
  <c r="BX1" i="35"/>
  <c r="BW1" i="35"/>
  <c r="BV1" i="35"/>
  <c r="BU1" i="35"/>
  <c r="BT1" i="35"/>
  <c r="BS1" i="35"/>
  <c r="BR1" i="35"/>
  <c r="BQ1" i="35"/>
  <c r="BP1" i="35"/>
  <c r="BO1" i="35"/>
  <c r="BN1" i="35"/>
  <c r="BM1" i="35"/>
  <c r="BL1" i="35"/>
  <c r="BK1" i="35"/>
  <c r="BJ1" i="35"/>
  <c r="BI1" i="35"/>
  <c r="BH1" i="35"/>
  <c r="BG1" i="35"/>
  <c r="BF1" i="35"/>
  <c r="BE1" i="35"/>
  <c r="BD1" i="35"/>
  <c r="BC1" i="35"/>
  <c r="BB1" i="35"/>
  <c r="BA1" i="35"/>
  <c r="AZ1" i="35"/>
  <c r="AY1" i="35"/>
  <c r="AX1" i="35"/>
  <c r="AW1" i="35"/>
  <c r="AV1" i="35"/>
  <c r="AU1" i="35"/>
  <c r="AT1" i="35"/>
  <c r="AS1" i="35"/>
  <c r="AR1" i="35"/>
  <c r="AQ1" i="35"/>
  <c r="AP1" i="35"/>
  <c r="AO1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W2" i="27"/>
  <c r="E2" i="32" l="1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AJ2" i="32"/>
  <c r="AK2" i="32"/>
  <c r="AL2" i="32"/>
  <c r="AM2" i="32"/>
  <c r="AN2" i="32"/>
  <c r="AO2" i="32"/>
  <c r="AP2" i="32"/>
  <c r="AQ2" i="32"/>
  <c r="AR2" i="32"/>
  <c r="AS2" i="32"/>
  <c r="AT2" i="32"/>
  <c r="AU2" i="32"/>
  <c r="AV2" i="32"/>
  <c r="AW2" i="32"/>
  <c r="AX2" i="32"/>
  <c r="AY2" i="32"/>
  <c r="AZ2" i="32"/>
  <c r="BA2" i="32"/>
  <c r="BB2" i="32"/>
  <c r="BC2" i="32"/>
  <c r="BD2" i="32"/>
  <c r="BE2" i="32"/>
  <c r="BF2" i="32"/>
  <c r="BG2" i="32"/>
  <c r="BH2" i="32"/>
  <c r="BI2" i="32"/>
  <c r="BJ2" i="32"/>
  <c r="BK2" i="32"/>
  <c r="BL2" i="32"/>
  <c r="BM2" i="32"/>
  <c r="BN2" i="32"/>
  <c r="BO2" i="32"/>
  <c r="BP2" i="32"/>
  <c r="BQ2" i="32"/>
  <c r="BR2" i="32"/>
  <c r="BS2" i="32"/>
  <c r="BT2" i="32"/>
  <c r="BU2" i="32"/>
  <c r="BV2" i="32"/>
  <c r="BW2" i="32"/>
  <c r="BX2" i="32"/>
  <c r="BY2" i="32"/>
  <c r="BZ2" i="32"/>
  <c r="CA2" i="32"/>
  <c r="CB2" i="32"/>
  <c r="CC2" i="32"/>
  <c r="CD2" i="32"/>
  <c r="CE2" i="32"/>
  <c r="CF2" i="32"/>
  <c r="CG2" i="32"/>
  <c r="CH2" i="32"/>
  <c r="CI2" i="32"/>
  <c r="CJ2" i="32"/>
  <c r="CK2" i="32"/>
  <c r="CL2" i="32"/>
  <c r="CM2" i="32"/>
  <c r="CN2" i="32"/>
  <c r="CO2" i="32"/>
  <c r="CP2" i="32"/>
  <c r="CQ2" i="32"/>
  <c r="CR2" i="32"/>
  <c r="CS2" i="32"/>
  <c r="CT2" i="32"/>
  <c r="CU2" i="32"/>
  <c r="CV2" i="32"/>
  <c r="CW2" i="32"/>
  <c r="CX2" i="32"/>
  <c r="CY2" i="32"/>
  <c r="CZ2" i="32"/>
  <c r="DA2" i="32"/>
  <c r="DB2" i="32"/>
  <c r="DC2" i="32"/>
  <c r="DD2" i="32"/>
  <c r="DE2" i="32"/>
  <c r="L1" i="33" l="1"/>
  <c r="R1" i="33"/>
  <c r="M1" i="33"/>
  <c r="N1" i="33"/>
  <c r="O1" i="33"/>
  <c r="P1" i="33"/>
  <c r="Q1" i="33"/>
  <c r="E3" i="33"/>
  <c r="F3" i="33"/>
  <c r="G3" i="33"/>
  <c r="H3" i="33"/>
  <c r="I3" i="33"/>
  <c r="J3" i="33"/>
  <c r="K3" i="33"/>
  <c r="E4" i="33"/>
  <c r="F4" i="33"/>
  <c r="G4" i="33"/>
  <c r="H4" i="33"/>
  <c r="I4" i="33"/>
  <c r="J4" i="33"/>
  <c r="K4" i="33"/>
  <c r="E5" i="33"/>
  <c r="F5" i="33"/>
  <c r="G5" i="33"/>
  <c r="H5" i="33"/>
  <c r="I5" i="33"/>
  <c r="J5" i="33"/>
  <c r="K5" i="33"/>
  <c r="E6" i="33"/>
  <c r="F6" i="33"/>
  <c r="G6" i="33"/>
  <c r="H6" i="33"/>
  <c r="I6" i="33"/>
  <c r="J6" i="33"/>
  <c r="K6" i="33"/>
  <c r="E7" i="33"/>
  <c r="F7" i="33"/>
  <c r="G7" i="33"/>
  <c r="H7" i="33"/>
  <c r="I7" i="33"/>
  <c r="J7" i="33"/>
  <c r="K7" i="33"/>
  <c r="E8" i="33"/>
  <c r="F8" i="33"/>
  <c r="G8" i="33"/>
  <c r="H8" i="33"/>
  <c r="I8" i="33"/>
  <c r="J8" i="33"/>
  <c r="K8" i="33"/>
  <c r="E9" i="33"/>
  <c r="F9" i="33"/>
  <c r="G9" i="33"/>
  <c r="H9" i="33"/>
  <c r="I9" i="33"/>
  <c r="J9" i="33"/>
  <c r="K9" i="33"/>
  <c r="E10" i="33"/>
  <c r="F10" i="33"/>
  <c r="G10" i="33"/>
  <c r="H10" i="33"/>
  <c r="I10" i="33"/>
  <c r="J10" i="33"/>
  <c r="K10" i="33"/>
  <c r="E11" i="33"/>
  <c r="F11" i="33"/>
  <c r="G11" i="33"/>
  <c r="H11" i="33"/>
  <c r="I11" i="33"/>
  <c r="J11" i="33"/>
  <c r="K11" i="33"/>
  <c r="E12" i="33"/>
  <c r="F12" i="33"/>
  <c r="G12" i="33"/>
  <c r="H12" i="33"/>
  <c r="I12" i="33"/>
  <c r="J12" i="33"/>
  <c r="K12" i="33"/>
  <c r="E13" i="33"/>
  <c r="F13" i="33"/>
  <c r="G13" i="33"/>
  <c r="H13" i="33"/>
  <c r="I13" i="33"/>
  <c r="J13" i="33"/>
  <c r="K13" i="33"/>
  <c r="E14" i="33"/>
  <c r="F14" i="33"/>
  <c r="G14" i="33"/>
  <c r="H14" i="33"/>
  <c r="I14" i="33"/>
  <c r="J14" i="33"/>
  <c r="K14" i="33"/>
  <c r="E15" i="33"/>
  <c r="F15" i="33"/>
  <c r="G15" i="33"/>
  <c r="H15" i="33"/>
  <c r="I15" i="33"/>
  <c r="J15" i="33"/>
  <c r="K15" i="33"/>
  <c r="E16" i="33"/>
  <c r="F16" i="33"/>
  <c r="G16" i="33"/>
  <c r="H16" i="33"/>
  <c r="I16" i="33"/>
  <c r="J16" i="33"/>
  <c r="K16" i="33"/>
  <c r="F2" i="33"/>
  <c r="G2" i="33"/>
  <c r="H2" i="33"/>
  <c r="I2" i="33"/>
  <c r="J2" i="33"/>
  <c r="K2" i="33"/>
  <c r="A18" i="33"/>
  <c r="G18" i="33" s="1"/>
  <c r="A19" i="33"/>
  <c r="A20" i="33"/>
  <c r="E20" i="33" s="1"/>
  <c r="A21" i="33"/>
  <c r="J21" i="33" s="1"/>
  <c r="A22" i="33"/>
  <c r="G22" i="33" s="1"/>
  <c r="A23" i="33"/>
  <c r="A24" i="33"/>
  <c r="E24" i="33" s="1"/>
  <c r="A25" i="33"/>
  <c r="F25" i="33" s="1"/>
  <c r="A26" i="33"/>
  <c r="K26" i="33" s="1"/>
  <c r="A27" i="33"/>
  <c r="H27" i="33" s="1"/>
  <c r="A28" i="33"/>
  <c r="A29" i="33"/>
  <c r="F29" i="33" s="1"/>
  <c r="A30" i="33"/>
  <c r="A31" i="33"/>
  <c r="A45" i="33"/>
  <c r="F45" i="33" s="1"/>
  <c r="A17" i="33"/>
  <c r="F17" i="33" s="1"/>
  <c r="DG25" i="32"/>
  <c r="DH25" i="32"/>
  <c r="DI25" i="32"/>
  <c r="DJ25" i="32"/>
  <c r="DK25" i="32"/>
  <c r="DL25" i="32"/>
  <c r="DM25" i="32"/>
  <c r="DN25" i="32"/>
  <c r="DO25" i="32"/>
  <c r="DP25" i="32"/>
  <c r="DQ25" i="32"/>
  <c r="DR25" i="32"/>
  <c r="DS25" i="32"/>
  <c r="DT25" i="32"/>
  <c r="DF25" i="32"/>
  <c r="DF24" i="32"/>
  <c r="DG24" i="32"/>
  <c r="DH24" i="32"/>
  <c r="DI24" i="32"/>
  <c r="DJ24" i="32"/>
  <c r="DK24" i="32"/>
  <c r="DL24" i="32"/>
  <c r="DM24" i="32"/>
  <c r="DN24" i="32"/>
  <c r="DO24" i="32"/>
  <c r="DP24" i="32"/>
  <c r="DQ24" i="32"/>
  <c r="DR24" i="32"/>
  <c r="DS24" i="32"/>
  <c r="DT24" i="32"/>
  <c r="CQ3" i="32"/>
  <c r="CR3" i="32"/>
  <c r="CS3" i="32"/>
  <c r="CT3" i="32"/>
  <c r="CU3" i="32"/>
  <c r="CV3" i="32"/>
  <c r="CW3" i="32"/>
  <c r="CX3" i="32"/>
  <c r="CY3" i="32"/>
  <c r="CZ3" i="32"/>
  <c r="DA3" i="32"/>
  <c r="DB3" i="32"/>
  <c r="DC3" i="32"/>
  <c r="DD3" i="32"/>
  <c r="DE3" i="32"/>
  <c r="CQ4" i="32"/>
  <c r="CR4" i="32"/>
  <c r="CS4" i="32"/>
  <c r="CT4" i="32"/>
  <c r="CU4" i="32"/>
  <c r="CV4" i="32"/>
  <c r="CW4" i="32"/>
  <c r="CX4" i="32"/>
  <c r="CY4" i="32"/>
  <c r="CZ4" i="32"/>
  <c r="DA4" i="32"/>
  <c r="DB4" i="32"/>
  <c r="DC4" i="32"/>
  <c r="DD4" i="32"/>
  <c r="DE4" i="32"/>
  <c r="CQ5" i="32"/>
  <c r="CR5" i="32"/>
  <c r="CS5" i="32"/>
  <c r="CT5" i="32"/>
  <c r="CU5" i="32"/>
  <c r="CV5" i="32"/>
  <c r="CW5" i="32"/>
  <c r="CX5" i="32"/>
  <c r="CY5" i="32"/>
  <c r="CZ5" i="32"/>
  <c r="DA5" i="32"/>
  <c r="DB5" i="32"/>
  <c r="DC5" i="32"/>
  <c r="DD5" i="32"/>
  <c r="DE5" i="32"/>
  <c r="CQ6" i="32"/>
  <c r="CR6" i="32"/>
  <c r="CS6" i="32"/>
  <c r="CT6" i="32"/>
  <c r="CU6" i="32"/>
  <c r="CV6" i="32"/>
  <c r="CW6" i="32"/>
  <c r="CX6" i="32"/>
  <c r="CY6" i="32"/>
  <c r="CZ6" i="32"/>
  <c r="DA6" i="32"/>
  <c r="DB6" i="32"/>
  <c r="DC6" i="32"/>
  <c r="DD6" i="32"/>
  <c r="DE6" i="32"/>
  <c r="CQ7" i="32"/>
  <c r="CR7" i="32"/>
  <c r="CS7" i="32"/>
  <c r="CT7" i="32"/>
  <c r="CU7" i="32"/>
  <c r="CV7" i="32"/>
  <c r="CW7" i="32"/>
  <c r="CX7" i="32"/>
  <c r="CY7" i="32"/>
  <c r="CZ7" i="32"/>
  <c r="DA7" i="32"/>
  <c r="DB7" i="32"/>
  <c r="DC7" i="32"/>
  <c r="DD7" i="32"/>
  <c r="DE7" i="32"/>
  <c r="CQ8" i="32"/>
  <c r="CR8" i="32"/>
  <c r="CS8" i="32"/>
  <c r="CT8" i="32"/>
  <c r="CU8" i="32"/>
  <c r="CV8" i="32"/>
  <c r="CW8" i="32"/>
  <c r="CX8" i="32"/>
  <c r="CY8" i="32"/>
  <c r="CZ8" i="32"/>
  <c r="DA8" i="32"/>
  <c r="DB8" i="32"/>
  <c r="DC8" i="32"/>
  <c r="DD8" i="32"/>
  <c r="DE8" i="32"/>
  <c r="CQ9" i="32"/>
  <c r="CR9" i="32"/>
  <c r="CS9" i="32"/>
  <c r="CT9" i="32"/>
  <c r="CU9" i="32"/>
  <c r="CV9" i="32"/>
  <c r="CW9" i="32"/>
  <c r="CX9" i="32"/>
  <c r="CY9" i="32"/>
  <c r="CZ9" i="32"/>
  <c r="DA9" i="32"/>
  <c r="DB9" i="32"/>
  <c r="DC9" i="32"/>
  <c r="DD9" i="32"/>
  <c r="DE9" i="32"/>
  <c r="CQ10" i="32"/>
  <c r="CR10" i="32"/>
  <c r="CS10" i="32"/>
  <c r="CT10" i="32"/>
  <c r="CU10" i="32"/>
  <c r="CV10" i="32"/>
  <c r="CW10" i="32"/>
  <c r="CX10" i="32"/>
  <c r="CY10" i="32"/>
  <c r="CZ10" i="32"/>
  <c r="DA10" i="32"/>
  <c r="DB10" i="32"/>
  <c r="DC10" i="32"/>
  <c r="DD10" i="32"/>
  <c r="DE10" i="32"/>
  <c r="CQ11" i="32"/>
  <c r="CR11" i="32"/>
  <c r="CS11" i="32"/>
  <c r="CT11" i="32"/>
  <c r="CU11" i="32"/>
  <c r="CV11" i="32"/>
  <c r="CW11" i="32"/>
  <c r="CX11" i="32"/>
  <c r="CY11" i="32"/>
  <c r="CZ11" i="32"/>
  <c r="DA11" i="32"/>
  <c r="DB11" i="32"/>
  <c r="DC11" i="32"/>
  <c r="DD11" i="32"/>
  <c r="DE11" i="32"/>
  <c r="CQ12" i="32"/>
  <c r="CR12" i="32"/>
  <c r="CS12" i="32"/>
  <c r="CT12" i="32"/>
  <c r="CU12" i="32"/>
  <c r="CV12" i="32"/>
  <c r="CW12" i="32"/>
  <c r="CX12" i="32"/>
  <c r="CY12" i="32"/>
  <c r="CZ12" i="32"/>
  <c r="DA12" i="32"/>
  <c r="DB12" i="32"/>
  <c r="DC12" i="32"/>
  <c r="DD12" i="32"/>
  <c r="DE12" i="32"/>
  <c r="CQ13" i="32"/>
  <c r="CR13" i="32"/>
  <c r="CS13" i="32"/>
  <c r="CT13" i="32"/>
  <c r="CU13" i="32"/>
  <c r="CV13" i="32"/>
  <c r="CW13" i="32"/>
  <c r="CX13" i="32"/>
  <c r="CY13" i="32"/>
  <c r="CZ13" i="32"/>
  <c r="DA13" i="32"/>
  <c r="DB13" i="32"/>
  <c r="DC13" i="32"/>
  <c r="DD13" i="32"/>
  <c r="DE13" i="32"/>
  <c r="CQ14" i="32"/>
  <c r="CR14" i="32"/>
  <c r="CS14" i="32"/>
  <c r="CT14" i="32"/>
  <c r="CU14" i="32"/>
  <c r="CV14" i="32"/>
  <c r="CW14" i="32"/>
  <c r="CX14" i="32"/>
  <c r="CY14" i="32"/>
  <c r="CZ14" i="32"/>
  <c r="DA14" i="32"/>
  <c r="DB14" i="32"/>
  <c r="DC14" i="32"/>
  <c r="DD14" i="32"/>
  <c r="DE14" i="32"/>
  <c r="CQ15" i="32"/>
  <c r="CR15" i="32"/>
  <c r="CS15" i="32"/>
  <c r="CT15" i="32"/>
  <c r="CU15" i="32"/>
  <c r="CV15" i="32"/>
  <c r="CW15" i="32"/>
  <c r="CX15" i="32"/>
  <c r="CY15" i="32"/>
  <c r="CZ15" i="32"/>
  <c r="DA15" i="32"/>
  <c r="DB15" i="32"/>
  <c r="DC15" i="32"/>
  <c r="DD15" i="32"/>
  <c r="DE15" i="32"/>
  <c r="CQ16" i="32"/>
  <c r="CR16" i="32"/>
  <c r="CS16" i="32"/>
  <c r="CT16" i="32"/>
  <c r="CU16" i="32"/>
  <c r="CV16" i="32"/>
  <c r="CW16" i="32"/>
  <c r="CX16" i="32"/>
  <c r="CY16" i="32"/>
  <c r="CZ16" i="32"/>
  <c r="DA16" i="32"/>
  <c r="DB16" i="32"/>
  <c r="DC16" i="32"/>
  <c r="DD16" i="32"/>
  <c r="DE16" i="32"/>
  <c r="CQ17" i="32"/>
  <c r="CR17" i="32"/>
  <c r="CS17" i="32"/>
  <c r="CT17" i="32"/>
  <c r="CU17" i="32"/>
  <c r="CV17" i="32"/>
  <c r="CW17" i="32"/>
  <c r="CX17" i="32"/>
  <c r="CY17" i="32"/>
  <c r="CZ17" i="32"/>
  <c r="DA17" i="32"/>
  <c r="DB17" i="32"/>
  <c r="DC17" i="32"/>
  <c r="DD17" i="32"/>
  <c r="DE17" i="32"/>
  <c r="CQ18" i="32"/>
  <c r="CR18" i="32"/>
  <c r="CS18" i="32"/>
  <c r="CT18" i="32"/>
  <c r="CU18" i="32"/>
  <c r="CV18" i="32"/>
  <c r="CW18" i="32"/>
  <c r="CX18" i="32"/>
  <c r="CY18" i="32"/>
  <c r="CZ18" i="32"/>
  <c r="DA18" i="32"/>
  <c r="DB18" i="32"/>
  <c r="DC18" i="32"/>
  <c r="DD18" i="32"/>
  <c r="DE18" i="32"/>
  <c r="CQ19" i="32"/>
  <c r="CR19" i="32"/>
  <c r="CS19" i="32"/>
  <c r="CT19" i="32"/>
  <c r="CU19" i="32"/>
  <c r="CV19" i="32"/>
  <c r="CW19" i="32"/>
  <c r="CX19" i="32"/>
  <c r="CY19" i="32"/>
  <c r="CZ19" i="32"/>
  <c r="DA19" i="32"/>
  <c r="DB19" i="32"/>
  <c r="DC19" i="32"/>
  <c r="DD19" i="32"/>
  <c r="DE19" i="32"/>
  <c r="CQ20" i="32"/>
  <c r="CR20" i="32"/>
  <c r="CS20" i="32"/>
  <c r="CT20" i="32"/>
  <c r="CU20" i="32"/>
  <c r="CV20" i="32"/>
  <c r="CW20" i="32"/>
  <c r="CX20" i="32"/>
  <c r="CY20" i="32"/>
  <c r="CZ20" i="32"/>
  <c r="DA20" i="32"/>
  <c r="DB20" i="32"/>
  <c r="DC20" i="32"/>
  <c r="DD20" i="32"/>
  <c r="DE20" i="32"/>
  <c r="CQ21" i="32"/>
  <c r="CR21" i="32"/>
  <c r="CS21" i="32"/>
  <c r="CT21" i="32"/>
  <c r="CU21" i="32"/>
  <c r="CV21" i="32"/>
  <c r="CW21" i="32"/>
  <c r="CX21" i="32"/>
  <c r="CY21" i="32"/>
  <c r="CZ21" i="32"/>
  <c r="DA21" i="32"/>
  <c r="DB21" i="32"/>
  <c r="DC21" i="32"/>
  <c r="DD21" i="32"/>
  <c r="DE21" i="32"/>
  <c r="CQ22" i="32"/>
  <c r="CR22" i="32"/>
  <c r="CS22" i="32"/>
  <c r="CT22" i="32"/>
  <c r="CU22" i="32"/>
  <c r="CV22" i="32"/>
  <c r="CW22" i="32"/>
  <c r="CX22" i="32"/>
  <c r="CY22" i="32"/>
  <c r="CZ22" i="32"/>
  <c r="DA22" i="32"/>
  <c r="DB22" i="32"/>
  <c r="DC22" i="32"/>
  <c r="DD22" i="32"/>
  <c r="DE22" i="32"/>
  <c r="CQ23" i="32"/>
  <c r="CR23" i="32"/>
  <c r="CS23" i="32"/>
  <c r="CT23" i="32"/>
  <c r="CU23" i="32"/>
  <c r="CV23" i="32"/>
  <c r="CW23" i="32"/>
  <c r="CX23" i="32"/>
  <c r="CY23" i="32"/>
  <c r="CZ23" i="32"/>
  <c r="DA23" i="32"/>
  <c r="DB23" i="32"/>
  <c r="DC23" i="32"/>
  <c r="DD23" i="32"/>
  <c r="DE23" i="32"/>
  <c r="CQ24" i="32"/>
  <c r="CR24" i="32"/>
  <c r="CS24" i="32"/>
  <c r="CT24" i="32"/>
  <c r="CU24" i="32"/>
  <c r="CV24" i="32"/>
  <c r="CW24" i="32"/>
  <c r="CX24" i="32"/>
  <c r="CY24" i="32"/>
  <c r="CZ24" i="32"/>
  <c r="DA24" i="32"/>
  <c r="DB24" i="32"/>
  <c r="DC24" i="32"/>
  <c r="DD24" i="32"/>
  <c r="DE24" i="32"/>
  <c r="CQ25" i="32"/>
  <c r="CR25" i="32"/>
  <c r="CS25" i="32"/>
  <c r="CT25" i="32"/>
  <c r="CU25" i="32"/>
  <c r="CV25" i="32"/>
  <c r="CW25" i="32"/>
  <c r="CX25" i="32"/>
  <c r="CY25" i="32"/>
  <c r="CZ25" i="32"/>
  <c r="DA25" i="32"/>
  <c r="DB25" i="32"/>
  <c r="DC25" i="32"/>
  <c r="DD25" i="32"/>
  <c r="DE25" i="32"/>
  <c r="CQ26" i="32"/>
  <c r="CR26" i="32"/>
  <c r="CS26" i="32"/>
  <c r="CT26" i="32"/>
  <c r="CU26" i="32"/>
  <c r="CV26" i="32"/>
  <c r="CW26" i="32"/>
  <c r="CX26" i="32"/>
  <c r="CY26" i="32"/>
  <c r="CZ26" i="32"/>
  <c r="DA26" i="32"/>
  <c r="DB26" i="32"/>
  <c r="DC26" i="32"/>
  <c r="DD26" i="32"/>
  <c r="DE26" i="32"/>
  <c r="CQ27" i="32"/>
  <c r="CR27" i="32"/>
  <c r="CS27" i="32"/>
  <c r="CT27" i="32"/>
  <c r="CU27" i="32"/>
  <c r="CV27" i="32"/>
  <c r="CW27" i="32"/>
  <c r="CX27" i="32"/>
  <c r="CY27" i="32"/>
  <c r="CZ27" i="32"/>
  <c r="DA27" i="32"/>
  <c r="DB27" i="32"/>
  <c r="DC27" i="32"/>
  <c r="DD27" i="32"/>
  <c r="DE27" i="32"/>
  <c r="CQ28" i="32"/>
  <c r="CR28" i="32"/>
  <c r="CS28" i="32"/>
  <c r="CT28" i="32"/>
  <c r="CU28" i="32"/>
  <c r="CV28" i="32"/>
  <c r="CW28" i="32"/>
  <c r="CX28" i="32"/>
  <c r="CY28" i="32"/>
  <c r="CZ28" i="32"/>
  <c r="DA28" i="32"/>
  <c r="DB28" i="32"/>
  <c r="DC28" i="32"/>
  <c r="DD28" i="32"/>
  <c r="DE28" i="32"/>
  <c r="CQ29" i="32"/>
  <c r="CR29" i="32"/>
  <c r="CS29" i="32"/>
  <c r="CT29" i="32"/>
  <c r="CU29" i="32"/>
  <c r="CV29" i="32"/>
  <c r="CW29" i="32"/>
  <c r="CX29" i="32"/>
  <c r="CY29" i="32"/>
  <c r="CZ29" i="32"/>
  <c r="DA29" i="32"/>
  <c r="DB29" i="32"/>
  <c r="DC29" i="32"/>
  <c r="DD29" i="32"/>
  <c r="DE29" i="32"/>
  <c r="CQ30" i="32"/>
  <c r="CR30" i="32"/>
  <c r="CS30" i="32"/>
  <c r="CT30" i="32"/>
  <c r="CU30" i="32"/>
  <c r="CV30" i="32"/>
  <c r="CW30" i="32"/>
  <c r="CX30" i="32"/>
  <c r="CY30" i="32"/>
  <c r="CZ30" i="32"/>
  <c r="DA30" i="32"/>
  <c r="DB30" i="32"/>
  <c r="DC30" i="32"/>
  <c r="DD30" i="32"/>
  <c r="DE30" i="32"/>
  <c r="CQ31" i="32"/>
  <c r="CR31" i="32"/>
  <c r="CS31" i="32"/>
  <c r="CT31" i="32"/>
  <c r="CU31" i="32"/>
  <c r="CV31" i="32"/>
  <c r="CW31" i="32"/>
  <c r="CX31" i="32"/>
  <c r="CY31" i="32"/>
  <c r="CZ31" i="32"/>
  <c r="DA31" i="32"/>
  <c r="DB31" i="32"/>
  <c r="DC31" i="32"/>
  <c r="DD31" i="32"/>
  <c r="DE31" i="32"/>
  <c r="CQ32" i="32"/>
  <c r="CR32" i="32"/>
  <c r="CS32" i="32"/>
  <c r="CT32" i="32"/>
  <c r="CU32" i="32"/>
  <c r="CV32" i="32"/>
  <c r="CW32" i="32"/>
  <c r="CX32" i="32"/>
  <c r="CY32" i="32"/>
  <c r="CZ32" i="32"/>
  <c r="DA32" i="32"/>
  <c r="DB32" i="32"/>
  <c r="DC32" i="32"/>
  <c r="DD32" i="32"/>
  <c r="DE32" i="32"/>
  <c r="CQ33" i="32"/>
  <c r="CR33" i="32"/>
  <c r="CS33" i="32"/>
  <c r="CT33" i="32"/>
  <c r="CU33" i="32"/>
  <c r="CV33" i="32"/>
  <c r="CW33" i="32"/>
  <c r="CX33" i="32"/>
  <c r="CY33" i="32"/>
  <c r="CZ33" i="32"/>
  <c r="DA33" i="32"/>
  <c r="DB33" i="32"/>
  <c r="DC33" i="32"/>
  <c r="DD33" i="32"/>
  <c r="DE33" i="32"/>
  <c r="CQ34" i="32"/>
  <c r="CR34" i="32"/>
  <c r="CS34" i="32"/>
  <c r="CT34" i="32"/>
  <c r="CU34" i="32"/>
  <c r="CV34" i="32"/>
  <c r="CW34" i="32"/>
  <c r="CX34" i="32"/>
  <c r="CY34" i="32"/>
  <c r="CZ34" i="32"/>
  <c r="DA34" i="32"/>
  <c r="DB34" i="32"/>
  <c r="DC34" i="32"/>
  <c r="DD34" i="32"/>
  <c r="DE34" i="32"/>
  <c r="CQ35" i="32"/>
  <c r="CR35" i="32"/>
  <c r="CS35" i="32"/>
  <c r="CT35" i="32"/>
  <c r="CU35" i="32"/>
  <c r="CV35" i="32"/>
  <c r="CW35" i="32"/>
  <c r="CX35" i="32"/>
  <c r="CY35" i="32"/>
  <c r="CZ35" i="32"/>
  <c r="DA35" i="32"/>
  <c r="DB35" i="32"/>
  <c r="DC35" i="32"/>
  <c r="DD35" i="32"/>
  <c r="DE35" i="32"/>
  <c r="CQ36" i="32"/>
  <c r="CR36" i="32"/>
  <c r="CS36" i="32"/>
  <c r="CT36" i="32"/>
  <c r="CU36" i="32"/>
  <c r="CV36" i="32"/>
  <c r="CW36" i="32"/>
  <c r="CX36" i="32"/>
  <c r="CY36" i="32"/>
  <c r="CZ36" i="32"/>
  <c r="DA36" i="32"/>
  <c r="DB36" i="32"/>
  <c r="DC36" i="32"/>
  <c r="DD36" i="32"/>
  <c r="DE36" i="32"/>
  <c r="CQ37" i="32"/>
  <c r="CR37" i="32"/>
  <c r="CS37" i="32"/>
  <c r="CT37" i="32"/>
  <c r="CU37" i="32"/>
  <c r="CV37" i="32"/>
  <c r="CW37" i="32"/>
  <c r="CX37" i="32"/>
  <c r="CY37" i="32"/>
  <c r="CZ37" i="32"/>
  <c r="DA37" i="32"/>
  <c r="DB37" i="32"/>
  <c r="DC37" i="32"/>
  <c r="DD37" i="32"/>
  <c r="DE37" i="32"/>
  <c r="CQ38" i="32"/>
  <c r="CR38" i="32"/>
  <c r="CS38" i="32"/>
  <c r="CT38" i="32"/>
  <c r="CU38" i="32"/>
  <c r="CV38" i="32"/>
  <c r="CW38" i="32"/>
  <c r="CX38" i="32"/>
  <c r="CY38" i="32"/>
  <c r="CZ38" i="32"/>
  <c r="DA38" i="32"/>
  <c r="DB38" i="32"/>
  <c r="DC38" i="32"/>
  <c r="DD38" i="32"/>
  <c r="DE38" i="32"/>
  <c r="CQ39" i="32"/>
  <c r="CR39" i="32"/>
  <c r="CS39" i="32"/>
  <c r="CT39" i="32"/>
  <c r="CU39" i="32"/>
  <c r="CV39" i="32"/>
  <c r="CW39" i="32"/>
  <c r="CX39" i="32"/>
  <c r="CY39" i="32"/>
  <c r="CZ39" i="32"/>
  <c r="DA39" i="32"/>
  <c r="DB39" i="32"/>
  <c r="DC39" i="32"/>
  <c r="DD39" i="32"/>
  <c r="DE39" i="32"/>
  <c r="CQ40" i="32"/>
  <c r="CR40" i="32"/>
  <c r="CS40" i="32"/>
  <c r="CT40" i="32"/>
  <c r="CU40" i="32"/>
  <c r="CV40" i="32"/>
  <c r="CW40" i="32"/>
  <c r="CX40" i="32"/>
  <c r="CY40" i="32"/>
  <c r="CZ40" i="32"/>
  <c r="DA40" i="32"/>
  <c r="DB40" i="32"/>
  <c r="DC40" i="32"/>
  <c r="DD40" i="32"/>
  <c r="DE40" i="32"/>
  <c r="CQ41" i="32"/>
  <c r="CR41" i="32"/>
  <c r="CS41" i="32"/>
  <c r="CT41" i="32"/>
  <c r="CU41" i="32"/>
  <c r="CV41" i="32"/>
  <c r="CW41" i="32"/>
  <c r="CX41" i="32"/>
  <c r="CY41" i="32"/>
  <c r="CZ41" i="32"/>
  <c r="DA41" i="32"/>
  <c r="DB41" i="32"/>
  <c r="DC41" i="32"/>
  <c r="DD41" i="32"/>
  <c r="DE41" i="32"/>
  <c r="CQ42" i="32"/>
  <c r="CR42" i="32"/>
  <c r="CS42" i="32"/>
  <c r="CT42" i="32"/>
  <c r="CU42" i="32"/>
  <c r="CV42" i="32"/>
  <c r="CW42" i="32"/>
  <c r="CX42" i="32"/>
  <c r="CY42" i="32"/>
  <c r="CZ42" i="32"/>
  <c r="DA42" i="32"/>
  <c r="DB42" i="32"/>
  <c r="DC42" i="32"/>
  <c r="DD42" i="32"/>
  <c r="DE42" i="32"/>
  <c r="CQ43" i="32"/>
  <c r="CR43" i="32"/>
  <c r="CS43" i="32"/>
  <c r="CT43" i="32"/>
  <c r="CU43" i="32"/>
  <c r="CV43" i="32"/>
  <c r="CW43" i="32"/>
  <c r="CX43" i="32"/>
  <c r="CY43" i="32"/>
  <c r="CZ43" i="32"/>
  <c r="DA43" i="32"/>
  <c r="DB43" i="32"/>
  <c r="DC43" i="32"/>
  <c r="DD43" i="32"/>
  <c r="DE43" i="32"/>
  <c r="CQ44" i="32"/>
  <c r="CR44" i="32"/>
  <c r="CS44" i="32"/>
  <c r="CT44" i="32"/>
  <c r="CU44" i="32"/>
  <c r="CV44" i="32"/>
  <c r="CW44" i="32"/>
  <c r="CX44" i="32"/>
  <c r="CY44" i="32"/>
  <c r="CZ44" i="32"/>
  <c r="DA44" i="32"/>
  <c r="DB44" i="32"/>
  <c r="DC44" i="32"/>
  <c r="DD44" i="32"/>
  <c r="DE44" i="32"/>
  <c r="CQ45" i="32"/>
  <c r="CR45" i="32"/>
  <c r="CS45" i="32"/>
  <c r="CT45" i="32"/>
  <c r="CU45" i="32"/>
  <c r="CV45" i="32"/>
  <c r="CW45" i="32"/>
  <c r="CX45" i="32"/>
  <c r="CY45" i="32"/>
  <c r="CZ45" i="32"/>
  <c r="DA45" i="32"/>
  <c r="DB45" i="32"/>
  <c r="DC45" i="32"/>
  <c r="DD45" i="32"/>
  <c r="DE45" i="32"/>
  <c r="CQ46" i="32"/>
  <c r="CR46" i="32"/>
  <c r="CS46" i="32"/>
  <c r="CT46" i="32"/>
  <c r="CU46" i="32"/>
  <c r="CV46" i="32"/>
  <c r="CW46" i="32"/>
  <c r="CX46" i="32"/>
  <c r="CY46" i="32"/>
  <c r="CZ46" i="32"/>
  <c r="DA46" i="32"/>
  <c r="DB46" i="32"/>
  <c r="DC46" i="32"/>
  <c r="DD46" i="32"/>
  <c r="DE46" i="32"/>
  <c r="CQ47" i="32"/>
  <c r="CR47" i="32"/>
  <c r="CS47" i="32"/>
  <c r="CT47" i="32"/>
  <c r="CU47" i="32"/>
  <c r="CV47" i="32"/>
  <c r="CW47" i="32"/>
  <c r="CX47" i="32"/>
  <c r="CY47" i="32"/>
  <c r="CZ47" i="32"/>
  <c r="DA47" i="32"/>
  <c r="DB47" i="32"/>
  <c r="DC47" i="32"/>
  <c r="DD47" i="32"/>
  <c r="DE47" i="32"/>
  <c r="CQ48" i="32"/>
  <c r="CR48" i="32"/>
  <c r="CS48" i="32"/>
  <c r="CT48" i="32"/>
  <c r="CU48" i="32"/>
  <c r="CV48" i="32"/>
  <c r="CW48" i="32"/>
  <c r="CX48" i="32"/>
  <c r="CY48" i="32"/>
  <c r="CZ48" i="32"/>
  <c r="DA48" i="32"/>
  <c r="DB48" i="32"/>
  <c r="DC48" i="32"/>
  <c r="DD48" i="32"/>
  <c r="DE48" i="32"/>
  <c r="CQ49" i="32"/>
  <c r="CR49" i="32"/>
  <c r="CS49" i="32"/>
  <c r="CT49" i="32"/>
  <c r="CU49" i="32"/>
  <c r="CV49" i="32"/>
  <c r="CW49" i="32"/>
  <c r="CX49" i="32"/>
  <c r="CY49" i="32"/>
  <c r="CZ49" i="32"/>
  <c r="DA49" i="32"/>
  <c r="DB49" i="32"/>
  <c r="DC49" i="32"/>
  <c r="DD49" i="32"/>
  <c r="DE49" i="32"/>
  <c r="CQ50" i="32"/>
  <c r="CR50" i="32"/>
  <c r="CS50" i="32"/>
  <c r="CT50" i="32"/>
  <c r="CU50" i="32"/>
  <c r="CV50" i="32"/>
  <c r="CW50" i="32"/>
  <c r="CX50" i="32"/>
  <c r="CY50" i="32"/>
  <c r="CZ50" i="32"/>
  <c r="DA50" i="32"/>
  <c r="DB50" i="32"/>
  <c r="DC50" i="32"/>
  <c r="DD50" i="32"/>
  <c r="DE50" i="32"/>
  <c r="CQ51" i="32"/>
  <c r="CR51" i="32"/>
  <c r="CS51" i="32"/>
  <c r="CT51" i="32"/>
  <c r="CU51" i="32"/>
  <c r="CV51" i="32"/>
  <c r="CW51" i="32"/>
  <c r="CX51" i="32"/>
  <c r="CY51" i="32"/>
  <c r="CZ51" i="32"/>
  <c r="DA51" i="32"/>
  <c r="DB51" i="32"/>
  <c r="DC51" i="32"/>
  <c r="DD51" i="32"/>
  <c r="DE51" i="32"/>
  <c r="CB3" i="32"/>
  <c r="CC3" i="32"/>
  <c r="CD3" i="32"/>
  <c r="CE3" i="32"/>
  <c r="CF3" i="32"/>
  <c r="CG3" i="32"/>
  <c r="CH3" i="32"/>
  <c r="CI3" i="32"/>
  <c r="CJ3" i="32"/>
  <c r="CK3" i="32"/>
  <c r="CL3" i="32"/>
  <c r="CM3" i="32"/>
  <c r="CN3" i="32"/>
  <c r="CO3" i="32"/>
  <c r="CP3" i="32"/>
  <c r="CB4" i="32"/>
  <c r="CC4" i="32"/>
  <c r="CD4" i="32"/>
  <c r="CE4" i="32"/>
  <c r="CF4" i="32"/>
  <c r="CG4" i="32"/>
  <c r="CH4" i="32"/>
  <c r="CI4" i="32"/>
  <c r="CJ4" i="32"/>
  <c r="CK4" i="32"/>
  <c r="CL4" i="32"/>
  <c r="CM4" i="32"/>
  <c r="CN4" i="32"/>
  <c r="CO4" i="32"/>
  <c r="CP4" i="32"/>
  <c r="CB5" i="32"/>
  <c r="CC5" i="32"/>
  <c r="CD5" i="32"/>
  <c r="CE5" i="32"/>
  <c r="CF5" i="32"/>
  <c r="CG5" i="32"/>
  <c r="CH5" i="32"/>
  <c r="CI5" i="32"/>
  <c r="CJ5" i="32"/>
  <c r="CK5" i="32"/>
  <c r="CL5" i="32"/>
  <c r="CM5" i="32"/>
  <c r="CN5" i="32"/>
  <c r="CO5" i="32"/>
  <c r="CP5" i="32"/>
  <c r="CB6" i="32"/>
  <c r="CC6" i="32"/>
  <c r="CD6" i="32"/>
  <c r="CE6" i="32"/>
  <c r="CF6" i="32"/>
  <c r="CG6" i="32"/>
  <c r="CH6" i="32"/>
  <c r="CI6" i="32"/>
  <c r="CJ6" i="32"/>
  <c r="CK6" i="32"/>
  <c r="CL6" i="32"/>
  <c r="CM6" i="32"/>
  <c r="CN6" i="32"/>
  <c r="CO6" i="32"/>
  <c r="CP6" i="32"/>
  <c r="CB7" i="32"/>
  <c r="CC7" i="32"/>
  <c r="CD7" i="32"/>
  <c r="CE7" i="32"/>
  <c r="CF7" i="32"/>
  <c r="CG7" i="32"/>
  <c r="CH7" i="32"/>
  <c r="CI7" i="32"/>
  <c r="CJ7" i="32"/>
  <c r="CK7" i="32"/>
  <c r="CL7" i="32"/>
  <c r="CM7" i="32"/>
  <c r="CN7" i="32"/>
  <c r="CO7" i="32"/>
  <c r="CP7" i="32"/>
  <c r="CB8" i="32"/>
  <c r="CC8" i="32"/>
  <c r="CD8" i="32"/>
  <c r="CE8" i="32"/>
  <c r="CF8" i="32"/>
  <c r="CG8" i="32"/>
  <c r="CH8" i="32"/>
  <c r="CI8" i="32"/>
  <c r="CJ8" i="32"/>
  <c r="CK8" i="32"/>
  <c r="CL8" i="32"/>
  <c r="CM8" i="32"/>
  <c r="CN8" i="32"/>
  <c r="CO8" i="32"/>
  <c r="CP8" i="32"/>
  <c r="CB9" i="32"/>
  <c r="CC9" i="32"/>
  <c r="CD9" i="32"/>
  <c r="CE9" i="32"/>
  <c r="CF9" i="32"/>
  <c r="CG9" i="32"/>
  <c r="CH9" i="32"/>
  <c r="CI9" i="32"/>
  <c r="CJ9" i="32"/>
  <c r="CK9" i="32"/>
  <c r="CL9" i="32"/>
  <c r="CM9" i="32"/>
  <c r="CN9" i="32"/>
  <c r="CO9" i="32"/>
  <c r="CP9" i="32"/>
  <c r="CB10" i="32"/>
  <c r="CC10" i="32"/>
  <c r="CD10" i="32"/>
  <c r="CE10" i="32"/>
  <c r="CF10" i="32"/>
  <c r="CG10" i="32"/>
  <c r="CH10" i="32"/>
  <c r="CI10" i="32"/>
  <c r="CJ10" i="32"/>
  <c r="CK10" i="32"/>
  <c r="CL10" i="32"/>
  <c r="CM10" i="32"/>
  <c r="CN10" i="32"/>
  <c r="CO10" i="32"/>
  <c r="CP10" i="32"/>
  <c r="CB11" i="32"/>
  <c r="CC11" i="32"/>
  <c r="CD11" i="32"/>
  <c r="CE11" i="32"/>
  <c r="CF11" i="32"/>
  <c r="CG11" i="32"/>
  <c r="CH11" i="32"/>
  <c r="CI11" i="32"/>
  <c r="CJ11" i="32"/>
  <c r="CK11" i="32"/>
  <c r="CL11" i="32"/>
  <c r="CM11" i="32"/>
  <c r="CN11" i="32"/>
  <c r="CO11" i="32"/>
  <c r="CP11" i="32"/>
  <c r="CB12" i="32"/>
  <c r="CC12" i="32"/>
  <c r="CD12" i="32"/>
  <c r="CE12" i="32"/>
  <c r="CF12" i="32"/>
  <c r="CG12" i="32"/>
  <c r="CH12" i="32"/>
  <c r="CI12" i="32"/>
  <c r="CJ12" i="32"/>
  <c r="CK12" i="32"/>
  <c r="CL12" i="32"/>
  <c r="CM12" i="32"/>
  <c r="CN12" i="32"/>
  <c r="CO12" i="32"/>
  <c r="CP12" i="32"/>
  <c r="CB13" i="32"/>
  <c r="CC13" i="32"/>
  <c r="CD13" i="32"/>
  <c r="CE13" i="32"/>
  <c r="CF13" i="32"/>
  <c r="CG13" i="32"/>
  <c r="CH13" i="32"/>
  <c r="CI13" i="32"/>
  <c r="CJ13" i="32"/>
  <c r="CK13" i="32"/>
  <c r="CL13" i="32"/>
  <c r="CM13" i="32"/>
  <c r="CN13" i="32"/>
  <c r="CO13" i="32"/>
  <c r="CP13" i="32"/>
  <c r="CB14" i="32"/>
  <c r="CC14" i="32"/>
  <c r="CD14" i="32"/>
  <c r="CE14" i="32"/>
  <c r="CF14" i="32"/>
  <c r="CG14" i="32"/>
  <c r="CH14" i="32"/>
  <c r="CI14" i="32"/>
  <c r="CJ14" i="32"/>
  <c r="CK14" i="32"/>
  <c r="CL14" i="32"/>
  <c r="CM14" i="32"/>
  <c r="CN14" i="32"/>
  <c r="CO14" i="32"/>
  <c r="CP14" i="32"/>
  <c r="CB15" i="32"/>
  <c r="CC15" i="32"/>
  <c r="CD15" i="32"/>
  <c r="CE15" i="32"/>
  <c r="CF15" i="32"/>
  <c r="CG15" i="32"/>
  <c r="CH15" i="32"/>
  <c r="CI15" i="32"/>
  <c r="CJ15" i="32"/>
  <c r="CK15" i="32"/>
  <c r="CL15" i="32"/>
  <c r="CM15" i="32"/>
  <c r="CN15" i="32"/>
  <c r="CO15" i="32"/>
  <c r="CP15" i="32"/>
  <c r="CB16" i="32"/>
  <c r="CC16" i="32"/>
  <c r="CD16" i="32"/>
  <c r="CE16" i="32"/>
  <c r="CF16" i="32"/>
  <c r="CG16" i="32"/>
  <c r="CH16" i="32"/>
  <c r="CI16" i="32"/>
  <c r="CJ16" i="32"/>
  <c r="CK16" i="32"/>
  <c r="CL16" i="32"/>
  <c r="CM16" i="32"/>
  <c r="CN16" i="32"/>
  <c r="CO16" i="32"/>
  <c r="CP16" i="32"/>
  <c r="CB17" i="32"/>
  <c r="CC17" i="32"/>
  <c r="CD17" i="32"/>
  <c r="CE17" i="32"/>
  <c r="CF17" i="32"/>
  <c r="CG17" i="32"/>
  <c r="CH17" i="32"/>
  <c r="CI17" i="32"/>
  <c r="CJ17" i="32"/>
  <c r="CK17" i="32"/>
  <c r="CL17" i="32"/>
  <c r="CM17" i="32"/>
  <c r="CN17" i="32"/>
  <c r="CO17" i="32"/>
  <c r="CP17" i="32"/>
  <c r="CB18" i="32"/>
  <c r="CC18" i="32"/>
  <c r="CD18" i="32"/>
  <c r="CE18" i="32"/>
  <c r="CF18" i="32"/>
  <c r="CG18" i="32"/>
  <c r="CH18" i="32"/>
  <c r="CI18" i="32"/>
  <c r="CJ18" i="32"/>
  <c r="CK18" i="32"/>
  <c r="CL18" i="32"/>
  <c r="CM18" i="32"/>
  <c r="CN18" i="32"/>
  <c r="CO18" i="32"/>
  <c r="CP18" i="32"/>
  <c r="CB19" i="32"/>
  <c r="CC19" i="32"/>
  <c r="CD19" i="32"/>
  <c r="CE19" i="32"/>
  <c r="CF19" i="32"/>
  <c r="CG19" i="32"/>
  <c r="CH19" i="32"/>
  <c r="CI19" i="32"/>
  <c r="CJ19" i="32"/>
  <c r="CK19" i="32"/>
  <c r="CL19" i="32"/>
  <c r="CM19" i="32"/>
  <c r="CN19" i="32"/>
  <c r="CO19" i="32"/>
  <c r="CP19" i="32"/>
  <c r="CB20" i="32"/>
  <c r="CC20" i="32"/>
  <c r="CD20" i="32"/>
  <c r="CE20" i="32"/>
  <c r="CF20" i="32"/>
  <c r="CG20" i="32"/>
  <c r="CH20" i="32"/>
  <c r="CI20" i="32"/>
  <c r="CJ20" i="32"/>
  <c r="CK20" i="32"/>
  <c r="CL20" i="32"/>
  <c r="CM20" i="32"/>
  <c r="CN20" i="32"/>
  <c r="CO20" i="32"/>
  <c r="CP20" i="32"/>
  <c r="CB21" i="32"/>
  <c r="CC21" i="32"/>
  <c r="CD21" i="32"/>
  <c r="CE21" i="32"/>
  <c r="CF21" i="32"/>
  <c r="CG21" i="32"/>
  <c r="CH21" i="32"/>
  <c r="CI21" i="32"/>
  <c r="CJ21" i="32"/>
  <c r="CK21" i="32"/>
  <c r="CL21" i="32"/>
  <c r="CM21" i="32"/>
  <c r="CN21" i="32"/>
  <c r="CO21" i="32"/>
  <c r="CP21" i="32"/>
  <c r="CB22" i="32"/>
  <c r="CC22" i="32"/>
  <c r="CD22" i="32"/>
  <c r="CE22" i="32"/>
  <c r="CF22" i="32"/>
  <c r="CG22" i="32"/>
  <c r="CH22" i="32"/>
  <c r="CI22" i="32"/>
  <c r="CJ22" i="32"/>
  <c r="CK22" i="32"/>
  <c r="CL22" i="32"/>
  <c r="CM22" i="32"/>
  <c r="CN22" i="32"/>
  <c r="CO22" i="32"/>
  <c r="CP22" i="32"/>
  <c r="CB23" i="32"/>
  <c r="CC23" i="32"/>
  <c r="CD23" i="32"/>
  <c r="CE23" i="32"/>
  <c r="CF23" i="32"/>
  <c r="CG23" i="32"/>
  <c r="CH23" i="32"/>
  <c r="CI23" i="32"/>
  <c r="CJ23" i="32"/>
  <c r="CK23" i="32"/>
  <c r="CL23" i="32"/>
  <c r="CM23" i="32"/>
  <c r="CN23" i="32"/>
  <c r="CO23" i="32"/>
  <c r="CP23" i="32"/>
  <c r="CB24" i="32"/>
  <c r="CC24" i="32"/>
  <c r="CD24" i="32"/>
  <c r="CE24" i="32"/>
  <c r="CF24" i="32"/>
  <c r="CG24" i="32"/>
  <c r="CH24" i="32"/>
  <c r="CI24" i="32"/>
  <c r="CJ24" i="32"/>
  <c r="CK24" i="32"/>
  <c r="CL24" i="32"/>
  <c r="CM24" i="32"/>
  <c r="CN24" i="32"/>
  <c r="CO24" i="32"/>
  <c r="CP24" i="32"/>
  <c r="CB25" i="32"/>
  <c r="CC25" i="32"/>
  <c r="CD25" i="32"/>
  <c r="CE25" i="32"/>
  <c r="CF25" i="32"/>
  <c r="CG25" i="32"/>
  <c r="CH25" i="32"/>
  <c r="CI25" i="32"/>
  <c r="CJ25" i="32"/>
  <c r="CK25" i="32"/>
  <c r="CL25" i="32"/>
  <c r="CM25" i="32"/>
  <c r="CN25" i="32"/>
  <c r="CO25" i="32"/>
  <c r="CP25" i="32"/>
  <c r="CB26" i="32"/>
  <c r="CC26" i="32"/>
  <c r="CD26" i="32"/>
  <c r="CE26" i="32"/>
  <c r="CF26" i="32"/>
  <c r="CG26" i="32"/>
  <c r="CH26" i="32"/>
  <c r="CI26" i="32"/>
  <c r="CJ26" i="32"/>
  <c r="CK26" i="32"/>
  <c r="CL26" i="32"/>
  <c r="CM26" i="32"/>
  <c r="CN26" i="32"/>
  <c r="CO26" i="32"/>
  <c r="CP26" i="32"/>
  <c r="CB27" i="32"/>
  <c r="CC27" i="32"/>
  <c r="CD27" i="32"/>
  <c r="CE27" i="32"/>
  <c r="CF27" i="32"/>
  <c r="CG27" i="32"/>
  <c r="CH27" i="32"/>
  <c r="CI27" i="32"/>
  <c r="CJ27" i="32"/>
  <c r="CK27" i="32"/>
  <c r="CL27" i="32"/>
  <c r="CM27" i="32"/>
  <c r="CN27" i="32"/>
  <c r="CO27" i="32"/>
  <c r="CP27" i="32"/>
  <c r="CB28" i="32"/>
  <c r="CC28" i="32"/>
  <c r="CD28" i="32"/>
  <c r="CE28" i="32"/>
  <c r="CF28" i="32"/>
  <c r="CG28" i="32"/>
  <c r="CH28" i="32"/>
  <c r="CI28" i="32"/>
  <c r="CJ28" i="32"/>
  <c r="CK28" i="32"/>
  <c r="CL28" i="32"/>
  <c r="CM28" i="32"/>
  <c r="CN28" i="32"/>
  <c r="CO28" i="32"/>
  <c r="CP28" i="32"/>
  <c r="CB29" i="32"/>
  <c r="CC29" i="32"/>
  <c r="CD29" i="32"/>
  <c r="CE29" i="32"/>
  <c r="CF29" i="32"/>
  <c r="CG29" i="32"/>
  <c r="CH29" i="32"/>
  <c r="CI29" i="32"/>
  <c r="CJ29" i="32"/>
  <c r="CK29" i="32"/>
  <c r="CL29" i="32"/>
  <c r="CM29" i="32"/>
  <c r="CN29" i="32"/>
  <c r="CO29" i="32"/>
  <c r="CP29" i="32"/>
  <c r="CB30" i="32"/>
  <c r="CC30" i="32"/>
  <c r="CD30" i="32"/>
  <c r="CE30" i="32"/>
  <c r="CF30" i="32"/>
  <c r="CG30" i="32"/>
  <c r="CH30" i="32"/>
  <c r="CI30" i="32"/>
  <c r="CJ30" i="32"/>
  <c r="CK30" i="32"/>
  <c r="CL30" i="32"/>
  <c r="CM30" i="32"/>
  <c r="CN30" i="32"/>
  <c r="CO30" i="32"/>
  <c r="CP30" i="32"/>
  <c r="CB31" i="32"/>
  <c r="CC31" i="32"/>
  <c r="CD31" i="32"/>
  <c r="CE31" i="32"/>
  <c r="CF31" i="32"/>
  <c r="CG31" i="32"/>
  <c r="CH31" i="32"/>
  <c r="CI31" i="32"/>
  <c r="CJ31" i="32"/>
  <c r="CK31" i="32"/>
  <c r="CL31" i="32"/>
  <c r="CM31" i="32"/>
  <c r="CN31" i="32"/>
  <c r="CO31" i="32"/>
  <c r="CP31" i="32"/>
  <c r="CB32" i="32"/>
  <c r="CC32" i="32"/>
  <c r="CD32" i="32"/>
  <c r="CE32" i="32"/>
  <c r="CF32" i="32"/>
  <c r="CG32" i="32"/>
  <c r="CH32" i="32"/>
  <c r="CI32" i="32"/>
  <c r="CJ32" i="32"/>
  <c r="CK32" i="32"/>
  <c r="CL32" i="32"/>
  <c r="CM32" i="32"/>
  <c r="CN32" i="32"/>
  <c r="CO32" i="32"/>
  <c r="CP32" i="32"/>
  <c r="CB33" i="32"/>
  <c r="CC33" i="32"/>
  <c r="CD33" i="32"/>
  <c r="CE33" i="32"/>
  <c r="CF33" i="32"/>
  <c r="CG33" i="32"/>
  <c r="CH33" i="32"/>
  <c r="CI33" i="32"/>
  <c r="CJ33" i="32"/>
  <c r="CK33" i="32"/>
  <c r="CL33" i="32"/>
  <c r="CM33" i="32"/>
  <c r="CN33" i="32"/>
  <c r="CO33" i="32"/>
  <c r="CP33" i="32"/>
  <c r="CB34" i="32"/>
  <c r="CC34" i="32"/>
  <c r="CD34" i="32"/>
  <c r="CE34" i="32"/>
  <c r="CF34" i="32"/>
  <c r="CG34" i="32"/>
  <c r="CH34" i="32"/>
  <c r="CI34" i="32"/>
  <c r="CJ34" i="32"/>
  <c r="CK34" i="32"/>
  <c r="CL34" i="32"/>
  <c r="CM34" i="32"/>
  <c r="CN34" i="32"/>
  <c r="CO34" i="32"/>
  <c r="CP34" i="32"/>
  <c r="CB35" i="32"/>
  <c r="CC35" i="32"/>
  <c r="CD35" i="32"/>
  <c r="CE35" i="32"/>
  <c r="CF35" i="32"/>
  <c r="CG35" i="32"/>
  <c r="CH35" i="32"/>
  <c r="CI35" i="32"/>
  <c r="CJ35" i="32"/>
  <c r="CK35" i="32"/>
  <c r="CL35" i="32"/>
  <c r="CM35" i="32"/>
  <c r="CN35" i="32"/>
  <c r="CO35" i="32"/>
  <c r="CP35" i="32"/>
  <c r="CB36" i="32"/>
  <c r="CC36" i="32"/>
  <c r="CD36" i="32"/>
  <c r="CE36" i="32"/>
  <c r="CF36" i="32"/>
  <c r="CG36" i="32"/>
  <c r="CH36" i="32"/>
  <c r="CI36" i="32"/>
  <c r="CJ36" i="32"/>
  <c r="CK36" i="32"/>
  <c r="CL36" i="32"/>
  <c r="CM36" i="32"/>
  <c r="CN36" i="32"/>
  <c r="CO36" i="32"/>
  <c r="CP36" i="32"/>
  <c r="CB37" i="32"/>
  <c r="CC37" i="32"/>
  <c r="CD37" i="32"/>
  <c r="CE37" i="32"/>
  <c r="CF37" i="32"/>
  <c r="CG37" i="32"/>
  <c r="CH37" i="32"/>
  <c r="CI37" i="32"/>
  <c r="CJ37" i="32"/>
  <c r="CK37" i="32"/>
  <c r="CL37" i="32"/>
  <c r="CM37" i="32"/>
  <c r="CN37" i="32"/>
  <c r="CO37" i="32"/>
  <c r="CP37" i="32"/>
  <c r="CB38" i="32"/>
  <c r="CC38" i="32"/>
  <c r="CD38" i="32"/>
  <c r="CE38" i="32"/>
  <c r="CF38" i="32"/>
  <c r="CG38" i="32"/>
  <c r="CH38" i="32"/>
  <c r="CI38" i="32"/>
  <c r="CJ38" i="32"/>
  <c r="CK38" i="32"/>
  <c r="CL38" i="32"/>
  <c r="CM38" i="32"/>
  <c r="CN38" i="32"/>
  <c r="CO38" i="32"/>
  <c r="CP38" i="32"/>
  <c r="CB39" i="32"/>
  <c r="CC39" i="32"/>
  <c r="CD39" i="32"/>
  <c r="CE39" i="32"/>
  <c r="CF39" i="32"/>
  <c r="CG39" i="32"/>
  <c r="CH39" i="32"/>
  <c r="CI39" i="32"/>
  <c r="CJ39" i="32"/>
  <c r="CK39" i="32"/>
  <c r="CL39" i="32"/>
  <c r="CM39" i="32"/>
  <c r="CN39" i="32"/>
  <c r="CO39" i="32"/>
  <c r="CP39" i="32"/>
  <c r="CB40" i="32"/>
  <c r="CC40" i="32"/>
  <c r="CD40" i="32"/>
  <c r="CE40" i="32"/>
  <c r="CF40" i="32"/>
  <c r="CG40" i="32"/>
  <c r="CH40" i="32"/>
  <c r="CI40" i="32"/>
  <c r="CJ40" i="32"/>
  <c r="CK40" i="32"/>
  <c r="CL40" i="32"/>
  <c r="CM40" i="32"/>
  <c r="CN40" i="32"/>
  <c r="CO40" i="32"/>
  <c r="CP40" i="32"/>
  <c r="CB41" i="32"/>
  <c r="CC41" i="32"/>
  <c r="CD41" i="32"/>
  <c r="CE41" i="32"/>
  <c r="CF41" i="32"/>
  <c r="CG41" i="32"/>
  <c r="CH41" i="32"/>
  <c r="CI41" i="32"/>
  <c r="CJ41" i="32"/>
  <c r="CK41" i="32"/>
  <c r="CL41" i="32"/>
  <c r="CM41" i="32"/>
  <c r="CN41" i="32"/>
  <c r="CO41" i="32"/>
  <c r="CP41" i="32"/>
  <c r="CB42" i="32"/>
  <c r="CC42" i="32"/>
  <c r="CD42" i="32"/>
  <c r="CE42" i="32"/>
  <c r="CF42" i="32"/>
  <c r="CG42" i="32"/>
  <c r="CH42" i="32"/>
  <c r="CI42" i="32"/>
  <c r="CJ42" i="32"/>
  <c r="CK42" i="32"/>
  <c r="CL42" i="32"/>
  <c r="CM42" i="32"/>
  <c r="CN42" i="32"/>
  <c r="CO42" i="32"/>
  <c r="CP42" i="32"/>
  <c r="CB43" i="32"/>
  <c r="CC43" i="32"/>
  <c r="CD43" i="32"/>
  <c r="CE43" i="32"/>
  <c r="CF43" i="32"/>
  <c r="CG43" i="32"/>
  <c r="CH43" i="32"/>
  <c r="CI43" i="32"/>
  <c r="CJ43" i="32"/>
  <c r="CK43" i="32"/>
  <c r="CL43" i="32"/>
  <c r="CM43" i="32"/>
  <c r="CN43" i="32"/>
  <c r="CO43" i="32"/>
  <c r="CP43" i="32"/>
  <c r="CB44" i="32"/>
  <c r="CC44" i="32"/>
  <c r="CD44" i="32"/>
  <c r="CE44" i="32"/>
  <c r="CF44" i="32"/>
  <c r="CG44" i="32"/>
  <c r="CH44" i="32"/>
  <c r="CI44" i="32"/>
  <c r="CJ44" i="32"/>
  <c r="CK44" i="32"/>
  <c r="CL44" i="32"/>
  <c r="CM44" i="32"/>
  <c r="CN44" i="32"/>
  <c r="CO44" i="32"/>
  <c r="CP44" i="32"/>
  <c r="CB45" i="32"/>
  <c r="CC45" i="32"/>
  <c r="CD45" i="32"/>
  <c r="CE45" i="32"/>
  <c r="CF45" i="32"/>
  <c r="CG45" i="32"/>
  <c r="CH45" i="32"/>
  <c r="CI45" i="32"/>
  <c r="CJ45" i="32"/>
  <c r="CK45" i="32"/>
  <c r="CL45" i="32"/>
  <c r="CM45" i="32"/>
  <c r="CN45" i="32"/>
  <c r="CO45" i="32"/>
  <c r="CP45" i="32"/>
  <c r="CB46" i="32"/>
  <c r="CC46" i="32"/>
  <c r="CD46" i="32"/>
  <c r="CE46" i="32"/>
  <c r="CF46" i="32"/>
  <c r="CG46" i="32"/>
  <c r="CH46" i="32"/>
  <c r="CI46" i="32"/>
  <c r="CJ46" i="32"/>
  <c r="CK46" i="32"/>
  <c r="CL46" i="32"/>
  <c r="CM46" i="32"/>
  <c r="CN46" i="32"/>
  <c r="CO46" i="32"/>
  <c r="CP46" i="32"/>
  <c r="CB47" i="32"/>
  <c r="CC47" i="32"/>
  <c r="CD47" i="32"/>
  <c r="CE47" i="32"/>
  <c r="CF47" i="32"/>
  <c r="CG47" i="32"/>
  <c r="CH47" i="32"/>
  <c r="CI47" i="32"/>
  <c r="CJ47" i="32"/>
  <c r="CK47" i="32"/>
  <c r="CL47" i="32"/>
  <c r="CM47" i="32"/>
  <c r="CN47" i="32"/>
  <c r="CO47" i="32"/>
  <c r="CP47" i="32"/>
  <c r="CB48" i="32"/>
  <c r="CC48" i="32"/>
  <c r="CD48" i="32"/>
  <c r="CE48" i="32"/>
  <c r="CF48" i="32"/>
  <c r="CG48" i="32"/>
  <c r="CH48" i="32"/>
  <c r="CI48" i="32"/>
  <c r="CJ48" i="32"/>
  <c r="CK48" i="32"/>
  <c r="CL48" i="32"/>
  <c r="CM48" i="32"/>
  <c r="CN48" i="32"/>
  <c r="CO48" i="32"/>
  <c r="CP48" i="32"/>
  <c r="CB49" i="32"/>
  <c r="CC49" i="32"/>
  <c r="CD49" i="32"/>
  <c r="CE49" i="32"/>
  <c r="CF49" i="32"/>
  <c r="CG49" i="32"/>
  <c r="CH49" i="32"/>
  <c r="CI49" i="32"/>
  <c r="CJ49" i="32"/>
  <c r="CK49" i="32"/>
  <c r="CL49" i="32"/>
  <c r="CM49" i="32"/>
  <c r="CN49" i="32"/>
  <c r="CO49" i="32"/>
  <c r="CP49" i="32"/>
  <c r="CB50" i="32"/>
  <c r="CC50" i="32"/>
  <c r="CD50" i="32"/>
  <c r="CE50" i="32"/>
  <c r="CF50" i="32"/>
  <c r="CG50" i="32"/>
  <c r="CH50" i="32"/>
  <c r="CI50" i="32"/>
  <c r="CJ50" i="32"/>
  <c r="CK50" i="32"/>
  <c r="CL50" i="32"/>
  <c r="CM50" i="32"/>
  <c r="CN50" i="32"/>
  <c r="CO50" i="32"/>
  <c r="CP50" i="32"/>
  <c r="CB51" i="32"/>
  <c r="CC51" i="32"/>
  <c r="CD51" i="32"/>
  <c r="CE51" i="32"/>
  <c r="CF51" i="32"/>
  <c r="CG51" i="32"/>
  <c r="CH51" i="32"/>
  <c r="CI51" i="32"/>
  <c r="CJ51" i="32"/>
  <c r="CK51" i="32"/>
  <c r="CL51" i="32"/>
  <c r="CM51" i="32"/>
  <c r="CN51" i="32"/>
  <c r="CO51" i="32"/>
  <c r="CP51" i="32"/>
  <c r="BM3" i="32"/>
  <c r="BN3" i="32"/>
  <c r="BO3" i="32"/>
  <c r="BP3" i="32"/>
  <c r="BQ3" i="32"/>
  <c r="BR3" i="32"/>
  <c r="BS3" i="32"/>
  <c r="BT3" i="32"/>
  <c r="BU3" i="32"/>
  <c r="BV3" i="32"/>
  <c r="BW3" i="32"/>
  <c r="BX3" i="32"/>
  <c r="BY3" i="32"/>
  <c r="BZ3" i="32"/>
  <c r="CA3" i="32"/>
  <c r="BM4" i="32"/>
  <c r="BN4" i="32"/>
  <c r="BO4" i="32"/>
  <c r="BP4" i="32"/>
  <c r="BQ4" i="32"/>
  <c r="BR4" i="32"/>
  <c r="BS4" i="32"/>
  <c r="BT4" i="32"/>
  <c r="BU4" i="32"/>
  <c r="BV4" i="32"/>
  <c r="BW4" i="32"/>
  <c r="BX4" i="32"/>
  <c r="BY4" i="32"/>
  <c r="BZ4" i="32"/>
  <c r="CA4" i="32"/>
  <c r="BM5" i="32"/>
  <c r="BN5" i="32"/>
  <c r="BO5" i="32"/>
  <c r="BP5" i="32"/>
  <c r="BQ5" i="32"/>
  <c r="BR5" i="32"/>
  <c r="BS5" i="32"/>
  <c r="BT5" i="32"/>
  <c r="BU5" i="32"/>
  <c r="BV5" i="32"/>
  <c r="BW5" i="32"/>
  <c r="BX5" i="32"/>
  <c r="BY5" i="32"/>
  <c r="BZ5" i="32"/>
  <c r="CA5" i="32"/>
  <c r="BM6" i="32"/>
  <c r="BN6" i="32"/>
  <c r="BO6" i="32"/>
  <c r="BP6" i="32"/>
  <c r="BQ6" i="32"/>
  <c r="BR6" i="32"/>
  <c r="BS6" i="32"/>
  <c r="BT6" i="32"/>
  <c r="BU6" i="32"/>
  <c r="BV6" i="32"/>
  <c r="BW6" i="32"/>
  <c r="BX6" i="32"/>
  <c r="BY6" i="32"/>
  <c r="BZ6" i="32"/>
  <c r="CA6" i="32"/>
  <c r="BM7" i="32"/>
  <c r="BN7" i="32"/>
  <c r="BO7" i="32"/>
  <c r="BP7" i="32"/>
  <c r="BQ7" i="32"/>
  <c r="BR7" i="32"/>
  <c r="BS7" i="32"/>
  <c r="BT7" i="32"/>
  <c r="BU7" i="32"/>
  <c r="BV7" i="32"/>
  <c r="BW7" i="32"/>
  <c r="BX7" i="32"/>
  <c r="BY7" i="32"/>
  <c r="BZ7" i="32"/>
  <c r="CA7" i="32"/>
  <c r="BM8" i="32"/>
  <c r="BN8" i="32"/>
  <c r="BO8" i="32"/>
  <c r="BP8" i="32"/>
  <c r="BQ8" i="32"/>
  <c r="BR8" i="32"/>
  <c r="BS8" i="32"/>
  <c r="BT8" i="32"/>
  <c r="BU8" i="32"/>
  <c r="BV8" i="32"/>
  <c r="BW8" i="32"/>
  <c r="BX8" i="32"/>
  <c r="BY8" i="32"/>
  <c r="BZ8" i="32"/>
  <c r="CA8" i="32"/>
  <c r="BM9" i="32"/>
  <c r="BN9" i="32"/>
  <c r="BO9" i="32"/>
  <c r="BP9" i="32"/>
  <c r="BQ9" i="32"/>
  <c r="BR9" i="32"/>
  <c r="BS9" i="32"/>
  <c r="BT9" i="32"/>
  <c r="BU9" i="32"/>
  <c r="BV9" i="32"/>
  <c r="BW9" i="32"/>
  <c r="BX9" i="32"/>
  <c r="BY9" i="32"/>
  <c r="BZ9" i="32"/>
  <c r="CA9" i="32"/>
  <c r="BM10" i="32"/>
  <c r="BN10" i="32"/>
  <c r="BO10" i="32"/>
  <c r="BP10" i="32"/>
  <c r="BQ10" i="32"/>
  <c r="BR10" i="32"/>
  <c r="BS10" i="32"/>
  <c r="BT10" i="32"/>
  <c r="BU10" i="32"/>
  <c r="BV10" i="32"/>
  <c r="BW10" i="32"/>
  <c r="BX10" i="32"/>
  <c r="BY10" i="32"/>
  <c r="BZ10" i="32"/>
  <c r="CA10" i="32"/>
  <c r="BM11" i="32"/>
  <c r="BN11" i="32"/>
  <c r="BO11" i="32"/>
  <c r="BP11" i="32"/>
  <c r="BQ11" i="32"/>
  <c r="BR11" i="32"/>
  <c r="BS11" i="32"/>
  <c r="BT11" i="32"/>
  <c r="BU11" i="32"/>
  <c r="BV11" i="32"/>
  <c r="BW11" i="32"/>
  <c r="BX11" i="32"/>
  <c r="BY11" i="32"/>
  <c r="BZ11" i="32"/>
  <c r="CA11" i="32"/>
  <c r="BM12" i="32"/>
  <c r="BN12" i="32"/>
  <c r="BO12" i="32"/>
  <c r="BP12" i="32"/>
  <c r="BQ12" i="32"/>
  <c r="BR12" i="32"/>
  <c r="BS12" i="32"/>
  <c r="BT12" i="32"/>
  <c r="BU12" i="32"/>
  <c r="BV12" i="32"/>
  <c r="BW12" i="32"/>
  <c r="BX12" i="32"/>
  <c r="BY12" i="32"/>
  <c r="BZ12" i="32"/>
  <c r="CA12" i="32"/>
  <c r="BM13" i="32"/>
  <c r="BN13" i="32"/>
  <c r="BO13" i="32"/>
  <c r="BP13" i="32"/>
  <c r="BQ13" i="32"/>
  <c r="BR13" i="32"/>
  <c r="BS13" i="32"/>
  <c r="BT13" i="32"/>
  <c r="BU13" i="32"/>
  <c r="BV13" i="32"/>
  <c r="BW13" i="32"/>
  <c r="BX13" i="32"/>
  <c r="BY13" i="32"/>
  <c r="BZ13" i="32"/>
  <c r="CA13" i="32"/>
  <c r="BM14" i="32"/>
  <c r="BN14" i="32"/>
  <c r="BO14" i="32"/>
  <c r="BP14" i="32"/>
  <c r="BQ14" i="32"/>
  <c r="BR14" i="32"/>
  <c r="BS14" i="32"/>
  <c r="BT14" i="32"/>
  <c r="BU14" i="32"/>
  <c r="BV14" i="32"/>
  <c r="BW14" i="32"/>
  <c r="BX14" i="32"/>
  <c r="BY14" i="32"/>
  <c r="BZ14" i="32"/>
  <c r="CA14" i="32"/>
  <c r="BM15" i="32"/>
  <c r="BN15" i="32"/>
  <c r="BO15" i="32"/>
  <c r="BP15" i="32"/>
  <c r="BQ15" i="32"/>
  <c r="BR15" i="32"/>
  <c r="BS15" i="32"/>
  <c r="BT15" i="32"/>
  <c r="BU15" i="32"/>
  <c r="BV15" i="32"/>
  <c r="BW15" i="32"/>
  <c r="BX15" i="32"/>
  <c r="BY15" i="32"/>
  <c r="BZ15" i="32"/>
  <c r="CA15" i="32"/>
  <c r="BM16" i="32"/>
  <c r="BN16" i="32"/>
  <c r="BO16" i="32"/>
  <c r="BP16" i="32"/>
  <c r="BQ16" i="32"/>
  <c r="BR16" i="32"/>
  <c r="BS16" i="32"/>
  <c r="BT16" i="32"/>
  <c r="BU16" i="32"/>
  <c r="BV16" i="32"/>
  <c r="BW16" i="32"/>
  <c r="BX16" i="32"/>
  <c r="BY16" i="32"/>
  <c r="BZ16" i="32"/>
  <c r="CA16" i="32"/>
  <c r="BM17" i="32"/>
  <c r="BN17" i="32"/>
  <c r="BO17" i="32"/>
  <c r="BP17" i="32"/>
  <c r="BQ17" i="32"/>
  <c r="BR17" i="32"/>
  <c r="BS17" i="32"/>
  <c r="BT17" i="32"/>
  <c r="BU17" i="32"/>
  <c r="BV17" i="32"/>
  <c r="BW17" i="32"/>
  <c r="BX17" i="32"/>
  <c r="BY17" i="32"/>
  <c r="BZ17" i="32"/>
  <c r="CA17" i="32"/>
  <c r="BM18" i="32"/>
  <c r="BN18" i="32"/>
  <c r="BO18" i="32"/>
  <c r="BP18" i="32"/>
  <c r="BQ18" i="32"/>
  <c r="BR18" i="32"/>
  <c r="BS18" i="32"/>
  <c r="BT18" i="32"/>
  <c r="BU18" i="32"/>
  <c r="BV18" i="32"/>
  <c r="BW18" i="32"/>
  <c r="BX18" i="32"/>
  <c r="BY18" i="32"/>
  <c r="BZ18" i="32"/>
  <c r="CA18" i="32"/>
  <c r="BM19" i="32"/>
  <c r="BN19" i="32"/>
  <c r="BO19" i="32"/>
  <c r="BP19" i="32"/>
  <c r="BQ19" i="32"/>
  <c r="BR19" i="32"/>
  <c r="BS19" i="32"/>
  <c r="BT19" i="32"/>
  <c r="BU19" i="32"/>
  <c r="BV19" i="32"/>
  <c r="BW19" i="32"/>
  <c r="BX19" i="32"/>
  <c r="BY19" i="32"/>
  <c r="BZ19" i="32"/>
  <c r="CA19" i="32"/>
  <c r="BM20" i="32"/>
  <c r="BN20" i="32"/>
  <c r="BO20" i="32"/>
  <c r="BP20" i="32"/>
  <c r="BQ20" i="32"/>
  <c r="BR20" i="32"/>
  <c r="BS20" i="32"/>
  <c r="BT20" i="32"/>
  <c r="BU20" i="32"/>
  <c r="BV20" i="32"/>
  <c r="BW20" i="32"/>
  <c r="BX20" i="32"/>
  <c r="BY20" i="32"/>
  <c r="BZ20" i="32"/>
  <c r="CA20" i="32"/>
  <c r="BM21" i="32"/>
  <c r="BN21" i="32"/>
  <c r="BO21" i="32"/>
  <c r="BP21" i="32"/>
  <c r="BQ21" i="32"/>
  <c r="BR21" i="32"/>
  <c r="BS21" i="32"/>
  <c r="BT21" i="32"/>
  <c r="BU21" i="32"/>
  <c r="BV21" i="32"/>
  <c r="BW21" i="32"/>
  <c r="BX21" i="32"/>
  <c r="BY21" i="32"/>
  <c r="BZ21" i="32"/>
  <c r="CA21" i="32"/>
  <c r="BM22" i="32"/>
  <c r="BN22" i="32"/>
  <c r="BO22" i="32"/>
  <c r="BP22" i="32"/>
  <c r="BQ22" i="32"/>
  <c r="BR22" i="32"/>
  <c r="BS22" i="32"/>
  <c r="BT22" i="32"/>
  <c r="BU22" i="32"/>
  <c r="BV22" i="32"/>
  <c r="BW22" i="32"/>
  <c r="BX22" i="32"/>
  <c r="BY22" i="32"/>
  <c r="BZ22" i="32"/>
  <c r="CA22" i="32"/>
  <c r="BM23" i="32"/>
  <c r="BN23" i="32"/>
  <c r="BO23" i="32"/>
  <c r="BP23" i="32"/>
  <c r="BQ23" i="32"/>
  <c r="BR23" i="32"/>
  <c r="BS23" i="32"/>
  <c r="BT23" i="32"/>
  <c r="BU23" i="32"/>
  <c r="BV23" i="32"/>
  <c r="BW23" i="32"/>
  <c r="BX23" i="32"/>
  <c r="BY23" i="32"/>
  <c r="BZ23" i="32"/>
  <c r="CA23" i="32"/>
  <c r="BM24" i="32"/>
  <c r="BN24" i="32"/>
  <c r="BO24" i="32"/>
  <c r="BP24" i="32"/>
  <c r="BQ24" i="32"/>
  <c r="BR24" i="32"/>
  <c r="BS24" i="32"/>
  <c r="BT24" i="32"/>
  <c r="BU24" i="32"/>
  <c r="BV24" i="32"/>
  <c r="BW24" i="32"/>
  <c r="BX24" i="32"/>
  <c r="BY24" i="32"/>
  <c r="BZ24" i="32"/>
  <c r="CA24" i="32"/>
  <c r="BM25" i="32"/>
  <c r="BN25" i="32"/>
  <c r="BO25" i="32"/>
  <c r="BP25" i="32"/>
  <c r="BQ25" i="32"/>
  <c r="BR25" i="32"/>
  <c r="BS25" i="32"/>
  <c r="BT25" i="32"/>
  <c r="BU25" i="32"/>
  <c r="BV25" i="32"/>
  <c r="BW25" i="32"/>
  <c r="BX25" i="32"/>
  <c r="BY25" i="32"/>
  <c r="BZ25" i="32"/>
  <c r="CA25" i="32"/>
  <c r="BM26" i="32"/>
  <c r="BN26" i="32"/>
  <c r="BO26" i="32"/>
  <c r="BP26" i="32"/>
  <c r="BQ26" i="32"/>
  <c r="BR26" i="32"/>
  <c r="BS26" i="32"/>
  <c r="BT26" i="32"/>
  <c r="BU26" i="32"/>
  <c r="BV26" i="32"/>
  <c r="BW26" i="32"/>
  <c r="BX26" i="32"/>
  <c r="BY26" i="32"/>
  <c r="BZ26" i="32"/>
  <c r="CA26" i="32"/>
  <c r="BM27" i="32"/>
  <c r="BN27" i="32"/>
  <c r="BO27" i="32"/>
  <c r="BP27" i="32"/>
  <c r="BQ27" i="32"/>
  <c r="BR27" i="32"/>
  <c r="BS27" i="32"/>
  <c r="BT27" i="32"/>
  <c r="BU27" i="32"/>
  <c r="BV27" i="32"/>
  <c r="BW27" i="32"/>
  <c r="BX27" i="32"/>
  <c r="BY27" i="32"/>
  <c r="BZ27" i="32"/>
  <c r="CA27" i="32"/>
  <c r="BM28" i="32"/>
  <c r="BN28" i="32"/>
  <c r="BO28" i="32"/>
  <c r="BP28" i="32"/>
  <c r="BQ28" i="32"/>
  <c r="BR28" i="32"/>
  <c r="BS28" i="32"/>
  <c r="BT28" i="32"/>
  <c r="BU28" i="32"/>
  <c r="BV28" i="32"/>
  <c r="BW28" i="32"/>
  <c r="BX28" i="32"/>
  <c r="BY28" i="32"/>
  <c r="BZ28" i="32"/>
  <c r="CA28" i="32"/>
  <c r="BM29" i="32"/>
  <c r="BN29" i="32"/>
  <c r="BO29" i="32"/>
  <c r="BP29" i="32"/>
  <c r="BQ29" i="32"/>
  <c r="BR29" i="32"/>
  <c r="BS29" i="32"/>
  <c r="BT29" i="32"/>
  <c r="BU29" i="32"/>
  <c r="BV29" i="32"/>
  <c r="BW29" i="32"/>
  <c r="BX29" i="32"/>
  <c r="BY29" i="32"/>
  <c r="BZ29" i="32"/>
  <c r="CA29" i="32"/>
  <c r="BM30" i="32"/>
  <c r="BN30" i="32"/>
  <c r="BO30" i="32"/>
  <c r="BP30" i="32"/>
  <c r="BQ30" i="32"/>
  <c r="BR30" i="32"/>
  <c r="BS30" i="32"/>
  <c r="BT30" i="32"/>
  <c r="BU30" i="32"/>
  <c r="BV30" i="32"/>
  <c r="BW30" i="32"/>
  <c r="BX30" i="32"/>
  <c r="BY30" i="32"/>
  <c r="BZ30" i="32"/>
  <c r="CA30" i="32"/>
  <c r="BM31" i="32"/>
  <c r="BN31" i="32"/>
  <c r="BO31" i="32"/>
  <c r="BP31" i="32"/>
  <c r="BQ31" i="32"/>
  <c r="BR31" i="32"/>
  <c r="BS31" i="32"/>
  <c r="BT31" i="32"/>
  <c r="BU31" i="32"/>
  <c r="BV31" i="32"/>
  <c r="BW31" i="32"/>
  <c r="BX31" i="32"/>
  <c r="BY31" i="32"/>
  <c r="BZ31" i="32"/>
  <c r="CA31" i="32"/>
  <c r="BM32" i="32"/>
  <c r="BN32" i="32"/>
  <c r="BO32" i="32"/>
  <c r="BP32" i="32"/>
  <c r="BQ32" i="32"/>
  <c r="BR32" i="32"/>
  <c r="BS32" i="32"/>
  <c r="BT32" i="32"/>
  <c r="BU32" i="32"/>
  <c r="BV32" i="32"/>
  <c r="BW32" i="32"/>
  <c r="BX32" i="32"/>
  <c r="BY32" i="32"/>
  <c r="BZ32" i="32"/>
  <c r="CA32" i="32"/>
  <c r="BM33" i="32"/>
  <c r="BN33" i="32"/>
  <c r="BO33" i="32"/>
  <c r="BP33" i="32"/>
  <c r="BQ33" i="32"/>
  <c r="BR33" i="32"/>
  <c r="BS33" i="32"/>
  <c r="BT33" i="32"/>
  <c r="BU33" i="32"/>
  <c r="BV33" i="32"/>
  <c r="BW33" i="32"/>
  <c r="BX33" i="32"/>
  <c r="BY33" i="32"/>
  <c r="BZ33" i="32"/>
  <c r="CA33" i="32"/>
  <c r="BM34" i="32"/>
  <c r="BN34" i="32"/>
  <c r="BO34" i="32"/>
  <c r="BP34" i="32"/>
  <c r="BQ34" i="32"/>
  <c r="BR34" i="32"/>
  <c r="BS34" i="32"/>
  <c r="BT34" i="32"/>
  <c r="BU34" i="32"/>
  <c r="BV34" i="32"/>
  <c r="BW34" i="32"/>
  <c r="BX34" i="32"/>
  <c r="BY34" i="32"/>
  <c r="BZ34" i="32"/>
  <c r="CA34" i="32"/>
  <c r="BM35" i="32"/>
  <c r="BN35" i="32"/>
  <c r="BO35" i="32"/>
  <c r="BP35" i="32"/>
  <c r="BQ35" i="32"/>
  <c r="BR35" i="32"/>
  <c r="BS35" i="32"/>
  <c r="BT35" i="32"/>
  <c r="BU35" i="32"/>
  <c r="BV35" i="32"/>
  <c r="BW35" i="32"/>
  <c r="BX35" i="32"/>
  <c r="BY35" i="32"/>
  <c r="BZ35" i="32"/>
  <c r="CA35" i="32"/>
  <c r="BM36" i="32"/>
  <c r="BN36" i="32"/>
  <c r="BO36" i="32"/>
  <c r="BP36" i="32"/>
  <c r="BQ36" i="32"/>
  <c r="BR36" i="32"/>
  <c r="BS36" i="32"/>
  <c r="BT36" i="32"/>
  <c r="BU36" i="32"/>
  <c r="BV36" i="32"/>
  <c r="BW36" i="32"/>
  <c r="BX36" i="32"/>
  <c r="BY36" i="32"/>
  <c r="BZ36" i="32"/>
  <c r="CA36" i="32"/>
  <c r="BM37" i="32"/>
  <c r="BN37" i="32"/>
  <c r="BO37" i="32"/>
  <c r="BP37" i="32"/>
  <c r="BQ37" i="32"/>
  <c r="BR37" i="32"/>
  <c r="BS37" i="32"/>
  <c r="BT37" i="32"/>
  <c r="BU37" i="32"/>
  <c r="BV37" i="32"/>
  <c r="BW37" i="32"/>
  <c r="BX37" i="32"/>
  <c r="BY37" i="32"/>
  <c r="BZ37" i="32"/>
  <c r="CA37" i="32"/>
  <c r="BM38" i="32"/>
  <c r="BN38" i="32"/>
  <c r="BO38" i="32"/>
  <c r="BP38" i="32"/>
  <c r="BQ38" i="32"/>
  <c r="BR38" i="32"/>
  <c r="BS38" i="32"/>
  <c r="BT38" i="32"/>
  <c r="BU38" i="32"/>
  <c r="BV38" i="32"/>
  <c r="BW38" i="32"/>
  <c r="BX38" i="32"/>
  <c r="BY38" i="32"/>
  <c r="BZ38" i="32"/>
  <c r="CA38" i="32"/>
  <c r="BM39" i="32"/>
  <c r="BN39" i="32"/>
  <c r="BO39" i="32"/>
  <c r="BP39" i="32"/>
  <c r="BQ39" i="32"/>
  <c r="BR39" i="32"/>
  <c r="BS39" i="32"/>
  <c r="BT39" i="32"/>
  <c r="BU39" i="32"/>
  <c r="BV39" i="32"/>
  <c r="BW39" i="32"/>
  <c r="BX39" i="32"/>
  <c r="BY39" i="32"/>
  <c r="BZ39" i="32"/>
  <c r="CA39" i="32"/>
  <c r="BM40" i="32"/>
  <c r="BN40" i="32"/>
  <c r="BO40" i="32"/>
  <c r="BP40" i="32"/>
  <c r="BQ40" i="32"/>
  <c r="BR40" i="32"/>
  <c r="BS40" i="32"/>
  <c r="BT40" i="32"/>
  <c r="BU40" i="32"/>
  <c r="BV40" i="32"/>
  <c r="BW40" i="32"/>
  <c r="BX40" i="32"/>
  <c r="BY40" i="32"/>
  <c r="BZ40" i="32"/>
  <c r="CA40" i="32"/>
  <c r="BM41" i="32"/>
  <c r="BN41" i="32"/>
  <c r="BO41" i="32"/>
  <c r="BP41" i="32"/>
  <c r="BQ41" i="32"/>
  <c r="BR41" i="32"/>
  <c r="BS41" i="32"/>
  <c r="BT41" i="32"/>
  <c r="BU41" i="32"/>
  <c r="BV41" i="32"/>
  <c r="BW41" i="32"/>
  <c r="BX41" i="32"/>
  <c r="BY41" i="32"/>
  <c r="BZ41" i="32"/>
  <c r="CA41" i="32"/>
  <c r="BM42" i="32"/>
  <c r="BN42" i="32"/>
  <c r="BO42" i="32"/>
  <c r="BP42" i="32"/>
  <c r="BQ42" i="32"/>
  <c r="BR42" i="32"/>
  <c r="BS42" i="32"/>
  <c r="BT42" i="32"/>
  <c r="BU42" i="32"/>
  <c r="BV42" i="32"/>
  <c r="BW42" i="32"/>
  <c r="BX42" i="32"/>
  <c r="BY42" i="32"/>
  <c r="BZ42" i="32"/>
  <c r="CA42" i="32"/>
  <c r="BM43" i="32"/>
  <c r="BN43" i="32"/>
  <c r="BO43" i="32"/>
  <c r="BP43" i="32"/>
  <c r="BQ43" i="32"/>
  <c r="BR43" i="32"/>
  <c r="BS43" i="32"/>
  <c r="BT43" i="32"/>
  <c r="BU43" i="32"/>
  <c r="BV43" i="32"/>
  <c r="BW43" i="32"/>
  <c r="BX43" i="32"/>
  <c r="BY43" i="32"/>
  <c r="BZ43" i="32"/>
  <c r="CA43" i="32"/>
  <c r="BM44" i="32"/>
  <c r="BN44" i="32"/>
  <c r="BO44" i="32"/>
  <c r="BP44" i="32"/>
  <c r="BQ44" i="32"/>
  <c r="BR44" i="32"/>
  <c r="BS44" i="32"/>
  <c r="BT44" i="32"/>
  <c r="BU44" i="32"/>
  <c r="BV44" i="32"/>
  <c r="BW44" i="32"/>
  <c r="BX44" i="32"/>
  <c r="BY44" i="32"/>
  <c r="BZ44" i="32"/>
  <c r="CA44" i="32"/>
  <c r="BM45" i="32"/>
  <c r="BN45" i="32"/>
  <c r="BO45" i="32"/>
  <c r="BP45" i="32"/>
  <c r="BQ45" i="32"/>
  <c r="BR45" i="32"/>
  <c r="BS45" i="32"/>
  <c r="BT45" i="32"/>
  <c r="BU45" i="32"/>
  <c r="BV45" i="32"/>
  <c r="BW45" i="32"/>
  <c r="BX45" i="32"/>
  <c r="BY45" i="32"/>
  <c r="BZ45" i="32"/>
  <c r="CA45" i="32"/>
  <c r="BM46" i="32"/>
  <c r="BN46" i="32"/>
  <c r="BO46" i="32"/>
  <c r="BP46" i="32"/>
  <c r="BQ46" i="32"/>
  <c r="BR46" i="32"/>
  <c r="BS46" i="32"/>
  <c r="BT46" i="32"/>
  <c r="BU46" i="32"/>
  <c r="BV46" i="32"/>
  <c r="BW46" i="32"/>
  <c r="BX46" i="32"/>
  <c r="BY46" i="32"/>
  <c r="BZ46" i="32"/>
  <c r="CA46" i="32"/>
  <c r="BM47" i="32"/>
  <c r="BN47" i="32"/>
  <c r="BO47" i="32"/>
  <c r="BP47" i="32"/>
  <c r="BQ47" i="32"/>
  <c r="BR47" i="32"/>
  <c r="BS47" i="32"/>
  <c r="BT47" i="32"/>
  <c r="BU47" i="32"/>
  <c r="BV47" i="32"/>
  <c r="BW47" i="32"/>
  <c r="BX47" i="32"/>
  <c r="BY47" i="32"/>
  <c r="BZ47" i="32"/>
  <c r="CA47" i="32"/>
  <c r="BM48" i="32"/>
  <c r="BN48" i="32"/>
  <c r="BO48" i="32"/>
  <c r="BP48" i="32"/>
  <c r="BQ48" i="32"/>
  <c r="BR48" i="32"/>
  <c r="BS48" i="32"/>
  <c r="BT48" i="32"/>
  <c r="BU48" i="32"/>
  <c r="BV48" i="32"/>
  <c r="BW48" i="32"/>
  <c r="BX48" i="32"/>
  <c r="BY48" i="32"/>
  <c r="BZ48" i="32"/>
  <c r="CA48" i="32"/>
  <c r="BM49" i="32"/>
  <c r="BN49" i="32"/>
  <c r="BO49" i="32"/>
  <c r="BP49" i="32"/>
  <c r="BQ49" i="32"/>
  <c r="BR49" i="32"/>
  <c r="BS49" i="32"/>
  <c r="BT49" i="32"/>
  <c r="BU49" i="32"/>
  <c r="BV49" i="32"/>
  <c r="BW49" i="32"/>
  <c r="BX49" i="32"/>
  <c r="BY49" i="32"/>
  <c r="BZ49" i="32"/>
  <c r="CA49" i="32"/>
  <c r="BM50" i="32"/>
  <c r="BN50" i="32"/>
  <c r="BO50" i="32"/>
  <c r="BP50" i="32"/>
  <c r="BQ50" i="32"/>
  <c r="BR50" i="32"/>
  <c r="BS50" i="32"/>
  <c r="BT50" i="32"/>
  <c r="BU50" i="32"/>
  <c r="BV50" i="32"/>
  <c r="BW50" i="32"/>
  <c r="BX50" i="32"/>
  <c r="BY50" i="32"/>
  <c r="BZ50" i="32"/>
  <c r="CA50" i="32"/>
  <c r="BM51" i="32"/>
  <c r="BN51" i="32"/>
  <c r="BO51" i="32"/>
  <c r="BP51" i="32"/>
  <c r="BQ51" i="32"/>
  <c r="BR51" i="32"/>
  <c r="BS51" i="32"/>
  <c r="BT51" i="32"/>
  <c r="BU51" i="32"/>
  <c r="BV51" i="32"/>
  <c r="BW51" i="32"/>
  <c r="BX51" i="32"/>
  <c r="BY51" i="32"/>
  <c r="BZ51" i="32"/>
  <c r="CA51" i="32"/>
  <c r="AX3" i="32"/>
  <c r="AY3" i="32"/>
  <c r="AZ3" i="32"/>
  <c r="BA3" i="32"/>
  <c r="BB3" i="32"/>
  <c r="BC3" i="32"/>
  <c r="BD3" i="32"/>
  <c r="BE3" i="32"/>
  <c r="BF3" i="32"/>
  <c r="BG3" i="32"/>
  <c r="BH3" i="32"/>
  <c r="BI3" i="32"/>
  <c r="BJ3" i="32"/>
  <c r="BK3" i="32"/>
  <c r="BL3" i="32"/>
  <c r="AX4" i="32"/>
  <c r="AY4" i="32"/>
  <c r="AZ4" i="32"/>
  <c r="BA4" i="32"/>
  <c r="BB4" i="32"/>
  <c r="BC4" i="32"/>
  <c r="BD4" i="32"/>
  <c r="BE4" i="32"/>
  <c r="BF4" i="32"/>
  <c r="BG4" i="32"/>
  <c r="BH4" i="32"/>
  <c r="BI4" i="32"/>
  <c r="BJ4" i="32"/>
  <c r="BK4" i="32"/>
  <c r="BL4" i="32"/>
  <c r="AX5" i="32"/>
  <c r="AY5" i="32"/>
  <c r="AZ5" i="32"/>
  <c r="BA5" i="32"/>
  <c r="BB5" i="32"/>
  <c r="BC5" i="32"/>
  <c r="BD5" i="32"/>
  <c r="BE5" i="32"/>
  <c r="BF5" i="32"/>
  <c r="BG5" i="32"/>
  <c r="BH5" i="32"/>
  <c r="BI5" i="32"/>
  <c r="BJ5" i="32"/>
  <c r="BK5" i="32"/>
  <c r="BL5" i="32"/>
  <c r="AX6" i="32"/>
  <c r="AY6" i="32"/>
  <c r="AZ6" i="32"/>
  <c r="BA6" i="32"/>
  <c r="BB6" i="32"/>
  <c r="BC6" i="32"/>
  <c r="BD6" i="32"/>
  <c r="BE6" i="32"/>
  <c r="BF6" i="32"/>
  <c r="BG6" i="32"/>
  <c r="BH6" i="32"/>
  <c r="BI6" i="32"/>
  <c r="BJ6" i="32"/>
  <c r="BK6" i="32"/>
  <c r="BL6" i="32"/>
  <c r="AX7" i="32"/>
  <c r="AY7" i="32"/>
  <c r="AZ7" i="32"/>
  <c r="BA7" i="32"/>
  <c r="BB7" i="32"/>
  <c r="BC7" i="32"/>
  <c r="BD7" i="32"/>
  <c r="BE7" i="32"/>
  <c r="BF7" i="32"/>
  <c r="BG7" i="32"/>
  <c r="BH7" i="32"/>
  <c r="BI7" i="32"/>
  <c r="BJ7" i="32"/>
  <c r="BK7" i="32"/>
  <c r="BL7" i="32"/>
  <c r="AX8" i="32"/>
  <c r="AY8" i="32"/>
  <c r="AZ8" i="32"/>
  <c r="BA8" i="32"/>
  <c r="BB8" i="32"/>
  <c r="BC8" i="32"/>
  <c r="BD8" i="32"/>
  <c r="BE8" i="32"/>
  <c r="BF8" i="32"/>
  <c r="BG8" i="32"/>
  <c r="BH8" i="32"/>
  <c r="BI8" i="32"/>
  <c r="BJ8" i="32"/>
  <c r="BK8" i="32"/>
  <c r="BL8" i="32"/>
  <c r="AX9" i="32"/>
  <c r="AY9" i="32"/>
  <c r="AZ9" i="32"/>
  <c r="BA9" i="32"/>
  <c r="BB9" i="32"/>
  <c r="BC9" i="32"/>
  <c r="BD9" i="32"/>
  <c r="BE9" i="32"/>
  <c r="BF9" i="32"/>
  <c r="BG9" i="32"/>
  <c r="BH9" i="32"/>
  <c r="BI9" i="32"/>
  <c r="BJ9" i="32"/>
  <c r="BK9" i="32"/>
  <c r="BL9" i="32"/>
  <c r="AX10" i="32"/>
  <c r="AY10" i="32"/>
  <c r="AZ10" i="32"/>
  <c r="BA10" i="32"/>
  <c r="BB10" i="32"/>
  <c r="BC10" i="32"/>
  <c r="BD10" i="32"/>
  <c r="BE10" i="32"/>
  <c r="BF10" i="32"/>
  <c r="BG10" i="32"/>
  <c r="BH10" i="32"/>
  <c r="BI10" i="32"/>
  <c r="BJ10" i="32"/>
  <c r="BK10" i="32"/>
  <c r="BL10" i="32"/>
  <c r="AX11" i="32"/>
  <c r="AY11" i="32"/>
  <c r="AZ11" i="32"/>
  <c r="BA11" i="32"/>
  <c r="BB11" i="32"/>
  <c r="BC11" i="32"/>
  <c r="BD11" i="32"/>
  <c r="BE11" i="32"/>
  <c r="BF11" i="32"/>
  <c r="BG11" i="32"/>
  <c r="BH11" i="32"/>
  <c r="BI11" i="32"/>
  <c r="BJ11" i="32"/>
  <c r="BK11" i="32"/>
  <c r="BL11" i="32"/>
  <c r="AX12" i="32"/>
  <c r="AY12" i="32"/>
  <c r="AZ12" i="32"/>
  <c r="BA12" i="32"/>
  <c r="BB12" i="32"/>
  <c r="BC12" i="32"/>
  <c r="BD12" i="32"/>
  <c r="BE12" i="32"/>
  <c r="BF12" i="32"/>
  <c r="BG12" i="32"/>
  <c r="BH12" i="32"/>
  <c r="BI12" i="32"/>
  <c r="BJ12" i="32"/>
  <c r="BK12" i="32"/>
  <c r="BL12" i="32"/>
  <c r="AX13" i="32"/>
  <c r="AY13" i="32"/>
  <c r="AZ13" i="32"/>
  <c r="BA13" i="32"/>
  <c r="BB13" i="32"/>
  <c r="BC13" i="32"/>
  <c r="BD13" i="32"/>
  <c r="BE13" i="32"/>
  <c r="BF13" i="32"/>
  <c r="BG13" i="32"/>
  <c r="BH13" i="32"/>
  <c r="BI13" i="32"/>
  <c r="BJ13" i="32"/>
  <c r="BK13" i="32"/>
  <c r="BL13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AX15" i="32"/>
  <c r="AY15" i="32"/>
  <c r="AZ15" i="32"/>
  <c r="BA15" i="32"/>
  <c r="BB15" i="32"/>
  <c r="BC15" i="32"/>
  <c r="BD15" i="32"/>
  <c r="BE15" i="32"/>
  <c r="BF15" i="32"/>
  <c r="BG15" i="32"/>
  <c r="BH15" i="32"/>
  <c r="BI15" i="32"/>
  <c r="BJ15" i="32"/>
  <c r="BK15" i="32"/>
  <c r="BL15" i="32"/>
  <c r="AX16" i="32"/>
  <c r="AY16" i="32"/>
  <c r="AZ16" i="32"/>
  <c r="BA16" i="32"/>
  <c r="BB16" i="32"/>
  <c r="BC16" i="32"/>
  <c r="BD16" i="32"/>
  <c r="BE16" i="32"/>
  <c r="BF16" i="32"/>
  <c r="BG16" i="32"/>
  <c r="BH16" i="32"/>
  <c r="BI16" i="32"/>
  <c r="BJ16" i="32"/>
  <c r="BK16" i="32"/>
  <c r="BL16" i="32"/>
  <c r="AX17" i="32"/>
  <c r="AY17" i="32"/>
  <c r="AZ17" i="32"/>
  <c r="BA17" i="32"/>
  <c r="BB17" i="32"/>
  <c r="BC17" i="32"/>
  <c r="BD17" i="32"/>
  <c r="BE17" i="32"/>
  <c r="BF17" i="32"/>
  <c r="BG17" i="32"/>
  <c r="BH17" i="32"/>
  <c r="BI17" i="32"/>
  <c r="BJ17" i="32"/>
  <c r="BK17" i="32"/>
  <c r="BL17" i="32"/>
  <c r="AX18" i="32"/>
  <c r="AY18" i="32"/>
  <c r="AZ18" i="32"/>
  <c r="BA18" i="32"/>
  <c r="BB18" i="32"/>
  <c r="BC18" i="32"/>
  <c r="BD18" i="32"/>
  <c r="BE18" i="32"/>
  <c r="BF18" i="32"/>
  <c r="BG18" i="32"/>
  <c r="BH18" i="32"/>
  <c r="BI18" i="32"/>
  <c r="BJ18" i="32"/>
  <c r="BK18" i="32"/>
  <c r="BL18" i="32"/>
  <c r="AX19" i="32"/>
  <c r="AY19" i="32"/>
  <c r="AZ19" i="32"/>
  <c r="BA19" i="32"/>
  <c r="BB19" i="32"/>
  <c r="BC19" i="32"/>
  <c r="BD19" i="32"/>
  <c r="BE19" i="32"/>
  <c r="BF19" i="32"/>
  <c r="BG19" i="32"/>
  <c r="BH19" i="32"/>
  <c r="BI19" i="32"/>
  <c r="BJ19" i="32"/>
  <c r="BK19" i="32"/>
  <c r="BL19" i="32"/>
  <c r="AX20" i="32"/>
  <c r="AY20" i="32"/>
  <c r="AZ20" i="32"/>
  <c r="BA20" i="32"/>
  <c r="BB20" i="32"/>
  <c r="BC20" i="32"/>
  <c r="BD20" i="32"/>
  <c r="BE20" i="32"/>
  <c r="BF20" i="32"/>
  <c r="BG20" i="32"/>
  <c r="BH20" i="32"/>
  <c r="BI20" i="32"/>
  <c r="BJ20" i="32"/>
  <c r="BK20" i="32"/>
  <c r="BL20" i="32"/>
  <c r="AX21" i="32"/>
  <c r="AY21" i="32"/>
  <c r="AZ21" i="32"/>
  <c r="BA21" i="32"/>
  <c r="BB21" i="32"/>
  <c r="BC21" i="32"/>
  <c r="BD21" i="32"/>
  <c r="BE21" i="32"/>
  <c r="BF21" i="32"/>
  <c r="BG21" i="32"/>
  <c r="BH21" i="32"/>
  <c r="BI21" i="32"/>
  <c r="BJ21" i="32"/>
  <c r="BK21" i="32"/>
  <c r="BL21" i="32"/>
  <c r="AX22" i="32"/>
  <c r="AY22" i="32"/>
  <c r="AZ22" i="32"/>
  <c r="BA22" i="32"/>
  <c r="BB22" i="32"/>
  <c r="BC22" i="32"/>
  <c r="BD22" i="32"/>
  <c r="BE22" i="32"/>
  <c r="BF22" i="32"/>
  <c r="BG22" i="32"/>
  <c r="BH22" i="32"/>
  <c r="BI22" i="32"/>
  <c r="BJ22" i="32"/>
  <c r="BK22" i="32"/>
  <c r="BL22" i="32"/>
  <c r="AX23" i="32"/>
  <c r="AY23" i="32"/>
  <c r="AZ23" i="32"/>
  <c r="BA23" i="32"/>
  <c r="BB23" i="32"/>
  <c r="BC23" i="32"/>
  <c r="BD23" i="32"/>
  <c r="BE23" i="32"/>
  <c r="BF23" i="32"/>
  <c r="BG23" i="32"/>
  <c r="BH23" i="32"/>
  <c r="BI23" i="32"/>
  <c r="BJ23" i="32"/>
  <c r="BK23" i="32"/>
  <c r="BL23" i="32"/>
  <c r="AX24" i="32"/>
  <c r="AY24" i="32"/>
  <c r="AZ24" i="32"/>
  <c r="BA24" i="32"/>
  <c r="BB24" i="32"/>
  <c r="BC24" i="32"/>
  <c r="BD24" i="32"/>
  <c r="BE24" i="32"/>
  <c r="BF24" i="32"/>
  <c r="BG24" i="32"/>
  <c r="BH24" i="32"/>
  <c r="BI24" i="32"/>
  <c r="BJ24" i="32"/>
  <c r="BK24" i="32"/>
  <c r="BL24" i="32"/>
  <c r="AX25" i="32"/>
  <c r="AY25" i="32"/>
  <c r="AZ25" i="32"/>
  <c r="BA25" i="32"/>
  <c r="BB25" i="32"/>
  <c r="BC25" i="32"/>
  <c r="BD25" i="32"/>
  <c r="BE25" i="32"/>
  <c r="BF25" i="32"/>
  <c r="BG25" i="32"/>
  <c r="BH25" i="32"/>
  <c r="BI25" i="32"/>
  <c r="BJ25" i="32"/>
  <c r="BK25" i="32"/>
  <c r="BL25" i="32"/>
  <c r="AX26" i="32"/>
  <c r="AY26" i="32"/>
  <c r="AZ26" i="32"/>
  <c r="BA26" i="32"/>
  <c r="BB26" i="32"/>
  <c r="BC26" i="32"/>
  <c r="BD26" i="32"/>
  <c r="BE26" i="32"/>
  <c r="BF26" i="32"/>
  <c r="BG26" i="32"/>
  <c r="BH26" i="32"/>
  <c r="BI26" i="32"/>
  <c r="BJ26" i="32"/>
  <c r="BK26" i="32"/>
  <c r="BL26" i="32"/>
  <c r="AX27" i="32"/>
  <c r="AY27" i="32"/>
  <c r="AZ27" i="32"/>
  <c r="BA27" i="32"/>
  <c r="BB27" i="32"/>
  <c r="BC27" i="32"/>
  <c r="BD27" i="32"/>
  <c r="BE27" i="32"/>
  <c r="BF27" i="32"/>
  <c r="BG27" i="32"/>
  <c r="BH27" i="32"/>
  <c r="BI27" i="32"/>
  <c r="BJ27" i="32"/>
  <c r="BK27" i="32"/>
  <c r="BL27" i="32"/>
  <c r="AX28" i="32"/>
  <c r="AY28" i="32"/>
  <c r="AZ28" i="32"/>
  <c r="BA28" i="32"/>
  <c r="BB28" i="32"/>
  <c r="BC28" i="32"/>
  <c r="BD28" i="32"/>
  <c r="BE28" i="32"/>
  <c r="BF28" i="32"/>
  <c r="BG28" i="32"/>
  <c r="BH28" i="32"/>
  <c r="BI28" i="32"/>
  <c r="BJ28" i="32"/>
  <c r="BK28" i="32"/>
  <c r="BL28" i="32"/>
  <c r="AX29" i="32"/>
  <c r="AY29" i="32"/>
  <c r="AZ29" i="32"/>
  <c r="BA29" i="32"/>
  <c r="BB29" i="32"/>
  <c r="BC29" i="32"/>
  <c r="BD29" i="32"/>
  <c r="BE29" i="32"/>
  <c r="BF29" i="32"/>
  <c r="BG29" i="32"/>
  <c r="BH29" i="32"/>
  <c r="BI29" i="32"/>
  <c r="BJ29" i="32"/>
  <c r="BK29" i="32"/>
  <c r="BL29" i="32"/>
  <c r="AX30" i="32"/>
  <c r="AY30" i="32"/>
  <c r="AZ30" i="32"/>
  <c r="BA30" i="32"/>
  <c r="BB30" i="32"/>
  <c r="BC30" i="32"/>
  <c r="BD30" i="32"/>
  <c r="BE30" i="32"/>
  <c r="BF30" i="32"/>
  <c r="BG30" i="32"/>
  <c r="BH30" i="32"/>
  <c r="BI30" i="32"/>
  <c r="BJ30" i="32"/>
  <c r="BK30" i="32"/>
  <c r="BL30" i="32"/>
  <c r="AX31" i="32"/>
  <c r="AY31" i="32"/>
  <c r="AZ31" i="32"/>
  <c r="BA31" i="32"/>
  <c r="BB31" i="32"/>
  <c r="BC31" i="32"/>
  <c r="BD31" i="32"/>
  <c r="BE31" i="32"/>
  <c r="BF31" i="32"/>
  <c r="BG31" i="32"/>
  <c r="BH31" i="32"/>
  <c r="BI31" i="32"/>
  <c r="BJ31" i="32"/>
  <c r="BK31" i="32"/>
  <c r="BL31" i="32"/>
  <c r="AX32" i="32"/>
  <c r="AY32" i="32"/>
  <c r="AZ32" i="32"/>
  <c r="BA32" i="32"/>
  <c r="BB32" i="32"/>
  <c r="BC32" i="32"/>
  <c r="BD32" i="32"/>
  <c r="BE32" i="32"/>
  <c r="BF32" i="32"/>
  <c r="BG32" i="32"/>
  <c r="BH32" i="32"/>
  <c r="BI32" i="32"/>
  <c r="BJ32" i="32"/>
  <c r="BK32" i="32"/>
  <c r="BL32" i="32"/>
  <c r="AX33" i="32"/>
  <c r="AY33" i="32"/>
  <c r="AZ33" i="32"/>
  <c r="BA33" i="32"/>
  <c r="BB33" i="32"/>
  <c r="BC33" i="32"/>
  <c r="BD33" i="32"/>
  <c r="BE33" i="32"/>
  <c r="BF33" i="32"/>
  <c r="BG33" i="32"/>
  <c r="BH33" i="32"/>
  <c r="BI33" i="32"/>
  <c r="BJ33" i="32"/>
  <c r="BK33" i="32"/>
  <c r="BL33" i="32"/>
  <c r="AX34" i="32"/>
  <c r="AY34" i="32"/>
  <c r="AZ34" i="32"/>
  <c r="BA34" i="32"/>
  <c r="BB34" i="32"/>
  <c r="BC34" i="32"/>
  <c r="BD34" i="32"/>
  <c r="BE34" i="32"/>
  <c r="BF34" i="32"/>
  <c r="BG34" i="32"/>
  <c r="BH34" i="32"/>
  <c r="BI34" i="32"/>
  <c r="BJ34" i="32"/>
  <c r="BK34" i="32"/>
  <c r="BL34" i="32"/>
  <c r="AX35" i="32"/>
  <c r="AY35" i="32"/>
  <c r="AZ35" i="32"/>
  <c r="BA35" i="32"/>
  <c r="BB35" i="32"/>
  <c r="BC35" i="32"/>
  <c r="BD35" i="32"/>
  <c r="BE35" i="32"/>
  <c r="BF35" i="32"/>
  <c r="BG35" i="32"/>
  <c r="BH35" i="32"/>
  <c r="BI35" i="32"/>
  <c r="BJ35" i="32"/>
  <c r="BK35" i="32"/>
  <c r="BL35" i="32"/>
  <c r="AX36" i="32"/>
  <c r="AY36" i="32"/>
  <c r="AZ36" i="32"/>
  <c r="BA36" i="32"/>
  <c r="BB36" i="32"/>
  <c r="BC36" i="32"/>
  <c r="BD36" i="32"/>
  <c r="BE36" i="32"/>
  <c r="BF36" i="32"/>
  <c r="BG36" i="32"/>
  <c r="BH36" i="32"/>
  <c r="BI36" i="32"/>
  <c r="BJ36" i="32"/>
  <c r="BK36" i="32"/>
  <c r="BL36" i="32"/>
  <c r="AX37" i="32"/>
  <c r="AY37" i="32"/>
  <c r="AZ37" i="32"/>
  <c r="BA37" i="32"/>
  <c r="BB37" i="32"/>
  <c r="BC37" i="32"/>
  <c r="BD37" i="32"/>
  <c r="BE37" i="32"/>
  <c r="BF37" i="32"/>
  <c r="BG37" i="32"/>
  <c r="BH37" i="32"/>
  <c r="BI37" i="32"/>
  <c r="BJ37" i="32"/>
  <c r="BK37" i="32"/>
  <c r="BL37" i="32"/>
  <c r="AX38" i="32"/>
  <c r="AY38" i="32"/>
  <c r="AZ38" i="32"/>
  <c r="BA38" i="32"/>
  <c r="BB38" i="32"/>
  <c r="BC38" i="32"/>
  <c r="BD38" i="32"/>
  <c r="BE38" i="32"/>
  <c r="BF38" i="32"/>
  <c r="BG38" i="32"/>
  <c r="BH38" i="32"/>
  <c r="BI38" i="32"/>
  <c r="BJ38" i="32"/>
  <c r="BK38" i="32"/>
  <c r="BL38" i="32"/>
  <c r="AX39" i="32"/>
  <c r="AY39" i="32"/>
  <c r="AZ39" i="32"/>
  <c r="BA39" i="32"/>
  <c r="BB39" i="32"/>
  <c r="BC39" i="32"/>
  <c r="BD39" i="32"/>
  <c r="BE39" i="32"/>
  <c r="BF39" i="32"/>
  <c r="BG39" i="32"/>
  <c r="BH39" i="32"/>
  <c r="BI39" i="32"/>
  <c r="BJ39" i="32"/>
  <c r="BK39" i="32"/>
  <c r="BL39" i="32"/>
  <c r="AX40" i="32"/>
  <c r="AY40" i="32"/>
  <c r="AZ40" i="32"/>
  <c r="BA40" i="32"/>
  <c r="BB40" i="32"/>
  <c r="BC40" i="32"/>
  <c r="BD40" i="32"/>
  <c r="BE40" i="32"/>
  <c r="BF40" i="32"/>
  <c r="BG40" i="32"/>
  <c r="BH40" i="32"/>
  <c r="BI40" i="32"/>
  <c r="BJ40" i="32"/>
  <c r="BK40" i="32"/>
  <c r="BL40" i="32"/>
  <c r="AX41" i="32"/>
  <c r="AY41" i="32"/>
  <c r="AZ41" i="32"/>
  <c r="BA41" i="32"/>
  <c r="BB41" i="32"/>
  <c r="BC41" i="32"/>
  <c r="BD41" i="32"/>
  <c r="BE41" i="32"/>
  <c r="BF41" i="32"/>
  <c r="BG41" i="32"/>
  <c r="BH41" i="32"/>
  <c r="BI41" i="32"/>
  <c r="BJ41" i="32"/>
  <c r="BK41" i="32"/>
  <c r="BL41" i="32"/>
  <c r="AX42" i="32"/>
  <c r="AY42" i="32"/>
  <c r="AZ42" i="32"/>
  <c r="BA42" i="32"/>
  <c r="BB42" i="32"/>
  <c r="BC42" i="32"/>
  <c r="BD42" i="32"/>
  <c r="BE42" i="32"/>
  <c r="BF42" i="32"/>
  <c r="BG42" i="32"/>
  <c r="BH42" i="32"/>
  <c r="BI42" i="32"/>
  <c r="BJ42" i="32"/>
  <c r="BK42" i="32"/>
  <c r="BL42" i="32"/>
  <c r="AX43" i="32"/>
  <c r="AY43" i="32"/>
  <c r="AZ43" i="32"/>
  <c r="BA43" i="32"/>
  <c r="BB43" i="32"/>
  <c r="BC43" i="32"/>
  <c r="BD43" i="32"/>
  <c r="BE43" i="32"/>
  <c r="BF43" i="32"/>
  <c r="BG43" i="32"/>
  <c r="BH43" i="32"/>
  <c r="BI43" i="32"/>
  <c r="BJ43" i="32"/>
  <c r="BK43" i="32"/>
  <c r="BL43" i="32"/>
  <c r="AX44" i="32"/>
  <c r="AY44" i="32"/>
  <c r="AZ44" i="32"/>
  <c r="BA44" i="32"/>
  <c r="BB44" i="32"/>
  <c r="BC44" i="32"/>
  <c r="BD44" i="32"/>
  <c r="BE44" i="32"/>
  <c r="BF44" i="32"/>
  <c r="BG44" i="32"/>
  <c r="BH44" i="32"/>
  <c r="BI44" i="32"/>
  <c r="BJ44" i="32"/>
  <c r="BK44" i="32"/>
  <c r="BL44" i="32"/>
  <c r="AX45" i="32"/>
  <c r="AY45" i="32"/>
  <c r="AZ45" i="32"/>
  <c r="BA45" i="32"/>
  <c r="BB45" i="32"/>
  <c r="BC45" i="32"/>
  <c r="BD45" i="32"/>
  <c r="BE45" i="32"/>
  <c r="BF45" i="32"/>
  <c r="BG45" i="32"/>
  <c r="BH45" i="32"/>
  <c r="BI45" i="32"/>
  <c r="BJ45" i="32"/>
  <c r="BK45" i="32"/>
  <c r="BL45" i="32"/>
  <c r="AX46" i="32"/>
  <c r="AY46" i="32"/>
  <c r="AZ46" i="32"/>
  <c r="BA46" i="32"/>
  <c r="BB46" i="32"/>
  <c r="BC46" i="32"/>
  <c r="BD46" i="32"/>
  <c r="BE46" i="32"/>
  <c r="BF46" i="32"/>
  <c r="BG46" i="32"/>
  <c r="BH46" i="32"/>
  <c r="BI46" i="32"/>
  <c r="BJ46" i="32"/>
  <c r="BK46" i="32"/>
  <c r="BL46" i="32"/>
  <c r="AX47" i="32"/>
  <c r="AY47" i="32"/>
  <c r="AZ47" i="32"/>
  <c r="BA47" i="32"/>
  <c r="BB47" i="32"/>
  <c r="BC47" i="32"/>
  <c r="BD47" i="32"/>
  <c r="BE47" i="32"/>
  <c r="BF47" i="32"/>
  <c r="BG47" i="32"/>
  <c r="BH47" i="32"/>
  <c r="BI47" i="32"/>
  <c r="BJ47" i="32"/>
  <c r="BK47" i="32"/>
  <c r="BL47" i="32"/>
  <c r="AX48" i="32"/>
  <c r="AY48" i="32"/>
  <c r="AZ48" i="32"/>
  <c r="BA48" i="32"/>
  <c r="BB48" i="32"/>
  <c r="BC48" i="32"/>
  <c r="BD48" i="32"/>
  <c r="BE48" i="32"/>
  <c r="BF48" i="32"/>
  <c r="BG48" i="32"/>
  <c r="BH48" i="32"/>
  <c r="BI48" i="32"/>
  <c r="BJ48" i="32"/>
  <c r="BK48" i="32"/>
  <c r="BL48" i="32"/>
  <c r="AX49" i="32"/>
  <c r="AY49" i="32"/>
  <c r="AZ49" i="32"/>
  <c r="BA49" i="32"/>
  <c r="BB49" i="32"/>
  <c r="BC49" i="32"/>
  <c r="BD49" i="32"/>
  <c r="BE49" i="32"/>
  <c r="BF49" i="32"/>
  <c r="BG49" i="32"/>
  <c r="BH49" i="32"/>
  <c r="BI49" i="32"/>
  <c r="BJ49" i="32"/>
  <c r="BK49" i="32"/>
  <c r="BL49" i="32"/>
  <c r="AX50" i="32"/>
  <c r="AY50" i="32"/>
  <c r="AZ50" i="32"/>
  <c r="BA50" i="32"/>
  <c r="BB50" i="32"/>
  <c r="BC50" i="32"/>
  <c r="BD50" i="32"/>
  <c r="BE50" i="32"/>
  <c r="BF50" i="32"/>
  <c r="BG50" i="32"/>
  <c r="BH50" i="32"/>
  <c r="BI50" i="32"/>
  <c r="BJ50" i="32"/>
  <c r="BK50" i="32"/>
  <c r="BL50" i="32"/>
  <c r="AX51" i="32"/>
  <c r="AY51" i="32"/>
  <c r="AZ51" i="32"/>
  <c r="BA51" i="32"/>
  <c r="BB51" i="32"/>
  <c r="BC51" i="32"/>
  <c r="BD51" i="32"/>
  <c r="BE51" i="32"/>
  <c r="BF51" i="32"/>
  <c r="BG51" i="32"/>
  <c r="BH51" i="32"/>
  <c r="BI51" i="32"/>
  <c r="BJ51" i="32"/>
  <c r="BK51" i="32"/>
  <c r="BL51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AV9" i="32"/>
  <c r="AW9" i="32"/>
  <c r="AI10" i="32"/>
  <c r="AJ10" i="32"/>
  <c r="AK10" i="32"/>
  <c r="AL10" i="32"/>
  <c r="AM10" i="32"/>
  <c r="AN10" i="32"/>
  <c r="AO10" i="32"/>
  <c r="AP10" i="32"/>
  <c r="AQ10" i="32"/>
  <c r="AR10" i="32"/>
  <c r="AS10" i="32"/>
  <c r="AT10" i="32"/>
  <c r="AU10" i="32"/>
  <c r="AV10" i="32"/>
  <c r="AW10" i="32"/>
  <c r="AI11" i="32"/>
  <c r="AJ11" i="32"/>
  <c r="AK11" i="32"/>
  <c r="AL11" i="32"/>
  <c r="AM11" i="32"/>
  <c r="AN11" i="32"/>
  <c r="AO11" i="32"/>
  <c r="AP11" i="32"/>
  <c r="AQ11" i="32"/>
  <c r="AR11" i="32"/>
  <c r="AS11" i="32"/>
  <c r="AT11" i="32"/>
  <c r="AU11" i="32"/>
  <c r="AV11" i="32"/>
  <c r="AW11" i="32"/>
  <c r="AI12" i="32"/>
  <c r="AJ12" i="32"/>
  <c r="AK12" i="32"/>
  <c r="AL12" i="32"/>
  <c r="AM12" i="32"/>
  <c r="AN12" i="32"/>
  <c r="AO12" i="32"/>
  <c r="AP12" i="32"/>
  <c r="AQ12" i="32"/>
  <c r="AR12" i="32"/>
  <c r="AS12" i="32"/>
  <c r="AT12" i="32"/>
  <c r="AU12" i="32"/>
  <c r="AV12" i="32"/>
  <c r="AW12" i="32"/>
  <c r="AI13" i="32"/>
  <c r="AJ13" i="32"/>
  <c r="AK13" i="32"/>
  <c r="AL13" i="32"/>
  <c r="AM13" i="32"/>
  <c r="AN13" i="32"/>
  <c r="AO13" i="32"/>
  <c r="AP13" i="32"/>
  <c r="AQ13" i="32"/>
  <c r="AR13" i="32"/>
  <c r="AS13" i="32"/>
  <c r="AT13" i="32"/>
  <c r="AU13" i="32"/>
  <c r="AV13" i="32"/>
  <c r="AW13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AV14" i="32"/>
  <c r="AW14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AV15" i="32"/>
  <c r="AW15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AV16" i="32"/>
  <c r="AW16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AU17" i="32"/>
  <c r="AV17" i="32"/>
  <c r="AW17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AV18" i="32"/>
  <c r="AW18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AV19" i="32"/>
  <c r="AW19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U20" i="32"/>
  <c r="AV20" i="32"/>
  <c r="AW20" i="32"/>
  <c r="AI21" i="32"/>
  <c r="AJ21" i="32"/>
  <c r="AK21" i="32"/>
  <c r="AL21" i="32"/>
  <c r="AM21" i="32"/>
  <c r="AN21" i="32"/>
  <c r="AO21" i="32"/>
  <c r="AP21" i="32"/>
  <c r="AQ21" i="32"/>
  <c r="AR21" i="32"/>
  <c r="AS21" i="32"/>
  <c r="AT21" i="32"/>
  <c r="AU21" i="32"/>
  <c r="AV21" i="32"/>
  <c r="AW21" i="32"/>
  <c r="AI22" i="32"/>
  <c r="AJ22" i="32"/>
  <c r="AK22" i="32"/>
  <c r="AL22" i="32"/>
  <c r="AM22" i="32"/>
  <c r="AN22" i="32"/>
  <c r="AO22" i="32"/>
  <c r="AP22" i="32"/>
  <c r="AQ22" i="32"/>
  <c r="AR22" i="32"/>
  <c r="AS22" i="32"/>
  <c r="AT22" i="32"/>
  <c r="AU22" i="32"/>
  <c r="AV22" i="32"/>
  <c r="AW22" i="32"/>
  <c r="AI23" i="32"/>
  <c r="AJ23" i="32"/>
  <c r="AK23" i="32"/>
  <c r="AL23" i="32"/>
  <c r="AM23" i="32"/>
  <c r="AN23" i="32"/>
  <c r="AO23" i="32"/>
  <c r="AP23" i="32"/>
  <c r="AQ23" i="32"/>
  <c r="AR23" i="32"/>
  <c r="AS23" i="32"/>
  <c r="AT23" i="32"/>
  <c r="AU23" i="32"/>
  <c r="AV23" i="32"/>
  <c r="AW23" i="32"/>
  <c r="AI24" i="32"/>
  <c r="AJ24" i="32"/>
  <c r="AK24" i="32"/>
  <c r="AL24" i="32"/>
  <c r="AM24" i="32"/>
  <c r="AN24" i="32"/>
  <c r="AO24" i="32"/>
  <c r="AP24" i="32"/>
  <c r="AQ24" i="32"/>
  <c r="AR24" i="32"/>
  <c r="AS24" i="32"/>
  <c r="AT24" i="32"/>
  <c r="AU24" i="32"/>
  <c r="AV24" i="32"/>
  <c r="AW24" i="32"/>
  <c r="AI25" i="32"/>
  <c r="AJ25" i="32"/>
  <c r="AK25" i="32"/>
  <c r="AL25" i="32"/>
  <c r="AM25" i="32"/>
  <c r="AN25" i="32"/>
  <c r="AO25" i="32"/>
  <c r="AP25" i="32"/>
  <c r="AQ25" i="32"/>
  <c r="AR25" i="32"/>
  <c r="AS25" i="32"/>
  <c r="AT25" i="32"/>
  <c r="AU25" i="32"/>
  <c r="AV25" i="32"/>
  <c r="AW25" i="32"/>
  <c r="AI26" i="32"/>
  <c r="AJ26" i="32"/>
  <c r="AK26" i="32"/>
  <c r="AL26" i="32"/>
  <c r="AM26" i="32"/>
  <c r="AN26" i="32"/>
  <c r="AO26" i="32"/>
  <c r="AP26" i="32"/>
  <c r="AQ26" i="32"/>
  <c r="AR26" i="32"/>
  <c r="AS26" i="32"/>
  <c r="AT26" i="32"/>
  <c r="AU26" i="32"/>
  <c r="AV26" i="32"/>
  <c r="AW26" i="32"/>
  <c r="AI27" i="32"/>
  <c r="AJ27" i="32"/>
  <c r="AK27" i="32"/>
  <c r="AL27" i="32"/>
  <c r="AM27" i="32"/>
  <c r="AN27" i="32"/>
  <c r="AO27" i="32"/>
  <c r="AP27" i="32"/>
  <c r="AQ27" i="32"/>
  <c r="AR27" i="32"/>
  <c r="AS27" i="32"/>
  <c r="AT27" i="32"/>
  <c r="AU27" i="32"/>
  <c r="AV27" i="32"/>
  <c r="AW27" i="32"/>
  <c r="AI28" i="32"/>
  <c r="AJ28" i="32"/>
  <c r="AK28" i="32"/>
  <c r="AL28" i="32"/>
  <c r="AM28" i="32"/>
  <c r="AN28" i="32"/>
  <c r="AO28" i="32"/>
  <c r="AP28" i="32"/>
  <c r="AQ28" i="32"/>
  <c r="AR28" i="32"/>
  <c r="AS28" i="32"/>
  <c r="AT28" i="32"/>
  <c r="AU28" i="32"/>
  <c r="AV28" i="32"/>
  <c r="AW28" i="32"/>
  <c r="AI29" i="32"/>
  <c r="AJ29" i="32"/>
  <c r="AK29" i="32"/>
  <c r="AL29" i="32"/>
  <c r="AM29" i="32"/>
  <c r="AN29" i="32"/>
  <c r="AO29" i="32"/>
  <c r="AP29" i="32"/>
  <c r="AQ29" i="32"/>
  <c r="AR29" i="32"/>
  <c r="AS29" i="32"/>
  <c r="AT29" i="32"/>
  <c r="AU29" i="32"/>
  <c r="AV29" i="32"/>
  <c r="AW29" i="32"/>
  <c r="AI30" i="32"/>
  <c r="AJ30" i="32"/>
  <c r="AK30" i="32"/>
  <c r="AL30" i="32"/>
  <c r="AM30" i="32"/>
  <c r="AN30" i="32"/>
  <c r="AO30" i="32"/>
  <c r="AP30" i="32"/>
  <c r="AQ30" i="32"/>
  <c r="AR30" i="32"/>
  <c r="AS30" i="32"/>
  <c r="AT30" i="32"/>
  <c r="AU30" i="32"/>
  <c r="AV30" i="32"/>
  <c r="AW30" i="32"/>
  <c r="AI31" i="32"/>
  <c r="AJ31" i="32"/>
  <c r="AK31" i="32"/>
  <c r="AL31" i="32"/>
  <c r="AM31" i="32"/>
  <c r="AN31" i="32"/>
  <c r="AO31" i="32"/>
  <c r="AP31" i="32"/>
  <c r="AQ31" i="32"/>
  <c r="AR31" i="32"/>
  <c r="AS31" i="32"/>
  <c r="AT31" i="32"/>
  <c r="AU31" i="32"/>
  <c r="AV31" i="32"/>
  <c r="AW31" i="32"/>
  <c r="AI32" i="32"/>
  <c r="AJ32" i="32"/>
  <c r="AK32" i="32"/>
  <c r="AL32" i="32"/>
  <c r="AM32" i="32"/>
  <c r="AN32" i="32"/>
  <c r="AO32" i="32"/>
  <c r="AP32" i="32"/>
  <c r="AQ32" i="32"/>
  <c r="AR32" i="32"/>
  <c r="AS32" i="32"/>
  <c r="AT32" i="32"/>
  <c r="AU32" i="32"/>
  <c r="AV32" i="32"/>
  <c r="AW32" i="32"/>
  <c r="AI33" i="32"/>
  <c r="AJ33" i="32"/>
  <c r="AK33" i="32"/>
  <c r="AL33" i="32"/>
  <c r="AM33" i="32"/>
  <c r="AN33" i="32"/>
  <c r="AO33" i="32"/>
  <c r="AP33" i="32"/>
  <c r="AQ33" i="32"/>
  <c r="AR33" i="32"/>
  <c r="AS33" i="32"/>
  <c r="AT33" i="32"/>
  <c r="AU33" i="32"/>
  <c r="AV33" i="32"/>
  <c r="AW33" i="32"/>
  <c r="AI34" i="32"/>
  <c r="AJ34" i="32"/>
  <c r="AK34" i="32"/>
  <c r="AL34" i="32"/>
  <c r="AM34" i="32"/>
  <c r="AN34" i="32"/>
  <c r="AO34" i="32"/>
  <c r="AP34" i="32"/>
  <c r="AQ34" i="32"/>
  <c r="AR34" i="32"/>
  <c r="AS34" i="32"/>
  <c r="AT34" i="32"/>
  <c r="AU34" i="32"/>
  <c r="AV34" i="32"/>
  <c r="AW34" i="32"/>
  <c r="AI35" i="32"/>
  <c r="AJ35" i="32"/>
  <c r="AK35" i="32"/>
  <c r="AL35" i="32"/>
  <c r="AM35" i="32"/>
  <c r="AN35" i="32"/>
  <c r="AO35" i="32"/>
  <c r="AP35" i="32"/>
  <c r="AQ35" i="32"/>
  <c r="AR35" i="32"/>
  <c r="AS35" i="32"/>
  <c r="AT35" i="32"/>
  <c r="AU35" i="32"/>
  <c r="AV35" i="32"/>
  <c r="AW35" i="32"/>
  <c r="AI36" i="32"/>
  <c r="AJ36" i="32"/>
  <c r="AK36" i="32"/>
  <c r="AL36" i="32"/>
  <c r="AM36" i="32"/>
  <c r="AN36" i="32"/>
  <c r="AO36" i="32"/>
  <c r="AP36" i="32"/>
  <c r="AQ36" i="32"/>
  <c r="AR36" i="32"/>
  <c r="AS36" i="32"/>
  <c r="AT36" i="32"/>
  <c r="AU36" i="32"/>
  <c r="AV36" i="32"/>
  <c r="AW36" i="32"/>
  <c r="AI37" i="32"/>
  <c r="AJ37" i="32"/>
  <c r="AK37" i="32"/>
  <c r="AL37" i="32"/>
  <c r="AM37" i="32"/>
  <c r="AN37" i="32"/>
  <c r="AO37" i="32"/>
  <c r="AP37" i="32"/>
  <c r="AQ37" i="32"/>
  <c r="AR37" i="32"/>
  <c r="AS37" i="32"/>
  <c r="AT37" i="32"/>
  <c r="AU37" i="32"/>
  <c r="AV37" i="32"/>
  <c r="AW37" i="32"/>
  <c r="AI38" i="32"/>
  <c r="AJ38" i="32"/>
  <c r="AK38" i="32"/>
  <c r="AL38" i="32"/>
  <c r="AM38" i="32"/>
  <c r="AN38" i="32"/>
  <c r="AO38" i="32"/>
  <c r="AP38" i="32"/>
  <c r="AQ38" i="32"/>
  <c r="AR38" i="32"/>
  <c r="AS38" i="32"/>
  <c r="AT38" i="32"/>
  <c r="AU38" i="32"/>
  <c r="AV38" i="32"/>
  <c r="AW38" i="32"/>
  <c r="AI39" i="32"/>
  <c r="AJ39" i="32"/>
  <c r="AK39" i="32"/>
  <c r="AL39" i="32"/>
  <c r="AM39" i="32"/>
  <c r="AN39" i="32"/>
  <c r="AO39" i="32"/>
  <c r="AP39" i="32"/>
  <c r="AQ39" i="32"/>
  <c r="AR39" i="32"/>
  <c r="AS39" i="32"/>
  <c r="AT39" i="32"/>
  <c r="AU39" i="32"/>
  <c r="AV39" i="32"/>
  <c r="AW39" i="32"/>
  <c r="AI40" i="32"/>
  <c r="AJ40" i="32"/>
  <c r="AK40" i="32"/>
  <c r="AL40" i="32"/>
  <c r="AM40" i="32"/>
  <c r="AN40" i="32"/>
  <c r="AO40" i="32"/>
  <c r="AP40" i="32"/>
  <c r="AQ40" i="32"/>
  <c r="AR40" i="32"/>
  <c r="AS40" i="32"/>
  <c r="AT40" i="32"/>
  <c r="AU40" i="32"/>
  <c r="AV40" i="32"/>
  <c r="AW40" i="32"/>
  <c r="AI41" i="32"/>
  <c r="AJ41" i="32"/>
  <c r="AK41" i="32"/>
  <c r="AL41" i="32"/>
  <c r="AM41" i="32"/>
  <c r="AN41" i="32"/>
  <c r="AO41" i="32"/>
  <c r="AP41" i="32"/>
  <c r="AQ41" i="32"/>
  <c r="AR41" i="32"/>
  <c r="AS41" i="32"/>
  <c r="AT41" i="32"/>
  <c r="AU41" i="32"/>
  <c r="AV41" i="32"/>
  <c r="AW41" i="32"/>
  <c r="AI42" i="32"/>
  <c r="AJ42" i="32"/>
  <c r="AK42" i="32"/>
  <c r="AL42" i="32"/>
  <c r="AM42" i="32"/>
  <c r="AN42" i="32"/>
  <c r="AO42" i="32"/>
  <c r="AP42" i="32"/>
  <c r="AQ42" i="32"/>
  <c r="AR42" i="32"/>
  <c r="AS42" i="32"/>
  <c r="AT42" i="32"/>
  <c r="AU42" i="32"/>
  <c r="AV42" i="32"/>
  <c r="AW42" i="32"/>
  <c r="AI43" i="32"/>
  <c r="AJ43" i="32"/>
  <c r="AK43" i="32"/>
  <c r="AL43" i="32"/>
  <c r="AM43" i="32"/>
  <c r="AN43" i="32"/>
  <c r="AO43" i="32"/>
  <c r="AP43" i="32"/>
  <c r="AQ43" i="32"/>
  <c r="AR43" i="32"/>
  <c r="AS43" i="32"/>
  <c r="AT43" i="32"/>
  <c r="AU43" i="32"/>
  <c r="AV43" i="32"/>
  <c r="AW43" i="32"/>
  <c r="AI44" i="32"/>
  <c r="AJ44" i="32"/>
  <c r="AK44" i="32"/>
  <c r="AL44" i="32"/>
  <c r="AM44" i="32"/>
  <c r="AN44" i="32"/>
  <c r="AO44" i="32"/>
  <c r="AP44" i="32"/>
  <c r="AQ44" i="32"/>
  <c r="AR44" i="32"/>
  <c r="AS44" i="32"/>
  <c r="AT44" i="32"/>
  <c r="AU44" i="32"/>
  <c r="AV44" i="32"/>
  <c r="AW44" i="32"/>
  <c r="AI45" i="32"/>
  <c r="AJ45" i="32"/>
  <c r="AK45" i="32"/>
  <c r="AL45" i="32"/>
  <c r="AM45" i="32"/>
  <c r="AN45" i="32"/>
  <c r="AO45" i="32"/>
  <c r="AP45" i="32"/>
  <c r="AQ45" i="32"/>
  <c r="AR45" i="32"/>
  <c r="AS45" i="32"/>
  <c r="AT45" i="32"/>
  <c r="AU45" i="32"/>
  <c r="AV45" i="32"/>
  <c r="AW45" i="32"/>
  <c r="AI46" i="32"/>
  <c r="AJ46" i="32"/>
  <c r="AK46" i="32"/>
  <c r="AL46" i="32"/>
  <c r="AM46" i="32"/>
  <c r="AN46" i="32"/>
  <c r="AO46" i="32"/>
  <c r="AP46" i="32"/>
  <c r="AQ46" i="32"/>
  <c r="AR46" i="32"/>
  <c r="AS46" i="32"/>
  <c r="AT46" i="32"/>
  <c r="AU46" i="32"/>
  <c r="AV46" i="32"/>
  <c r="AW46" i="32"/>
  <c r="AI47" i="32"/>
  <c r="AJ47" i="32"/>
  <c r="AK47" i="32"/>
  <c r="AL47" i="32"/>
  <c r="AM47" i="32"/>
  <c r="AN47" i="32"/>
  <c r="AO47" i="32"/>
  <c r="AP47" i="32"/>
  <c r="AQ47" i="32"/>
  <c r="AR47" i="32"/>
  <c r="AS47" i="32"/>
  <c r="AT47" i="32"/>
  <c r="AU47" i="32"/>
  <c r="AV47" i="32"/>
  <c r="AW47" i="32"/>
  <c r="AI48" i="32"/>
  <c r="AJ48" i="32"/>
  <c r="AK48" i="32"/>
  <c r="AL48" i="32"/>
  <c r="AM48" i="32"/>
  <c r="AN48" i="32"/>
  <c r="AO48" i="32"/>
  <c r="AP48" i="32"/>
  <c r="AQ48" i="32"/>
  <c r="AR48" i="32"/>
  <c r="AS48" i="32"/>
  <c r="AT48" i="32"/>
  <c r="AU48" i="32"/>
  <c r="AV48" i="32"/>
  <c r="AW48" i="32"/>
  <c r="AI49" i="32"/>
  <c r="AJ49" i="32"/>
  <c r="AK49" i="32"/>
  <c r="AL49" i="32"/>
  <c r="AM49" i="32"/>
  <c r="AN49" i="32"/>
  <c r="AO49" i="32"/>
  <c r="AP49" i="32"/>
  <c r="AQ49" i="32"/>
  <c r="AR49" i="32"/>
  <c r="AS49" i="32"/>
  <c r="AT49" i="32"/>
  <c r="AU49" i="32"/>
  <c r="AV49" i="32"/>
  <c r="AW49" i="32"/>
  <c r="AI50" i="32"/>
  <c r="AJ50" i="32"/>
  <c r="AK50" i="32"/>
  <c r="AL50" i="32"/>
  <c r="AM50" i="32"/>
  <c r="AN50" i="32"/>
  <c r="AO50" i="32"/>
  <c r="AP50" i="32"/>
  <c r="AQ50" i="32"/>
  <c r="AR50" i="32"/>
  <c r="AS50" i="32"/>
  <c r="AT50" i="32"/>
  <c r="AU50" i="32"/>
  <c r="AV50" i="32"/>
  <c r="AW50" i="32"/>
  <c r="AI51" i="32"/>
  <c r="AJ51" i="32"/>
  <c r="AK51" i="32"/>
  <c r="AL51" i="32"/>
  <c r="AM51" i="32"/>
  <c r="AN51" i="32"/>
  <c r="AO51" i="32"/>
  <c r="AP51" i="32"/>
  <c r="AQ51" i="32"/>
  <c r="AR51" i="32"/>
  <c r="AS51" i="32"/>
  <c r="AT51" i="32"/>
  <c r="AU51" i="32"/>
  <c r="AV51" i="32"/>
  <c r="AW51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T21" i="32"/>
  <c r="U21" i="32"/>
  <c r="V21" i="32"/>
  <c r="W21" i="32"/>
  <c r="X21" i="32"/>
  <c r="Y21" i="32"/>
  <c r="Z21" i="32"/>
  <c r="AA21" i="32"/>
  <c r="AB21" i="32"/>
  <c r="AC21" i="32"/>
  <c r="AD21" i="32"/>
  <c r="AE21" i="32"/>
  <c r="AF21" i="32"/>
  <c r="AG21" i="32"/>
  <c r="AH21" i="32"/>
  <c r="T22" i="32"/>
  <c r="U22" i="32"/>
  <c r="V22" i="32"/>
  <c r="W22" i="32"/>
  <c r="X22" i="32"/>
  <c r="Y22" i="32"/>
  <c r="Z22" i="32"/>
  <c r="AA22" i="32"/>
  <c r="AB22" i="32"/>
  <c r="AC22" i="32"/>
  <c r="AD22" i="32"/>
  <c r="AE22" i="32"/>
  <c r="AF22" i="32"/>
  <c r="AG22" i="32"/>
  <c r="AH22" i="32"/>
  <c r="T23" i="32"/>
  <c r="U23" i="32"/>
  <c r="V23" i="32"/>
  <c r="W23" i="32"/>
  <c r="X23" i="32"/>
  <c r="Y23" i="32"/>
  <c r="Z23" i="32"/>
  <c r="AA23" i="32"/>
  <c r="AB23" i="32"/>
  <c r="AC23" i="32"/>
  <c r="AD23" i="32"/>
  <c r="AE23" i="32"/>
  <c r="AF23" i="32"/>
  <c r="AG23" i="32"/>
  <c r="AH23" i="32"/>
  <c r="T24" i="32"/>
  <c r="U24" i="32"/>
  <c r="V24" i="32"/>
  <c r="W24" i="32"/>
  <c r="X24" i="32"/>
  <c r="Y24" i="32"/>
  <c r="Z24" i="32"/>
  <c r="AA24" i="32"/>
  <c r="AB24" i="32"/>
  <c r="AC24" i="32"/>
  <c r="AD24" i="32"/>
  <c r="AE24" i="32"/>
  <c r="AF24" i="32"/>
  <c r="AG24" i="32"/>
  <c r="AH24" i="32"/>
  <c r="T25" i="32"/>
  <c r="U25" i="32"/>
  <c r="V25" i="32"/>
  <c r="W25" i="32"/>
  <c r="X25" i="32"/>
  <c r="Y25" i="32"/>
  <c r="Z25" i="32"/>
  <c r="AA25" i="32"/>
  <c r="AB25" i="32"/>
  <c r="AC25" i="32"/>
  <c r="AD25" i="32"/>
  <c r="AE25" i="32"/>
  <c r="AF25" i="32"/>
  <c r="AG25" i="32"/>
  <c r="AH25" i="32"/>
  <c r="T26" i="32"/>
  <c r="U26" i="32"/>
  <c r="V26" i="32"/>
  <c r="W26" i="32"/>
  <c r="X26" i="32"/>
  <c r="Y26" i="32"/>
  <c r="Z26" i="32"/>
  <c r="AA26" i="32"/>
  <c r="AB26" i="32"/>
  <c r="AC26" i="32"/>
  <c r="AD26" i="32"/>
  <c r="AE26" i="32"/>
  <c r="AF26" i="32"/>
  <c r="AG26" i="32"/>
  <c r="AH26" i="32"/>
  <c r="T27" i="32"/>
  <c r="U27" i="32"/>
  <c r="V27" i="32"/>
  <c r="W27" i="32"/>
  <c r="X27" i="32"/>
  <c r="Y27" i="32"/>
  <c r="Z27" i="32"/>
  <c r="AA27" i="32"/>
  <c r="AB27" i="32"/>
  <c r="AC27" i="32"/>
  <c r="AD27" i="32"/>
  <c r="AE27" i="32"/>
  <c r="AF27" i="32"/>
  <c r="AG27" i="32"/>
  <c r="AH27" i="32"/>
  <c r="T28" i="32"/>
  <c r="U28" i="32"/>
  <c r="V28" i="32"/>
  <c r="W28" i="32"/>
  <c r="X28" i="32"/>
  <c r="Y28" i="32"/>
  <c r="Z28" i="32"/>
  <c r="AA28" i="32"/>
  <c r="AB28" i="32"/>
  <c r="AC28" i="32"/>
  <c r="AD28" i="32"/>
  <c r="AE28" i="32"/>
  <c r="AF28" i="32"/>
  <c r="AG28" i="32"/>
  <c r="AH28" i="32"/>
  <c r="T29" i="32"/>
  <c r="U29" i="32"/>
  <c r="V29" i="32"/>
  <c r="W29" i="32"/>
  <c r="X29" i="32"/>
  <c r="Y29" i="32"/>
  <c r="Z29" i="32"/>
  <c r="AA29" i="32"/>
  <c r="AB29" i="32"/>
  <c r="AC29" i="32"/>
  <c r="AD29" i="32"/>
  <c r="AE29" i="32"/>
  <c r="AF29" i="32"/>
  <c r="AG29" i="32"/>
  <c r="AH29" i="32"/>
  <c r="T30" i="32"/>
  <c r="U30" i="32"/>
  <c r="V30" i="32"/>
  <c r="W30" i="32"/>
  <c r="X30" i="32"/>
  <c r="Y30" i="32"/>
  <c r="Z30" i="32"/>
  <c r="AA30" i="32"/>
  <c r="AB30" i="32"/>
  <c r="AC30" i="32"/>
  <c r="AD30" i="32"/>
  <c r="AE30" i="32"/>
  <c r="AF30" i="32"/>
  <c r="AG30" i="32"/>
  <c r="AH30" i="32"/>
  <c r="T31" i="32"/>
  <c r="U31" i="32"/>
  <c r="V31" i="32"/>
  <c r="W31" i="32"/>
  <c r="X31" i="32"/>
  <c r="Y31" i="32"/>
  <c r="Z31" i="32"/>
  <c r="AA31" i="32"/>
  <c r="AB31" i="32"/>
  <c r="AC31" i="32"/>
  <c r="AD31" i="32"/>
  <c r="AE31" i="32"/>
  <c r="AF31" i="32"/>
  <c r="AG31" i="32"/>
  <c r="AH31" i="32"/>
  <c r="T32" i="32"/>
  <c r="U32" i="32"/>
  <c r="V32" i="32"/>
  <c r="W32" i="32"/>
  <c r="X32" i="32"/>
  <c r="Y32" i="32"/>
  <c r="Z32" i="32"/>
  <c r="AA32" i="32"/>
  <c r="AB32" i="32"/>
  <c r="AC32" i="32"/>
  <c r="AD32" i="32"/>
  <c r="AE32" i="32"/>
  <c r="AF32" i="32"/>
  <c r="AG32" i="32"/>
  <c r="AH32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AH33" i="32"/>
  <c r="T34" i="32"/>
  <c r="U34" i="32"/>
  <c r="V34" i="32"/>
  <c r="W34" i="32"/>
  <c r="X34" i="32"/>
  <c r="Y34" i="32"/>
  <c r="Z34" i="32"/>
  <c r="AA34" i="32"/>
  <c r="AB34" i="32"/>
  <c r="AC34" i="32"/>
  <c r="AD34" i="32"/>
  <c r="AE34" i="32"/>
  <c r="AF34" i="32"/>
  <c r="AG34" i="32"/>
  <c r="AH34" i="32"/>
  <c r="T35" i="32"/>
  <c r="U35" i="32"/>
  <c r="V35" i="32"/>
  <c r="W35" i="32"/>
  <c r="X35" i="32"/>
  <c r="Y35" i="32"/>
  <c r="Z35" i="32"/>
  <c r="AA35" i="32"/>
  <c r="AB35" i="32"/>
  <c r="AC35" i="32"/>
  <c r="AD35" i="32"/>
  <c r="AE35" i="32"/>
  <c r="AF35" i="32"/>
  <c r="AG35" i="32"/>
  <c r="AH35" i="32"/>
  <c r="T36" i="32"/>
  <c r="U36" i="32"/>
  <c r="V36" i="32"/>
  <c r="W36" i="32"/>
  <c r="X36" i="32"/>
  <c r="Y36" i="32"/>
  <c r="Z36" i="32"/>
  <c r="AA36" i="32"/>
  <c r="AB36" i="32"/>
  <c r="AC36" i="32"/>
  <c r="AD36" i="32"/>
  <c r="AE36" i="32"/>
  <c r="AF36" i="32"/>
  <c r="AG36" i="32"/>
  <c r="AH36" i="32"/>
  <c r="T37" i="32"/>
  <c r="U37" i="32"/>
  <c r="V37" i="32"/>
  <c r="W37" i="32"/>
  <c r="X37" i="32"/>
  <c r="Y37" i="32"/>
  <c r="Z37" i="32"/>
  <c r="AA37" i="32"/>
  <c r="AB37" i="32"/>
  <c r="AC37" i="32"/>
  <c r="AD37" i="32"/>
  <c r="AE37" i="32"/>
  <c r="AF37" i="32"/>
  <c r="AG37" i="32"/>
  <c r="AH37" i="32"/>
  <c r="T38" i="32"/>
  <c r="U38" i="32"/>
  <c r="V38" i="32"/>
  <c r="W38" i="32"/>
  <c r="X38" i="32"/>
  <c r="Y38" i="32"/>
  <c r="Z38" i="32"/>
  <c r="AA38" i="32"/>
  <c r="AB38" i="32"/>
  <c r="AC38" i="32"/>
  <c r="AD38" i="32"/>
  <c r="AE38" i="32"/>
  <c r="AF38" i="32"/>
  <c r="AG38" i="32"/>
  <c r="AH38" i="32"/>
  <c r="T39" i="32"/>
  <c r="U39" i="32"/>
  <c r="V39" i="32"/>
  <c r="W39" i="32"/>
  <c r="X39" i="32"/>
  <c r="Y39" i="32"/>
  <c r="Z39" i="32"/>
  <c r="AA39" i="32"/>
  <c r="AB39" i="32"/>
  <c r="AC39" i="32"/>
  <c r="AD39" i="32"/>
  <c r="AE39" i="32"/>
  <c r="AF39" i="32"/>
  <c r="AG39" i="32"/>
  <c r="AH39" i="32"/>
  <c r="T40" i="32"/>
  <c r="U40" i="32"/>
  <c r="V40" i="32"/>
  <c r="W40" i="32"/>
  <c r="X40" i="32"/>
  <c r="Y40" i="32"/>
  <c r="Z40" i="32"/>
  <c r="AA40" i="32"/>
  <c r="AB40" i="32"/>
  <c r="AC40" i="32"/>
  <c r="AD40" i="32"/>
  <c r="AE40" i="32"/>
  <c r="AF40" i="32"/>
  <c r="AG40" i="32"/>
  <c r="AH40" i="32"/>
  <c r="T41" i="32"/>
  <c r="U41" i="32"/>
  <c r="V41" i="32"/>
  <c r="W41" i="32"/>
  <c r="X41" i="32"/>
  <c r="Y41" i="32"/>
  <c r="Z41" i="32"/>
  <c r="AA41" i="32"/>
  <c r="AB41" i="32"/>
  <c r="AC41" i="32"/>
  <c r="AD41" i="32"/>
  <c r="AE41" i="32"/>
  <c r="AF41" i="32"/>
  <c r="AG41" i="32"/>
  <c r="AH41" i="32"/>
  <c r="T42" i="32"/>
  <c r="U42" i="32"/>
  <c r="V42" i="32"/>
  <c r="W42" i="32"/>
  <c r="X42" i="32"/>
  <c r="Y42" i="32"/>
  <c r="Z42" i="32"/>
  <c r="AA42" i="32"/>
  <c r="AB42" i="32"/>
  <c r="AC42" i="32"/>
  <c r="AD42" i="32"/>
  <c r="AE42" i="32"/>
  <c r="AF42" i="32"/>
  <c r="AG42" i="32"/>
  <c r="AH42" i="32"/>
  <c r="T43" i="32"/>
  <c r="U43" i="32"/>
  <c r="V43" i="32"/>
  <c r="W43" i="32"/>
  <c r="X43" i="32"/>
  <c r="Y43" i="32"/>
  <c r="Z43" i="32"/>
  <c r="AA43" i="32"/>
  <c r="AB43" i="32"/>
  <c r="AC43" i="32"/>
  <c r="AD43" i="32"/>
  <c r="AE43" i="32"/>
  <c r="AF43" i="32"/>
  <c r="AG43" i="32"/>
  <c r="AH43" i="32"/>
  <c r="T44" i="32"/>
  <c r="U44" i="32"/>
  <c r="V44" i="32"/>
  <c r="W44" i="32"/>
  <c r="X44" i="32"/>
  <c r="Y44" i="32"/>
  <c r="Z44" i="32"/>
  <c r="AA44" i="32"/>
  <c r="AB44" i="32"/>
  <c r="AC44" i="32"/>
  <c r="AD44" i="32"/>
  <c r="AE44" i="32"/>
  <c r="AF44" i="32"/>
  <c r="AG44" i="32"/>
  <c r="AH44" i="32"/>
  <c r="T45" i="32"/>
  <c r="U45" i="32"/>
  <c r="V45" i="32"/>
  <c r="W45" i="32"/>
  <c r="X45" i="32"/>
  <c r="Y45" i="32"/>
  <c r="Z45" i="32"/>
  <c r="AA45" i="32"/>
  <c r="AB45" i="32"/>
  <c r="AC45" i="32"/>
  <c r="AD45" i="32"/>
  <c r="AE45" i="32"/>
  <c r="AF45" i="32"/>
  <c r="AG45" i="32"/>
  <c r="AH45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AH46" i="32"/>
  <c r="T47" i="32"/>
  <c r="U47" i="32"/>
  <c r="V47" i="32"/>
  <c r="W47" i="32"/>
  <c r="X47" i="32"/>
  <c r="Y47" i="32"/>
  <c r="Z47" i="32"/>
  <c r="AA47" i="32"/>
  <c r="AB47" i="32"/>
  <c r="AC47" i="32"/>
  <c r="AD47" i="32"/>
  <c r="AE47" i="32"/>
  <c r="AF47" i="32"/>
  <c r="AG47" i="32"/>
  <c r="AH47" i="32"/>
  <c r="T48" i="32"/>
  <c r="U48" i="32"/>
  <c r="V48" i="32"/>
  <c r="W48" i="32"/>
  <c r="X48" i="32"/>
  <c r="Y48" i="32"/>
  <c r="Z48" i="32"/>
  <c r="AA48" i="32"/>
  <c r="AB48" i="32"/>
  <c r="AC48" i="32"/>
  <c r="AD48" i="32"/>
  <c r="AE48" i="32"/>
  <c r="AF48" i="32"/>
  <c r="AG48" i="32"/>
  <c r="AH48" i="32"/>
  <c r="T49" i="32"/>
  <c r="U49" i="32"/>
  <c r="V49" i="32"/>
  <c r="W49" i="32"/>
  <c r="X49" i="32"/>
  <c r="Y49" i="32"/>
  <c r="Z49" i="32"/>
  <c r="AA49" i="32"/>
  <c r="AB49" i="32"/>
  <c r="AC49" i="32"/>
  <c r="AD49" i="32"/>
  <c r="AE49" i="32"/>
  <c r="AF49" i="32"/>
  <c r="AG49" i="32"/>
  <c r="AH49" i="32"/>
  <c r="T50" i="32"/>
  <c r="U50" i="32"/>
  <c r="V50" i="32"/>
  <c r="W50" i="32"/>
  <c r="X50" i="32"/>
  <c r="Y50" i="32"/>
  <c r="Z50" i="32"/>
  <c r="AA50" i="32"/>
  <c r="AB50" i="32"/>
  <c r="AC50" i="32"/>
  <c r="AD50" i="32"/>
  <c r="AE50" i="32"/>
  <c r="AF50" i="32"/>
  <c r="AG50" i="32"/>
  <c r="AH50" i="32"/>
  <c r="T51" i="32"/>
  <c r="U51" i="32"/>
  <c r="V51" i="32"/>
  <c r="W51" i="32"/>
  <c r="X51" i="32"/>
  <c r="Y51" i="32"/>
  <c r="Z51" i="32"/>
  <c r="AA51" i="32"/>
  <c r="AB51" i="32"/>
  <c r="AC51" i="32"/>
  <c r="AD51" i="32"/>
  <c r="AE51" i="32"/>
  <c r="AF51" i="32"/>
  <c r="AG51" i="32"/>
  <c r="AH51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S25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S26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S28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S29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S30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S31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S32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S34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S35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S36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S37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S38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S39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S40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S41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S42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S43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S44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S45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S47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S48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S49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S50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S51" i="32"/>
  <c r="DT23" i="32"/>
  <c r="DG23" i="32"/>
  <c r="DH23" i="32"/>
  <c r="DI23" i="32"/>
  <c r="DJ23" i="32"/>
  <c r="DK23" i="32"/>
  <c r="DL23" i="32"/>
  <c r="DM23" i="32"/>
  <c r="DN23" i="32"/>
  <c r="DO23" i="32"/>
  <c r="DP23" i="32"/>
  <c r="DQ23" i="32"/>
  <c r="DR23" i="32"/>
  <c r="DS23" i="32"/>
  <c r="DF23" i="32"/>
  <c r="DG17" i="32"/>
  <c r="DH17" i="32"/>
  <c r="DI17" i="32"/>
  <c r="DJ17" i="32"/>
  <c r="DK17" i="32"/>
  <c r="DL17" i="32"/>
  <c r="DM17" i="32"/>
  <c r="DN17" i="32"/>
  <c r="DO17" i="32"/>
  <c r="DP17" i="32"/>
  <c r="DQ17" i="32"/>
  <c r="DR17" i="32"/>
  <c r="DS17" i="32"/>
  <c r="DT17" i="32"/>
  <c r="DG18" i="32"/>
  <c r="DH18" i="32"/>
  <c r="DI18" i="32"/>
  <c r="DJ18" i="32"/>
  <c r="DK18" i="32"/>
  <c r="DL18" i="32"/>
  <c r="DM18" i="32"/>
  <c r="DN18" i="32"/>
  <c r="DO18" i="32"/>
  <c r="DP18" i="32"/>
  <c r="DQ18" i="32"/>
  <c r="DR18" i="32"/>
  <c r="DS18" i="32"/>
  <c r="DT18" i="32"/>
  <c r="DG19" i="32"/>
  <c r="DH19" i="32"/>
  <c r="DI19" i="32"/>
  <c r="DJ19" i="32"/>
  <c r="DK19" i="32"/>
  <c r="DL19" i="32"/>
  <c r="DM19" i="32"/>
  <c r="DN19" i="32"/>
  <c r="DO19" i="32"/>
  <c r="DP19" i="32"/>
  <c r="DQ19" i="32"/>
  <c r="DR19" i="32"/>
  <c r="DS19" i="32"/>
  <c r="DT19" i="32"/>
  <c r="DG20" i="32"/>
  <c r="DH20" i="32"/>
  <c r="DI20" i="32"/>
  <c r="DJ20" i="32"/>
  <c r="DK20" i="32"/>
  <c r="DL20" i="32"/>
  <c r="DM20" i="32"/>
  <c r="DN20" i="32"/>
  <c r="DO20" i="32"/>
  <c r="DP20" i="32"/>
  <c r="DQ20" i="32"/>
  <c r="DR20" i="32"/>
  <c r="DS20" i="32"/>
  <c r="DT20" i="32"/>
  <c r="DG21" i="32"/>
  <c r="DH21" i="32"/>
  <c r="DI21" i="32"/>
  <c r="DJ21" i="32"/>
  <c r="DK21" i="32"/>
  <c r="DL21" i="32"/>
  <c r="DM21" i="32"/>
  <c r="DN21" i="32"/>
  <c r="DO21" i="32"/>
  <c r="DP21" i="32"/>
  <c r="DQ21" i="32"/>
  <c r="DR21" i="32"/>
  <c r="DS21" i="32"/>
  <c r="DT21" i="32"/>
  <c r="DG22" i="32"/>
  <c r="DH22" i="32"/>
  <c r="DI22" i="32"/>
  <c r="DJ22" i="32"/>
  <c r="DK22" i="32"/>
  <c r="DL22" i="32"/>
  <c r="DM22" i="32"/>
  <c r="DN22" i="32"/>
  <c r="DO22" i="32"/>
  <c r="DP22" i="32"/>
  <c r="DQ22" i="32"/>
  <c r="DR22" i="32"/>
  <c r="DS22" i="32"/>
  <c r="DT22" i="32"/>
  <c r="DF19" i="32"/>
  <c r="DF20" i="32"/>
  <c r="DF21" i="32"/>
  <c r="DF22" i="32"/>
  <c r="DF18" i="32"/>
  <c r="DF17" i="32"/>
  <c r="DE1" i="32"/>
  <c r="CR1" i="32"/>
  <c r="CS1" i="32"/>
  <c r="CT1" i="32"/>
  <c r="CU1" i="32"/>
  <c r="CV1" i="32"/>
  <c r="CW1" i="32"/>
  <c r="CX1" i="32"/>
  <c r="CY1" i="32"/>
  <c r="CZ1" i="32"/>
  <c r="DA1" i="32"/>
  <c r="DB1" i="32"/>
  <c r="DC1" i="32"/>
  <c r="DD1" i="32"/>
  <c r="CQ1" i="32"/>
  <c r="CB1" i="32"/>
  <c r="CC1" i="32"/>
  <c r="CD1" i="32"/>
  <c r="CE1" i="32"/>
  <c r="CF1" i="32"/>
  <c r="CG1" i="32"/>
  <c r="CH1" i="32"/>
  <c r="CI1" i="32"/>
  <c r="CJ1" i="32"/>
  <c r="CK1" i="32"/>
  <c r="CL1" i="32"/>
  <c r="CM1" i="32"/>
  <c r="CN1" i="32"/>
  <c r="CO1" i="32"/>
  <c r="CP1" i="32"/>
  <c r="BM1" i="32"/>
  <c r="BN1" i="32"/>
  <c r="BO1" i="32"/>
  <c r="BP1" i="32"/>
  <c r="BQ1" i="32"/>
  <c r="BR1" i="32"/>
  <c r="BS1" i="32"/>
  <c r="BT1" i="32"/>
  <c r="BU1" i="32"/>
  <c r="BV1" i="32"/>
  <c r="BW1" i="32"/>
  <c r="BX1" i="32"/>
  <c r="BY1" i="32"/>
  <c r="BZ1" i="32"/>
  <c r="CA1" i="32"/>
  <c r="AX1" i="32"/>
  <c r="BL1" i="32"/>
  <c r="AY1" i="32"/>
  <c r="AZ1" i="32"/>
  <c r="BA1" i="32"/>
  <c r="BB1" i="32"/>
  <c r="BC1" i="32"/>
  <c r="BD1" i="32"/>
  <c r="BE1" i="32"/>
  <c r="BF1" i="32"/>
  <c r="BG1" i="32"/>
  <c r="BH1" i="32"/>
  <c r="BI1" i="32"/>
  <c r="BJ1" i="32"/>
  <c r="BK1" i="32"/>
  <c r="AJ1" i="32"/>
  <c r="AK1" i="32"/>
  <c r="AL1" i="32"/>
  <c r="AM1" i="32"/>
  <c r="AN1" i="32"/>
  <c r="AO1" i="32"/>
  <c r="AP1" i="32"/>
  <c r="AQ1" i="32"/>
  <c r="AR1" i="32"/>
  <c r="AS1" i="32"/>
  <c r="AT1" i="32"/>
  <c r="AU1" i="32"/>
  <c r="AV1" i="32"/>
  <c r="AW1" i="32"/>
  <c r="AI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G1" i="32"/>
  <c r="AH1" i="32"/>
  <c r="S1" i="32"/>
  <c r="R1" i="32"/>
  <c r="F1" i="32"/>
  <c r="G1" i="32"/>
  <c r="H1" i="32"/>
  <c r="I1" i="32"/>
  <c r="J1" i="32"/>
  <c r="K1" i="32"/>
  <c r="L1" i="32"/>
  <c r="M1" i="32"/>
  <c r="N1" i="32"/>
  <c r="O1" i="32"/>
  <c r="P1" i="32"/>
  <c r="Q1" i="32"/>
  <c r="E1" i="32"/>
  <c r="A37" i="33" l="1"/>
  <c r="F37" i="33" s="1"/>
  <c r="A32" i="33"/>
  <c r="A47" i="33" s="1"/>
  <c r="H47" i="33" s="1"/>
  <c r="G32" i="33"/>
  <c r="K32" i="33"/>
  <c r="H32" i="33"/>
  <c r="F32" i="33"/>
  <c r="M32" i="33" s="1"/>
  <c r="J32" i="33"/>
  <c r="E32" i="33"/>
  <c r="J29" i="33"/>
  <c r="K22" i="33"/>
  <c r="I20" i="33"/>
  <c r="A62" i="33"/>
  <c r="F47" i="33"/>
  <c r="M47" i="33" s="1"/>
  <c r="J47" i="33"/>
  <c r="E47" i="33"/>
  <c r="I47" i="33"/>
  <c r="G28" i="33"/>
  <c r="K28" i="33"/>
  <c r="R28" i="33" s="1"/>
  <c r="H28" i="33"/>
  <c r="F28" i="33"/>
  <c r="M28" i="33" s="1"/>
  <c r="J28" i="33"/>
  <c r="Q28" i="33" s="1"/>
  <c r="A60" i="33"/>
  <c r="H45" i="33"/>
  <c r="G45" i="33"/>
  <c r="K45" i="33"/>
  <c r="A52" i="33"/>
  <c r="H37" i="33"/>
  <c r="G37" i="33"/>
  <c r="N37" i="33" s="1"/>
  <c r="K37" i="33"/>
  <c r="R37" i="33" s="1"/>
  <c r="A46" i="33"/>
  <c r="F31" i="33"/>
  <c r="M31" i="33" s="1"/>
  <c r="J31" i="33"/>
  <c r="G31" i="33"/>
  <c r="K31" i="33"/>
  <c r="E31" i="33"/>
  <c r="L31" i="33" s="1"/>
  <c r="I31" i="33"/>
  <c r="P31" i="33" s="1"/>
  <c r="A42" i="33"/>
  <c r="F27" i="33"/>
  <c r="J27" i="33"/>
  <c r="Q27" i="33" s="1"/>
  <c r="G27" i="33"/>
  <c r="K27" i="33"/>
  <c r="E27" i="33"/>
  <c r="I27" i="33"/>
  <c r="A38" i="33"/>
  <c r="F23" i="33"/>
  <c r="J23" i="33"/>
  <c r="G23" i="33"/>
  <c r="K23" i="33"/>
  <c r="E23" i="33"/>
  <c r="I23" i="33"/>
  <c r="A34" i="33"/>
  <c r="F19" i="33"/>
  <c r="J19" i="33"/>
  <c r="G19" i="33"/>
  <c r="K19" i="33"/>
  <c r="E19" i="33"/>
  <c r="I19" i="33"/>
  <c r="G47" i="33"/>
  <c r="N47" i="33" s="1"/>
  <c r="E45" i="33"/>
  <c r="E37" i="33"/>
  <c r="H31" i="33"/>
  <c r="I24" i="33"/>
  <c r="J17" i="33"/>
  <c r="A39" i="33"/>
  <c r="G20" i="33"/>
  <c r="K20" i="33"/>
  <c r="H20" i="33"/>
  <c r="F20" i="33"/>
  <c r="J20" i="33"/>
  <c r="A43" i="33"/>
  <c r="A35" i="33"/>
  <c r="E30" i="33"/>
  <c r="I30" i="33"/>
  <c r="F30" i="33"/>
  <c r="M45" i="33" s="1"/>
  <c r="J30" i="33"/>
  <c r="H30" i="33"/>
  <c r="O30" i="33" s="1"/>
  <c r="E26" i="33"/>
  <c r="I26" i="33"/>
  <c r="P26" i="33" s="1"/>
  <c r="F26" i="33"/>
  <c r="J26" i="33"/>
  <c r="H26" i="33"/>
  <c r="E22" i="33"/>
  <c r="I22" i="33"/>
  <c r="F22" i="33"/>
  <c r="M37" i="33" s="1"/>
  <c r="J22" i="33"/>
  <c r="H22" i="33"/>
  <c r="E18" i="33"/>
  <c r="I18" i="33"/>
  <c r="F18" i="33"/>
  <c r="J18" i="33"/>
  <c r="H18" i="33"/>
  <c r="J45" i="33"/>
  <c r="Q45" i="33" s="1"/>
  <c r="J37" i="33"/>
  <c r="Q37" i="33" s="1"/>
  <c r="K30" i="33"/>
  <c r="I28" i="33"/>
  <c r="G26" i="33"/>
  <c r="H19" i="33"/>
  <c r="G24" i="33"/>
  <c r="K24" i="33"/>
  <c r="H24" i="33"/>
  <c r="F24" i="33"/>
  <c r="J24" i="33"/>
  <c r="H17" i="33"/>
  <c r="E17" i="33"/>
  <c r="I17" i="33"/>
  <c r="P17" i="33" s="1"/>
  <c r="G17" i="33"/>
  <c r="N17" i="33" s="1"/>
  <c r="K17" i="33"/>
  <c r="R17" i="33" s="1"/>
  <c r="A41" i="33"/>
  <c r="A33" i="33"/>
  <c r="A44" i="33"/>
  <c r="H29" i="33"/>
  <c r="E29" i="33"/>
  <c r="L29" i="33" s="1"/>
  <c r="I29" i="33"/>
  <c r="G29" i="33"/>
  <c r="N29" i="33" s="1"/>
  <c r="K29" i="33"/>
  <c r="R29" i="33" s="1"/>
  <c r="A40" i="33"/>
  <c r="H25" i="33"/>
  <c r="O25" i="33" s="1"/>
  <c r="E25" i="33"/>
  <c r="I25" i="33"/>
  <c r="G25" i="33"/>
  <c r="K25" i="33"/>
  <c r="A36" i="33"/>
  <c r="H21" i="33"/>
  <c r="O21" i="33" s="1"/>
  <c r="E21" i="33"/>
  <c r="I21" i="33"/>
  <c r="P21" i="33" s="1"/>
  <c r="G21" i="33"/>
  <c r="K21" i="33"/>
  <c r="L17" i="33"/>
  <c r="L30" i="33"/>
  <c r="N24" i="33"/>
  <c r="M23" i="33"/>
  <c r="L22" i="33"/>
  <c r="R20" i="33"/>
  <c r="Q19" i="33"/>
  <c r="P18" i="33"/>
  <c r="K47" i="33"/>
  <c r="R47" i="33" s="1"/>
  <c r="I45" i="33"/>
  <c r="P45" i="33" s="1"/>
  <c r="I37" i="33"/>
  <c r="P37" i="33" s="1"/>
  <c r="I32" i="33"/>
  <c r="P32" i="33" s="1"/>
  <c r="G30" i="33"/>
  <c r="N30" i="33" s="1"/>
  <c r="E28" i="33"/>
  <c r="L28" i="33" s="1"/>
  <c r="J25" i="33"/>
  <c r="Q25" i="33" s="1"/>
  <c r="H23" i="33"/>
  <c r="O23" i="33" s="1"/>
  <c r="F21" i="33"/>
  <c r="M21" i="33" s="1"/>
  <c r="K18" i="33"/>
  <c r="O31" i="33"/>
  <c r="R30" i="33"/>
  <c r="Q29" i="33"/>
  <c r="M29" i="33"/>
  <c r="P28" i="33"/>
  <c r="O27" i="33"/>
  <c r="R26" i="33"/>
  <c r="N26" i="33"/>
  <c r="M25" i="33"/>
  <c r="P24" i="33"/>
  <c r="L24" i="33"/>
  <c r="R22" i="33"/>
  <c r="N22" i="33"/>
  <c r="Q21" i="33"/>
  <c r="P20" i="33"/>
  <c r="L20" i="33"/>
  <c r="O19" i="33"/>
  <c r="R18" i="33"/>
  <c r="N18" i="33"/>
  <c r="Q17" i="33"/>
  <c r="M17" i="33"/>
  <c r="R31" i="33"/>
  <c r="N31" i="33"/>
  <c r="Q30" i="33"/>
  <c r="M30" i="33"/>
  <c r="P29" i="33"/>
  <c r="O28" i="33"/>
  <c r="R27" i="33"/>
  <c r="N27" i="33"/>
  <c r="Q26" i="33"/>
  <c r="Q47" i="33"/>
  <c r="O45" i="33"/>
  <c r="Q31" i="33"/>
  <c r="P30" i="33"/>
  <c r="O29" i="33"/>
  <c r="N28" i="33"/>
  <c r="M27" i="33"/>
  <c r="L26" i="33"/>
  <c r="R24" i="33"/>
  <c r="Q23" i="33"/>
  <c r="P22" i="33"/>
  <c r="N20" i="33"/>
  <c r="M19" i="33"/>
  <c r="L18" i="33"/>
  <c r="O17" i="33"/>
  <c r="M26" i="33"/>
  <c r="P25" i="33"/>
  <c r="L25" i="33"/>
  <c r="O24" i="33"/>
  <c r="R23" i="33"/>
  <c r="N23" i="33"/>
  <c r="Q22" i="33"/>
  <c r="M22" i="33"/>
  <c r="L21" i="33"/>
  <c r="O20" i="33"/>
  <c r="R19" i="33"/>
  <c r="N19" i="33"/>
  <c r="Q18" i="33"/>
  <c r="M18" i="33"/>
  <c r="P27" i="33"/>
  <c r="L27" i="33"/>
  <c r="O26" i="33"/>
  <c r="R25" i="33"/>
  <c r="N25" i="33"/>
  <c r="Q24" i="33"/>
  <c r="M24" i="33"/>
  <c r="P23" i="33"/>
  <c r="L23" i="33"/>
  <c r="O22" i="33"/>
  <c r="R21" i="33"/>
  <c r="N21" i="33"/>
  <c r="Q20" i="33"/>
  <c r="M20" i="33"/>
  <c r="P19" i="33"/>
  <c r="L19" i="33"/>
  <c r="O18" i="33"/>
  <c r="CH2" i="28"/>
  <c r="CI2" i="28"/>
  <c r="CJ2" i="28"/>
  <c r="CK2" i="28"/>
  <c r="CL2" i="28"/>
  <c r="CM2" i="28"/>
  <c r="CN2" i="28"/>
  <c r="CO2" i="28"/>
  <c r="CP2" i="28"/>
  <c r="CQ2" i="28"/>
  <c r="CR2" i="28"/>
  <c r="CS2" i="28"/>
  <c r="CT2" i="28"/>
  <c r="CU2" i="28"/>
  <c r="CV2" i="28"/>
  <c r="CW2" i="28"/>
  <c r="CX2" i="28"/>
  <c r="CY2" i="28"/>
  <c r="CZ2" i="28"/>
  <c r="DA2" i="28"/>
  <c r="DB2" i="28"/>
  <c r="DC2" i="28"/>
  <c r="DD2" i="28"/>
  <c r="DE2" i="28"/>
  <c r="DF2" i="28"/>
  <c r="DG2" i="28"/>
  <c r="DH2" i="28"/>
  <c r="DI2" i="28"/>
  <c r="DJ2" i="28"/>
  <c r="DK2" i="28"/>
  <c r="DL2" i="28"/>
  <c r="DM2" i="28"/>
  <c r="DN2" i="28"/>
  <c r="DO2" i="28"/>
  <c r="DP2" i="28"/>
  <c r="DQ2" i="28"/>
  <c r="DR2" i="28"/>
  <c r="DS2" i="28"/>
  <c r="DT2" i="28"/>
  <c r="DU2" i="28"/>
  <c r="DV2" i="28"/>
  <c r="DW2" i="28"/>
  <c r="DX2" i="28"/>
  <c r="DY2" i="28"/>
  <c r="DZ2" i="28"/>
  <c r="EA2" i="28"/>
  <c r="EB2" i="28"/>
  <c r="EC2" i="28"/>
  <c r="ED2" i="28"/>
  <c r="EE2" i="28"/>
  <c r="EF2" i="28"/>
  <c r="EG2" i="28"/>
  <c r="EH2" i="28"/>
  <c r="EI2" i="28"/>
  <c r="EJ2" i="28"/>
  <c r="EK2" i="28"/>
  <c r="EL2" i="28"/>
  <c r="EM2" i="28"/>
  <c r="EN2" i="28"/>
  <c r="EO2" i="28"/>
  <c r="EP2" i="28"/>
  <c r="EQ2" i="28"/>
  <c r="ER2" i="28"/>
  <c r="ES2" i="28"/>
  <c r="ET2" i="28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61" i="31"/>
  <c r="K62" i="31"/>
  <c r="K63" i="31"/>
  <c r="K64" i="31"/>
  <c r="K65" i="31"/>
  <c r="K66" i="31"/>
  <c r="K67" i="31"/>
  <c r="K68" i="31"/>
  <c r="K69" i="31"/>
  <c r="K70" i="31"/>
  <c r="K71" i="31"/>
  <c r="K72" i="31"/>
  <c r="K73" i="31"/>
  <c r="K74" i="31"/>
  <c r="K75" i="31"/>
  <c r="K76" i="31"/>
  <c r="K77" i="31"/>
  <c r="K78" i="31"/>
  <c r="K79" i="31"/>
  <c r="K80" i="31"/>
  <c r="K81" i="31"/>
  <c r="K82" i="31"/>
  <c r="K83" i="31"/>
  <c r="K84" i="31"/>
  <c r="K85" i="31"/>
  <c r="K86" i="31"/>
  <c r="K87" i="31"/>
  <c r="K88" i="31"/>
  <c r="K89" i="31"/>
  <c r="K90" i="31"/>
  <c r="K91" i="31"/>
  <c r="K92" i="31"/>
  <c r="K93" i="31"/>
  <c r="K94" i="31"/>
  <c r="K95" i="31"/>
  <c r="K96" i="31"/>
  <c r="K97" i="31"/>
  <c r="K98" i="31"/>
  <c r="K99" i="31"/>
  <c r="K100" i="31"/>
  <c r="K101" i="31"/>
  <c r="K102" i="31"/>
  <c r="K103" i="31"/>
  <c r="K104" i="31"/>
  <c r="K105" i="31"/>
  <c r="K106" i="31"/>
  <c r="K107" i="31"/>
  <c r="K108" i="31"/>
  <c r="K109" i="31"/>
  <c r="K110" i="31"/>
  <c r="K111" i="31"/>
  <c r="K112" i="31"/>
  <c r="K113" i="31"/>
  <c r="K114" i="31"/>
  <c r="K115" i="31"/>
  <c r="K116" i="31"/>
  <c r="K117" i="31"/>
  <c r="K118" i="31"/>
  <c r="K119" i="31"/>
  <c r="K120" i="31"/>
  <c r="K121" i="31"/>
  <c r="K122" i="31"/>
  <c r="K123" i="31"/>
  <c r="K124" i="31"/>
  <c r="K125" i="31"/>
  <c r="K126" i="31"/>
  <c r="K127" i="31"/>
  <c r="K128" i="31"/>
  <c r="K129" i="31"/>
  <c r="K130" i="31"/>
  <c r="K131" i="31"/>
  <c r="K132" i="31"/>
  <c r="K133" i="31"/>
  <c r="K134" i="31"/>
  <c r="K135" i="31"/>
  <c r="K136" i="31"/>
  <c r="K137" i="31"/>
  <c r="K138" i="31"/>
  <c r="K139" i="31"/>
  <c r="K140" i="31"/>
  <c r="K141" i="31"/>
  <c r="K142" i="31"/>
  <c r="K143" i="31"/>
  <c r="K144" i="31"/>
  <c r="K145" i="31"/>
  <c r="K146" i="31"/>
  <c r="K147" i="31"/>
  <c r="K148" i="31"/>
  <c r="K149" i="31"/>
  <c r="K150" i="31"/>
  <c r="K151" i="31"/>
  <c r="K152" i="31"/>
  <c r="K153" i="31"/>
  <c r="K154" i="31"/>
  <c r="K155" i="31"/>
  <c r="K156" i="31"/>
  <c r="K157" i="31"/>
  <c r="K158" i="31"/>
  <c r="K159" i="31"/>
  <c r="K160" i="31"/>
  <c r="K161" i="31"/>
  <c r="K162" i="31"/>
  <c r="K163" i="31"/>
  <c r="K164" i="31"/>
  <c r="K165" i="31"/>
  <c r="K166" i="31"/>
  <c r="K167" i="31"/>
  <c r="K168" i="31"/>
  <c r="K169" i="31"/>
  <c r="K170" i="31"/>
  <c r="K171" i="31"/>
  <c r="K172" i="31"/>
  <c r="K173" i="31"/>
  <c r="K174" i="31"/>
  <c r="K175" i="31"/>
  <c r="K176" i="31"/>
  <c r="K177" i="31"/>
  <c r="K178" i="31"/>
  <c r="K179" i="31"/>
  <c r="K180" i="31"/>
  <c r="K181" i="31"/>
  <c r="K182" i="31"/>
  <c r="K183" i="31"/>
  <c r="K184" i="31"/>
  <c r="K185" i="31"/>
  <c r="K186" i="31"/>
  <c r="K187" i="31"/>
  <c r="K188" i="31"/>
  <c r="K189" i="31"/>
  <c r="K190" i="31"/>
  <c r="K191" i="31"/>
  <c r="K192" i="31"/>
  <c r="K193" i="31"/>
  <c r="K194" i="31"/>
  <c r="K195" i="31"/>
  <c r="K196" i="31"/>
  <c r="K197" i="31"/>
  <c r="K198" i="31"/>
  <c r="K199" i="31"/>
  <c r="K200" i="31"/>
  <c r="K201" i="31"/>
  <c r="K202" i="31"/>
  <c r="K203" i="31"/>
  <c r="K204" i="31"/>
  <c r="K205" i="31"/>
  <c r="K206" i="31"/>
  <c r="K207" i="31"/>
  <c r="K208" i="31"/>
  <c r="K209" i="31"/>
  <c r="K210" i="31"/>
  <c r="K211" i="31"/>
  <c r="K212" i="31"/>
  <c r="K213" i="31"/>
  <c r="K214" i="31"/>
  <c r="K215" i="31"/>
  <c r="K216" i="31"/>
  <c r="K217" i="31"/>
  <c r="K218" i="31"/>
  <c r="K219" i="31"/>
  <c r="K220" i="31"/>
  <c r="K221" i="31"/>
  <c r="K222" i="31"/>
  <c r="K223" i="31"/>
  <c r="K224" i="31"/>
  <c r="K225" i="31"/>
  <c r="K226" i="31"/>
  <c r="K227" i="31"/>
  <c r="K228" i="31"/>
  <c r="K229" i="31"/>
  <c r="K230" i="31"/>
  <c r="K231" i="31"/>
  <c r="K232" i="31"/>
  <c r="K233" i="31"/>
  <c r="K234" i="31"/>
  <c r="K235" i="31"/>
  <c r="K236" i="31"/>
  <c r="K237" i="31"/>
  <c r="K238" i="31"/>
  <c r="K239" i="31"/>
  <c r="K240" i="31"/>
  <c r="K241" i="31"/>
  <c r="K242" i="31"/>
  <c r="K243" i="31"/>
  <c r="K244" i="31"/>
  <c r="K245" i="31"/>
  <c r="K246" i="31"/>
  <c r="K247" i="31"/>
  <c r="K248" i="31"/>
  <c r="K249" i="31"/>
  <c r="K250" i="31"/>
  <c r="K251" i="31"/>
  <c r="K252" i="31"/>
  <c r="K253" i="31"/>
  <c r="K254" i="31"/>
  <c r="K255" i="31"/>
  <c r="K256" i="31"/>
  <c r="K257" i="31"/>
  <c r="K258" i="31"/>
  <c r="K259" i="31"/>
  <c r="K260" i="31"/>
  <c r="K261" i="31"/>
  <c r="K262" i="31"/>
  <c r="K263" i="31"/>
  <c r="K264" i="31"/>
  <c r="K265" i="31"/>
  <c r="K266" i="31"/>
  <c r="K267" i="31"/>
  <c r="K268" i="31"/>
  <c r="K269" i="31"/>
  <c r="K270" i="31"/>
  <c r="K271" i="31"/>
  <c r="K272" i="31"/>
  <c r="K273" i="31"/>
  <c r="K274" i="31"/>
  <c r="K275" i="31"/>
  <c r="K276" i="31"/>
  <c r="K277" i="31"/>
  <c r="K278" i="31"/>
  <c r="K279" i="31"/>
  <c r="K280" i="31"/>
  <c r="K281" i="31"/>
  <c r="K282" i="31"/>
  <c r="K283" i="31"/>
  <c r="K284" i="31"/>
  <c r="K285" i="31"/>
  <c r="K286" i="31"/>
  <c r="K287" i="31"/>
  <c r="K288" i="31"/>
  <c r="K289" i="31"/>
  <c r="K290" i="31"/>
  <c r="K291" i="31"/>
  <c r="K292" i="31"/>
  <c r="K293" i="31"/>
  <c r="K294" i="31"/>
  <c r="K295" i="31"/>
  <c r="K296" i="31"/>
  <c r="K297" i="31"/>
  <c r="K298" i="31"/>
  <c r="K299" i="31"/>
  <c r="K300" i="31"/>
  <c r="K301" i="31"/>
  <c r="K302" i="31"/>
  <c r="K303" i="31"/>
  <c r="K304" i="31"/>
  <c r="K305" i="31"/>
  <c r="K306" i="31"/>
  <c r="K307" i="31"/>
  <c r="K308" i="31"/>
  <c r="K309" i="31"/>
  <c r="K310" i="31"/>
  <c r="K311" i="31"/>
  <c r="K312" i="31"/>
  <c r="K313" i="31"/>
  <c r="K314" i="31"/>
  <c r="K315" i="31"/>
  <c r="K316" i="31"/>
  <c r="K317" i="31"/>
  <c r="K318" i="31"/>
  <c r="K319" i="31"/>
  <c r="K320" i="31"/>
  <c r="K321" i="31"/>
  <c r="K322" i="31"/>
  <c r="K323" i="31"/>
  <c r="K324" i="31"/>
  <c r="K325" i="31"/>
  <c r="K326" i="31"/>
  <c r="K327" i="31"/>
  <c r="K328" i="31"/>
  <c r="K329" i="31"/>
  <c r="K330" i="31"/>
  <c r="K331" i="31"/>
  <c r="K332" i="31"/>
  <c r="K333" i="31"/>
  <c r="K334" i="31"/>
  <c r="K335" i="31"/>
  <c r="K336" i="31"/>
  <c r="K337" i="31"/>
  <c r="K338" i="31"/>
  <c r="K339" i="31"/>
  <c r="K340" i="31"/>
  <c r="K341" i="31"/>
  <c r="K342" i="31"/>
  <c r="K343" i="31"/>
  <c r="K344" i="31"/>
  <c r="K345" i="31"/>
  <c r="K346" i="31"/>
  <c r="K347" i="31"/>
  <c r="K348" i="31"/>
  <c r="K349" i="31"/>
  <c r="K350" i="31"/>
  <c r="K351" i="31"/>
  <c r="K352" i="31"/>
  <c r="K353" i="31"/>
  <c r="K354" i="31"/>
  <c r="K355" i="31"/>
  <c r="K356" i="31"/>
  <c r="K357" i="31"/>
  <c r="K358" i="31"/>
  <c r="K359" i="31"/>
  <c r="K360" i="31"/>
  <c r="K361" i="31"/>
  <c r="K362" i="31"/>
  <c r="K363" i="31"/>
  <c r="K364" i="31"/>
  <c r="K365" i="31"/>
  <c r="K366" i="31"/>
  <c r="K367" i="31"/>
  <c r="K368" i="31"/>
  <c r="K369" i="31"/>
  <c r="K370" i="31"/>
  <c r="K371" i="31"/>
  <c r="K372" i="31"/>
  <c r="K373" i="31"/>
  <c r="K374" i="31"/>
  <c r="K375" i="31"/>
  <c r="K376" i="31"/>
  <c r="K377" i="31"/>
  <c r="K378" i="31"/>
  <c r="K379" i="31"/>
  <c r="K380" i="31"/>
  <c r="K381" i="31"/>
  <c r="K382" i="31"/>
  <c r="K383" i="31"/>
  <c r="K384" i="31"/>
  <c r="K385" i="31"/>
  <c r="K386" i="31"/>
  <c r="K387" i="31"/>
  <c r="K388" i="31"/>
  <c r="K389" i="31"/>
  <c r="K390" i="31"/>
  <c r="K391" i="31"/>
  <c r="K392" i="31"/>
  <c r="K393" i="31"/>
  <c r="K394" i="31"/>
  <c r="K395" i="31"/>
  <c r="K396" i="31"/>
  <c r="K397" i="31"/>
  <c r="K398" i="31"/>
  <c r="K399" i="31"/>
  <c r="K400" i="31"/>
  <c r="K401" i="31"/>
  <c r="K402" i="31"/>
  <c r="K403" i="31"/>
  <c r="K404" i="31"/>
  <c r="K405" i="31"/>
  <c r="K406" i="31"/>
  <c r="K407" i="31"/>
  <c r="K408" i="31"/>
  <c r="K409" i="31"/>
  <c r="K410" i="31"/>
  <c r="K411" i="31"/>
  <c r="K412" i="31"/>
  <c r="K413" i="31"/>
  <c r="K414" i="31"/>
  <c r="K415" i="31"/>
  <c r="K416" i="31"/>
  <c r="K417" i="31"/>
  <c r="K418" i="31"/>
  <c r="K419" i="31"/>
  <c r="K420" i="31"/>
  <c r="K421" i="31"/>
  <c r="K422" i="31"/>
  <c r="K423" i="31"/>
  <c r="K424" i="31"/>
  <c r="K425" i="31"/>
  <c r="K426" i="31"/>
  <c r="K427" i="31"/>
  <c r="K428" i="31"/>
  <c r="K429" i="31"/>
  <c r="K430" i="31"/>
  <c r="K431" i="31"/>
  <c r="K432" i="31"/>
  <c r="K433" i="31"/>
  <c r="K434" i="31"/>
  <c r="K435" i="31"/>
  <c r="K436" i="31"/>
  <c r="K437" i="31"/>
  <c r="K438" i="31"/>
  <c r="K439" i="31"/>
  <c r="K440" i="31"/>
  <c r="K441" i="31"/>
  <c r="K442" i="31"/>
  <c r="K443" i="31"/>
  <c r="K444" i="31"/>
  <c r="K445" i="31"/>
  <c r="K446" i="31"/>
  <c r="K447" i="31"/>
  <c r="K448" i="31"/>
  <c r="K449" i="31"/>
  <c r="K450" i="31"/>
  <c r="K451" i="31"/>
  <c r="K452" i="31"/>
  <c r="K453" i="31"/>
  <c r="K454" i="31"/>
  <c r="K455" i="31"/>
  <c r="K456" i="31"/>
  <c r="K457" i="31"/>
  <c r="K458" i="31"/>
  <c r="K459" i="31"/>
  <c r="K460" i="31"/>
  <c r="K461" i="31"/>
  <c r="K462" i="31"/>
  <c r="K463" i="31"/>
  <c r="K464" i="31"/>
  <c r="K465" i="31"/>
  <c r="K466" i="31"/>
  <c r="K467" i="31"/>
  <c r="K468" i="31"/>
  <c r="K469" i="31"/>
  <c r="K470" i="31"/>
  <c r="K471" i="31"/>
  <c r="K472" i="31"/>
  <c r="K473" i="31"/>
  <c r="K474" i="31"/>
  <c r="K475" i="31"/>
  <c r="K476" i="31"/>
  <c r="K477" i="31"/>
  <c r="K478" i="31"/>
  <c r="K479" i="31"/>
  <c r="K480" i="31"/>
  <c r="K481" i="31"/>
  <c r="K482" i="31"/>
  <c r="K483" i="31"/>
  <c r="K484" i="31"/>
  <c r="K485" i="31"/>
  <c r="K486" i="31"/>
  <c r="K487" i="31"/>
  <c r="K488" i="31"/>
  <c r="K489" i="31"/>
  <c r="K490" i="31"/>
  <c r="K491" i="31"/>
  <c r="K492" i="31"/>
  <c r="K493" i="31"/>
  <c r="K494" i="31"/>
  <c r="K495" i="31"/>
  <c r="K496" i="31"/>
  <c r="K497" i="31"/>
  <c r="K498" i="31"/>
  <c r="K499" i="31"/>
  <c r="K500" i="31"/>
  <c r="K501" i="31"/>
  <c r="K502" i="31"/>
  <c r="K503" i="31"/>
  <c r="K504" i="31"/>
  <c r="K505" i="31"/>
  <c r="K506" i="31"/>
  <c r="K507" i="31"/>
  <c r="K508" i="31"/>
  <c r="K509" i="31"/>
  <c r="K510" i="31"/>
  <c r="K511" i="31"/>
  <c r="K512" i="31"/>
  <c r="K513" i="31"/>
  <c r="K514" i="31"/>
  <c r="K515" i="31"/>
  <c r="K516" i="31"/>
  <c r="K517" i="31"/>
  <c r="K518" i="31"/>
  <c r="K519" i="31"/>
  <c r="K520" i="31"/>
  <c r="K521" i="31"/>
  <c r="K522" i="31"/>
  <c r="K523" i="31"/>
  <c r="K524" i="31"/>
  <c r="K525" i="31"/>
  <c r="K526" i="31"/>
  <c r="K527" i="31"/>
  <c r="K528" i="31"/>
  <c r="K529" i="31"/>
  <c r="K530" i="31"/>
  <c r="K531" i="31"/>
  <c r="K532" i="31"/>
  <c r="K533" i="31"/>
  <c r="K534" i="31"/>
  <c r="K535" i="31"/>
  <c r="K536" i="31"/>
  <c r="K537" i="31"/>
  <c r="K538" i="31"/>
  <c r="K539" i="31"/>
  <c r="K540" i="31"/>
  <c r="K541" i="31"/>
  <c r="K542" i="31"/>
  <c r="K543" i="31"/>
  <c r="K544" i="31"/>
  <c r="K545" i="31"/>
  <c r="K546" i="31"/>
  <c r="K547" i="31"/>
  <c r="K548" i="31"/>
  <c r="K549" i="31"/>
  <c r="K550" i="31"/>
  <c r="K551" i="31"/>
  <c r="K552" i="31"/>
  <c r="K553" i="31"/>
  <c r="K554" i="31"/>
  <c r="K555" i="31"/>
  <c r="K556" i="31"/>
  <c r="K557" i="31"/>
  <c r="K558" i="31"/>
  <c r="K559" i="31"/>
  <c r="K560" i="31"/>
  <c r="K561" i="31"/>
  <c r="K562" i="31"/>
  <c r="K563" i="31"/>
  <c r="K564" i="31"/>
  <c r="K565" i="31"/>
  <c r="K566" i="31"/>
  <c r="K567" i="31"/>
  <c r="K568" i="31"/>
  <c r="K569" i="31"/>
  <c r="K570" i="31"/>
  <c r="K571" i="31"/>
  <c r="K572" i="31"/>
  <c r="K573" i="31"/>
  <c r="K574" i="31"/>
  <c r="K575" i="31"/>
  <c r="K576" i="31"/>
  <c r="K577" i="31"/>
  <c r="K578" i="31"/>
  <c r="K579" i="31"/>
  <c r="K580" i="31"/>
  <c r="K581" i="31"/>
  <c r="K582" i="31"/>
  <c r="K583" i="31"/>
  <c r="K584" i="31"/>
  <c r="K585" i="31"/>
  <c r="K586" i="31"/>
  <c r="K587" i="31"/>
  <c r="K588" i="31"/>
  <c r="K589" i="31"/>
  <c r="K590" i="31"/>
  <c r="K591" i="31"/>
  <c r="K592" i="31"/>
  <c r="K593" i="31"/>
  <c r="K594" i="31"/>
  <c r="K595" i="31"/>
  <c r="K596" i="31"/>
  <c r="K597" i="31"/>
  <c r="K598" i="31"/>
  <c r="K599" i="31"/>
  <c r="K600" i="31"/>
  <c r="K601" i="31"/>
  <c r="K602" i="31"/>
  <c r="K603" i="31"/>
  <c r="K604" i="31"/>
  <c r="K605" i="31"/>
  <c r="K606" i="31"/>
  <c r="K607" i="31"/>
  <c r="K608" i="31"/>
  <c r="K609" i="31"/>
  <c r="K610" i="31"/>
  <c r="K611" i="31"/>
  <c r="K612" i="31"/>
  <c r="K613" i="31"/>
  <c r="K614" i="31"/>
  <c r="K615" i="31"/>
  <c r="K616" i="31"/>
  <c r="K617" i="31"/>
  <c r="K618" i="31"/>
  <c r="K619" i="31"/>
  <c r="K620" i="31"/>
  <c r="K621" i="31"/>
  <c r="K622" i="31"/>
  <c r="K623" i="31"/>
  <c r="K624" i="31"/>
  <c r="K625" i="31"/>
  <c r="K626" i="31"/>
  <c r="K627" i="31"/>
  <c r="K628" i="31"/>
  <c r="K629" i="31"/>
  <c r="K630" i="31"/>
  <c r="K631" i="31"/>
  <c r="K632" i="31"/>
  <c r="K633" i="31"/>
  <c r="K634" i="31"/>
  <c r="K635" i="31"/>
  <c r="K636" i="31"/>
  <c r="K637" i="31"/>
  <c r="K638" i="31"/>
  <c r="K639" i="31"/>
  <c r="K640" i="31"/>
  <c r="K641" i="31"/>
  <c r="K642" i="31"/>
  <c r="K643" i="31"/>
  <c r="K644" i="31"/>
  <c r="K645" i="31"/>
  <c r="K646" i="31"/>
  <c r="K647" i="31"/>
  <c r="K648" i="31"/>
  <c r="K649" i="31"/>
  <c r="K650" i="31"/>
  <c r="K651" i="31"/>
  <c r="K652" i="31"/>
  <c r="K653" i="31"/>
  <c r="K654" i="31"/>
  <c r="K655" i="31"/>
  <c r="K656" i="31"/>
  <c r="K657" i="31"/>
  <c r="K658" i="31"/>
  <c r="K659" i="31"/>
  <c r="K660" i="31"/>
  <c r="K661" i="31"/>
  <c r="K662" i="31"/>
  <c r="K663" i="31"/>
  <c r="K664" i="31"/>
  <c r="K665" i="31"/>
  <c r="K666" i="31"/>
  <c r="K667" i="31"/>
  <c r="K668" i="31"/>
  <c r="K669" i="31"/>
  <c r="K670" i="31"/>
  <c r="K671" i="31"/>
  <c r="K672" i="31"/>
  <c r="K673" i="31"/>
  <c r="K674" i="31"/>
  <c r="K675" i="31"/>
  <c r="K676" i="31"/>
  <c r="K677" i="31"/>
  <c r="K678" i="31"/>
  <c r="K679" i="31"/>
  <c r="K680" i="31"/>
  <c r="K681" i="31"/>
  <c r="K682" i="31"/>
  <c r="K683" i="31"/>
  <c r="K684" i="31"/>
  <c r="K685" i="31"/>
  <c r="K686" i="31"/>
  <c r="K687" i="31"/>
  <c r="K688" i="31"/>
  <c r="K689" i="31"/>
  <c r="K690" i="31"/>
  <c r="K691" i="31"/>
  <c r="K692" i="31"/>
  <c r="K693" i="31"/>
  <c r="K694" i="31"/>
  <c r="K695" i="31"/>
  <c r="K696" i="31"/>
  <c r="K697" i="31"/>
  <c r="K698" i="31"/>
  <c r="K699" i="31"/>
  <c r="K700" i="31"/>
  <c r="K701" i="31"/>
  <c r="K702" i="31"/>
  <c r="K703" i="31"/>
  <c r="K704" i="31"/>
  <c r="K705" i="31"/>
  <c r="K706" i="31"/>
  <c r="K707" i="31"/>
  <c r="K708" i="31"/>
  <c r="K709" i="31"/>
  <c r="K710" i="31"/>
  <c r="K711" i="31"/>
  <c r="K712" i="31"/>
  <c r="K713" i="31"/>
  <c r="K714" i="31"/>
  <c r="K715" i="31"/>
  <c r="K716" i="31"/>
  <c r="K717" i="31"/>
  <c r="K718" i="31"/>
  <c r="K719" i="31"/>
  <c r="K720" i="31"/>
  <c r="K721" i="31"/>
  <c r="K722" i="31"/>
  <c r="K723" i="31"/>
  <c r="K724" i="31"/>
  <c r="K725" i="31"/>
  <c r="K726" i="31"/>
  <c r="K727" i="31"/>
  <c r="K728" i="31"/>
  <c r="K729" i="31"/>
  <c r="K730" i="31"/>
  <c r="K731" i="31"/>
  <c r="K732" i="31"/>
  <c r="K733" i="31"/>
  <c r="K734" i="31"/>
  <c r="K735" i="31"/>
  <c r="K736" i="31"/>
  <c r="K737" i="31"/>
  <c r="K738" i="31"/>
  <c r="K739" i="31"/>
  <c r="K740" i="31"/>
  <c r="K741" i="31"/>
  <c r="K742" i="31"/>
  <c r="BS3" i="30"/>
  <c r="BT3" i="30"/>
  <c r="BU3" i="30"/>
  <c r="BV3" i="30"/>
  <c r="BW3" i="30"/>
  <c r="BX3" i="30"/>
  <c r="BY3" i="30"/>
  <c r="BZ3" i="30"/>
  <c r="CA3" i="30"/>
  <c r="CB3" i="30"/>
  <c r="CC3" i="30"/>
  <c r="CD3" i="30"/>
  <c r="CE3" i="30"/>
  <c r="CF3" i="30"/>
  <c r="CG3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BS5" i="30"/>
  <c r="BT5" i="30"/>
  <c r="BU5" i="30"/>
  <c r="BV5" i="30"/>
  <c r="BW5" i="30"/>
  <c r="BX5" i="30"/>
  <c r="BY5" i="30"/>
  <c r="BZ5" i="30"/>
  <c r="CA5" i="30"/>
  <c r="CB5" i="30"/>
  <c r="CC5" i="30"/>
  <c r="CD5" i="30"/>
  <c r="CE5" i="30"/>
  <c r="CF5" i="30"/>
  <c r="CG5" i="30"/>
  <c r="BS7" i="30"/>
  <c r="BT7" i="30"/>
  <c r="BU7" i="30"/>
  <c r="BV7" i="30"/>
  <c r="BW7" i="30"/>
  <c r="BX7" i="30"/>
  <c r="BY7" i="30"/>
  <c r="BZ7" i="30"/>
  <c r="CA7" i="30"/>
  <c r="CB7" i="30"/>
  <c r="CC7" i="30"/>
  <c r="CD7" i="30"/>
  <c r="CE7" i="30"/>
  <c r="CF7" i="30"/>
  <c r="CG7" i="30"/>
  <c r="BS8" i="30"/>
  <c r="BT8" i="30"/>
  <c r="BU8" i="30"/>
  <c r="BV8" i="30"/>
  <c r="BW8" i="30"/>
  <c r="BX8" i="30"/>
  <c r="BY8" i="30"/>
  <c r="BZ8" i="30"/>
  <c r="CA8" i="30"/>
  <c r="CB8" i="30"/>
  <c r="CC8" i="30"/>
  <c r="CD8" i="30"/>
  <c r="CE8" i="30"/>
  <c r="CF8" i="30"/>
  <c r="CG8" i="30"/>
  <c r="BS9" i="30"/>
  <c r="BT9" i="30"/>
  <c r="BU9" i="30"/>
  <c r="BV9" i="30"/>
  <c r="BW9" i="30"/>
  <c r="BX9" i="30"/>
  <c r="BY9" i="30"/>
  <c r="BZ9" i="30"/>
  <c r="CA9" i="30"/>
  <c r="CB9" i="30"/>
  <c r="CC9" i="30"/>
  <c r="CD9" i="30"/>
  <c r="CE9" i="30"/>
  <c r="CF9" i="30"/>
  <c r="CG9" i="30"/>
  <c r="K8" i="29"/>
  <c r="K9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75" i="29"/>
  <c r="K176" i="29"/>
  <c r="K177" i="29"/>
  <c r="K178" i="29"/>
  <c r="K179" i="29"/>
  <c r="K180" i="29"/>
  <c r="K181" i="29"/>
  <c r="K182" i="29"/>
  <c r="K183" i="29"/>
  <c r="K184" i="29"/>
  <c r="K185" i="29"/>
  <c r="K186" i="29"/>
  <c r="K187" i="29"/>
  <c r="K188" i="29"/>
  <c r="K189" i="29"/>
  <c r="K190" i="29"/>
  <c r="K191" i="29"/>
  <c r="K192" i="29"/>
  <c r="K193" i="29"/>
  <c r="K194" i="29"/>
  <c r="K195" i="29"/>
  <c r="K196" i="29"/>
  <c r="K197" i="29"/>
  <c r="K198" i="29"/>
  <c r="K199" i="29"/>
  <c r="K200" i="29"/>
  <c r="K201" i="29"/>
  <c r="K202" i="29"/>
  <c r="BS2" i="28"/>
  <c r="BT2" i="28"/>
  <c r="BU2" i="28"/>
  <c r="BV2" i="28"/>
  <c r="BW2" i="28"/>
  <c r="BX2" i="28"/>
  <c r="BY2" i="28"/>
  <c r="BZ2" i="28"/>
  <c r="CA2" i="28"/>
  <c r="CB2" i="28"/>
  <c r="CC2" i="28"/>
  <c r="CD2" i="28"/>
  <c r="CE2" i="28"/>
  <c r="CF2" i="28"/>
  <c r="CG2" i="28"/>
  <c r="BS3" i="28"/>
  <c r="BT3" i="28"/>
  <c r="BU3" i="28"/>
  <c r="BV3" i="28"/>
  <c r="BW3" i="28"/>
  <c r="BX3" i="28"/>
  <c r="BY3" i="28"/>
  <c r="BZ3" i="28"/>
  <c r="CA3" i="28"/>
  <c r="CB3" i="28"/>
  <c r="CC3" i="28"/>
  <c r="CD3" i="28"/>
  <c r="CE3" i="28"/>
  <c r="CF3" i="28"/>
  <c r="CG3" i="28"/>
  <c r="BS4" i="28"/>
  <c r="BT4" i="28"/>
  <c r="BU4" i="28"/>
  <c r="BV4" i="28"/>
  <c r="BW4" i="28"/>
  <c r="BX4" i="28"/>
  <c r="BY4" i="28"/>
  <c r="BZ4" i="28"/>
  <c r="CA4" i="28"/>
  <c r="CB4" i="28"/>
  <c r="CC4" i="28"/>
  <c r="CD4" i="28"/>
  <c r="CE4" i="28"/>
  <c r="CF4" i="28"/>
  <c r="CG4" i="28"/>
  <c r="BS5" i="28"/>
  <c r="BT5" i="28"/>
  <c r="BU5" i="28"/>
  <c r="BV5" i="28"/>
  <c r="BW5" i="28"/>
  <c r="BX5" i="28"/>
  <c r="BY5" i="28"/>
  <c r="BZ5" i="28"/>
  <c r="CA5" i="28"/>
  <c r="CB5" i="28"/>
  <c r="CC5" i="28"/>
  <c r="CD5" i="28"/>
  <c r="CE5" i="28"/>
  <c r="CF5" i="28"/>
  <c r="CG5" i="28"/>
  <c r="BS6" i="28"/>
  <c r="BT6" i="28"/>
  <c r="BU6" i="28"/>
  <c r="BV6" i="28"/>
  <c r="BW6" i="28"/>
  <c r="BX6" i="28"/>
  <c r="BY6" i="28"/>
  <c r="BZ6" i="28"/>
  <c r="CA6" i="28"/>
  <c r="CB6" i="28"/>
  <c r="CC6" i="28"/>
  <c r="CD6" i="28"/>
  <c r="CE6" i="28"/>
  <c r="CF6" i="28"/>
  <c r="CG6" i="28"/>
  <c r="I1" i="27"/>
  <c r="I9" i="27" s="1"/>
  <c r="P9" i="27" s="1"/>
  <c r="J1" i="27"/>
  <c r="J518" i="27" s="1"/>
  <c r="Q518" i="27" s="1"/>
  <c r="K1" i="27"/>
  <c r="K529" i="27" s="1"/>
  <c r="R529" i="27" s="1"/>
  <c r="L1" i="27"/>
  <c r="L707" i="27" s="1"/>
  <c r="S707" i="27" s="1"/>
  <c r="M1" i="27"/>
  <c r="M37" i="27" s="1"/>
  <c r="T37" i="27" s="1"/>
  <c r="N1" i="27"/>
  <c r="N541" i="27" s="1"/>
  <c r="U541" i="27" s="1"/>
  <c r="O1" i="27"/>
  <c r="O680" i="27" s="1"/>
  <c r="V680" i="27" s="1"/>
  <c r="H2" i="27"/>
  <c r="M2" i="27"/>
  <c r="T2" i="27" s="1"/>
  <c r="H3" i="27"/>
  <c r="H4" i="27"/>
  <c r="M4" i="27"/>
  <c r="T4" i="27" s="1"/>
  <c r="H5" i="27"/>
  <c r="H6" i="27"/>
  <c r="H7" i="27"/>
  <c r="M7" i="27"/>
  <c r="T7" i="27" s="1"/>
  <c r="H8" i="27"/>
  <c r="H9" i="27"/>
  <c r="H10" i="27"/>
  <c r="H11" i="27"/>
  <c r="H12" i="27"/>
  <c r="H13" i="27"/>
  <c r="H14" i="27"/>
  <c r="H15" i="27"/>
  <c r="I15" i="27"/>
  <c r="P15" i="27" s="1"/>
  <c r="H16" i="27"/>
  <c r="H17" i="27"/>
  <c r="I17" i="27"/>
  <c r="P17" i="27" s="1"/>
  <c r="H18" i="27"/>
  <c r="H19" i="27"/>
  <c r="H20" i="27"/>
  <c r="N20" i="27"/>
  <c r="U20" i="27" s="1"/>
  <c r="H21" i="27"/>
  <c r="H22" i="27"/>
  <c r="H23" i="27"/>
  <c r="H24" i="27"/>
  <c r="H25" i="27"/>
  <c r="H26" i="27"/>
  <c r="H27" i="27"/>
  <c r="I27" i="27"/>
  <c r="P27" i="27" s="1"/>
  <c r="H28" i="27"/>
  <c r="H29" i="27"/>
  <c r="H30" i="27"/>
  <c r="I30" i="27"/>
  <c r="P30" i="27" s="1"/>
  <c r="H31" i="27"/>
  <c r="H32" i="27"/>
  <c r="H33" i="27"/>
  <c r="H34" i="27"/>
  <c r="H35" i="27"/>
  <c r="H36" i="27"/>
  <c r="I36" i="27"/>
  <c r="P36" i="27" s="1"/>
  <c r="H37" i="27"/>
  <c r="H38" i="27"/>
  <c r="H39" i="27"/>
  <c r="H40" i="27"/>
  <c r="H41" i="27"/>
  <c r="H42" i="27"/>
  <c r="H43" i="27"/>
  <c r="I43" i="27"/>
  <c r="P43" i="27" s="1"/>
  <c r="H44" i="27"/>
  <c r="H45" i="27"/>
  <c r="M45" i="27"/>
  <c r="T45" i="27" s="1"/>
  <c r="H46" i="27"/>
  <c r="H47" i="27"/>
  <c r="I47" i="27"/>
  <c r="P47" i="27" s="1"/>
  <c r="H48" i="27"/>
  <c r="H49" i="27"/>
  <c r="H50" i="27"/>
  <c r="H51" i="27"/>
  <c r="H52" i="27"/>
  <c r="H53" i="27"/>
  <c r="H54" i="27"/>
  <c r="H55" i="27"/>
  <c r="H56" i="27"/>
  <c r="H57" i="27"/>
  <c r="M57" i="27"/>
  <c r="T57" i="27" s="1"/>
  <c r="H58" i="27"/>
  <c r="H59" i="27"/>
  <c r="H60" i="27"/>
  <c r="H61" i="27"/>
  <c r="H62" i="27"/>
  <c r="M62" i="27"/>
  <c r="T62" i="27" s="1"/>
  <c r="H63" i="27"/>
  <c r="H64" i="27"/>
  <c r="H65" i="27"/>
  <c r="H66" i="27"/>
  <c r="I66" i="27"/>
  <c r="P66" i="27" s="1"/>
  <c r="H67" i="27"/>
  <c r="H68" i="27"/>
  <c r="H69" i="27"/>
  <c r="I69" i="27"/>
  <c r="P69" i="27" s="1"/>
  <c r="H70" i="27"/>
  <c r="I70" i="27"/>
  <c r="P70" i="27" s="1"/>
  <c r="H71" i="27"/>
  <c r="H72" i="27"/>
  <c r="H73" i="27"/>
  <c r="H74" i="27"/>
  <c r="H75" i="27"/>
  <c r="M75" i="27"/>
  <c r="T75" i="27" s="1"/>
  <c r="H76" i="27"/>
  <c r="H77" i="27"/>
  <c r="M77" i="27"/>
  <c r="T77" i="27" s="1"/>
  <c r="H78" i="27"/>
  <c r="H79" i="27"/>
  <c r="H80" i="27"/>
  <c r="H81" i="27"/>
  <c r="I81" i="27"/>
  <c r="P81" i="27" s="1"/>
  <c r="H82" i="27"/>
  <c r="H83" i="27"/>
  <c r="H84" i="27"/>
  <c r="I84" i="27"/>
  <c r="P84" i="27" s="1"/>
  <c r="H85" i="27"/>
  <c r="H86" i="27"/>
  <c r="I86" i="27"/>
  <c r="P86" i="27" s="1"/>
  <c r="M86" i="27"/>
  <c r="T86" i="27" s="1"/>
  <c r="H87" i="27"/>
  <c r="M87" i="27"/>
  <c r="T87" i="27" s="1"/>
  <c r="H88" i="27"/>
  <c r="I88" i="27"/>
  <c r="P88" i="27" s="1"/>
  <c r="H89" i="27"/>
  <c r="I89" i="27"/>
  <c r="P89" i="27" s="1"/>
  <c r="M89" i="27"/>
  <c r="T89" i="27" s="1"/>
  <c r="H90" i="27"/>
  <c r="H91" i="27"/>
  <c r="M91" i="27"/>
  <c r="T91" i="27" s="1"/>
  <c r="H92" i="27"/>
  <c r="H93" i="27"/>
  <c r="H94" i="27"/>
  <c r="M94" i="27"/>
  <c r="T94" i="27" s="1"/>
  <c r="H95" i="27"/>
  <c r="H96" i="27"/>
  <c r="I96" i="27"/>
  <c r="P96" i="27" s="1"/>
  <c r="H97" i="27"/>
  <c r="H98" i="27"/>
  <c r="M98" i="27"/>
  <c r="T98" i="27" s="1"/>
  <c r="H99" i="27"/>
  <c r="H100" i="27"/>
  <c r="I100" i="27"/>
  <c r="P100" i="27" s="1"/>
  <c r="M100" i="27"/>
  <c r="T100" i="27" s="1"/>
  <c r="H101" i="27"/>
  <c r="H102" i="27"/>
  <c r="M102" i="27"/>
  <c r="T102" i="27" s="1"/>
  <c r="H103" i="27"/>
  <c r="H104" i="27"/>
  <c r="I104" i="27"/>
  <c r="P104" i="27" s="1"/>
  <c r="M104" i="27"/>
  <c r="T104" i="27" s="1"/>
  <c r="H105" i="27"/>
  <c r="M105" i="27"/>
  <c r="T105" i="27" s="1"/>
  <c r="H106" i="27"/>
  <c r="H107" i="27"/>
  <c r="H108" i="27"/>
  <c r="M108" i="27"/>
  <c r="T108" i="27" s="1"/>
  <c r="H109" i="27"/>
  <c r="H110" i="27"/>
  <c r="M110" i="27"/>
  <c r="T110" i="27" s="1"/>
  <c r="H111" i="27"/>
  <c r="H112" i="27"/>
  <c r="I112" i="27"/>
  <c r="P112" i="27" s="1"/>
  <c r="M112" i="27"/>
  <c r="T112" i="27" s="1"/>
  <c r="H113" i="27"/>
  <c r="M113" i="27"/>
  <c r="T113" i="27" s="1"/>
  <c r="H114" i="27"/>
  <c r="H115" i="27"/>
  <c r="M115" i="27"/>
  <c r="T115" i="27" s="1"/>
  <c r="H116" i="27"/>
  <c r="H117" i="27"/>
  <c r="M117" i="27"/>
  <c r="T117" i="27" s="1"/>
  <c r="H118" i="27"/>
  <c r="M118" i="27"/>
  <c r="T118" i="27" s="1"/>
  <c r="H119" i="27"/>
  <c r="H120" i="27"/>
  <c r="M120" i="27"/>
  <c r="T120" i="27" s="1"/>
  <c r="H121" i="27"/>
  <c r="H122" i="27"/>
  <c r="I122" i="27"/>
  <c r="P122" i="27" s="1"/>
  <c r="H123" i="27"/>
  <c r="H124" i="27"/>
  <c r="M124" i="27"/>
  <c r="T124" i="27" s="1"/>
  <c r="H125" i="27"/>
  <c r="M125" i="27"/>
  <c r="T125" i="27" s="1"/>
  <c r="H126" i="27"/>
  <c r="I126" i="27"/>
  <c r="P126" i="27" s="1"/>
  <c r="H127" i="27"/>
  <c r="I127" i="27"/>
  <c r="P127" i="27" s="1"/>
  <c r="H128" i="27"/>
  <c r="H129" i="27"/>
  <c r="I129" i="27"/>
  <c r="P129" i="27" s="1"/>
  <c r="H130" i="27"/>
  <c r="H131" i="27"/>
  <c r="H132" i="27"/>
  <c r="I132" i="27"/>
  <c r="P132" i="27" s="1"/>
  <c r="H133" i="27"/>
  <c r="M133" i="27"/>
  <c r="T133" i="27" s="1"/>
  <c r="H134" i="27"/>
  <c r="H135" i="27"/>
  <c r="H136" i="27"/>
  <c r="H137" i="27"/>
  <c r="I137" i="27"/>
  <c r="P137" i="27" s="1"/>
  <c r="H138" i="27"/>
  <c r="H139" i="27"/>
  <c r="H140" i="27"/>
  <c r="I140" i="27"/>
  <c r="P140" i="27" s="1"/>
  <c r="H141" i="27"/>
  <c r="I141" i="27"/>
  <c r="P141" i="27" s="1"/>
  <c r="M141" i="27"/>
  <c r="T141" i="27" s="1"/>
  <c r="H142" i="27"/>
  <c r="M142" i="27"/>
  <c r="T142" i="27" s="1"/>
  <c r="H143" i="27"/>
  <c r="H144" i="27"/>
  <c r="M144" i="27"/>
  <c r="T144" i="27" s="1"/>
  <c r="H145" i="27"/>
  <c r="M145" i="27"/>
  <c r="T145" i="27" s="1"/>
  <c r="H146" i="27"/>
  <c r="M146" i="27"/>
  <c r="T146" i="27" s="1"/>
  <c r="H147" i="27"/>
  <c r="H148" i="27"/>
  <c r="H149" i="27"/>
  <c r="M149" i="27"/>
  <c r="T149" i="27" s="1"/>
  <c r="H150" i="27"/>
  <c r="H151" i="27"/>
  <c r="M151" i="27"/>
  <c r="T151" i="27" s="1"/>
  <c r="H152" i="27"/>
  <c r="H153" i="27"/>
  <c r="H154" i="27"/>
  <c r="I154" i="27"/>
  <c r="P154" i="27" s="1"/>
  <c r="H155" i="27"/>
  <c r="I155" i="27"/>
  <c r="P155" i="27" s="1"/>
  <c r="H156" i="27"/>
  <c r="H157" i="27"/>
  <c r="M157" i="27"/>
  <c r="T157" i="27" s="1"/>
  <c r="H158" i="27"/>
  <c r="M158" i="27"/>
  <c r="T158" i="27" s="1"/>
  <c r="H159" i="27"/>
  <c r="I159" i="27"/>
  <c r="P159" i="27" s="1"/>
  <c r="H160" i="27"/>
  <c r="I160" i="27"/>
  <c r="P160" i="27" s="1"/>
  <c r="H161" i="27"/>
  <c r="H162" i="27"/>
  <c r="M162" i="27"/>
  <c r="T162" i="27" s="1"/>
  <c r="H163" i="27"/>
  <c r="H164" i="27"/>
  <c r="I164" i="27"/>
  <c r="P164" i="27" s="1"/>
  <c r="H165" i="27"/>
  <c r="H166" i="27"/>
  <c r="I166" i="27"/>
  <c r="P166" i="27" s="1"/>
  <c r="H167" i="27"/>
  <c r="H168" i="27"/>
  <c r="M168" i="27"/>
  <c r="T168" i="27" s="1"/>
  <c r="H169" i="27"/>
  <c r="H170" i="27"/>
  <c r="I170" i="27"/>
  <c r="P170" i="27" s="1"/>
  <c r="H171" i="27"/>
  <c r="H172" i="27"/>
  <c r="I172" i="27"/>
  <c r="P172" i="27" s="1"/>
  <c r="H173" i="27"/>
  <c r="H174" i="27"/>
  <c r="H175" i="27"/>
  <c r="H176" i="27"/>
  <c r="I176" i="27"/>
  <c r="P176" i="27" s="1"/>
  <c r="H177" i="27"/>
  <c r="I177" i="27"/>
  <c r="P177" i="27" s="1"/>
  <c r="M177" i="27"/>
  <c r="T177" i="27" s="1"/>
  <c r="H178" i="27"/>
  <c r="M178" i="27"/>
  <c r="T178" i="27" s="1"/>
  <c r="H179" i="27"/>
  <c r="H180" i="27"/>
  <c r="I180" i="27"/>
  <c r="P180" i="27" s="1"/>
  <c r="H181" i="27"/>
  <c r="H182" i="27"/>
  <c r="I182" i="27"/>
  <c r="P182" i="27" s="1"/>
  <c r="H183" i="27"/>
  <c r="I183" i="27"/>
  <c r="P183" i="27" s="1"/>
  <c r="H184" i="27"/>
  <c r="H185" i="27"/>
  <c r="I185" i="27"/>
  <c r="P185" i="27" s="1"/>
  <c r="M185" i="27"/>
  <c r="T185" i="27" s="1"/>
  <c r="H186" i="27"/>
  <c r="H187" i="27"/>
  <c r="I187" i="27"/>
  <c r="P187" i="27" s="1"/>
  <c r="H188" i="27"/>
  <c r="I188" i="27"/>
  <c r="P188" i="27" s="1"/>
  <c r="H189" i="27"/>
  <c r="M189" i="27"/>
  <c r="T189" i="27" s="1"/>
  <c r="H190" i="27"/>
  <c r="I190" i="27"/>
  <c r="P190" i="27" s="1"/>
  <c r="H191" i="27"/>
  <c r="I191" i="27"/>
  <c r="P191" i="27" s="1"/>
  <c r="H192" i="27"/>
  <c r="I192" i="27"/>
  <c r="P192" i="27" s="1"/>
  <c r="M192" i="27"/>
  <c r="T192" i="27" s="1"/>
  <c r="H193" i="27"/>
  <c r="J193" i="27"/>
  <c r="Q193" i="27" s="1"/>
  <c r="M193" i="27"/>
  <c r="T193" i="27" s="1"/>
  <c r="H194" i="27"/>
  <c r="H195" i="27"/>
  <c r="M195" i="27"/>
  <c r="T195" i="27" s="1"/>
  <c r="H196" i="27"/>
  <c r="H197" i="27"/>
  <c r="I197" i="27"/>
  <c r="P197" i="27" s="1"/>
  <c r="H198" i="27"/>
  <c r="M198" i="27"/>
  <c r="T198" i="27" s="1"/>
  <c r="H199" i="27"/>
  <c r="I199" i="27"/>
  <c r="P199" i="27" s="1"/>
  <c r="N199" i="27"/>
  <c r="U199" i="27" s="1"/>
  <c r="H200" i="27"/>
  <c r="I200" i="27"/>
  <c r="P200" i="27" s="1"/>
  <c r="H201" i="27"/>
  <c r="M201" i="27"/>
  <c r="T201" i="27" s="1"/>
  <c r="H202" i="27"/>
  <c r="H203" i="27"/>
  <c r="I203" i="27"/>
  <c r="P203" i="27" s="1"/>
  <c r="N203" i="27"/>
  <c r="U203" i="27" s="1"/>
  <c r="H204" i="27"/>
  <c r="M204" i="27"/>
  <c r="T204" i="27" s="1"/>
  <c r="H205" i="27"/>
  <c r="H206" i="27"/>
  <c r="M206" i="27"/>
  <c r="T206" i="27" s="1"/>
  <c r="H207" i="27"/>
  <c r="M207" i="27"/>
  <c r="T207" i="27" s="1"/>
  <c r="H208" i="27"/>
  <c r="M208" i="27"/>
  <c r="T208" i="27" s="1"/>
  <c r="H209" i="27"/>
  <c r="H210" i="27"/>
  <c r="M210" i="27"/>
  <c r="T210" i="27" s="1"/>
  <c r="H211" i="27"/>
  <c r="H212" i="27"/>
  <c r="I212" i="27"/>
  <c r="P212" i="27" s="1"/>
  <c r="H213" i="27"/>
  <c r="I213" i="27"/>
  <c r="P213" i="27" s="1"/>
  <c r="M213" i="27"/>
  <c r="T213" i="27" s="1"/>
  <c r="H214" i="27"/>
  <c r="M214" i="27"/>
  <c r="T214" i="27" s="1"/>
  <c r="H215" i="27"/>
  <c r="I215" i="27"/>
  <c r="P215" i="27" s="1"/>
  <c r="M215" i="27"/>
  <c r="T215" i="27" s="1"/>
  <c r="H216" i="27"/>
  <c r="M216" i="27"/>
  <c r="T216" i="27" s="1"/>
  <c r="H217" i="27"/>
  <c r="I217" i="27"/>
  <c r="P217" i="27" s="1"/>
  <c r="M217" i="27"/>
  <c r="T217" i="27" s="1"/>
  <c r="H218" i="27"/>
  <c r="H219" i="27"/>
  <c r="I219" i="27"/>
  <c r="P219" i="27" s="1"/>
  <c r="M219" i="27"/>
  <c r="T219" i="27" s="1"/>
  <c r="H220" i="27"/>
  <c r="I220" i="27"/>
  <c r="P220" i="27" s="1"/>
  <c r="M220" i="27"/>
  <c r="T220" i="27" s="1"/>
  <c r="H221" i="27"/>
  <c r="M221" i="27"/>
  <c r="T221" i="27" s="1"/>
  <c r="H222" i="27"/>
  <c r="M222" i="27"/>
  <c r="T222" i="27" s="1"/>
  <c r="H223" i="27"/>
  <c r="I223" i="27"/>
  <c r="P223" i="27" s="1"/>
  <c r="H224" i="27"/>
  <c r="I224" i="27"/>
  <c r="P224" i="27" s="1"/>
  <c r="H225" i="27"/>
  <c r="I225" i="27"/>
  <c r="P225" i="27" s="1"/>
  <c r="M225" i="27"/>
  <c r="T225" i="27" s="1"/>
  <c r="H226" i="27"/>
  <c r="I226" i="27"/>
  <c r="P226" i="27" s="1"/>
  <c r="M226" i="27"/>
  <c r="T226" i="27" s="1"/>
  <c r="H227" i="27"/>
  <c r="M227" i="27"/>
  <c r="T227" i="27" s="1"/>
  <c r="H228" i="27"/>
  <c r="I228" i="27"/>
  <c r="P228" i="27" s="1"/>
  <c r="H229" i="27"/>
  <c r="I229" i="27"/>
  <c r="P229" i="27" s="1"/>
  <c r="H230" i="27"/>
  <c r="I230" i="27"/>
  <c r="P230" i="27" s="1"/>
  <c r="H231" i="27"/>
  <c r="H232" i="27"/>
  <c r="I232" i="27"/>
  <c r="P232" i="27" s="1"/>
  <c r="H233" i="27"/>
  <c r="I233" i="27"/>
  <c r="P233" i="27" s="1"/>
  <c r="M233" i="27"/>
  <c r="T233" i="27" s="1"/>
  <c r="H234" i="27"/>
  <c r="M234" i="27"/>
  <c r="T234" i="27" s="1"/>
  <c r="H235" i="27"/>
  <c r="I235" i="27"/>
  <c r="P235" i="27" s="1"/>
  <c r="H236" i="27"/>
  <c r="I236" i="27"/>
  <c r="P236" i="27" s="1"/>
  <c r="M236" i="27"/>
  <c r="T236" i="27" s="1"/>
  <c r="H237" i="27"/>
  <c r="I237" i="27"/>
  <c r="P237" i="27" s="1"/>
  <c r="M237" i="27"/>
  <c r="T237" i="27" s="1"/>
  <c r="H238" i="27"/>
  <c r="I238" i="27"/>
  <c r="P238" i="27" s="1"/>
  <c r="M238" i="27"/>
  <c r="T238" i="27" s="1"/>
  <c r="H239" i="27"/>
  <c r="I239" i="27"/>
  <c r="P239" i="27" s="1"/>
  <c r="H240" i="27"/>
  <c r="M240" i="27"/>
  <c r="T240" i="27" s="1"/>
  <c r="H241" i="27"/>
  <c r="I241" i="27"/>
  <c r="P241" i="27" s="1"/>
  <c r="H242" i="27"/>
  <c r="I242" i="27"/>
  <c r="P242" i="27" s="1"/>
  <c r="M242" i="27"/>
  <c r="T242" i="27" s="1"/>
  <c r="H243" i="27"/>
  <c r="M243" i="27"/>
  <c r="T243" i="27" s="1"/>
  <c r="H244" i="27"/>
  <c r="I244" i="27"/>
  <c r="P244" i="27" s="1"/>
  <c r="H245" i="27"/>
  <c r="I245" i="27"/>
  <c r="P245" i="27" s="1"/>
  <c r="M245" i="27"/>
  <c r="T245" i="27" s="1"/>
  <c r="H246" i="27"/>
  <c r="I246" i="27"/>
  <c r="P246" i="27" s="1"/>
  <c r="M246" i="27"/>
  <c r="T246" i="27" s="1"/>
  <c r="H247" i="27"/>
  <c r="I247" i="27"/>
  <c r="P247" i="27" s="1"/>
  <c r="M247" i="27"/>
  <c r="T247" i="27" s="1"/>
  <c r="H248" i="27"/>
  <c r="I248" i="27"/>
  <c r="P248" i="27" s="1"/>
  <c r="M248" i="27"/>
  <c r="T248" i="27" s="1"/>
  <c r="H249" i="27"/>
  <c r="M249" i="27"/>
  <c r="T249" i="27" s="1"/>
  <c r="H250" i="27"/>
  <c r="I250" i="27"/>
  <c r="P250" i="27" s="1"/>
  <c r="M250" i="27"/>
  <c r="T250" i="27" s="1"/>
  <c r="H251" i="27"/>
  <c r="M251" i="27"/>
  <c r="T251" i="27" s="1"/>
  <c r="H252" i="27"/>
  <c r="M252" i="27"/>
  <c r="T252" i="27" s="1"/>
  <c r="H253" i="27"/>
  <c r="M253" i="27"/>
  <c r="T253" i="27" s="1"/>
  <c r="H254" i="27"/>
  <c r="M254" i="27"/>
  <c r="T254" i="27" s="1"/>
  <c r="H255" i="27"/>
  <c r="M255" i="27"/>
  <c r="T255" i="27" s="1"/>
  <c r="H256" i="27"/>
  <c r="I256" i="27"/>
  <c r="P256" i="27" s="1"/>
  <c r="H257" i="27"/>
  <c r="I257" i="27"/>
  <c r="P257" i="27" s="1"/>
  <c r="H258" i="27"/>
  <c r="M258" i="27"/>
  <c r="T258" i="27" s="1"/>
  <c r="H259" i="27"/>
  <c r="I259" i="27"/>
  <c r="P259" i="27" s="1"/>
  <c r="H260" i="27"/>
  <c r="I260" i="27"/>
  <c r="P260" i="27" s="1"/>
  <c r="M260" i="27"/>
  <c r="T260" i="27" s="1"/>
  <c r="H261" i="27"/>
  <c r="M261" i="27"/>
  <c r="T261" i="27" s="1"/>
  <c r="H262" i="27"/>
  <c r="I262" i="27"/>
  <c r="P262" i="27" s="1"/>
  <c r="M262" i="27"/>
  <c r="T262" i="27" s="1"/>
  <c r="H263" i="27"/>
  <c r="I263" i="27"/>
  <c r="P263" i="27" s="1"/>
  <c r="M263" i="27"/>
  <c r="T263" i="27" s="1"/>
  <c r="H264" i="27"/>
  <c r="M264" i="27"/>
  <c r="T264" i="27" s="1"/>
  <c r="H265" i="27"/>
  <c r="I265" i="27"/>
  <c r="P265" i="27" s="1"/>
  <c r="M265" i="27"/>
  <c r="T265" i="27" s="1"/>
  <c r="H266" i="27"/>
  <c r="I266" i="27"/>
  <c r="P266" i="27" s="1"/>
  <c r="M266" i="27"/>
  <c r="T266" i="27" s="1"/>
  <c r="H267" i="27"/>
  <c r="I267" i="27"/>
  <c r="P267" i="27" s="1"/>
  <c r="M267" i="27"/>
  <c r="T267" i="27" s="1"/>
  <c r="H268" i="27"/>
  <c r="I268" i="27"/>
  <c r="P268" i="27" s="1"/>
  <c r="H269" i="27"/>
  <c r="I269" i="27"/>
  <c r="P269" i="27" s="1"/>
  <c r="H270" i="27"/>
  <c r="I270" i="27"/>
  <c r="P270" i="27" s="1"/>
  <c r="H271" i="27"/>
  <c r="I271" i="27"/>
  <c r="P271" i="27" s="1"/>
  <c r="H272" i="27"/>
  <c r="I272" i="27"/>
  <c r="P272" i="27" s="1"/>
  <c r="H273" i="27"/>
  <c r="I273" i="27"/>
  <c r="P273" i="27" s="1"/>
  <c r="M273" i="27"/>
  <c r="T273" i="27" s="1"/>
  <c r="H274" i="27"/>
  <c r="I274" i="27"/>
  <c r="P274" i="27" s="1"/>
  <c r="M274" i="27"/>
  <c r="T274" i="27" s="1"/>
  <c r="H275" i="27"/>
  <c r="I275" i="27"/>
  <c r="P275" i="27" s="1"/>
  <c r="M275" i="27"/>
  <c r="T275" i="27" s="1"/>
  <c r="H276" i="27"/>
  <c r="I276" i="27"/>
  <c r="P276" i="27" s="1"/>
  <c r="M276" i="27"/>
  <c r="T276" i="27" s="1"/>
  <c r="H277" i="27"/>
  <c r="I277" i="27"/>
  <c r="P277" i="27" s="1"/>
  <c r="M277" i="27"/>
  <c r="T277" i="27" s="1"/>
  <c r="H278" i="27"/>
  <c r="I278" i="27"/>
  <c r="P278" i="27" s="1"/>
  <c r="M278" i="27"/>
  <c r="T278" i="27" s="1"/>
  <c r="H279" i="27"/>
  <c r="M279" i="27"/>
  <c r="T279" i="27" s="1"/>
  <c r="H280" i="27"/>
  <c r="M280" i="27"/>
  <c r="T280" i="27" s="1"/>
  <c r="H281" i="27"/>
  <c r="M281" i="27"/>
  <c r="T281" i="27" s="1"/>
  <c r="H282" i="27"/>
  <c r="M282" i="27"/>
  <c r="T282" i="27" s="1"/>
  <c r="H283" i="27"/>
  <c r="I283" i="27"/>
  <c r="P283" i="27" s="1"/>
  <c r="M283" i="27"/>
  <c r="T283" i="27" s="1"/>
  <c r="H284" i="27"/>
  <c r="I284" i="27"/>
  <c r="P284" i="27" s="1"/>
  <c r="M284" i="27"/>
  <c r="T284" i="27" s="1"/>
  <c r="H285" i="27"/>
  <c r="I285" i="27"/>
  <c r="P285" i="27" s="1"/>
  <c r="M285" i="27"/>
  <c r="T285" i="27" s="1"/>
  <c r="H286" i="27"/>
  <c r="I286" i="27"/>
  <c r="P286" i="27" s="1"/>
  <c r="M286" i="27"/>
  <c r="T286" i="27" s="1"/>
  <c r="H287" i="27"/>
  <c r="I287" i="27"/>
  <c r="P287" i="27" s="1"/>
  <c r="M287" i="27"/>
  <c r="T287" i="27" s="1"/>
  <c r="H288" i="27"/>
  <c r="I288" i="27"/>
  <c r="P288" i="27" s="1"/>
  <c r="M288" i="27"/>
  <c r="T288" i="27" s="1"/>
  <c r="H289" i="27"/>
  <c r="I289" i="27"/>
  <c r="P289" i="27" s="1"/>
  <c r="M289" i="27"/>
  <c r="T289" i="27" s="1"/>
  <c r="H290" i="27"/>
  <c r="I290" i="27"/>
  <c r="P290" i="27" s="1"/>
  <c r="M290" i="27"/>
  <c r="T290" i="27" s="1"/>
  <c r="H291" i="27"/>
  <c r="I291" i="27"/>
  <c r="P291" i="27" s="1"/>
  <c r="M291" i="27"/>
  <c r="T291" i="27" s="1"/>
  <c r="H292" i="27"/>
  <c r="I292" i="27"/>
  <c r="P292" i="27" s="1"/>
  <c r="M292" i="27"/>
  <c r="T292" i="27" s="1"/>
  <c r="H293" i="27"/>
  <c r="I293" i="27"/>
  <c r="P293" i="27" s="1"/>
  <c r="M293" i="27"/>
  <c r="T293" i="27" s="1"/>
  <c r="H294" i="27"/>
  <c r="I294" i="27"/>
  <c r="P294" i="27" s="1"/>
  <c r="M294" i="27"/>
  <c r="T294" i="27" s="1"/>
  <c r="H295" i="27"/>
  <c r="I295" i="27"/>
  <c r="P295" i="27" s="1"/>
  <c r="M295" i="27"/>
  <c r="T295" i="27" s="1"/>
  <c r="H296" i="27"/>
  <c r="I296" i="27"/>
  <c r="P296" i="27" s="1"/>
  <c r="M296" i="27"/>
  <c r="T296" i="27" s="1"/>
  <c r="H297" i="27"/>
  <c r="I297" i="27"/>
  <c r="P297" i="27" s="1"/>
  <c r="M297" i="27"/>
  <c r="T297" i="27" s="1"/>
  <c r="H298" i="27"/>
  <c r="I298" i="27"/>
  <c r="P298" i="27" s="1"/>
  <c r="M298" i="27"/>
  <c r="T298" i="27" s="1"/>
  <c r="H299" i="27"/>
  <c r="I299" i="27"/>
  <c r="P299" i="27" s="1"/>
  <c r="M299" i="27"/>
  <c r="T299" i="27" s="1"/>
  <c r="H300" i="27"/>
  <c r="I300" i="27"/>
  <c r="P300" i="27" s="1"/>
  <c r="M300" i="27"/>
  <c r="T300" i="27" s="1"/>
  <c r="H301" i="27"/>
  <c r="I301" i="27"/>
  <c r="P301" i="27" s="1"/>
  <c r="M301" i="27"/>
  <c r="T301" i="27" s="1"/>
  <c r="H302" i="27"/>
  <c r="I302" i="27"/>
  <c r="P302" i="27" s="1"/>
  <c r="M302" i="27"/>
  <c r="T302" i="27" s="1"/>
  <c r="H303" i="27"/>
  <c r="I303" i="27"/>
  <c r="P303" i="27" s="1"/>
  <c r="M303" i="27"/>
  <c r="T303" i="27" s="1"/>
  <c r="H304" i="27"/>
  <c r="I304" i="27"/>
  <c r="P304" i="27" s="1"/>
  <c r="J304" i="27"/>
  <c r="Q304" i="27" s="1"/>
  <c r="M304" i="27"/>
  <c r="T304" i="27" s="1"/>
  <c r="H305" i="27"/>
  <c r="I305" i="27"/>
  <c r="P305" i="27" s="1"/>
  <c r="J305" i="27"/>
  <c r="Q305" i="27" s="1"/>
  <c r="M305" i="27"/>
  <c r="T305" i="27" s="1"/>
  <c r="H306" i="27"/>
  <c r="I306" i="27"/>
  <c r="P306" i="27" s="1"/>
  <c r="M306" i="27"/>
  <c r="T306" i="27" s="1"/>
  <c r="H307" i="27"/>
  <c r="I307" i="27"/>
  <c r="P307" i="27" s="1"/>
  <c r="M307" i="27"/>
  <c r="T307" i="27" s="1"/>
  <c r="N307" i="27"/>
  <c r="U307" i="27" s="1"/>
  <c r="H308" i="27"/>
  <c r="I308" i="27"/>
  <c r="P308" i="27" s="1"/>
  <c r="M308" i="27"/>
  <c r="T308" i="27" s="1"/>
  <c r="H309" i="27"/>
  <c r="I309" i="27"/>
  <c r="P309" i="27" s="1"/>
  <c r="M309" i="27"/>
  <c r="T309" i="27" s="1"/>
  <c r="H310" i="27"/>
  <c r="I310" i="27"/>
  <c r="P310" i="27" s="1"/>
  <c r="M310" i="27"/>
  <c r="T310" i="27" s="1"/>
  <c r="H311" i="27"/>
  <c r="I311" i="27"/>
  <c r="P311" i="27" s="1"/>
  <c r="M311" i="27"/>
  <c r="T311" i="27" s="1"/>
  <c r="H312" i="27"/>
  <c r="I312" i="27"/>
  <c r="P312" i="27" s="1"/>
  <c r="M312" i="27"/>
  <c r="T312" i="27" s="1"/>
  <c r="H313" i="27"/>
  <c r="I313" i="27"/>
  <c r="P313" i="27" s="1"/>
  <c r="M313" i="27"/>
  <c r="T313" i="27" s="1"/>
  <c r="H314" i="27"/>
  <c r="I314" i="27"/>
  <c r="P314" i="27" s="1"/>
  <c r="M314" i="27"/>
  <c r="T314" i="27" s="1"/>
  <c r="H315" i="27"/>
  <c r="I315" i="27"/>
  <c r="P315" i="27" s="1"/>
  <c r="M315" i="27"/>
  <c r="T315" i="27" s="1"/>
  <c r="H316" i="27"/>
  <c r="I316" i="27"/>
  <c r="P316" i="27" s="1"/>
  <c r="M316" i="27"/>
  <c r="T316" i="27" s="1"/>
  <c r="H317" i="27"/>
  <c r="I317" i="27"/>
  <c r="P317" i="27" s="1"/>
  <c r="M317" i="27"/>
  <c r="T317" i="27" s="1"/>
  <c r="H318" i="27"/>
  <c r="I318" i="27"/>
  <c r="P318" i="27" s="1"/>
  <c r="M318" i="27"/>
  <c r="T318" i="27" s="1"/>
  <c r="H319" i="27"/>
  <c r="I319" i="27"/>
  <c r="P319" i="27" s="1"/>
  <c r="M319" i="27"/>
  <c r="T319" i="27" s="1"/>
  <c r="H320" i="27"/>
  <c r="I320" i="27"/>
  <c r="P320" i="27" s="1"/>
  <c r="M320" i="27"/>
  <c r="T320" i="27" s="1"/>
  <c r="H321" i="27"/>
  <c r="I321" i="27"/>
  <c r="P321" i="27" s="1"/>
  <c r="M321" i="27"/>
  <c r="T321" i="27" s="1"/>
  <c r="H322" i="27"/>
  <c r="I322" i="27"/>
  <c r="P322" i="27" s="1"/>
  <c r="M322" i="27"/>
  <c r="T322" i="27" s="1"/>
  <c r="H323" i="27"/>
  <c r="I323" i="27"/>
  <c r="P323" i="27" s="1"/>
  <c r="M323" i="27"/>
  <c r="T323" i="27" s="1"/>
  <c r="H324" i="27"/>
  <c r="I324" i="27"/>
  <c r="P324" i="27" s="1"/>
  <c r="M324" i="27"/>
  <c r="T324" i="27" s="1"/>
  <c r="H325" i="27"/>
  <c r="I325" i="27"/>
  <c r="P325" i="27" s="1"/>
  <c r="M325" i="27"/>
  <c r="T325" i="27" s="1"/>
  <c r="H326" i="27"/>
  <c r="I326" i="27"/>
  <c r="P326" i="27" s="1"/>
  <c r="M326" i="27"/>
  <c r="T326" i="27" s="1"/>
  <c r="H327" i="27"/>
  <c r="I327" i="27"/>
  <c r="P327" i="27" s="1"/>
  <c r="M327" i="27"/>
  <c r="T327" i="27" s="1"/>
  <c r="H328" i="27"/>
  <c r="I328" i="27"/>
  <c r="P328" i="27" s="1"/>
  <c r="M328" i="27"/>
  <c r="T328" i="27" s="1"/>
  <c r="H329" i="27"/>
  <c r="I329" i="27"/>
  <c r="P329" i="27" s="1"/>
  <c r="M329" i="27"/>
  <c r="T329" i="27" s="1"/>
  <c r="H330" i="27"/>
  <c r="I330" i="27"/>
  <c r="P330" i="27" s="1"/>
  <c r="M330" i="27"/>
  <c r="T330" i="27" s="1"/>
  <c r="H331" i="27"/>
  <c r="I331" i="27"/>
  <c r="P331" i="27" s="1"/>
  <c r="M331" i="27"/>
  <c r="T331" i="27" s="1"/>
  <c r="H332" i="27"/>
  <c r="I332" i="27"/>
  <c r="P332" i="27" s="1"/>
  <c r="M332" i="27"/>
  <c r="T332" i="27" s="1"/>
  <c r="H333" i="27"/>
  <c r="I333" i="27"/>
  <c r="P333" i="27" s="1"/>
  <c r="M333" i="27"/>
  <c r="T333" i="27" s="1"/>
  <c r="H334" i="27"/>
  <c r="I334" i="27"/>
  <c r="P334" i="27" s="1"/>
  <c r="M334" i="27"/>
  <c r="T334" i="27" s="1"/>
  <c r="H335" i="27"/>
  <c r="I335" i="27"/>
  <c r="P335" i="27" s="1"/>
  <c r="M335" i="27"/>
  <c r="T335" i="27" s="1"/>
  <c r="H336" i="27"/>
  <c r="I336" i="27"/>
  <c r="P336" i="27" s="1"/>
  <c r="M336" i="27"/>
  <c r="T336" i="27" s="1"/>
  <c r="H337" i="27"/>
  <c r="I337" i="27"/>
  <c r="P337" i="27" s="1"/>
  <c r="M337" i="27"/>
  <c r="T337" i="27" s="1"/>
  <c r="H338" i="27"/>
  <c r="I338" i="27"/>
  <c r="P338" i="27" s="1"/>
  <c r="M338" i="27"/>
  <c r="T338" i="27" s="1"/>
  <c r="H339" i="27"/>
  <c r="I339" i="27"/>
  <c r="P339" i="27" s="1"/>
  <c r="M339" i="27"/>
  <c r="T339" i="27" s="1"/>
  <c r="H340" i="27"/>
  <c r="I340" i="27"/>
  <c r="P340" i="27" s="1"/>
  <c r="M340" i="27"/>
  <c r="T340" i="27" s="1"/>
  <c r="H341" i="27"/>
  <c r="I341" i="27"/>
  <c r="P341" i="27" s="1"/>
  <c r="M341" i="27"/>
  <c r="T341" i="27" s="1"/>
  <c r="H342" i="27"/>
  <c r="I342" i="27"/>
  <c r="P342" i="27" s="1"/>
  <c r="M342" i="27"/>
  <c r="T342" i="27" s="1"/>
  <c r="H343" i="27"/>
  <c r="I343" i="27"/>
  <c r="P343" i="27" s="1"/>
  <c r="M343" i="27"/>
  <c r="T343" i="27" s="1"/>
  <c r="H344" i="27"/>
  <c r="I344" i="27"/>
  <c r="P344" i="27" s="1"/>
  <c r="M344" i="27"/>
  <c r="T344" i="27" s="1"/>
  <c r="H345" i="27"/>
  <c r="I345" i="27"/>
  <c r="P345" i="27" s="1"/>
  <c r="M345" i="27"/>
  <c r="T345" i="27" s="1"/>
  <c r="H346" i="27"/>
  <c r="I346" i="27"/>
  <c r="P346" i="27" s="1"/>
  <c r="M346" i="27"/>
  <c r="T346" i="27" s="1"/>
  <c r="H347" i="27"/>
  <c r="I347" i="27"/>
  <c r="P347" i="27" s="1"/>
  <c r="M347" i="27"/>
  <c r="T347" i="27" s="1"/>
  <c r="H348" i="27"/>
  <c r="I348" i="27"/>
  <c r="P348" i="27" s="1"/>
  <c r="M348" i="27"/>
  <c r="T348" i="27" s="1"/>
  <c r="H349" i="27"/>
  <c r="I349" i="27"/>
  <c r="P349" i="27" s="1"/>
  <c r="M349" i="27"/>
  <c r="T349" i="27" s="1"/>
  <c r="H350" i="27"/>
  <c r="I350" i="27"/>
  <c r="P350" i="27" s="1"/>
  <c r="M350" i="27"/>
  <c r="T350" i="27" s="1"/>
  <c r="H351" i="27"/>
  <c r="I351" i="27"/>
  <c r="P351" i="27" s="1"/>
  <c r="M351" i="27"/>
  <c r="T351" i="27" s="1"/>
  <c r="H352" i="27"/>
  <c r="I352" i="27"/>
  <c r="P352" i="27" s="1"/>
  <c r="M352" i="27"/>
  <c r="T352" i="27" s="1"/>
  <c r="H353" i="27"/>
  <c r="I353" i="27"/>
  <c r="P353" i="27" s="1"/>
  <c r="M353" i="27"/>
  <c r="T353" i="27" s="1"/>
  <c r="H354" i="27"/>
  <c r="I354" i="27"/>
  <c r="P354" i="27" s="1"/>
  <c r="M354" i="27"/>
  <c r="T354" i="27" s="1"/>
  <c r="H355" i="27"/>
  <c r="I355" i="27"/>
  <c r="P355" i="27" s="1"/>
  <c r="M355" i="27"/>
  <c r="T355" i="27" s="1"/>
  <c r="H356" i="27"/>
  <c r="I356" i="27"/>
  <c r="P356" i="27" s="1"/>
  <c r="M356" i="27"/>
  <c r="T356" i="27" s="1"/>
  <c r="H357" i="27"/>
  <c r="I357" i="27"/>
  <c r="P357" i="27" s="1"/>
  <c r="M357" i="27"/>
  <c r="T357" i="27" s="1"/>
  <c r="H358" i="27"/>
  <c r="I358" i="27"/>
  <c r="P358" i="27" s="1"/>
  <c r="M358" i="27"/>
  <c r="T358" i="27" s="1"/>
  <c r="H359" i="27"/>
  <c r="I359" i="27"/>
  <c r="P359" i="27" s="1"/>
  <c r="M359" i="27"/>
  <c r="T359" i="27" s="1"/>
  <c r="H360" i="27"/>
  <c r="I360" i="27"/>
  <c r="P360" i="27" s="1"/>
  <c r="M360" i="27"/>
  <c r="T360" i="27" s="1"/>
  <c r="H361" i="27"/>
  <c r="I361" i="27"/>
  <c r="P361" i="27" s="1"/>
  <c r="M361" i="27"/>
  <c r="T361" i="27" s="1"/>
  <c r="H362" i="27"/>
  <c r="I362" i="27"/>
  <c r="P362" i="27" s="1"/>
  <c r="M362" i="27"/>
  <c r="T362" i="27" s="1"/>
  <c r="H363" i="27"/>
  <c r="I363" i="27"/>
  <c r="P363" i="27" s="1"/>
  <c r="M363" i="27"/>
  <c r="T363" i="27" s="1"/>
  <c r="H364" i="27"/>
  <c r="I364" i="27"/>
  <c r="P364" i="27" s="1"/>
  <c r="M364" i="27"/>
  <c r="T364" i="27" s="1"/>
  <c r="H365" i="27"/>
  <c r="I365" i="27"/>
  <c r="P365" i="27" s="1"/>
  <c r="M365" i="27"/>
  <c r="T365" i="27" s="1"/>
  <c r="H366" i="27"/>
  <c r="I366" i="27"/>
  <c r="P366" i="27" s="1"/>
  <c r="M366" i="27"/>
  <c r="T366" i="27" s="1"/>
  <c r="H367" i="27"/>
  <c r="I367" i="27"/>
  <c r="P367" i="27" s="1"/>
  <c r="M367" i="27"/>
  <c r="T367" i="27" s="1"/>
  <c r="H368" i="27"/>
  <c r="I368" i="27"/>
  <c r="P368" i="27" s="1"/>
  <c r="M368" i="27"/>
  <c r="T368" i="27" s="1"/>
  <c r="H369" i="27"/>
  <c r="I369" i="27"/>
  <c r="P369" i="27" s="1"/>
  <c r="M369" i="27"/>
  <c r="T369" i="27" s="1"/>
  <c r="H370" i="27"/>
  <c r="I370" i="27"/>
  <c r="P370" i="27" s="1"/>
  <c r="M370" i="27"/>
  <c r="T370" i="27" s="1"/>
  <c r="H371" i="27"/>
  <c r="I371" i="27"/>
  <c r="P371" i="27" s="1"/>
  <c r="M371" i="27"/>
  <c r="T371" i="27" s="1"/>
  <c r="H372" i="27"/>
  <c r="I372" i="27"/>
  <c r="P372" i="27" s="1"/>
  <c r="M372" i="27"/>
  <c r="T372" i="27" s="1"/>
  <c r="H373" i="27"/>
  <c r="I373" i="27"/>
  <c r="P373" i="27" s="1"/>
  <c r="M373" i="27"/>
  <c r="T373" i="27" s="1"/>
  <c r="H374" i="27"/>
  <c r="I374" i="27"/>
  <c r="P374" i="27" s="1"/>
  <c r="M374" i="27"/>
  <c r="T374" i="27" s="1"/>
  <c r="H375" i="27"/>
  <c r="I375" i="27"/>
  <c r="P375" i="27" s="1"/>
  <c r="M375" i="27"/>
  <c r="T375" i="27" s="1"/>
  <c r="H376" i="27"/>
  <c r="I376" i="27"/>
  <c r="P376" i="27" s="1"/>
  <c r="M376" i="27"/>
  <c r="T376" i="27" s="1"/>
  <c r="H377" i="27"/>
  <c r="I377" i="27"/>
  <c r="P377" i="27" s="1"/>
  <c r="M377" i="27"/>
  <c r="T377" i="27" s="1"/>
  <c r="H378" i="27"/>
  <c r="I378" i="27"/>
  <c r="P378" i="27" s="1"/>
  <c r="M378" i="27"/>
  <c r="T378" i="27" s="1"/>
  <c r="H379" i="27"/>
  <c r="I379" i="27"/>
  <c r="P379" i="27" s="1"/>
  <c r="M379" i="27"/>
  <c r="T379" i="27" s="1"/>
  <c r="H380" i="27"/>
  <c r="I380" i="27"/>
  <c r="P380" i="27" s="1"/>
  <c r="M380" i="27"/>
  <c r="T380" i="27" s="1"/>
  <c r="H381" i="27"/>
  <c r="I381" i="27"/>
  <c r="P381" i="27" s="1"/>
  <c r="M381" i="27"/>
  <c r="T381" i="27" s="1"/>
  <c r="H382" i="27"/>
  <c r="I382" i="27"/>
  <c r="P382" i="27" s="1"/>
  <c r="M382" i="27"/>
  <c r="T382" i="27" s="1"/>
  <c r="H383" i="27"/>
  <c r="I383" i="27"/>
  <c r="P383" i="27" s="1"/>
  <c r="M383" i="27"/>
  <c r="T383" i="27" s="1"/>
  <c r="H384" i="27"/>
  <c r="I384" i="27"/>
  <c r="P384" i="27" s="1"/>
  <c r="M384" i="27"/>
  <c r="T384" i="27" s="1"/>
  <c r="H385" i="27"/>
  <c r="I385" i="27"/>
  <c r="P385" i="27" s="1"/>
  <c r="M385" i="27"/>
  <c r="T385" i="27" s="1"/>
  <c r="H386" i="27"/>
  <c r="I386" i="27"/>
  <c r="P386" i="27" s="1"/>
  <c r="M386" i="27"/>
  <c r="T386" i="27" s="1"/>
  <c r="H387" i="27"/>
  <c r="I387" i="27"/>
  <c r="P387" i="27" s="1"/>
  <c r="M387" i="27"/>
  <c r="T387" i="27" s="1"/>
  <c r="H388" i="27"/>
  <c r="I388" i="27"/>
  <c r="P388" i="27" s="1"/>
  <c r="M388" i="27"/>
  <c r="T388" i="27" s="1"/>
  <c r="H389" i="27"/>
  <c r="I389" i="27"/>
  <c r="P389" i="27" s="1"/>
  <c r="M389" i="27"/>
  <c r="T389" i="27" s="1"/>
  <c r="H390" i="27"/>
  <c r="I390" i="27"/>
  <c r="P390" i="27" s="1"/>
  <c r="M390" i="27"/>
  <c r="T390" i="27" s="1"/>
  <c r="H391" i="27"/>
  <c r="I391" i="27"/>
  <c r="P391" i="27" s="1"/>
  <c r="M391" i="27"/>
  <c r="T391" i="27" s="1"/>
  <c r="H392" i="27"/>
  <c r="I392" i="27"/>
  <c r="P392" i="27" s="1"/>
  <c r="M392" i="27"/>
  <c r="T392" i="27" s="1"/>
  <c r="H393" i="27"/>
  <c r="I393" i="27"/>
  <c r="P393" i="27" s="1"/>
  <c r="M393" i="27"/>
  <c r="T393" i="27" s="1"/>
  <c r="H394" i="27"/>
  <c r="I394" i="27"/>
  <c r="P394" i="27" s="1"/>
  <c r="M394" i="27"/>
  <c r="T394" i="27" s="1"/>
  <c r="H395" i="27"/>
  <c r="I395" i="27"/>
  <c r="P395" i="27" s="1"/>
  <c r="M395" i="27"/>
  <c r="T395" i="27" s="1"/>
  <c r="H396" i="27"/>
  <c r="I396" i="27"/>
  <c r="P396" i="27" s="1"/>
  <c r="M396" i="27"/>
  <c r="T396" i="27" s="1"/>
  <c r="H397" i="27"/>
  <c r="I397" i="27"/>
  <c r="P397" i="27" s="1"/>
  <c r="M397" i="27"/>
  <c r="T397" i="27" s="1"/>
  <c r="H398" i="27"/>
  <c r="I398" i="27"/>
  <c r="P398" i="27" s="1"/>
  <c r="M398" i="27"/>
  <c r="T398" i="27" s="1"/>
  <c r="H399" i="27"/>
  <c r="I399" i="27"/>
  <c r="P399" i="27" s="1"/>
  <c r="M399" i="27"/>
  <c r="T399" i="27" s="1"/>
  <c r="H400" i="27"/>
  <c r="I400" i="27"/>
  <c r="P400" i="27" s="1"/>
  <c r="M400" i="27"/>
  <c r="T400" i="27" s="1"/>
  <c r="H401" i="27"/>
  <c r="I401" i="27"/>
  <c r="P401" i="27" s="1"/>
  <c r="M401" i="27"/>
  <c r="T401" i="27" s="1"/>
  <c r="H402" i="27"/>
  <c r="I402" i="27"/>
  <c r="P402" i="27" s="1"/>
  <c r="M402" i="27"/>
  <c r="T402" i="27" s="1"/>
  <c r="H403" i="27"/>
  <c r="I403" i="27"/>
  <c r="P403" i="27" s="1"/>
  <c r="M403" i="27"/>
  <c r="T403" i="27" s="1"/>
  <c r="H404" i="27"/>
  <c r="I404" i="27"/>
  <c r="P404" i="27" s="1"/>
  <c r="M404" i="27"/>
  <c r="T404" i="27" s="1"/>
  <c r="H405" i="27"/>
  <c r="I405" i="27"/>
  <c r="P405" i="27" s="1"/>
  <c r="M405" i="27"/>
  <c r="T405" i="27" s="1"/>
  <c r="H406" i="27"/>
  <c r="I406" i="27"/>
  <c r="P406" i="27" s="1"/>
  <c r="M406" i="27"/>
  <c r="T406" i="27" s="1"/>
  <c r="H407" i="27"/>
  <c r="I407" i="27"/>
  <c r="P407" i="27" s="1"/>
  <c r="M407" i="27"/>
  <c r="T407" i="27" s="1"/>
  <c r="H408" i="27"/>
  <c r="I408" i="27"/>
  <c r="P408" i="27" s="1"/>
  <c r="M408" i="27"/>
  <c r="T408" i="27" s="1"/>
  <c r="H409" i="27"/>
  <c r="I409" i="27"/>
  <c r="P409" i="27" s="1"/>
  <c r="M409" i="27"/>
  <c r="T409" i="27" s="1"/>
  <c r="H410" i="27"/>
  <c r="I410" i="27"/>
  <c r="P410" i="27" s="1"/>
  <c r="M410" i="27"/>
  <c r="T410" i="27" s="1"/>
  <c r="H411" i="27"/>
  <c r="I411" i="27"/>
  <c r="P411" i="27" s="1"/>
  <c r="M411" i="27"/>
  <c r="T411" i="27" s="1"/>
  <c r="H412" i="27"/>
  <c r="I412" i="27"/>
  <c r="P412" i="27" s="1"/>
  <c r="M412" i="27"/>
  <c r="T412" i="27" s="1"/>
  <c r="H413" i="27"/>
  <c r="I413" i="27"/>
  <c r="P413" i="27" s="1"/>
  <c r="M413" i="27"/>
  <c r="T413" i="27" s="1"/>
  <c r="H414" i="27"/>
  <c r="I414" i="27"/>
  <c r="P414" i="27" s="1"/>
  <c r="M414" i="27"/>
  <c r="T414" i="27" s="1"/>
  <c r="H415" i="27"/>
  <c r="I415" i="27"/>
  <c r="P415" i="27" s="1"/>
  <c r="M415" i="27"/>
  <c r="T415" i="27" s="1"/>
  <c r="H416" i="27"/>
  <c r="I416" i="27"/>
  <c r="P416" i="27" s="1"/>
  <c r="M416" i="27"/>
  <c r="T416" i="27" s="1"/>
  <c r="H417" i="27"/>
  <c r="I417" i="27"/>
  <c r="P417" i="27" s="1"/>
  <c r="M417" i="27"/>
  <c r="T417" i="27" s="1"/>
  <c r="H418" i="27"/>
  <c r="I418" i="27"/>
  <c r="P418" i="27" s="1"/>
  <c r="M418" i="27"/>
  <c r="T418" i="27" s="1"/>
  <c r="H419" i="27"/>
  <c r="I419" i="27"/>
  <c r="P419" i="27" s="1"/>
  <c r="M419" i="27"/>
  <c r="T419" i="27" s="1"/>
  <c r="H420" i="27"/>
  <c r="I420" i="27"/>
  <c r="P420" i="27" s="1"/>
  <c r="M420" i="27"/>
  <c r="T420" i="27" s="1"/>
  <c r="H421" i="27"/>
  <c r="I421" i="27"/>
  <c r="P421" i="27" s="1"/>
  <c r="M421" i="27"/>
  <c r="T421" i="27" s="1"/>
  <c r="H422" i="27"/>
  <c r="I422" i="27"/>
  <c r="P422" i="27" s="1"/>
  <c r="M422" i="27"/>
  <c r="T422" i="27" s="1"/>
  <c r="H423" i="27"/>
  <c r="I423" i="27"/>
  <c r="P423" i="27" s="1"/>
  <c r="M423" i="27"/>
  <c r="T423" i="27" s="1"/>
  <c r="H424" i="27"/>
  <c r="I424" i="27"/>
  <c r="P424" i="27" s="1"/>
  <c r="M424" i="27"/>
  <c r="T424" i="27" s="1"/>
  <c r="H425" i="27"/>
  <c r="I425" i="27"/>
  <c r="P425" i="27" s="1"/>
  <c r="M425" i="27"/>
  <c r="T425" i="27" s="1"/>
  <c r="H426" i="27"/>
  <c r="I426" i="27"/>
  <c r="P426" i="27" s="1"/>
  <c r="M426" i="27"/>
  <c r="T426" i="27" s="1"/>
  <c r="H427" i="27"/>
  <c r="I427" i="27"/>
  <c r="P427" i="27" s="1"/>
  <c r="M427" i="27"/>
  <c r="T427" i="27" s="1"/>
  <c r="H428" i="27"/>
  <c r="I428" i="27"/>
  <c r="P428" i="27" s="1"/>
  <c r="M428" i="27"/>
  <c r="T428" i="27" s="1"/>
  <c r="H429" i="27"/>
  <c r="I429" i="27"/>
  <c r="P429" i="27" s="1"/>
  <c r="M429" i="27"/>
  <c r="T429" i="27" s="1"/>
  <c r="H430" i="27"/>
  <c r="I430" i="27"/>
  <c r="P430" i="27" s="1"/>
  <c r="M430" i="27"/>
  <c r="T430" i="27" s="1"/>
  <c r="H431" i="27"/>
  <c r="I431" i="27"/>
  <c r="P431" i="27" s="1"/>
  <c r="M431" i="27"/>
  <c r="T431" i="27" s="1"/>
  <c r="H432" i="27"/>
  <c r="I432" i="27"/>
  <c r="P432" i="27" s="1"/>
  <c r="M432" i="27"/>
  <c r="T432" i="27" s="1"/>
  <c r="H433" i="27"/>
  <c r="I433" i="27"/>
  <c r="P433" i="27" s="1"/>
  <c r="M433" i="27"/>
  <c r="T433" i="27" s="1"/>
  <c r="N433" i="27"/>
  <c r="U433" i="27" s="1"/>
  <c r="H434" i="27"/>
  <c r="I434" i="27"/>
  <c r="P434" i="27" s="1"/>
  <c r="M434" i="27"/>
  <c r="T434" i="27" s="1"/>
  <c r="H435" i="27"/>
  <c r="I435" i="27"/>
  <c r="P435" i="27" s="1"/>
  <c r="M435" i="27"/>
  <c r="T435" i="27" s="1"/>
  <c r="H436" i="27"/>
  <c r="I436" i="27"/>
  <c r="P436" i="27" s="1"/>
  <c r="M436" i="27"/>
  <c r="T436" i="27" s="1"/>
  <c r="H437" i="27"/>
  <c r="I437" i="27"/>
  <c r="P437" i="27" s="1"/>
  <c r="M437" i="27"/>
  <c r="T437" i="27" s="1"/>
  <c r="H438" i="27"/>
  <c r="I438" i="27"/>
  <c r="P438" i="27" s="1"/>
  <c r="M438" i="27"/>
  <c r="T438" i="27" s="1"/>
  <c r="H439" i="27"/>
  <c r="I439" i="27"/>
  <c r="P439" i="27" s="1"/>
  <c r="M439" i="27"/>
  <c r="T439" i="27" s="1"/>
  <c r="H440" i="27"/>
  <c r="I440" i="27"/>
  <c r="P440" i="27" s="1"/>
  <c r="M440" i="27"/>
  <c r="T440" i="27" s="1"/>
  <c r="H441" i="27"/>
  <c r="I441" i="27"/>
  <c r="P441" i="27" s="1"/>
  <c r="M441" i="27"/>
  <c r="T441" i="27" s="1"/>
  <c r="H442" i="27"/>
  <c r="I442" i="27"/>
  <c r="P442" i="27" s="1"/>
  <c r="M442" i="27"/>
  <c r="T442" i="27" s="1"/>
  <c r="H443" i="27"/>
  <c r="I443" i="27"/>
  <c r="P443" i="27" s="1"/>
  <c r="M443" i="27"/>
  <c r="T443" i="27" s="1"/>
  <c r="H444" i="27"/>
  <c r="I444" i="27"/>
  <c r="P444" i="27" s="1"/>
  <c r="M444" i="27"/>
  <c r="T444" i="27" s="1"/>
  <c r="H445" i="27"/>
  <c r="I445" i="27"/>
  <c r="P445" i="27" s="1"/>
  <c r="M445" i="27"/>
  <c r="T445" i="27" s="1"/>
  <c r="H446" i="27"/>
  <c r="I446" i="27"/>
  <c r="P446" i="27" s="1"/>
  <c r="M446" i="27"/>
  <c r="T446" i="27" s="1"/>
  <c r="H447" i="27"/>
  <c r="I447" i="27"/>
  <c r="P447" i="27" s="1"/>
  <c r="M447" i="27"/>
  <c r="T447" i="27" s="1"/>
  <c r="H448" i="27"/>
  <c r="I448" i="27"/>
  <c r="P448" i="27" s="1"/>
  <c r="M448" i="27"/>
  <c r="T448" i="27" s="1"/>
  <c r="H449" i="27"/>
  <c r="I449" i="27"/>
  <c r="P449" i="27" s="1"/>
  <c r="M449" i="27"/>
  <c r="T449" i="27" s="1"/>
  <c r="H450" i="27"/>
  <c r="I450" i="27"/>
  <c r="P450" i="27" s="1"/>
  <c r="M450" i="27"/>
  <c r="T450" i="27" s="1"/>
  <c r="H451" i="27"/>
  <c r="I451" i="27"/>
  <c r="P451" i="27" s="1"/>
  <c r="M451" i="27"/>
  <c r="T451" i="27" s="1"/>
  <c r="H452" i="27"/>
  <c r="I452" i="27"/>
  <c r="P452" i="27" s="1"/>
  <c r="M452" i="27"/>
  <c r="T452" i="27" s="1"/>
  <c r="H453" i="27"/>
  <c r="I453" i="27"/>
  <c r="P453" i="27" s="1"/>
  <c r="M453" i="27"/>
  <c r="T453" i="27" s="1"/>
  <c r="H454" i="27"/>
  <c r="I454" i="27"/>
  <c r="P454" i="27" s="1"/>
  <c r="M454" i="27"/>
  <c r="T454" i="27" s="1"/>
  <c r="H455" i="27"/>
  <c r="I455" i="27"/>
  <c r="P455" i="27" s="1"/>
  <c r="M455" i="27"/>
  <c r="T455" i="27" s="1"/>
  <c r="H456" i="27"/>
  <c r="I456" i="27"/>
  <c r="P456" i="27" s="1"/>
  <c r="M456" i="27"/>
  <c r="T456" i="27" s="1"/>
  <c r="H457" i="27"/>
  <c r="I457" i="27"/>
  <c r="P457" i="27" s="1"/>
  <c r="M457" i="27"/>
  <c r="T457" i="27" s="1"/>
  <c r="H458" i="27"/>
  <c r="I458" i="27"/>
  <c r="P458" i="27" s="1"/>
  <c r="M458" i="27"/>
  <c r="T458" i="27" s="1"/>
  <c r="H459" i="27"/>
  <c r="I459" i="27"/>
  <c r="P459" i="27" s="1"/>
  <c r="M459" i="27"/>
  <c r="T459" i="27" s="1"/>
  <c r="H460" i="27"/>
  <c r="I460" i="27"/>
  <c r="P460" i="27" s="1"/>
  <c r="M460" i="27"/>
  <c r="T460" i="27" s="1"/>
  <c r="H461" i="27"/>
  <c r="I461" i="27"/>
  <c r="P461" i="27" s="1"/>
  <c r="M461" i="27"/>
  <c r="T461" i="27" s="1"/>
  <c r="H462" i="27"/>
  <c r="I462" i="27"/>
  <c r="P462" i="27" s="1"/>
  <c r="J462" i="27"/>
  <c r="Q462" i="27" s="1"/>
  <c r="M462" i="27"/>
  <c r="T462" i="27" s="1"/>
  <c r="H463" i="27"/>
  <c r="I463" i="27"/>
  <c r="P463" i="27" s="1"/>
  <c r="M463" i="27"/>
  <c r="T463" i="27" s="1"/>
  <c r="H464" i="27"/>
  <c r="I464" i="27"/>
  <c r="P464" i="27" s="1"/>
  <c r="M464" i="27"/>
  <c r="T464" i="27" s="1"/>
  <c r="H465" i="27"/>
  <c r="I465" i="27"/>
  <c r="P465" i="27" s="1"/>
  <c r="M465" i="27"/>
  <c r="T465" i="27" s="1"/>
  <c r="H466" i="27"/>
  <c r="I466" i="27"/>
  <c r="P466" i="27" s="1"/>
  <c r="M466" i="27"/>
  <c r="T466" i="27" s="1"/>
  <c r="H467" i="27"/>
  <c r="I467" i="27"/>
  <c r="P467" i="27" s="1"/>
  <c r="M467" i="27"/>
  <c r="T467" i="27" s="1"/>
  <c r="H468" i="27"/>
  <c r="I468" i="27"/>
  <c r="P468" i="27" s="1"/>
  <c r="M468" i="27"/>
  <c r="T468" i="27" s="1"/>
  <c r="H469" i="27"/>
  <c r="I469" i="27"/>
  <c r="P469" i="27" s="1"/>
  <c r="M469" i="27"/>
  <c r="T469" i="27" s="1"/>
  <c r="N469" i="27"/>
  <c r="U469" i="27" s="1"/>
  <c r="H470" i="27"/>
  <c r="I470" i="27"/>
  <c r="P470" i="27" s="1"/>
  <c r="M470" i="27"/>
  <c r="T470" i="27" s="1"/>
  <c r="H471" i="27"/>
  <c r="I471" i="27"/>
  <c r="P471" i="27" s="1"/>
  <c r="M471" i="27"/>
  <c r="T471" i="27" s="1"/>
  <c r="H472" i="27"/>
  <c r="I472" i="27"/>
  <c r="P472" i="27" s="1"/>
  <c r="M472" i="27"/>
  <c r="T472" i="27" s="1"/>
  <c r="H473" i="27"/>
  <c r="I473" i="27"/>
  <c r="P473" i="27" s="1"/>
  <c r="J473" i="27"/>
  <c r="Q473" i="27" s="1"/>
  <c r="M473" i="27"/>
  <c r="T473" i="27" s="1"/>
  <c r="H474" i="27"/>
  <c r="I474" i="27"/>
  <c r="P474" i="27" s="1"/>
  <c r="M474" i="27"/>
  <c r="T474" i="27" s="1"/>
  <c r="H475" i="27"/>
  <c r="I475" i="27"/>
  <c r="P475" i="27" s="1"/>
  <c r="M475" i="27"/>
  <c r="T475" i="27" s="1"/>
  <c r="N475" i="27"/>
  <c r="U475" i="27" s="1"/>
  <c r="H476" i="27"/>
  <c r="I476" i="27"/>
  <c r="P476" i="27" s="1"/>
  <c r="M476" i="27"/>
  <c r="T476" i="27" s="1"/>
  <c r="H477" i="27"/>
  <c r="I477" i="27"/>
  <c r="P477" i="27" s="1"/>
  <c r="M477" i="27"/>
  <c r="T477" i="27" s="1"/>
  <c r="H478" i="27"/>
  <c r="I478" i="27"/>
  <c r="P478" i="27" s="1"/>
  <c r="M478" i="27"/>
  <c r="T478" i="27" s="1"/>
  <c r="H479" i="27"/>
  <c r="I479" i="27"/>
  <c r="P479" i="27" s="1"/>
  <c r="M479" i="27"/>
  <c r="T479" i="27" s="1"/>
  <c r="H480" i="27"/>
  <c r="I480" i="27"/>
  <c r="P480" i="27" s="1"/>
  <c r="M480" i="27"/>
  <c r="T480" i="27" s="1"/>
  <c r="H481" i="27"/>
  <c r="I481" i="27"/>
  <c r="P481" i="27" s="1"/>
  <c r="M481" i="27"/>
  <c r="T481" i="27" s="1"/>
  <c r="H482" i="27"/>
  <c r="I482" i="27"/>
  <c r="P482" i="27" s="1"/>
  <c r="J482" i="27"/>
  <c r="Q482" i="27" s="1"/>
  <c r="M482" i="27"/>
  <c r="T482" i="27" s="1"/>
  <c r="H483" i="27"/>
  <c r="I483" i="27"/>
  <c r="P483" i="27" s="1"/>
  <c r="M483" i="27"/>
  <c r="T483" i="27" s="1"/>
  <c r="H484" i="27"/>
  <c r="I484" i="27"/>
  <c r="P484" i="27" s="1"/>
  <c r="M484" i="27"/>
  <c r="T484" i="27" s="1"/>
  <c r="H485" i="27"/>
  <c r="I485" i="27"/>
  <c r="P485" i="27" s="1"/>
  <c r="M485" i="27"/>
  <c r="T485" i="27" s="1"/>
  <c r="H486" i="27"/>
  <c r="I486" i="27"/>
  <c r="P486" i="27" s="1"/>
  <c r="M486" i="27"/>
  <c r="T486" i="27" s="1"/>
  <c r="H487" i="27"/>
  <c r="I487" i="27"/>
  <c r="P487" i="27" s="1"/>
  <c r="M487" i="27"/>
  <c r="T487" i="27" s="1"/>
  <c r="H488" i="27"/>
  <c r="I488" i="27"/>
  <c r="P488" i="27" s="1"/>
  <c r="M488" i="27"/>
  <c r="T488" i="27" s="1"/>
  <c r="H489" i="27"/>
  <c r="I489" i="27"/>
  <c r="P489" i="27" s="1"/>
  <c r="M489" i="27"/>
  <c r="T489" i="27" s="1"/>
  <c r="H490" i="27"/>
  <c r="I490" i="27"/>
  <c r="P490" i="27" s="1"/>
  <c r="M490" i="27"/>
  <c r="T490" i="27" s="1"/>
  <c r="H491" i="27"/>
  <c r="I491" i="27"/>
  <c r="P491" i="27" s="1"/>
  <c r="M491" i="27"/>
  <c r="T491" i="27" s="1"/>
  <c r="H492" i="27"/>
  <c r="I492" i="27"/>
  <c r="P492" i="27" s="1"/>
  <c r="M492" i="27"/>
  <c r="T492" i="27" s="1"/>
  <c r="H493" i="27"/>
  <c r="I493" i="27"/>
  <c r="P493" i="27" s="1"/>
  <c r="M493" i="27"/>
  <c r="T493" i="27" s="1"/>
  <c r="H494" i="27"/>
  <c r="I494" i="27"/>
  <c r="P494" i="27" s="1"/>
  <c r="M494" i="27"/>
  <c r="T494" i="27" s="1"/>
  <c r="H495" i="27"/>
  <c r="I495" i="27"/>
  <c r="P495" i="27" s="1"/>
  <c r="M495" i="27"/>
  <c r="T495" i="27" s="1"/>
  <c r="H496" i="27"/>
  <c r="I496" i="27"/>
  <c r="P496" i="27" s="1"/>
  <c r="M496" i="27"/>
  <c r="T496" i="27" s="1"/>
  <c r="H497" i="27"/>
  <c r="I497" i="27"/>
  <c r="P497" i="27" s="1"/>
  <c r="M497" i="27"/>
  <c r="T497" i="27" s="1"/>
  <c r="H498" i="27"/>
  <c r="I498" i="27"/>
  <c r="P498" i="27" s="1"/>
  <c r="M498" i="27"/>
  <c r="T498" i="27" s="1"/>
  <c r="H499" i="27"/>
  <c r="I499" i="27"/>
  <c r="P499" i="27" s="1"/>
  <c r="M499" i="27"/>
  <c r="T499" i="27" s="1"/>
  <c r="H500" i="27"/>
  <c r="I500" i="27"/>
  <c r="P500" i="27" s="1"/>
  <c r="M500" i="27"/>
  <c r="T500" i="27" s="1"/>
  <c r="H501" i="27"/>
  <c r="I501" i="27"/>
  <c r="P501" i="27" s="1"/>
  <c r="M501" i="27"/>
  <c r="T501" i="27" s="1"/>
  <c r="H502" i="27"/>
  <c r="I502" i="27"/>
  <c r="P502" i="27" s="1"/>
  <c r="M502" i="27"/>
  <c r="T502" i="27" s="1"/>
  <c r="H503" i="27"/>
  <c r="I503" i="27"/>
  <c r="P503" i="27" s="1"/>
  <c r="M503" i="27"/>
  <c r="T503" i="27" s="1"/>
  <c r="H504" i="27"/>
  <c r="I504" i="27"/>
  <c r="P504" i="27" s="1"/>
  <c r="M504" i="27"/>
  <c r="T504" i="27" s="1"/>
  <c r="H505" i="27"/>
  <c r="I505" i="27"/>
  <c r="P505" i="27" s="1"/>
  <c r="M505" i="27"/>
  <c r="T505" i="27" s="1"/>
  <c r="H506" i="27"/>
  <c r="I506" i="27"/>
  <c r="P506" i="27" s="1"/>
  <c r="M506" i="27"/>
  <c r="T506" i="27" s="1"/>
  <c r="H507" i="27"/>
  <c r="I507" i="27"/>
  <c r="P507" i="27" s="1"/>
  <c r="M507" i="27"/>
  <c r="T507" i="27" s="1"/>
  <c r="H508" i="27"/>
  <c r="I508" i="27"/>
  <c r="P508" i="27" s="1"/>
  <c r="M508" i="27"/>
  <c r="T508" i="27" s="1"/>
  <c r="H509" i="27"/>
  <c r="I509" i="27"/>
  <c r="P509" i="27" s="1"/>
  <c r="M509" i="27"/>
  <c r="T509" i="27" s="1"/>
  <c r="N509" i="27"/>
  <c r="U509" i="27" s="1"/>
  <c r="H510" i="27"/>
  <c r="I510" i="27"/>
  <c r="P510" i="27" s="1"/>
  <c r="M510" i="27"/>
  <c r="T510" i="27" s="1"/>
  <c r="H511" i="27"/>
  <c r="I511" i="27"/>
  <c r="P511" i="27" s="1"/>
  <c r="M511" i="27"/>
  <c r="T511" i="27" s="1"/>
  <c r="H512" i="27"/>
  <c r="I512" i="27"/>
  <c r="P512" i="27" s="1"/>
  <c r="M512" i="27"/>
  <c r="T512" i="27" s="1"/>
  <c r="H513" i="27"/>
  <c r="I513" i="27"/>
  <c r="P513" i="27" s="1"/>
  <c r="J513" i="27"/>
  <c r="Q513" i="27" s="1"/>
  <c r="M513" i="27"/>
  <c r="T513" i="27" s="1"/>
  <c r="H514" i="27"/>
  <c r="I514" i="27"/>
  <c r="P514" i="27" s="1"/>
  <c r="M514" i="27"/>
  <c r="T514" i="27" s="1"/>
  <c r="H515" i="27"/>
  <c r="I515" i="27"/>
  <c r="P515" i="27" s="1"/>
  <c r="M515" i="27"/>
  <c r="T515" i="27" s="1"/>
  <c r="H516" i="27"/>
  <c r="I516" i="27"/>
  <c r="P516" i="27" s="1"/>
  <c r="M516" i="27"/>
  <c r="T516" i="27" s="1"/>
  <c r="H517" i="27"/>
  <c r="I517" i="27"/>
  <c r="P517" i="27" s="1"/>
  <c r="M517" i="27"/>
  <c r="T517" i="27" s="1"/>
  <c r="H518" i="27"/>
  <c r="I518" i="27"/>
  <c r="P518" i="27" s="1"/>
  <c r="M518" i="27"/>
  <c r="T518" i="27" s="1"/>
  <c r="H519" i="27"/>
  <c r="I519" i="27"/>
  <c r="P519" i="27" s="1"/>
  <c r="M519" i="27"/>
  <c r="T519" i="27" s="1"/>
  <c r="H520" i="27"/>
  <c r="I520" i="27"/>
  <c r="P520" i="27" s="1"/>
  <c r="M520" i="27"/>
  <c r="T520" i="27" s="1"/>
  <c r="H521" i="27"/>
  <c r="I521" i="27"/>
  <c r="P521" i="27" s="1"/>
  <c r="M521" i="27"/>
  <c r="T521" i="27" s="1"/>
  <c r="H522" i="27"/>
  <c r="I522" i="27"/>
  <c r="P522" i="27" s="1"/>
  <c r="M522" i="27"/>
  <c r="T522" i="27" s="1"/>
  <c r="H523" i="27"/>
  <c r="I523" i="27"/>
  <c r="P523" i="27" s="1"/>
  <c r="M523" i="27"/>
  <c r="T523" i="27" s="1"/>
  <c r="H524" i="27"/>
  <c r="I524" i="27"/>
  <c r="P524" i="27" s="1"/>
  <c r="M524" i="27"/>
  <c r="T524" i="27" s="1"/>
  <c r="H525" i="27"/>
  <c r="I525" i="27"/>
  <c r="P525" i="27" s="1"/>
  <c r="M525" i="27"/>
  <c r="T525" i="27" s="1"/>
  <c r="H526" i="27"/>
  <c r="I526" i="27"/>
  <c r="P526" i="27" s="1"/>
  <c r="M526" i="27"/>
  <c r="T526" i="27" s="1"/>
  <c r="H527" i="27"/>
  <c r="I527" i="27"/>
  <c r="P527" i="27" s="1"/>
  <c r="M527" i="27"/>
  <c r="T527" i="27" s="1"/>
  <c r="N527" i="27"/>
  <c r="U527" i="27" s="1"/>
  <c r="H528" i="27"/>
  <c r="I528" i="27"/>
  <c r="P528" i="27" s="1"/>
  <c r="M528" i="27"/>
  <c r="T528" i="27" s="1"/>
  <c r="H529" i="27"/>
  <c r="I529" i="27"/>
  <c r="P529" i="27" s="1"/>
  <c r="M529" i="27"/>
  <c r="T529" i="27" s="1"/>
  <c r="H530" i="27"/>
  <c r="I530" i="27"/>
  <c r="P530" i="27" s="1"/>
  <c r="M530" i="27"/>
  <c r="T530" i="27" s="1"/>
  <c r="H531" i="27"/>
  <c r="I531" i="27"/>
  <c r="P531" i="27" s="1"/>
  <c r="M531" i="27"/>
  <c r="T531" i="27" s="1"/>
  <c r="H532" i="27"/>
  <c r="I532" i="27"/>
  <c r="P532" i="27" s="1"/>
  <c r="M532" i="27"/>
  <c r="T532" i="27" s="1"/>
  <c r="H533" i="27"/>
  <c r="I533" i="27"/>
  <c r="P533" i="27" s="1"/>
  <c r="M533" i="27"/>
  <c r="T533" i="27" s="1"/>
  <c r="H534" i="27"/>
  <c r="I534" i="27"/>
  <c r="P534" i="27" s="1"/>
  <c r="M534" i="27"/>
  <c r="T534" i="27" s="1"/>
  <c r="H535" i="27"/>
  <c r="I535" i="27"/>
  <c r="P535" i="27" s="1"/>
  <c r="M535" i="27"/>
  <c r="T535" i="27" s="1"/>
  <c r="H536" i="27"/>
  <c r="I536" i="27"/>
  <c r="P536" i="27" s="1"/>
  <c r="M536" i="27"/>
  <c r="T536" i="27" s="1"/>
  <c r="H537" i="27"/>
  <c r="I537" i="27"/>
  <c r="P537" i="27" s="1"/>
  <c r="M537" i="27"/>
  <c r="T537" i="27" s="1"/>
  <c r="H538" i="27"/>
  <c r="I538" i="27"/>
  <c r="P538" i="27" s="1"/>
  <c r="J538" i="27"/>
  <c r="Q538" i="27" s="1"/>
  <c r="M538" i="27"/>
  <c r="T538" i="27" s="1"/>
  <c r="H539" i="27"/>
  <c r="I539" i="27"/>
  <c r="P539" i="27" s="1"/>
  <c r="M539" i="27"/>
  <c r="T539" i="27" s="1"/>
  <c r="H540" i="27"/>
  <c r="I540" i="27"/>
  <c r="P540" i="27" s="1"/>
  <c r="M540" i="27"/>
  <c r="T540" i="27" s="1"/>
  <c r="H541" i="27"/>
  <c r="I541" i="27"/>
  <c r="P541" i="27" s="1"/>
  <c r="M541" i="27"/>
  <c r="T541" i="27" s="1"/>
  <c r="H542" i="27"/>
  <c r="I542" i="27"/>
  <c r="P542" i="27" s="1"/>
  <c r="M542" i="27"/>
  <c r="T542" i="27" s="1"/>
  <c r="H543" i="27"/>
  <c r="I543" i="27"/>
  <c r="P543" i="27" s="1"/>
  <c r="M543" i="27"/>
  <c r="T543" i="27" s="1"/>
  <c r="H544" i="27"/>
  <c r="I544" i="27"/>
  <c r="P544" i="27" s="1"/>
  <c r="M544" i="27"/>
  <c r="T544" i="27" s="1"/>
  <c r="H545" i="27"/>
  <c r="I545" i="27"/>
  <c r="P545" i="27" s="1"/>
  <c r="J545" i="27"/>
  <c r="Q545" i="27" s="1"/>
  <c r="M545" i="27"/>
  <c r="T545" i="27" s="1"/>
  <c r="H546" i="27"/>
  <c r="I546" i="27"/>
  <c r="P546" i="27" s="1"/>
  <c r="J546" i="27"/>
  <c r="Q546" i="27" s="1"/>
  <c r="M546" i="27"/>
  <c r="T546" i="27" s="1"/>
  <c r="H547" i="27"/>
  <c r="I547" i="27"/>
  <c r="P547" i="27" s="1"/>
  <c r="M547" i="27"/>
  <c r="T547" i="27" s="1"/>
  <c r="H548" i="27"/>
  <c r="I548" i="27"/>
  <c r="P548" i="27" s="1"/>
  <c r="M548" i="27"/>
  <c r="T548" i="27" s="1"/>
  <c r="H549" i="27"/>
  <c r="I549" i="27"/>
  <c r="P549" i="27" s="1"/>
  <c r="M549" i="27"/>
  <c r="T549" i="27" s="1"/>
  <c r="H550" i="27"/>
  <c r="I550" i="27"/>
  <c r="P550" i="27" s="1"/>
  <c r="M550" i="27"/>
  <c r="T550" i="27" s="1"/>
  <c r="H551" i="27"/>
  <c r="I551" i="27"/>
  <c r="P551" i="27" s="1"/>
  <c r="M551" i="27"/>
  <c r="T551" i="27" s="1"/>
  <c r="H552" i="27"/>
  <c r="I552" i="27"/>
  <c r="P552" i="27" s="1"/>
  <c r="M552" i="27"/>
  <c r="T552" i="27" s="1"/>
  <c r="H553" i="27"/>
  <c r="I553" i="27"/>
  <c r="P553" i="27" s="1"/>
  <c r="M553" i="27"/>
  <c r="T553" i="27" s="1"/>
  <c r="H554" i="27"/>
  <c r="I554" i="27"/>
  <c r="P554" i="27" s="1"/>
  <c r="J554" i="27"/>
  <c r="Q554" i="27" s="1"/>
  <c r="M554" i="27"/>
  <c r="T554" i="27" s="1"/>
  <c r="H555" i="27"/>
  <c r="I555" i="27"/>
  <c r="P555" i="27" s="1"/>
  <c r="M555" i="27"/>
  <c r="T555" i="27" s="1"/>
  <c r="H556" i="27"/>
  <c r="I556" i="27"/>
  <c r="P556" i="27" s="1"/>
  <c r="M556" i="27"/>
  <c r="T556" i="27" s="1"/>
  <c r="H557" i="27"/>
  <c r="I557" i="27"/>
  <c r="P557" i="27" s="1"/>
  <c r="M557" i="27"/>
  <c r="T557" i="27" s="1"/>
  <c r="N557" i="27"/>
  <c r="U557" i="27" s="1"/>
  <c r="H558" i="27"/>
  <c r="I558" i="27"/>
  <c r="P558" i="27" s="1"/>
  <c r="M558" i="27"/>
  <c r="T558" i="27" s="1"/>
  <c r="H559" i="27"/>
  <c r="I559" i="27"/>
  <c r="P559" i="27" s="1"/>
  <c r="M559" i="27"/>
  <c r="T559" i="27" s="1"/>
  <c r="H560" i="27"/>
  <c r="I560" i="27"/>
  <c r="P560" i="27" s="1"/>
  <c r="M560" i="27"/>
  <c r="T560" i="27" s="1"/>
  <c r="H561" i="27"/>
  <c r="I561" i="27"/>
  <c r="P561" i="27" s="1"/>
  <c r="J561" i="27"/>
  <c r="Q561" i="27" s="1"/>
  <c r="M561" i="27"/>
  <c r="T561" i="27" s="1"/>
  <c r="H562" i="27"/>
  <c r="I562" i="27"/>
  <c r="P562" i="27" s="1"/>
  <c r="J562" i="27"/>
  <c r="Q562" i="27" s="1"/>
  <c r="M562" i="27"/>
  <c r="T562" i="27" s="1"/>
  <c r="H563" i="27"/>
  <c r="I563" i="27"/>
  <c r="P563" i="27" s="1"/>
  <c r="M563" i="27"/>
  <c r="T563" i="27" s="1"/>
  <c r="H564" i="27"/>
  <c r="I564" i="27"/>
  <c r="P564" i="27" s="1"/>
  <c r="M564" i="27"/>
  <c r="T564" i="27" s="1"/>
  <c r="H565" i="27"/>
  <c r="I565" i="27"/>
  <c r="P565" i="27" s="1"/>
  <c r="M565" i="27"/>
  <c r="T565" i="27" s="1"/>
  <c r="H566" i="27"/>
  <c r="I566" i="27"/>
  <c r="P566" i="27" s="1"/>
  <c r="M566" i="27"/>
  <c r="T566" i="27" s="1"/>
  <c r="H567" i="27"/>
  <c r="I567" i="27"/>
  <c r="P567" i="27" s="1"/>
  <c r="M567" i="27"/>
  <c r="T567" i="27" s="1"/>
  <c r="H568" i="27"/>
  <c r="I568" i="27"/>
  <c r="P568" i="27" s="1"/>
  <c r="M568" i="27"/>
  <c r="T568" i="27" s="1"/>
  <c r="H569" i="27"/>
  <c r="I569" i="27"/>
  <c r="P569" i="27" s="1"/>
  <c r="J569" i="27"/>
  <c r="Q569" i="27" s="1"/>
  <c r="M569" i="27"/>
  <c r="T569" i="27" s="1"/>
  <c r="H570" i="27"/>
  <c r="I570" i="27"/>
  <c r="P570" i="27" s="1"/>
  <c r="J570" i="27"/>
  <c r="Q570" i="27" s="1"/>
  <c r="M570" i="27"/>
  <c r="T570" i="27" s="1"/>
  <c r="H571" i="27"/>
  <c r="I571" i="27"/>
  <c r="P571" i="27" s="1"/>
  <c r="M571" i="27"/>
  <c r="T571" i="27" s="1"/>
  <c r="H572" i="27"/>
  <c r="I572" i="27"/>
  <c r="P572" i="27" s="1"/>
  <c r="M572" i="27"/>
  <c r="T572" i="27" s="1"/>
  <c r="N572" i="27"/>
  <c r="U572" i="27" s="1"/>
  <c r="H573" i="27"/>
  <c r="I573" i="27"/>
  <c r="P573" i="27" s="1"/>
  <c r="M573" i="27"/>
  <c r="T573" i="27" s="1"/>
  <c r="H574" i="27"/>
  <c r="I574" i="27"/>
  <c r="P574" i="27" s="1"/>
  <c r="M574" i="27"/>
  <c r="T574" i="27" s="1"/>
  <c r="H575" i="27"/>
  <c r="I575" i="27"/>
  <c r="P575" i="27" s="1"/>
  <c r="M575" i="27"/>
  <c r="T575" i="27" s="1"/>
  <c r="H576" i="27"/>
  <c r="I576" i="27"/>
  <c r="P576" i="27" s="1"/>
  <c r="M576" i="27"/>
  <c r="T576" i="27" s="1"/>
  <c r="H577" i="27"/>
  <c r="I577" i="27"/>
  <c r="P577" i="27" s="1"/>
  <c r="M577" i="27"/>
  <c r="T577" i="27" s="1"/>
  <c r="H578" i="27"/>
  <c r="I578" i="27"/>
  <c r="P578" i="27" s="1"/>
  <c r="M578" i="27"/>
  <c r="T578" i="27" s="1"/>
  <c r="N578" i="27"/>
  <c r="U578" i="27" s="1"/>
  <c r="O578" i="27"/>
  <c r="V578" i="27" s="1"/>
  <c r="H579" i="27"/>
  <c r="I579" i="27"/>
  <c r="P579" i="27" s="1"/>
  <c r="J579" i="27"/>
  <c r="Q579" i="27" s="1"/>
  <c r="K579" i="27"/>
  <c r="R579" i="27" s="1"/>
  <c r="M579" i="27"/>
  <c r="T579" i="27" s="1"/>
  <c r="H580" i="27"/>
  <c r="I580" i="27"/>
  <c r="P580" i="27" s="1"/>
  <c r="M580" i="27"/>
  <c r="T580" i="27" s="1"/>
  <c r="H581" i="27"/>
  <c r="I581" i="27"/>
  <c r="P581" i="27" s="1"/>
  <c r="M581" i="27"/>
  <c r="T581" i="27" s="1"/>
  <c r="H582" i="27"/>
  <c r="I582" i="27"/>
  <c r="P582" i="27" s="1"/>
  <c r="M582" i="27"/>
  <c r="T582" i="27" s="1"/>
  <c r="H583" i="27"/>
  <c r="I583" i="27"/>
  <c r="P583" i="27" s="1"/>
  <c r="M583" i="27"/>
  <c r="T583" i="27" s="1"/>
  <c r="H584" i="27"/>
  <c r="I584" i="27"/>
  <c r="P584" i="27" s="1"/>
  <c r="M584" i="27"/>
  <c r="T584" i="27" s="1"/>
  <c r="H585" i="27"/>
  <c r="I585" i="27"/>
  <c r="P585" i="27" s="1"/>
  <c r="M585" i="27"/>
  <c r="T585" i="27" s="1"/>
  <c r="H586" i="27"/>
  <c r="I586" i="27"/>
  <c r="P586" i="27" s="1"/>
  <c r="M586" i="27"/>
  <c r="T586" i="27" s="1"/>
  <c r="N586" i="27"/>
  <c r="U586" i="27" s="1"/>
  <c r="O586" i="27"/>
  <c r="V586" i="27" s="1"/>
  <c r="H587" i="27"/>
  <c r="I587" i="27"/>
  <c r="P587" i="27" s="1"/>
  <c r="J587" i="27"/>
  <c r="Q587" i="27" s="1"/>
  <c r="K587" i="27"/>
  <c r="R587" i="27" s="1"/>
  <c r="M587" i="27"/>
  <c r="T587" i="27" s="1"/>
  <c r="H588" i="27"/>
  <c r="I588" i="27"/>
  <c r="P588" i="27" s="1"/>
  <c r="M588" i="27"/>
  <c r="T588" i="27" s="1"/>
  <c r="H589" i="27"/>
  <c r="I589" i="27"/>
  <c r="P589" i="27" s="1"/>
  <c r="M589" i="27"/>
  <c r="T589" i="27" s="1"/>
  <c r="H590" i="27"/>
  <c r="I590" i="27"/>
  <c r="P590" i="27" s="1"/>
  <c r="M590" i="27"/>
  <c r="T590" i="27" s="1"/>
  <c r="O590" i="27"/>
  <c r="V590" i="27" s="1"/>
  <c r="H591" i="27"/>
  <c r="I591" i="27"/>
  <c r="P591" i="27" s="1"/>
  <c r="M591" i="27"/>
  <c r="T591" i="27" s="1"/>
  <c r="H592" i="27"/>
  <c r="I592" i="27"/>
  <c r="P592" i="27" s="1"/>
  <c r="M592" i="27"/>
  <c r="T592" i="27" s="1"/>
  <c r="H593" i="27"/>
  <c r="I593" i="27"/>
  <c r="P593" i="27" s="1"/>
  <c r="M593" i="27"/>
  <c r="T593" i="27" s="1"/>
  <c r="H594" i="27"/>
  <c r="I594" i="27"/>
  <c r="P594" i="27" s="1"/>
  <c r="M594" i="27"/>
  <c r="T594" i="27" s="1"/>
  <c r="N594" i="27"/>
  <c r="U594" i="27" s="1"/>
  <c r="H595" i="27"/>
  <c r="I595" i="27"/>
  <c r="P595" i="27" s="1"/>
  <c r="J595" i="27"/>
  <c r="Q595" i="27" s="1"/>
  <c r="M595" i="27"/>
  <c r="T595" i="27" s="1"/>
  <c r="H596" i="27"/>
  <c r="I596" i="27"/>
  <c r="P596" i="27" s="1"/>
  <c r="M596" i="27"/>
  <c r="T596" i="27" s="1"/>
  <c r="H597" i="27"/>
  <c r="I597" i="27"/>
  <c r="P597" i="27" s="1"/>
  <c r="M597" i="27"/>
  <c r="T597" i="27" s="1"/>
  <c r="H598" i="27"/>
  <c r="I598" i="27"/>
  <c r="P598" i="27" s="1"/>
  <c r="M598" i="27"/>
  <c r="T598" i="27" s="1"/>
  <c r="O598" i="27"/>
  <c r="V598" i="27" s="1"/>
  <c r="H599" i="27"/>
  <c r="I599" i="27"/>
  <c r="P599" i="27" s="1"/>
  <c r="M599" i="27"/>
  <c r="T599" i="27" s="1"/>
  <c r="H600" i="27"/>
  <c r="I600" i="27"/>
  <c r="P600" i="27" s="1"/>
  <c r="M600" i="27"/>
  <c r="T600" i="27" s="1"/>
  <c r="H601" i="27"/>
  <c r="I601" i="27"/>
  <c r="P601" i="27" s="1"/>
  <c r="J601" i="27"/>
  <c r="Q601" i="27" s="1"/>
  <c r="M601" i="27"/>
  <c r="T601" i="27" s="1"/>
  <c r="H602" i="27"/>
  <c r="I602" i="27"/>
  <c r="P602" i="27" s="1"/>
  <c r="J602" i="27"/>
  <c r="Q602" i="27" s="1"/>
  <c r="M602" i="27"/>
  <c r="T602" i="27" s="1"/>
  <c r="H603" i="27"/>
  <c r="I603" i="27"/>
  <c r="P603" i="27" s="1"/>
  <c r="M603" i="27"/>
  <c r="T603" i="27" s="1"/>
  <c r="H604" i="27"/>
  <c r="I604" i="27"/>
  <c r="P604" i="27" s="1"/>
  <c r="M604" i="27"/>
  <c r="T604" i="27" s="1"/>
  <c r="H605" i="27"/>
  <c r="I605" i="27"/>
  <c r="P605" i="27" s="1"/>
  <c r="M605" i="27"/>
  <c r="T605" i="27" s="1"/>
  <c r="H606" i="27"/>
  <c r="I606" i="27"/>
  <c r="P606" i="27" s="1"/>
  <c r="M606" i="27"/>
  <c r="T606" i="27" s="1"/>
  <c r="H607" i="27"/>
  <c r="I607" i="27"/>
  <c r="P607" i="27" s="1"/>
  <c r="M607" i="27"/>
  <c r="T607" i="27" s="1"/>
  <c r="H608" i="27"/>
  <c r="I608" i="27"/>
  <c r="P608" i="27" s="1"/>
  <c r="M608" i="27"/>
  <c r="T608" i="27" s="1"/>
  <c r="H609" i="27"/>
  <c r="I609" i="27"/>
  <c r="P609" i="27" s="1"/>
  <c r="M609" i="27"/>
  <c r="T609" i="27" s="1"/>
  <c r="H610" i="27"/>
  <c r="I610" i="27"/>
  <c r="P610" i="27" s="1"/>
  <c r="M610" i="27"/>
  <c r="T610" i="27" s="1"/>
  <c r="H611" i="27"/>
  <c r="I611" i="27"/>
  <c r="P611" i="27" s="1"/>
  <c r="M611" i="27"/>
  <c r="T611" i="27" s="1"/>
  <c r="H612" i="27"/>
  <c r="I612" i="27"/>
  <c r="P612" i="27" s="1"/>
  <c r="M612" i="27"/>
  <c r="T612" i="27" s="1"/>
  <c r="H613" i="27"/>
  <c r="I613" i="27"/>
  <c r="P613" i="27" s="1"/>
  <c r="M613" i="27"/>
  <c r="T613" i="27" s="1"/>
  <c r="H614" i="27"/>
  <c r="I614" i="27"/>
  <c r="P614" i="27" s="1"/>
  <c r="M614" i="27"/>
  <c r="T614" i="27" s="1"/>
  <c r="H615" i="27"/>
  <c r="I615" i="27"/>
  <c r="P615" i="27" s="1"/>
  <c r="M615" i="27"/>
  <c r="T615" i="27" s="1"/>
  <c r="H616" i="27"/>
  <c r="I616" i="27"/>
  <c r="P616" i="27" s="1"/>
  <c r="M616" i="27"/>
  <c r="T616" i="27" s="1"/>
  <c r="H617" i="27"/>
  <c r="I617" i="27"/>
  <c r="P617" i="27" s="1"/>
  <c r="M617" i="27"/>
  <c r="T617" i="27" s="1"/>
  <c r="H618" i="27"/>
  <c r="I618" i="27"/>
  <c r="P618" i="27" s="1"/>
  <c r="M618" i="27"/>
  <c r="T618" i="27" s="1"/>
  <c r="H619" i="27"/>
  <c r="I619" i="27"/>
  <c r="P619" i="27" s="1"/>
  <c r="M619" i="27"/>
  <c r="T619" i="27" s="1"/>
  <c r="H620" i="27"/>
  <c r="I620" i="27"/>
  <c r="P620" i="27" s="1"/>
  <c r="M620" i="27"/>
  <c r="T620" i="27" s="1"/>
  <c r="H621" i="27"/>
  <c r="I621" i="27"/>
  <c r="P621" i="27" s="1"/>
  <c r="M621" i="27"/>
  <c r="T621" i="27" s="1"/>
  <c r="N621" i="27"/>
  <c r="U621" i="27" s="1"/>
  <c r="H622" i="27"/>
  <c r="I622" i="27"/>
  <c r="P622" i="27" s="1"/>
  <c r="M622" i="27"/>
  <c r="T622" i="27" s="1"/>
  <c r="H623" i="27"/>
  <c r="I623" i="27"/>
  <c r="P623" i="27" s="1"/>
  <c r="M623" i="27"/>
  <c r="T623" i="27" s="1"/>
  <c r="H624" i="27"/>
  <c r="I624" i="27"/>
  <c r="P624" i="27" s="1"/>
  <c r="M624" i="27"/>
  <c r="T624" i="27" s="1"/>
  <c r="H625" i="27"/>
  <c r="I625" i="27"/>
  <c r="P625" i="27" s="1"/>
  <c r="M625" i="27"/>
  <c r="T625" i="27" s="1"/>
  <c r="N625" i="27"/>
  <c r="U625" i="27" s="1"/>
  <c r="H626" i="27"/>
  <c r="I626" i="27"/>
  <c r="P626" i="27" s="1"/>
  <c r="M626" i="27"/>
  <c r="T626" i="27" s="1"/>
  <c r="N626" i="27"/>
  <c r="U626" i="27" s="1"/>
  <c r="H627" i="27"/>
  <c r="I627" i="27"/>
  <c r="P627" i="27" s="1"/>
  <c r="J627" i="27"/>
  <c r="Q627" i="27" s="1"/>
  <c r="M627" i="27"/>
  <c r="T627" i="27" s="1"/>
  <c r="H628" i="27"/>
  <c r="I628" i="27"/>
  <c r="P628" i="27" s="1"/>
  <c r="M628" i="27"/>
  <c r="T628" i="27" s="1"/>
  <c r="O628" i="27"/>
  <c r="V628" i="27" s="1"/>
  <c r="H629" i="27"/>
  <c r="I629" i="27"/>
  <c r="P629" i="27" s="1"/>
  <c r="M629" i="27"/>
  <c r="T629" i="27" s="1"/>
  <c r="N629" i="27"/>
  <c r="U629" i="27" s="1"/>
  <c r="H630" i="27"/>
  <c r="I630" i="27"/>
  <c r="P630" i="27" s="1"/>
  <c r="M630" i="27"/>
  <c r="T630" i="27" s="1"/>
  <c r="O630" i="27"/>
  <c r="V630" i="27" s="1"/>
  <c r="H631" i="27"/>
  <c r="I631" i="27"/>
  <c r="P631" i="27" s="1"/>
  <c r="M631" i="27"/>
  <c r="T631" i="27" s="1"/>
  <c r="N631" i="27"/>
  <c r="U631" i="27" s="1"/>
  <c r="H632" i="27"/>
  <c r="I632" i="27"/>
  <c r="P632" i="27" s="1"/>
  <c r="J632" i="27"/>
  <c r="Q632" i="27" s="1"/>
  <c r="M632" i="27"/>
  <c r="T632" i="27" s="1"/>
  <c r="H633" i="27"/>
  <c r="I633" i="27"/>
  <c r="P633" i="27" s="1"/>
  <c r="K633" i="27"/>
  <c r="R633" i="27" s="1"/>
  <c r="M633" i="27"/>
  <c r="T633" i="27" s="1"/>
  <c r="H634" i="27"/>
  <c r="I634" i="27"/>
  <c r="P634" i="27" s="1"/>
  <c r="J634" i="27"/>
  <c r="Q634" i="27" s="1"/>
  <c r="M634" i="27"/>
  <c r="T634" i="27" s="1"/>
  <c r="H635" i="27"/>
  <c r="I635" i="27"/>
  <c r="P635" i="27" s="1"/>
  <c r="M635" i="27"/>
  <c r="T635" i="27" s="1"/>
  <c r="N635" i="27"/>
  <c r="U635" i="27" s="1"/>
  <c r="H636" i="27"/>
  <c r="I636" i="27"/>
  <c r="P636" i="27" s="1"/>
  <c r="M636" i="27"/>
  <c r="T636" i="27" s="1"/>
  <c r="H637" i="27"/>
  <c r="I637" i="27"/>
  <c r="P637" i="27" s="1"/>
  <c r="M637" i="27"/>
  <c r="T637" i="27" s="1"/>
  <c r="N637" i="27"/>
  <c r="U637" i="27" s="1"/>
  <c r="H638" i="27"/>
  <c r="I638" i="27"/>
  <c r="P638" i="27" s="1"/>
  <c r="M638" i="27"/>
  <c r="T638" i="27" s="1"/>
  <c r="O638" i="27"/>
  <c r="V638" i="27" s="1"/>
  <c r="H639" i="27"/>
  <c r="I639" i="27"/>
  <c r="P639" i="27" s="1"/>
  <c r="M639" i="27"/>
  <c r="T639" i="27" s="1"/>
  <c r="N639" i="27"/>
  <c r="U639" i="27" s="1"/>
  <c r="H640" i="27"/>
  <c r="I640" i="27"/>
  <c r="P640" i="27" s="1"/>
  <c r="J640" i="27"/>
  <c r="Q640" i="27" s="1"/>
  <c r="M640" i="27"/>
  <c r="T640" i="27" s="1"/>
  <c r="H641" i="27"/>
  <c r="I641" i="27"/>
  <c r="P641" i="27" s="1"/>
  <c r="K641" i="27"/>
  <c r="R641" i="27" s="1"/>
  <c r="M641" i="27"/>
  <c r="T641" i="27" s="1"/>
  <c r="H642" i="27"/>
  <c r="I642" i="27"/>
  <c r="P642" i="27" s="1"/>
  <c r="J642" i="27"/>
  <c r="Q642" i="27" s="1"/>
  <c r="M642" i="27"/>
  <c r="T642" i="27" s="1"/>
  <c r="H643" i="27"/>
  <c r="I643" i="27"/>
  <c r="P643" i="27" s="1"/>
  <c r="M643" i="27"/>
  <c r="T643" i="27" s="1"/>
  <c r="N643" i="27"/>
  <c r="U643" i="27" s="1"/>
  <c r="H644" i="27"/>
  <c r="I644" i="27"/>
  <c r="P644" i="27" s="1"/>
  <c r="M644" i="27"/>
  <c r="T644" i="27" s="1"/>
  <c r="H645" i="27"/>
  <c r="I645" i="27"/>
  <c r="P645" i="27" s="1"/>
  <c r="M645" i="27"/>
  <c r="T645" i="27" s="1"/>
  <c r="N645" i="27"/>
  <c r="U645" i="27" s="1"/>
  <c r="H646" i="27"/>
  <c r="I646" i="27"/>
  <c r="P646" i="27" s="1"/>
  <c r="M646" i="27"/>
  <c r="T646" i="27" s="1"/>
  <c r="O646" i="27"/>
  <c r="V646" i="27" s="1"/>
  <c r="H647" i="27"/>
  <c r="I647" i="27"/>
  <c r="P647" i="27" s="1"/>
  <c r="M647" i="27"/>
  <c r="T647" i="27" s="1"/>
  <c r="N647" i="27"/>
  <c r="U647" i="27" s="1"/>
  <c r="H648" i="27"/>
  <c r="I648" i="27"/>
  <c r="P648" i="27" s="1"/>
  <c r="M648" i="27"/>
  <c r="T648" i="27" s="1"/>
  <c r="H649" i="27"/>
  <c r="I649" i="27"/>
  <c r="P649" i="27" s="1"/>
  <c r="K649" i="27"/>
  <c r="R649" i="27" s="1"/>
  <c r="M649" i="27"/>
  <c r="T649" i="27" s="1"/>
  <c r="H650" i="27"/>
  <c r="I650" i="27"/>
  <c r="P650" i="27" s="1"/>
  <c r="M650" i="27"/>
  <c r="T650" i="27" s="1"/>
  <c r="H651" i="27"/>
  <c r="I651" i="27"/>
  <c r="P651" i="27" s="1"/>
  <c r="M651" i="27"/>
  <c r="T651" i="27" s="1"/>
  <c r="N651" i="27"/>
  <c r="U651" i="27" s="1"/>
  <c r="H652" i="27"/>
  <c r="I652" i="27"/>
  <c r="P652" i="27" s="1"/>
  <c r="M652" i="27"/>
  <c r="T652" i="27" s="1"/>
  <c r="H653" i="27"/>
  <c r="I653" i="27"/>
  <c r="P653" i="27" s="1"/>
  <c r="M653" i="27"/>
  <c r="T653" i="27" s="1"/>
  <c r="H654" i="27"/>
  <c r="I654" i="27"/>
  <c r="P654" i="27" s="1"/>
  <c r="M654" i="27"/>
  <c r="T654" i="27" s="1"/>
  <c r="O654" i="27"/>
  <c r="V654" i="27" s="1"/>
  <c r="H655" i="27"/>
  <c r="I655" i="27"/>
  <c r="P655" i="27" s="1"/>
  <c r="M655" i="27"/>
  <c r="T655" i="27" s="1"/>
  <c r="H656" i="27"/>
  <c r="I656" i="27"/>
  <c r="P656" i="27" s="1"/>
  <c r="J656" i="27"/>
  <c r="Q656" i="27" s="1"/>
  <c r="M656" i="27"/>
  <c r="T656" i="27" s="1"/>
  <c r="H657" i="27"/>
  <c r="I657" i="27"/>
  <c r="P657" i="27" s="1"/>
  <c r="K657" i="27"/>
  <c r="R657" i="27" s="1"/>
  <c r="M657" i="27"/>
  <c r="T657" i="27" s="1"/>
  <c r="H658" i="27"/>
  <c r="I658" i="27"/>
  <c r="P658" i="27" s="1"/>
  <c r="J658" i="27"/>
  <c r="Q658" i="27" s="1"/>
  <c r="M658" i="27"/>
  <c r="T658" i="27" s="1"/>
  <c r="H659" i="27"/>
  <c r="I659" i="27"/>
  <c r="P659" i="27" s="1"/>
  <c r="M659" i="27"/>
  <c r="T659" i="27" s="1"/>
  <c r="H660" i="27"/>
  <c r="I660" i="27"/>
  <c r="P660" i="27" s="1"/>
  <c r="M660" i="27"/>
  <c r="T660" i="27" s="1"/>
  <c r="H661" i="27"/>
  <c r="I661" i="27"/>
  <c r="P661" i="27" s="1"/>
  <c r="M661" i="27"/>
  <c r="T661" i="27" s="1"/>
  <c r="N661" i="27"/>
  <c r="U661" i="27" s="1"/>
  <c r="H662" i="27"/>
  <c r="I662" i="27"/>
  <c r="P662" i="27" s="1"/>
  <c r="M662" i="27"/>
  <c r="T662" i="27" s="1"/>
  <c r="O662" i="27"/>
  <c r="V662" i="27" s="1"/>
  <c r="H663" i="27"/>
  <c r="I663" i="27"/>
  <c r="P663" i="27" s="1"/>
  <c r="M663" i="27"/>
  <c r="T663" i="27" s="1"/>
  <c r="N663" i="27"/>
  <c r="U663" i="27" s="1"/>
  <c r="H664" i="27"/>
  <c r="I664" i="27"/>
  <c r="P664" i="27" s="1"/>
  <c r="J664" i="27"/>
  <c r="Q664" i="27" s="1"/>
  <c r="M664" i="27"/>
  <c r="T664" i="27" s="1"/>
  <c r="H665" i="27"/>
  <c r="I665" i="27"/>
  <c r="P665" i="27" s="1"/>
  <c r="K665" i="27"/>
  <c r="R665" i="27" s="1"/>
  <c r="M665" i="27"/>
  <c r="T665" i="27" s="1"/>
  <c r="H666" i="27"/>
  <c r="I666" i="27"/>
  <c r="P666" i="27" s="1"/>
  <c r="J666" i="27"/>
  <c r="Q666" i="27" s="1"/>
  <c r="M666" i="27"/>
  <c r="T666" i="27" s="1"/>
  <c r="H667" i="27"/>
  <c r="I667" i="27"/>
  <c r="P667" i="27" s="1"/>
  <c r="M667" i="27"/>
  <c r="T667" i="27" s="1"/>
  <c r="N667" i="27"/>
  <c r="U667" i="27" s="1"/>
  <c r="H668" i="27"/>
  <c r="I668" i="27"/>
  <c r="P668" i="27" s="1"/>
  <c r="M668" i="27"/>
  <c r="T668" i="27" s="1"/>
  <c r="H669" i="27"/>
  <c r="I669" i="27"/>
  <c r="P669" i="27" s="1"/>
  <c r="M669" i="27"/>
  <c r="T669" i="27" s="1"/>
  <c r="N669" i="27"/>
  <c r="U669" i="27" s="1"/>
  <c r="H670" i="27"/>
  <c r="I670" i="27"/>
  <c r="P670" i="27" s="1"/>
  <c r="M670" i="27"/>
  <c r="T670" i="27" s="1"/>
  <c r="O670" i="27"/>
  <c r="V670" i="27" s="1"/>
  <c r="H671" i="27"/>
  <c r="I671" i="27"/>
  <c r="P671" i="27" s="1"/>
  <c r="M671" i="27"/>
  <c r="T671" i="27" s="1"/>
  <c r="N671" i="27"/>
  <c r="U671" i="27" s="1"/>
  <c r="H672" i="27"/>
  <c r="I672" i="27"/>
  <c r="P672" i="27" s="1"/>
  <c r="J672" i="27"/>
  <c r="Q672" i="27" s="1"/>
  <c r="M672" i="27"/>
  <c r="T672" i="27" s="1"/>
  <c r="H673" i="27"/>
  <c r="I673" i="27"/>
  <c r="P673" i="27" s="1"/>
  <c r="K673" i="27"/>
  <c r="R673" i="27" s="1"/>
  <c r="M673" i="27"/>
  <c r="T673" i="27" s="1"/>
  <c r="H674" i="27"/>
  <c r="I674" i="27"/>
  <c r="P674" i="27" s="1"/>
  <c r="J674" i="27"/>
  <c r="Q674" i="27" s="1"/>
  <c r="M674" i="27"/>
  <c r="T674" i="27" s="1"/>
  <c r="H675" i="27"/>
  <c r="I675" i="27"/>
  <c r="P675" i="27" s="1"/>
  <c r="M675" i="27"/>
  <c r="T675" i="27" s="1"/>
  <c r="H676" i="27"/>
  <c r="I676" i="27"/>
  <c r="P676" i="27" s="1"/>
  <c r="M676" i="27"/>
  <c r="T676" i="27" s="1"/>
  <c r="N676" i="27"/>
  <c r="U676" i="27" s="1"/>
  <c r="H677" i="27"/>
  <c r="I677" i="27"/>
  <c r="P677" i="27" s="1"/>
  <c r="M677" i="27"/>
  <c r="T677" i="27" s="1"/>
  <c r="H678" i="27"/>
  <c r="I678" i="27"/>
  <c r="P678" i="27" s="1"/>
  <c r="M678" i="27"/>
  <c r="T678" i="27" s="1"/>
  <c r="H679" i="27"/>
  <c r="I679" i="27"/>
  <c r="P679" i="27" s="1"/>
  <c r="M679" i="27"/>
  <c r="T679" i="27" s="1"/>
  <c r="H680" i="27"/>
  <c r="I680" i="27"/>
  <c r="P680" i="27" s="1"/>
  <c r="M680" i="27"/>
  <c r="T680" i="27" s="1"/>
  <c r="N680" i="27"/>
  <c r="U680" i="27" s="1"/>
  <c r="H681" i="27"/>
  <c r="I681" i="27"/>
  <c r="P681" i="27" s="1"/>
  <c r="M681" i="27"/>
  <c r="T681" i="27" s="1"/>
  <c r="H682" i="27"/>
  <c r="I682" i="27"/>
  <c r="P682" i="27" s="1"/>
  <c r="M682" i="27"/>
  <c r="T682" i="27" s="1"/>
  <c r="N682" i="27"/>
  <c r="U682" i="27" s="1"/>
  <c r="O682" i="27"/>
  <c r="V682" i="27" s="1"/>
  <c r="H683" i="27"/>
  <c r="I683" i="27"/>
  <c r="P683" i="27" s="1"/>
  <c r="J683" i="27"/>
  <c r="Q683" i="27" s="1"/>
  <c r="K683" i="27"/>
  <c r="R683" i="27" s="1"/>
  <c r="M683" i="27"/>
  <c r="T683" i="27" s="1"/>
  <c r="H684" i="27"/>
  <c r="I684" i="27"/>
  <c r="P684" i="27" s="1"/>
  <c r="K684" i="27"/>
  <c r="R684" i="27" s="1"/>
  <c r="M684" i="27"/>
  <c r="T684" i="27" s="1"/>
  <c r="H685" i="27"/>
  <c r="I685" i="27"/>
  <c r="P685" i="27" s="1"/>
  <c r="M685" i="27"/>
  <c r="T685" i="27" s="1"/>
  <c r="H686" i="27"/>
  <c r="I686" i="27"/>
  <c r="P686" i="27" s="1"/>
  <c r="M686" i="27"/>
  <c r="T686" i="27" s="1"/>
  <c r="H687" i="27"/>
  <c r="I687" i="27"/>
  <c r="P687" i="27" s="1"/>
  <c r="M687" i="27"/>
  <c r="T687" i="27" s="1"/>
  <c r="H688" i="27"/>
  <c r="I688" i="27"/>
  <c r="P688" i="27" s="1"/>
  <c r="M688" i="27"/>
  <c r="T688" i="27" s="1"/>
  <c r="H689" i="27"/>
  <c r="I689" i="27"/>
  <c r="P689" i="27" s="1"/>
  <c r="M689" i="27"/>
  <c r="T689" i="27" s="1"/>
  <c r="H690" i="27"/>
  <c r="I690" i="27"/>
  <c r="P690" i="27" s="1"/>
  <c r="M690" i="27"/>
  <c r="T690" i="27" s="1"/>
  <c r="H691" i="27"/>
  <c r="I691" i="27"/>
  <c r="P691" i="27" s="1"/>
  <c r="M691" i="27"/>
  <c r="T691" i="27" s="1"/>
  <c r="H692" i="27"/>
  <c r="I692" i="27"/>
  <c r="P692" i="27" s="1"/>
  <c r="M692" i="27"/>
  <c r="T692" i="27" s="1"/>
  <c r="H693" i="27"/>
  <c r="I693" i="27"/>
  <c r="P693" i="27" s="1"/>
  <c r="M693" i="27"/>
  <c r="T693" i="27" s="1"/>
  <c r="H694" i="27"/>
  <c r="I694" i="27"/>
  <c r="P694" i="27" s="1"/>
  <c r="M694" i="27"/>
  <c r="T694" i="27" s="1"/>
  <c r="H695" i="27"/>
  <c r="I695" i="27"/>
  <c r="P695" i="27" s="1"/>
  <c r="M695" i="27"/>
  <c r="T695" i="27" s="1"/>
  <c r="H696" i="27"/>
  <c r="I696" i="27"/>
  <c r="P696" i="27" s="1"/>
  <c r="M696" i="27"/>
  <c r="T696" i="27" s="1"/>
  <c r="H697" i="27"/>
  <c r="I697" i="27"/>
  <c r="P697" i="27" s="1"/>
  <c r="M697" i="27"/>
  <c r="T697" i="27" s="1"/>
  <c r="H698" i="27"/>
  <c r="I698" i="27"/>
  <c r="P698" i="27" s="1"/>
  <c r="M698" i="27"/>
  <c r="T698" i="27" s="1"/>
  <c r="H699" i="27"/>
  <c r="I699" i="27"/>
  <c r="P699" i="27" s="1"/>
  <c r="K699" i="27"/>
  <c r="R699" i="27" s="1"/>
  <c r="M699" i="27"/>
  <c r="T699" i="27" s="1"/>
  <c r="H700" i="27"/>
  <c r="I700" i="27"/>
  <c r="P700" i="27" s="1"/>
  <c r="K700" i="27"/>
  <c r="R700" i="27" s="1"/>
  <c r="M700" i="27"/>
  <c r="T700" i="27" s="1"/>
  <c r="H701" i="27"/>
  <c r="I701" i="27"/>
  <c r="P701" i="27" s="1"/>
  <c r="M701" i="27"/>
  <c r="T701" i="27" s="1"/>
  <c r="H702" i="27"/>
  <c r="I702" i="27"/>
  <c r="P702" i="27" s="1"/>
  <c r="M702" i="27"/>
  <c r="T702" i="27" s="1"/>
  <c r="H703" i="27"/>
  <c r="I703" i="27"/>
  <c r="P703" i="27" s="1"/>
  <c r="M703" i="27"/>
  <c r="T703" i="27" s="1"/>
  <c r="H704" i="27"/>
  <c r="I704" i="27"/>
  <c r="P704" i="27" s="1"/>
  <c r="K704" i="27"/>
  <c r="R704" i="27" s="1"/>
  <c r="M704" i="27"/>
  <c r="T704" i="27" s="1"/>
  <c r="H705" i="27"/>
  <c r="I705" i="27"/>
  <c r="P705" i="27" s="1"/>
  <c r="J705" i="27"/>
  <c r="Q705" i="27" s="1"/>
  <c r="M705" i="27"/>
  <c r="T705" i="27" s="1"/>
  <c r="H706" i="27"/>
  <c r="I706" i="27"/>
  <c r="P706" i="27" s="1"/>
  <c r="M706" i="27"/>
  <c r="T706" i="27" s="1"/>
  <c r="H707" i="27"/>
  <c r="I707" i="27"/>
  <c r="P707" i="27" s="1"/>
  <c r="M707" i="27"/>
  <c r="T707" i="27" s="1"/>
  <c r="N707" i="27"/>
  <c r="U707" i="27" s="1"/>
  <c r="H708" i="27"/>
  <c r="I708" i="27"/>
  <c r="P708" i="27" s="1"/>
  <c r="M708" i="27"/>
  <c r="T708" i="27" s="1"/>
  <c r="H709" i="27"/>
  <c r="I709" i="27"/>
  <c r="P709" i="27" s="1"/>
  <c r="M709" i="27"/>
  <c r="T709" i="27" s="1"/>
  <c r="N709" i="27"/>
  <c r="U709" i="27" s="1"/>
  <c r="H710" i="27"/>
  <c r="I710" i="27"/>
  <c r="P710" i="27" s="1"/>
  <c r="M710" i="27"/>
  <c r="T710" i="27" s="1"/>
  <c r="N710" i="27"/>
  <c r="U710" i="27" s="1"/>
  <c r="O710" i="27"/>
  <c r="V710" i="27" s="1"/>
  <c r="H711" i="27"/>
  <c r="I711" i="27"/>
  <c r="P711" i="27" s="1"/>
  <c r="J711" i="27"/>
  <c r="Q711" i="27" s="1"/>
  <c r="K711" i="27"/>
  <c r="R711" i="27" s="1"/>
  <c r="M711" i="27"/>
  <c r="T711" i="27" s="1"/>
  <c r="O711" i="27"/>
  <c r="V711" i="27" s="1"/>
  <c r="H712" i="27"/>
  <c r="I712" i="27"/>
  <c r="P712" i="27" s="1"/>
  <c r="M712" i="27"/>
  <c r="T712" i="27" s="1"/>
  <c r="H713" i="27"/>
  <c r="I713" i="27"/>
  <c r="P713" i="27" s="1"/>
  <c r="M713" i="27"/>
  <c r="T713" i="27" s="1"/>
  <c r="N713" i="27"/>
  <c r="U713" i="27" s="1"/>
  <c r="H714" i="27"/>
  <c r="I714" i="27"/>
  <c r="P714" i="27" s="1"/>
  <c r="M714" i="27"/>
  <c r="T714" i="27" s="1"/>
  <c r="H715" i="27"/>
  <c r="I715" i="27"/>
  <c r="P715" i="27" s="1"/>
  <c r="M715" i="27"/>
  <c r="T715" i="27" s="1"/>
  <c r="N715" i="27"/>
  <c r="U715" i="27" s="1"/>
  <c r="H716" i="27"/>
  <c r="I716" i="27"/>
  <c r="P716" i="27" s="1"/>
  <c r="M716" i="27"/>
  <c r="T716" i="27" s="1"/>
  <c r="H717" i="27"/>
  <c r="I717" i="27"/>
  <c r="P717" i="27" s="1"/>
  <c r="M717" i="27"/>
  <c r="T717" i="27" s="1"/>
  <c r="N717" i="27"/>
  <c r="U717" i="27" s="1"/>
  <c r="H718" i="27"/>
  <c r="I718" i="27"/>
  <c r="P718" i="27" s="1"/>
  <c r="M718" i="27"/>
  <c r="T718" i="27" s="1"/>
  <c r="N718" i="27"/>
  <c r="U718" i="27" s="1"/>
  <c r="O718" i="27"/>
  <c r="V718" i="27" s="1"/>
  <c r="H719" i="27"/>
  <c r="I719" i="27"/>
  <c r="P719" i="27" s="1"/>
  <c r="J719" i="27"/>
  <c r="Q719" i="27" s="1"/>
  <c r="K719" i="27"/>
  <c r="R719" i="27" s="1"/>
  <c r="M719" i="27"/>
  <c r="T719" i="27" s="1"/>
  <c r="O719" i="27"/>
  <c r="V719" i="27" s="1"/>
  <c r="H720" i="27"/>
  <c r="I720" i="27"/>
  <c r="P720" i="27" s="1"/>
  <c r="K720" i="27"/>
  <c r="R720" i="27" s="1"/>
  <c r="M720" i="27"/>
  <c r="T720" i="27" s="1"/>
  <c r="H721" i="27"/>
  <c r="I721" i="27"/>
  <c r="P721" i="27" s="1"/>
  <c r="J721" i="27"/>
  <c r="Q721" i="27" s="1"/>
  <c r="M721" i="27"/>
  <c r="T721" i="27" s="1"/>
  <c r="H722" i="27"/>
  <c r="I722" i="27"/>
  <c r="P722" i="27" s="1"/>
  <c r="M722" i="27"/>
  <c r="T722" i="27" s="1"/>
  <c r="O722" i="27"/>
  <c r="V722" i="27" s="1"/>
  <c r="H723" i="27"/>
  <c r="I723" i="27"/>
  <c r="P723" i="27" s="1"/>
  <c r="K723" i="27"/>
  <c r="R723" i="27" s="1"/>
  <c r="M723" i="27"/>
  <c r="T723" i="27" s="1"/>
  <c r="N723" i="27"/>
  <c r="U723" i="27" s="1"/>
  <c r="H724" i="27"/>
  <c r="I724" i="27"/>
  <c r="P724" i="27" s="1"/>
  <c r="M724" i="27"/>
  <c r="T724" i="27" s="1"/>
  <c r="H725" i="27"/>
  <c r="I725" i="27"/>
  <c r="P725" i="27" s="1"/>
  <c r="M725" i="27"/>
  <c r="T725" i="27" s="1"/>
  <c r="N725" i="27"/>
  <c r="U725" i="27" s="1"/>
  <c r="H726" i="27"/>
  <c r="I726" i="27"/>
  <c r="P726" i="27" s="1"/>
  <c r="M726" i="27"/>
  <c r="T726" i="27" s="1"/>
  <c r="N726" i="27"/>
  <c r="U726" i="27" s="1"/>
  <c r="O726" i="27"/>
  <c r="V726" i="27" s="1"/>
  <c r="H727" i="27"/>
  <c r="I727" i="27"/>
  <c r="P727" i="27" s="1"/>
  <c r="J727" i="27"/>
  <c r="Q727" i="27" s="1"/>
  <c r="K727" i="27"/>
  <c r="R727" i="27" s="1"/>
  <c r="M727" i="27"/>
  <c r="T727" i="27" s="1"/>
  <c r="O727" i="27"/>
  <c r="V727" i="27" s="1"/>
  <c r="H728" i="27"/>
  <c r="I728" i="27"/>
  <c r="P728" i="27" s="1"/>
  <c r="K728" i="27"/>
  <c r="R728" i="27" s="1"/>
  <c r="M728" i="27"/>
  <c r="T728" i="27" s="1"/>
  <c r="H729" i="27"/>
  <c r="I729" i="27"/>
  <c r="P729" i="27" s="1"/>
  <c r="J729" i="27"/>
  <c r="Q729" i="27" s="1"/>
  <c r="M729" i="27"/>
  <c r="T729" i="27" s="1"/>
  <c r="H730" i="27"/>
  <c r="I730" i="27"/>
  <c r="P730" i="27" s="1"/>
  <c r="M730" i="27"/>
  <c r="T730" i="27" s="1"/>
  <c r="O730" i="27"/>
  <c r="V730" i="27" s="1"/>
  <c r="H731" i="27"/>
  <c r="I731" i="27"/>
  <c r="P731" i="27" s="1"/>
  <c r="K731" i="27"/>
  <c r="R731" i="27" s="1"/>
  <c r="M731" i="27"/>
  <c r="T731" i="27" s="1"/>
  <c r="N731" i="27"/>
  <c r="U731" i="27" s="1"/>
  <c r="H732" i="27"/>
  <c r="I732" i="27"/>
  <c r="P732" i="27" s="1"/>
  <c r="M732" i="27"/>
  <c r="T732" i="27" s="1"/>
  <c r="H733" i="27"/>
  <c r="I733" i="27"/>
  <c r="P733" i="27" s="1"/>
  <c r="M733" i="27"/>
  <c r="T733" i="27" s="1"/>
  <c r="N733" i="27"/>
  <c r="U733" i="27" s="1"/>
  <c r="H734" i="27"/>
  <c r="I734" i="27"/>
  <c r="P734" i="27" s="1"/>
  <c r="M734" i="27"/>
  <c r="T734" i="27" s="1"/>
  <c r="N734" i="27"/>
  <c r="U734" i="27" s="1"/>
  <c r="O734" i="27"/>
  <c r="V734" i="27" s="1"/>
  <c r="H735" i="27"/>
  <c r="I735" i="27"/>
  <c r="P735" i="27" s="1"/>
  <c r="J735" i="27"/>
  <c r="Q735" i="27" s="1"/>
  <c r="K735" i="27"/>
  <c r="R735" i="27" s="1"/>
  <c r="M735" i="27"/>
  <c r="T735" i="27" s="1"/>
  <c r="O735" i="27"/>
  <c r="V735" i="27" s="1"/>
  <c r="H736" i="27"/>
  <c r="I736" i="27"/>
  <c r="P736" i="27" s="1"/>
  <c r="K736" i="27"/>
  <c r="R736" i="27" s="1"/>
  <c r="M736" i="27"/>
  <c r="T736" i="27" s="1"/>
  <c r="E6" i="26"/>
  <c r="I6" i="26"/>
  <c r="J6" i="26" s="1"/>
  <c r="E7" i="26"/>
  <c r="I7" i="26"/>
  <c r="E8" i="26"/>
  <c r="I8" i="26"/>
  <c r="E9" i="26"/>
  <c r="I9" i="26"/>
  <c r="E10" i="26"/>
  <c r="I10" i="26"/>
  <c r="E11" i="26"/>
  <c r="I11" i="26"/>
  <c r="E12" i="26"/>
  <c r="I12" i="26"/>
  <c r="E13" i="26"/>
  <c r="I13" i="26"/>
  <c r="J13" i="26"/>
  <c r="K13" i="26" s="1"/>
  <c r="E14" i="26"/>
  <c r="I14" i="26"/>
  <c r="J14" i="26" s="1"/>
  <c r="E15" i="26"/>
  <c r="I15" i="26"/>
  <c r="E16" i="26"/>
  <c r="I16" i="26"/>
  <c r="E17" i="26"/>
  <c r="I17" i="26"/>
  <c r="E18" i="26"/>
  <c r="I18" i="26"/>
  <c r="E19" i="26"/>
  <c r="I19" i="26"/>
  <c r="E20" i="26"/>
  <c r="I20" i="26"/>
  <c r="J20" i="26" s="1"/>
  <c r="E21" i="26"/>
  <c r="I21" i="26"/>
  <c r="E22" i="26"/>
  <c r="I22" i="26"/>
  <c r="E23" i="26"/>
  <c r="I23" i="26"/>
  <c r="E24" i="26"/>
  <c r="I24" i="26"/>
  <c r="E25" i="26"/>
  <c r="I25" i="26"/>
  <c r="E26" i="26"/>
  <c r="I26" i="26"/>
  <c r="E27" i="26"/>
  <c r="I27" i="26"/>
  <c r="J27" i="26"/>
  <c r="K27" i="26" s="1"/>
  <c r="E28" i="26"/>
  <c r="I28" i="26"/>
  <c r="J28" i="26" s="1"/>
  <c r="E29" i="26"/>
  <c r="I29" i="26"/>
  <c r="E30" i="26"/>
  <c r="I30" i="26"/>
  <c r="E31" i="26"/>
  <c r="I31" i="26"/>
  <c r="E32" i="26"/>
  <c r="I32" i="26"/>
  <c r="E33" i="26"/>
  <c r="I33" i="26"/>
  <c r="E34" i="26"/>
  <c r="I34" i="26"/>
  <c r="J34" i="26" s="1"/>
  <c r="E35" i="26"/>
  <c r="I35" i="26"/>
  <c r="E36" i="26"/>
  <c r="I36" i="26"/>
  <c r="E37" i="26"/>
  <c r="I37" i="26"/>
  <c r="E38" i="26"/>
  <c r="I38" i="26"/>
  <c r="E39" i="26"/>
  <c r="I39" i="26"/>
  <c r="E40" i="26"/>
  <c r="I40" i="26"/>
  <c r="E41" i="26"/>
  <c r="I41" i="26"/>
  <c r="J41" i="26"/>
  <c r="K41" i="26" s="1"/>
  <c r="E42" i="26"/>
  <c r="I42" i="26"/>
  <c r="J42" i="26" s="1"/>
  <c r="E43" i="26"/>
  <c r="I43" i="26"/>
  <c r="E44" i="26"/>
  <c r="I44" i="26"/>
  <c r="E45" i="26"/>
  <c r="I45" i="26"/>
  <c r="E46" i="26"/>
  <c r="I46" i="26"/>
  <c r="E47" i="26"/>
  <c r="I47" i="26"/>
  <c r="E48" i="26"/>
  <c r="I48" i="26"/>
  <c r="J48" i="26" s="1"/>
  <c r="E49" i="26"/>
  <c r="I49" i="26"/>
  <c r="E50" i="26"/>
  <c r="I50" i="26"/>
  <c r="E51" i="26"/>
  <c r="I51" i="26"/>
  <c r="E52" i="26"/>
  <c r="I52" i="26"/>
  <c r="E53" i="26"/>
  <c r="I53" i="26"/>
  <c r="E54" i="26"/>
  <c r="I54" i="26"/>
  <c r="E55" i="26"/>
  <c r="I55" i="26"/>
  <c r="J55" i="26"/>
  <c r="K55" i="26" s="1"/>
  <c r="E56" i="26"/>
  <c r="I56" i="26"/>
  <c r="J56" i="26" s="1"/>
  <c r="E57" i="26"/>
  <c r="I57" i="26"/>
  <c r="E58" i="26"/>
  <c r="I58" i="26"/>
  <c r="E59" i="26"/>
  <c r="I59" i="26"/>
  <c r="E60" i="26"/>
  <c r="I60" i="26"/>
  <c r="E61" i="26"/>
  <c r="I61" i="26"/>
  <c r="E62" i="26"/>
  <c r="I62" i="26"/>
  <c r="J62" i="26" s="1"/>
  <c r="E63" i="26"/>
  <c r="I63" i="26"/>
  <c r="E64" i="26"/>
  <c r="I64" i="26"/>
  <c r="E65" i="26"/>
  <c r="I65" i="26"/>
  <c r="E66" i="26"/>
  <c r="I66" i="26"/>
  <c r="E67" i="26"/>
  <c r="I67" i="26"/>
  <c r="E68" i="26"/>
  <c r="I68" i="26"/>
  <c r="E69" i="26"/>
  <c r="I69" i="26"/>
  <c r="J69" i="26"/>
  <c r="K69" i="26" s="1"/>
  <c r="E70" i="26"/>
  <c r="I70" i="26"/>
  <c r="J70" i="26" s="1"/>
  <c r="E71" i="26"/>
  <c r="I71" i="26"/>
  <c r="E72" i="26"/>
  <c r="I72" i="26"/>
  <c r="E73" i="26"/>
  <c r="I73" i="26"/>
  <c r="E74" i="26"/>
  <c r="I74" i="26"/>
  <c r="E75" i="26"/>
  <c r="I75" i="26"/>
  <c r="E76" i="26"/>
  <c r="I76" i="26"/>
  <c r="J76" i="26" s="1"/>
  <c r="E77" i="26"/>
  <c r="I77" i="26"/>
  <c r="E78" i="26"/>
  <c r="I78" i="26"/>
  <c r="E79" i="26"/>
  <c r="I79" i="26"/>
  <c r="E80" i="26"/>
  <c r="I80" i="26"/>
  <c r="E81" i="26"/>
  <c r="I81" i="26"/>
  <c r="E82" i="26"/>
  <c r="I82" i="26"/>
  <c r="E83" i="26"/>
  <c r="I83" i="26"/>
  <c r="J83" i="26"/>
  <c r="K83" i="26" s="1"/>
  <c r="E84" i="26"/>
  <c r="I84" i="26"/>
  <c r="J84" i="26" s="1"/>
  <c r="E85" i="26"/>
  <c r="I85" i="26"/>
  <c r="E86" i="26"/>
  <c r="I86" i="26"/>
  <c r="E87" i="26"/>
  <c r="I87" i="26"/>
  <c r="E88" i="26"/>
  <c r="I88" i="26"/>
  <c r="E89" i="26"/>
  <c r="I89" i="26"/>
  <c r="E90" i="26"/>
  <c r="I90" i="26"/>
  <c r="J90" i="26"/>
  <c r="K90" i="26"/>
  <c r="E91" i="26"/>
  <c r="I91" i="26"/>
  <c r="J91" i="26"/>
  <c r="K91" i="26"/>
  <c r="E92" i="26"/>
  <c r="I92" i="26"/>
  <c r="J92" i="26"/>
  <c r="K92" i="26"/>
  <c r="E93" i="26"/>
  <c r="I93" i="26"/>
  <c r="J93" i="26"/>
  <c r="K93" i="26"/>
  <c r="E94" i="26"/>
  <c r="I94" i="26"/>
  <c r="J94" i="26"/>
  <c r="K94" i="26"/>
  <c r="E95" i="26"/>
  <c r="I95" i="26"/>
  <c r="J95" i="26"/>
  <c r="K95" i="26"/>
  <c r="E96" i="26"/>
  <c r="I96" i="26"/>
  <c r="J96" i="26"/>
  <c r="K96" i="26"/>
  <c r="AK2" i="30" l="1"/>
  <c r="AO2" i="30"/>
  <c r="AS2" i="30"/>
  <c r="AW2" i="30"/>
  <c r="I2" i="30"/>
  <c r="M2" i="30"/>
  <c r="Q2" i="30"/>
  <c r="F2" i="30"/>
  <c r="AQ2" i="30"/>
  <c r="G2" i="30"/>
  <c r="O2" i="30"/>
  <c r="AN2" i="30"/>
  <c r="H2" i="30"/>
  <c r="P2" i="30"/>
  <c r="AL2" i="30"/>
  <c r="BC2" i="30" s="1"/>
  <c r="AP2" i="30"/>
  <c r="AT2" i="30"/>
  <c r="AX2" i="30"/>
  <c r="AJ2" i="30"/>
  <c r="J2" i="30"/>
  <c r="N2" i="30"/>
  <c r="R2" i="30"/>
  <c r="D2" i="30"/>
  <c r="AM2" i="30"/>
  <c r="BD2" i="30" s="1"/>
  <c r="AU2" i="30"/>
  <c r="BL2" i="30" s="1"/>
  <c r="K2" i="30"/>
  <c r="E2" i="30"/>
  <c r="AR2" i="30"/>
  <c r="BI2" i="30" s="1"/>
  <c r="AV2" i="30"/>
  <c r="BM2" i="30" s="1"/>
  <c r="L2" i="30"/>
  <c r="AM3" i="30"/>
  <c r="AQ3" i="30"/>
  <c r="AU3" i="30"/>
  <c r="AJ3" i="30"/>
  <c r="I3" i="30"/>
  <c r="M3" i="30"/>
  <c r="Q3" i="30"/>
  <c r="D3" i="30"/>
  <c r="AK3" i="30"/>
  <c r="AS3" i="30"/>
  <c r="BJ3" i="30" s="1"/>
  <c r="K3" i="30"/>
  <c r="O3" i="30"/>
  <c r="AL3" i="30"/>
  <c r="AT3" i="30"/>
  <c r="H3" i="30"/>
  <c r="S3" i="30"/>
  <c r="T3" i="30" s="1"/>
  <c r="AN3" i="30"/>
  <c r="BE3" i="30" s="1"/>
  <c r="AR3" i="30"/>
  <c r="AV3" i="30"/>
  <c r="J3" i="30"/>
  <c r="N3" i="30"/>
  <c r="R3" i="30"/>
  <c r="F3" i="30"/>
  <c r="AO3" i="30"/>
  <c r="BF3" i="30" s="1"/>
  <c r="AW3" i="30"/>
  <c r="BN3" i="30" s="1"/>
  <c r="G3" i="30"/>
  <c r="AP3" i="30"/>
  <c r="BG3" i="30" s="1"/>
  <c r="AX3" i="30"/>
  <c r="L3" i="30"/>
  <c r="P3" i="30"/>
  <c r="E3" i="30"/>
  <c r="A48" i="33"/>
  <c r="H33" i="33"/>
  <c r="O33" i="33" s="1"/>
  <c r="E33" i="33"/>
  <c r="L33" i="33" s="1"/>
  <c r="G33" i="33"/>
  <c r="N33" i="33" s="1"/>
  <c r="K33" i="33"/>
  <c r="R33" i="33" s="1"/>
  <c r="F33" i="33"/>
  <c r="M33" i="33" s="1"/>
  <c r="I33" i="33"/>
  <c r="P33" i="33" s="1"/>
  <c r="J33" i="33"/>
  <c r="Q33" i="33" s="1"/>
  <c r="A57" i="33"/>
  <c r="E42" i="33"/>
  <c r="L42" i="33" s="1"/>
  <c r="I42" i="33"/>
  <c r="P42" i="33" s="1"/>
  <c r="H42" i="33"/>
  <c r="O42" i="33" s="1"/>
  <c r="F42" i="33"/>
  <c r="M42" i="33" s="1"/>
  <c r="G42" i="33"/>
  <c r="N42" i="33" s="1"/>
  <c r="J42" i="33"/>
  <c r="Q42" i="33" s="1"/>
  <c r="K42" i="33"/>
  <c r="R42" i="33" s="1"/>
  <c r="R45" i="33"/>
  <c r="Q32" i="33"/>
  <c r="N32" i="33"/>
  <c r="A55" i="33"/>
  <c r="G40" i="33"/>
  <c r="N40" i="33" s="1"/>
  <c r="K40" i="33"/>
  <c r="R40" i="33" s="1"/>
  <c r="F40" i="33"/>
  <c r="M40" i="33" s="1"/>
  <c r="J40" i="33"/>
  <c r="Q40" i="33" s="1"/>
  <c r="E40" i="33"/>
  <c r="L40" i="33" s="1"/>
  <c r="H40" i="33"/>
  <c r="O40" i="33" s="1"/>
  <c r="I40" i="33"/>
  <c r="P40" i="33" s="1"/>
  <c r="A56" i="33"/>
  <c r="H41" i="33"/>
  <c r="O41" i="33" s="1"/>
  <c r="G41" i="33"/>
  <c r="N41" i="33" s="1"/>
  <c r="K41" i="33"/>
  <c r="R41" i="33" s="1"/>
  <c r="E41" i="33"/>
  <c r="L41" i="33" s="1"/>
  <c r="F41" i="33"/>
  <c r="M41" i="33" s="1"/>
  <c r="I41" i="33"/>
  <c r="P41" i="33" s="1"/>
  <c r="J41" i="33"/>
  <c r="Q41" i="33" s="1"/>
  <c r="A54" i="33"/>
  <c r="F39" i="33"/>
  <c r="M39" i="33" s="1"/>
  <c r="J39" i="33"/>
  <c r="Q39" i="33" s="1"/>
  <c r="E39" i="33"/>
  <c r="L39" i="33" s="1"/>
  <c r="I39" i="33"/>
  <c r="P39" i="33" s="1"/>
  <c r="K39" i="33"/>
  <c r="R39" i="33" s="1"/>
  <c r="G39" i="33"/>
  <c r="N39" i="33" s="1"/>
  <c r="H39" i="33"/>
  <c r="O39" i="33" s="1"/>
  <c r="L37" i="33"/>
  <c r="A53" i="33"/>
  <c r="E38" i="33"/>
  <c r="L38" i="33" s="1"/>
  <c r="I38" i="33"/>
  <c r="P38" i="33" s="1"/>
  <c r="H38" i="33"/>
  <c r="O38" i="33" s="1"/>
  <c r="J38" i="33"/>
  <c r="Q38" i="33" s="1"/>
  <c r="K38" i="33"/>
  <c r="R38" i="33" s="1"/>
  <c r="F38" i="33"/>
  <c r="M38" i="33" s="1"/>
  <c r="G38" i="33"/>
  <c r="N38" i="33" s="1"/>
  <c r="N45" i="33"/>
  <c r="P47" i="33"/>
  <c r="E62" i="33"/>
  <c r="L62" i="33" s="1"/>
  <c r="I62" i="33"/>
  <c r="P62" i="33" s="1"/>
  <c r="H62" i="33"/>
  <c r="O62" i="33" s="1"/>
  <c r="J62" i="33"/>
  <c r="Q62" i="33" s="1"/>
  <c r="K62" i="33"/>
  <c r="R62" i="33" s="1"/>
  <c r="F62" i="33"/>
  <c r="M62" i="33" s="1"/>
  <c r="G62" i="33"/>
  <c r="N62" i="33" s="1"/>
  <c r="L32" i="33"/>
  <c r="A50" i="33"/>
  <c r="F35" i="33"/>
  <c r="M35" i="33" s="1"/>
  <c r="J35" i="33"/>
  <c r="Q35" i="33" s="1"/>
  <c r="E35" i="33"/>
  <c r="L35" i="33" s="1"/>
  <c r="I35" i="33"/>
  <c r="P35" i="33" s="1"/>
  <c r="G35" i="33"/>
  <c r="N35" i="33" s="1"/>
  <c r="H35" i="33"/>
  <c r="O35" i="33" s="1"/>
  <c r="K35" i="33"/>
  <c r="R35" i="33" s="1"/>
  <c r="L45" i="33"/>
  <c r="A49" i="33"/>
  <c r="E34" i="33"/>
  <c r="L34" i="33" s="1"/>
  <c r="I34" i="33"/>
  <c r="P34" i="33" s="1"/>
  <c r="H34" i="33"/>
  <c r="O34" i="33" s="1"/>
  <c r="F34" i="33"/>
  <c r="M34" i="33" s="1"/>
  <c r="G34" i="33"/>
  <c r="N34" i="33" s="1"/>
  <c r="J34" i="33"/>
  <c r="Q34" i="33" s="1"/>
  <c r="K34" i="33"/>
  <c r="R34" i="33" s="1"/>
  <c r="O37" i="33"/>
  <c r="L47" i="33"/>
  <c r="O32" i="33"/>
  <c r="O47" i="33"/>
  <c r="A51" i="33"/>
  <c r="G36" i="33"/>
  <c r="N36" i="33" s="1"/>
  <c r="K36" i="33"/>
  <c r="R36" i="33" s="1"/>
  <c r="F36" i="33"/>
  <c r="M36" i="33" s="1"/>
  <c r="J36" i="33"/>
  <c r="Q36" i="33" s="1"/>
  <c r="H36" i="33"/>
  <c r="O36" i="33" s="1"/>
  <c r="I36" i="33"/>
  <c r="P36" i="33" s="1"/>
  <c r="E36" i="33"/>
  <c r="L36" i="33" s="1"/>
  <c r="A59" i="33"/>
  <c r="G44" i="33"/>
  <c r="N44" i="33" s="1"/>
  <c r="K44" i="33"/>
  <c r="R44" i="33" s="1"/>
  <c r="F44" i="33"/>
  <c r="M44" i="33" s="1"/>
  <c r="J44" i="33"/>
  <c r="Q44" i="33" s="1"/>
  <c r="H44" i="33"/>
  <c r="O44" i="33" s="1"/>
  <c r="I44" i="33"/>
  <c r="P44" i="33" s="1"/>
  <c r="E44" i="33"/>
  <c r="L44" i="33" s="1"/>
  <c r="A58" i="33"/>
  <c r="F43" i="33"/>
  <c r="M43" i="33" s="1"/>
  <c r="J43" i="33"/>
  <c r="Q43" i="33" s="1"/>
  <c r="E43" i="33"/>
  <c r="L43" i="33" s="1"/>
  <c r="I43" i="33"/>
  <c r="P43" i="33" s="1"/>
  <c r="G43" i="33"/>
  <c r="N43" i="33" s="1"/>
  <c r="H43" i="33"/>
  <c r="O43" i="33" s="1"/>
  <c r="K43" i="33"/>
  <c r="R43" i="33" s="1"/>
  <c r="A61" i="33"/>
  <c r="E46" i="33"/>
  <c r="L46" i="33" s="1"/>
  <c r="I46" i="33"/>
  <c r="P46" i="33" s="1"/>
  <c r="H46" i="33"/>
  <c r="O46" i="33" s="1"/>
  <c r="J46" i="33"/>
  <c r="Q46" i="33" s="1"/>
  <c r="K46" i="33"/>
  <c r="R46" i="33" s="1"/>
  <c r="F46" i="33"/>
  <c r="M46" i="33" s="1"/>
  <c r="G46" i="33"/>
  <c r="N46" i="33" s="1"/>
  <c r="A67" i="33"/>
  <c r="G52" i="33"/>
  <c r="N52" i="33" s="1"/>
  <c r="K52" i="33"/>
  <c r="R52" i="33" s="1"/>
  <c r="F52" i="33"/>
  <c r="M52" i="33" s="1"/>
  <c r="J52" i="33"/>
  <c r="Q52" i="33" s="1"/>
  <c r="H52" i="33"/>
  <c r="O52" i="33" s="1"/>
  <c r="I52" i="33"/>
  <c r="P52" i="33" s="1"/>
  <c r="E52" i="33"/>
  <c r="L52" i="33" s="1"/>
  <c r="A75" i="33"/>
  <c r="G60" i="33"/>
  <c r="N60" i="33" s="1"/>
  <c r="K60" i="33"/>
  <c r="R60" i="33" s="1"/>
  <c r="F60" i="33"/>
  <c r="M60" i="33" s="1"/>
  <c r="J60" i="33"/>
  <c r="Q60" i="33" s="1"/>
  <c r="H60" i="33"/>
  <c r="O60" i="33" s="1"/>
  <c r="I60" i="33"/>
  <c r="P60" i="33" s="1"/>
  <c r="E60" i="33"/>
  <c r="L60" i="33" s="1"/>
  <c r="R32" i="33"/>
  <c r="J732" i="27"/>
  <c r="Q732" i="27" s="1"/>
  <c r="J724" i="27"/>
  <c r="Q724" i="27" s="1"/>
  <c r="N678" i="27"/>
  <c r="U678" i="27" s="1"/>
  <c r="N659" i="27"/>
  <c r="U659" i="27" s="1"/>
  <c r="N655" i="27"/>
  <c r="U655" i="27" s="1"/>
  <c r="N653" i="27"/>
  <c r="U653" i="27" s="1"/>
  <c r="J650" i="27"/>
  <c r="Q650" i="27" s="1"/>
  <c r="J648" i="27"/>
  <c r="Q648" i="27" s="1"/>
  <c r="N602" i="27"/>
  <c r="U602" i="27" s="1"/>
  <c r="N449" i="27"/>
  <c r="U449" i="27" s="1"/>
  <c r="N411" i="27"/>
  <c r="U411" i="27" s="1"/>
  <c r="K503" i="27"/>
  <c r="R503" i="27" s="1"/>
  <c r="K467" i="27"/>
  <c r="R467" i="27" s="1"/>
  <c r="O424" i="27"/>
  <c r="V424" i="27" s="1"/>
  <c r="K401" i="27"/>
  <c r="R401" i="27" s="1"/>
  <c r="J736" i="27"/>
  <c r="Q736" i="27" s="1"/>
  <c r="N735" i="27"/>
  <c r="U735" i="27" s="1"/>
  <c r="K732" i="27"/>
  <c r="R732" i="27" s="1"/>
  <c r="O731" i="27"/>
  <c r="V731" i="27" s="1"/>
  <c r="J728" i="27"/>
  <c r="Q728" i="27" s="1"/>
  <c r="N727" i="27"/>
  <c r="U727" i="27" s="1"/>
  <c r="K724" i="27"/>
  <c r="R724" i="27" s="1"/>
  <c r="O723" i="27"/>
  <c r="V723" i="27" s="1"/>
  <c r="J720" i="27"/>
  <c r="Q720" i="27" s="1"/>
  <c r="N719" i="27"/>
  <c r="U719" i="27" s="1"/>
  <c r="J716" i="27"/>
  <c r="Q716" i="27" s="1"/>
  <c r="J714" i="27"/>
  <c r="Q714" i="27" s="1"/>
  <c r="K712" i="27"/>
  <c r="R712" i="27" s="1"/>
  <c r="O703" i="27"/>
  <c r="V703" i="27" s="1"/>
  <c r="N684" i="27"/>
  <c r="U684" i="27" s="1"/>
  <c r="J681" i="27"/>
  <c r="Q681" i="27" s="1"/>
  <c r="J679" i="27"/>
  <c r="Q679" i="27" s="1"/>
  <c r="J677" i="27"/>
  <c r="Q677" i="27" s="1"/>
  <c r="J670" i="27"/>
  <c r="Q670" i="27" s="1"/>
  <c r="J662" i="27"/>
  <c r="Q662" i="27" s="1"/>
  <c r="J654" i="27"/>
  <c r="Q654" i="27" s="1"/>
  <c r="J646" i="27"/>
  <c r="Q646" i="27" s="1"/>
  <c r="J638" i="27"/>
  <c r="Q638" i="27" s="1"/>
  <c r="N605" i="27"/>
  <c r="U605" i="27" s="1"/>
  <c r="N604" i="27"/>
  <c r="U604" i="27" s="1"/>
  <c r="K599" i="27"/>
  <c r="R599" i="27" s="1"/>
  <c r="J541" i="27"/>
  <c r="Q541" i="27" s="1"/>
  <c r="J540" i="27"/>
  <c r="Q540" i="27" s="1"/>
  <c r="N535" i="27"/>
  <c r="U535" i="27" s="1"/>
  <c r="N534" i="27"/>
  <c r="U534" i="27" s="1"/>
  <c r="J523" i="27"/>
  <c r="Q523" i="27" s="1"/>
  <c r="N496" i="27"/>
  <c r="U496" i="27" s="1"/>
  <c r="N495" i="27"/>
  <c r="U495" i="27" s="1"/>
  <c r="J489" i="27"/>
  <c r="Q489" i="27" s="1"/>
  <c r="J360" i="27"/>
  <c r="Q360" i="27" s="1"/>
  <c r="J733" i="27"/>
  <c r="Q733" i="27" s="1"/>
  <c r="J731" i="27"/>
  <c r="Q731" i="27" s="1"/>
  <c r="N730" i="27"/>
  <c r="U730" i="27" s="1"/>
  <c r="N729" i="27"/>
  <c r="U729" i="27" s="1"/>
  <c r="J725" i="27"/>
  <c r="Q725" i="27" s="1"/>
  <c r="J723" i="27"/>
  <c r="Q723" i="27" s="1"/>
  <c r="N722" i="27"/>
  <c r="U722" i="27" s="1"/>
  <c r="N721" i="27"/>
  <c r="U721" i="27" s="1"/>
  <c r="J712" i="27"/>
  <c r="Q712" i="27" s="1"/>
  <c r="N711" i="27"/>
  <c r="U711" i="27" s="1"/>
  <c r="J708" i="27"/>
  <c r="Q708" i="27" s="1"/>
  <c r="J704" i="27"/>
  <c r="Q704" i="27" s="1"/>
  <c r="N618" i="27"/>
  <c r="U618" i="27" s="1"/>
  <c r="N617" i="27"/>
  <c r="U617" i="27" s="1"/>
  <c r="J615" i="27"/>
  <c r="Q615" i="27" s="1"/>
  <c r="J610" i="27"/>
  <c r="Q610" i="27" s="1"/>
  <c r="J603" i="27"/>
  <c r="Q603" i="27" s="1"/>
  <c r="N570" i="27"/>
  <c r="U570" i="27" s="1"/>
  <c r="N567" i="27"/>
  <c r="U567" i="27" s="1"/>
  <c r="N566" i="27"/>
  <c r="U566" i="27" s="1"/>
  <c r="K715" i="27"/>
  <c r="R715" i="27" s="1"/>
  <c r="O714" i="27"/>
  <c r="V714" i="27" s="1"/>
  <c r="O706" i="27"/>
  <c r="V706" i="27" s="1"/>
  <c r="K707" i="27"/>
  <c r="R707" i="27" s="1"/>
  <c r="O582" i="27"/>
  <c r="V582" i="27" s="1"/>
  <c r="N736" i="27"/>
  <c r="U736" i="27" s="1"/>
  <c r="J734" i="27"/>
  <c r="Q734" i="27" s="1"/>
  <c r="N732" i="27"/>
  <c r="U732" i="27" s="1"/>
  <c r="J730" i="27"/>
  <c r="Q730" i="27" s="1"/>
  <c r="N728" i="27"/>
  <c r="U728" i="27" s="1"/>
  <c r="J726" i="27"/>
  <c r="Q726" i="27" s="1"/>
  <c r="N724" i="27"/>
  <c r="U724" i="27" s="1"/>
  <c r="J722" i="27"/>
  <c r="Q722" i="27" s="1"/>
  <c r="N720" i="27"/>
  <c r="U720" i="27" s="1"/>
  <c r="J718" i="27"/>
  <c r="Q718" i="27" s="1"/>
  <c r="K716" i="27"/>
  <c r="R716" i="27" s="1"/>
  <c r="O715" i="27"/>
  <c r="V715" i="27" s="1"/>
  <c r="J715" i="27"/>
  <c r="Q715" i="27" s="1"/>
  <c r="N714" i="27"/>
  <c r="U714" i="27" s="1"/>
  <c r="J710" i="27"/>
  <c r="Q710" i="27" s="1"/>
  <c r="K708" i="27"/>
  <c r="R708" i="27" s="1"/>
  <c r="O707" i="27"/>
  <c r="V707" i="27" s="1"/>
  <c r="J707" i="27"/>
  <c r="Q707" i="27" s="1"/>
  <c r="N706" i="27"/>
  <c r="U706" i="27" s="1"/>
  <c r="N705" i="27"/>
  <c r="U705" i="27" s="1"/>
  <c r="O698" i="27"/>
  <c r="V698" i="27" s="1"/>
  <c r="O697" i="27"/>
  <c r="V697" i="27" s="1"/>
  <c r="O696" i="27"/>
  <c r="V696" i="27" s="1"/>
  <c r="K694" i="27"/>
  <c r="R694" i="27" s="1"/>
  <c r="N686" i="27"/>
  <c r="U686" i="27" s="1"/>
  <c r="K621" i="27"/>
  <c r="R621" i="27" s="1"/>
  <c r="N615" i="27"/>
  <c r="U615" i="27" s="1"/>
  <c r="K595" i="27"/>
  <c r="R595" i="27" s="1"/>
  <c r="O594" i="27"/>
  <c r="V594" i="27" s="1"/>
  <c r="N564" i="27"/>
  <c r="U564" i="27" s="1"/>
  <c r="N563" i="27"/>
  <c r="U563" i="27" s="1"/>
  <c r="N562" i="27"/>
  <c r="U562" i="27" s="1"/>
  <c r="O736" i="27"/>
  <c r="V736" i="27" s="1"/>
  <c r="O732" i="27"/>
  <c r="V732" i="27" s="1"/>
  <c r="K729" i="27"/>
  <c r="R729" i="27" s="1"/>
  <c r="O728" i="27"/>
  <c r="V728" i="27" s="1"/>
  <c r="K725" i="27"/>
  <c r="R725" i="27" s="1"/>
  <c r="O724" i="27"/>
  <c r="V724" i="27" s="1"/>
  <c r="K721" i="27"/>
  <c r="R721" i="27" s="1"/>
  <c r="O720" i="27"/>
  <c r="V720" i="27" s="1"/>
  <c r="K717" i="27"/>
  <c r="R717" i="27" s="1"/>
  <c r="O716" i="27"/>
  <c r="V716" i="27" s="1"/>
  <c r="K713" i="27"/>
  <c r="R713" i="27" s="1"/>
  <c r="O712" i="27"/>
  <c r="V712" i="27" s="1"/>
  <c r="K709" i="27"/>
  <c r="R709" i="27" s="1"/>
  <c r="O708" i="27"/>
  <c r="V708" i="27" s="1"/>
  <c r="K676" i="27"/>
  <c r="R676" i="27" s="1"/>
  <c r="K675" i="27"/>
  <c r="R675" i="27" s="1"/>
  <c r="O674" i="27"/>
  <c r="V674" i="27" s="1"/>
  <c r="O658" i="27"/>
  <c r="V658" i="27" s="1"/>
  <c r="O642" i="27"/>
  <c r="V642" i="27" s="1"/>
  <c r="O616" i="27"/>
  <c r="V616" i="27" s="1"/>
  <c r="O565" i="27"/>
  <c r="V565" i="27" s="1"/>
  <c r="O559" i="27"/>
  <c r="V559" i="27" s="1"/>
  <c r="K733" i="27"/>
  <c r="R733" i="27" s="1"/>
  <c r="K702" i="27"/>
  <c r="R702" i="27" s="1"/>
  <c r="O690" i="27"/>
  <c r="V690" i="27" s="1"/>
  <c r="O689" i="27"/>
  <c r="V689" i="27" s="1"/>
  <c r="O688" i="27"/>
  <c r="V688" i="27" s="1"/>
  <c r="O666" i="27"/>
  <c r="V666" i="27" s="1"/>
  <c r="O650" i="27"/>
  <c r="V650" i="27" s="1"/>
  <c r="O634" i="27"/>
  <c r="V634" i="27" s="1"/>
  <c r="K734" i="27"/>
  <c r="R734" i="27" s="1"/>
  <c r="O733" i="27"/>
  <c r="V733" i="27" s="1"/>
  <c r="K730" i="27"/>
  <c r="R730" i="27" s="1"/>
  <c r="O729" i="27"/>
  <c r="V729" i="27" s="1"/>
  <c r="K726" i="27"/>
  <c r="R726" i="27" s="1"/>
  <c r="O725" i="27"/>
  <c r="V725" i="27" s="1"/>
  <c r="K722" i="27"/>
  <c r="R722" i="27" s="1"/>
  <c r="O721" i="27"/>
  <c r="V721" i="27" s="1"/>
  <c r="K718" i="27"/>
  <c r="R718" i="27" s="1"/>
  <c r="O717" i="27"/>
  <c r="V717" i="27" s="1"/>
  <c r="J717" i="27"/>
  <c r="Q717" i="27" s="1"/>
  <c r="N716" i="27"/>
  <c r="U716" i="27" s="1"/>
  <c r="K714" i="27"/>
  <c r="R714" i="27" s="1"/>
  <c r="O713" i="27"/>
  <c r="V713" i="27" s="1"/>
  <c r="J713" i="27"/>
  <c r="Q713" i="27" s="1"/>
  <c r="N712" i="27"/>
  <c r="U712" i="27" s="1"/>
  <c r="K710" i="27"/>
  <c r="R710" i="27" s="1"/>
  <c r="O709" i="27"/>
  <c r="V709" i="27" s="1"/>
  <c r="J709" i="27"/>
  <c r="Q709" i="27" s="1"/>
  <c r="N708" i="27"/>
  <c r="U708" i="27" s="1"/>
  <c r="J706" i="27"/>
  <c r="Q706" i="27" s="1"/>
  <c r="N704" i="27"/>
  <c r="U704" i="27" s="1"/>
  <c r="K692" i="27"/>
  <c r="R692" i="27" s="1"/>
  <c r="K691" i="27"/>
  <c r="R691" i="27" s="1"/>
  <c r="J687" i="27"/>
  <c r="Q687" i="27" s="1"/>
  <c r="J685" i="27"/>
  <c r="Q685" i="27" s="1"/>
  <c r="K682" i="27"/>
  <c r="R682" i="27" s="1"/>
  <c r="K681" i="27"/>
  <c r="R681" i="27" s="1"/>
  <c r="J675" i="27"/>
  <c r="Q675" i="27" s="1"/>
  <c r="N673" i="27"/>
  <c r="U673" i="27" s="1"/>
  <c r="K669" i="27"/>
  <c r="R669" i="27" s="1"/>
  <c r="J668" i="27"/>
  <c r="Q668" i="27" s="1"/>
  <c r="N665" i="27"/>
  <c r="U665" i="27" s="1"/>
  <c r="K661" i="27"/>
  <c r="R661" i="27" s="1"/>
  <c r="J660" i="27"/>
  <c r="Q660" i="27" s="1"/>
  <c r="N657" i="27"/>
  <c r="U657" i="27" s="1"/>
  <c r="K653" i="27"/>
  <c r="R653" i="27" s="1"/>
  <c r="J652" i="27"/>
  <c r="Q652" i="27" s="1"/>
  <c r="N649" i="27"/>
  <c r="U649" i="27" s="1"/>
  <c r="K645" i="27"/>
  <c r="R645" i="27" s="1"/>
  <c r="J644" i="27"/>
  <c r="Q644" i="27" s="1"/>
  <c r="N641" i="27"/>
  <c r="U641" i="27" s="1"/>
  <c r="K637" i="27"/>
  <c r="R637" i="27" s="1"/>
  <c r="J636" i="27"/>
  <c r="Q636" i="27" s="1"/>
  <c r="N633" i="27"/>
  <c r="U633" i="27" s="1"/>
  <c r="N623" i="27"/>
  <c r="U623" i="27" s="1"/>
  <c r="J619" i="27"/>
  <c r="Q619" i="27" s="1"/>
  <c r="N610" i="27"/>
  <c r="U610" i="27" s="1"/>
  <c r="N596" i="27"/>
  <c r="U596" i="27" s="1"/>
  <c r="J594" i="27"/>
  <c r="Q594" i="27" s="1"/>
  <c r="J593" i="27"/>
  <c r="Q593" i="27" s="1"/>
  <c r="N588" i="27"/>
  <c r="U588" i="27" s="1"/>
  <c r="J586" i="27"/>
  <c r="Q586" i="27" s="1"/>
  <c r="J585" i="27"/>
  <c r="Q585" i="27" s="1"/>
  <c r="N580" i="27"/>
  <c r="U580" i="27" s="1"/>
  <c r="J578" i="27"/>
  <c r="Q578" i="27" s="1"/>
  <c r="J577" i="27"/>
  <c r="Q577" i="27" s="1"/>
  <c r="J571" i="27"/>
  <c r="Q571" i="27" s="1"/>
  <c r="J557" i="27"/>
  <c r="Q557" i="27" s="1"/>
  <c r="J556" i="27"/>
  <c r="Q556" i="27" s="1"/>
  <c r="J550" i="27"/>
  <c r="Q550" i="27" s="1"/>
  <c r="J530" i="27"/>
  <c r="Q530" i="27" s="1"/>
  <c r="J527" i="27"/>
  <c r="Q527" i="27" s="1"/>
  <c r="J521" i="27"/>
  <c r="Q521" i="27" s="1"/>
  <c r="N513" i="27"/>
  <c r="U513" i="27" s="1"/>
  <c r="O252" i="27"/>
  <c r="V252" i="27" s="1"/>
  <c r="O452" i="27"/>
  <c r="V452" i="27" s="1"/>
  <c r="O570" i="27"/>
  <c r="V570" i="27" s="1"/>
  <c r="O574" i="27"/>
  <c r="V574" i="27" s="1"/>
  <c r="O602" i="27"/>
  <c r="V602" i="27" s="1"/>
  <c r="O620" i="27"/>
  <c r="V620" i="27" s="1"/>
  <c r="O626" i="27"/>
  <c r="V626" i="27" s="1"/>
  <c r="O631" i="27"/>
  <c r="V631" i="27" s="1"/>
  <c r="O633" i="27"/>
  <c r="V633" i="27" s="1"/>
  <c r="O635" i="27"/>
  <c r="V635" i="27" s="1"/>
  <c r="O637" i="27"/>
  <c r="V637" i="27" s="1"/>
  <c r="O639" i="27"/>
  <c r="V639" i="27" s="1"/>
  <c r="O641" i="27"/>
  <c r="V641" i="27" s="1"/>
  <c r="O643" i="27"/>
  <c r="V643" i="27" s="1"/>
  <c r="O645" i="27"/>
  <c r="V645" i="27" s="1"/>
  <c r="O647" i="27"/>
  <c r="V647" i="27" s="1"/>
  <c r="O649" i="27"/>
  <c r="V649" i="27" s="1"/>
  <c r="O651" i="27"/>
  <c r="V651" i="27" s="1"/>
  <c r="O653" i="27"/>
  <c r="V653" i="27" s="1"/>
  <c r="O655" i="27"/>
  <c r="V655" i="27" s="1"/>
  <c r="O657" i="27"/>
  <c r="V657" i="27" s="1"/>
  <c r="O659" i="27"/>
  <c r="V659" i="27" s="1"/>
  <c r="O661" i="27"/>
  <c r="V661" i="27" s="1"/>
  <c r="O663" i="27"/>
  <c r="V663" i="27" s="1"/>
  <c r="O665" i="27"/>
  <c r="V665" i="27" s="1"/>
  <c r="O667" i="27"/>
  <c r="V667" i="27" s="1"/>
  <c r="O669" i="27"/>
  <c r="V669" i="27" s="1"/>
  <c r="O671" i="27"/>
  <c r="V671" i="27" s="1"/>
  <c r="O673" i="27"/>
  <c r="V673" i="27" s="1"/>
  <c r="O675" i="27"/>
  <c r="V675" i="27" s="1"/>
  <c r="O677" i="27"/>
  <c r="V677" i="27" s="1"/>
  <c r="O679" i="27"/>
  <c r="V679" i="27" s="1"/>
  <c r="O681" i="27"/>
  <c r="V681" i="27" s="1"/>
  <c r="O683" i="27"/>
  <c r="V683" i="27" s="1"/>
  <c r="O685" i="27"/>
  <c r="V685" i="27" s="1"/>
  <c r="O687" i="27"/>
  <c r="V687" i="27" s="1"/>
  <c r="O691" i="27"/>
  <c r="V691" i="27" s="1"/>
  <c r="O695" i="27"/>
  <c r="V695" i="27" s="1"/>
  <c r="O699" i="27"/>
  <c r="V699" i="27" s="1"/>
  <c r="O340" i="27"/>
  <c r="V340" i="27" s="1"/>
  <c r="K281" i="27"/>
  <c r="R281" i="27" s="1"/>
  <c r="K275" i="27"/>
  <c r="R275" i="27" s="1"/>
  <c r="K276" i="27"/>
  <c r="R276" i="27" s="1"/>
  <c r="K531" i="27"/>
  <c r="R531" i="27" s="1"/>
  <c r="K533" i="27"/>
  <c r="R533" i="27" s="1"/>
  <c r="K560" i="27"/>
  <c r="R560" i="27" s="1"/>
  <c r="K571" i="27"/>
  <c r="R571" i="27" s="1"/>
  <c r="K583" i="27"/>
  <c r="R583" i="27" s="1"/>
  <c r="K603" i="27"/>
  <c r="R603" i="27" s="1"/>
  <c r="K617" i="27"/>
  <c r="R617" i="27" s="1"/>
  <c r="K623" i="27"/>
  <c r="R623" i="27" s="1"/>
  <c r="K627" i="27"/>
  <c r="R627" i="27" s="1"/>
  <c r="K629" i="27"/>
  <c r="R629" i="27" s="1"/>
  <c r="K632" i="27"/>
  <c r="R632" i="27" s="1"/>
  <c r="K634" i="27"/>
  <c r="R634" i="27" s="1"/>
  <c r="K636" i="27"/>
  <c r="R636" i="27" s="1"/>
  <c r="K638" i="27"/>
  <c r="R638" i="27" s="1"/>
  <c r="K640" i="27"/>
  <c r="R640" i="27" s="1"/>
  <c r="K642" i="27"/>
  <c r="R642" i="27" s="1"/>
  <c r="K644" i="27"/>
  <c r="R644" i="27" s="1"/>
  <c r="K646" i="27"/>
  <c r="R646" i="27" s="1"/>
  <c r="K648" i="27"/>
  <c r="R648" i="27" s="1"/>
  <c r="K650" i="27"/>
  <c r="R650" i="27" s="1"/>
  <c r="K652" i="27"/>
  <c r="R652" i="27" s="1"/>
  <c r="K654" i="27"/>
  <c r="R654" i="27" s="1"/>
  <c r="K656" i="27"/>
  <c r="R656" i="27" s="1"/>
  <c r="K658" i="27"/>
  <c r="R658" i="27" s="1"/>
  <c r="K660" i="27"/>
  <c r="R660" i="27" s="1"/>
  <c r="K662" i="27"/>
  <c r="R662" i="27" s="1"/>
  <c r="K664" i="27"/>
  <c r="R664" i="27" s="1"/>
  <c r="K666" i="27"/>
  <c r="R666" i="27" s="1"/>
  <c r="K668" i="27"/>
  <c r="R668" i="27" s="1"/>
  <c r="K670" i="27"/>
  <c r="R670" i="27" s="1"/>
  <c r="K672" i="27"/>
  <c r="R672" i="27" s="1"/>
  <c r="K674" i="27"/>
  <c r="R674" i="27" s="1"/>
  <c r="K689" i="27"/>
  <c r="R689" i="27" s="1"/>
  <c r="K693" i="27"/>
  <c r="R693" i="27" s="1"/>
  <c r="K697" i="27"/>
  <c r="R697" i="27" s="1"/>
  <c r="K701" i="27"/>
  <c r="R701" i="27" s="1"/>
  <c r="O704" i="27"/>
  <c r="V704" i="27" s="1"/>
  <c r="O702" i="27"/>
  <c r="V702" i="27" s="1"/>
  <c r="K698" i="27"/>
  <c r="R698" i="27" s="1"/>
  <c r="O694" i="27"/>
  <c r="V694" i="27" s="1"/>
  <c r="K690" i="27"/>
  <c r="R690" i="27" s="1"/>
  <c r="K686" i="27"/>
  <c r="R686" i="27" s="1"/>
  <c r="K685" i="27"/>
  <c r="R685" i="27" s="1"/>
  <c r="O684" i="27"/>
  <c r="V684" i="27" s="1"/>
  <c r="K678" i="27"/>
  <c r="R678" i="27" s="1"/>
  <c r="K677" i="27"/>
  <c r="R677" i="27" s="1"/>
  <c r="O676" i="27"/>
  <c r="V676" i="27" s="1"/>
  <c r="K671" i="27"/>
  <c r="R671" i="27" s="1"/>
  <c r="K667" i="27"/>
  <c r="R667" i="27" s="1"/>
  <c r="K663" i="27"/>
  <c r="R663" i="27" s="1"/>
  <c r="K659" i="27"/>
  <c r="R659" i="27" s="1"/>
  <c r="K655" i="27"/>
  <c r="R655" i="27" s="1"/>
  <c r="K651" i="27"/>
  <c r="R651" i="27" s="1"/>
  <c r="K647" i="27"/>
  <c r="R647" i="27" s="1"/>
  <c r="K643" i="27"/>
  <c r="R643" i="27" s="1"/>
  <c r="K639" i="27"/>
  <c r="R639" i="27" s="1"/>
  <c r="K635" i="27"/>
  <c r="R635" i="27" s="1"/>
  <c r="K631" i="27"/>
  <c r="R631" i="27" s="1"/>
  <c r="O624" i="27"/>
  <c r="V624" i="27" s="1"/>
  <c r="O622" i="27"/>
  <c r="V622" i="27" s="1"/>
  <c r="O608" i="27"/>
  <c r="V608" i="27" s="1"/>
  <c r="K591" i="27"/>
  <c r="R591" i="27" s="1"/>
  <c r="K566" i="27"/>
  <c r="R566" i="27" s="1"/>
  <c r="O543" i="27"/>
  <c r="V543" i="27" s="1"/>
  <c r="O501" i="27"/>
  <c r="V501" i="27" s="1"/>
  <c r="K705" i="27"/>
  <c r="R705" i="27" s="1"/>
  <c r="L736" i="27"/>
  <c r="S736" i="27" s="1"/>
  <c r="L735" i="27"/>
  <c r="S735" i="27" s="1"/>
  <c r="L734" i="27"/>
  <c r="S734" i="27" s="1"/>
  <c r="L733" i="27"/>
  <c r="S733" i="27" s="1"/>
  <c r="L732" i="27"/>
  <c r="S732" i="27" s="1"/>
  <c r="L731" i="27"/>
  <c r="S731" i="27" s="1"/>
  <c r="L730" i="27"/>
  <c r="S730" i="27" s="1"/>
  <c r="L729" i="27"/>
  <c r="S729" i="27" s="1"/>
  <c r="L728" i="27"/>
  <c r="S728" i="27" s="1"/>
  <c r="L727" i="27"/>
  <c r="S727" i="27" s="1"/>
  <c r="L726" i="27"/>
  <c r="S726" i="27" s="1"/>
  <c r="L725" i="27"/>
  <c r="S725" i="27" s="1"/>
  <c r="L724" i="27"/>
  <c r="S724" i="27" s="1"/>
  <c r="L723" i="27"/>
  <c r="S723" i="27" s="1"/>
  <c r="L722" i="27"/>
  <c r="S722" i="27" s="1"/>
  <c r="L721" i="27"/>
  <c r="S721" i="27" s="1"/>
  <c r="L720" i="27"/>
  <c r="S720" i="27" s="1"/>
  <c r="L719" i="27"/>
  <c r="S719" i="27" s="1"/>
  <c r="L718" i="27"/>
  <c r="S718" i="27" s="1"/>
  <c r="L717" i="27"/>
  <c r="S717" i="27" s="1"/>
  <c r="L716" i="27"/>
  <c r="S716" i="27" s="1"/>
  <c r="L715" i="27"/>
  <c r="S715" i="27" s="1"/>
  <c r="L714" i="27"/>
  <c r="S714" i="27" s="1"/>
  <c r="L713" i="27"/>
  <c r="S713" i="27" s="1"/>
  <c r="L712" i="27"/>
  <c r="S712" i="27" s="1"/>
  <c r="L711" i="27"/>
  <c r="S711" i="27" s="1"/>
  <c r="L710" i="27"/>
  <c r="S710" i="27" s="1"/>
  <c r="L709" i="27"/>
  <c r="S709" i="27" s="1"/>
  <c r="L708" i="27"/>
  <c r="S708" i="27" s="1"/>
  <c r="K706" i="27"/>
  <c r="R706" i="27" s="1"/>
  <c r="O705" i="27"/>
  <c r="V705" i="27" s="1"/>
  <c r="K703" i="27"/>
  <c r="R703" i="27" s="1"/>
  <c r="O701" i="27"/>
  <c r="V701" i="27" s="1"/>
  <c r="O700" i="27"/>
  <c r="V700" i="27" s="1"/>
  <c r="K696" i="27"/>
  <c r="R696" i="27" s="1"/>
  <c r="K695" i="27"/>
  <c r="R695" i="27" s="1"/>
  <c r="O693" i="27"/>
  <c r="V693" i="27" s="1"/>
  <c r="O692" i="27"/>
  <c r="V692" i="27" s="1"/>
  <c r="K688" i="27"/>
  <c r="R688" i="27" s="1"/>
  <c r="K687" i="27"/>
  <c r="R687" i="27" s="1"/>
  <c r="O686" i="27"/>
  <c r="V686" i="27" s="1"/>
  <c r="K680" i="27"/>
  <c r="R680" i="27" s="1"/>
  <c r="K679" i="27"/>
  <c r="R679" i="27" s="1"/>
  <c r="O678" i="27"/>
  <c r="V678" i="27" s="1"/>
  <c r="O672" i="27"/>
  <c r="V672" i="27" s="1"/>
  <c r="O668" i="27"/>
  <c r="V668" i="27" s="1"/>
  <c r="O664" i="27"/>
  <c r="V664" i="27" s="1"/>
  <c r="O660" i="27"/>
  <c r="V660" i="27" s="1"/>
  <c r="O656" i="27"/>
  <c r="V656" i="27" s="1"/>
  <c r="O652" i="27"/>
  <c r="V652" i="27" s="1"/>
  <c r="O648" i="27"/>
  <c r="V648" i="27" s="1"/>
  <c r="O644" i="27"/>
  <c r="V644" i="27" s="1"/>
  <c r="O640" i="27"/>
  <c r="V640" i="27" s="1"/>
  <c r="O636" i="27"/>
  <c r="V636" i="27" s="1"/>
  <c r="O632" i="27"/>
  <c r="V632" i="27" s="1"/>
  <c r="K625" i="27"/>
  <c r="R625" i="27" s="1"/>
  <c r="K619" i="27"/>
  <c r="R619" i="27" s="1"/>
  <c r="O618" i="27"/>
  <c r="V618" i="27" s="1"/>
  <c r="O612" i="27"/>
  <c r="V612" i="27" s="1"/>
  <c r="K575" i="27"/>
  <c r="R575" i="27" s="1"/>
  <c r="K544" i="27"/>
  <c r="R544" i="27" s="1"/>
  <c r="O530" i="27"/>
  <c r="V530" i="27" s="1"/>
  <c r="O519" i="27"/>
  <c r="V519" i="27" s="1"/>
  <c r="N551" i="27"/>
  <c r="U551" i="27" s="1"/>
  <c r="N550" i="27"/>
  <c r="U550" i="27" s="1"/>
  <c r="N548" i="27"/>
  <c r="U548" i="27" s="1"/>
  <c r="N547" i="27"/>
  <c r="U547" i="27" s="1"/>
  <c r="N546" i="27"/>
  <c r="U546" i="27" s="1"/>
  <c r="J534" i="27"/>
  <c r="Q534" i="27" s="1"/>
  <c r="J532" i="27"/>
  <c r="Q532" i="27" s="1"/>
  <c r="L288" i="27"/>
  <c r="S288" i="27" s="1"/>
  <c r="L688" i="27"/>
  <c r="S688" i="27" s="1"/>
  <c r="L689" i="27"/>
  <c r="S689" i="27" s="1"/>
  <c r="L690" i="27"/>
  <c r="S690" i="27" s="1"/>
  <c r="L691" i="27"/>
  <c r="S691" i="27" s="1"/>
  <c r="L692" i="27"/>
  <c r="S692" i="27" s="1"/>
  <c r="L693" i="27"/>
  <c r="S693" i="27" s="1"/>
  <c r="L694" i="27"/>
  <c r="S694" i="27" s="1"/>
  <c r="L695" i="27"/>
  <c r="S695" i="27" s="1"/>
  <c r="L696" i="27"/>
  <c r="S696" i="27" s="1"/>
  <c r="L697" i="27"/>
  <c r="S697" i="27" s="1"/>
  <c r="L698" i="27"/>
  <c r="S698" i="27" s="1"/>
  <c r="L699" i="27"/>
  <c r="S699" i="27" s="1"/>
  <c r="L700" i="27"/>
  <c r="S700" i="27" s="1"/>
  <c r="L701" i="27"/>
  <c r="S701" i="27" s="1"/>
  <c r="L702" i="27"/>
  <c r="S702" i="27" s="1"/>
  <c r="L703" i="27"/>
  <c r="S703" i="27" s="1"/>
  <c r="L704" i="27"/>
  <c r="S704" i="27" s="1"/>
  <c r="L705" i="27"/>
  <c r="S705" i="27" s="1"/>
  <c r="L706" i="27"/>
  <c r="S706" i="27" s="1"/>
  <c r="N225" i="27"/>
  <c r="U225" i="27" s="1"/>
  <c r="N256" i="27"/>
  <c r="U256" i="27" s="1"/>
  <c r="N262" i="27"/>
  <c r="U262" i="27" s="1"/>
  <c r="N375" i="27"/>
  <c r="U375" i="27" s="1"/>
  <c r="N409" i="27"/>
  <c r="U409" i="27" s="1"/>
  <c r="N480" i="27"/>
  <c r="U480" i="27" s="1"/>
  <c r="N507" i="27"/>
  <c r="U507" i="27" s="1"/>
  <c r="N510" i="27"/>
  <c r="U510" i="27" s="1"/>
  <c r="N512" i="27"/>
  <c r="U512" i="27" s="1"/>
  <c r="N523" i="27"/>
  <c r="U523" i="27" s="1"/>
  <c r="N524" i="27"/>
  <c r="U524" i="27" s="1"/>
  <c r="N526" i="27"/>
  <c r="U526" i="27" s="1"/>
  <c r="N530" i="27"/>
  <c r="U530" i="27" s="1"/>
  <c r="N533" i="27"/>
  <c r="U533" i="27" s="1"/>
  <c r="N540" i="27"/>
  <c r="U540" i="27" s="1"/>
  <c r="N544" i="27"/>
  <c r="U544" i="27" s="1"/>
  <c r="N556" i="27"/>
  <c r="U556" i="27" s="1"/>
  <c r="N560" i="27"/>
  <c r="U560" i="27" s="1"/>
  <c r="N569" i="27"/>
  <c r="U569" i="27" s="1"/>
  <c r="N573" i="27"/>
  <c r="U573" i="27" s="1"/>
  <c r="N577" i="27"/>
  <c r="U577" i="27" s="1"/>
  <c r="N581" i="27"/>
  <c r="U581" i="27" s="1"/>
  <c r="N585" i="27"/>
  <c r="U585" i="27" s="1"/>
  <c r="N589" i="27"/>
  <c r="U589" i="27" s="1"/>
  <c r="N593" i="27"/>
  <c r="U593" i="27" s="1"/>
  <c r="N597" i="27"/>
  <c r="U597" i="27" s="1"/>
  <c r="N601" i="27"/>
  <c r="U601" i="27" s="1"/>
  <c r="N606" i="27"/>
  <c r="U606" i="27" s="1"/>
  <c r="N611" i="27"/>
  <c r="U611" i="27" s="1"/>
  <c r="N622" i="27"/>
  <c r="U622" i="27" s="1"/>
  <c r="N630" i="27"/>
  <c r="U630" i="27" s="1"/>
  <c r="N634" i="27"/>
  <c r="U634" i="27" s="1"/>
  <c r="N638" i="27"/>
  <c r="U638" i="27" s="1"/>
  <c r="N642" i="27"/>
  <c r="U642" i="27" s="1"/>
  <c r="N646" i="27"/>
  <c r="U646" i="27" s="1"/>
  <c r="N650" i="27"/>
  <c r="U650" i="27" s="1"/>
  <c r="N654" i="27"/>
  <c r="U654" i="27" s="1"/>
  <c r="N658" i="27"/>
  <c r="U658" i="27" s="1"/>
  <c r="N662" i="27"/>
  <c r="U662" i="27" s="1"/>
  <c r="N666" i="27"/>
  <c r="U666" i="27" s="1"/>
  <c r="N670" i="27"/>
  <c r="U670" i="27" s="1"/>
  <c r="N674" i="27"/>
  <c r="U674" i="27" s="1"/>
  <c r="N114" i="27"/>
  <c r="U114" i="27" s="1"/>
  <c r="N260" i="27"/>
  <c r="U260" i="27" s="1"/>
  <c r="N282" i="27"/>
  <c r="U282" i="27" s="1"/>
  <c r="N269" i="27"/>
  <c r="U269" i="27" s="1"/>
  <c r="N403" i="27"/>
  <c r="U403" i="27" s="1"/>
  <c r="N437" i="27"/>
  <c r="U437" i="27" s="1"/>
  <c r="N477" i="27"/>
  <c r="U477" i="27" s="1"/>
  <c r="N517" i="27"/>
  <c r="U517" i="27" s="1"/>
  <c r="N520" i="27"/>
  <c r="U520" i="27" s="1"/>
  <c r="N522" i="27"/>
  <c r="U522" i="27" s="1"/>
  <c r="N529" i="27"/>
  <c r="U529" i="27" s="1"/>
  <c r="N537" i="27"/>
  <c r="U537" i="27" s="1"/>
  <c r="N539" i="27"/>
  <c r="U539" i="27" s="1"/>
  <c r="N543" i="27"/>
  <c r="U543" i="27" s="1"/>
  <c r="N549" i="27"/>
  <c r="U549" i="27" s="1"/>
  <c r="N576" i="27"/>
  <c r="U576" i="27" s="1"/>
  <c r="N582" i="27"/>
  <c r="U582" i="27" s="1"/>
  <c r="N592" i="27"/>
  <c r="U592" i="27" s="1"/>
  <c r="N598" i="27"/>
  <c r="U598" i="27" s="1"/>
  <c r="N613" i="27"/>
  <c r="U613" i="27" s="1"/>
  <c r="N614" i="27"/>
  <c r="U614" i="27" s="1"/>
  <c r="N632" i="27"/>
  <c r="U632" i="27" s="1"/>
  <c r="N640" i="27"/>
  <c r="U640" i="27" s="1"/>
  <c r="N648" i="27"/>
  <c r="U648" i="27" s="1"/>
  <c r="N656" i="27"/>
  <c r="U656" i="27" s="1"/>
  <c r="N664" i="27"/>
  <c r="U664" i="27" s="1"/>
  <c r="N672" i="27"/>
  <c r="U672" i="27" s="1"/>
  <c r="N675" i="27"/>
  <c r="U675" i="27" s="1"/>
  <c r="N679" i="27"/>
  <c r="U679" i="27" s="1"/>
  <c r="N683" i="27"/>
  <c r="U683" i="27" s="1"/>
  <c r="N687" i="27"/>
  <c r="U687" i="27" s="1"/>
  <c r="N688" i="27"/>
  <c r="U688" i="27" s="1"/>
  <c r="N689" i="27"/>
  <c r="U689" i="27" s="1"/>
  <c r="N690" i="27"/>
  <c r="U690" i="27" s="1"/>
  <c r="N691" i="27"/>
  <c r="U691" i="27" s="1"/>
  <c r="N692" i="27"/>
  <c r="U692" i="27" s="1"/>
  <c r="N693" i="27"/>
  <c r="U693" i="27" s="1"/>
  <c r="N694" i="27"/>
  <c r="U694" i="27" s="1"/>
  <c r="N695" i="27"/>
  <c r="U695" i="27" s="1"/>
  <c r="N696" i="27"/>
  <c r="U696" i="27" s="1"/>
  <c r="N697" i="27"/>
  <c r="U697" i="27" s="1"/>
  <c r="N698" i="27"/>
  <c r="U698" i="27" s="1"/>
  <c r="N699" i="27"/>
  <c r="U699" i="27" s="1"/>
  <c r="N700" i="27"/>
  <c r="U700" i="27" s="1"/>
  <c r="N701" i="27"/>
  <c r="U701" i="27" s="1"/>
  <c r="N702" i="27"/>
  <c r="U702" i="27" s="1"/>
  <c r="N703" i="27"/>
  <c r="U703" i="27" s="1"/>
  <c r="N372" i="27"/>
  <c r="U372" i="27" s="1"/>
  <c r="N377" i="27"/>
  <c r="U377" i="27" s="1"/>
  <c r="N486" i="27"/>
  <c r="U486" i="27" s="1"/>
  <c r="N493" i="27"/>
  <c r="U493" i="27" s="1"/>
  <c r="N505" i="27"/>
  <c r="U505" i="27" s="1"/>
  <c r="N531" i="27"/>
  <c r="U531" i="27" s="1"/>
  <c r="N553" i="27"/>
  <c r="U553" i="27" s="1"/>
  <c r="N555" i="27"/>
  <c r="U555" i="27" s="1"/>
  <c r="N559" i="27"/>
  <c r="U559" i="27" s="1"/>
  <c r="N565" i="27"/>
  <c r="U565" i="27" s="1"/>
  <c r="N568" i="27"/>
  <c r="U568" i="27" s="1"/>
  <c r="N574" i="27"/>
  <c r="U574" i="27" s="1"/>
  <c r="N584" i="27"/>
  <c r="U584" i="27" s="1"/>
  <c r="N590" i="27"/>
  <c r="U590" i="27" s="1"/>
  <c r="N600" i="27"/>
  <c r="U600" i="27" s="1"/>
  <c r="N607" i="27"/>
  <c r="U607" i="27" s="1"/>
  <c r="N609" i="27"/>
  <c r="U609" i="27" s="1"/>
  <c r="N619" i="27"/>
  <c r="U619" i="27" s="1"/>
  <c r="N627" i="27"/>
  <c r="U627" i="27" s="1"/>
  <c r="N636" i="27"/>
  <c r="U636" i="27" s="1"/>
  <c r="N644" i="27"/>
  <c r="U644" i="27" s="1"/>
  <c r="N652" i="27"/>
  <c r="U652" i="27" s="1"/>
  <c r="N660" i="27"/>
  <c r="U660" i="27" s="1"/>
  <c r="N668" i="27"/>
  <c r="U668" i="27" s="1"/>
  <c r="N677" i="27"/>
  <c r="U677" i="27" s="1"/>
  <c r="N681" i="27"/>
  <c r="U681" i="27" s="1"/>
  <c r="N685" i="27"/>
  <c r="U685" i="27" s="1"/>
  <c r="J251" i="27"/>
  <c r="Q251" i="27" s="1"/>
  <c r="J312" i="27"/>
  <c r="Q312" i="27" s="1"/>
  <c r="J336" i="27"/>
  <c r="Q336" i="27" s="1"/>
  <c r="J342" i="27"/>
  <c r="Q342" i="27" s="1"/>
  <c r="J348" i="27"/>
  <c r="Q348" i="27" s="1"/>
  <c r="J362" i="27"/>
  <c r="Q362" i="27" s="1"/>
  <c r="J373" i="27"/>
  <c r="Q373" i="27" s="1"/>
  <c r="J419" i="27"/>
  <c r="Q419" i="27" s="1"/>
  <c r="J451" i="27"/>
  <c r="Q451" i="27" s="1"/>
  <c r="J475" i="27"/>
  <c r="Q475" i="27" s="1"/>
  <c r="J478" i="27"/>
  <c r="Q478" i="27" s="1"/>
  <c r="J494" i="27"/>
  <c r="Q494" i="27" s="1"/>
  <c r="J497" i="27"/>
  <c r="Q497" i="27" s="1"/>
  <c r="J498" i="27"/>
  <c r="Q498" i="27" s="1"/>
  <c r="J499" i="27"/>
  <c r="Q499" i="27" s="1"/>
  <c r="J514" i="27"/>
  <c r="Q514" i="27" s="1"/>
  <c r="J531" i="27"/>
  <c r="Q531" i="27" s="1"/>
  <c r="J535" i="27"/>
  <c r="Q535" i="27" s="1"/>
  <c r="J542" i="27"/>
  <c r="Q542" i="27" s="1"/>
  <c r="J548" i="27"/>
  <c r="Q548" i="27" s="1"/>
  <c r="J558" i="27"/>
  <c r="Q558" i="27" s="1"/>
  <c r="J564" i="27"/>
  <c r="Q564" i="27" s="1"/>
  <c r="J608" i="27"/>
  <c r="Q608" i="27" s="1"/>
  <c r="J614" i="27"/>
  <c r="Q614" i="27" s="1"/>
  <c r="J618" i="27"/>
  <c r="Q618" i="27" s="1"/>
  <c r="J620" i="27"/>
  <c r="Q620" i="27" s="1"/>
  <c r="J623" i="27"/>
  <c r="Q623" i="27" s="1"/>
  <c r="J626" i="27"/>
  <c r="Q626" i="27" s="1"/>
  <c r="J628" i="27"/>
  <c r="Q628" i="27" s="1"/>
  <c r="J631" i="27"/>
  <c r="Q631" i="27" s="1"/>
  <c r="J635" i="27"/>
  <c r="Q635" i="27" s="1"/>
  <c r="J639" i="27"/>
  <c r="Q639" i="27" s="1"/>
  <c r="J643" i="27"/>
  <c r="Q643" i="27" s="1"/>
  <c r="J647" i="27"/>
  <c r="Q647" i="27" s="1"/>
  <c r="J651" i="27"/>
  <c r="Q651" i="27" s="1"/>
  <c r="J655" i="27"/>
  <c r="Q655" i="27" s="1"/>
  <c r="J659" i="27"/>
  <c r="Q659" i="27" s="1"/>
  <c r="J663" i="27"/>
  <c r="Q663" i="27" s="1"/>
  <c r="J667" i="27"/>
  <c r="Q667" i="27" s="1"/>
  <c r="J671" i="27"/>
  <c r="Q671" i="27" s="1"/>
  <c r="J116" i="27"/>
  <c r="Q116" i="27" s="1"/>
  <c r="J327" i="27"/>
  <c r="Q327" i="27" s="1"/>
  <c r="J328" i="27"/>
  <c r="Q328" i="27" s="1"/>
  <c r="J232" i="27"/>
  <c r="Q232" i="27" s="1"/>
  <c r="J416" i="27"/>
  <c r="Q416" i="27" s="1"/>
  <c r="J446" i="27"/>
  <c r="Q446" i="27" s="1"/>
  <c r="J501" i="27"/>
  <c r="Q501" i="27" s="1"/>
  <c r="J504" i="27"/>
  <c r="Q504" i="27" s="1"/>
  <c r="J505" i="27"/>
  <c r="Q505" i="27" s="1"/>
  <c r="J544" i="27"/>
  <c r="Q544" i="27" s="1"/>
  <c r="J552" i="27"/>
  <c r="Q552" i="27" s="1"/>
  <c r="J553" i="27"/>
  <c r="Q553" i="27" s="1"/>
  <c r="J565" i="27"/>
  <c r="Q565" i="27" s="1"/>
  <c r="J568" i="27"/>
  <c r="Q568" i="27" s="1"/>
  <c r="J573" i="27"/>
  <c r="Q573" i="27" s="1"/>
  <c r="J574" i="27"/>
  <c r="Q574" i="27" s="1"/>
  <c r="J583" i="27"/>
  <c r="Q583" i="27" s="1"/>
  <c r="J589" i="27"/>
  <c r="Q589" i="27" s="1"/>
  <c r="J590" i="27"/>
  <c r="Q590" i="27" s="1"/>
  <c r="J599" i="27"/>
  <c r="Q599" i="27" s="1"/>
  <c r="J606" i="27"/>
  <c r="Q606" i="27" s="1"/>
  <c r="J607" i="27"/>
  <c r="Q607" i="27" s="1"/>
  <c r="J616" i="27"/>
  <c r="Q616" i="27" s="1"/>
  <c r="J624" i="27"/>
  <c r="Q624" i="27" s="1"/>
  <c r="J633" i="27"/>
  <c r="Q633" i="27" s="1"/>
  <c r="J641" i="27"/>
  <c r="Q641" i="27" s="1"/>
  <c r="J649" i="27"/>
  <c r="Q649" i="27" s="1"/>
  <c r="J657" i="27"/>
  <c r="Q657" i="27" s="1"/>
  <c r="J665" i="27"/>
  <c r="Q665" i="27" s="1"/>
  <c r="J673" i="27"/>
  <c r="Q673" i="27" s="1"/>
  <c r="J676" i="27"/>
  <c r="Q676" i="27" s="1"/>
  <c r="J680" i="27"/>
  <c r="Q680" i="27" s="1"/>
  <c r="J684" i="27"/>
  <c r="Q684" i="27" s="1"/>
  <c r="J688" i="27"/>
  <c r="Q688" i="27" s="1"/>
  <c r="J689" i="27"/>
  <c r="Q689" i="27" s="1"/>
  <c r="J690" i="27"/>
  <c r="Q690" i="27" s="1"/>
  <c r="J691" i="27"/>
  <c r="Q691" i="27" s="1"/>
  <c r="J692" i="27"/>
  <c r="Q692" i="27" s="1"/>
  <c r="J693" i="27"/>
  <c r="Q693" i="27" s="1"/>
  <c r="J694" i="27"/>
  <c r="Q694" i="27" s="1"/>
  <c r="J695" i="27"/>
  <c r="Q695" i="27" s="1"/>
  <c r="J696" i="27"/>
  <c r="Q696" i="27" s="1"/>
  <c r="J697" i="27"/>
  <c r="Q697" i="27" s="1"/>
  <c r="J698" i="27"/>
  <c r="Q698" i="27" s="1"/>
  <c r="J699" i="27"/>
  <c r="Q699" i="27" s="1"/>
  <c r="J700" i="27"/>
  <c r="Q700" i="27" s="1"/>
  <c r="J701" i="27"/>
  <c r="Q701" i="27" s="1"/>
  <c r="J702" i="27"/>
  <c r="Q702" i="27" s="1"/>
  <c r="J703" i="27"/>
  <c r="Q703" i="27" s="1"/>
  <c r="J247" i="27"/>
  <c r="Q247" i="27" s="1"/>
  <c r="J334" i="27"/>
  <c r="Q334" i="27" s="1"/>
  <c r="J344" i="27"/>
  <c r="Q344" i="27" s="1"/>
  <c r="J370" i="27"/>
  <c r="Q370" i="27" s="1"/>
  <c r="J381" i="27"/>
  <c r="Q381" i="27" s="1"/>
  <c r="J386" i="27"/>
  <c r="Q386" i="27" s="1"/>
  <c r="J428" i="27"/>
  <c r="Q428" i="27" s="1"/>
  <c r="J443" i="27"/>
  <c r="Q443" i="27" s="1"/>
  <c r="J470" i="27"/>
  <c r="Q470" i="27" s="1"/>
  <c r="J471" i="27"/>
  <c r="Q471" i="27" s="1"/>
  <c r="J484" i="27"/>
  <c r="Q484" i="27" s="1"/>
  <c r="J491" i="27"/>
  <c r="Q491" i="27" s="1"/>
  <c r="J510" i="27"/>
  <c r="Q510" i="27" s="1"/>
  <c r="J511" i="27"/>
  <c r="Q511" i="27" s="1"/>
  <c r="J525" i="27"/>
  <c r="Q525" i="27" s="1"/>
  <c r="J528" i="27"/>
  <c r="Q528" i="27" s="1"/>
  <c r="J536" i="27"/>
  <c r="Q536" i="27" s="1"/>
  <c r="J537" i="27"/>
  <c r="Q537" i="27" s="1"/>
  <c r="J549" i="27"/>
  <c r="Q549" i="27" s="1"/>
  <c r="J560" i="27"/>
  <c r="Q560" i="27" s="1"/>
  <c r="J566" i="27"/>
  <c r="Q566" i="27" s="1"/>
  <c r="J575" i="27"/>
  <c r="Q575" i="27" s="1"/>
  <c r="J581" i="27"/>
  <c r="Q581" i="27" s="1"/>
  <c r="J582" i="27"/>
  <c r="Q582" i="27" s="1"/>
  <c r="J591" i="27"/>
  <c r="Q591" i="27" s="1"/>
  <c r="J597" i="27"/>
  <c r="Q597" i="27" s="1"/>
  <c r="J598" i="27"/>
  <c r="Q598" i="27" s="1"/>
  <c r="J611" i="27"/>
  <c r="Q611" i="27" s="1"/>
  <c r="J612" i="27"/>
  <c r="Q612" i="27" s="1"/>
  <c r="J622" i="27"/>
  <c r="Q622" i="27" s="1"/>
  <c r="J630" i="27"/>
  <c r="Q630" i="27" s="1"/>
  <c r="J637" i="27"/>
  <c r="Q637" i="27" s="1"/>
  <c r="J645" i="27"/>
  <c r="Q645" i="27" s="1"/>
  <c r="J653" i="27"/>
  <c r="Q653" i="27" s="1"/>
  <c r="J661" i="27"/>
  <c r="Q661" i="27" s="1"/>
  <c r="J669" i="27"/>
  <c r="Q669" i="27" s="1"/>
  <c r="J678" i="27"/>
  <c r="Q678" i="27" s="1"/>
  <c r="J682" i="27"/>
  <c r="Q682" i="27" s="1"/>
  <c r="J686" i="27"/>
  <c r="Q686" i="27" s="1"/>
  <c r="N298" i="27"/>
  <c r="U298" i="27" s="1"/>
  <c r="K550" i="27"/>
  <c r="R550" i="27" s="1"/>
  <c r="O549" i="27"/>
  <c r="V549" i="27" s="1"/>
  <c r="K527" i="27"/>
  <c r="R527" i="27" s="1"/>
  <c r="K604" i="27"/>
  <c r="R604" i="27" s="1"/>
  <c r="K602" i="27"/>
  <c r="R602" i="27" s="1"/>
  <c r="O601" i="27"/>
  <c r="V601" i="27" s="1"/>
  <c r="K600" i="27"/>
  <c r="R600" i="27" s="1"/>
  <c r="K598" i="27"/>
  <c r="R598" i="27" s="1"/>
  <c r="O597" i="27"/>
  <c r="V597" i="27" s="1"/>
  <c r="K596" i="27"/>
  <c r="R596" i="27" s="1"/>
  <c r="K594" i="27"/>
  <c r="R594" i="27" s="1"/>
  <c r="O593" i="27"/>
  <c r="V593" i="27" s="1"/>
  <c r="K592" i="27"/>
  <c r="R592" i="27" s="1"/>
  <c r="K590" i="27"/>
  <c r="R590" i="27" s="1"/>
  <c r="O589" i="27"/>
  <c r="V589" i="27" s="1"/>
  <c r="K588" i="27"/>
  <c r="R588" i="27" s="1"/>
  <c r="K586" i="27"/>
  <c r="R586" i="27" s="1"/>
  <c r="O585" i="27"/>
  <c r="V585" i="27" s="1"/>
  <c r="K584" i="27"/>
  <c r="R584" i="27" s="1"/>
  <c r="K582" i="27"/>
  <c r="R582" i="27" s="1"/>
  <c r="O581" i="27"/>
  <c r="V581" i="27" s="1"/>
  <c r="K580" i="27"/>
  <c r="R580" i="27" s="1"/>
  <c r="K578" i="27"/>
  <c r="R578" i="27" s="1"/>
  <c r="O577" i="27"/>
  <c r="V577" i="27" s="1"/>
  <c r="K576" i="27"/>
  <c r="R576" i="27" s="1"/>
  <c r="K574" i="27"/>
  <c r="R574" i="27" s="1"/>
  <c r="O573" i="27"/>
  <c r="V573" i="27" s="1"/>
  <c r="K572" i="27"/>
  <c r="R572" i="27" s="1"/>
  <c r="K570" i="27"/>
  <c r="R570" i="27" s="1"/>
  <c r="O569" i="27"/>
  <c r="V569" i="27" s="1"/>
  <c r="K554" i="27"/>
  <c r="R554" i="27" s="1"/>
  <c r="O553" i="27"/>
  <c r="V553" i="27" s="1"/>
  <c r="K551" i="27"/>
  <c r="R551" i="27" s="1"/>
  <c r="K538" i="27"/>
  <c r="R538" i="27" s="1"/>
  <c r="O532" i="27"/>
  <c r="V532" i="27" s="1"/>
  <c r="O528" i="27"/>
  <c r="V528" i="27" s="1"/>
  <c r="K525" i="27"/>
  <c r="R525" i="27" s="1"/>
  <c r="K522" i="27"/>
  <c r="R522" i="27" s="1"/>
  <c r="K515" i="27"/>
  <c r="R515" i="27" s="1"/>
  <c r="K514" i="27"/>
  <c r="R514" i="27" s="1"/>
  <c r="O513" i="27"/>
  <c r="V513" i="27" s="1"/>
  <c r="O511" i="27"/>
  <c r="V511" i="27" s="1"/>
  <c r="K504" i="27"/>
  <c r="R504" i="27" s="1"/>
  <c r="O502" i="27"/>
  <c r="V502" i="27" s="1"/>
  <c r="K493" i="27"/>
  <c r="R493" i="27" s="1"/>
  <c r="K486" i="27"/>
  <c r="R486" i="27" s="1"/>
  <c r="K477" i="27"/>
  <c r="R477" i="27" s="1"/>
  <c r="K470" i="27"/>
  <c r="R470" i="27" s="1"/>
  <c r="O469" i="27"/>
  <c r="V469" i="27" s="1"/>
  <c r="O466" i="27"/>
  <c r="V466" i="27" s="1"/>
  <c r="K421" i="27"/>
  <c r="R421" i="27" s="1"/>
  <c r="K412" i="27"/>
  <c r="R412" i="27" s="1"/>
  <c r="O388" i="27"/>
  <c r="V388" i="27" s="1"/>
  <c r="K377" i="27"/>
  <c r="R377" i="27" s="1"/>
  <c r="K361" i="27"/>
  <c r="R361" i="27" s="1"/>
  <c r="O338" i="27"/>
  <c r="V338" i="27" s="1"/>
  <c r="K335" i="27"/>
  <c r="R335" i="27" s="1"/>
  <c r="K333" i="27"/>
  <c r="R333" i="27" s="1"/>
  <c r="O321" i="27"/>
  <c r="V321" i="27" s="1"/>
  <c r="O293" i="27"/>
  <c r="V293" i="27" s="1"/>
  <c r="K287" i="27"/>
  <c r="R287" i="27" s="1"/>
  <c r="O271" i="27"/>
  <c r="V271" i="27" s="1"/>
  <c r="O261" i="27"/>
  <c r="V261" i="27" s="1"/>
  <c r="O257" i="27"/>
  <c r="V257" i="27" s="1"/>
  <c r="O179" i="27"/>
  <c r="V179" i="27" s="1"/>
  <c r="O237" i="27"/>
  <c r="V237" i="27" s="1"/>
  <c r="O238" i="27"/>
  <c r="V238" i="27" s="1"/>
  <c r="O270" i="27"/>
  <c r="V270" i="27" s="1"/>
  <c r="O274" i="27"/>
  <c r="V274" i="27" s="1"/>
  <c r="O350" i="27"/>
  <c r="V350" i="27" s="1"/>
  <c r="O352" i="27"/>
  <c r="V352" i="27" s="1"/>
  <c r="O355" i="27"/>
  <c r="V355" i="27" s="1"/>
  <c r="O358" i="27"/>
  <c r="V358" i="27" s="1"/>
  <c r="O360" i="27"/>
  <c r="V360" i="27" s="1"/>
  <c r="O377" i="27"/>
  <c r="V377" i="27" s="1"/>
  <c r="O403" i="27"/>
  <c r="V403" i="27" s="1"/>
  <c r="O418" i="27"/>
  <c r="V418" i="27" s="1"/>
  <c r="O427" i="27"/>
  <c r="V427" i="27" s="1"/>
  <c r="O431" i="27"/>
  <c r="V431" i="27" s="1"/>
  <c r="O432" i="27"/>
  <c r="V432" i="27" s="1"/>
  <c r="O443" i="27"/>
  <c r="V443" i="27" s="1"/>
  <c r="O455" i="27"/>
  <c r="V455" i="27" s="1"/>
  <c r="O477" i="27"/>
  <c r="V477" i="27" s="1"/>
  <c r="O499" i="27"/>
  <c r="V499" i="27" s="1"/>
  <c r="O509" i="27"/>
  <c r="V509" i="27" s="1"/>
  <c r="O517" i="27"/>
  <c r="V517" i="27" s="1"/>
  <c r="O253" i="27"/>
  <c r="V253" i="27" s="1"/>
  <c r="O311" i="27"/>
  <c r="V311" i="27" s="1"/>
  <c r="O348" i="27"/>
  <c r="V348" i="27" s="1"/>
  <c r="O372" i="27"/>
  <c r="V372" i="27" s="1"/>
  <c r="O383" i="27"/>
  <c r="V383" i="27" s="1"/>
  <c r="O384" i="27"/>
  <c r="V384" i="27" s="1"/>
  <c r="O386" i="27"/>
  <c r="V386" i="27" s="1"/>
  <c r="O396" i="27"/>
  <c r="V396" i="27" s="1"/>
  <c r="O420" i="27"/>
  <c r="V420" i="27" s="1"/>
  <c r="O429" i="27"/>
  <c r="V429" i="27" s="1"/>
  <c r="O462" i="27"/>
  <c r="V462" i="27" s="1"/>
  <c r="O472" i="27"/>
  <c r="V472" i="27" s="1"/>
  <c r="O493" i="27"/>
  <c r="V493" i="27" s="1"/>
  <c r="O510" i="27"/>
  <c r="V510" i="27" s="1"/>
  <c r="O514" i="27"/>
  <c r="V514" i="27" s="1"/>
  <c r="O518" i="27"/>
  <c r="V518" i="27" s="1"/>
  <c r="O520" i="27"/>
  <c r="V520" i="27" s="1"/>
  <c r="O529" i="27"/>
  <c r="V529" i="27" s="1"/>
  <c r="O533" i="27"/>
  <c r="V533" i="27" s="1"/>
  <c r="O539" i="27"/>
  <c r="V539" i="27" s="1"/>
  <c r="O548" i="27"/>
  <c r="V548" i="27" s="1"/>
  <c r="O555" i="27"/>
  <c r="V555" i="27" s="1"/>
  <c r="O564" i="27"/>
  <c r="V564" i="27" s="1"/>
  <c r="O568" i="27"/>
  <c r="V568" i="27" s="1"/>
  <c r="O572" i="27"/>
  <c r="V572" i="27" s="1"/>
  <c r="O576" i="27"/>
  <c r="V576" i="27" s="1"/>
  <c r="O580" i="27"/>
  <c r="V580" i="27" s="1"/>
  <c r="O584" i="27"/>
  <c r="V584" i="27" s="1"/>
  <c r="O588" i="27"/>
  <c r="V588" i="27" s="1"/>
  <c r="O592" i="27"/>
  <c r="V592" i="27" s="1"/>
  <c r="O596" i="27"/>
  <c r="V596" i="27" s="1"/>
  <c r="O600" i="27"/>
  <c r="V600" i="27" s="1"/>
  <c r="O604" i="27"/>
  <c r="V604" i="27" s="1"/>
  <c r="O605" i="27"/>
  <c r="V605" i="27" s="1"/>
  <c r="O609" i="27"/>
  <c r="V609" i="27" s="1"/>
  <c r="O613" i="27"/>
  <c r="V613" i="27" s="1"/>
  <c r="O617" i="27"/>
  <c r="V617" i="27" s="1"/>
  <c r="O621" i="27"/>
  <c r="V621" i="27" s="1"/>
  <c r="O625" i="27"/>
  <c r="V625" i="27" s="1"/>
  <c r="O629" i="27"/>
  <c r="V629" i="27" s="1"/>
  <c r="K181" i="27"/>
  <c r="R181" i="27" s="1"/>
  <c r="K229" i="27"/>
  <c r="R229" i="27" s="1"/>
  <c r="K362" i="27"/>
  <c r="R362" i="27" s="1"/>
  <c r="K378" i="27"/>
  <c r="R378" i="27" s="1"/>
  <c r="K382" i="27"/>
  <c r="R382" i="27" s="1"/>
  <c r="K387" i="27"/>
  <c r="R387" i="27" s="1"/>
  <c r="K389" i="27"/>
  <c r="R389" i="27" s="1"/>
  <c r="K397" i="27"/>
  <c r="R397" i="27" s="1"/>
  <c r="K399" i="27"/>
  <c r="R399" i="27" s="1"/>
  <c r="K419" i="27"/>
  <c r="R419" i="27" s="1"/>
  <c r="K428" i="27"/>
  <c r="R428" i="27" s="1"/>
  <c r="K437" i="27"/>
  <c r="R437" i="27" s="1"/>
  <c r="K469" i="27"/>
  <c r="R469" i="27" s="1"/>
  <c r="K478" i="27"/>
  <c r="R478" i="27" s="1"/>
  <c r="K480" i="27"/>
  <c r="R480" i="27" s="1"/>
  <c r="K510" i="27"/>
  <c r="R510" i="27" s="1"/>
  <c r="K512" i="27"/>
  <c r="R512" i="27" s="1"/>
  <c r="K519" i="27"/>
  <c r="R519" i="27" s="1"/>
  <c r="K312" i="27"/>
  <c r="R312" i="27" s="1"/>
  <c r="K353" i="27"/>
  <c r="R353" i="27" s="1"/>
  <c r="K366" i="27"/>
  <c r="R366" i="27" s="1"/>
  <c r="K373" i="27"/>
  <c r="R373" i="27" s="1"/>
  <c r="K374" i="27"/>
  <c r="R374" i="27" s="1"/>
  <c r="K409" i="27"/>
  <c r="R409" i="27" s="1"/>
  <c r="K425" i="27"/>
  <c r="R425" i="27" s="1"/>
  <c r="K433" i="27"/>
  <c r="R433" i="27" s="1"/>
  <c r="K453" i="27"/>
  <c r="R453" i="27" s="1"/>
  <c r="K494" i="27"/>
  <c r="R494" i="27" s="1"/>
  <c r="K511" i="27"/>
  <c r="R511" i="27" s="1"/>
  <c r="K516" i="27"/>
  <c r="R516" i="27" s="1"/>
  <c r="K521" i="27"/>
  <c r="R521" i="27" s="1"/>
  <c r="K524" i="27"/>
  <c r="R524" i="27" s="1"/>
  <c r="K530" i="27"/>
  <c r="R530" i="27" s="1"/>
  <c r="K534" i="27"/>
  <c r="R534" i="27" s="1"/>
  <c r="K537" i="27"/>
  <c r="R537" i="27" s="1"/>
  <c r="K540" i="27"/>
  <c r="R540" i="27" s="1"/>
  <c r="K549" i="27"/>
  <c r="R549" i="27" s="1"/>
  <c r="K556" i="27"/>
  <c r="R556" i="27" s="1"/>
  <c r="K565" i="27"/>
  <c r="R565" i="27" s="1"/>
  <c r="K569" i="27"/>
  <c r="R569" i="27" s="1"/>
  <c r="K573" i="27"/>
  <c r="R573" i="27" s="1"/>
  <c r="K577" i="27"/>
  <c r="R577" i="27" s="1"/>
  <c r="K581" i="27"/>
  <c r="R581" i="27" s="1"/>
  <c r="K585" i="27"/>
  <c r="R585" i="27" s="1"/>
  <c r="K589" i="27"/>
  <c r="R589" i="27" s="1"/>
  <c r="K593" i="27"/>
  <c r="R593" i="27" s="1"/>
  <c r="K597" i="27"/>
  <c r="R597" i="27" s="1"/>
  <c r="K601" i="27"/>
  <c r="R601" i="27" s="1"/>
  <c r="K606" i="27"/>
  <c r="R606" i="27" s="1"/>
  <c r="K610" i="27"/>
  <c r="R610" i="27" s="1"/>
  <c r="K614" i="27"/>
  <c r="R614" i="27" s="1"/>
  <c r="K618" i="27"/>
  <c r="R618" i="27" s="1"/>
  <c r="K622" i="27"/>
  <c r="R622" i="27" s="1"/>
  <c r="K626" i="27"/>
  <c r="R626" i="27" s="1"/>
  <c r="K630" i="27"/>
  <c r="R630" i="27" s="1"/>
  <c r="K615" i="27"/>
  <c r="R615" i="27" s="1"/>
  <c r="O614" i="27"/>
  <c r="V614" i="27" s="1"/>
  <c r="K613" i="27"/>
  <c r="R613" i="27" s="1"/>
  <c r="K611" i="27"/>
  <c r="R611" i="27" s="1"/>
  <c r="O610" i="27"/>
  <c r="V610" i="27" s="1"/>
  <c r="K609" i="27"/>
  <c r="R609" i="27" s="1"/>
  <c r="K607" i="27"/>
  <c r="R607" i="27" s="1"/>
  <c r="O606" i="27"/>
  <c r="V606" i="27" s="1"/>
  <c r="K605" i="27"/>
  <c r="R605" i="27" s="1"/>
  <c r="K561" i="27"/>
  <c r="R561" i="27" s="1"/>
  <c r="O560" i="27"/>
  <c r="V560" i="27" s="1"/>
  <c r="O558" i="27"/>
  <c r="V558" i="27" s="1"/>
  <c r="O554" i="27"/>
  <c r="V554" i="27" s="1"/>
  <c r="K545" i="27"/>
  <c r="R545" i="27" s="1"/>
  <c r="O544" i="27"/>
  <c r="V544" i="27" s="1"/>
  <c r="O542" i="27"/>
  <c r="V542" i="27" s="1"/>
  <c r="O538" i="27"/>
  <c r="V538" i="27" s="1"/>
  <c r="K532" i="27"/>
  <c r="R532" i="27" s="1"/>
  <c r="O531" i="27"/>
  <c r="V531" i="27" s="1"/>
  <c r="K528" i="27"/>
  <c r="R528" i="27" s="1"/>
  <c r="O527" i="27"/>
  <c r="V527" i="27" s="1"/>
  <c r="O525" i="27"/>
  <c r="V525" i="27" s="1"/>
  <c r="K523" i="27"/>
  <c r="R523" i="27" s="1"/>
  <c r="K520" i="27"/>
  <c r="R520" i="27" s="1"/>
  <c r="O516" i="27"/>
  <c r="V516" i="27" s="1"/>
  <c r="O515" i="27"/>
  <c r="V515" i="27" s="1"/>
  <c r="O508" i="27"/>
  <c r="V508" i="27" s="1"/>
  <c r="O506" i="27"/>
  <c r="V506" i="27" s="1"/>
  <c r="K502" i="27"/>
  <c r="R502" i="27" s="1"/>
  <c r="O487" i="27"/>
  <c r="V487" i="27" s="1"/>
  <c r="O480" i="27"/>
  <c r="V480" i="27" s="1"/>
  <c r="K449" i="27"/>
  <c r="R449" i="27" s="1"/>
  <c r="O436" i="27"/>
  <c r="V436" i="27" s="1"/>
  <c r="O405" i="27"/>
  <c r="V405" i="27" s="1"/>
  <c r="K343" i="27"/>
  <c r="R343" i="27" s="1"/>
  <c r="K341" i="27"/>
  <c r="R341" i="27" s="1"/>
  <c r="O330" i="27"/>
  <c r="V330" i="27" s="1"/>
  <c r="O318" i="27"/>
  <c r="V318" i="27" s="1"/>
  <c r="O317" i="27"/>
  <c r="V317" i="27" s="1"/>
  <c r="K173" i="27"/>
  <c r="R173" i="27" s="1"/>
  <c r="N223" i="27"/>
  <c r="U223" i="27" s="1"/>
  <c r="N257" i="27"/>
  <c r="U257" i="27" s="1"/>
  <c r="N302" i="27"/>
  <c r="U302" i="27" s="1"/>
  <c r="N325" i="27"/>
  <c r="U325" i="27" s="1"/>
  <c r="N354" i="27"/>
  <c r="U354" i="27" s="1"/>
  <c r="N356" i="27"/>
  <c r="U356" i="27" s="1"/>
  <c r="N357" i="27"/>
  <c r="U357" i="27" s="1"/>
  <c r="N391" i="27"/>
  <c r="U391" i="27" s="1"/>
  <c r="N412" i="27"/>
  <c r="U412" i="27" s="1"/>
  <c r="N413" i="27"/>
  <c r="U413" i="27" s="1"/>
  <c r="N425" i="27"/>
  <c r="U425" i="27" s="1"/>
  <c r="N436" i="27"/>
  <c r="U436" i="27" s="1"/>
  <c r="N453" i="27"/>
  <c r="U453" i="27" s="1"/>
  <c r="N464" i="27"/>
  <c r="U464" i="27" s="1"/>
  <c r="N465" i="27"/>
  <c r="U465" i="27" s="1"/>
  <c r="N476" i="27"/>
  <c r="U476" i="27" s="1"/>
  <c r="N481" i="27"/>
  <c r="U481" i="27" s="1"/>
  <c r="N489" i="27"/>
  <c r="U489" i="27" s="1"/>
  <c r="N490" i="27"/>
  <c r="U490" i="27" s="1"/>
  <c r="N500" i="27"/>
  <c r="U500" i="27" s="1"/>
  <c r="N502" i="27"/>
  <c r="U502" i="27" s="1"/>
  <c r="N504" i="27"/>
  <c r="U504" i="27" s="1"/>
  <c r="N514" i="27"/>
  <c r="U514" i="27" s="1"/>
  <c r="N516" i="27"/>
  <c r="U516" i="27" s="1"/>
  <c r="N521" i="27"/>
  <c r="U521" i="27" s="1"/>
  <c r="N186" i="27"/>
  <c r="U186" i="27" s="1"/>
  <c r="N249" i="27"/>
  <c r="U249" i="27" s="1"/>
  <c r="N276" i="27"/>
  <c r="U276" i="27" s="1"/>
  <c r="N418" i="27"/>
  <c r="U418" i="27" s="1"/>
  <c r="N422" i="27"/>
  <c r="U422" i="27" s="1"/>
  <c r="N423" i="27"/>
  <c r="U423" i="27" s="1"/>
  <c r="N424" i="27"/>
  <c r="U424" i="27" s="1"/>
  <c r="N448" i="27"/>
  <c r="U448" i="27" s="1"/>
  <c r="N452" i="27"/>
  <c r="U452" i="27" s="1"/>
  <c r="N471" i="27"/>
  <c r="U471" i="27" s="1"/>
  <c r="N482" i="27"/>
  <c r="U482" i="27" s="1"/>
  <c r="N483" i="27"/>
  <c r="U483" i="27" s="1"/>
  <c r="N485" i="27"/>
  <c r="U485" i="27" s="1"/>
  <c r="N488" i="27"/>
  <c r="U488" i="27" s="1"/>
  <c r="N491" i="27"/>
  <c r="U491" i="27" s="1"/>
  <c r="N492" i="27"/>
  <c r="U492" i="27" s="1"/>
  <c r="N498" i="27"/>
  <c r="U498" i="27" s="1"/>
  <c r="N501" i="27"/>
  <c r="U501" i="27" s="1"/>
  <c r="N519" i="27"/>
  <c r="U519" i="27" s="1"/>
  <c r="N525" i="27"/>
  <c r="U525" i="27" s="1"/>
  <c r="N528" i="27"/>
  <c r="U528" i="27" s="1"/>
  <c r="N532" i="27"/>
  <c r="U532" i="27" s="1"/>
  <c r="N536" i="27"/>
  <c r="U536" i="27" s="1"/>
  <c r="N538" i="27"/>
  <c r="U538" i="27" s="1"/>
  <c r="N542" i="27"/>
  <c r="U542" i="27" s="1"/>
  <c r="N545" i="27"/>
  <c r="U545" i="27" s="1"/>
  <c r="N552" i="27"/>
  <c r="U552" i="27" s="1"/>
  <c r="N554" i="27"/>
  <c r="U554" i="27" s="1"/>
  <c r="N558" i="27"/>
  <c r="U558" i="27" s="1"/>
  <c r="N561" i="27"/>
  <c r="U561" i="27" s="1"/>
  <c r="N571" i="27"/>
  <c r="U571" i="27" s="1"/>
  <c r="N575" i="27"/>
  <c r="U575" i="27" s="1"/>
  <c r="N579" i="27"/>
  <c r="U579" i="27" s="1"/>
  <c r="N583" i="27"/>
  <c r="U583" i="27" s="1"/>
  <c r="N587" i="27"/>
  <c r="U587" i="27" s="1"/>
  <c r="N591" i="27"/>
  <c r="U591" i="27" s="1"/>
  <c r="N595" i="27"/>
  <c r="U595" i="27" s="1"/>
  <c r="N599" i="27"/>
  <c r="U599" i="27" s="1"/>
  <c r="N603" i="27"/>
  <c r="U603" i="27" s="1"/>
  <c r="N608" i="27"/>
  <c r="U608" i="27" s="1"/>
  <c r="N612" i="27"/>
  <c r="U612" i="27" s="1"/>
  <c r="N616" i="27"/>
  <c r="U616" i="27" s="1"/>
  <c r="N620" i="27"/>
  <c r="U620" i="27" s="1"/>
  <c r="N624" i="27"/>
  <c r="U624" i="27" s="1"/>
  <c r="N628" i="27"/>
  <c r="U628" i="27" s="1"/>
  <c r="J300" i="27"/>
  <c r="Q300" i="27" s="1"/>
  <c r="J316" i="27"/>
  <c r="Q316" i="27" s="1"/>
  <c r="J395" i="27"/>
  <c r="Q395" i="27" s="1"/>
  <c r="J398" i="27"/>
  <c r="Q398" i="27" s="1"/>
  <c r="J421" i="27"/>
  <c r="Q421" i="27" s="1"/>
  <c r="J459" i="27"/>
  <c r="Q459" i="27" s="1"/>
  <c r="J467" i="27"/>
  <c r="Q467" i="27" s="1"/>
  <c r="J472" i="27"/>
  <c r="Q472" i="27" s="1"/>
  <c r="J477" i="27"/>
  <c r="Q477" i="27" s="1"/>
  <c r="J479" i="27"/>
  <c r="Q479" i="27" s="1"/>
  <c r="J483" i="27"/>
  <c r="Q483" i="27" s="1"/>
  <c r="J487" i="27"/>
  <c r="Q487" i="27" s="1"/>
  <c r="J492" i="27"/>
  <c r="Q492" i="27" s="1"/>
  <c r="J496" i="27"/>
  <c r="Q496" i="27" s="1"/>
  <c r="J503" i="27"/>
  <c r="Q503" i="27" s="1"/>
  <c r="J506" i="27"/>
  <c r="Q506" i="27" s="1"/>
  <c r="J515" i="27"/>
  <c r="Q515" i="27" s="1"/>
  <c r="J517" i="27"/>
  <c r="Q517" i="27" s="1"/>
  <c r="J522" i="27"/>
  <c r="Q522" i="27" s="1"/>
  <c r="J524" i="27"/>
  <c r="Q524" i="27" s="1"/>
  <c r="J267" i="27"/>
  <c r="Q267" i="27" s="1"/>
  <c r="J279" i="27"/>
  <c r="Q279" i="27" s="1"/>
  <c r="J330" i="27"/>
  <c r="Q330" i="27" s="1"/>
  <c r="J332" i="27"/>
  <c r="Q332" i="27" s="1"/>
  <c r="J338" i="27"/>
  <c r="Q338" i="27" s="1"/>
  <c r="J340" i="27"/>
  <c r="Q340" i="27" s="1"/>
  <c r="J352" i="27"/>
  <c r="Q352" i="27" s="1"/>
  <c r="J365" i="27"/>
  <c r="Q365" i="27" s="1"/>
  <c r="J378" i="27"/>
  <c r="Q378" i="27" s="1"/>
  <c r="J426" i="27"/>
  <c r="Q426" i="27" s="1"/>
  <c r="J435" i="27"/>
  <c r="Q435" i="27" s="1"/>
  <c r="J438" i="27"/>
  <c r="Q438" i="27" s="1"/>
  <c r="J454" i="27"/>
  <c r="Q454" i="27" s="1"/>
  <c r="J466" i="27"/>
  <c r="Q466" i="27" s="1"/>
  <c r="J476" i="27"/>
  <c r="Q476" i="27" s="1"/>
  <c r="J486" i="27"/>
  <c r="Q486" i="27" s="1"/>
  <c r="J493" i="27"/>
  <c r="Q493" i="27" s="1"/>
  <c r="J495" i="27"/>
  <c r="Q495" i="27" s="1"/>
  <c r="J502" i="27"/>
  <c r="Q502" i="27" s="1"/>
  <c r="J508" i="27"/>
  <c r="Q508" i="27" s="1"/>
  <c r="J520" i="27"/>
  <c r="Q520" i="27" s="1"/>
  <c r="J526" i="27"/>
  <c r="Q526" i="27" s="1"/>
  <c r="J529" i="27"/>
  <c r="Q529" i="27" s="1"/>
  <c r="J533" i="27"/>
  <c r="Q533" i="27" s="1"/>
  <c r="J539" i="27"/>
  <c r="Q539" i="27" s="1"/>
  <c r="J543" i="27"/>
  <c r="Q543" i="27" s="1"/>
  <c r="J547" i="27"/>
  <c r="Q547" i="27" s="1"/>
  <c r="J551" i="27"/>
  <c r="Q551" i="27" s="1"/>
  <c r="J555" i="27"/>
  <c r="Q555" i="27" s="1"/>
  <c r="J559" i="27"/>
  <c r="Q559" i="27" s="1"/>
  <c r="J563" i="27"/>
  <c r="Q563" i="27" s="1"/>
  <c r="J567" i="27"/>
  <c r="Q567" i="27" s="1"/>
  <c r="J572" i="27"/>
  <c r="Q572" i="27" s="1"/>
  <c r="J576" i="27"/>
  <c r="Q576" i="27" s="1"/>
  <c r="J580" i="27"/>
  <c r="Q580" i="27" s="1"/>
  <c r="J584" i="27"/>
  <c r="Q584" i="27" s="1"/>
  <c r="J588" i="27"/>
  <c r="Q588" i="27" s="1"/>
  <c r="J592" i="27"/>
  <c r="Q592" i="27" s="1"/>
  <c r="J596" i="27"/>
  <c r="Q596" i="27" s="1"/>
  <c r="J600" i="27"/>
  <c r="Q600" i="27" s="1"/>
  <c r="J604" i="27"/>
  <c r="Q604" i="27" s="1"/>
  <c r="J605" i="27"/>
  <c r="Q605" i="27" s="1"/>
  <c r="J609" i="27"/>
  <c r="Q609" i="27" s="1"/>
  <c r="J613" i="27"/>
  <c r="Q613" i="27" s="1"/>
  <c r="J617" i="27"/>
  <c r="Q617" i="27" s="1"/>
  <c r="J621" i="27"/>
  <c r="Q621" i="27" s="1"/>
  <c r="J625" i="27"/>
  <c r="Q625" i="27" s="1"/>
  <c r="J629" i="27"/>
  <c r="Q629" i="27" s="1"/>
  <c r="K628" i="27"/>
  <c r="R628" i="27" s="1"/>
  <c r="O627" i="27"/>
  <c r="V627" i="27" s="1"/>
  <c r="K624" i="27"/>
  <c r="R624" i="27" s="1"/>
  <c r="O623" i="27"/>
  <c r="V623" i="27" s="1"/>
  <c r="K620" i="27"/>
  <c r="R620" i="27" s="1"/>
  <c r="O619" i="27"/>
  <c r="V619" i="27" s="1"/>
  <c r="K616" i="27"/>
  <c r="R616" i="27" s="1"/>
  <c r="O615" i="27"/>
  <c r="V615" i="27" s="1"/>
  <c r="K612" i="27"/>
  <c r="R612" i="27" s="1"/>
  <c r="O611" i="27"/>
  <c r="V611" i="27" s="1"/>
  <c r="K608" i="27"/>
  <c r="R608" i="27" s="1"/>
  <c r="O607" i="27"/>
  <c r="V607" i="27" s="1"/>
  <c r="O603" i="27"/>
  <c r="V603" i="27" s="1"/>
  <c r="O599" i="27"/>
  <c r="V599" i="27" s="1"/>
  <c r="O595" i="27"/>
  <c r="V595" i="27" s="1"/>
  <c r="O591" i="27"/>
  <c r="V591" i="27" s="1"/>
  <c r="O587" i="27"/>
  <c r="V587" i="27" s="1"/>
  <c r="O583" i="27"/>
  <c r="V583" i="27" s="1"/>
  <c r="O579" i="27"/>
  <c r="V579" i="27" s="1"/>
  <c r="O575" i="27"/>
  <c r="V575" i="27" s="1"/>
  <c r="O571" i="27"/>
  <c r="V571" i="27" s="1"/>
  <c r="K555" i="27"/>
  <c r="R555" i="27" s="1"/>
  <c r="K539" i="27"/>
  <c r="R539" i="27" s="1"/>
  <c r="K526" i="27"/>
  <c r="R526" i="27" s="1"/>
  <c r="O521" i="27"/>
  <c r="V521" i="27" s="1"/>
  <c r="K517" i="27"/>
  <c r="R517" i="27" s="1"/>
  <c r="K513" i="27"/>
  <c r="R513" i="27" s="1"/>
  <c r="O512" i="27"/>
  <c r="V512" i="27" s="1"/>
  <c r="K495" i="27"/>
  <c r="R495" i="27" s="1"/>
  <c r="O492" i="27"/>
  <c r="V492" i="27" s="1"/>
  <c r="K488" i="27"/>
  <c r="R488" i="27" s="1"/>
  <c r="O485" i="27"/>
  <c r="V485" i="27" s="1"/>
  <c r="K481" i="27"/>
  <c r="R481" i="27" s="1"/>
  <c r="O476" i="27"/>
  <c r="V476" i="27" s="1"/>
  <c r="O473" i="27"/>
  <c r="V473" i="27" s="1"/>
  <c r="O459" i="27"/>
  <c r="V459" i="27" s="1"/>
  <c r="O446" i="27"/>
  <c r="V446" i="27" s="1"/>
  <c r="O439" i="27"/>
  <c r="V439" i="27" s="1"/>
  <c r="K418" i="27"/>
  <c r="R418" i="27" s="1"/>
  <c r="K417" i="27"/>
  <c r="R417" i="27" s="1"/>
  <c r="O411" i="27"/>
  <c r="V411" i="27" s="1"/>
  <c r="O408" i="27"/>
  <c r="V408" i="27" s="1"/>
  <c r="O407" i="27"/>
  <c r="V407" i="27" s="1"/>
  <c r="O381" i="27"/>
  <c r="V381" i="27" s="1"/>
  <c r="O379" i="27"/>
  <c r="V379" i="27" s="1"/>
  <c r="K372" i="27"/>
  <c r="R372" i="27" s="1"/>
  <c r="K371" i="27"/>
  <c r="R371" i="27" s="1"/>
  <c r="O332" i="27"/>
  <c r="V332" i="27" s="1"/>
  <c r="O286" i="27"/>
  <c r="V286" i="27" s="1"/>
  <c r="O259" i="27"/>
  <c r="V259" i="27" s="1"/>
  <c r="K246" i="27"/>
  <c r="R246" i="27" s="1"/>
  <c r="K204" i="27"/>
  <c r="R204" i="27" s="1"/>
  <c r="I64" i="27"/>
  <c r="P64" i="27" s="1"/>
  <c r="M55" i="27"/>
  <c r="T55" i="27" s="1"/>
  <c r="I52" i="27"/>
  <c r="P52" i="27" s="1"/>
  <c r="M49" i="27"/>
  <c r="T49" i="27" s="1"/>
  <c r="M34" i="27"/>
  <c r="T34" i="27" s="1"/>
  <c r="M25" i="27"/>
  <c r="T25" i="27" s="1"/>
  <c r="I19" i="27"/>
  <c r="P19" i="27" s="1"/>
  <c r="I48" i="27"/>
  <c r="P48" i="27" s="1"/>
  <c r="I46" i="27"/>
  <c r="P46" i="27" s="1"/>
  <c r="I32" i="27"/>
  <c r="P32" i="27" s="1"/>
  <c r="I24" i="27"/>
  <c r="P24" i="27" s="1"/>
  <c r="O37" i="27"/>
  <c r="V37" i="27" s="1"/>
  <c r="O203" i="27"/>
  <c r="V203" i="27" s="1"/>
  <c r="K144" i="27"/>
  <c r="R144" i="27" s="1"/>
  <c r="K182" i="27"/>
  <c r="R182" i="27" s="1"/>
  <c r="K207" i="27"/>
  <c r="R207" i="27" s="1"/>
  <c r="K215" i="27"/>
  <c r="R215" i="27" s="1"/>
  <c r="K260" i="27"/>
  <c r="R260" i="27" s="1"/>
  <c r="K265" i="27"/>
  <c r="R265" i="27" s="1"/>
  <c r="K266" i="27"/>
  <c r="R266" i="27" s="1"/>
  <c r="K500" i="27"/>
  <c r="R500" i="27" s="1"/>
  <c r="K487" i="27"/>
  <c r="R487" i="27" s="1"/>
  <c r="O486" i="27"/>
  <c r="V486" i="27" s="1"/>
  <c r="O484" i="27"/>
  <c r="V484" i="27" s="1"/>
  <c r="K482" i="27"/>
  <c r="R482" i="27" s="1"/>
  <c r="O481" i="27"/>
  <c r="V481" i="27" s="1"/>
  <c r="K474" i="27"/>
  <c r="R474" i="27" s="1"/>
  <c r="K472" i="27"/>
  <c r="R472" i="27" s="1"/>
  <c r="O471" i="27"/>
  <c r="V471" i="27" s="1"/>
  <c r="K464" i="27"/>
  <c r="R464" i="27" s="1"/>
  <c r="K463" i="27"/>
  <c r="R463" i="27" s="1"/>
  <c r="K460" i="27"/>
  <c r="R460" i="27" s="1"/>
  <c r="O457" i="27"/>
  <c r="V457" i="27" s="1"/>
  <c r="K454" i="27"/>
  <c r="R454" i="27" s="1"/>
  <c r="O453" i="27"/>
  <c r="V453" i="27" s="1"/>
  <c r="K451" i="27"/>
  <c r="R451" i="27" s="1"/>
  <c r="O450" i="27"/>
  <c r="V450" i="27" s="1"/>
  <c r="K448" i="27"/>
  <c r="R448" i="27" s="1"/>
  <c r="K447" i="27"/>
  <c r="R447" i="27" s="1"/>
  <c r="K444" i="27"/>
  <c r="R444" i="27" s="1"/>
  <c r="O441" i="27"/>
  <c r="V441" i="27" s="1"/>
  <c r="K438" i="27"/>
  <c r="R438" i="27" s="1"/>
  <c r="O437" i="27"/>
  <c r="V437" i="27" s="1"/>
  <c r="K435" i="27"/>
  <c r="R435" i="27" s="1"/>
  <c r="O434" i="27"/>
  <c r="V434" i="27" s="1"/>
  <c r="K432" i="27"/>
  <c r="R432" i="27" s="1"/>
  <c r="K426" i="27"/>
  <c r="R426" i="27" s="1"/>
  <c r="O425" i="27"/>
  <c r="V425" i="27" s="1"/>
  <c r="O422" i="27"/>
  <c r="V422" i="27" s="1"/>
  <c r="K408" i="27"/>
  <c r="R408" i="27" s="1"/>
  <c r="K406" i="27"/>
  <c r="R406" i="27" s="1"/>
  <c r="O401" i="27"/>
  <c r="V401" i="27" s="1"/>
  <c r="K396" i="27"/>
  <c r="R396" i="27" s="1"/>
  <c r="K395" i="27"/>
  <c r="R395" i="27" s="1"/>
  <c r="O394" i="27"/>
  <c r="V394" i="27" s="1"/>
  <c r="O393" i="27"/>
  <c r="V393" i="27" s="1"/>
  <c r="K391" i="27"/>
  <c r="R391" i="27" s="1"/>
  <c r="K356" i="27"/>
  <c r="R356" i="27" s="1"/>
  <c r="K351" i="27"/>
  <c r="R351" i="27" s="1"/>
  <c r="K349" i="27"/>
  <c r="R349" i="27" s="1"/>
  <c r="O346" i="27"/>
  <c r="V346" i="27" s="1"/>
  <c r="O344" i="27"/>
  <c r="V344" i="27" s="1"/>
  <c r="K339" i="27"/>
  <c r="R339" i="27" s="1"/>
  <c r="O336" i="27"/>
  <c r="V336" i="27" s="1"/>
  <c r="K331" i="27"/>
  <c r="R331" i="27" s="1"/>
  <c r="K326" i="27"/>
  <c r="R326" i="27" s="1"/>
  <c r="K323" i="27"/>
  <c r="R323" i="27" s="1"/>
  <c r="K322" i="27"/>
  <c r="R322" i="27" s="1"/>
  <c r="K320" i="27"/>
  <c r="R320" i="27" s="1"/>
  <c r="K319" i="27"/>
  <c r="R319" i="27" s="1"/>
  <c r="K315" i="27"/>
  <c r="R315" i="27" s="1"/>
  <c r="O305" i="27"/>
  <c r="V305" i="27" s="1"/>
  <c r="K300" i="27"/>
  <c r="R300" i="27" s="1"/>
  <c r="O299" i="27"/>
  <c r="V299" i="27" s="1"/>
  <c r="K294" i="27"/>
  <c r="R294" i="27" s="1"/>
  <c r="O268" i="27"/>
  <c r="V268" i="27" s="1"/>
  <c r="K261" i="27"/>
  <c r="R261" i="27" s="1"/>
  <c r="O254" i="27"/>
  <c r="V254" i="27" s="1"/>
  <c r="K239" i="27"/>
  <c r="R239" i="27" s="1"/>
  <c r="O212" i="27"/>
  <c r="V212" i="27" s="1"/>
  <c r="O180" i="27"/>
  <c r="V180" i="27" s="1"/>
  <c r="K167" i="27"/>
  <c r="R167" i="27" s="1"/>
  <c r="O507" i="27"/>
  <c r="V507" i="27" s="1"/>
  <c r="K501" i="27"/>
  <c r="R501" i="27" s="1"/>
  <c r="O500" i="27"/>
  <c r="V500" i="27" s="1"/>
  <c r="K499" i="27"/>
  <c r="R499" i="27" s="1"/>
  <c r="O498" i="27"/>
  <c r="V498" i="27" s="1"/>
  <c r="K492" i="27"/>
  <c r="R492" i="27" s="1"/>
  <c r="O491" i="27"/>
  <c r="V491" i="27" s="1"/>
  <c r="K489" i="27"/>
  <c r="R489" i="27" s="1"/>
  <c r="O479" i="27"/>
  <c r="V479" i="27" s="1"/>
  <c r="K476" i="27"/>
  <c r="R476" i="27" s="1"/>
  <c r="O475" i="27"/>
  <c r="V475" i="27" s="1"/>
  <c r="K473" i="27"/>
  <c r="R473" i="27" s="1"/>
  <c r="O468" i="27"/>
  <c r="V468" i="27" s="1"/>
  <c r="K465" i="27"/>
  <c r="R465" i="27" s="1"/>
  <c r="O464" i="27"/>
  <c r="V464" i="27" s="1"/>
  <c r="K458" i="27"/>
  <c r="R458" i="27" s="1"/>
  <c r="O448" i="27"/>
  <c r="V448" i="27" s="1"/>
  <c r="K442" i="27"/>
  <c r="R442" i="27" s="1"/>
  <c r="K423" i="27"/>
  <c r="R423" i="27" s="1"/>
  <c r="O416" i="27"/>
  <c r="V416" i="27" s="1"/>
  <c r="O414" i="27"/>
  <c r="V414" i="27" s="1"/>
  <c r="K411" i="27"/>
  <c r="R411" i="27" s="1"/>
  <c r="K410" i="27"/>
  <c r="R410" i="27" s="1"/>
  <c r="K403" i="27"/>
  <c r="R403" i="27" s="1"/>
  <c r="K402" i="27"/>
  <c r="R402" i="27" s="1"/>
  <c r="O400" i="27"/>
  <c r="V400" i="27" s="1"/>
  <c r="O398" i="27"/>
  <c r="V398" i="27" s="1"/>
  <c r="K392" i="27"/>
  <c r="R392" i="27" s="1"/>
  <c r="O391" i="27"/>
  <c r="V391" i="27" s="1"/>
  <c r="O376" i="27"/>
  <c r="V376" i="27" s="1"/>
  <c r="O374" i="27"/>
  <c r="V374" i="27" s="1"/>
  <c r="O370" i="27"/>
  <c r="V370" i="27" s="1"/>
  <c r="O368" i="27"/>
  <c r="V368" i="27" s="1"/>
  <c r="O367" i="27"/>
  <c r="V367" i="27" s="1"/>
  <c r="O365" i="27"/>
  <c r="V365" i="27" s="1"/>
  <c r="O363" i="27"/>
  <c r="V363" i="27" s="1"/>
  <c r="K354" i="27"/>
  <c r="R354" i="27" s="1"/>
  <c r="O353" i="27"/>
  <c r="V353" i="27" s="1"/>
  <c r="K347" i="27"/>
  <c r="R347" i="27" s="1"/>
  <c r="K345" i="27"/>
  <c r="R345" i="27" s="1"/>
  <c r="O342" i="27"/>
  <c r="V342" i="27" s="1"/>
  <c r="K337" i="27"/>
  <c r="R337" i="27" s="1"/>
  <c r="O334" i="27"/>
  <c r="V334" i="27" s="1"/>
  <c r="K325" i="27"/>
  <c r="R325" i="27" s="1"/>
  <c r="K308" i="27"/>
  <c r="R308" i="27" s="1"/>
  <c r="K306" i="27"/>
  <c r="R306" i="27" s="1"/>
  <c r="K297" i="27"/>
  <c r="R297" i="27" s="1"/>
  <c r="K296" i="27"/>
  <c r="R296" i="27" s="1"/>
  <c r="O280" i="27"/>
  <c r="V280" i="27" s="1"/>
  <c r="K249" i="27"/>
  <c r="R249" i="27" s="1"/>
  <c r="K221" i="27"/>
  <c r="R221" i="27" s="1"/>
  <c r="K213" i="27"/>
  <c r="R213" i="27" s="1"/>
  <c r="M5" i="27"/>
  <c r="T5" i="27" s="1"/>
  <c r="M10" i="27"/>
  <c r="T10" i="27" s="1"/>
  <c r="M15" i="27"/>
  <c r="T15" i="27" s="1"/>
  <c r="M31" i="27"/>
  <c r="T31" i="27" s="1"/>
  <c r="M33" i="27"/>
  <c r="T33" i="27" s="1"/>
  <c r="M35" i="27"/>
  <c r="T35" i="27" s="1"/>
  <c r="M79" i="27"/>
  <c r="T79" i="27" s="1"/>
  <c r="M95" i="27"/>
  <c r="T95" i="27" s="1"/>
  <c r="M152" i="27"/>
  <c r="T152" i="27" s="1"/>
  <c r="M160" i="27"/>
  <c r="T160" i="27" s="1"/>
  <c r="M167" i="27"/>
  <c r="T167" i="27" s="1"/>
  <c r="M169" i="27"/>
  <c r="T169" i="27" s="1"/>
  <c r="M176" i="27"/>
  <c r="T176" i="27" s="1"/>
  <c r="M191" i="27"/>
  <c r="T191" i="27" s="1"/>
  <c r="M194" i="27"/>
  <c r="T194" i="27" s="1"/>
  <c r="M199" i="27"/>
  <c r="T199" i="27" s="1"/>
  <c r="M200" i="27"/>
  <c r="T200" i="27" s="1"/>
  <c r="M202" i="27"/>
  <c r="T202" i="27" s="1"/>
  <c r="M211" i="27"/>
  <c r="T211" i="27" s="1"/>
  <c r="M223" i="27"/>
  <c r="T223" i="27" s="1"/>
  <c r="M224" i="27"/>
  <c r="T224" i="27" s="1"/>
  <c r="M228" i="27"/>
  <c r="T228" i="27" s="1"/>
  <c r="M229" i="27"/>
  <c r="T229" i="27" s="1"/>
  <c r="M235" i="27"/>
  <c r="T235" i="27" s="1"/>
  <c r="M241" i="27"/>
  <c r="T241" i="27" s="1"/>
  <c r="M244" i="27"/>
  <c r="T244" i="27" s="1"/>
  <c r="M256" i="27"/>
  <c r="T256" i="27" s="1"/>
  <c r="M257" i="27"/>
  <c r="T257" i="27" s="1"/>
  <c r="M259" i="27"/>
  <c r="T259" i="27" s="1"/>
  <c r="M268" i="27"/>
  <c r="T268" i="27" s="1"/>
  <c r="M269" i="27"/>
  <c r="T269" i="27" s="1"/>
  <c r="M270" i="27"/>
  <c r="T270" i="27" s="1"/>
  <c r="M271" i="27"/>
  <c r="T271" i="27" s="1"/>
  <c r="M272" i="27"/>
  <c r="T272" i="27" s="1"/>
  <c r="I13" i="27"/>
  <c r="P13" i="27" s="1"/>
  <c r="I37" i="27"/>
  <c r="P37" i="27" s="1"/>
  <c r="I39" i="27"/>
  <c r="P39" i="27" s="1"/>
  <c r="I42" i="27"/>
  <c r="P42" i="27" s="1"/>
  <c r="I54" i="27"/>
  <c r="P54" i="27" s="1"/>
  <c r="I74" i="27"/>
  <c r="P74" i="27" s="1"/>
  <c r="I93" i="27"/>
  <c r="P93" i="27" s="1"/>
  <c r="I97" i="27"/>
  <c r="P97" i="27" s="1"/>
  <c r="I101" i="27"/>
  <c r="P101" i="27" s="1"/>
  <c r="I105" i="27"/>
  <c r="P105" i="27" s="1"/>
  <c r="I107" i="27"/>
  <c r="P107" i="27" s="1"/>
  <c r="I109" i="27"/>
  <c r="P109" i="27" s="1"/>
  <c r="I113" i="27"/>
  <c r="P113" i="27" s="1"/>
  <c r="I124" i="27"/>
  <c r="P124" i="27" s="1"/>
  <c r="I133" i="27"/>
  <c r="P133" i="27" s="1"/>
  <c r="I135" i="27"/>
  <c r="P135" i="27" s="1"/>
  <c r="I142" i="27"/>
  <c r="P142" i="27" s="1"/>
  <c r="I144" i="27"/>
  <c r="P144" i="27" s="1"/>
  <c r="I148" i="27"/>
  <c r="P148" i="27" s="1"/>
  <c r="I150" i="27"/>
  <c r="P150" i="27" s="1"/>
  <c r="I157" i="27"/>
  <c r="P157" i="27" s="1"/>
  <c r="I181" i="27"/>
  <c r="P181" i="27" s="1"/>
  <c r="I184" i="27"/>
  <c r="P184" i="27" s="1"/>
  <c r="I196" i="27"/>
  <c r="P196" i="27" s="1"/>
  <c r="I198" i="27"/>
  <c r="P198" i="27" s="1"/>
  <c r="I218" i="27"/>
  <c r="P218" i="27" s="1"/>
  <c r="I221" i="27"/>
  <c r="P221" i="27" s="1"/>
  <c r="I222" i="27"/>
  <c r="P222" i="27" s="1"/>
  <c r="I231" i="27"/>
  <c r="P231" i="27" s="1"/>
  <c r="I234" i="27"/>
  <c r="P234" i="27" s="1"/>
  <c r="I240" i="27"/>
  <c r="P240" i="27" s="1"/>
  <c r="I249" i="27"/>
  <c r="P249" i="27" s="1"/>
  <c r="I251" i="27"/>
  <c r="P251" i="27" s="1"/>
  <c r="I252" i="27"/>
  <c r="P252" i="27" s="1"/>
  <c r="I253" i="27"/>
  <c r="P253" i="27" s="1"/>
  <c r="I254" i="27"/>
  <c r="P254" i="27" s="1"/>
  <c r="I255" i="27"/>
  <c r="P255" i="27" s="1"/>
  <c r="I258" i="27"/>
  <c r="P258" i="27" s="1"/>
  <c r="I261" i="27"/>
  <c r="P261" i="27" s="1"/>
  <c r="I264" i="27"/>
  <c r="P264" i="27" s="1"/>
  <c r="I279" i="27"/>
  <c r="P279" i="27" s="1"/>
  <c r="I280" i="27"/>
  <c r="P280" i="27" s="1"/>
  <c r="I281" i="27"/>
  <c r="P281" i="27" s="1"/>
  <c r="I282" i="27"/>
  <c r="P282" i="27" s="1"/>
  <c r="N117" i="27"/>
  <c r="U117" i="27" s="1"/>
  <c r="N141" i="27"/>
  <c r="U141" i="27" s="1"/>
  <c r="N146" i="27"/>
  <c r="U146" i="27" s="1"/>
  <c r="N152" i="27"/>
  <c r="U152" i="27" s="1"/>
  <c r="N154" i="27"/>
  <c r="U154" i="27" s="1"/>
  <c r="N219" i="27"/>
  <c r="U219" i="27" s="1"/>
  <c r="N233" i="27"/>
  <c r="U233" i="27" s="1"/>
  <c r="N240" i="27"/>
  <c r="U240" i="27" s="1"/>
  <c r="N184" i="27"/>
  <c r="U184" i="27" s="1"/>
  <c r="N215" i="27"/>
  <c r="U215" i="27" s="1"/>
  <c r="N329" i="27"/>
  <c r="U329" i="27" s="1"/>
  <c r="N333" i="27"/>
  <c r="U333" i="27" s="1"/>
  <c r="N337" i="27"/>
  <c r="U337" i="27" s="1"/>
  <c r="N341" i="27"/>
  <c r="U341" i="27" s="1"/>
  <c r="N345" i="27"/>
  <c r="U345" i="27" s="1"/>
  <c r="N353" i="27"/>
  <c r="U353" i="27" s="1"/>
  <c r="N361" i="27"/>
  <c r="U361" i="27" s="1"/>
  <c r="N366" i="27"/>
  <c r="U366" i="27" s="1"/>
  <c r="N367" i="27"/>
  <c r="U367" i="27" s="1"/>
  <c r="N374" i="27"/>
  <c r="U374" i="27" s="1"/>
  <c r="N382" i="27"/>
  <c r="U382" i="27" s="1"/>
  <c r="N383" i="27"/>
  <c r="U383" i="27" s="1"/>
  <c r="N388" i="27"/>
  <c r="U388" i="27" s="1"/>
  <c r="N401" i="27"/>
  <c r="U401" i="27" s="1"/>
  <c r="N404" i="27"/>
  <c r="U404" i="27" s="1"/>
  <c r="N405" i="27"/>
  <c r="U405" i="27" s="1"/>
  <c r="N408" i="27"/>
  <c r="U408" i="27" s="1"/>
  <c r="N415" i="27"/>
  <c r="U415" i="27" s="1"/>
  <c r="N430" i="27"/>
  <c r="U430" i="27" s="1"/>
  <c r="N431" i="27"/>
  <c r="U431" i="27" s="1"/>
  <c r="N440" i="27"/>
  <c r="U440" i="27" s="1"/>
  <c r="N441" i="27"/>
  <c r="U441" i="27" s="1"/>
  <c r="N444" i="27"/>
  <c r="U444" i="27" s="1"/>
  <c r="N445" i="27"/>
  <c r="U445" i="27" s="1"/>
  <c r="N456" i="27"/>
  <c r="U456" i="27" s="1"/>
  <c r="N457" i="27"/>
  <c r="U457" i="27" s="1"/>
  <c r="N460" i="27"/>
  <c r="U460" i="27" s="1"/>
  <c r="N461" i="27"/>
  <c r="U461" i="27" s="1"/>
  <c r="N468" i="27"/>
  <c r="U468" i="27" s="1"/>
  <c r="N472" i="27"/>
  <c r="U472" i="27" s="1"/>
  <c r="N473" i="27"/>
  <c r="U473" i="27" s="1"/>
  <c r="N479" i="27"/>
  <c r="U479" i="27" s="1"/>
  <c r="N484" i="27"/>
  <c r="U484" i="27" s="1"/>
  <c r="N487" i="27"/>
  <c r="U487" i="27" s="1"/>
  <c r="N494" i="27"/>
  <c r="U494" i="27" s="1"/>
  <c r="N497" i="27"/>
  <c r="U497" i="27" s="1"/>
  <c r="N499" i="27"/>
  <c r="U499" i="27" s="1"/>
  <c r="N503" i="27"/>
  <c r="U503" i="27" s="1"/>
  <c r="N506" i="27"/>
  <c r="U506" i="27" s="1"/>
  <c r="N508" i="27"/>
  <c r="U508" i="27" s="1"/>
  <c r="N511" i="27"/>
  <c r="U511" i="27" s="1"/>
  <c r="N515" i="27"/>
  <c r="U515" i="27" s="1"/>
  <c r="N518" i="27"/>
  <c r="U518" i="27" s="1"/>
  <c r="N207" i="27"/>
  <c r="U207" i="27" s="1"/>
  <c r="N245" i="27"/>
  <c r="U245" i="27" s="1"/>
  <c r="N248" i="27"/>
  <c r="U248" i="27" s="1"/>
  <c r="N252" i="27"/>
  <c r="U252" i="27" s="1"/>
  <c r="N261" i="27"/>
  <c r="U261" i="27" s="1"/>
  <c r="N268" i="27"/>
  <c r="U268" i="27" s="1"/>
  <c r="N273" i="27"/>
  <c r="U273" i="27" s="1"/>
  <c r="N278" i="27"/>
  <c r="U278" i="27" s="1"/>
  <c r="N280" i="27"/>
  <c r="U280" i="27" s="1"/>
  <c r="N285" i="27"/>
  <c r="U285" i="27" s="1"/>
  <c r="N310" i="27"/>
  <c r="U310" i="27" s="1"/>
  <c r="N314" i="27"/>
  <c r="U314" i="27" s="1"/>
  <c r="N317" i="27"/>
  <c r="U317" i="27" s="1"/>
  <c r="N331" i="27"/>
  <c r="U331" i="27" s="1"/>
  <c r="N335" i="27"/>
  <c r="U335" i="27" s="1"/>
  <c r="N339" i="27"/>
  <c r="U339" i="27" s="1"/>
  <c r="N343" i="27"/>
  <c r="U343" i="27" s="1"/>
  <c r="N359" i="27"/>
  <c r="U359" i="27" s="1"/>
  <c r="N364" i="27"/>
  <c r="U364" i="27" s="1"/>
  <c r="N369" i="27"/>
  <c r="U369" i="27" s="1"/>
  <c r="N380" i="27"/>
  <c r="U380" i="27" s="1"/>
  <c r="N385" i="27"/>
  <c r="U385" i="27" s="1"/>
  <c r="N390" i="27"/>
  <c r="U390" i="27" s="1"/>
  <c r="N393" i="27"/>
  <c r="U393" i="27" s="1"/>
  <c r="N396" i="27"/>
  <c r="U396" i="27" s="1"/>
  <c r="N400" i="27"/>
  <c r="U400" i="27" s="1"/>
  <c r="N407" i="27"/>
  <c r="U407" i="27" s="1"/>
  <c r="N432" i="27"/>
  <c r="U432" i="27" s="1"/>
  <c r="N170" i="27"/>
  <c r="U170" i="27" s="1"/>
  <c r="N182" i="27"/>
  <c r="U182" i="27" s="1"/>
  <c r="J181" i="27"/>
  <c r="Q181" i="27" s="1"/>
  <c r="J197" i="27"/>
  <c r="Q197" i="27" s="1"/>
  <c r="J201" i="27"/>
  <c r="Q201" i="27" s="1"/>
  <c r="J213" i="27"/>
  <c r="Q213" i="27" s="1"/>
  <c r="J217" i="27"/>
  <c r="Q217" i="27" s="1"/>
  <c r="J228" i="27"/>
  <c r="Q228" i="27" s="1"/>
  <c r="J179" i="27"/>
  <c r="Q179" i="27" s="1"/>
  <c r="J222" i="27"/>
  <c r="Q222" i="27" s="1"/>
  <c r="J224" i="27"/>
  <c r="Q224" i="27" s="1"/>
  <c r="J265" i="27"/>
  <c r="Q265" i="27" s="1"/>
  <c r="J289" i="27"/>
  <c r="Q289" i="27" s="1"/>
  <c r="J299" i="27"/>
  <c r="Q299" i="27" s="1"/>
  <c r="J350" i="27"/>
  <c r="Q350" i="27" s="1"/>
  <c r="J358" i="27"/>
  <c r="Q358" i="27" s="1"/>
  <c r="J363" i="27"/>
  <c r="Q363" i="27" s="1"/>
  <c r="J368" i="27"/>
  <c r="Q368" i="27" s="1"/>
  <c r="J376" i="27"/>
  <c r="Q376" i="27" s="1"/>
  <c r="J379" i="27"/>
  <c r="Q379" i="27" s="1"/>
  <c r="J384" i="27"/>
  <c r="Q384" i="27" s="1"/>
  <c r="J389" i="27"/>
  <c r="Q389" i="27" s="1"/>
  <c r="J392" i="27"/>
  <c r="Q392" i="27" s="1"/>
  <c r="J399" i="27"/>
  <c r="Q399" i="27" s="1"/>
  <c r="J402" i="27"/>
  <c r="Q402" i="27" s="1"/>
  <c r="J406" i="27"/>
  <c r="Q406" i="27" s="1"/>
  <c r="J417" i="27"/>
  <c r="Q417" i="27" s="1"/>
  <c r="J420" i="27"/>
  <c r="Q420" i="27" s="1"/>
  <c r="J427" i="27"/>
  <c r="Q427" i="27" s="1"/>
  <c r="J434" i="27"/>
  <c r="Q434" i="27" s="1"/>
  <c r="J442" i="27"/>
  <c r="Q442" i="27" s="1"/>
  <c r="J447" i="27"/>
  <c r="Q447" i="27" s="1"/>
  <c r="J450" i="27"/>
  <c r="Q450" i="27" s="1"/>
  <c r="J458" i="27"/>
  <c r="Q458" i="27" s="1"/>
  <c r="J463" i="27"/>
  <c r="Q463" i="27" s="1"/>
  <c r="J474" i="27"/>
  <c r="Q474" i="27" s="1"/>
  <c r="J480" i="27"/>
  <c r="Q480" i="27" s="1"/>
  <c r="J481" i="27"/>
  <c r="Q481" i="27" s="1"/>
  <c r="J485" i="27"/>
  <c r="Q485" i="27" s="1"/>
  <c r="J488" i="27"/>
  <c r="Q488" i="27" s="1"/>
  <c r="J490" i="27"/>
  <c r="Q490" i="27" s="1"/>
  <c r="J500" i="27"/>
  <c r="Q500" i="27" s="1"/>
  <c r="J507" i="27"/>
  <c r="Q507" i="27" s="1"/>
  <c r="J509" i="27"/>
  <c r="Q509" i="27" s="1"/>
  <c r="J512" i="27"/>
  <c r="Q512" i="27" s="1"/>
  <c r="J516" i="27"/>
  <c r="Q516" i="27" s="1"/>
  <c r="J519" i="27"/>
  <c r="Q519" i="27" s="1"/>
  <c r="J127" i="27"/>
  <c r="Q127" i="27" s="1"/>
  <c r="J209" i="27"/>
  <c r="Q209" i="27" s="1"/>
  <c r="J231" i="27"/>
  <c r="Q231" i="27" s="1"/>
  <c r="J235" i="27"/>
  <c r="Q235" i="27" s="1"/>
  <c r="J236" i="27"/>
  <c r="Q236" i="27" s="1"/>
  <c r="J239" i="27"/>
  <c r="Q239" i="27" s="1"/>
  <c r="J243" i="27"/>
  <c r="Q243" i="27" s="1"/>
  <c r="J255" i="27"/>
  <c r="Q255" i="27" s="1"/>
  <c r="J259" i="27"/>
  <c r="Q259" i="27" s="1"/>
  <c r="J283" i="27"/>
  <c r="Q283" i="27" s="1"/>
  <c r="J301" i="27"/>
  <c r="Q301" i="27" s="1"/>
  <c r="J326" i="27"/>
  <c r="Q326" i="27" s="1"/>
  <c r="J355" i="27"/>
  <c r="Q355" i="27" s="1"/>
  <c r="J371" i="27"/>
  <c r="Q371" i="27" s="1"/>
  <c r="J387" i="27"/>
  <c r="Q387" i="27" s="1"/>
  <c r="J394" i="27"/>
  <c r="Q394" i="27" s="1"/>
  <c r="J397" i="27"/>
  <c r="Q397" i="27" s="1"/>
  <c r="J410" i="27"/>
  <c r="Q410" i="27" s="1"/>
  <c r="J414" i="27"/>
  <c r="Q414" i="27" s="1"/>
  <c r="J429" i="27"/>
  <c r="Q429" i="27" s="1"/>
  <c r="J439" i="27"/>
  <c r="Q439" i="27" s="1"/>
  <c r="J455" i="27"/>
  <c r="Q455" i="27" s="1"/>
  <c r="J83" i="27"/>
  <c r="Q83" i="27" s="1"/>
  <c r="J165" i="27"/>
  <c r="Q165" i="27" s="1"/>
  <c r="M6" i="27"/>
  <c r="T6" i="27" s="1"/>
  <c r="M18" i="27"/>
  <c r="T18" i="27" s="1"/>
  <c r="M20" i="27"/>
  <c r="T20" i="27" s="1"/>
  <c r="M22" i="27"/>
  <c r="T22" i="27" s="1"/>
  <c r="M24" i="27"/>
  <c r="T24" i="27" s="1"/>
  <c r="M26" i="27"/>
  <c r="T26" i="27" s="1"/>
  <c r="M38" i="27"/>
  <c r="T38" i="27" s="1"/>
  <c r="M48" i="27"/>
  <c r="T48" i="27" s="1"/>
  <c r="M58" i="27"/>
  <c r="T58" i="27" s="1"/>
  <c r="M61" i="27"/>
  <c r="T61" i="27" s="1"/>
  <c r="M65" i="27"/>
  <c r="T65" i="27" s="1"/>
  <c r="M72" i="27"/>
  <c r="T72" i="27" s="1"/>
  <c r="M74" i="27"/>
  <c r="T74" i="27" s="1"/>
  <c r="M76" i="27"/>
  <c r="T76" i="27" s="1"/>
  <c r="M78" i="27"/>
  <c r="T78" i="27" s="1"/>
  <c r="M90" i="27"/>
  <c r="T90" i="27" s="1"/>
  <c r="M97" i="27"/>
  <c r="T97" i="27" s="1"/>
  <c r="M99" i="27"/>
  <c r="T99" i="27" s="1"/>
  <c r="M114" i="27"/>
  <c r="T114" i="27" s="1"/>
  <c r="M119" i="27"/>
  <c r="T119" i="27" s="1"/>
  <c r="M121" i="27"/>
  <c r="T121" i="27" s="1"/>
  <c r="M128" i="27"/>
  <c r="T128" i="27" s="1"/>
  <c r="M130" i="27"/>
  <c r="T130" i="27" s="1"/>
  <c r="M132" i="27"/>
  <c r="T132" i="27" s="1"/>
  <c r="M136" i="27"/>
  <c r="T136" i="27" s="1"/>
  <c r="M138" i="27"/>
  <c r="T138" i="27" s="1"/>
  <c r="M140" i="27"/>
  <c r="T140" i="27" s="1"/>
  <c r="M161" i="27"/>
  <c r="T161" i="27" s="1"/>
  <c r="M166" i="27"/>
  <c r="T166" i="27" s="1"/>
  <c r="M171" i="27"/>
  <c r="T171" i="27" s="1"/>
  <c r="M179" i="27"/>
  <c r="T179" i="27" s="1"/>
  <c r="M180" i="27"/>
  <c r="T180" i="27" s="1"/>
  <c r="M183" i="27"/>
  <c r="T183" i="27" s="1"/>
  <c r="M187" i="27"/>
  <c r="T187" i="27" s="1"/>
  <c r="M190" i="27"/>
  <c r="T190" i="27" s="1"/>
  <c r="M205" i="27"/>
  <c r="T205" i="27" s="1"/>
  <c r="M209" i="27"/>
  <c r="T209" i="27" s="1"/>
  <c r="M212" i="27"/>
  <c r="T212" i="27" s="1"/>
  <c r="M218" i="27"/>
  <c r="T218" i="27" s="1"/>
  <c r="M230" i="27"/>
  <c r="T230" i="27" s="1"/>
  <c r="M231" i="27"/>
  <c r="T231" i="27" s="1"/>
  <c r="M232" i="27"/>
  <c r="T232" i="27" s="1"/>
  <c r="M239" i="27"/>
  <c r="T239" i="27" s="1"/>
  <c r="I8" i="27"/>
  <c r="P8" i="27" s="1"/>
  <c r="I10" i="27"/>
  <c r="P10" i="27" s="1"/>
  <c r="I12" i="27"/>
  <c r="P12" i="27" s="1"/>
  <c r="I14" i="27"/>
  <c r="P14" i="27" s="1"/>
  <c r="I28" i="27"/>
  <c r="P28" i="27" s="1"/>
  <c r="I40" i="27"/>
  <c r="P40" i="27" s="1"/>
  <c r="I45" i="27"/>
  <c r="P45" i="27" s="1"/>
  <c r="I63" i="27"/>
  <c r="P63" i="27" s="1"/>
  <c r="I67" i="27"/>
  <c r="P67" i="27" s="1"/>
  <c r="I80" i="27"/>
  <c r="P80" i="27" s="1"/>
  <c r="I92" i="27"/>
  <c r="P92" i="27" s="1"/>
  <c r="I94" i="27"/>
  <c r="P94" i="27" s="1"/>
  <c r="I123" i="27"/>
  <c r="P123" i="27" s="1"/>
  <c r="I156" i="27"/>
  <c r="P156" i="27" s="1"/>
  <c r="I163" i="27"/>
  <c r="P163" i="27" s="1"/>
  <c r="I165" i="27"/>
  <c r="P165" i="27" s="1"/>
  <c r="I173" i="27"/>
  <c r="P173" i="27" s="1"/>
  <c r="I175" i="27"/>
  <c r="P175" i="27" s="1"/>
  <c r="I178" i="27"/>
  <c r="P178" i="27" s="1"/>
  <c r="I186" i="27"/>
  <c r="P186" i="27" s="1"/>
  <c r="I189" i="27"/>
  <c r="P189" i="27" s="1"/>
  <c r="I193" i="27"/>
  <c r="P193" i="27" s="1"/>
  <c r="I194" i="27"/>
  <c r="P194" i="27" s="1"/>
  <c r="I208" i="27"/>
  <c r="P208" i="27" s="1"/>
  <c r="I211" i="27"/>
  <c r="P211" i="27" s="1"/>
  <c r="I214" i="27"/>
  <c r="P214" i="27" s="1"/>
  <c r="I216" i="27"/>
  <c r="P216" i="27" s="1"/>
  <c r="I227" i="27"/>
  <c r="P227" i="27" s="1"/>
  <c r="I243" i="27"/>
  <c r="P243" i="27" s="1"/>
  <c r="K119" i="27"/>
  <c r="R119" i="27" s="1"/>
  <c r="O51" i="27"/>
  <c r="V51" i="27" s="1"/>
  <c r="K41" i="27"/>
  <c r="R41" i="27" s="1"/>
  <c r="O5" i="27"/>
  <c r="V5" i="27" s="1"/>
  <c r="O264" i="27"/>
  <c r="V264" i="27" s="1"/>
  <c r="O197" i="27"/>
  <c r="V197" i="27" s="1"/>
  <c r="K151" i="27"/>
  <c r="R151" i="27" s="1"/>
  <c r="O118" i="27"/>
  <c r="V118" i="27" s="1"/>
  <c r="O99" i="27"/>
  <c r="V99" i="27" s="1"/>
  <c r="K75" i="27"/>
  <c r="R75" i="27" s="1"/>
  <c r="K12" i="27"/>
  <c r="R12" i="27" s="1"/>
  <c r="O233" i="27"/>
  <c r="V233" i="27" s="1"/>
  <c r="O228" i="27"/>
  <c r="V228" i="27" s="1"/>
  <c r="O226" i="27"/>
  <c r="V226" i="27" s="1"/>
  <c r="O220" i="27"/>
  <c r="V220" i="27" s="1"/>
  <c r="O219" i="27"/>
  <c r="V219" i="27" s="1"/>
  <c r="O217" i="27"/>
  <c r="V217" i="27" s="1"/>
  <c r="O206" i="27"/>
  <c r="V206" i="27" s="1"/>
  <c r="K205" i="27"/>
  <c r="R205" i="27" s="1"/>
  <c r="K199" i="27"/>
  <c r="R199" i="27" s="1"/>
  <c r="K198" i="27"/>
  <c r="R198" i="27" s="1"/>
  <c r="O190" i="27"/>
  <c r="V190" i="27" s="1"/>
  <c r="O189" i="27"/>
  <c r="V189" i="27" s="1"/>
  <c r="K174" i="27"/>
  <c r="R174" i="27" s="1"/>
  <c r="K100" i="27"/>
  <c r="R100" i="27" s="1"/>
  <c r="O4" i="27"/>
  <c r="V4" i="27" s="1"/>
  <c r="N175" i="27"/>
  <c r="U175" i="27" s="1"/>
  <c r="N144" i="27"/>
  <c r="U144" i="27" s="1"/>
  <c r="N176" i="27"/>
  <c r="U176" i="27" s="1"/>
  <c r="N191" i="27"/>
  <c r="U191" i="27" s="1"/>
  <c r="J171" i="27"/>
  <c r="Q171" i="27" s="1"/>
  <c r="J119" i="27"/>
  <c r="Q119" i="27" s="1"/>
  <c r="J168" i="27"/>
  <c r="Q168" i="27" s="1"/>
  <c r="J183" i="27"/>
  <c r="Q183" i="27" s="1"/>
  <c r="J185" i="27"/>
  <c r="Q185" i="27" s="1"/>
  <c r="J187" i="27"/>
  <c r="Q187" i="27" s="1"/>
  <c r="T1" i="27"/>
  <c r="M3" i="27"/>
  <c r="T3" i="27" s="1"/>
  <c r="M8" i="27"/>
  <c r="T8" i="27" s="1"/>
  <c r="M14" i="27"/>
  <c r="T14" i="27" s="1"/>
  <c r="M17" i="27"/>
  <c r="T17" i="27" s="1"/>
  <c r="M21" i="27"/>
  <c r="T21" i="27" s="1"/>
  <c r="M23" i="27"/>
  <c r="T23" i="27" s="1"/>
  <c r="M36" i="27"/>
  <c r="T36" i="27" s="1"/>
  <c r="M41" i="27"/>
  <c r="T41" i="27" s="1"/>
  <c r="M44" i="27"/>
  <c r="T44" i="27" s="1"/>
  <c r="M47" i="27"/>
  <c r="T47" i="27" s="1"/>
  <c r="M63" i="27"/>
  <c r="T63" i="27" s="1"/>
  <c r="M68" i="27"/>
  <c r="T68" i="27" s="1"/>
  <c r="M71" i="27"/>
  <c r="T71" i="27" s="1"/>
  <c r="M73" i="27"/>
  <c r="T73" i="27" s="1"/>
  <c r="M82" i="27"/>
  <c r="T82" i="27" s="1"/>
  <c r="M88" i="27"/>
  <c r="T88" i="27" s="1"/>
  <c r="M92" i="27"/>
  <c r="T92" i="27" s="1"/>
  <c r="M96" i="27"/>
  <c r="T96" i="27" s="1"/>
  <c r="M103" i="27"/>
  <c r="T103" i="27" s="1"/>
  <c r="M107" i="27"/>
  <c r="T107" i="27" s="1"/>
  <c r="M111" i="27"/>
  <c r="T111" i="27" s="1"/>
  <c r="M122" i="27"/>
  <c r="T122" i="27" s="1"/>
  <c r="M126" i="27"/>
  <c r="T126" i="27" s="1"/>
  <c r="M127" i="27"/>
  <c r="T127" i="27" s="1"/>
  <c r="M131" i="27"/>
  <c r="T131" i="27" s="1"/>
  <c r="M135" i="27"/>
  <c r="T135" i="27" s="1"/>
  <c r="M139" i="27"/>
  <c r="T139" i="27" s="1"/>
  <c r="M148" i="27"/>
  <c r="T148" i="27" s="1"/>
  <c r="M154" i="27"/>
  <c r="T154" i="27" s="1"/>
  <c r="M155" i="27"/>
  <c r="T155" i="27" s="1"/>
  <c r="M159" i="27"/>
  <c r="T159" i="27" s="1"/>
  <c r="M163" i="27"/>
  <c r="T163" i="27" s="1"/>
  <c r="M170" i="27"/>
  <c r="T170" i="27" s="1"/>
  <c r="M172" i="27"/>
  <c r="T172" i="27" s="1"/>
  <c r="M173" i="27"/>
  <c r="T173" i="27" s="1"/>
  <c r="M174" i="27"/>
  <c r="T174" i="27" s="1"/>
  <c r="M9" i="27"/>
  <c r="T9" i="27" s="1"/>
  <c r="M16" i="27"/>
  <c r="T16" i="27" s="1"/>
  <c r="M19" i="27"/>
  <c r="T19" i="27" s="1"/>
  <c r="M28" i="27"/>
  <c r="T28" i="27" s="1"/>
  <c r="M39" i="27"/>
  <c r="T39" i="27" s="1"/>
  <c r="M42" i="27"/>
  <c r="T42" i="27" s="1"/>
  <c r="M51" i="27"/>
  <c r="T51" i="27" s="1"/>
  <c r="M52" i="27"/>
  <c r="T52" i="27" s="1"/>
  <c r="M56" i="27"/>
  <c r="T56" i="27" s="1"/>
  <c r="M60" i="27"/>
  <c r="T60" i="27" s="1"/>
  <c r="M67" i="27"/>
  <c r="T67" i="27" s="1"/>
  <c r="M69" i="27"/>
  <c r="T69" i="27" s="1"/>
  <c r="M81" i="27"/>
  <c r="T81" i="27" s="1"/>
  <c r="M83" i="27"/>
  <c r="T83" i="27" s="1"/>
  <c r="M93" i="27"/>
  <c r="T93" i="27" s="1"/>
  <c r="M101" i="27"/>
  <c r="T101" i="27" s="1"/>
  <c r="M106" i="27"/>
  <c r="T106" i="27" s="1"/>
  <c r="M109" i="27"/>
  <c r="T109" i="27" s="1"/>
  <c r="M116" i="27"/>
  <c r="T116" i="27" s="1"/>
  <c r="M123" i="27"/>
  <c r="T123" i="27" s="1"/>
  <c r="M129" i="27"/>
  <c r="T129" i="27" s="1"/>
  <c r="M134" i="27"/>
  <c r="T134" i="27" s="1"/>
  <c r="M137" i="27"/>
  <c r="T137" i="27" s="1"/>
  <c r="M143" i="27"/>
  <c r="T143" i="27" s="1"/>
  <c r="M147" i="27"/>
  <c r="T147" i="27" s="1"/>
  <c r="M150" i="27"/>
  <c r="T150" i="27" s="1"/>
  <c r="M153" i="27"/>
  <c r="T153" i="27" s="1"/>
  <c r="M156" i="27"/>
  <c r="T156" i="27" s="1"/>
  <c r="M164" i="27"/>
  <c r="T164" i="27" s="1"/>
  <c r="M165" i="27"/>
  <c r="T165" i="27" s="1"/>
  <c r="M175" i="27"/>
  <c r="T175" i="27" s="1"/>
  <c r="M181" i="27"/>
  <c r="T181" i="27" s="1"/>
  <c r="M182" i="27"/>
  <c r="T182" i="27" s="1"/>
  <c r="M184" i="27"/>
  <c r="T184" i="27" s="1"/>
  <c r="M186" i="27"/>
  <c r="T186" i="27" s="1"/>
  <c r="M188" i="27"/>
  <c r="T188" i="27" s="1"/>
  <c r="M196" i="27"/>
  <c r="T196" i="27" s="1"/>
  <c r="M197" i="27"/>
  <c r="T197" i="27" s="1"/>
  <c r="M203" i="27"/>
  <c r="T203" i="27" s="1"/>
  <c r="I7" i="27"/>
  <c r="P7" i="27" s="1"/>
  <c r="I11" i="27"/>
  <c r="P11" i="27" s="1"/>
  <c r="I20" i="27"/>
  <c r="P20" i="27" s="1"/>
  <c r="I26" i="27"/>
  <c r="P26" i="27" s="1"/>
  <c r="I29" i="27"/>
  <c r="P29" i="27" s="1"/>
  <c r="I31" i="27"/>
  <c r="P31" i="27" s="1"/>
  <c r="I50" i="27"/>
  <c r="P50" i="27" s="1"/>
  <c r="I53" i="27"/>
  <c r="P53" i="27" s="1"/>
  <c r="I55" i="27"/>
  <c r="P55" i="27" s="1"/>
  <c r="I56" i="27"/>
  <c r="P56" i="27" s="1"/>
  <c r="I59" i="27"/>
  <c r="P59" i="27" s="1"/>
  <c r="I61" i="27"/>
  <c r="P61" i="27" s="1"/>
  <c r="I62" i="27"/>
  <c r="P62" i="27" s="1"/>
  <c r="I65" i="27"/>
  <c r="P65" i="27" s="1"/>
  <c r="I77" i="27"/>
  <c r="P77" i="27" s="1"/>
  <c r="I87" i="27"/>
  <c r="P87" i="27" s="1"/>
  <c r="I91" i="27"/>
  <c r="P91" i="27" s="1"/>
  <c r="I95" i="27"/>
  <c r="P95" i="27" s="1"/>
  <c r="I99" i="27"/>
  <c r="P99" i="27" s="1"/>
  <c r="I102" i="27"/>
  <c r="P102" i="27" s="1"/>
  <c r="I106" i="27"/>
  <c r="P106" i="27" s="1"/>
  <c r="I110" i="27"/>
  <c r="P110" i="27" s="1"/>
  <c r="I116" i="27"/>
  <c r="P116" i="27" s="1"/>
  <c r="I117" i="27"/>
  <c r="P117" i="27" s="1"/>
  <c r="I118" i="27"/>
  <c r="P118" i="27" s="1"/>
  <c r="I119" i="27"/>
  <c r="P119" i="27" s="1"/>
  <c r="I121" i="27"/>
  <c r="P121" i="27" s="1"/>
  <c r="I125" i="27"/>
  <c r="P125" i="27" s="1"/>
  <c r="I130" i="27"/>
  <c r="P130" i="27" s="1"/>
  <c r="I134" i="27"/>
  <c r="P134" i="27" s="1"/>
  <c r="I138" i="27"/>
  <c r="P138" i="27" s="1"/>
  <c r="I143" i="27"/>
  <c r="P143" i="27" s="1"/>
  <c r="I145" i="27"/>
  <c r="P145" i="27" s="1"/>
  <c r="I147" i="27"/>
  <c r="P147" i="27" s="1"/>
  <c r="I151" i="27"/>
  <c r="P151" i="27" s="1"/>
  <c r="I152" i="27"/>
  <c r="P152" i="27" s="1"/>
  <c r="I153" i="27"/>
  <c r="P153" i="27" s="1"/>
  <c r="I158" i="27"/>
  <c r="P158" i="27" s="1"/>
  <c r="I162" i="27"/>
  <c r="P162" i="27" s="1"/>
  <c r="I167" i="27"/>
  <c r="P167" i="27" s="1"/>
  <c r="I168" i="27"/>
  <c r="P168" i="27" s="1"/>
  <c r="I169" i="27"/>
  <c r="P169" i="27" s="1"/>
  <c r="I5" i="27"/>
  <c r="P5" i="27" s="1"/>
  <c r="I6" i="27"/>
  <c r="P6" i="27" s="1"/>
  <c r="I18" i="27"/>
  <c r="P18" i="27" s="1"/>
  <c r="I25" i="27"/>
  <c r="P25" i="27" s="1"/>
  <c r="I38" i="27"/>
  <c r="P38" i="27" s="1"/>
  <c r="I49" i="27"/>
  <c r="P49" i="27" s="1"/>
  <c r="I58" i="27"/>
  <c r="P58" i="27" s="1"/>
  <c r="I71" i="27"/>
  <c r="P71" i="27" s="1"/>
  <c r="I75" i="27"/>
  <c r="P75" i="27" s="1"/>
  <c r="I76" i="27"/>
  <c r="P76" i="27" s="1"/>
  <c r="I85" i="27"/>
  <c r="P85" i="27" s="1"/>
  <c r="I90" i="27"/>
  <c r="P90" i="27" s="1"/>
  <c r="I98" i="27"/>
  <c r="P98" i="27" s="1"/>
  <c r="I103" i="27"/>
  <c r="P103" i="27" s="1"/>
  <c r="I108" i="27"/>
  <c r="P108" i="27" s="1"/>
  <c r="I111" i="27"/>
  <c r="P111" i="27" s="1"/>
  <c r="I114" i="27"/>
  <c r="P114" i="27" s="1"/>
  <c r="I115" i="27"/>
  <c r="P115" i="27" s="1"/>
  <c r="I120" i="27"/>
  <c r="P120" i="27" s="1"/>
  <c r="I128" i="27"/>
  <c r="P128" i="27" s="1"/>
  <c r="I131" i="27"/>
  <c r="P131" i="27" s="1"/>
  <c r="I136" i="27"/>
  <c r="P136" i="27" s="1"/>
  <c r="I139" i="27"/>
  <c r="P139" i="27" s="1"/>
  <c r="I146" i="27"/>
  <c r="P146" i="27" s="1"/>
  <c r="I149" i="27"/>
  <c r="P149" i="27" s="1"/>
  <c r="I161" i="27"/>
  <c r="P161" i="27" s="1"/>
  <c r="I171" i="27"/>
  <c r="P171" i="27" s="1"/>
  <c r="I174" i="27"/>
  <c r="P174" i="27" s="1"/>
  <c r="I179" i="27"/>
  <c r="P179" i="27" s="1"/>
  <c r="I195" i="27"/>
  <c r="P195" i="27" s="1"/>
  <c r="I201" i="27"/>
  <c r="P201" i="27" s="1"/>
  <c r="I202" i="27"/>
  <c r="P202" i="27" s="1"/>
  <c r="I204" i="27"/>
  <c r="P204" i="27" s="1"/>
  <c r="I205" i="27"/>
  <c r="P205" i="27" s="1"/>
  <c r="I206" i="27"/>
  <c r="P206" i="27" s="1"/>
  <c r="I207" i="27"/>
  <c r="P207" i="27" s="1"/>
  <c r="I209" i="27"/>
  <c r="P209" i="27" s="1"/>
  <c r="I210" i="27"/>
  <c r="P210" i="27" s="1"/>
  <c r="K146" i="27"/>
  <c r="R146" i="27" s="1"/>
  <c r="O112" i="27"/>
  <c r="V112" i="27" s="1"/>
  <c r="O34" i="27"/>
  <c r="V34" i="27" s="1"/>
  <c r="O79" i="27"/>
  <c r="V79" i="27" s="1"/>
  <c r="O107" i="27"/>
  <c r="V107" i="27" s="1"/>
  <c r="O120" i="27"/>
  <c r="V120" i="27" s="1"/>
  <c r="O122" i="27"/>
  <c r="V122" i="27" s="1"/>
  <c r="O124" i="27"/>
  <c r="V124" i="27" s="1"/>
  <c r="O126" i="27"/>
  <c r="V126" i="27" s="1"/>
  <c r="O133" i="27"/>
  <c r="V133" i="27" s="1"/>
  <c r="O174" i="27"/>
  <c r="V174" i="27" s="1"/>
  <c r="O181" i="27"/>
  <c r="V181" i="27" s="1"/>
  <c r="O183" i="27"/>
  <c r="V183" i="27" s="1"/>
  <c r="O185" i="27"/>
  <c r="V185" i="27" s="1"/>
  <c r="O187" i="27"/>
  <c r="V187" i="27" s="1"/>
  <c r="O191" i="27"/>
  <c r="V191" i="27" s="1"/>
  <c r="O193" i="27"/>
  <c r="V193" i="27" s="1"/>
  <c r="O200" i="27"/>
  <c r="V200" i="27" s="1"/>
  <c r="O202" i="27"/>
  <c r="V202" i="27" s="1"/>
  <c r="O207" i="27"/>
  <c r="V207" i="27" s="1"/>
  <c r="O209" i="27"/>
  <c r="V209" i="27" s="1"/>
  <c r="O216" i="27"/>
  <c r="V216" i="27" s="1"/>
  <c r="O218" i="27"/>
  <c r="V218" i="27" s="1"/>
  <c r="O223" i="27"/>
  <c r="V223" i="27" s="1"/>
  <c r="O225" i="27"/>
  <c r="V225" i="27" s="1"/>
  <c r="O232" i="27"/>
  <c r="V232" i="27" s="1"/>
  <c r="O236" i="27"/>
  <c r="V236" i="27" s="1"/>
  <c r="O239" i="27"/>
  <c r="V239" i="27" s="1"/>
  <c r="O245" i="27"/>
  <c r="V245" i="27" s="1"/>
  <c r="O247" i="27"/>
  <c r="V247" i="27" s="1"/>
  <c r="O249" i="27"/>
  <c r="V249" i="27" s="1"/>
  <c r="O251" i="27"/>
  <c r="V251" i="27" s="1"/>
  <c r="O256" i="27"/>
  <c r="V256" i="27" s="1"/>
  <c r="O258" i="27"/>
  <c r="V258" i="27" s="1"/>
  <c r="O260" i="27"/>
  <c r="V260" i="27" s="1"/>
  <c r="O262" i="27"/>
  <c r="V262" i="27" s="1"/>
  <c r="O35" i="27"/>
  <c r="V35" i="27" s="1"/>
  <c r="O78" i="27"/>
  <c r="V78" i="27" s="1"/>
  <c r="O89" i="27"/>
  <c r="V89" i="27" s="1"/>
  <c r="O105" i="27"/>
  <c r="V105" i="27" s="1"/>
  <c r="O143" i="27"/>
  <c r="V143" i="27" s="1"/>
  <c r="O158" i="27"/>
  <c r="V158" i="27" s="1"/>
  <c r="O165" i="27"/>
  <c r="V165" i="27" s="1"/>
  <c r="O172" i="27"/>
  <c r="V172" i="27" s="1"/>
  <c r="O184" i="27"/>
  <c r="V184" i="27" s="1"/>
  <c r="O194" i="27"/>
  <c r="V194" i="27" s="1"/>
  <c r="O196" i="27"/>
  <c r="V196" i="27" s="1"/>
  <c r="O198" i="27"/>
  <c r="V198" i="27" s="1"/>
  <c r="O201" i="27"/>
  <c r="V201" i="27" s="1"/>
  <c r="O204" i="27"/>
  <c r="V204" i="27" s="1"/>
  <c r="O221" i="27"/>
  <c r="V221" i="27" s="1"/>
  <c r="O227" i="27"/>
  <c r="V227" i="27" s="1"/>
  <c r="O231" i="27"/>
  <c r="V231" i="27" s="1"/>
  <c r="O234" i="27"/>
  <c r="V234" i="27" s="1"/>
  <c r="O246" i="27"/>
  <c r="V246" i="27" s="1"/>
  <c r="O248" i="27"/>
  <c r="V248" i="27" s="1"/>
  <c r="O265" i="27"/>
  <c r="V265" i="27" s="1"/>
  <c r="O267" i="27"/>
  <c r="V267" i="27" s="1"/>
  <c r="O269" i="27"/>
  <c r="V269" i="27" s="1"/>
  <c r="O275" i="27"/>
  <c r="V275" i="27" s="1"/>
  <c r="O277" i="27"/>
  <c r="V277" i="27" s="1"/>
  <c r="O291" i="27"/>
  <c r="V291" i="27" s="1"/>
  <c r="O296" i="27"/>
  <c r="V296" i="27" s="1"/>
  <c r="O300" i="27"/>
  <c r="V300" i="27" s="1"/>
  <c r="O302" i="27"/>
  <c r="V302" i="27" s="1"/>
  <c r="O304" i="27"/>
  <c r="V304" i="27" s="1"/>
  <c r="O306" i="27"/>
  <c r="V306" i="27" s="1"/>
  <c r="O312" i="27"/>
  <c r="V312" i="27" s="1"/>
  <c r="O314" i="27"/>
  <c r="V314" i="27" s="1"/>
  <c r="O320" i="27"/>
  <c r="V320" i="27" s="1"/>
  <c r="O322" i="27"/>
  <c r="V322" i="27" s="1"/>
  <c r="O325" i="27"/>
  <c r="V325" i="27" s="1"/>
  <c r="O326" i="27"/>
  <c r="V326" i="27" s="1"/>
  <c r="O328" i="27"/>
  <c r="V328" i="27" s="1"/>
  <c r="O13" i="27"/>
  <c r="V13" i="27" s="1"/>
  <c r="O23" i="27"/>
  <c r="V23" i="27" s="1"/>
  <c r="O59" i="27"/>
  <c r="V59" i="27" s="1"/>
  <c r="O80" i="27"/>
  <c r="V80" i="27" s="1"/>
  <c r="O81" i="27"/>
  <c r="V81" i="27" s="1"/>
  <c r="O93" i="27"/>
  <c r="V93" i="27" s="1"/>
  <c r="O139" i="27"/>
  <c r="V139" i="27" s="1"/>
  <c r="O147" i="27"/>
  <c r="V147" i="27" s="1"/>
  <c r="O149" i="27"/>
  <c r="V149" i="27" s="1"/>
  <c r="O182" i="27"/>
  <c r="V182" i="27" s="1"/>
  <c r="O188" i="27"/>
  <c r="V188" i="27" s="1"/>
  <c r="O205" i="27"/>
  <c r="V205" i="27" s="1"/>
  <c r="O208" i="27"/>
  <c r="V208" i="27" s="1"/>
  <c r="O211" i="27"/>
  <c r="V211" i="27" s="1"/>
  <c r="O213" i="27"/>
  <c r="V213" i="27" s="1"/>
  <c r="O215" i="27"/>
  <c r="V215" i="27" s="1"/>
  <c r="O224" i="27"/>
  <c r="V224" i="27" s="1"/>
  <c r="O229" i="27"/>
  <c r="V229" i="27" s="1"/>
  <c r="O235" i="27"/>
  <c r="V235" i="27" s="1"/>
  <c r="O244" i="27"/>
  <c r="V244" i="27" s="1"/>
  <c r="O263" i="27"/>
  <c r="V263" i="27" s="1"/>
  <c r="O266" i="27"/>
  <c r="V266" i="27" s="1"/>
  <c r="O273" i="27"/>
  <c r="V273" i="27" s="1"/>
  <c r="O279" i="27"/>
  <c r="V279" i="27" s="1"/>
  <c r="O281" i="27"/>
  <c r="V281" i="27" s="1"/>
  <c r="O285" i="27"/>
  <c r="V285" i="27" s="1"/>
  <c r="O287" i="27"/>
  <c r="V287" i="27" s="1"/>
  <c r="O289" i="27"/>
  <c r="V289" i="27" s="1"/>
  <c r="O292" i="27"/>
  <c r="V292" i="27" s="1"/>
  <c r="O294" i="27"/>
  <c r="V294" i="27" s="1"/>
  <c r="O297" i="27"/>
  <c r="V297" i="27" s="1"/>
  <c r="O308" i="27"/>
  <c r="V308" i="27" s="1"/>
  <c r="O310" i="27"/>
  <c r="V310" i="27" s="1"/>
  <c r="O315" i="27"/>
  <c r="V315" i="27" s="1"/>
  <c r="O101" i="27"/>
  <c r="V101" i="27" s="1"/>
  <c r="O170" i="27"/>
  <c r="V170" i="27" s="1"/>
  <c r="O192" i="27"/>
  <c r="V192" i="27" s="1"/>
  <c r="O195" i="27"/>
  <c r="V195" i="27" s="1"/>
  <c r="O214" i="27"/>
  <c r="V214" i="27" s="1"/>
  <c r="O222" i="27"/>
  <c r="V222" i="27" s="1"/>
  <c r="O240" i="27"/>
  <c r="V240" i="27" s="1"/>
  <c r="O241" i="27"/>
  <c r="V241" i="27" s="1"/>
  <c r="O242" i="27"/>
  <c r="V242" i="27" s="1"/>
  <c r="O250" i="27"/>
  <c r="V250" i="27" s="1"/>
  <c r="O255" i="27"/>
  <c r="V255" i="27" s="1"/>
  <c r="O272" i="27"/>
  <c r="V272" i="27" s="1"/>
  <c r="O278" i="27"/>
  <c r="V278" i="27" s="1"/>
  <c r="O282" i="27"/>
  <c r="V282" i="27" s="1"/>
  <c r="O288" i="27"/>
  <c r="V288" i="27" s="1"/>
  <c r="O295" i="27"/>
  <c r="V295" i="27" s="1"/>
  <c r="O301" i="27"/>
  <c r="V301" i="27" s="1"/>
  <c r="O303" i="27"/>
  <c r="V303" i="27" s="1"/>
  <c r="O307" i="27"/>
  <c r="V307" i="27" s="1"/>
  <c r="O313" i="27"/>
  <c r="V313" i="27" s="1"/>
  <c r="O319" i="27"/>
  <c r="V319" i="27" s="1"/>
  <c r="O323" i="27"/>
  <c r="V323" i="27" s="1"/>
  <c r="O324" i="27"/>
  <c r="V324" i="27" s="1"/>
  <c r="O329" i="27"/>
  <c r="V329" i="27" s="1"/>
  <c r="O357" i="27"/>
  <c r="V357" i="27" s="1"/>
  <c r="O359" i="27"/>
  <c r="V359" i="27" s="1"/>
  <c r="O362" i="27"/>
  <c r="V362" i="27" s="1"/>
  <c r="O364" i="27"/>
  <c r="V364" i="27" s="1"/>
  <c r="O369" i="27"/>
  <c r="V369" i="27" s="1"/>
  <c r="O371" i="27"/>
  <c r="V371" i="27" s="1"/>
  <c r="O373" i="27"/>
  <c r="V373" i="27" s="1"/>
  <c r="O375" i="27"/>
  <c r="V375" i="27" s="1"/>
  <c r="O378" i="27"/>
  <c r="V378" i="27" s="1"/>
  <c r="O380" i="27"/>
  <c r="V380" i="27" s="1"/>
  <c r="O385" i="27"/>
  <c r="V385" i="27" s="1"/>
  <c r="O390" i="27"/>
  <c r="V390" i="27" s="1"/>
  <c r="O395" i="27"/>
  <c r="V395" i="27" s="1"/>
  <c r="O402" i="27"/>
  <c r="V402" i="27" s="1"/>
  <c r="O404" i="27"/>
  <c r="V404" i="27" s="1"/>
  <c r="O410" i="27"/>
  <c r="V410" i="27" s="1"/>
  <c r="O413" i="27"/>
  <c r="V413" i="27" s="1"/>
  <c r="O415" i="27"/>
  <c r="V415" i="27" s="1"/>
  <c r="O417" i="27"/>
  <c r="V417" i="27" s="1"/>
  <c r="O419" i="27"/>
  <c r="V419" i="27" s="1"/>
  <c r="O426" i="27"/>
  <c r="V426" i="27" s="1"/>
  <c r="O428" i="27"/>
  <c r="V428" i="27" s="1"/>
  <c r="O430" i="27"/>
  <c r="V430" i="27" s="1"/>
  <c r="O438" i="27"/>
  <c r="V438" i="27" s="1"/>
  <c r="O440" i="27"/>
  <c r="V440" i="27" s="1"/>
  <c r="O445" i="27"/>
  <c r="V445" i="27" s="1"/>
  <c r="O447" i="27"/>
  <c r="V447" i="27" s="1"/>
  <c r="O454" i="27"/>
  <c r="V454" i="27" s="1"/>
  <c r="O456" i="27"/>
  <c r="V456" i="27" s="1"/>
  <c r="O461" i="27"/>
  <c r="V461" i="27" s="1"/>
  <c r="O463" i="27"/>
  <c r="V463" i="27" s="1"/>
  <c r="O470" i="27"/>
  <c r="V470" i="27" s="1"/>
  <c r="O474" i="27"/>
  <c r="V474" i="27" s="1"/>
  <c r="O478" i="27"/>
  <c r="V478" i="27" s="1"/>
  <c r="O483" i="27"/>
  <c r="V483" i="27" s="1"/>
  <c r="O490" i="27"/>
  <c r="V490" i="27" s="1"/>
  <c r="O496" i="27"/>
  <c r="V496" i="27" s="1"/>
  <c r="O497" i="27"/>
  <c r="V497" i="27" s="1"/>
  <c r="O505" i="27"/>
  <c r="V505" i="27" s="1"/>
  <c r="O535" i="27"/>
  <c r="V535" i="27" s="1"/>
  <c r="O536" i="27"/>
  <c r="V536" i="27" s="1"/>
  <c r="O541" i="27"/>
  <c r="V541" i="27" s="1"/>
  <c r="O546" i="27"/>
  <c r="V546" i="27" s="1"/>
  <c r="O547" i="27"/>
  <c r="V547" i="27" s="1"/>
  <c r="O552" i="27"/>
  <c r="V552" i="27" s="1"/>
  <c r="O557" i="27"/>
  <c r="V557" i="27" s="1"/>
  <c r="O562" i="27"/>
  <c r="V562" i="27" s="1"/>
  <c r="O563" i="27"/>
  <c r="V563" i="27" s="1"/>
  <c r="O567" i="27"/>
  <c r="V567" i="27" s="1"/>
  <c r="O62" i="27"/>
  <c r="V62" i="27" s="1"/>
  <c r="O115" i="27"/>
  <c r="V115" i="27" s="1"/>
  <c r="O176" i="27"/>
  <c r="V176" i="27" s="1"/>
  <c r="O177" i="27"/>
  <c r="V177" i="27" s="1"/>
  <c r="O178" i="27"/>
  <c r="V178" i="27" s="1"/>
  <c r="O186" i="27"/>
  <c r="V186" i="27" s="1"/>
  <c r="O199" i="27"/>
  <c r="V199" i="27" s="1"/>
  <c r="O210" i="27"/>
  <c r="V210" i="27" s="1"/>
  <c r="O230" i="27"/>
  <c r="V230" i="27" s="1"/>
  <c r="O243" i="27"/>
  <c r="V243" i="27" s="1"/>
  <c r="O276" i="27"/>
  <c r="V276" i="27" s="1"/>
  <c r="O283" i="27"/>
  <c r="V283" i="27" s="1"/>
  <c r="O284" i="27"/>
  <c r="V284" i="27" s="1"/>
  <c r="O290" i="27"/>
  <c r="V290" i="27" s="1"/>
  <c r="O298" i="27"/>
  <c r="V298" i="27" s="1"/>
  <c r="O309" i="27"/>
  <c r="V309" i="27" s="1"/>
  <c r="O316" i="27"/>
  <c r="V316" i="27" s="1"/>
  <c r="O327" i="27"/>
  <c r="V327" i="27" s="1"/>
  <c r="O331" i="27"/>
  <c r="V331" i="27" s="1"/>
  <c r="O333" i="27"/>
  <c r="V333" i="27" s="1"/>
  <c r="O335" i="27"/>
  <c r="V335" i="27" s="1"/>
  <c r="O337" i="27"/>
  <c r="V337" i="27" s="1"/>
  <c r="O339" i="27"/>
  <c r="V339" i="27" s="1"/>
  <c r="O341" i="27"/>
  <c r="V341" i="27" s="1"/>
  <c r="O343" i="27"/>
  <c r="V343" i="27" s="1"/>
  <c r="O345" i="27"/>
  <c r="V345" i="27" s="1"/>
  <c r="O347" i="27"/>
  <c r="V347" i="27" s="1"/>
  <c r="O349" i="27"/>
  <c r="V349" i="27" s="1"/>
  <c r="O351" i="27"/>
  <c r="V351" i="27" s="1"/>
  <c r="O354" i="27"/>
  <c r="V354" i="27" s="1"/>
  <c r="O356" i="27"/>
  <c r="V356" i="27" s="1"/>
  <c r="O361" i="27"/>
  <c r="V361" i="27" s="1"/>
  <c r="O366" i="27"/>
  <c r="V366" i="27" s="1"/>
  <c r="O382" i="27"/>
  <c r="V382" i="27" s="1"/>
  <c r="O387" i="27"/>
  <c r="V387" i="27" s="1"/>
  <c r="O389" i="27"/>
  <c r="V389" i="27" s="1"/>
  <c r="O392" i="27"/>
  <c r="V392" i="27" s="1"/>
  <c r="O397" i="27"/>
  <c r="V397" i="27" s="1"/>
  <c r="O399" i="27"/>
  <c r="V399" i="27" s="1"/>
  <c r="O406" i="27"/>
  <c r="V406" i="27" s="1"/>
  <c r="O409" i="27"/>
  <c r="V409" i="27" s="1"/>
  <c r="O412" i="27"/>
  <c r="V412" i="27" s="1"/>
  <c r="O421" i="27"/>
  <c r="V421" i="27" s="1"/>
  <c r="O423" i="27"/>
  <c r="V423" i="27" s="1"/>
  <c r="O433" i="27"/>
  <c r="V433" i="27" s="1"/>
  <c r="O435" i="27"/>
  <c r="V435" i="27" s="1"/>
  <c r="O442" i="27"/>
  <c r="V442" i="27" s="1"/>
  <c r="O444" i="27"/>
  <c r="V444" i="27" s="1"/>
  <c r="O449" i="27"/>
  <c r="V449" i="27" s="1"/>
  <c r="O451" i="27"/>
  <c r="V451" i="27" s="1"/>
  <c r="O458" i="27"/>
  <c r="V458" i="27" s="1"/>
  <c r="O460" i="27"/>
  <c r="V460" i="27" s="1"/>
  <c r="O465" i="27"/>
  <c r="V465" i="27" s="1"/>
  <c r="O467" i="27"/>
  <c r="V467" i="27" s="1"/>
  <c r="O482" i="27"/>
  <c r="V482" i="27" s="1"/>
  <c r="O488" i="27"/>
  <c r="V488" i="27" s="1"/>
  <c r="O489" i="27"/>
  <c r="V489" i="27" s="1"/>
  <c r="O494" i="27"/>
  <c r="V494" i="27" s="1"/>
  <c r="O495" i="27"/>
  <c r="V495" i="27" s="1"/>
  <c r="O503" i="27"/>
  <c r="V503" i="27" s="1"/>
  <c r="O504" i="27"/>
  <c r="V504" i="27" s="1"/>
  <c r="O522" i="27"/>
  <c r="V522" i="27" s="1"/>
  <c r="O523" i="27"/>
  <c r="V523" i="27" s="1"/>
  <c r="O524" i="27"/>
  <c r="V524" i="27" s="1"/>
  <c r="O526" i="27"/>
  <c r="V526" i="27" s="1"/>
  <c r="O534" i="27"/>
  <c r="V534" i="27" s="1"/>
  <c r="O537" i="27"/>
  <c r="V537" i="27" s="1"/>
  <c r="O540" i="27"/>
  <c r="V540" i="27" s="1"/>
  <c r="O545" i="27"/>
  <c r="V545" i="27" s="1"/>
  <c r="O550" i="27"/>
  <c r="V550" i="27" s="1"/>
  <c r="O551" i="27"/>
  <c r="V551" i="27" s="1"/>
  <c r="O556" i="27"/>
  <c r="V556" i="27" s="1"/>
  <c r="O561" i="27"/>
  <c r="V561" i="27" s="1"/>
  <c r="O566" i="27"/>
  <c r="V566" i="27" s="1"/>
  <c r="K33" i="27"/>
  <c r="R33" i="27" s="1"/>
  <c r="K39" i="27"/>
  <c r="R39" i="27" s="1"/>
  <c r="K91" i="27"/>
  <c r="R91" i="27" s="1"/>
  <c r="K92" i="27"/>
  <c r="R92" i="27" s="1"/>
  <c r="K104" i="27"/>
  <c r="R104" i="27" s="1"/>
  <c r="K113" i="27"/>
  <c r="R113" i="27" s="1"/>
  <c r="K175" i="27"/>
  <c r="R175" i="27" s="1"/>
  <c r="K178" i="27"/>
  <c r="R178" i="27" s="1"/>
  <c r="K180" i="27"/>
  <c r="R180" i="27" s="1"/>
  <c r="K192" i="27"/>
  <c r="R192" i="27" s="1"/>
  <c r="K194" i="27"/>
  <c r="R194" i="27" s="1"/>
  <c r="K201" i="27"/>
  <c r="R201" i="27" s="1"/>
  <c r="K203" i="27"/>
  <c r="R203" i="27" s="1"/>
  <c r="K208" i="27"/>
  <c r="R208" i="27" s="1"/>
  <c r="K210" i="27"/>
  <c r="R210" i="27" s="1"/>
  <c r="K217" i="27"/>
  <c r="R217" i="27" s="1"/>
  <c r="K219" i="27"/>
  <c r="R219" i="27" s="1"/>
  <c r="K224" i="27"/>
  <c r="R224" i="27" s="1"/>
  <c r="K231" i="27"/>
  <c r="R231" i="27" s="1"/>
  <c r="K235" i="27"/>
  <c r="R235" i="27" s="1"/>
  <c r="K238" i="27"/>
  <c r="R238" i="27" s="1"/>
  <c r="K240" i="27"/>
  <c r="R240" i="27" s="1"/>
  <c r="K242" i="27"/>
  <c r="R242" i="27" s="1"/>
  <c r="K252" i="27"/>
  <c r="R252" i="27" s="1"/>
  <c r="K254" i="27"/>
  <c r="R254" i="27" s="1"/>
  <c r="K257" i="27"/>
  <c r="R257" i="27" s="1"/>
  <c r="K259" i="27"/>
  <c r="R259" i="27" s="1"/>
  <c r="K123" i="27"/>
  <c r="R123" i="27" s="1"/>
  <c r="K140" i="27"/>
  <c r="R140" i="27" s="1"/>
  <c r="K148" i="27"/>
  <c r="R148" i="27" s="1"/>
  <c r="K162" i="27"/>
  <c r="R162" i="27" s="1"/>
  <c r="K179" i="27"/>
  <c r="R179" i="27" s="1"/>
  <c r="K185" i="27"/>
  <c r="R185" i="27" s="1"/>
  <c r="K186" i="27"/>
  <c r="R186" i="27" s="1"/>
  <c r="K189" i="27"/>
  <c r="R189" i="27" s="1"/>
  <c r="K195" i="27"/>
  <c r="R195" i="27" s="1"/>
  <c r="K197" i="27"/>
  <c r="R197" i="27" s="1"/>
  <c r="K202" i="27"/>
  <c r="R202" i="27" s="1"/>
  <c r="K206" i="27"/>
  <c r="R206" i="27" s="1"/>
  <c r="K222" i="27"/>
  <c r="R222" i="27" s="1"/>
  <c r="K225" i="27"/>
  <c r="R225" i="27" s="1"/>
  <c r="K228" i="27"/>
  <c r="R228" i="27" s="1"/>
  <c r="K232" i="27"/>
  <c r="R232" i="27" s="1"/>
  <c r="K233" i="27"/>
  <c r="R233" i="27" s="1"/>
  <c r="K243" i="27"/>
  <c r="R243" i="27" s="1"/>
  <c r="K250" i="27"/>
  <c r="R250" i="27" s="1"/>
  <c r="K255" i="27"/>
  <c r="R255" i="27" s="1"/>
  <c r="K264" i="27"/>
  <c r="R264" i="27" s="1"/>
  <c r="K270" i="27"/>
  <c r="R270" i="27" s="1"/>
  <c r="K272" i="27"/>
  <c r="R272" i="27" s="1"/>
  <c r="K274" i="27"/>
  <c r="R274" i="27" s="1"/>
  <c r="K280" i="27"/>
  <c r="R280" i="27" s="1"/>
  <c r="K282" i="27"/>
  <c r="R282" i="27" s="1"/>
  <c r="K283" i="27"/>
  <c r="R283" i="27" s="1"/>
  <c r="K290" i="27"/>
  <c r="R290" i="27" s="1"/>
  <c r="K293" i="27"/>
  <c r="R293" i="27" s="1"/>
  <c r="K298" i="27"/>
  <c r="R298" i="27" s="1"/>
  <c r="K299" i="27"/>
  <c r="R299" i="27" s="1"/>
  <c r="K301" i="27"/>
  <c r="R301" i="27" s="1"/>
  <c r="K303" i="27"/>
  <c r="R303" i="27" s="1"/>
  <c r="K305" i="27"/>
  <c r="R305" i="27" s="1"/>
  <c r="K307" i="27"/>
  <c r="R307" i="27" s="1"/>
  <c r="K311" i="27"/>
  <c r="R311" i="27" s="1"/>
  <c r="K313" i="27"/>
  <c r="R313" i="27" s="1"/>
  <c r="K318" i="27"/>
  <c r="R318" i="27" s="1"/>
  <c r="K324" i="27"/>
  <c r="R324" i="27" s="1"/>
  <c r="K327" i="27"/>
  <c r="R327" i="27" s="1"/>
  <c r="K329" i="27"/>
  <c r="R329" i="27" s="1"/>
  <c r="K32" i="27"/>
  <c r="R32" i="27" s="1"/>
  <c r="K43" i="27"/>
  <c r="R43" i="27" s="1"/>
  <c r="K72" i="27"/>
  <c r="R72" i="27" s="1"/>
  <c r="K97" i="27"/>
  <c r="R97" i="27" s="1"/>
  <c r="K98" i="27"/>
  <c r="R98" i="27" s="1"/>
  <c r="K108" i="27"/>
  <c r="R108" i="27" s="1"/>
  <c r="K177" i="27"/>
  <c r="R177" i="27" s="1"/>
  <c r="K183" i="27"/>
  <c r="R183" i="27" s="1"/>
  <c r="K184" i="27"/>
  <c r="R184" i="27" s="1"/>
  <c r="K190" i="27"/>
  <c r="R190" i="27" s="1"/>
  <c r="K209" i="27"/>
  <c r="R209" i="27" s="1"/>
  <c r="K212" i="27"/>
  <c r="R212" i="27" s="1"/>
  <c r="K214" i="27"/>
  <c r="R214" i="27" s="1"/>
  <c r="K216" i="27"/>
  <c r="R216" i="27" s="1"/>
  <c r="K220" i="27"/>
  <c r="R220" i="27" s="1"/>
  <c r="K226" i="27"/>
  <c r="R226" i="27" s="1"/>
  <c r="K230" i="27"/>
  <c r="R230" i="27" s="1"/>
  <c r="K236" i="27"/>
  <c r="R236" i="27" s="1"/>
  <c r="K237" i="27"/>
  <c r="R237" i="27" s="1"/>
  <c r="K241" i="27"/>
  <c r="R241" i="27" s="1"/>
  <c r="K245" i="27"/>
  <c r="R245" i="27" s="1"/>
  <c r="K247" i="27"/>
  <c r="R247" i="27" s="1"/>
  <c r="K248" i="27"/>
  <c r="R248" i="27" s="1"/>
  <c r="K253" i="27"/>
  <c r="R253" i="27" s="1"/>
  <c r="K258" i="27"/>
  <c r="R258" i="27" s="1"/>
  <c r="K262" i="27"/>
  <c r="R262" i="27" s="1"/>
  <c r="K269" i="27"/>
  <c r="R269" i="27" s="1"/>
  <c r="K271" i="27"/>
  <c r="R271" i="27" s="1"/>
  <c r="K284" i="27"/>
  <c r="R284" i="27" s="1"/>
  <c r="K286" i="27"/>
  <c r="R286" i="27" s="1"/>
  <c r="K288" i="27"/>
  <c r="R288" i="27" s="1"/>
  <c r="K295" i="27"/>
  <c r="R295" i="27" s="1"/>
  <c r="K302" i="27"/>
  <c r="R302" i="27" s="1"/>
  <c r="K309" i="27"/>
  <c r="R309" i="27" s="1"/>
  <c r="K314" i="27"/>
  <c r="R314" i="27" s="1"/>
  <c r="K316" i="27"/>
  <c r="R316" i="27" s="1"/>
  <c r="K68" i="27"/>
  <c r="R68" i="27" s="1"/>
  <c r="K132" i="27"/>
  <c r="R132" i="27" s="1"/>
  <c r="K171" i="27"/>
  <c r="R171" i="27" s="1"/>
  <c r="K193" i="27"/>
  <c r="R193" i="27" s="1"/>
  <c r="K196" i="27"/>
  <c r="R196" i="27" s="1"/>
  <c r="K211" i="27"/>
  <c r="R211" i="27" s="1"/>
  <c r="K223" i="27"/>
  <c r="R223" i="27" s="1"/>
  <c r="K256" i="27"/>
  <c r="R256" i="27" s="1"/>
  <c r="K267" i="27"/>
  <c r="R267" i="27" s="1"/>
  <c r="K268" i="27"/>
  <c r="R268" i="27" s="1"/>
  <c r="K273" i="27"/>
  <c r="R273" i="27" s="1"/>
  <c r="K285" i="27"/>
  <c r="R285" i="27" s="1"/>
  <c r="K289" i="27"/>
  <c r="R289" i="27" s="1"/>
  <c r="K304" i="27"/>
  <c r="R304" i="27" s="1"/>
  <c r="K310" i="27"/>
  <c r="R310" i="27" s="1"/>
  <c r="K317" i="27"/>
  <c r="R317" i="27" s="1"/>
  <c r="K358" i="27"/>
  <c r="R358" i="27" s="1"/>
  <c r="K363" i="27"/>
  <c r="R363" i="27" s="1"/>
  <c r="K367" i="27"/>
  <c r="R367" i="27" s="1"/>
  <c r="K368" i="27"/>
  <c r="R368" i="27" s="1"/>
  <c r="K370" i="27"/>
  <c r="R370" i="27" s="1"/>
  <c r="K379" i="27"/>
  <c r="R379" i="27" s="1"/>
  <c r="K383" i="27"/>
  <c r="R383" i="27" s="1"/>
  <c r="K384" i="27"/>
  <c r="R384" i="27" s="1"/>
  <c r="K388" i="27"/>
  <c r="R388" i="27" s="1"/>
  <c r="K393" i="27"/>
  <c r="R393" i="27" s="1"/>
  <c r="K394" i="27"/>
  <c r="R394" i="27" s="1"/>
  <c r="K400" i="27"/>
  <c r="R400" i="27" s="1"/>
  <c r="K405" i="27"/>
  <c r="R405" i="27" s="1"/>
  <c r="K407" i="27"/>
  <c r="R407" i="27" s="1"/>
  <c r="K414" i="27"/>
  <c r="R414" i="27" s="1"/>
  <c r="K416" i="27"/>
  <c r="R416" i="27" s="1"/>
  <c r="K420" i="27"/>
  <c r="R420" i="27" s="1"/>
  <c r="K422" i="27"/>
  <c r="R422" i="27" s="1"/>
  <c r="K424" i="27"/>
  <c r="R424" i="27" s="1"/>
  <c r="K427" i="27"/>
  <c r="R427" i="27" s="1"/>
  <c r="K429" i="27"/>
  <c r="R429" i="27" s="1"/>
  <c r="K431" i="27"/>
  <c r="R431" i="27" s="1"/>
  <c r="K436" i="27"/>
  <c r="R436" i="27" s="1"/>
  <c r="K439" i="27"/>
  <c r="R439" i="27" s="1"/>
  <c r="K441" i="27"/>
  <c r="R441" i="27" s="1"/>
  <c r="K446" i="27"/>
  <c r="R446" i="27" s="1"/>
  <c r="K452" i="27"/>
  <c r="R452" i="27" s="1"/>
  <c r="K455" i="27"/>
  <c r="R455" i="27" s="1"/>
  <c r="K457" i="27"/>
  <c r="R457" i="27" s="1"/>
  <c r="K462" i="27"/>
  <c r="R462" i="27" s="1"/>
  <c r="K468" i="27"/>
  <c r="R468" i="27" s="1"/>
  <c r="K471" i="27"/>
  <c r="R471" i="27" s="1"/>
  <c r="K475" i="27"/>
  <c r="R475" i="27" s="1"/>
  <c r="K479" i="27"/>
  <c r="R479" i="27" s="1"/>
  <c r="K484" i="27"/>
  <c r="R484" i="27" s="1"/>
  <c r="K485" i="27"/>
  <c r="R485" i="27" s="1"/>
  <c r="K491" i="27"/>
  <c r="R491" i="27" s="1"/>
  <c r="K498" i="27"/>
  <c r="R498" i="27" s="1"/>
  <c r="K506" i="27"/>
  <c r="R506" i="27" s="1"/>
  <c r="K507" i="27"/>
  <c r="R507" i="27" s="1"/>
  <c r="K508" i="27"/>
  <c r="R508" i="27" s="1"/>
  <c r="K509" i="27"/>
  <c r="R509" i="27" s="1"/>
  <c r="K518" i="27"/>
  <c r="R518" i="27" s="1"/>
  <c r="K542" i="27"/>
  <c r="R542" i="27" s="1"/>
  <c r="K543" i="27"/>
  <c r="R543" i="27" s="1"/>
  <c r="K548" i="27"/>
  <c r="R548" i="27" s="1"/>
  <c r="K553" i="27"/>
  <c r="R553" i="27" s="1"/>
  <c r="K558" i="27"/>
  <c r="R558" i="27" s="1"/>
  <c r="K559" i="27"/>
  <c r="R559" i="27" s="1"/>
  <c r="K564" i="27"/>
  <c r="R564" i="27" s="1"/>
  <c r="K568" i="27"/>
  <c r="R568" i="27" s="1"/>
  <c r="K116" i="27"/>
  <c r="R116" i="27" s="1"/>
  <c r="K125" i="27"/>
  <c r="R125" i="27" s="1"/>
  <c r="K187" i="27"/>
  <c r="R187" i="27" s="1"/>
  <c r="K188" i="27"/>
  <c r="R188" i="27" s="1"/>
  <c r="K191" i="27"/>
  <c r="R191" i="27" s="1"/>
  <c r="K200" i="27"/>
  <c r="R200" i="27" s="1"/>
  <c r="K218" i="27"/>
  <c r="R218" i="27" s="1"/>
  <c r="K227" i="27"/>
  <c r="R227" i="27" s="1"/>
  <c r="K234" i="27"/>
  <c r="R234" i="27" s="1"/>
  <c r="K244" i="27"/>
  <c r="R244" i="27" s="1"/>
  <c r="K251" i="27"/>
  <c r="R251" i="27" s="1"/>
  <c r="K263" i="27"/>
  <c r="R263" i="27" s="1"/>
  <c r="K277" i="27"/>
  <c r="R277" i="27" s="1"/>
  <c r="K278" i="27"/>
  <c r="R278" i="27" s="1"/>
  <c r="K279" i="27"/>
  <c r="R279" i="27" s="1"/>
  <c r="K291" i="27"/>
  <c r="R291" i="27" s="1"/>
  <c r="K292" i="27"/>
  <c r="R292" i="27" s="1"/>
  <c r="K321" i="27"/>
  <c r="R321" i="27" s="1"/>
  <c r="K328" i="27"/>
  <c r="R328" i="27" s="1"/>
  <c r="K330" i="27"/>
  <c r="R330" i="27" s="1"/>
  <c r="K332" i="27"/>
  <c r="R332" i="27" s="1"/>
  <c r="K334" i="27"/>
  <c r="R334" i="27" s="1"/>
  <c r="K336" i="27"/>
  <c r="R336" i="27" s="1"/>
  <c r="K338" i="27"/>
  <c r="R338" i="27" s="1"/>
  <c r="K340" i="27"/>
  <c r="R340" i="27" s="1"/>
  <c r="K342" i="27"/>
  <c r="R342" i="27" s="1"/>
  <c r="K344" i="27"/>
  <c r="R344" i="27" s="1"/>
  <c r="K346" i="27"/>
  <c r="R346" i="27" s="1"/>
  <c r="K348" i="27"/>
  <c r="R348" i="27" s="1"/>
  <c r="K350" i="27"/>
  <c r="R350" i="27" s="1"/>
  <c r="K352" i="27"/>
  <c r="R352" i="27" s="1"/>
  <c r="K355" i="27"/>
  <c r="R355" i="27" s="1"/>
  <c r="K357" i="27"/>
  <c r="R357" i="27" s="1"/>
  <c r="K359" i="27"/>
  <c r="R359" i="27" s="1"/>
  <c r="K360" i="27"/>
  <c r="R360" i="27" s="1"/>
  <c r="K364" i="27"/>
  <c r="R364" i="27" s="1"/>
  <c r="K365" i="27"/>
  <c r="R365" i="27" s="1"/>
  <c r="K369" i="27"/>
  <c r="R369" i="27" s="1"/>
  <c r="K375" i="27"/>
  <c r="R375" i="27" s="1"/>
  <c r="K376" i="27"/>
  <c r="R376" i="27" s="1"/>
  <c r="K380" i="27"/>
  <c r="R380" i="27" s="1"/>
  <c r="K381" i="27"/>
  <c r="R381" i="27" s="1"/>
  <c r="K385" i="27"/>
  <c r="R385" i="27" s="1"/>
  <c r="K386" i="27"/>
  <c r="R386" i="27" s="1"/>
  <c r="K390" i="27"/>
  <c r="R390" i="27" s="1"/>
  <c r="K398" i="27"/>
  <c r="R398" i="27" s="1"/>
  <c r="K404" i="27"/>
  <c r="R404" i="27" s="1"/>
  <c r="K413" i="27"/>
  <c r="R413" i="27" s="1"/>
  <c r="K415" i="27"/>
  <c r="R415" i="27" s="1"/>
  <c r="K430" i="27"/>
  <c r="R430" i="27" s="1"/>
  <c r="K434" i="27"/>
  <c r="R434" i="27" s="1"/>
  <c r="K440" i="27"/>
  <c r="R440" i="27" s="1"/>
  <c r="K443" i="27"/>
  <c r="R443" i="27" s="1"/>
  <c r="K445" i="27"/>
  <c r="R445" i="27" s="1"/>
  <c r="K450" i="27"/>
  <c r="R450" i="27" s="1"/>
  <c r="K456" i="27"/>
  <c r="R456" i="27" s="1"/>
  <c r="K459" i="27"/>
  <c r="R459" i="27" s="1"/>
  <c r="K461" i="27"/>
  <c r="R461" i="27" s="1"/>
  <c r="K466" i="27"/>
  <c r="R466" i="27" s="1"/>
  <c r="K483" i="27"/>
  <c r="R483" i="27" s="1"/>
  <c r="K490" i="27"/>
  <c r="R490" i="27" s="1"/>
  <c r="K496" i="27"/>
  <c r="R496" i="27" s="1"/>
  <c r="K497" i="27"/>
  <c r="R497" i="27" s="1"/>
  <c r="K505" i="27"/>
  <c r="R505" i="27" s="1"/>
  <c r="K535" i="27"/>
  <c r="R535" i="27" s="1"/>
  <c r="K536" i="27"/>
  <c r="R536" i="27" s="1"/>
  <c r="K541" i="27"/>
  <c r="R541" i="27" s="1"/>
  <c r="K546" i="27"/>
  <c r="R546" i="27" s="1"/>
  <c r="K547" i="27"/>
  <c r="R547" i="27" s="1"/>
  <c r="K552" i="27"/>
  <c r="R552" i="27" s="1"/>
  <c r="K557" i="27"/>
  <c r="R557" i="27" s="1"/>
  <c r="K562" i="27"/>
  <c r="R562" i="27" s="1"/>
  <c r="K563" i="27"/>
  <c r="R563" i="27" s="1"/>
  <c r="K567" i="27"/>
  <c r="R567" i="27" s="1"/>
  <c r="N128" i="27"/>
  <c r="U128" i="27" s="1"/>
  <c r="N121" i="27"/>
  <c r="U121" i="27" s="1"/>
  <c r="N177" i="27"/>
  <c r="U177" i="27" s="1"/>
  <c r="N195" i="27"/>
  <c r="U195" i="27" s="1"/>
  <c r="N211" i="27"/>
  <c r="U211" i="27" s="1"/>
  <c r="N229" i="27"/>
  <c r="U229" i="27" s="1"/>
  <c r="N241" i="27"/>
  <c r="U241" i="27" s="1"/>
  <c r="N244" i="27"/>
  <c r="U244" i="27" s="1"/>
  <c r="N253" i="27"/>
  <c r="U253" i="27" s="1"/>
  <c r="J115" i="27"/>
  <c r="Q115" i="27" s="1"/>
  <c r="J155" i="27"/>
  <c r="Q155" i="27" s="1"/>
  <c r="J189" i="27"/>
  <c r="Q189" i="27" s="1"/>
  <c r="J205" i="27"/>
  <c r="Q205" i="27" s="1"/>
  <c r="J221" i="27"/>
  <c r="Q221" i="27" s="1"/>
  <c r="J227" i="27"/>
  <c r="Q227" i="27" s="1"/>
  <c r="O8" i="27"/>
  <c r="V8" i="27" s="1"/>
  <c r="O9" i="27"/>
  <c r="V9" i="27" s="1"/>
  <c r="O10" i="27"/>
  <c r="V10" i="27" s="1"/>
  <c r="O18" i="27"/>
  <c r="V18" i="27" s="1"/>
  <c r="O24" i="27"/>
  <c r="V24" i="27" s="1"/>
  <c r="O25" i="27"/>
  <c r="V25" i="27" s="1"/>
  <c r="O28" i="27"/>
  <c r="V28" i="27" s="1"/>
  <c r="O36" i="27"/>
  <c r="V36" i="27" s="1"/>
  <c r="O39" i="27"/>
  <c r="V39" i="27" s="1"/>
  <c r="O42" i="27"/>
  <c r="V42" i="27" s="1"/>
  <c r="O45" i="27"/>
  <c r="V45" i="27" s="1"/>
  <c r="O58" i="27"/>
  <c r="V58" i="27" s="1"/>
  <c r="O63" i="27"/>
  <c r="V63" i="27" s="1"/>
  <c r="O65" i="27"/>
  <c r="V65" i="27" s="1"/>
  <c r="O75" i="27"/>
  <c r="V75" i="27" s="1"/>
  <c r="V1" i="27"/>
  <c r="O41" i="27"/>
  <c r="V41" i="27" s="1"/>
  <c r="O46" i="27"/>
  <c r="V46" i="27" s="1"/>
  <c r="O47" i="27"/>
  <c r="V47" i="27" s="1"/>
  <c r="O66" i="27"/>
  <c r="V66" i="27" s="1"/>
  <c r="O68" i="27"/>
  <c r="V68" i="27" s="1"/>
  <c r="O69" i="27"/>
  <c r="V69" i="27" s="1"/>
  <c r="O70" i="27"/>
  <c r="V70" i="27" s="1"/>
  <c r="O85" i="27"/>
  <c r="V85" i="27" s="1"/>
  <c r="O86" i="27"/>
  <c r="V86" i="27" s="1"/>
  <c r="O92" i="27"/>
  <c r="V92" i="27" s="1"/>
  <c r="O98" i="27"/>
  <c r="V98" i="27" s="1"/>
  <c r="O100" i="27"/>
  <c r="V100" i="27" s="1"/>
  <c r="O104" i="27"/>
  <c r="V104" i="27" s="1"/>
  <c r="O108" i="27"/>
  <c r="V108" i="27" s="1"/>
  <c r="O113" i="27"/>
  <c r="V113" i="27" s="1"/>
  <c r="O116" i="27"/>
  <c r="V116" i="27" s="1"/>
  <c r="O117" i="27"/>
  <c r="V117" i="27" s="1"/>
  <c r="O119" i="27"/>
  <c r="V119" i="27" s="1"/>
  <c r="O121" i="27"/>
  <c r="V121" i="27" s="1"/>
  <c r="O123" i="27"/>
  <c r="V123" i="27" s="1"/>
  <c r="O125" i="27"/>
  <c r="V125" i="27" s="1"/>
  <c r="O132" i="27"/>
  <c r="V132" i="27" s="1"/>
  <c r="O140" i="27"/>
  <c r="V140" i="27" s="1"/>
  <c r="O148" i="27"/>
  <c r="V148" i="27" s="1"/>
  <c r="O151" i="27"/>
  <c r="V151" i="27" s="1"/>
  <c r="O162" i="27"/>
  <c r="V162" i="27" s="1"/>
  <c r="O167" i="27"/>
  <c r="V167" i="27" s="1"/>
  <c r="O15" i="27"/>
  <c r="V15" i="27" s="1"/>
  <c r="O16" i="27"/>
  <c r="V16" i="27" s="1"/>
  <c r="O48" i="27"/>
  <c r="V48" i="27" s="1"/>
  <c r="O49" i="27"/>
  <c r="V49" i="27" s="1"/>
  <c r="O50" i="27"/>
  <c r="V50" i="27" s="1"/>
  <c r="O61" i="27"/>
  <c r="V61" i="27" s="1"/>
  <c r="O82" i="27"/>
  <c r="V82" i="27" s="1"/>
  <c r="O84" i="27"/>
  <c r="V84" i="27" s="1"/>
  <c r="O106" i="27"/>
  <c r="V106" i="27" s="1"/>
  <c r="O109" i="27"/>
  <c r="V109" i="27" s="1"/>
  <c r="O111" i="27"/>
  <c r="V111" i="27" s="1"/>
  <c r="O127" i="27"/>
  <c r="V127" i="27" s="1"/>
  <c r="O129" i="27"/>
  <c r="V129" i="27" s="1"/>
  <c r="O131" i="27"/>
  <c r="V131" i="27" s="1"/>
  <c r="O134" i="27"/>
  <c r="V134" i="27" s="1"/>
  <c r="O136" i="27"/>
  <c r="V136" i="27" s="1"/>
  <c r="O138" i="27"/>
  <c r="V138" i="27" s="1"/>
  <c r="O142" i="27"/>
  <c r="V142" i="27" s="1"/>
  <c r="O144" i="27"/>
  <c r="V144" i="27" s="1"/>
  <c r="O146" i="27"/>
  <c r="V146" i="27" s="1"/>
  <c r="O153" i="27"/>
  <c r="V153" i="27" s="1"/>
  <c r="O155" i="27"/>
  <c r="V155" i="27" s="1"/>
  <c r="O157" i="27"/>
  <c r="V157" i="27" s="1"/>
  <c r="O160" i="27"/>
  <c r="V160" i="27" s="1"/>
  <c r="O163" i="27"/>
  <c r="V163" i="27" s="1"/>
  <c r="O169" i="27"/>
  <c r="V169" i="27" s="1"/>
  <c r="O171" i="27"/>
  <c r="V171" i="27" s="1"/>
  <c r="O173" i="27"/>
  <c r="V173" i="27" s="1"/>
  <c r="O175" i="27"/>
  <c r="V175" i="27" s="1"/>
  <c r="O2" i="27"/>
  <c r="V2" i="27" s="1"/>
  <c r="O12" i="27"/>
  <c r="V12" i="27" s="1"/>
  <c r="O21" i="27"/>
  <c r="V21" i="27" s="1"/>
  <c r="O31" i="27"/>
  <c r="V31" i="27" s="1"/>
  <c r="O32" i="27"/>
  <c r="V32" i="27" s="1"/>
  <c r="O38" i="27"/>
  <c r="V38" i="27" s="1"/>
  <c r="O40" i="27"/>
  <c r="V40" i="27" s="1"/>
  <c r="O43" i="27"/>
  <c r="V43" i="27" s="1"/>
  <c r="O44" i="27"/>
  <c r="V44" i="27" s="1"/>
  <c r="O52" i="27"/>
  <c r="V52" i="27" s="1"/>
  <c r="O54" i="27"/>
  <c r="V54" i="27" s="1"/>
  <c r="O55" i="27"/>
  <c r="V55" i="27" s="1"/>
  <c r="O57" i="27"/>
  <c r="V57" i="27" s="1"/>
  <c r="O73" i="27"/>
  <c r="V73" i="27" s="1"/>
  <c r="O74" i="27"/>
  <c r="V74" i="27" s="1"/>
  <c r="O77" i="27"/>
  <c r="V77" i="27" s="1"/>
  <c r="O95" i="27"/>
  <c r="V95" i="27" s="1"/>
  <c r="O96" i="27"/>
  <c r="V96" i="27" s="1"/>
  <c r="O103" i="27"/>
  <c r="V103" i="27" s="1"/>
  <c r="O110" i="27"/>
  <c r="V110" i="27" s="1"/>
  <c r="O114" i="27"/>
  <c r="V114" i="27" s="1"/>
  <c r="O128" i="27"/>
  <c r="V128" i="27" s="1"/>
  <c r="O130" i="27"/>
  <c r="V130" i="27" s="1"/>
  <c r="O135" i="27"/>
  <c r="V135" i="27" s="1"/>
  <c r="O137" i="27"/>
  <c r="V137" i="27" s="1"/>
  <c r="O141" i="27"/>
  <c r="V141" i="27" s="1"/>
  <c r="O145" i="27"/>
  <c r="V145" i="27" s="1"/>
  <c r="O150" i="27"/>
  <c r="V150" i="27" s="1"/>
  <c r="O152" i="27"/>
  <c r="V152" i="27" s="1"/>
  <c r="O154" i="27"/>
  <c r="V154" i="27" s="1"/>
  <c r="O156" i="27"/>
  <c r="V156" i="27" s="1"/>
  <c r="O159" i="27"/>
  <c r="V159" i="27" s="1"/>
  <c r="O161" i="27"/>
  <c r="V161" i="27" s="1"/>
  <c r="O164" i="27"/>
  <c r="V164" i="27" s="1"/>
  <c r="O166" i="27"/>
  <c r="V166" i="27" s="1"/>
  <c r="O168" i="27"/>
  <c r="V168" i="27" s="1"/>
  <c r="K14" i="27"/>
  <c r="R14" i="27" s="1"/>
  <c r="K19" i="27"/>
  <c r="R19" i="27" s="1"/>
  <c r="K20" i="27"/>
  <c r="R20" i="27" s="1"/>
  <c r="K26" i="27"/>
  <c r="R26" i="27" s="1"/>
  <c r="K37" i="27"/>
  <c r="R37" i="27" s="1"/>
  <c r="K47" i="27"/>
  <c r="R47" i="27" s="1"/>
  <c r="K52" i="27"/>
  <c r="R52" i="27" s="1"/>
  <c r="K55" i="27"/>
  <c r="R55" i="27" s="1"/>
  <c r="K61" i="27"/>
  <c r="R61" i="27" s="1"/>
  <c r="K67" i="27"/>
  <c r="R67" i="27" s="1"/>
  <c r="K71" i="27"/>
  <c r="R71" i="27" s="1"/>
  <c r="K76" i="27"/>
  <c r="R76" i="27" s="1"/>
  <c r="K77" i="27"/>
  <c r="R77" i="27" s="1"/>
  <c r="K81" i="27"/>
  <c r="R81" i="27" s="1"/>
  <c r="K86" i="27"/>
  <c r="R86" i="27" s="1"/>
  <c r="K4" i="27"/>
  <c r="R4" i="27" s="1"/>
  <c r="K23" i="27"/>
  <c r="R23" i="27" s="1"/>
  <c r="K30" i="27"/>
  <c r="R30" i="27" s="1"/>
  <c r="K35" i="27"/>
  <c r="R35" i="27" s="1"/>
  <c r="K50" i="27"/>
  <c r="R50" i="27" s="1"/>
  <c r="K51" i="27"/>
  <c r="R51" i="27" s="1"/>
  <c r="K79" i="27"/>
  <c r="R79" i="27" s="1"/>
  <c r="K83" i="27"/>
  <c r="R83" i="27" s="1"/>
  <c r="K84" i="27"/>
  <c r="R84" i="27" s="1"/>
  <c r="K87" i="27"/>
  <c r="R87" i="27" s="1"/>
  <c r="K93" i="27"/>
  <c r="R93" i="27" s="1"/>
  <c r="K99" i="27"/>
  <c r="R99" i="27" s="1"/>
  <c r="K101" i="27"/>
  <c r="R101" i="27" s="1"/>
  <c r="K105" i="27"/>
  <c r="R105" i="27" s="1"/>
  <c r="K107" i="27"/>
  <c r="R107" i="27" s="1"/>
  <c r="K112" i="27"/>
  <c r="R112" i="27" s="1"/>
  <c r="K114" i="27"/>
  <c r="R114" i="27" s="1"/>
  <c r="K115" i="27"/>
  <c r="R115" i="27" s="1"/>
  <c r="K118" i="27"/>
  <c r="R118" i="27" s="1"/>
  <c r="K120" i="27"/>
  <c r="R120" i="27" s="1"/>
  <c r="K122" i="27"/>
  <c r="R122" i="27" s="1"/>
  <c r="K124" i="27"/>
  <c r="R124" i="27" s="1"/>
  <c r="K126" i="27"/>
  <c r="R126" i="27" s="1"/>
  <c r="K133" i="27"/>
  <c r="R133" i="27" s="1"/>
  <c r="K139" i="27"/>
  <c r="R139" i="27" s="1"/>
  <c r="K141" i="27"/>
  <c r="R141" i="27" s="1"/>
  <c r="K143" i="27"/>
  <c r="R143" i="27" s="1"/>
  <c r="K147" i="27"/>
  <c r="R147" i="27" s="1"/>
  <c r="K149" i="27"/>
  <c r="R149" i="27" s="1"/>
  <c r="K152" i="27"/>
  <c r="R152" i="27" s="1"/>
  <c r="K154" i="27"/>
  <c r="R154" i="27" s="1"/>
  <c r="K158" i="27"/>
  <c r="R158" i="27" s="1"/>
  <c r="K165" i="27"/>
  <c r="R165" i="27" s="1"/>
  <c r="K170" i="27"/>
  <c r="R170" i="27" s="1"/>
  <c r="K3" i="27"/>
  <c r="R3" i="27" s="1"/>
  <c r="K6" i="27"/>
  <c r="R6" i="27" s="1"/>
  <c r="K7" i="27"/>
  <c r="R7" i="27" s="1"/>
  <c r="K8" i="27"/>
  <c r="R8" i="27" s="1"/>
  <c r="K22" i="27"/>
  <c r="R22" i="27" s="1"/>
  <c r="K24" i="27"/>
  <c r="R24" i="27" s="1"/>
  <c r="K29" i="27"/>
  <c r="R29" i="27" s="1"/>
  <c r="K57" i="27"/>
  <c r="R57" i="27" s="1"/>
  <c r="K59" i="27"/>
  <c r="R59" i="27" s="1"/>
  <c r="K63" i="27"/>
  <c r="R63" i="27" s="1"/>
  <c r="K73" i="27"/>
  <c r="R73" i="27" s="1"/>
  <c r="K80" i="27"/>
  <c r="R80" i="27" s="1"/>
  <c r="K88" i="27"/>
  <c r="R88" i="27" s="1"/>
  <c r="K90" i="27"/>
  <c r="R90" i="27" s="1"/>
  <c r="K94" i="27"/>
  <c r="R94" i="27" s="1"/>
  <c r="K95" i="27"/>
  <c r="R95" i="27" s="1"/>
  <c r="K102" i="27"/>
  <c r="R102" i="27" s="1"/>
  <c r="K103" i="27"/>
  <c r="R103" i="27" s="1"/>
  <c r="K110" i="27"/>
  <c r="R110" i="27" s="1"/>
  <c r="K117" i="27"/>
  <c r="R117" i="27" s="1"/>
  <c r="K121" i="27"/>
  <c r="R121" i="27" s="1"/>
  <c r="K128" i="27"/>
  <c r="R128" i="27" s="1"/>
  <c r="K130" i="27"/>
  <c r="R130" i="27" s="1"/>
  <c r="K135" i="27"/>
  <c r="R135" i="27" s="1"/>
  <c r="K137" i="27"/>
  <c r="R137" i="27" s="1"/>
  <c r="K145" i="27"/>
  <c r="R145" i="27" s="1"/>
  <c r="K150" i="27"/>
  <c r="R150" i="27" s="1"/>
  <c r="K156" i="27"/>
  <c r="R156" i="27" s="1"/>
  <c r="K159" i="27"/>
  <c r="R159" i="27" s="1"/>
  <c r="K161" i="27"/>
  <c r="R161" i="27" s="1"/>
  <c r="K164" i="27"/>
  <c r="R164" i="27" s="1"/>
  <c r="K166" i="27"/>
  <c r="R166" i="27" s="1"/>
  <c r="K168" i="27"/>
  <c r="R168" i="27" s="1"/>
  <c r="K172" i="27"/>
  <c r="R172" i="27" s="1"/>
  <c r="K176" i="27"/>
  <c r="R176" i="27" s="1"/>
  <c r="K11" i="27"/>
  <c r="R11" i="27" s="1"/>
  <c r="K16" i="27"/>
  <c r="R16" i="27" s="1"/>
  <c r="K18" i="27"/>
  <c r="R18" i="27" s="1"/>
  <c r="K45" i="27"/>
  <c r="R45" i="27" s="1"/>
  <c r="K53" i="27"/>
  <c r="R53" i="27" s="1"/>
  <c r="K66" i="27"/>
  <c r="R66" i="27" s="1"/>
  <c r="K70" i="27"/>
  <c r="R70" i="27" s="1"/>
  <c r="K106" i="27"/>
  <c r="R106" i="27" s="1"/>
  <c r="K109" i="27"/>
  <c r="R109" i="27" s="1"/>
  <c r="K111" i="27"/>
  <c r="R111" i="27" s="1"/>
  <c r="K127" i="27"/>
  <c r="R127" i="27" s="1"/>
  <c r="K129" i="27"/>
  <c r="R129" i="27" s="1"/>
  <c r="K131" i="27"/>
  <c r="R131" i="27" s="1"/>
  <c r="K134" i="27"/>
  <c r="R134" i="27" s="1"/>
  <c r="K136" i="27"/>
  <c r="R136" i="27" s="1"/>
  <c r="K138" i="27"/>
  <c r="R138" i="27" s="1"/>
  <c r="K142" i="27"/>
  <c r="R142" i="27" s="1"/>
  <c r="K153" i="27"/>
  <c r="R153" i="27" s="1"/>
  <c r="K155" i="27"/>
  <c r="R155" i="27" s="1"/>
  <c r="K157" i="27"/>
  <c r="R157" i="27" s="1"/>
  <c r="K160" i="27"/>
  <c r="R160" i="27" s="1"/>
  <c r="K163" i="27"/>
  <c r="R163" i="27" s="1"/>
  <c r="K169" i="27"/>
  <c r="R169" i="27" s="1"/>
  <c r="J31" i="27"/>
  <c r="Q31" i="27" s="1"/>
  <c r="J15" i="27"/>
  <c r="Q15" i="27" s="1"/>
  <c r="M11" i="27"/>
  <c r="T11" i="27" s="1"/>
  <c r="M12" i="27"/>
  <c r="T12" i="27" s="1"/>
  <c r="M13" i="27"/>
  <c r="T13" i="27" s="1"/>
  <c r="M27" i="27"/>
  <c r="T27" i="27" s="1"/>
  <c r="M29" i="27"/>
  <c r="T29" i="27" s="1"/>
  <c r="M30" i="27"/>
  <c r="T30" i="27" s="1"/>
  <c r="M32" i="27"/>
  <c r="T32" i="27" s="1"/>
  <c r="M40" i="27"/>
  <c r="T40" i="27" s="1"/>
  <c r="M43" i="27"/>
  <c r="T43" i="27" s="1"/>
  <c r="M46" i="27"/>
  <c r="T46" i="27" s="1"/>
  <c r="M50" i="27"/>
  <c r="T50" i="27" s="1"/>
  <c r="M53" i="27"/>
  <c r="T53" i="27" s="1"/>
  <c r="M54" i="27"/>
  <c r="T54" i="27" s="1"/>
  <c r="M59" i="27"/>
  <c r="T59" i="27" s="1"/>
  <c r="M64" i="27"/>
  <c r="T64" i="27" s="1"/>
  <c r="M66" i="27"/>
  <c r="T66" i="27" s="1"/>
  <c r="M70" i="27"/>
  <c r="T70" i="27" s="1"/>
  <c r="M80" i="27"/>
  <c r="T80" i="27" s="1"/>
  <c r="M84" i="27"/>
  <c r="T84" i="27" s="1"/>
  <c r="M85" i="27"/>
  <c r="T85" i="27" s="1"/>
  <c r="P1" i="27"/>
  <c r="I2" i="27"/>
  <c r="P2" i="27" s="1"/>
  <c r="I3" i="27"/>
  <c r="P3" i="27" s="1"/>
  <c r="I4" i="27"/>
  <c r="P4" i="27" s="1"/>
  <c r="I16" i="27"/>
  <c r="P16" i="27" s="1"/>
  <c r="I21" i="27"/>
  <c r="P21" i="27" s="1"/>
  <c r="I22" i="27"/>
  <c r="P22" i="27" s="1"/>
  <c r="I23" i="27"/>
  <c r="P23" i="27" s="1"/>
  <c r="I33" i="27"/>
  <c r="P33" i="27" s="1"/>
  <c r="I34" i="27"/>
  <c r="P34" i="27" s="1"/>
  <c r="I35" i="27"/>
  <c r="P35" i="27" s="1"/>
  <c r="I41" i="27"/>
  <c r="P41" i="27" s="1"/>
  <c r="I44" i="27"/>
  <c r="P44" i="27" s="1"/>
  <c r="I51" i="27"/>
  <c r="P51" i="27" s="1"/>
  <c r="I57" i="27"/>
  <c r="P57" i="27" s="1"/>
  <c r="I60" i="27"/>
  <c r="P60" i="27" s="1"/>
  <c r="I68" i="27"/>
  <c r="P68" i="27" s="1"/>
  <c r="I72" i="27"/>
  <c r="P72" i="27" s="1"/>
  <c r="I73" i="27"/>
  <c r="P73" i="27" s="1"/>
  <c r="I78" i="27"/>
  <c r="P78" i="27" s="1"/>
  <c r="I79" i="27"/>
  <c r="P79" i="27" s="1"/>
  <c r="I82" i="27"/>
  <c r="P82" i="27" s="1"/>
  <c r="I83" i="27"/>
  <c r="P83" i="27" s="1"/>
  <c r="J469" i="27"/>
  <c r="Q469" i="27" s="1"/>
  <c r="J468" i="27"/>
  <c r="Q468" i="27" s="1"/>
  <c r="N467" i="27"/>
  <c r="U467" i="27" s="1"/>
  <c r="J465" i="27"/>
  <c r="Q465" i="27" s="1"/>
  <c r="J464" i="27"/>
  <c r="Q464" i="27" s="1"/>
  <c r="N463" i="27"/>
  <c r="U463" i="27" s="1"/>
  <c r="J461" i="27"/>
  <c r="Q461" i="27" s="1"/>
  <c r="J460" i="27"/>
  <c r="Q460" i="27" s="1"/>
  <c r="N459" i="27"/>
  <c r="U459" i="27" s="1"/>
  <c r="J457" i="27"/>
  <c r="Q457" i="27" s="1"/>
  <c r="J456" i="27"/>
  <c r="Q456" i="27" s="1"/>
  <c r="N455" i="27"/>
  <c r="U455" i="27" s="1"/>
  <c r="J453" i="27"/>
  <c r="Q453" i="27" s="1"/>
  <c r="J452" i="27"/>
  <c r="Q452" i="27" s="1"/>
  <c r="N451" i="27"/>
  <c r="U451" i="27" s="1"/>
  <c r="J449" i="27"/>
  <c r="Q449" i="27" s="1"/>
  <c r="J448" i="27"/>
  <c r="Q448" i="27" s="1"/>
  <c r="N447" i="27"/>
  <c r="U447" i="27" s="1"/>
  <c r="J445" i="27"/>
  <c r="Q445" i="27" s="1"/>
  <c r="J444" i="27"/>
  <c r="Q444" i="27" s="1"/>
  <c r="N443" i="27"/>
  <c r="U443" i="27" s="1"/>
  <c r="J441" i="27"/>
  <c r="Q441" i="27" s="1"/>
  <c r="J440" i="27"/>
  <c r="Q440" i="27" s="1"/>
  <c r="N439" i="27"/>
  <c r="U439" i="27" s="1"/>
  <c r="J437" i="27"/>
  <c r="Q437" i="27" s="1"/>
  <c r="J436" i="27"/>
  <c r="Q436" i="27" s="1"/>
  <c r="N435" i="27"/>
  <c r="U435" i="27" s="1"/>
  <c r="J433" i="27"/>
  <c r="Q433" i="27" s="1"/>
  <c r="J432" i="27"/>
  <c r="Q432" i="27" s="1"/>
  <c r="J431" i="27"/>
  <c r="Q431" i="27" s="1"/>
  <c r="N426" i="27"/>
  <c r="U426" i="27" s="1"/>
  <c r="J422" i="27"/>
  <c r="Q422" i="27" s="1"/>
  <c r="N421" i="27"/>
  <c r="U421" i="27" s="1"/>
  <c r="N420" i="27"/>
  <c r="U420" i="27" s="1"/>
  <c r="N419" i="27"/>
  <c r="U419" i="27" s="1"/>
  <c r="J418" i="27"/>
  <c r="Q418" i="27" s="1"/>
  <c r="N417" i="27"/>
  <c r="U417" i="27" s="1"/>
  <c r="N416" i="27"/>
  <c r="U416" i="27" s="1"/>
  <c r="N414" i="27"/>
  <c r="U414" i="27" s="1"/>
  <c r="J413" i="27"/>
  <c r="Q413" i="27" s="1"/>
  <c r="J412" i="27"/>
  <c r="Q412" i="27" s="1"/>
  <c r="J411" i="27"/>
  <c r="Q411" i="27" s="1"/>
  <c r="N406" i="27"/>
  <c r="U406" i="27" s="1"/>
  <c r="J405" i="27"/>
  <c r="Q405" i="27" s="1"/>
  <c r="J404" i="27"/>
  <c r="Q404" i="27" s="1"/>
  <c r="J403" i="27"/>
  <c r="Q403" i="27" s="1"/>
  <c r="N399" i="27"/>
  <c r="U399" i="27" s="1"/>
  <c r="N398" i="27"/>
  <c r="U398" i="27" s="1"/>
  <c r="N395" i="27"/>
  <c r="U395" i="27" s="1"/>
  <c r="N394" i="27"/>
  <c r="U394" i="27" s="1"/>
  <c r="J393" i="27"/>
  <c r="Q393" i="27" s="1"/>
  <c r="N389" i="27"/>
  <c r="U389" i="27" s="1"/>
  <c r="J388" i="27"/>
  <c r="Q388" i="27" s="1"/>
  <c r="N384" i="27"/>
  <c r="U384" i="27" s="1"/>
  <c r="J383" i="27"/>
  <c r="Q383" i="27" s="1"/>
  <c r="J382" i="27"/>
  <c r="Q382" i="27" s="1"/>
  <c r="N379" i="27"/>
  <c r="U379" i="27" s="1"/>
  <c r="N378" i="27"/>
  <c r="U378" i="27" s="1"/>
  <c r="J377" i="27"/>
  <c r="Q377" i="27" s="1"/>
  <c r="N373" i="27"/>
  <c r="U373" i="27" s="1"/>
  <c r="J372" i="27"/>
  <c r="Q372" i="27" s="1"/>
  <c r="N368" i="27"/>
  <c r="U368" i="27" s="1"/>
  <c r="J367" i="27"/>
  <c r="Q367" i="27" s="1"/>
  <c r="J366" i="27"/>
  <c r="Q366" i="27" s="1"/>
  <c r="N363" i="27"/>
  <c r="U363" i="27" s="1"/>
  <c r="N362" i="27"/>
  <c r="U362" i="27" s="1"/>
  <c r="J361" i="27"/>
  <c r="Q361" i="27" s="1"/>
  <c r="N355" i="27"/>
  <c r="U355" i="27" s="1"/>
  <c r="J354" i="27"/>
  <c r="Q354" i="27" s="1"/>
  <c r="J353" i="27"/>
  <c r="Q353" i="27" s="1"/>
  <c r="J351" i="27"/>
  <c r="Q351" i="27" s="1"/>
  <c r="J347" i="27"/>
  <c r="Q347" i="27" s="1"/>
  <c r="J343" i="27"/>
  <c r="Q343" i="27" s="1"/>
  <c r="N342" i="27"/>
  <c r="U342" i="27" s="1"/>
  <c r="J323" i="27"/>
  <c r="Q323" i="27" s="1"/>
  <c r="N321" i="27"/>
  <c r="U321" i="27" s="1"/>
  <c r="J319" i="27"/>
  <c r="Q319" i="27" s="1"/>
  <c r="N318" i="27"/>
  <c r="U318" i="27" s="1"/>
  <c r="N313" i="27"/>
  <c r="U313" i="27" s="1"/>
  <c r="N309" i="27"/>
  <c r="U309" i="27" s="1"/>
  <c r="J296" i="27"/>
  <c r="Q296" i="27" s="1"/>
  <c r="N294" i="27"/>
  <c r="U294" i="27" s="1"/>
  <c r="J292" i="27"/>
  <c r="Q292" i="27" s="1"/>
  <c r="N290" i="27"/>
  <c r="U290" i="27" s="1"/>
  <c r="N286" i="27"/>
  <c r="U286" i="27" s="1"/>
  <c r="N281" i="27"/>
  <c r="U281" i="27" s="1"/>
  <c r="N274" i="27"/>
  <c r="U274" i="27" s="1"/>
  <c r="J271" i="27"/>
  <c r="Q271" i="27" s="1"/>
  <c r="J264" i="27"/>
  <c r="Q264" i="27" s="1"/>
  <c r="J254" i="27"/>
  <c r="Q254" i="27" s="1"/>
  <c r="J246" i="27"/>
  <c r="Q246" i="27" s="1"/>
  <c r="J238" i="27"/>
  <c r="Q238" i="27" s="1"/>
  <c r="N234" i="27"/>
  <c r="U234" i="27" s="1"/>
  <c r="N230" i="27"/>
  <c r="U230" i="27" s="1"/>
  <c r="N226" i="27"/>
  <c r="U226" i="27" s="1"/>
  <c r="N220" i="27"/>
  <c r="U220" i="27" s="1"/>
  <c r="N214" i="27"/>
  <c r="U214" i="27" s="1"/>
  <c r="N212" i="27"/>
  <c r="U212" i="27" s="1"/>
  <c r="N206" i="27"/>
  <c r="U206" i="27" s="1"/>
  <c r="N204" i="27"/>
  <c r="U204" i="27" s="1"/>
  <c r="N198" i="27"/>
  <c r="U198" i="27" s="1"/>
  <c r="N196" i="27"/>
  <c r="U196" i="27" s="1"/>
  <c r="N190" i="27"/>
  <c r="U190" i="27" s="1"/>
  <c r="J188" i="27"/>
  <c r="Q188" i="27" s="1"/>
  <c r="J178" i="27"/>
  <c r="Q178" i="27" s="1"/>
  <c r="J173" i="27"/>
  <c r="Q173" i="27" s="1"/>
  <c r="J160" i="27"/>
  <c r="Q160" i="27" s="1"/>
  <c r="N150" i="27"/>
  <c r="U150" i="27" s="1"/>
  <c r="N148" i="27"/>
  <c r="U148" i="27" s="1"/>
  <c r="N139" i="27"/>
  <c r="U139" i="27" s="1"/>
  <c r="J136" i="27"/>
  <c r="Q136" i="27" s="1"/>
  <c r="N129" i="27"/>
  <c r="U129" i="27" s="1"/>
  <c r="J126" i="27"/>
  <c r="Q126" i="27" s="1"/>
  <c r="J112" i="27"/>
  <c r="Q112" i="27" s="1"/>
  <c r="J97" i="27"/>
  <c r="Q97" i="27" s="1"/>
  <c r="J79" i="27"/>
  <c r="Q79" i="27" s="1"/>
  <c r="J75" i="27"/>
  <c r="Q75" i="27" s="1"/>
  <c r="J71" i="27"/>
  <c r="Q71" i="27" s="1"/>
  <c r="N11" i="27"/>
  <c r="U11" i="27" s="1"/>
  <c r="N22" i="27"/>
  <c r="U22" i="27" s="1"/>
  <c r="N52" i="27"/>
  <c r="U52" i="27" s="1"/>
  <c r="N100" i="27"/>
  <c r="U100" i="27" s="1"/>
  <c r="N101" i="27"/>
  <c r="U101" i="27" s="1"/>
  <c r="N21" i="27"/>
  <c r="U21" i="27" s="1"/>
  <c r="N36" i="27"/>
  <c r="U36" i="27" s="1"/>
  <c r="N40" i="27"/>
  <c r="U40" i="27" s="1"/>
  <c r="N44" i="27"/>
  <c r="U44" i="27" s="1"/>
  <c r="N48" i="27"/>
  <c r="U48" i="27" s="1"/>
  <c r="N50" i="27"/>
  <c r="U50" i="27" s="1"/>
  <c r="N90" i="27"/>
  <c r="U90" i="27" s="1"/>
  <c r="N92" i="27"/>
  <c r="U92" i="27" s="1"/>
  <c r="N105" i="27"/>
  <c r="U105" i="27" s="1"/>
  <c r="N106" i="27"/>
  <c r="U106" i="27" s="1"/>
  <c r="N113" i="27"/>
  <c r="U113" i="27" s="1"/>
  <c r="N116" i="27"/>
  <c r="U116" i="27" s="1"/>
  <c r="N122" i="27"/>
  <c r="U122" i="27" s="1"/>
  <c r="N127" i="27"/>
  <c r="U127" i="27" s="1"/>
  <c r="N130" i="27"/>
  <c r="U130" i="27" s="1"/>
  <c r="N155" i="27"/>
  <c r="U155" i="27" s="1"/>
  <c r="N156" i="27"/>
  <c r="U156" i="27" s="1"/>
  <c r="N157" i="27"/>
  <c r="U157" i="27" s="1"/>
  <c r="N159" i="27"/>
  <c r="U159" i="27" s="1"/>
  <c r="N160" i="27"/>
  <c r="U160" i="27" s="1"/>
  <c r="N161" i="27"/>
  <c r="U161" i="27" s="1"/>
  <c r="N163" i="27"/>
  <c r="U163" i="27" s="1"/>
  <c r="N164" i="27"/>
  <c r="U164" i="27" s="1"/>
  <c r="N165" i="27"/>
  <c r="U165" i="27" s="1"/>
  <c r="N167" i="27"/>
  <c r="U167" i="27" s="1"/>
  <c r="N168" i="27"/>
  <c r="U168" i="27" s="1"/>
  <c r="N169" i="27"/>
  <c r="U169" i="27" s="1"/>
  <c r="N171" i="27"/>
  <c r="U171" i="27" s="1"/>
  <c r="N172" i="27"/>
  <c r="U172" i="27" s="1"/>
  <c r="N173" i="27"/>
  <c r="U173" i="27" s="1"/>
  <c r="N17" i="27"/>
  <c r="U17" i="27" s="1"/>
  <c r="N29" i="27"/>
  <c r="U29" i="27" s="1"/>
  <c r="N34" i="27"/>
  <c r="U34" i="27" s="1"/>
  <c r="N38" i="27"/>
  <c r="U38" i="27" s="1"/>
  <c r="N42" i="27"/>
  <c r="U42" i="27" s="1"/>
  <c r="N46" i="27"/>
  <c r="U46" i="27" s="1"/>
  <c r="N98" i="27"/>
  <c r="U98" i="27" s="1"/>
  <c r="N109" i="27"/>
  <c r="U109" i="27" s="1"/>
  <c r="N110" i="27"/>
  <c r="U110" i="27" s="1"/>
  <c r="N119" i="27"/>
  <c r="U119" i="27" s="1"/>
  <c r="N123" i="27"/>
  <c r="U123" i="27" s="1"/>
  <c r="N126" i="27"/>
  <c r="U126" i="27" s="1"/>
  <c r="N131" i="27"/>
  <c r="U131" i="27" s="1"/>
  <c r="N136" i="27"/>
  <c r="U136" i="27" s="1"/>
  <c r="N142" i="27"/>
  <c r="U142" i="27" s="1"/>
  <c r="N91" i="27"/>
  <c r="U91" i="27" s="1"/>
  <c r="N102" i="27"/>
  <c r="U102" i="27" s="1"/>
  <c r="N132" i="27"/>
  <c r="U132" i="27" s="1"/>
  <c r="N133" i="27"/>
  <c r="U133" i="27" s="1"/>
  <c r="N134" i="27"/>
  <c r="U134" i="27" s="1"/>
  <c r="N135" i="27"/>
  <c r="U135" i="27" s="1"/>
  <c r="N140" i="27"/>
  <c r="U140" i="27" s="1"/>
  <c r="N143" i="27"/>
  <c r="U143" i="27" s="1"/>
  <c r="N147" i="27"/>
  <c r="U147" i="27" s="1"/>
  <c r="N151" i="27"/>
  <c r="U151" i="27" s="1"/>
  <c r="N158" i="27"/>
  <c r="U158" i="27" s="1"/>
  <c r="N174" i="27"/>
  <c r="U174" i="27" s="1"/>
  <c r="N180" i="27"/>
  <c r="U180" i="27" s="1"/>
  <c r="N183" i="27"/>
  <c r="U183" i="27" s="1"/>
  <c r="N187" i="27"/>
  <c r="U187" i="27" s="1"/>
  <c r="N188" i="27"/>
  <c r="U188" i="27" s="1"/>
  <c r="N189" i="27"/>
  <c r="U189" i="27" s="1"/>
  <c r="N193" i="27"/>
  <c r="U193" i="27" s="1"/>
  <c r="N197" i="27"/>
  <c r="U197" i="27" s="1"/>
  <c r="N201" i="27"/>
  <c r="U201" i="27" s="1"/>
  <c r="N205" i="27"/>
  <c r="U205" i="27" s="1"/>
  <c r="N209" i="27"/>
  <c r="U209" i="27" s="1"/>
  <c r="N213" i="27"/>
  <c r="U213" i="27" s="1"/>
  <c r="N217" i="27"/>
  <c r="U217" i="27" s="1"/>
  <c r="N221" i="27"/>
  <c r="U221" i="27" s="1"/>
  <c r="N222" i="27"/>
  <c r="U222" i="27" s="1"/>
  <c r="N224" i="27"/>
  <c r="U224" i="27" s="1"/>
  <c r="N227" i="27"/>
  <c r="U227" i="27" s="1"/>
  <c r="N228" i="27"/>
  <c r="U228" i="27" s="1"/>
  <c r="N231" i="27"/>
  <c r="U231" i="27" s="1"/>
  <c r="N232" i="27"/>
  <c r="U232" i="27" s="1"/>
  <c r="N235" i="27"/>
  <c r="U235" i="27" s="1"/>
  <c r="N236" i="27"/>
  <c r="U236" i="27" s="1"/>
  <c r="N264" i="27"/>
  <c r="U264" i="27" s="1"/>
  <c r="N266" i="27"/>
  <c r="U266" i="27" s="1"/>
  <c r="N267" i="27"/>
  <c r="U267" i="27" s="1"/>
  <c r="N271" i="27"/>
  <c r="U271" i="27" s="1"/>
  <c r="N279" i="27"/>
  <c r="U279" i="27" s="1"/>
  <c r="N287" i="27"/>
  <c r="U287" i="27" s="1"/>
  <c r="N291" i="27"/>
  <c r="U291" i="27" s="1"/>
  <c r="N292" i="27"/>
  <c r="U292" i="27" s="1"/>
  <c r="N293" i="27"/>
  <c r="U293" i="27" s="1"/>
  <c r="N299" i="27"/>
  <c r="U299" i="27" s="1"/>
  <c r="N300" i="27"/>
  <c r="U300" i="27" s="1"/>
  <c r="N301" i="27"/>
  <c r="U301" i="27" s="1"/>
  <c r="N308" i="27"/>
  <c r="U308" i="27" s="1"/>
  <c r="N316" i="27"/>
  <c r="U316" i="27" s="1"/>
  <c r="N319" i="27"/>
  <c r="U319" i="27" s="1"/>
  <c r="N320" i="27"/>
  <c r="U320" i="27" s="1"/>
  <c r="N326" i="27"/>
  <c r="U326" i="27" s="1"/>
  <c r="N327" i="27"/>
  <c r="U327" i="27" s="1"/>
  <c r="N328" i="27"/>
  <c r="U328" i="27" s="1"/>
  <c r="N332" i="27"/>
  <c r="U332" i="27" s="1"/>
  <c r="N336" i="27"/>
  <c r="U336" i="27" s="1"/>
  <c r="N340" i="27"/>
  <c r="U340" i="27" s="1"/>
  <c r="N344" i="27"/>
  <c r="U344" i="27" s="1"/>
  <c r="N347" i="27"/>
  <c r="U347" i="27" s="1"/>
  <c r="N348" i="27"/>
  <c r="U348" i="27" s="1"/>
  <c r="N349" i="27"/>
  <c r="U349" i="27" s="1"/>
  <c r="N350" i="27"/>
  <c r="U350" i="27" s="1"/>
  <c r="N351" i="27"/>
  <c r="U351" i="27" s="1"/>
  <c r="N99" i="27"/>
  <c r="U99" i="27" s="1"/>
  <c r="N118" i="27"/>
  <c r="U118" i="27" s="1"/>
  <c r="N124" i="27"/>
  <c r="U124" i="27" s="1"/>
  <c r="N125" i="27"/>
  <c r="U125" i="27" s="1"/>
  <c r="N137" i="27"/>
  <c r="U137" i="27" s="1"/>
  <c r="N138" i="27"/>
  <c r="U138" i="27" s="1"/>
  <c r="N145" i="27"/>
  <c r="U145" i="27" s="1"/>
  <c r="N149" i="27"/>
  <c r="U149" i="27" s="1"/>
  <c r="N153" i="27"/>
  <c r="U153" i="27" s="1"/>
  <c r="N166" i="27"/>
  <c r="U166" i="27" s="1"/>
  <c r="N178" i="27"/>
  <c r="U178" i="27" s="1"/>
  <c r="N179" i="27"/>
  <c r="U179" i="27" s="1"/>
  <c r="N181" i="27"/>
  <c r="U181" i="27" s="1"/>
  <c r="N185" i="27"/>
  <c r="U185" i="27" s="1"/>
  <c r="N237" i="27"/>
  <c r="U237" i="27" s="1"/>
  <c r="N238" i="27"/>
  <c r="U238" i="27" s="1"/>
  <c r="N239" i="27"/>
  <c r="U239" i="27" s="1"/>
  <c r="N242" i="27"/>
  <c r="U242" i="27" s="1"/>
  <c r="N243" i="27"/>
  <c r="U243" i="27" s="1"/>
  <c r="N246" i="27"/>
  <c r="U246" i="27" s="1"/>
  <c r="N247" i="27"/>
  <c r="U247" i="27" s="1"/>
  <c r="N250" i="27"/>
  <c r="U250" i="27" s="1"/>
  <c r="N251" i="27"/>
  <c r="U251" i="27" s="1"/>
  <c r="N254" i="27"/>
  <c r="U254" i="27" s="1"/>
  <c r="N255" i="27"/>
  <c r="U255" i="27" s="1"/>
  <c r="N258" i="27"/>
  <c r="U258" i="27" s="1"/>
  <c r="N259" i="27"/>
  <c r="U259" i="27" s="1"/>
  <c r="N265" i="27"/>
  <c r="U265" i="27" s="1"/>
  <c r="N275" i="27"/>
  <c r="U275" i="27" s="1"/>
  <c r="N283" i="27"/>
  <c r="U283" i="27" s="1"/>
  <c r="N288" i="27"/>
  <c r="U288" i="27" s="1"/>
  <c r="N289" i="27"/>
  <c r="U289" i="27" s="1"/>
  <c r="N295" i="27"/>
  <c r="U295" i="27" s="1"/>
  <c r="N296" i="27"/>
  <c r="U296" i="27" s="1"/>
  <c r="N297" i="27"/>
  <c r="U297" i="27" s="1"/>
  <c r="N304" i="27"/>
  <c r="U304" i="27" s="1"/>
  <c r="N305" i="27"/>
  <c r="U305" i="27" s="1"/>
  <c r="N312" i="27"/>
  <c r="U312" i="27" s="1"/>
  <c r="N322" i="27"/>
  <c r="U322" i="27" s="1"/>
  <c r="N323" i="27"/>
  <c r="U323" i="27" s="1"/>
  <c r="N324" i="27"/>
  <c r="U324" i="27" s="1"/>
  <c r="N330" i="27"/>
  <c r="U330" i="27" s="1"/>
  <c r="N334" i="27"/>
  <c r="U334" i="27" s="1"/>
  <c r="N338" i="27"/>
  <c r="U338" i="27" s="1"/>
  <c r="J12" i="27"/>
  <c r="Q12" i="27" s="1"/>
  <c r="J18" i="27"/>
  <c r="Q18" i="27" s="1"/>
  <c r="J24" i="27"/>
  <c r="Q24" i="27" s="1"/>
  <c r="J68" i="27"/>
  <c r="Q68" i="27" s="1"/>
  <c r="J73" i="27"/>
  <c r="Q73" i="27" s="1"/>
  <c r="J77" i="27"/>
  <c r="Q77" i="27" s="1"/>
  <c r="J81" i="27"/>
  <c r="Q81" i="27" s="1"/>
  <c r="J84" i="27"/>
  <c r="Q84" i="27" s="1"/>
  <c r="J95" i="27"/>
  <c r="Q95" i="27" s="1"/>
  <c r="J103" i="27"/>
  <c r="Q103" i="27" s="1"/>
  <c r="J17" i="27"/>
  <c r="Q17" i="27" s="1"/>
  <c r="J32" i="27"/>
  <c r="Q32" i="27" s="1"/>
  <c r="J65" i="27"/>
  <c r="Q65" i="27" s="1"/>
  <c r="J69" i="27"/>
  <c r="Q69" i="27" s="1"/>
  <c r="J72" i="27"/>
  <c r="Q72" i="27" s="1"/>
  <c r="J76" i="27"/>
  <c r="Q76" i="27" s="1"/>
  <c r="J82" i="27"/>
  <c r="Q82" i="27" s="1"/>
  <c r="J85" i="27"/>
  <c r="Q85" i="27" s="1"/>
  <c r="J88" i="27"/>
  <c r="Q88" i="27" s="1"/>
  <c r="J108" i="27"/>
  <c r="Q108" i="27" s="1"/>
  <c r="J111" i="27"/>
  <c r="Q111" i="27" s="1"/>
  <c r="J120" i="27"/>
  <c r="Q120" i="27" s="1"/>
  <c r="J124" i="27"/>
  <c r="Q124" i="27" s="1"/>
  <c r="J129" i="27"/>
  <c r="Q129" i="27" s="1"/>
  <c r="J132" i="27"/>
  <c r="Q132" i="27" s="1"/>
  <c r="J134" i="27"/>
  <c r="Q134" i="27" s="1"/>
  <c r="J137" i="27"/>
  <c r="Q137" i="27" s="1"/>
  <c r="J176" i="27"/>
  <c r="Q176" i="27" s="1"/>
  <c r="J25" i="27"/>
  <c r="Q25" i="27" s="1"/>
  <c r="J66" i="27"/>
  <c r="Q66" i="27" s="1"/>
  <c r="J70" i="27"/>
  <c r="Q70" i="27" s="1"/>
  <c r="J86" i="27"/>
  <c r="Q86" i="27" s="1"/>
  <c r="J96" i="27"/>
  <c r="Q96" i="27" s="1"/>
  <c r="J104" i="27"/>
  <c r="Q104" i="27" s="1"/>
  <c r="J114" i="27"/>
  <c r="Q114" i="27" s="1"/>
  <c r="J117" i="27"/>
  <c r="Q117" i="27" s="1"/>
  <c r="J125" i="27"/>
  <c r="Q125" i="27" s="1"/>
  <c r="J128" i="27"/>
  <c r="Q128" i="27" s="1"/>
  <c r="J133" i="27"/>
  <c r="Q133" i="27" s="1"/>
  <c r="J135" i="27"/>
  <c r="Q135" i="27" s="1"/>
  <c r="J138" i="27"/>
  <c r="Q138" i="27" s="1"/>
  <c r="J139" i="27"/>
  <c r="Q139" i="27" s="1"/>
  <c r="J140" i="27"/>
  <c r="Q140" i="27" s="1"/>
  <c r="J141" i="27"/>
  <c r="Q141" i="27" s="1"/>
  <c r="J143" i="27"/>
  <c r="Q143" i="27" s="1"/>
  <c r="J144" i="27"/>
  <c r="Q144" i="27" s="1"/>
  <c r="J145" i="27"/>
  <c r="Q145" i="27" s="1"/>
  <c r="J146" i="27"/>
  <c r="Q146" i="27" s="1"/>
  <c r="J147" i="27"/>
  <c r="Q147" i="27" s="1"/>
  <c r="J148" i="27"/>
  <c r="Q148" i="27" s="1"/>
  <c r="J149" i="27"/>
  <c r="Q149" i="27" s="1"/>
  <c r="J150" i="27"/>
  <c r="Q150" i="27" s="1"/>
  <c r="J151" i="27"/>
  <c r="Q151" i="27" s="1"/>
  <c r="J152" i="27"/>
  <c r="Q152" i="27" s="1"/>
  <c r="J153" i="27"/>
  <c r="Q153" i="27" s="1"/>
  <c r="J154" i="27"/>
  <c r="Q154" i="27" s="1"/>
  <c r="J158" i="27"/>
  <c r="Q158" i="27" s="1"/>
  <c r="J162" i="27"/>
  <c r="Q162" i="27" s="1"/>
  <c r="J166" i="27"/>
  <c r="Q166" i="27" s="1"/>
  <c r="J170" i="27"/>
  <c r="Q170" i="27" s="1"/>
  <c r="J174" i="27"/>
  <c r="Q174" i="27" s="1"/>
  <c r="J175" i="27"/>
  <c r="Q175" i="27" s="1"/>
  <c r="J13" i="27"/>
  <c r="Q13" i="27" s="1"/>
  <c r="J67" i="27"/>
  <c r="Q67" i="27" s="1"/>
  <c r="J78" i="27"/>
  <c r="Q78" i="27" s="1"/>
  <c r="J80" i="27"/>
  <c r="Q80" i="27" s="1"/>
  <c r="J89" i="27"/>
  <c r="Q89" i="27" s="1"/>
  <c r="J122" i="27"/>
  <c r="Q122" i="27" s="1"/>
  <c r="J123" i="27"/>
  <c r="Q123" i="27" s="1"/>
  <c r="J142" i="27"/>
  <c r="Q142" i="27" s="1"/>
  <c r="J156" i="27"/>
  <c r="Q156" i="27" s="1"/>
  <c r="J159" i="27"/>
  <c r="Q159" i="27" s="1"/>
  <c r="J169" i="27"/>
  <c r="Q169" i="27" s="1"/>
  <c r="J172" i="27"/>
  <c r="Q172" i="27" s="1"/>
  <c r="J184" i="27"/>
  <c r="Q184" i="27" s="1"/>
  <c r="J225" i="27"/>
  <c r="Q225" i="27" s="1"/>
  <c r="J226" i="27"/>
  <c r="Q226" i="27" s="1"/>
  <c r="J229" i="27"/>
  <c r="Q229" i="27" s="1"/>
  <c r="J230" i="27"/>
  <c r="Q230" i="27" s="1"/>
  <c r="J233" i="27"/>
  <c r="Q233" i="27" s="1"/>
  <c r="J234" i="27"/>
  <c r="Q234" i="27" s="1"/>
  <c r="J240" i="27"/>
  <c r="Q240" i="27" s="1"/>
  <c r="J244" i="27"/>
  <c r="Q244" i="27" s="1"/>
  <c r="J248" i="27"/>
  <c r="Q248" i="27" s="1"/>
  <c r="J252" i="27"/>
  <c r="Q252" i="27" s="1"/>
  <c r="J256" i="27"/>
  <c r="Q256" i="27" s="1"/>
  <c r="J260" i="27"/>
  <c r="Q260" i="27" s="1"/>
  <c r="J262" i="27"/>
  <c r="Q262" i="27" s="1"/>
  <c r="J263" i="27"/>
  <c r="Q263" i="27" s="1"/>
  <c r="J269" i="27"/>
  <c r="Q269" i="27" s="1"/>
  <c r="J270" i="27"/>
  <c r="Q270" i="27" s="1"/>
  <c r="J276" i="27"/>
  <c r="Q276" i="27" s="1"/>
  <c r="J277" i="27"/>
  <c r="Q277" i="27" s="1"/>
  <c r="J278" i="27"/>
  <c r="Q278" i="27" s="1"/>
  <c r="J284" i="27"/>
  <c r="Q284" i="27" s="1"/>
  <c r="J285" i="27"/>
  <c r="Q285" i="27" s="1"/>
  <c r="J286" i="27"/>
  <c r="Q286" i="27" s="1"/>
  <c r="J290" i="27"/>
  <c r="Q290" i="27" s="1"/>
  <c r="J298" i="27"/>
  <c r="Q298" i="27" s="1"/>
  <c r="J306" i="27"/>
  <c r="Q306" i="27" s="1"/>
  <c r="J307" i="27"/>
  <c r="Q307" i="27" s="1"/>
  <c r="J313" i="27"/>
  <c r="Q313" i="27" s="1"/>
  <c r="J314" i="27"/>
  <c r="Q314" i="27" s="1"/>
  <c r="J315" i="27"/>
  <c r="Q315" i="27" s="1"/>
  <c r="J325" i="27"/>
  <c r="Q325" i="27" s="1"/>
  <c r="J333" i="27"/>
  <c r="Q333" i="27" s="1"/>
  <c r="J337" i="27"/>
  <c r="Q337" i="27" s="1"/>
  <c r="J341" i="27"/>
  <c r="Q341" i="27" s="1"/>
  <c r="J345" i="27"/>
  <c r="Q345" i="27" s="1"/>
  <c r="J346" i="27"/>
  <c r="Q346" i="27" s="1"/>
  <c r="J16" i="27"/>
  <c r="Q16" i="27" s="1"/>
  <c r="J74" i="27"/>
  <c r="Q74" i="27" s="1"/>
  <c r="J107" i="27"/>
  <c r="Q107" i="27" s="1"/>
  <c r="J130" i="27"/>
  <c r="Q130" i="27" s="1"/>
  <c r="J131" i="27"/>
  <c r="Q131" i="27" s="1"/>
  <c r="J161" i="27"/>
  <c r="Q161" i="27" s="1"/>
  <c r="J164" i="27"/>
  <c r="Q164" i="27" s="1"/>
  <c r="J167" i="27"/>
  <c r="Q167" i="27" s="1"/>
  <c r="J177" i="27"/>
  <c r="Q177" i="27" s="1"/>
  <c r="J182" i="27"/>
  <c r="Q182" i="27" s="1"/>
  <c r="J186" i="27"/>
  <c r="Q186" i="27" s="1"/>
  <c r="J190" i="27"/>
  <c r="Q190" i="27" s="1"/>
  <c r="J191" i="27"/>
  <c r="Q191" i="27" s="1"/>
  <c r="J192" i="27"/>
  <c r="Q192" i="27" s="1"/>
  <c r="J194" i="27"/>
  <c r="Q194" i="27" s="1"/>
  <c r="J195" i="27"/>
  <c r="Q195" i="27" s="1"/>
  <c r="J196" i="27"/>
  <c r="Q196" i="27" s="1"/>
  <c r="J198" i="27"/>
  <c r="Q198" i="27" s="1"/>
  <c r="J199" i="27"/>
  <c r="Q199" i="27" s="1"/>
  <c r="J200" i="27"/>
  <c r="Q200" i="27" s="1"/>
  <c r="J202" i="27"/>
  <c r="Q202" i="27" s="1"/>
  <c r="J203" i="27"/>
  <c r="Q203" i="27" s="1"/>
  <c r="J204" i="27"/>
  <c r="Q204" i="27" s="1"/>
  <c r="J206" i="27"/>
  <c r="Q206" i="27" s="1"/>
  <c r="J207" i="27"/>
  <c r="Q207" i="27" s="1"/>
  <c r="J208" i="27"/>
  <c r="Q208" i="27" s="1"/>
  <c r="J210" i="27"/>
  <c r="Q210" i="27" s="1"/>
  <c r="J211" i="27"/>
  <c r="Q211" i="27" s="1"/>
  <c r="J212" i="27"/>
  <c r="Q212" i="27" s="1"/>
  <c r="J214" i="27"/>
  <c r="Q214" i="27" s="1"/>
  <c r="J215" i="27"/>
  <c r="Q215" i="27" s="1"/>
  <c r="J216" i="27"/>
  <c r="Q216" i="27" s="1"/>
  <c r="J218" i="27"/>
  <c r="Q218" i="27" s="1"/>
  <c r="J219" i="27"/>
  <c r="Q219" i="27" s="1"/>
  <c r="J220" i="27"/>
  <c r="Q220" i="27" s="1"/>
  <c r="J223" i="27"/>
  <c r="Q223" i="27" s="1"/>
  <c r="J241" i="27"/>
  <c r="Q241" i="27" s="1"/>
  <c r="J245" i="27"/>
  <c r="Q245" i="27" s="1"/>
  <c r="J249" i="27"/>
  <c r="Q249" i="27" s="1"/>
  <c r="J253" i="27"/>
  <c r="Q253" i="27" s="1"/>
  <c r="J257" i="27"/>
  <c r="Q257" i="27" s="1"/>
  <c r="J261" i="27"/>
  <c r="Q261" i="27" s="1"/>
  <c r="J268" i="27"/>
  <c r="Q268" i="27" s="1"/>
  <c r="J272" i="27"/>
  <c r="Q272" i="27" s="1"/>
  <c r="J273" i="27"/>
  <c r="Q273" i="27" s="1"/>
  <c r="J274" i="27"/>
  <c r="Q274" i="27" s="1"/>
  <c r="J280" i="27"/>
  <c r="Q280" i="27" s="1"/>
  <c r="J281" i="27"/>
  <c r="Q281" i="27" s="1"/>
  <c r="J282" i="27"/>
  <c r="Q282" i="27" s="1"/>
  <c r="J288" i="27"/>
  <c r="Q288" i="27" s="1"/>
  <c r="J294" i="27"/>
  <c r="Q294" i="27" s="1"/>
  <c r="J302" i="27"/>
  <c r="Q302" i="27" s="1"/>
  <c r="J303" i="27"/>
  <c r="Q303" i="27" s="1"/>
  <c r="J309" i="27"/>
  <c r="Q309" i="27" s="1"/>
  <c r="J310" i="27"/>
  <c r="Q310" i="27" s="1"/>
  <c r="J311" i="27"/>
  <c r="Q311" i="27" s="1"/>
  <c r="J317" i="27"/>
  <c r="Q317" i="27" s="1"/>
  <c r="J318" i="27"/>
  <c r="Q318" i="27" s="1"/>
  <c r="J321" i="27"/>
  <c r="Q321" i="27" s="1"/>
  <c r="J329" i="27"/>
  <c r="Q329" i="27" s="1"/>
  <c r="J331" i="27"/>
  <c r="Q331" i="27" s="1"/>
  <c r="J335" i="27"/>
  <c r="Q335" i="27" s="1"/>
  <c r="J339" i="27"/>
  <c r="Q339" i="27" s="1"/>
  <c r="N478" i="27"/>
  <c r="U478" i="27" s="1"/>
  <c r="N474" i="27"/>
  <c r="U474" i="27" s="1"/>
  <c r="N470" i="27"/>
  <c r="U470" i="27" s="1"/>
  <c r="N466" i="27"/>
  <c r="U466" i="27" s="1"/>
  <c r="N462" i="27"/>
  <c r="U462" i="27" s="1"/>
  <c r="N458" i="27"/>
  <c r="U458" i="27" s="1"/>
  <c r="N454" i="27"/>
  <c r="U454" i="27" s="1"/>
  <c r="N450" i="27"/>
  <c r="U450" i="27" s="1"/>
  <c r="N446" i="27"/>
  <c r="U446" i="27" s="1"/>
  <c r="N442" i="27"/>
  <c r="U442" i="27" s="1"/>
  <c r="N438" i="27"/>
  <c r="U438" i="27" s="1"/>
  <c r="N434" i="27"/>
  <c r="U434" i="27" s="1"/>
  <c r="J430" i="27"/>
  <c r="Q430" i="27" s="1"/>
  <c r="N429" i="27"/>
  <c r="U429" i="27" s="1"/>
  <c r="N428" i="27"/>
  <c r="U428" i="27" s="1"/>
  <c r="N427" i="27"/>
  <c r="U427" i="27" s="1"/>
  <c r="J425" i="27"/>
  <c r="Q425" i="27" s="1"/>
  <c r="J424" i="27"/>
  <c r="Q424" i="27" s="1"/>
  <c r="J423" i="27"/>
  <c r="Q423" i="27" s="1"/>
  <c r="J415" i="27"/>
  <c r="Q415" i="27" s="1"/>
  <c r="N410" i="27"/>
  <c r="U410" i="27" s="1"/>
  <c r="J409" i="27"/>
  <c r="Q409" i="27" s="1"/>
  <c r="J408" i="27"/>
  <c r="Q408" i="27" s="1"/>
  <c r="J407" i="27"/>
  <c r="Q407" i="27" s="1"/>
  <c r="N402" i="27"/>
  <c r="U402" i="27" s="1"/>
  <c r="J401" i="27"/>
  <c r="Q401" i="27" s="1"/>
  <c r="J400" i="27"/>
  <c r="Q400" i="27" s="1"/>
  <c r="N397" i="27"/>
  <c r="U397" i="27" s="1"/>
  <c r="J396" i="27"/>
  <c r="Q396" i="27" s="1"/>
  <c r="N392" i="27"/>
  <c r="U392" i="27" s="1"/>
  <c r="J391" i="27"/>
  <c r="Q391" i="27" s="1"/>
  <c r="J390" i="27"/>
  <c r="Q390" i="27" s="1"/>
  <c r="N387" i="27"/>
  <c r="U387" i="27" s="1"/>
  <c r="N386" i="27"/>
  <c r="U386" i="27" s="1"/>
  <c r="J385" i="27"/>
  <c r="Q385" i="27" s="1"/>
  <c r="N381" i="27"/>
  <c r="U381" i="27" s="1"/>
  <c r="J380" i="27"/>
  <c r="Q380" i="27" s="1"/>
  <c r="N376" i="27"/>
  <c r="U376" i="27" s="1"/>
  <c r="J375" i="27"/>
  <c r="Q375" i="27" s="1"/>
  <c r="J374" i="27"/>
  <c r="Q374" i="27" s="1"/>
  <c r="N371" i="27"/>
  <c r="U371" i="27" s="1"/>
  <c r="N370" i="27"/>
  <c r="U370" i="27" s="1"/>
  <c r="J369" i="27"/>
  <c r="Q369" i="27" s="1"/>
  <c r="N365" i="27"/>
  <c r="U365" i="27" s="1"/>
  <c r="J364" i="27"/>
  <c r="Q364" i="27" s="1"/>
  <c r="N360" i="27"/>
  <c r="U360" i="27" s="1"/>
  <c r="J359" i="27"/>
  <c r="Q359" i="27" s="1"/>
  <c r="N358" i="27"/>
  <c r="U358" i="27" s="1"/>
  <c r="J357" i="27"/>
  <c r="Q357" i="27" s="1"/>
  <c r="J356" i="27"/>
  <c r="Q356" i="27" s="1"/>
  <c r="N352" i="27"/>
  <c r="U352" i="27" s="1"/>
  <c r="J349" i="27"/>
  <c r="Q349" i="27" s="1"/>
  <c r="N346" i="27"/>
  <c r="U346" i="27" s="1"/>
  <c r="J324" i="27"/>
  <c r="Q324" i="27" s="1"/>
  <c r="J322" i="27"/>
  <c r="Q322" i="27" s="1"/>
  <c r="J320" i="27"/>
  <c r="Q320" i="27" s="1"/>
  <c r="N315" i="27"/>
  <c r="U315" i="27" s="1"/>
  <c r="N311" i="27"/>
  <c r="U311" i="27" s="1"/>
  <c r="J308" i="27"/>
  <c r="Q308" i="27" s="1"/>
  <c r="N306" i="27"/>
  <c r="U306" i="27" s="1"/>
  <c r="N303" i="27"/>
  <c r="U303" i="27" s="1"/>
  <c r="J297" i="27"/>
  <c r="Q297" i="27" s="1"/>
  <c r="J295" i="27"/>
  <c r="Q295" i="27" s="1"/>
  <c r="J293" i="27"/>
  <c r="Q293" i="27" s="1"/>
  <c r="J291" i="27"/>
  <c r="Q291" i="27" s="1"/>
  <c r="J287" i="27"/>
  <c r="Q287" i="27" s="1"/>
  <c r="N284" i="27"/>
  <c r="U284" i="27" s="1"/>
  <c r="N277" i="27"/>
  <c r="U277" i="27" s="1"/>
  <c r="J275" i="27"/>
  <c r="Q275" i="27" s="1"/>
  <c r="N272" i="27"/>
  <c r="U272" i="27" s="1"/>
  <c r="N270" i="27"/>
  <c r="U270" i="27" s="1"/>
  <c r="J266" i="27"/>
  <c r="Q266" i="27" s="1"/>
  <c r="N263" i="27"/>
  <c r="U263" i="27" s="1"/>
  <c r="J258" i="27"/>
  <c r="Q258" i="27" s="1"/>
  <c r="J250" i="27"/>
  <c r="Q250" i="27" s="1"/>
  <c r="J242" i="27"/>
  <c r="Q242" i="27" s="1"/>
  <c r="J237" i="27"/>
  <c r="Q237" i="27" s="1"/>
  <c r="N218" i="27"/>
  <c r="U218" i="27" s="1"/>
  <c r="N216" i="27"/>
  <c r="U216" i="27" s="1"/>
  <c r="N210" i="27"/>
  <c r="U210" i="27" s="1"/>
  <c r="N208" i="27"/>
  <c r="U208" i="27" s="1"/>
  <c r="N202" i="27"/>
  <c r="U202" i="27" s="1"/>
  <c r="N200" i="27"/>
  <c r="U200" i="27" s="1"/>
  <c r="N194" i="27"/>
  <c r="U194" i="27" s="1"/>
  <c r="N192" i="27"/>
  <c r="U192" i="27" s="1"/>
  <c r="J180" i="27"/>
  <c r="Q180" i="27" s="1"/>
  <c r="J163" i="27"/>
  <c r="Q163" i="27" s="1"/>
  <c r="N162" i="27"/>
  <c r="U162" i="27" s="1"/>
  <c r="J157" i="27"/>
  <c r="Q157" i="27" s="1"/>
  <c r="J94" i="27"/>
  <c r="Q94" i="27" s="1"/>
  <c r="N93" i="27"/>
  <c r="U93" i="27" s="1"/>
  <c r="J87" i="27"/>
  <c r="Q87" i="27" s="1"/>
  <c r="N31" i="27"/>
  <c r="U31" i="27" s="1"/>
  <c r="N30" i="27"/>
  <c r="U30" i="27" s="1"/>
  <c r="O6" i="27"/>
  <c r="V6" i="27" s="1"/>
  <c r="O17" i="27"/>
  <c r="V17" i="27" s="1"/>
  <c r="O20" i="27"/>
  <c r="V20" i="27" s="1"/>
  <c r="O27" i="27"/>
  <c r="V27" i="27" s="1"/>
  <c r="O29" i="27"/>
  <c r="V29" i="27" s="1"/>
  <c r="O53" i="27"/>
  <c r="V53" i="27" s="1"/>
  <c r="O56" i="27"/>
  <c r="V56" i="27" s="1"/>
  <c r="O60" i="27"/>
  <c r="V60" i="27" s="1"/>
  <c r="O64" i="27"/>
  <c r="V64" i="27" s="1"/>
  <c r="O67" i="27"/>
  <c r="V67" i="27" s="1"/>
  <c r="O71" i="27"/>
  <c r="V71" i="27" s="1"/>
  <c r="O72" i="27"/>
  <c r="V72" i="27" s="1"/>
  <c r="O76" i="27"/>
  <c r="V76" i="27" s="1"/>
  <c r="O83" i="27"/>
  <c r="V83" i="27" s="1"/>
  <c r="O87" i="27"/>
  <c r="V87" i="27" s="1"/>
  <c r="O88" i="27"/>
  <c r="V88" i="27" s="1"/>
  <c r="O90" i="27"/>
  <c r="V90" i="27" s="1"/>
  <c r="O91" i="27"/>
  <c r="V91" i="27" s="1"/>
  <c r="O94" i="27"/>
  <c r="V94" i="27" s="1"/>
  <c r="O97" i="27"/>
  <c r="V97" i="27" s="1"/>
  <c r="O102" i="27"/>
  <c r="V102" i="27" s="1"/>
  <c r="K2" i="27"/>
  <c r="R2" i="27" s="1"/>
  <c r="K10" i="27"/>
  <c r="R10" i="27" s="1"/>
  <c r="K13" i="27"/>
  <c r="R13" i="27" s="1"/>
  <c r="K15" i="27"/>
  <c r="R15" i="27" s="1"/>
  <c r="K21" i="27"/>
  <c r="R21" i="27" s="1"/>
  <c r="K25" i="27"/>
  <c r="R25" i="27" s="1"/>
  <c r="K28" i="27"/>
  <c r="R28" i="27" s="1"/>
  <c r="K34" i="27"/>
  <c r="R34" i="27" s="1"/>
  <c r="K36" i="27"/>
  <c r="R36" i="27" s="1"/>
  <c r="K38" i="27"/>
  <c r="R38" i="27" s="1"/>
  <c r="K40" i="27"/>
  <c r="R40" i="27" s="1"/>
  <c r="K42" i="27"/>
  <c r="R42" i="27" s="1"/>
  <c r="K44" i="27"/>
  <c r="R44" i="27" s="1"/>
  <c r="K46" i="27"/>
  <c r="R46" i="27" s="1"/>
  <c r="K48" i="27"/>
  <c r="R48" i="27" s="1"/>
  <c r="K49" i="27"/>
  <c r="R49" i="27" s="1"/>
  <c r="K65" i="27"/>
  <c r="R65" i="27" s="1"/>
  <c r="K69" i="27"/>
  <c r="R69" i="27" s="1"/>
  <c r="K74" i="27"/>
  <c r="R74" i="27" s="1"/>
  <c r="K78" i="27"/>
  <c r="R78" i="27" s="1"/>
  <c r="K82" i="27"/>
  <c r="R82" i="27" s="1"/>
  <c r="K85" i="27"/>
  <c r="R85" i="27" s="1"/>
  <c r="K89" i="27"/>
  <c r="R89" i="27" s="1"/>
  <c r="K96" i="27"/>
  <c r="R96" i="27" s="1"/>
  <c r="U1" i="27"/>
  <c r="N10" i="27"/>
  <c r="U10" i="27" s="1"/>
  <c r="N15" i="27"/>
  <c r="U15" i="27" s="1"/>
  <c r="N18" i="27"/>
  <c r="U18" i="27" s="1"/>
  <c r="N23" i="27"/>
  <c r="U23" i="27" s="1"/>
  <c r="N24" i="27"/>
  <c r="U24" i="27" s="1"/>
  <c r="N28" i="27"/>
  <c r="U28" i="27" s="1"/>
  <c r="N32" i="27"/>
  <c r="U32" i="27" s="1"/>
  <c r="N35" i="27"/>
  <c r="U35" i="27" s="1"/>
  <c r="N37" i="27"/>
  <c r="U37" i="27" s="1"/>
  <c r="N39" i="27"/>
  <c r="U39" i="27" s="1"/>
  <c r="N41" i="27"/>
  <c r="U41" i="27" s="1"/>
  <c r="N43" i="27"/>
  <c r="U43" i="27" s="1"/>
  <c r="N45" i="27"/>
  <c r="U45" i="27" s="1"/>
  <c r="N47" i="27"/>
  <c r="U47" i="27" s="1"/>
  <c r="N49" i="27"/>
  <c r="U49" i="27" s="1"/>
  <c r="N51" i="27"/>
  <c r="U51" i="27" s="1"/>
  <c r="N53" i="27"/>
  <c r="U53" i="27" s="1"/>
  <c r="N55" i="27"/>
  <c r="U55" i="27" s="1"/>
  <c r="N57" i="27"/>
  <c r="U57" i="27" s="1"/>
  <c r="N59" i="27"/>
  <c r="U59" i="27" s="1"/>
  <c r="N61" i="27"/>
  <c r="U61" i="27" s="1"/>
  <c r="N63" i="27"/>
  <c r="U63" i="27" s="1"/>
  <c r="N12" i="27"/>
  <c r="U12" i="27" s="1"/>
  <c r="N13" i="27"/>
  <c r="U13" i="27" s="1"/>
  <c r="N14" i="27"/>
  <c r="U14" i="27" s="1"/>
  <c r="N16" i="27"/>
  <c r="U16" i="27" s="1"/>
  <c r="N19" i="27"/>
  <c r="U19" i="27" s="1"/>
  <c r="N25" i="27"/>
  <c r="U25" i="27" s="1"/>
  <c r="N26" i="27"/>
  <c r="U26" i="27" s="1"/>
  <c r="N27" i="27"/>
  <c r="U27" i="27" s="1"/>
  <c r="N65" i="27"/>
  <c r="U65" i="27" s="1"/>
  <c r="N67" i="27"/>
  <c r="U67" i="27" s="1"/>
  <c r="N69" i="27"/>
  <c r="U69" i="27" s="1"/>
  <c r="N71" i="27"/>
  <c r="U71" i="27" s="1"/>
  <c r="N73" i="27"/>
  <c r="U73" i="27" s="1"/>
  <c r="N75" i="27"/>
  <c r="U75" i="27" s="1"/>
  <c r="N77" i="27"/>
  <c r="U77" i="27" s="1"/>
  <c r="N79" i="27"/>
  <c r="U79" i="27" s="1"/>
  <c r="N81" i="27"/>
  <c r="U81" i="27" s="1"/>
  <c r="N83" i="27"/>
  <c r="U83" i="27" s="1"/>
  <c r="N85" i="27"/>
  <c r="U85" i="27" s="1"/>
  <c r="N87" i="27"/>
  <c r="U87" i="27" s="1"/>
  <c r="N89" i="27"/>
  <c r="U89" i="27" s="1"/>
  <c r="N94" i="27"/>
  <c r="U94" i="27" s="1"/>
  <c r="N96" i="27"/>
  <c r="U96" i="27" s="1"/>
  <c r="N104" i="27"/>
  <c r="U104" i="27" s="1"/>
  <c r="N107" i="27"/>
  <c r="U107" i="27" s="1"/>
  <c r="N112" i="27"/>
  <c r="U112" i="27" s="1"/>
  <c r="N115" i="27"/>
  <c r="U115" i="27" s="1"/>
  <c r="N120" i="27"/>
  <c r="U120" i="27" s="1"/>
  <c r="N33" i="27"/>
  <c r="U33" i="27" s="1"/>
  <c r="N54" i="27"/>
  <c r="U54" i="27" s="1"/>
  <c r="N56" i="27"/>
  <c r="U56" i="27" s="1"/>
  <c r="N58" i="27"/>
  <c r="U58" i="27" s="1"/>
  <c r="N60" i="27"/>
  <c r="U60" i="27" s="1"/>
  <c r="N62" i="27"/>
  <c r="U62" i="27" s="1"/>
  <c r="N64" i="27"/>
  <c r="U64" i="27" s="1"/>
  <c r="N66" i="27"/>
  <c r="U66" i="27" s="1"/>
  <c r="N68" i="27"/>
  <c r="U68" i="27" s="1"/>
  <c r="N70" i="27"/>
  <c r="U70" i="27" s="1"/>
  <c r="N72" i="27"/>
  <c r="U72" i="27" s="1"/>
  <c r="N74" i="27"/>
  <c r="U74" i="27" s="1"/>
  <c r="N76" i="27"/>
  <c r="U76" i="27" s="1"/>
  <c r="N78" i="27"/>
  <c r="U78" i="27" s="1"/>
  <c r="N80" i="27"/>
  <c r="U80" i="27" s="1"/>
  <c r="N82" i="27"/>
  <c r="U82" i="27" s="1"/>
  <c r="N84" i="27"/>
  <c r="U84" i="27" s="1"/>
  <c r="N86" i="27"/>
  <c r="U86" i="27" s="1"/>
  <c r="N88" i="27"/>
  <c r="U88" i="27" s="1"/>
  <c r="N95" i="27"/>
  <c r="U95" i="27" s="1"/>
  <c r="N97" i="27"/>
  <c r="U97" i="27" s="1"/>
  <c r="N103" i="27"/>
  <c r="U103" i="27" s="1"/>
  <c r="N108" i="27"/>
  <c r="U108" i="27" s="1"/>
  <c r="N111" i="27"/>
  <c r="U111" i="27" s="1"/>
  <c r="Q1" i="27"/>
  <c r="J11" i="27"/>
  <c r="Q11" i="27" s="1"/>
  <c r="J14" i="27"/>
  <c r="Q14" i="27" s="1"/>
  <c r="J19" i="27"/>
  <c r="Q19" i="27" s="1"/>
  <c r="J22" i="27"/>
  <c r="Q22" i="27" s="1"/>
  <c r="J26" i="27"/>
  <c r="Q26" i="27" s="1"/>
  <c r="J30" i="27"/>
  <c r="Q30" i="27" s="1"/>
  <c r="J33" i="27"/>
  <c r="Q33" i="27" s="1"/>
  <c r="J10" i="27"/>
  <c r="Q10" i="27" s="1"/>
  <c r="J34" i="27"/>
  <c r="Q34" i="27" s="1"/>
  <c r="J37" i="27"/>
  <c r="Q37" i="27" s="1"/>
  <c r="J38" i="27"/>
  <c r="Q38" i="27" s="1"/>
  <c r="J41" i="27"/>
  <c r="Q41" i="27" s="1"/>
  <c r="J42" i="27"/>
  <c r="Q42" i="27" s="1"/>
  <c r="J45" i="27"/>
  <c r="Q45" i="27" s="1"/>
  <c r="J46" i="27"/>
  <c r="Q46" i="27" s="1"/>
  <c r="J49" i="27"/>
  <c r="Q49" i="27" s="1"/>
  <c r="J50" i="27"/>
  <c r="Q50" i="27" s="1"/>
  <c r="J53" i="27"/>
  <c r="Q53" i="27" s="1"/>
  <c r="J54" i="27"/>
  <c r="Q54" i="27" s="1"/>
  <c r="J55" i="27"/>
  <c r="Q55" i="27" s="1"/>
  <c r="J56" i="27"/>
  <c r="Q56" i="27" s="1"/>
  <c r="J57" i="27"/>
  <c r="Q57" i="27" s="1"/>
  <c r="J58" i="27"/>
  <c r="Q58" i="27" s="1"/>
  <c r="J59" i="27"/>
  <c r="Q59" i="27" s="1"/>
  <c r="J60" i="27"/>
  <c r="Q60" i="27" s="1"/>
  <c r="J61" i="27"/>
  <c r="Q61" i="27" s="1"/>
  <c r="J62" i="27"/>
  <c r="Q62" i="27" s="1"/>
  <c r="J63" i="27"/>
  <c r="Q63" i="27" s="1"/>
  <c r="J64" i="27"/>
  <c r="Q64" i="27" s="1"/>
  <c r="J91" i="27"/>
  <c r="Q91" i="27" s="1"/>
  <c r="J93" i="27"/>
  <c r="Q93" i="27" s="1"/>
  <c r="J98" i="27"/>
  <c r="Q98" i="27" s="1"/>
  <c r="J100" i="27"/>
  <c r="Q100" i="27" s="1"/>
  <c r="J102" i="27"/>
  <c r="Q102" i="27" s="1"/>
  <c r="J105" i="27"/>
  <c r="Q105" i="27" s="1"/>
  <c r="J110" i="27"/>
  <c r="Q110" i="27" s="1"/>
  <c r="J113" i="27"/>
  <c r="Q113" i="27" s="1"/>
  <c r="J118" i="27"/>
  <c r="Q118" i="27" s="1"/>
  <c r="J121" i="27"/>
  <c r="Q121" i="27" s="1"/>
  <c r="J20" i="27"/>
  <c r="Q20" i="27" s="1"/>
  <c r="J21" i="27"/>
  <c r="Q21" i="27" s="1"/>
  <c r="J23" i="27"/>
  <c r="Q23" i="27" s="1"/>
  <c r="J27" i="27"/>
  <c r="Q27" i="27" s="1"/>
  <c r="J28" i="27"/>
  <c r="Q28" i="27" s="1"/>
  <c r="J29" i="27"/>
  <c r="Q29" i="27" s="1"/>
  <c r="J35" i="27"/>
  <c r="Q35" i="27" s="1"/>
  <c r="J36" i="27"/>
  <c r="Q36" i="27" s="1"/>
  <c r="J39" i="27"/>
  <c r="Q39" i="27" s="1"/>
  <c r="J40" i="27"/>
  <c r="Q40" i="27" s="1"/>
  <c r="J43" i="27"/>
  <c r="Q43" i="27" s="1"/>
  <c r="J44" i="27"/>
  <c r="Q44" i="27" s="1"/>
  <c r="J47" i="27"/>
  <c r="Q47" i="27" s="1"/>
  <c r="J48" i="27"/>
  <c r="Q48" i="27" s="1"/>
  <c r="J51" i="27"/>
  <c r="Q51" i="27" s="1"/>
  <c r="J52" i="27"/>
  <c r="Q52" i="27" s="1"/>
  <c r="J90" i="27"/>
  <c r="Q90" i="27" s="1"/>
  <c r="J92" i="27"/>
  <c r="Q92" i="27" s="1"/>
  <c r="J99" i="27"/>
  <c r="Q99" i="27" s="1"/>
  <c r="J101" i="27"/>
  <c r="Q101" i="27" s="1"/>
  <c r="J106" i="27"/>
  <c r="Q106" i="27" s="1"/>
  <c r="J109" i="27"/>
  <c r="Q109" i="27" s="1"/>
  <c r="O3" i="27"/>
  <c r="V3" i="27" s="1"/>
  <c r="O7" i="27"/>
  <c r="V7" i="27" s="1"/>
  <c r="O11" i="27"/>
  <c r="V11" i="27" s="1"/>
  <c r="O14" i="27"/>
  <c r="V14" i="27" s="1"/>
  <c r="O19" i="27"/>
  <c r="V19" i="27" s="1"/>
  <c r="O22" i="27"/>
  <c r="V22" i="27" s="1"/>
  <c r="O26" i="27"/>
  <c r="V26" i="27" s="1"/>
  <c r="O30" i="27"/>
  <c r="V30" i="27" s="1"/>
  <c r="O33" i="27"/>
  <c r="V33" i="27" s="1"/>
  <c r="R1" i="27"/>
  <c r="K5" i="27"/>
  <c r="R5" i="27" s="1"/>
  <c r="K9" i="27"/>
  <c r="R9" i="27" s="1"/>
  <c r="K17" i="27"/>
  <c r="R17" i="27" s="1"/>
  <c r="K27" i="27"/>
  <c r="R27" i="27" s="1"/>
  <c r="K31" i="27"/>
  <c r="R31" i="27" s="1"/>
  <c r="K54" i="27"/>
  <c r="R54" i="27" s="1"/>
  <c r="K56" i="27"/>
  <c r="R56" i="27" s="1"/>
  <c r="K58" i="27"/>
  <c r="R58" i="27" s="1"/>
  <c r="K60" i="27"/>
  <c r="R60" i="27" s="1"/>
  <c r="K62" i="27"/>
  <c r="R62" i="27" s="1"/>
  <c r="K64" i="27"/>
  <c r="R64" i="27" s="1"/>
  <c r="AY3" i="28"/>
  <c r="AU3" i="28"/>
  <c r="AQ3" i="28"/>
  <c r="AM3" i="28"/>
  <c r="AY3" i="30"/>
  <c r="BP3" i="30" s="1"/>
  <c r="AY2" i="30"/>
  <c r="AX6" i="28"/>
  <c r="AS6" i="28"/>
  <c r="AM6" i="28"/>
  <c r="AW6" i="28"/>
  <c r="AQ6" i="28"/>
  <c r="AL6" i="28"/>
  <c r="AJ6" i="28"/>
  <c r="AN6" i="28"/>
  <c r="AR6" i="28"/>
  <c r="AV6" i="28"/>
  <c r="AU6" i="28"/>
  <c r="AP6" i="28"/>
  <c r="AK6" i="28"/>
  <c r="AY6" i="28"/>
  <c r="AT6" i="28"/>
  <c r="AO6" i="28"/>
  <c r="AY5" i="28"/>
  <c r="AU5" i="28"/>
  <c r="AQ5" i="28"/>
  <c r="AM5" i="28"/>
  <c r="AY4" i="28"/>
  <c r="AZ5" i="28" s="1"/>
  <c r="AU4" i="28"/>
  <c r="AQ4" i="28"/>
  <c r="AM4" i="28"/>
  <c r="AX2" i="28"/>
  <c r="AT2" i="28"/>
  <c r="AP2" i="28"/>
  <c r="AL2" i="28"/>
  <c r="AX5" i="28"/>
  <c r="AT5" i="28"/>
  <c r="AP5" i="28"/>
  <c r="AL5" i="28"/>
  <c r="AX4" i="28"/>
  <c r="AT4" i="28"/>
  <c r="AP4" i="28"/>
  <c r="AL4" i="28"/>
  <c r="AX3" i="28"/>
  <c r="AT3" i="28"/>
  <c r="AP3" i="28"/>
  <c r="AL3" i="28"/>
  <c r="AW2" i="28"/>
  <c r="AS2" i="28"/>
  <c r="AO2" i="28"/>
  <c r="AK2" i="28"/>
  <c r="AW5" i="28"/>
  <c r="AS5" i="28"/>
  <c r="AO5" i="28"/>
  <c r="AK5" i="28"/>
  <c r="AW4" i="28"/>
  <c r="AS4" i="28"/>
  <c r="AO4" i="28"/>
  <c r="AK4" i="28"/>
  <c r="AW3" i="28"/>
  <c r="AS3" i="28"/>
  <c r="AO3" i="28"/>
  <c r="AK3" i="28"/>
  <c r="AV2" i="28"/>
  <c r="AR2" i="28"/>
  <c r="AN2" i="28"/>
  <c r="AJ2" i="28"/>
  <c r="AV5" i="28"/>
  <c r="AR5" i="28"/>
  <c r="AN5" i="28"/>
  <c r="AJ5" i="28"/>
  <c r="AV4" i="28"/>
  <c r="AR4" i="28"/>
  <c r="AN4" i="28"/>
  <c r="AJ4" i="28"/>
  <c r="AV3" i="28"/>
  <c r="AR3" i="28"/>
  <c r="AN3" i="28"/>
  <c r="AJ3" i="28"/>
  <c r="AY2" i="28"/>
  <c r="AZ3" i="28" s="1"/>
  <c r="AU2" i="28"/>
  <c r="AQ2" i="28"/>
  <c r="AM2" i="28"/>
  <c r="W736" i="27"/>
  <c r="W735" i="27"/>
  <c r="W734" i="27"/>
  <c r="W733" i="27"/>
  <c r="W732" i="27"/>
  <c r="W731" i="27"/>
  <c r="W730" i="27"/>
  <c r="W729" i="27"/>
  <c r="W728" i="27"/>
  <c r="W727" i="27"/>
  <c r="W726" i="27"/>
  <c r="W725" i="27"/>
  <c r="W724" i="27"/>
  <c r="W723" i="27"/>
  <c r="W722" i="27"/>
  <c r="W721" i="27"/>
  <c r="W720" i="27"/>
  <c r="W719" i="27"/>
  <c r="W718" i="27"/>
  <c r="W717" i="27"/>
  <c r="W716" i="27"/>
  <c r="W715" i="27"/>
  <c r="W714" i="27"/>
  <c r="W713" i="27"/>
  <c r="W712" i="27"/>
  <c r="W711" i="27"/>
  <c r="W710" i="27"/>
  <c r="W709" i="27"/>
  <c r="W708" i="27"/>
  <c r="W707" i="27"/>
  <c r="W706" i="27"/>
  <c r="W705" i="27"/>
  <c r="W704" i="27"/>
  <c r="W703" i="27"/>
  <c r="W702" i="27"/>
  <c r="W701" i="27"/>
  <c r="W700" i="27"/>
  <c r="W699" i="27"/>
  <c r="W698" i="27"/>
  <c r="W697" i="27"/>
  <c r="W696" i="27"/>
  <c r="W695" i="27"/>
  <c r="W694" i="27"/>
  <c r="W693" i="27"/>
  <c r="W692" i="27"/>
  <c r="W691" i="27"/>
  <c r="W690" i="27"/>
  <c r="W689" i="27"/>
  <c r="W688" i="27"/>
  <c r="S1" i="27"/>
  <c r="L2" i="27"/>
  <c r="S2" i="27" s="1"/>
  <c r="L3" i="27"/>
  <c r="S3" i="27" s="1"/>
  <c r="L4" i="27"/>
  <c r="S4" i="27" s="1"/>
  <c r="L5" i="27"/>
  <c r="S5" i="27" s="1"/>
  <c r="L6" i="27"/>
  <c r="S6" i="27" s="1"/>
  <c r="L7" i="27"/>
  <c r="S7" i="27" s="1"/>
  <c r="L8" i="27"/>
  <c r="S8" i="27" s="1"/>
  <c r="L9" i="27"/>
  <c r="S9" i="27" s="1"/>
  <c r="L10" i="27"/>
  <c r="S10" i="27" s="1"/>
  <c r="L11" i="27"/>
  <c r="S11" i="27" s="1"/>
  <c r="L12" i="27"/>
  <c r="S12" i="27" s="1"/>
  <c r="L13" i="27"/>
  <c r="S13" i="27" s="1"/>
  <c r="L14" i="27"/>
  <c r="S14" i="27" s="1"/>
  <c r="L15" i="27"/>
  <c r="S15" i="27" s="1"/>
  <c r="L16" i="27"/>
  <c r="S16" i="27" s="1"/>
  <c r="L17" i="27"/>
  <c r="S17" i="27" s="1"/>
  <c r="L18" i="27"/>
  <c r="S18" i="27" s="1"/>
  <c r="L19" i="27"/>
  <c r="S19" i="27" s="1"/>
  <c r="L20" i="27"/>
  <c r="S20" i="27" s="1"/>
  <c r="L21" i="27"/>
  <c r="S21" i="27" s="1"/>
  <c r="L22" i="27"/>
  <c r="S22" i="27" s="1"/>
  <c r="L23" i="27"/>
  <c r="S23" i="27" s="1"/>
  <c r="L24" i="27"/>
  <c r="S24" i="27" s="1"/>
  <c r="L25" i="27"/>
  <c r="S25" i="27" s="1"/>
  <c r="L26" i="27"/>
  <c r="S26" i="27" s="1"/>
  <c r="L27" i="27"/>
  <c r="S27" i="27" s="1"/>
  <c r="L28" i="27"/>
  <c r="S28" i="27" s="1"/>
  <c r="L29" i="27"/>
  <c r="S29" i="27" s="1"/>
  <c r="L30" i="27"/>
  <c r="S30" i="27" s="1"/>
  <c r="L32" i="27"/>
  <c r="S32" i="27" s="1"/>
  <c r="L34" i="27"/>
  <c r="S34" i="27" s="1"/>
  <c r="L36" i="27"/>
  <c r="S36" i="27" s="1"/>
  <c r="L38" i="27"/>
  <c r="S38" i="27" s="1"/>
  <c r="L40" i="27"/>
  <c r="S40" i="27" s="1"/>
  <c r="L42" i="27"/>
  <c r="S42" i="27" s="1"/>
  <c r="L44" i="27"/>
  <c r="S44" i="27" s="1"/>
  <c r="L46" i="27"/>
  <c r="S46" i="27" s="1"/>
  <c r="L48" i="27"/>
  <c r="S48" i="27" s="1"/>
  <c r="L50" i="27"/>
  <c r="S50" i="27" s="1"/>
  <c r="L52" i="27"/>
  <c r="S52" i="27" s="1"/>
  <c r="L35" i="27"/>
  <c r="S35" i="27" s="1"/>
  <c r="L37" i="27"/>
  <c r="S37" i="27" s="1"/>
  <c r="L39" i="27"/>
  <c r="S39" i="27" s="1"/>
  <c r="L41" i="27"/>
  <c r="S41" i="27" s="1"/>
  <c r="W41" i="27" s="1"/>
  <c r="L43" i="27"/>
  <c r="S43" i="27" s="1"/>
  <c r="L45" i="27"/>
  <c r="S45" i="27" s="1"/>
  <c r="L47" i="27"/>
  <c r="S47" i="27" s="1"/>
  <c r="L49" i="27"/>
  <c r="S49" i="27" s="1"/>
  <c r="L51" i="27"/>
  <c r="S51" i="27" s="1"/>
  <c r="L53" i="27"/>
  <c r="S53" i="27" s="1"/>
  <c r="L33" i="27"/>
  <c r="S33" i="27" s="1"/>
  <c r="L80" i="27"/>
  <c r="S80" i="27" s="1"/>
  <c r="L82" i="27"/>
  <c r="S82" i="27" s="1"/>
  <c r="L84" i="27"/>
  <c r="S84" i="27" s="1"/>
  <c r="L86" i="27"/>
  <c r="S86" i="27" s="1"/>
  <c r="L88" i="27"/>
  <c r="S88" i="27" s="1"/>
  <c r="W88" i="27" s="1"/>
  <c r="L90" i="27"/>
  <c r="S90" i="27" s="1"/>
  <c r="L92" i="27"/>
  <c r="S92" i="27" s="1"/>
  <c r="L94" i="27"/>
  <c r="S94" i="27" s="1"/>
  <c r="L96" i="27"/>
  <c r="S96" i="27" s="1"/>
  <c r="L98" i="27"/>
  <c r="S98" i="27" s="1"/>
  <c r="L100" i="27"/>
  <c r="S100" i="27" s="1"/>
  <c r="L31" i="27"/>
  <c r="S31" i="27" s="1"/>
  <c r="L102" i="27"/>
  <c r="S102" i="27" s="1"/>
  <c r="L103" i="27"/>
  <c r="S103" i="27" s="1"/>
  <c r="L104" i="27"/>
  <c r="S104" i="27" s="1"/>
  <c r="L105" i="27"/>
  <c r="S105" i="27" s="1"/>
  <c r="L106" i="27"/>
  <c r="S106" i="27" s="1"/>
  <c r="W106" i="27" s="1"/>
  <c r="L107" i="27"/>
  <c r="S107" i="27" s="1"/>
  <c r="L108" i="27"/>
  <c r="S108" i="27" s="1"/>
  <c r="L109" i="27"/>
  <c r="S109" i="27" s="1"/>
  <c r="L110" i="27"/>
  <c r="S110" i="27" s="1"/>
  <c r="L111" i="27"/>
  <c r="S111" i="27" s="1"/>
  <c r="L112" i="27"/>
  <c r="S112" i="27" s="1"/>
  <c r="L113" i="27"/>
  <c r="S113" i="27" s="1"/>
  <c r="L114" i="27"/>
  <c r="S114" i="27" s="1"/>
  <c r="L115" i="27"/>
  <c r="S115" i="27" s="1"/>
  <c r="L116" i="27"/>
  <c r="S116" i="27" s="1"/>
  <c r="L117" i="27"/>
  <c r="S117" i="27" s="1"/>
  <c r="W117" i="27" s="1"/>
  <c r="L118" i="27"/>
  <c r="S118" i="27" s="1"/>
  <c r="L119" i="27"/>
  <c r="S119" i="27" s="1"/>
  <c r="L120" i="27"/>
  <c r="S120" i="27" s="1"/>
  <c r="L121" i="27"/>
  <c r="S121" i="27" s="1"/>
  <c r="L122" i="27"/>
  <c r="S122" i="27" s="1"/>
  <c r="L123" i="27"/>
  <c r="S123" i="27" s="1"/>
  <c r="L124" i="27"/>
  <c r="S124" i="27" s="1"/>
  <c r="L125" i="27"/>
  <c r="S125" i="27" s="1"/>
  <c r="L126" i="27"/>
  <c r="S126" i="27" s="1"/>
  <c r="L127" i="27"/>
  <c r="S127" i="27" s="1"/>
  <c r="L128" i="27"/>
  <c r="S128" i="27" s="1"/>
  <c r="L129" i="27"/>
  <c r="S129" i="27" s="1"/>
  <c r="L130" i="27"/>
  <c r="S130" i="27" s="1"/>
  <c r="L131" i="27"/>
  <c r="S131" i="27" s="1"/>
  <c r="L132" i="27"/>
  <c r="S132" i="27" s="1"/>
  <c r="L133" i="27"/>
  <c r="S133" i="27" s="1"/>
  <c r="L134" i="27"/>
  <c r="S134" i="27" s="1"/>
  <c r="L135" i="27"/>
  <c r="S135" i="27" s="1"/>
  <c r="L136" i="27"/>
  <c r="S136" i="27" s="1"/>
  <c r="L137" i="27"/>
  <c r="S137" i="27" s="1"/>
  <c r="L138" i="27"/>
  <c r="S138" i="27" s="1"/>
  <c r="L139" i="27"/>
  <c r="S139" i="27" s="1"/>
  <c r="L140" i="27"/>
  <c r="S140" i="27" s="1"/>
  <c r="L141" i="27"/>
  <c r="S141" i="27" s="1"/>
  <c r="L142" i="27"/>
  <c r="S142" i="27" s="1"/>
  <c r="L143" i="27"/>
  <c r="S143" i="27" s="1"/>
  <c r="L144" i="27"/>
  <c r="S144" i="27" s="1"/>
  <c r="L57" i="27"/>
  <c r="S57" i="27" s="1"/>
  <c r="L61" i="27"/>
  <c r="S61" i="27" s="1"/>
  <c r="L65" i="27"/>
  <c r="S65" i="27" s="1"/>
  <c r="L69" i="27"/>
  <c r="S69" i="27" s="1"/>
  <c r="L73" i="27"/>
  <c r="S73" i="27" s="1"/>
  <c r="L77" i="27"/>
  <c r="S77" i="27" s="1"/>
  <c r="L81" i="27"/>
  <c r="S81" i="27" s="1"/>
  <c r="L85" i="27"/>
  <c r="S85" i="27" s="1"/>
  <c r="L89" i="27"/>
  <c r="S89" i="27" s="1"/>
  <c r="W89" i="27" s="1"/>
  <c r="L97" i="27"/>
  <c r="S97" i="27" s="1"/>
  <c r="L145" i="27"/>
  <c r="S145" i="27" s="1"/>
  <c r="L146" i="27"/>
  <c r="S146" i="27" s="1"/>
  <c r="L147" i="27"/>
  <c r="S147" i="27" s="1"/>
  <c r="L148" i="27"/>
  <c r="S148" i="27" s="1"/>
  <c r="L149" i="27"/>
  <c r="S149" i="27" s="1"/>
  <c r="L150" i="27"/>
  <c r="S150" i="27" s="1"/>
  <c r="L151" i="27"/>
  <c r="S151" i="27" s="1"/>
  <c r="L152" i="27"/>
  <c r="S152" i="27" s="1"/>
  <c r="L153" i="27"/>
  <c r="S153" i="27" s="1"/>
  <c r="W153" i="27" s="1"/>
  <c r="L154" i="27"/>
  <c r="S154" i="27" s="1"/>
  <c r="L155" i="27"/>
  <c r="S155" i="27" s="1"/>
  <c r="L156" i="27"/>
  <c r="S156" i="27" s="1"/>
  <c r="L157" i="27"/>
  <c r="S157" i="27" s="1"/>
  <c r="L158" i="27"/>
  <c r="S158" i="27" s="1"/>
  <c r="L159" i="27"/>
  <c r="S159" i="27" s="1"/>
  <c r="L160" i="27"/>
  <c r="S160" i="27" s="1"/>
  <c r="L161" i="27"/>
  <c r="S161" i="27" s="1"/>
  <c r="L162" i="27"/>
  <c r="S162" i="27" s="1"/>
  <c r="L163" i="27"/>
  <c r="S163" i="27" s="1"/>
  <c r="L164" i="27"/>
  <c r="S164" i="27" s="1"/>
  <c r="L165" i="27"/>
  <c r="S165" i="27" s="1"/>
  <c r="L166" i="27"/>
  <c r="S166" i="27" s="1"/>
  <c r="L167" i="27"/>
  <c r="S167" i="27" s="1"/>
  <c r="L168" i="27"/>
  <c r="S168" i="27" s="1"/>
  <c r="L169" i="27"/>
  <c r="S169" i="27" s="1"/>
  <c r="L170" i="27"/>
  <c r="S170" i="27" s="1"/>
  <c r="L171" i="27"/>
  <c r="S171" i="27" s="1"/>
  <c r="L172" i="27"/>
  <c r="S172" i="27" s="1"/>
  <c r="L173" i="27"/>
  <c r="S173" i="27" s="1"/>
  <c r="L174" i="27"/>
  <c r="S174" i="27" s="1"/>
  <c r="L175" i="27"/>
  <c r="S175" i="27" s="1"/>
  <c r="L176" i="27"/>
  <c r="S176" i="27" s="1"/>
  <c r="W176" i="27" s="1"/>
  <c r="L177" i="27"/>
  <c r="S177" i="27" s="1"/>
  <c r="L178" i="27"/>
  <c r="S178" i="27" s="1"/>
  <c r="L179" i="27"/>
  <c r="S179" i="27" s="1"/>
  <c r="L180" i="27"/>
  <c r="S180" i="27" s="1"/>
  <c r="L56" i="27"/>
  <c r="S56" i="27" s="1"/>
  <c r="L60" i="27"/>
  <c r="S60" i="27" s="1"/>
  <c r="L64" i="27"/>
  <c r="S64" i="27" s="1"/>
  <c r="L68" i="27"/>
  <c r="S68" i="27" s="1"/>
  <c r="L72" i="27"/>
  <c r="S72" i="27" s="1"/>
  <c r="L76" i="27"/>
  <c r="S76" i="27" s="1"/>
  <c r="L95" i="27"/>
  <c r="S95" i="27" s="1"/>
  <c r="L55" i="27"/>
  <c r="S55" i="27" s="1"/>
  <c r="L59" i="27"/>
  <c r="S59" i="27" s="1"/>
  <c r="L63" i="27"/>
  <c r="S63" i="27" s="1"/>
  <c r="L67" i="27"/>
  <c r="S67" i="27" s="1"/>
  <c r="L71" i="27"/>
  <c r="S71" i="27" s="1"/>
  <c r="L75" i="27"/>
  <c r="S75" i="27" s="1"/>
  <c r="L79" i="27"/>
  <c r="S79" i="27" s="1"/>
  <c r="L83" i="27"/>
  <c r="S83" i="27" s="1"/>
  <c r="L87" i="27"/>
  <c r="S87" i="27" s="1"/>
  <c r="L93" i="27"/>
  <c r="S93" i="27" s="1"/>
  <c r="L101" i="27"/>
  <c r="S101" i="27" s="1"/>
  <c r="L54" i="27"/>
  <c r="S54" i="27" s="1"/>
  <c r="L70" i="27"/>
  <c r="S70" i="27" s="1"/>
  <c r="L99" i="27"/>
  <c r="S99" i="27" s="1"/>
  <c r="L181" i="27"/>
  <c r="S181" i="27" s="1"/>
  <c r="L182" i="27"/>
  <c r="S182" i="27" s="1"/>
  <c r="L183" i="27"/>
  <c r="S183" i="27" s="1"/>
  <c r="L184" i="27"/>
  <c r="S184" i="27" s="1"/>
  <c r="L185" i="27"/>
  <c r="S185" i="27" s="1"/>
  <c r="L186" i="27"/>
  <c r="S186" i="27" s="1"/>
  <c r="L187" i="27"/>
  <c r="S187" i="27" s="1"/>
  <c r="L188" i="27"/>
  <c r="S188" i="27" s="1"/>
  <c r="L189" i="27"/>
  <c r="S189" i="27" s="1"/>
  <c r="L190" i="27"/>
  <c r="S190" i="27" s="1"/>
  <c r="L191" i="27"/>
  <c r="S191" i="27" s="1"/>
  <c r="L192" i="27"/>
  <c r="S192" i="27" s="1"/>
  <c r="L193" i="27"/>
  <c r="S193" i="27" s="1"/>
  <c r="L194" i="27"/>
  <c r="S194" i="27" s="1"/>
  <c r="L195" i="27"/>
  <c r="S195" i="27" s="1"/>
  <c r="L196" i="27"/>
  <c r="S196" i="27" s="1"/>
  <c r="L197" i="27"/>
  <c r="S197" i="27" s="1"/>
  <c r="L198" i="27"/>
  <c r="S198" i="27" s="1"/>
  <c r="W198" i="27" s="1"/>
  <c r="L199" i="27"/>
  <c r="S199" i="27" s="1"/>
  <c r="L200" i="27"/>
  <c r="S200" i="27" s="1"/>
  <c r="L201" i="27"/>
  <c r="S201" i="27" s="1"/>
  <c r="L202" i="27"/>
  <c r="S202" i="27" s="1"/>
  <c r="L203" i="27"/>
  <c r="S203" i="27" s="1"/>
  <c r="L204" i="27"/>
  <c r="S204" i="27" s="1"/>
  <c r="L205" i="27"/>
  <c r="S205" i="27" s="1"/>
  <c r="L206" i="27"/>
  <c r="S206" i="27" s="1"/>
  <c r="L207" i="27"/>
  <c r="S207" i="27" s="1"/>
  <c r="L208" i="27"/>
  <c r="S208" i="27" s="1"/>
  <c r="L209" i="27"/>
  <c r="S209" i="27" s="1"/>
  <c r="L210" i="27"/>
  <c r="S210" i="27" s="1"/>
  <c r="L211" i="27"/>
  <c r="S211" i="27" s="1"/>
  <c r="L212" i="27"/>
  <c r="S212" i="27" s="1"/>
  <c r="L213" i="27"/>
  <c r="S213" i="27" s="1"/>
  <c r="L214" i="27"/>
  <c r="S214" i="27" s="1"/>
  <c r="W214" i="27" s="1"/>
  <c r="L215" i="27"/>
  <c r="S215" i="27" s="1"/>
  <c r="L216" i="27"/>
  <c r="S216" i="27" s="1"/>
  <c r="L217" i="27"/>
  <c r="S217" i="27" s="1"/>
  <c r="W217" i="27" s="1"/>
  <c r="L218" i="27"/>
  <c r="S218" i="27" s="1"/>
  <c r="L219" i="27"/>
  <c r="S219" i="27" s="1"/>
  <c r="L220" i="27"/>
  <c r="S220" i="27" s="1"/>
  <c r="L221" i="27"/>
  <c r="S221" i="27" s="1"/>
  <c r="L222" i="27"/>
  <c r="S222" i="27" s="1"/>
  <c r="L223" i="27"/>
  <c r="S223" i="27" s="1"/>
  <c r="L224" i="27"/>
  <c r="S224" i="27" s="1"/>
  <c r="L225" i="27"/>
  <c r="S225" i="27" s="1"/>
  <c r="L226" i="27"/>
  <c r="S226" i="27" s="1"/>
  <c r="L227" i="27"/>
  <c r="S227" i="27" s="1"/>
  <c r="L228" i="27"/>
  <c r="S228" i="27" s="1"/>
  <c r="L229" i="27"/>
  <c r="S229" i="27" s="1"/>
  <c r="L230" i="27"/>
  <c r="S230" i="27" s="1"/>
  <c r="L231" i="27"/>
  <c r="S231" i="27" s="1"/>
  <c r="L232" i="27"/>
  <c r="S232" i="27" s="1"/>
  <c r="W232" i="27" s="1"/>
  <c r="L233" i="27"/>
  <c r="S233" i="27" s="1"/>
  <c r="L234" i="27"/>
  <c r="S234" i="27" s="1"/>
  <c r="L235" i="27"/>
  <c r="S235" i="27" s="1"/>
  <c r="L236" i="27"/>
  <c r="S236" i="27" s="1"/>
  <c r="L237" i="27"/>
  <c r="S237" i="27" s="1"/>
  <c r="L238" i="27"/>
  <c r="S238" i="27" s="1"/>
  <c r="W238" i="27" s="1"/>
  <c r="L239" i="27"/>
  <c r="S239" i="27" s="1"/>
  <c r="L240" i="27"/>
  <c r="S240" i="27" s="1"/>
  <c r="L241" i="27"/>
  <c r="S241" i="27" s="1"/>
  <c r="L242" i="27"/>
  <c r="S242" i="27" s="1"/>
  <c r="L243" i="27"/>
  <c r="S243" i="27" s="1"/>
  <c r="L244" i="27"/>
  <c r="S244" i="27" s="1"/>
  <c r="L245" i="27"/>
  <c r="S245" i="27" s="1"/>
  <c r="L246" i="27"/>
  <c r="S246" i="27" s="1"/>
  <c r="L247" i="27"/>
  <c r="S247" i="27" s="1"/>
  <c r="W247" i="27" s="1"/>
  <c r="L248" i="27"/>
  <c r="S248" i="27" s="1"/>
  <c r="L249" i="27"/>
  <c r="S249" i="27" s="1"/>
  <c r="L250" i="27"/>
  <c r="S250" i="27" s="1"/>
  <c r="L251" i="27"/>
  <c r="S251" i="27" s="1"/>
  <c r="L252" i="27"/>
  <c r="S252" i="27" s="1"/>
  <c r="L253" i="27"/>
  <c r="S253" i="27" s="1"/>
  <c r="L254" i="27"/>
  <c r="S254" i="27" s="1"/>
  <c r="L255" i="27"/>
  <c r="S255" i="27" s="1"/>
  <c r="L256" i="27"/>
  <c r="S256" i="27" s="1"/>
  <c r="L257" i="27"/>
  <c r="S257" i="27" s="1"/>
  <c r="L258" i="27"/>
  <c r="S258" i="27" s="1"/>
  <c r="L259" i="27"/>
  <c r="S259" i="27" s="1"/>
  <c r="L260" i="27"/>
  <c r="S260" i="27" s="1"/>
  <c r="L261" i="27"/>
  <c r="S261" i="27" s="1"/>
  <c r="L262" i="27"/>
  <c r="S262" i="27" s="1"/>
  <c r="W262" i="27" s="1"/>
  <c r="L263" i="27"/>
  <c r="S263" i="27" s="1"/>
  <c r="L264" i="27"/>
  <c r="S264" i="27" s="1"/>
  <c r="L265" i="27"/>
  <c r="S265" i="27" s="1"/>
  <c r="L266" i="27"/>
  <c r="S266" i="27" s="1"/>
  <c r="L267" i="27"/>
  <c r="S267" i="27" s="1"/>
  <c r="L268" i="27"/>
  <c r="S268" i="27" s="1"/>
  <c r="L269" i="27"/>
  <c r="S269" i="27" s="1"/>
  <c r="L58" i="27"/>
  <c r="S58" i="27" s="1"/>
  <c r="W58" i="27" s="1"/>
  <c r="L74" i="27"/>
  <c r="S74" i="27" s="1"/>
  <c r="L62" i="27"/>
  <c r="S62" i="27" s="1"/>
  <c r="L78" i="27"/>
  <c r="S78" i="27" s="1"/>
  <c r="L91" i="27"/>
  <c r="S91" i="27" s="1"/>
  <c r="L66" i="27"/>
  <c r="S66" i="27" s="1"/>
  <c r="L302" i="27"/>
  <c r="S302" i="27" s="1"/>
  <c r="L304" i="27"/>
  <c r="S304" i="27" s="1"/>
  <c r="L307" i="27"/>
  <c r="S307" i="27" s="1"/>
  <c r="L309" i="27"/>
  <c r="S309" i="27" s="1"/>
  <c r="L311" i="27"/>
  <c r="S311" i="27" s="1"/>
  <c r="L313" i="27"/>
  <c r="S313" i="27" s="1"/>
  <c r="L315" i="27"/>
  <c r="S315" i="27" s="1"/>
  <c r="L317" i="27"/>
  <c r="S317" i="27" s="1"/>
  <c r="L319" i="27"/>
  <c r="S319" i="27" s="1"/>
  <c r="L320" i="27"/>
  <c r="S320" i="27" s="1"/>
  <c r="L321" i="27"/>
  <c r="S321" i="27" s="1"/>
  <c r="L322" i="27"/>
  <c r="S322" i="27" s="1"/>
  <c r="L323" i="27"/>
  <c r="S323" i="27" s="1"/>
  <c r="L324" i="27"/>
  <c r="S324" i="27" s="1"/>
  <c r="L325" i="27"/>
  <c r="S325" i="27" s="1"/>
  <c r="L326" i="27"/>
  <c r="S326" i="27" s="1"/>
  <c r="L327" i="27"/>
  <c r="S327" i="27" s="1"/>
  <c r="W327" i="27" s="1"/>
  <c r="L328" i="27"/>
  <c r="S328" i="27" s="1"/>
  <c r="L329" i="27"/>
  <c r="S329" i="27" s="1"/>
  <c r="L330" i="27"/>
  <c r="S330" i="27" s="1"/>
  <c r="L331" i="27"/>
  <c r="S331" i="27" s="1"/>
  <c r="L332" i="27"/>
  <c r="S332" i="27" s="1"/>
  <c r="L333" i="27"/>
  <c r="S333" i="27" s="1"/>
  <c r="L334" i="27"/>
  <c r="S334" i="27" s="1"/>
  <c r="L335" i="27"/>
  <c r="S335" i="27" s="1"/>
  <c r="L336" i="27"/>
  <c r="S336" i="27" s="1"/>
  <c r="L337" i="27"/>
  <c r="S337" i="27" s="1"/>
  <c r="W337" i="27" s="1"/>
  <c r="L338" i="27"/>
  <c r="S338" i="27" s="1"/>
  <c r="L339" i="27"/>
  <c r="S339" i="27" s="1"/>
  <c r="L340" i="27"/>
  <c r="S340" i="27" s="1"/>
  <c r="L341" i="27"/>
  <c r="S341" i="27" s="1"/>
  <c r="L342" i="27"/>
  <c r="S342" i="27" s="1"/>
  <c r="L343" i="27"/>
  <c r="S343" i="27" s="1"/>
  <c r="L344" i="27"/>
  <c r="S344" i="27" s="1"/>
  <c r="L345" i="27"/>
  <c r="S345" i="27" s="1"/>
  <c r="L346" i="27"/>
  <c r="S346" i="27" s="1"/>
  <c r="L347" i="27"/>
  <c r="S347" i="27" s="1"/>
  <c r="L348" i="27"/>
  <c r="S348" i="27" s="1"/>
  <c r="L349" i="27"/>
  <c r="S349" i="27" s="1"/>
  <c r="L350" i="27"/>
  <c r="S350" i="27" s="1"/>
  <c r="L351" i="27"/>
  <c r="S351" i="27" s="1"/>
  <c r="L352" i="27"/>
  <c r="S352" i="27" s="1"/>
  <c r="L353" i="27"/>
  <c r="S353" i="27" s="1"/>
  <c r="L354" i="27"/>
  <c r="S354" i="27" s="1"/>
  <c r="L355" i="27"/>
  <c r="S355" i="27" s="1"/>
  <c r="L356" i="27"/>
  <c r="S356" i="27" s="1"/>
  <c r="L357" i="27"/>
  <c r="S357" i="27" s="1"/>
  <c r="L358" i="27"/>
  <c r="S358" i="27" s="1"/>
  <c r="L359" i="27"/>
  <c r="S359" i="27" s="1"/>
  <c r="L360" i="27"/>
  <c r="S360" i="27" s="1"/>
  <c r="L361" i="27"/>
  <c r="S361" i="27" s="1"/>
  <c r="L362" i="27"/>
  <c r="S362" i="27" s="1"/>
  <c r="W362" i="27" s="1"/>
  <c r="L363" i="27"/>
  <c r="S363" i="27" s="1"/>
  <c r="L364" i="27"/>
  <c r="S364" i="27" s="1"/>
  <c r="L365" i="27"/>
  <c r="S365" i="27" s="1"/>
  <c r="L366" i="27"/>
  <c r="S366" i="27" s="1"/>
  <c r="L367" i="27"/>
  <c r="S367" i="27" s="1"/>
  <c r="L368" i="27"/>
  <c r="S368" i="27" s="1"/>
  <c r="L369" i="27"/>
  <c r="S369" i="27" s="1"/>
  <c r="W369" i="27" s="1"/>
  <c r="L370" i="27"/>
  <c r="S370" i="27" s="1"/>
  <c r="L371" i="27"/>
  <c r="S371" i="27" s="1"/>
  <c r="W371" i="27" s="1"/>
  <c r="L372" i="27"/>
  <c r="S372" i="27" s="1"/>
  <c r="L373" i="27"/>
  <c r="S373" i="27" s="1"/>
  <c r="W373" i="27" s="1"/>
  <c r="L374" i="27"/>
  <c r="S374" i="27" s="1"/>
  <c r="L375" i="27"/>
  <c r="S375" i="27" s="1"/>
  <c r="L376" i="27"/>
  <c r="S376" i="27" s="1"/>
  <c r="L377" i="27"/>
  <c r="S377" i="27" s="1"/>
  <c r="L378" i="27"/>
  <c r="S378" i="27" s="1"/>
  <c r="W378" i="27" s="1"/>
  <c r="L379" i="27"/>
  <c r="S379" i="27" s="1"/>
  <c r="L380" i="27"/>
  <c r="S380" i="27" s="1"/>
  <c r="L381" i="27"/>
  <c r="S381" i="27" s="1"/>
  <c r="L382" i="27"/>
  <c r="S382" i="27" s="1"/>
  <c r="W382" i="27" s="1"/>
  <c r="L383" i="27"/>
  <c r="S383" i="27" s="1"/>
  <c r="W383" i="27" s="1"/>
  <c r="L384" i="27"/>
  <c r="S384" i="27" s="1"/>
  <c r="L385" i="27"/>
  <c r="S385" i="27" s="1"/>
  <c r="W385" i="27" s="1"/>
  <c r="L386" i="27"/>
  <c r="S386" i="27" s="1"/>
  <c r="L387" i="27"/>
  <c r="S387" i="27" s="1"/>
  <c r="L388" i="27"/>
  <c r="S388" i="27" s="1"/>
  <c r="L389" i="27"/>
  <c r="S389" i="27" s="1"/>
  <c r="W389" i="27" s="1"/>
  <c r="L390" i="27"/>
  <c r="S390" i="27" s="1"/>
  <c r="L391" i="27"/>
  <c r="S391" i="27" s="1"/>
  <c r="L392" i="27"/>
  <c r="S392" i="27" s="1"/>
  <c r="L393" i="27"/>
  <c r="S393" i="27" s="1"/>
  <c r="L394" i="27"/>
  <c r="S394" i="27" s="1"/>
  <c r="L395" i="27"/>
  <c r="S395" i="27" s="1"/>
  <c r="L396" i="27"/>
  <c r="S396" i="27" s="1"/>
  <c r="L397" i="27"/>
  <c r="S397" i="27" s="1"/>
  <c r="L398" i="27"/>
  <c r="S398" i="27" s="1"/>
  <c r="L399" i="27"/>
  <c r="S399" i="27" s="1"/>
  <c r="L400" i="27"/>
  <c r="S400" i="27" s="1"/>
  <c r="L401" i="27"/>
  <c r="S401" i="27" s="1"/>
  <c r="W401" i="27" s="1"/>
  <c r="L402" i="27"/>
  <c r="S402" i="27" s="1"/>
  <c r="L403" i="27"/>
  <c r="S403" i="27" s="1"/>
  <c r="L404" i="27"/>
  <c r="S404" i="27" s="1"/>
  <c r="L405" i="27"/>
  <c r="S405" i="27" s="1"/>
  <c r="L406" i="27"/>
  <c r="S406" i="27" s="1"/>
  <c r="L407" i="27"/>
  <c r="S407" i="27" s="1"/>
  <c r="L408" i="27"/>
  <c r="S408" i="27" s="1"/>
  <c r="L409" i="27"/>
  <c r="S409" i="27" s="1"/>
  <c r="L410" i="27"/>
  <c r="S410" i="27" s="1"/>
  <c r="L411" i="27"/>
  <c r="S411" i="27" s="1"/>
  <c r="L412" i="27"/>
  <c r="S412" i="27" s="1"/>
  <c r="L413" i="27"/>
  <c r="S413" i="27" s="1"/>
  <c r="L414" i="27"/>
  <c r="S414" i="27" s="1"/>
  <c r="L415" i="27"/>
  <c r="S415" i="27" s="1"/>
  <c r="L416" i="27"/>
  <c r="S416" i="27" s="1"/>
  <c r="L417" i="27"/>
  <c r="S417" i="27" s="1"/>
  <c r="W417" i="27" s="1"/>
  <c r="L418" i="27"/>
  <c r="S418" i="27" s="1"/>
  <c r="W418" i="27" s="1"/>
  <c r="L419" i="27"/>
  <c r="S419" i="27" s="1"/>
  <c r="L420" i="27"/>
  <c r="S420" i="27" s="1"/>
  <c r="L421" i="27"/>
  <c r="S421" i="27" s="1"/>
  <c r="W421" i="27" s="1"/>
  <c r="L422" i="27"/>
  <c r="S422" i="27" s="1"/>
  <c r="W422" i="27" s="1"/>
  <c r="L423" i="27"/>
  <c r="S423" i="27" s="1"/>
  <c r="L424" i="27"/>
  <c r="S424" i="27" s="1"/>
  <c r="L425" i="27"/>
  <c r="S425" i="27" s="1"/>
  <c r="L426" i="27"/>
  <c r="S426" i="27" s="1"/>
  <c r="L427" i="27"/>
  <c r="S427" i="27" s="1"/>
  <c r="L428" i="27"/>
  <c r="S428" i="27" s="1"/>
  <c r="L429" i="27"/>
  <c r="S429" i="27" s="1"/>
  <c r="W429" i="27" s="1"/>
  <c r="L430" i="27"/>
  <c r="S430" i="27" s="1"/>
  <c r="L431" i="27"/>
  <c r="S431" i="27" s="1"/>
  <c r="L432" i="27"/>
  <c r="S432" i="27" s="1"/>
  <c r="L433" i="27"/>
  <c r="S433" i="27" s="1"/>
  <c r="L434" i="27"/>
  <c r="S434" i="27" s="1"/>
  <c r="L435" i="27"/>
  <c r="S435" i="27" s="1"/>
  <c r="L436" i="27"/>
  <c r="S436" i="27" s="1"/>
  <c r="L437" i="27"/>
  <c r="S437" i="27" s="1"/>
  <c r="W437" i="27" s="1"/>
  <c r="L438" i="27"/>
  <c r="S438" i="27" s="1"/>
  <c r="L439" i="27"/>
  <c r="S439" i="27" s="1"/>
  <c r="L440" i="27"/>
  <c r="S440" i="27" s="1"/>
  <c r="L441" i="27"/>
  <c r="S441" i="27" s="1"/>
  <c r="L442" i="27"/>
  <c r="S442" i="27" s="1"/>
  <c r="L443" i="27"/>
  <c r="S443" i="27" s="1"/>
  <c r="L444" i="27"/>
  <c r="S444" i="27" s="1"/>
  <c r="L445" i="27"/>
  <c r="S445" i="27" s="1"/>
  <c r="L446" i="27"/>
  <c r="S446" i="27" s="1"/>
  <c r="L447" i="27"/>
  <c r="S447" i="27" s="1"/>
  <c r="L448" i="27"/>
  <c r="S448" i="27" s="1"/>
  <c r="L449" i="27"/>
  <c r="S449" i="27" s="1"/>
  <c r="L450" i="27"/>
  <c r="S450" i="27" s="1"/>
  <c r="L451" i="27"/>
  <c r="S451" i="27" s="1"/>
  <c r="L452" i="27"/>
  <c r="S452" i="27" s="1"/>
  <c r="L453" i="27"/>
  <c r="S453" i="27" s="1"/>
  <c r="W453" i="27" s="1"/>
  <c r="L454" i="27"/>
  <c r="S454" i="27" s="1"/>
  <c r="L455" i="27"/>
  <c r="S455" i="27" s="1"/>
  <c r="L456" i="27"/>
  <c r="S456" i="27" s="1"/>
  <c r="L457" i="27"/>
  <c r="S457" i="27" s="1"/>
  <c r="L458" i="27"/>
  <c r="S458" i="27" s="1"/>
  <c r="L459" i="27"/>
  <c r="S459" i="27" s="1"/>
  <c r="L460" i="27"/>
  <c r="S460" i="27" s="1"/>
  <c r="L461" i="27"/>
  <c r="S461" i="27" s="1"/>
  <c r="L462" i="27"/>
  <c r="S462" i="27" s="1"/>
  <c r="L463" i="27"/>
  <c r="S463" i="27" s="1"/>
  <c r="L464" i="27"/>
  <c r="S464" i="27" s="1"/>
  <c r="L465" i="27"/>
  <c r="S465" i="27" s="1"/>
  <c r="L466" i="27"/>
  <c r="S466" i="27" s="1"/>
  <c r="W466" i="27" s="1"/>
  <c r="L467" i="27"/>
  <c r="S467" i="27" s="1"/>
  <c r="W467" i="27" s="1"/>
  <c r="L468" i="27"/>
  <c r="S468" i="27" s="1"/>
  <c r="L469" i="27"/>
  <c r="S469" i="27" s="1"/>
  <c r="W469" i="27" s="1"/>
  <c r="L470" i="27"/>
  <c r="S470" i="27" s="1"/>
  <c r="L471" i="27"/>
  <c r="S471" i="27" s="1"/>
  <c r="W471" i="27" s="1"/>
  <c r="L472" i="27"/>
  <c r="S472" i="27" s="1"/>
  <c r="W472" i="27" s="1"/>
  <c r="L473" i="27"/>
  <c r="S473" i="27" s="1"/>
  <c r="L474" i="27"/>
  <c r="S474" i="27" s="1"/>
  <c r="W474" i="27" s="1"/>
  <c r="L475" i="27"/>
  <c r="S475" i="27" s="1"/>
  <c r="L476" i="27"/>
  <c r="S476" i="27" s="1"/>
  <c r="L477" i="27"/>
  <c r="S477" i="27" s="1"/>
  <c r="W477" i="27" s="1"/>
  <c r="L478" i="27"/>
  <c r="S478" i="27" s="1"/>
  <c r="L479" i="27"/>
  <c r="S479" i="27" s="1"/>
  <c r="L480" i="27"/>
  <c r="S480" i="27" s="1"/>
  <c r="L481" i="27"/>
  <c r="S481" i="27" s="1"/>
  <c r="L482" i="27"/>
  <c r="S482" i="27" s="1"/>
  <c r="L483" i="27"/>
  <c r="S483" i="27" s="1"/>
  <c r="W483" i="27" s="1"/>
  <c r="L484" i="27"/>
  <c r="S484" i="27" s="1"/>
  <c r="L485" i="27"/>
  <c r="S485" i="27" s="1"/>
  <c r="W485" i="27" s="1"/>
  <c r="L486" i="27"/>
  <c r="S486" i="27" s="1"/>
  <c r="W486" i="27" s="1"/>
  <c r="L487" i="27"/>
  <c r="S487" i="27" s="1"/>
  <c r="L488" i="27"/>
  <c r="S488" i="27" s="1"/>
  <c r="W488" i="27" s="1"/>
  <c r="L489" i="27"/>
  <c r="S489" i="27" s="1"/>
  <c r="L490" i="27"/>
  <c r="S490" i="27" s="1"/>
  <c r="L491" i="27"/>
  <c r="S491" i="27" s="1"/>
  <c r="L492" i="27"/>
  <c r="S492" i="27" s="1"/>
  <c r="L493" i="27"/>
  <c r="S493" i="27" s="1"/>
  <c r="W493" i="27" s="1"/>
  <c r="L494" i="27"/>
  <c r="S494" i="27" s="1"/>
  <c r="W494" i="27" s="1"/>
  <c r="L495" i="27"/>
  <c r="S495" i="27" s="1"/>
  <c r="L496" i="27"/>
  <c r="S496" i="27" s="1"/>
  <c r="L497" i="27"/>
  <c r="S497" i="27" s="1"/>
  <c r="L498" i="27"/>
  <c r="S498" i="27" s="1"/>
  <c r="W498" i="27" s="1"/>
  <c r="L499" i="27"/>
  <c r="S499" i="27" s="1"/>
  <c r="W499" i="27" s="1"/>
  <c r="L500" i="27"/>
  <c r="S500" i="27" s="1"/>
  <c r="W500" i="27" s="1"/>
  <c r="L501" i="27"/>
  <c r="S501" i="27" s="1"/>
  <c r="W501" i="27" s="1"/>
  <c r="L502" i="27"/>
  <c r="S502" i="27" s="1"/>
  <c r="W502" i="27" s="1"/>
  <c r="L503" i="27"/>
  <c r="S503" i="27" s="1"/>
  <c r="L504" i="27"/>
  <c r="S504" i="27" s="1"/>
  <c r="L505" i="27"/>
  <c r="S505" i="27" s="1"/>
  <c r="L506" i="27"/>
  <c r="S506" i="27" s="1"/>
  <c r="L507" i="27"/>
  <c r="S507" i="27" s="1"/>
  <c r="L508" i="27"/>
  <c r="S508" i="27" s="1"/>
  <c r="L509" i="27"/>
  <c r="S509" i="27" s="1"/>
  <c r="W509" i="27" s="1"/>
  <c r="L510" i="27"/>
  <c r="S510" i="27" s="1"/>
  <c r="W510" i="27" s="1"/>
  <c r="L511" i="27"/>
  <c r="S511" i="27" s="1"/>
  <c r="W511" i="27" s="1"/>
  <c r="L512" i="27"/>
  <c r="S512" i="27" s="1"/>
  <c r="L513" i="27"/>
  <c r="S513" i="27" s="1"/>
  <c r="W513" i="27" s="1"/>
  <c r="L514" i="27"/>
  <c r="S514" i="27" s="1"/>
  <c r="W514" i="27" s="1"/>
  <c r="L515" i="27"/>
  <c r="S515" i="27" s="1"/>
  <c r="L516" i="27"/>
  <c r="S516" i="27" s="1"/>
  <c r="W516" i="27" s="1"/>
  <c r="L517" i="27"/>
  <c r="S517" i="27" s="1"/>
  <c r="L518" i="27"/>
  <c r="S518" i="27" s="1"/>
  <c r="L519" i="27"/>
  <c r="S519" i="27" s="1"/>
  <c r="L520" i="27"/>
  <c r="S520" i="27" s="1"/>
  <c r="W520" i="27" s="1"/>
  <c r="L521" i="27"/>
  <c r="S521" i="27" s="1"/>
  <c r="W521" i="27" s="1"/>
  <c r="L522" i="27"/>
  <c r="S522" i="27" s="1"/>
  <c r="W522" i="27" s="1"/>
  <c r="L523" i="27"/>
  <c r="S523" i="27" s="1"/>
  <c r="L524" i="27"/>
  <c r="S524" i="27" s="1"/>
  <c r="L525" i="27"/>
  <c r="S525" i="27" s="1"/>
  <c r="W525" i="27" s="1"/>
  <c r="L526" i="27"/>
  <c r="S526" i="27" s="1"/>
  <c r="L527" i="27"/>
  <c r="S527" i="27" s="1"/>
  <c r="W527" i="27" s="1"/>
  <c r="L528" i="27"/>
  <c r="S528" i="27" s="1"/>
  <c r="W528" i="27" s="1"/>
  <c r="L529" i="27"/>
  <c r="S529" i="27" s="1"/>
  <c r="W529" i="27" s="1"/>
  <c r="L530" i="27"/>
  <c r="S530" i="27" s="1"/>
  <c r="L531" i="27"/>
  <c r="S531" i="27" s="1"/>
  <c r="W531" i="27" s="1"/>
  <c r="L532" i="27"/>
  <c r="S532" i="27" s="1"/>
  <c r="W532" i="27" s="1"/>
  <c r="L533" i="27"/>
  <c r="S533" i="27" s="1"/>
  <c r="W533" i="27" s="1"/>
  <c r="L534" i="27"/>
  <c r="S534" i="27" s="1"/>
  <c r="W534" i="27" s="1"/>
  <c r="L535" i="27"/>
  <c r="S535" i="27" s="1"/>
  <c r="L536" i="27"/>
  <c r="S536" i="27" s="1"/>
  <c r="L537" i="27"/>
  <c r="S537" i="27" s="1"/>
  <c r="W537" i="27" s="1"/>
  <c r="L538" i="27"/>
  <c r="S538" i="27" s="1"/>
  <c r="W538" i="27" s="1"/>
  <c r="L271" i="27"/>
  <c r="S271" i="27" s="1"/>
  <c r="L273" i="27"/>
  <c r="S273" i="27" s="1"/>
  <c r="L275" i="27"/>
  <c r="S275" i="27" s="1"/>
  <c r="L277" i="27"/>
  <c r="S277" i="27" s="1"/>
  <c r="W277" i="27" s="1"/>
  <c r="L279" i="27"/>
  <c r="S279" i="27" s="1"/>
  <c r="L281" i="27"/>
  <c r="S281" i="27" s="1"/>
  <c r="L283" i="27"/>
  <c r="S283" i="27" s="1"/>
  <c r="L285" i="27"/>
  <c r="S285" i="27" s="1"/>
  <c r="L287" i="27"/>
  <c r="S287" i="27" s="1"/>
  <c r="L289" i="27"/>
  <c r="S289" i="27" s="1"/>
  <c r="L291" i="27"/>
  <c r="S291" i="27" s="1"/>
  <c r="L293" i="27"/>
  <c r="S293" i="27" s="1"/>
  <c r="W293" i="27" s="1"/>
  <c r="L295" i="27"/>
  <c r="S295" i="27" s="1"/>
  <c r="L297" i="27"/>
  <c r="S297" i="27" s="1"/>
  <c r="W297" i="27" s="1"/>
  <c r="L299" i="27"/>
  <c r="S299" i="27" s="1"/>
  <c r="L301" i="27"/>
  <c r="S301" i="27" s="1"/>
  <c r="L305" i="27"/>
  <c r="S305" i="27" s="1"/>
  <c r="L306" i="27"/>
  <c r="S306" i="27" s="1"/>
  <c r="L308" i="27"/>
  <c r="S308" i="27" s="1"/>
  <c r="L310" i="27"/>
  <c r="S310" i="27" s="1"/>
  <c r="L312" i="27"/>
  <c r="S312" i="27" s="1"/>
  <c r="L314" i="27"/>
  <c r="S314" i="27" s="1"/>
  <c r="L316" i="27"/>
  <c r="S316" i="27" s="1"/>
  <c r="L318" i="27"/>
  <c r="S318" i="27" s="1"/>
  <c r="L270" i="27"/>
  <c r="S270" i="27" s="1"/>
  <c r="L278" i="27"/>
  <c r="S278" i="27" s="1"/>
  <c r="L286" i="27"/>
  <c r="S286" i="27" s="1"/>
  <c r="L294" i="27"/>
  <c r="S294" i="27" s="1"/>
  <c r="L276" i="27"/>
  <c r="S276" i="27" s="1"/>
  <c r="L284" i="27"/>
  <c r="S284" i="27" s="1"/>
  <c r="L292" i="27"/>
  <c r="S292" i="27" s="1"/>
  <c r="L300" i="27"/>
  <c r="S300" i="27" s="1"/>
  <c r="L274" i="27"/>
  <c r="S274" i="27" s="1"/>
  <c r="L282" i="27"/>
  <c r="S282" i="27" s="1"/>
  <c r="L290" i="27"/>
  <c r="S290" i="27" s="1"/>
  <c r="L298" i="27"/>
  <c r="S298" i="27" s="1"/>
  <c r="L539" i="27"/>
  <c r="S539" i="27" s="1"/>
  <c r="W539" i="27" s="1"/>
  <c r="L540" i="27"/>
  <c r="S540" i="27" s="1"/>
  <c r="W540" i="27" s="1"/>
  <c r="L541" i="27"/>
  <c r="S541" i="27" s="1"/>
  <c r="L542" i="27"/>
  <c r="S542" i="27" s="1"/>
  <c r="W542" i="27" s="1"/>
  <c r="L543" i="27"/>
  <c r="S543" i="27" s="1"/>
  <c r="L544" i="27"/>
  <c r="S544" i="27" s="1"/>
  <c r="W544" i="27" s="1"/>
  <c r="L545" i="27"/>
  <c r="S545" i="27" s="1"/>
  <c r="L546" i="27"/>
  <c r="S546" i="27" s="1"/>
  <c r="L547" i="27"/>
  <c r="S547" i="27" s="1"/>
  <c r="L548" i="27"/>
  <c r="S548" i="27" s="1"/>
  <c r="L549" i="27"/>
  <c r="S549" i="27" s="1"/>
  <c r="W549" i="27" s="1"/>
  <c r="L550" i="27"/>
  <c r="S550" i="27" s="1"/>
  <c r="W550" i="27" s="1"/>
  <c r="L551" i="27"/>
  <c r="S551" i="27" s="1"/>
  <c r="L552" i="27"/>
  <c r="S552" i="27" s="1"/>
  <c r="L553" i="27"/>
  <c r="S553" i="27" s="1"/>
  <c r="L554" i="27"/>
  <c r="S554" i="27" s="1"/>
  <c r="W554" i="27" s="1"/>
  <c r="L555" i="27"/>
  <c r="S555" i="27" s="1"/>
  <c r="W555" i="27" s="1"/>
  <c r="L556" i="27"/>
  <c r="S556" i="27" s="1"/>
  <c r="W556" i="27" s="1"/>
  <c r="L557" i="27"/>
  <c r="S557" i="27" s="1"/>
  <c r="L558" i="27"/>
  <c r="S558" i="27" s="1"/>
  <c r="W558" i="27" s="1"/>
  <c r="L559" i="27"/>
  <c r="S559" i="27" s="1"/>
  <c r="L560" i="27"/>
  <c r="S560" i="27" s="1"/>
  <c r="W560" i="27" s="1"/>
  <c r="L561" i="27"/>
  <c r="S561" i="27" s="1"/>
  <c r="L562" i="27"/>
  <c r="S562" i="27" s="1"/>
  <c r="L563" i="27"/>
  <c r="S563" i="27" s="1"/>
  <c r="L564" i="27"/>
  <c r="S564" i="27" s="1"/>
  <c r="L565" i="27"/>
  <c r="S565" i="27" s="1"/>
  <c r="W565" i="27" s="1"/>
  <c r="L566" i="27"/>
  <c r="S566" i="27" s="1"/>
  <c r="W566" i="27" s="1"/>
  <c r="L567" i="27"/>
  <c r="S567" i="27" s="1"/>
  <c r="L568" i="27"/>
  <c r="S568" i="27" s="1"/>
  <c r="L569" i="27"/>
  <c r="S569" i="27" s="1"/>
  <c r="W569" i="27" s="1"/>
  <c r="L570" i="27"/>
  <c r="S570" i="27" s="1"/>
  <c r="W570" i="27" s="1"/>
  <c r="L571" i="27"/>
  <c r="S571" i="27" s="1"/>
  <c r="W571" i="27" s="1"/>
  <c r="L572" i="27"/>
  <c r="S572" i="27" s="1"/>
  <c r="W572" i="27" s="1"/>
  <c r="L573" i="27"/>
  <c r="S573" i="27" s="1"/>
  <c r="W573" i="27" s="1"/>
  <c r="L574" i="27"/>
  <c r="S574" i="27" s="1"/>
  <c r="W574" i="27" s="1"/>
  <c r="L575" i="27"/>
  <c r="S575" i="27" s="1"/>
  <c r="W575" i="27" s="1"/>
  <c r="L576" i="27"/>
  <c r="S576" i="27" s="1"/>
  <c r="W576" i="27" s="1"/>
  <c r="L577" i="27"/>
  <c r="S577" i="27" s="1"/>
  <c r="W577" i="27" s="1"/>
  <c r="L578" i="27"/>
  <c r="S578" i="27" s="1"/>
  <c r="W578" i="27" s="1"/>
  <c r="L579" i="27"/>
  <c r="S579" i="27" s="1"/>
  <c r="W579" i="27" s="1"/>
  <c r="L580" i="27"/>
  <c r="S580" i="27" s="1"/>
  <c r="W580" i="27" s="1"/>
  <c r="L581" i="27"/>
  <c r="S581" i="27" s="1"/>
  <c r="W581" i="27" s="1"/>
  <c r="L582" i="27"/>
  <c r="S582" i="27" s="1"/>
  <c r="W582" i="27" s="1"/>
  <c r="L583" i="27"/>
  <c r="S583" i="27" s="1"/>
  <c r="W583" i="27" s="1"/>
  <c r="L584" i="27"/>
  <c r="S584" i="27" s="1"/>
  <c r="W584" i="27" s="1"/>
  <c r="L585" i="27"/>
  <c r="S585" i="27" s="1"/>
  <c r="W585" i="27" s="1"/>
  <c r="L586" i="27"/>
  <c r="S586" i="27" s="1"/>
  <c r="W586" i="27" s="1"/>
  <c r="L587" i="27"/>
  <c r="S587" i="27" s="1"/>
  <c r="W587" i="27" s="1"/>
  <c r="L588" i="27"/>
  <c r="S588" i="27" s="1"/>
  <c r="W588" i="27" s="1"/>
  <c r="L589" i="27"/>
  <c r="S589" i="27" s="1"/>
  <c r="W589" i="27" s="1"/>
  <c r="L590" i="27"/>
  <c r="S590" i="27" s="1"/>
  <c r="W590" i="27" s="1"/>
  <c r="L591" i="27"/>
  <c r="S591" i="27" s="1"/>
  <c r="W591" i="27" s="1"/>
  <c r="L592" i="27"/>
  <c r="S592" i="27" s="1"/>
  <c r="W592" i="27" s="1"/>
  <c r="L593" i="27"/>
  <c r="S593" i="27" s="1"/>
  <c r="W593" i="27" s="1"/>
  <c r="L594" i="27"/>
  <c r="S594" i="27" s="1"/>
  <c r="W594" i="27" s="1"/>
  <c r="L595" i="27"/>
  <c r="S595" i="27" s="1"/>
  <c r="W595" i="27" s="1"/>
  <c r="L596" i="27"/>
  <c r="S596" i="27" s="1"/>
  <c r="W596" i="27" s="1"/>
  <c r="L597" i="27"/>
  <c r="S597" i="27" s="1"/>
  <c r="W597" i="27" s="1"/>
  <c r="L598" i="27"/>
  <c r="S598" i="27" s="1"/>
  <c r="W598" i="27" s="1"/>
  <c r="L599" i="27"/>
  <c r="S599" i="27" s="1"/>
  <c r="W599" i="27" s="1"/>
  <c r="L600" i="27"/>
  <c r="S600" i="27" s="1"/>
  <c r="W600" i="27" s="1"/>
  <c r="L601" i="27"/>
  <c r="S601" i="27" s="1"/>
  <c r="W601" i="27" s="1"/>
  <c r="L602" i="27"/>
  <c r="S602" i="27" s="1"/>
  <c r="W602" i="27" s="1"/>
  <c r="L603" i="27"/>
  <c r="S603" i="27" s="1"/>
  <c r="W603" i="27" s="1"/>
  <c r="L604" i="27"/>
  <c r="S604" i="27" s="1"/>
  <c r="W604" i="27" s="1"/>
  <c r="L605" i="27"/>
  <c r="S605" i="27" s="1"/>
  <c r="W605" i="27" s="1"/>
  <c r="L296" i="27"/>
  <c r="S296" i="27" s="1"/>
  <c r="L272" i="27"/>
  <c r="S272" i="27" s="1"/>
  <c r="L606" i="27"/>
  <c r="S606" i="27" s="1"/>
  <c r="W606" i="27" s="1"/>
  <c r="L607" i="27"/>
  <c r="S607" i="27" s="1"/>
  <c r="W607" i="27" s="1"/>
  <c r="L608" i="27"/>
  <c r="S608" i="27" s="1"/>
  <c r="W608" i="27" s="1"/>
  <c r="L609" i="27"/>
  <c r="S609" i="27" s="1"/>
  <c r="W609" i="27" s="1"/>
  <c r="L610" i="27"/>
  <c r="S610" i="27" s="1"/>
  <c r="W610" i="27" s="1"/>
  <c r="L611" i="27"/>
  <c r="S611" i="27" s="1"/>
  <c r="L612" i="27"/>
  <c r="S612" i="27" s="1"/>
  <c r="W612" i="27" s="1"/>
  <c r="L613" i="27"/>
  <c r="S613" i="27" s="1"/>
  <c r="W613" i="27" s="1"/>
  <c r="L614" i="27"/>
  <c r="S614" i="27" s="1"/>
  <c r="W614" i="27" s="1"/>
  <c r="L615" i="27"/>
  <c r="S615" i="27" s="1"/>
  <c r="L616" i="27"/>
  <c r="S616" i="27" s="1"/>
  <c r="W616" i="27" s="1"/>
  <c r="L617" i="27"/>
  <c r="S617" i="27" s="1"/>
  <c r="W617" i="27" s="1"/>
  <c r="L618" i="27"/>
  <c r="S618" i="27" s="1"/>
  <c r="W618" i="27" s="1"/>
  <c r="L619" i="27"/>
  <c r="S619" i="27" s="1"/>
  <c r="L620" i="27"/>
  <c r="S620" i="27" s="1"/>
  <c r="W620" i="27" s="1"/>
  <c r="L621" i="27"/>
  <c r="S621" i="27" s="1"/>
  <c r="W621" i="27" s="1"/>
  <c r="L622" i="27"/>
  <c r="S622" i="27" s="1"/>
  <c r="W622" i="27" s="1"/>
  <c r="L623" i="27"/>
  <c r="S623" i="27" s="1"/>
  <c r="W623" i="27" s="1"/>
  <c r="L624" i="27"/>
  <c r="S624" i="27" s="1"/>
  <c r="W624" i="27" s="1"/>
  <c r="L625" i="27"/>
  <c r="S625" i="27" s="1"/>
  <c r="W625" i="27" s="1"/>
  <c r="L626" i="27"/>
  <c r="S626" i="27" s="1"/>
  <c r="W626" i="27" s="1"/>
  <c r="L627" i="27"/>
  <c r="S627" i="27" s="1"/>
  <c r="L628" i="27"/>
  <c r="S628" i="27" s="1"/>
  <c r="W628" i="27" s="1"/>
  <c r="L629" i="27"/>
  <c r="S629" i="27" s="1"/>
  <c r="W629" i="27" s="1"/>
  <c r="L630" i="27"/>
  <c r="S630" i="27" s="1"/>
  <c r="W630" i="27" s="1"/>
  <c r="L631" i="27"/>
  <c r="S631" i="27" s="1"/>
  <c r="W631" i="27" s="1"/>
  <c r="L632" i="27"/>
  <c r="S632" i="27" s="1"/>
  <c r="W632" i="27" s="1"/>
  <c r="L633" i="27"/>
  <c r="S633" i="27" s="1"/>
  <c r="W633" i="27" s="1"/>
  <c r="L634" i="27"/>
  <c r="S634" i="27" s="1"/>
  <c r="L635" i="27"/>
  <c r="S635" i="27" s="1"/>
  <c r="W635" i="27" s="1"/>
  <c r="L636" i="27"/>
  <c r="S636" i="27" s="1"/>
  <c r="W636" i="27" s="1"/>
  <c r="L637" i="27"/>
  <c r="S637" i="27" s="1"/>
  <c r="W637" i="27" s="1"/>
  <c r="L638" i="27"/>
  <c r="S638" i="27" s="1"/>
  <c r="W638" i="27" s="1"/>
  <c r="L639" i="27"/>
  <c r="S639" i="27" s="1"/>
  <c r="W639" i="27" s="1"/>
  <c r="L640" i="27"/>
  <c r="S640" i="27" s="1"/>
  <c r="W640" i="27" s="1"/>
  <c r="L641" i="27"/>
  <c r="S641" i="27" s="1"/>
  <c r="W641" i="27" s="1"/>
  <c r="L642" i="27"/>
  <c r="S642" i="27" s="1"/>
  <c r="W642" i="27" s="1"/>
  <c r="L643" i="27"/>
  <c r="S643" i="27" s="1"/>
  <c r="W643" i="27" s="1"/>
  <c r="L644" i="27"/>
  <c r="S644" i="27" s="1"/>
  <c r="W644" i="27" s="1"/>
  <c r="L645" i="27"/>
  <c r="S645" i="27" s="1"/>
  <c r="W645" i="27" s="1"/>
  <c r="L646" i="27"/>
  <c r="S646" i="27" s="1"/>
  <c r="W646" i="27" s="1"/>
  <c r="L647" i="27"/>
  <c r="S647" i="27" s="1"/>
  <c r="W647" i="27" s="1"/>
  <c r="L648" i="27"/>
  <c r="S648" i="27" s="1"/>
  <c r="W648" i="27" s="1"/>
  <c r="L649" i="27"/>
  <c r="S649" i="27" s="1"/>
  <c r="W649" i="27" s="1"/>
  <c r="L650" i="27"/>
  <c r="S650" i="27" s="1"/>
  <c r="W650" i="27" s="1"/>
  <c r="L651" i="27"/>
  <c r="S651" i="27" s="1"/>
  <c r="W651" i="27" s="1"/>
  <c r="L652" i="27"/>
  <c r="S652" i="27" s="1"/>
  <c r="W652" i="27" s="1"/>
  <c r="L653" i="27"/>
  <c r="S653" i="27" s="1"/>
  <c r="W653" i="27" s="1"/>
  <c r="L654" i="27"/>
  <c r="S654" i="27" s="1"/>
  <c r="W654" i="27" s="1"/>
  <c r="L655" i="27"/>
  <c r="S655" i="27" s="1"/>
  <c r="W655" i="27" s="1"/>
  <c r="L656" i="27"/>
  <c r="S656" i="27" s="1"/>
  <c r="W656" i="27" s="1"/>
  <c r="L657" i="27"/>
  <c r="S657" i="27" s="1"/>
  <c r="W657" i="27" s="1"/>
  <c r="L658" i="27"/>
  <c r="S658" i="27" s="1"/>
  <c r="W658" i="27" s="1"/>
  <c r="L659" i="27"/>
  <c r="S659" i="27" s="1"/>
  <c r="W659" i="27" s="1"/>
  <c r="L660" i="27"/>
  <c r="S660" i="27" s="1"/>
  <c r="W660" i="27" s="1"/>
  <c r="L661" i="27"/>
  <c r="S661" i="27" s="1"/>
  <c r="W661" i="27" s="1"/>
  <c r="L662" i="27"/>
  <c r="S662" i="27" s="1"/>
  <c r="W662" i="27" s="1"/>
  <c r="L663" i="27"/>
  <c r="S663" i="27" s="1"/>
  <c r="W663" i="27" s="1"/>
  <c r="L664" i="27"/>
  <c r="S664" i="27" s="1"/>
  <c r="W664" i="27" s="1"/>
  <c r="L665" i="27"/>
  <c r="S665" i="27" s="1"/>
  <c r="W665" i="27" s="1"/>
  <c r="L666" i="27"/>
  <c r="S666" i="27" s="1"/>
  <c r="W666" i="27" s="1"/>
  <c r="L667" i="27"/>
  <c r="S667" i="27" s="1"/>
  <c r="W667" i="27" s="1"/>
  <c r="L668" i="27"/>
  <c r="S668" i="27" s="1"/>
  <c r="W668" i="27" s="1"/>
  <c r="L669" i="27"/>
  <c r="S669" i="27" s="1"/>
  <c r="W669" i="27" s="1"/>
  <c r="L670" i="27"/>
  <c r="S670" i="27" s="1"/>
  <c r="W670" i="27" s="1"/>
  <c r="L671" i="27"/>
  <c r="S671" i="27" s="1"/>
  <c r="W671" i="27" s="1"/>
  <c r="L672" i="27"/>
  <c r="S672" i="27" s="1"/>
  <c r="W672" i="27" s="1"/>
  <c r="L673" i="27"/>
  <c r="S673" i="27" s="1"/>
  <c r="W673" i="27" s="1"/>
  <c r="L674" i="27"/>
  <c r="S674" i="27" s="1"/>
  <c r="W674" i="27" s="1"/>
  <c r="L675" i="27"/>
  <c r="S675" i="27" s="1"/>
  <c r="W675" i="27" s="1"/>
  <c r="L676" i="27"/>
  <c r="S676" i="27" s="1"/>
  <c r="W676" i="27" s="1"/>
  <c r="L677" i="27"/>
  <c r="S677" i="27" s="1"/>
  <c r="W677" i="27" s="1"/>
  <c r="L678" i="27"/>
  <c r="S678" i="27" s="1"/>
  <c r="W678" i="27" s="1"/>
  <c r="L679" i="27"/>
  <c r="S679" i="27" s="1"/>
  <c r="W679" i="27" s="1"/>
  <c r="L680" i="27"/>
  <c r="S680" i="27" s="1"/>
  <c r="W680" i="27" s="1"/>
  <c r="L681" i="27"/>
  <c r="S681" i="27" s="1"/>
  <c r="W681" i="27" s="1"/>
  <c r="L682" i="27"/>
  <c r="S682" i="27" s="1"/>
  <c r="W682" i="27" s="1"/>
  <c r="L683" i="27"/>
  <c r="S683" i="27" s="1"/>
  <c r="W683" i="27" s="1"/>
  <c r="L684" i="27"/>
  <c r="S684" i="27" s="1"/>
  <c r="W684" i="27" s="1"/>
  <c r="L685" i="27"/>
  <c r="S685" i="27" s="1"/>
  <c r="W685" i="27" s="1"/>
  <c r="L686" i="27"/>
  <c r="S686" i="27" s="1"/>
  <c r="W686" i="27" s="1"/>
  <c r="L687" i="27"/>
  <c r="S687" i="27" s="1"/>
  <c r="W687" i="27" s="1"/>
  <c r="L280" i="27"/>
  <c r="S280" i="27" s="1"/>
  <c r="L303" i="27"/>
  <c r="S303" i="27" s="1"/>
  <c r="W634" i="27"/>
  <c r="W615" i="27"/>
  <c r="W530" i="27"/>
  <c r="W261" i="27"/>
  <c r="W524" i="27"/>
  <c r="W388" i="27"/>
  <c r="W237" i="27"/>
  <c r="W150" i="27"/>
  <c r="W241" i="27"/>
  <c r="W211" i="27"/>
  <c r="W170" i="27"/>
  <c r="W138" i="27"/>
  <c r="W113" i="27"/>
  <c r="W51" i="27"/>
  <c r="W15" i="27"/>
  <c r="N9" i="27"/>
  <c r="U9" i="27" s="1"/>
  <c r="J9" i="27"/>
  <c r="Q9" i="27" s="1"/>
  <c r="N8" i="27"/>
  <c r="U8" i="27" s="1"/>
  <c r="J8" i="27"/>
  <c r="Q8" i="27" s="1"/>
  <c r="N7" i="27"/>
  <c r="U7" i="27" s="1"/>
  <c r="J7" i="27"/>
  <c r="Q7" i="27" s="1"/>
  <c r="N6" i="27"/>
  <c r="U6" i="27" s="1"/>
  <c r="J6" i="27"/>
  <c r="Q6" i="27" s="1"/>
  <c r="N5" i="27"/>
  <c r="U5" i="27" s="1"/>
  <c r="J5" i="27"/>
  <c r="Q5" i="27" s="1"/>
  <c r="N4" i="27"/>
  <c r="U4" i="27" s="1"/>
  <c r="J4" i="27"/>
  <c r="Q4" i="27" s="1"/>
  <c r="N3" i="27"/>
  <c r="U3" i="27" s="1"/>
  <c r="J3" i="27"/>
  <c r="Q3" i="27" s="1"/>
  <c r="N2" i="27"/>
  <c r="U2" i="27" s="1"/>
  <c r="J2" i="27"/>
  <c r="Q2" i="27" s="1"/>
  <c r="K34" i="26"/>
  <c r="J35" i="26"/>
  <c r="K35" i="26" s="1"/>
  <c r="J30" i="26"/>
  <c r="J78" i="26"/>
  <c r="K76" i="26"/>
  <c r="J77" i="26"/>
  <c r="K77" i="26" s="1"/>
  <c r="J72" i="26"/>
  <c r="K70" i="26"/>
  <c r="J71" i="26"/>
  <c r="K71" i="26" s="1"/>
  <c r="J22" i="26"/>
  <c r="K20" i="26"/>
  <c r="J21" i="26"/>
  <c r="K21" i="26" s="1"/>
  <c r="J16" i="26"/>
  <c r="K14" i="26"/>
  <c r="J15" i="26"/>
  <c r="K15" i="26" s="1"/>
  <c r="J36" i="26"/>
  <c r="K28" i="26"/>
  <c r="J29" i="26"/>
  <c r="K29" i="26" s="1"/>
  <c r="K62" i="26"/>
  <c r="J63" i="26"/>
  <c r="K63" i="26" s="1"/>
  <c r="K56" i="26"/>
  <c r="J57" i="26"/>
  <c r="K57" i="26" s="1"/>
  <c r="K6" i="26"/>
  <c r="J7" i="26"/>
  <c r="K7" i="26" s="1"/>
  <c r="K84" i="26"/>
  <c r="J85" i="26"/>
  <c r="J64" i="26"/>
  <c r="J58" i="26"/>
  <c r="J50" i="26"/>
  <c r="K48" i="26"/>
  <c r="J49" i="26"/>
  <c r="K49" i="26" s="1"/>
  <c r="J44" i="26"/>
  <c r="K42" i="26"/>
  <c r="J43" i="26"/>
  <c r="K43" i="26" s="1"/>
  <c r="AZ6" i="28" l="1"/>
  <c r="AZ4" i="28"/>
  <c r="AA3" i="30"/>
  <c r="BG2" i="30"/>
  <c r="BE2" i="30"/>
  <c r="W3" i="30"/>
  <c r="BN2" i="30"/>
  <c r="V3" i="30"/>
  <c r="U3" i="30"/>
  <c r="BA2" i="30"/>
  <c r="AF3" i="30"/>
  <c r="AH3" i="30"/>
  <c r="BJ2" i="30"/>
  <c r="BO3" i="30"/>
  <c r="AC3" i="30"/>
  <c r="AB3" i="30"/>
  <c r="AI3" i="30"/>
  <c r="BO2" i="30"/>
  <c r="AG3" i="30"/>
  <c r="X3" i="30"/>
  <c r="AD3" i="30"/>
  <c r="BF2" i="30"/>
  <c r="AE3" i="30"/>
  <c r="BK2" i="30"/>
  <c r="Y3" i="30"/>
  <c r="BH2" i="30"/>
  <c r="Z3" i="30"/>
  <c r="BB2" i="30"/>
  <c r="BI3" i="30"/>
  <c r="BK3" i="30"/>
  <c r="BH3" i="30"/>
  <c r="BC3" i="30"/>
  <c r="BB3" i="30"/>
  <c r="BD3" i="30"/>
  <c r="AZ3" i="30"/>
  <c r="BP2" i="30"/>
  <c r="BA3" i="30"/>
  <c r="BM3" i="30"/>
  <c r="BL3" i="30"/>
  <c r="A76" i="33"/>
  <c r="H61" i="33"/>
  <c r="O61" i="33" s="1"/>
  <c r="G61" i="33"/>
  <c r="N61" i="33" s="1"/>
  <c r="K61" i="33"/>
  <c r="R61" i="33" s="1"/>
  <c r="I61" i="33"/>
  <c r="P61" i="33" s="1"/>
  <c r="J61" i="33"/>
  <c r="Q61" i="33" s="1"/>
  <c r="E61" i="33"/>
  <c r="L61" i="33" s="1"/>
  <c r="F61" i="33"/>
  <c r="M61" i="33" s="1"/>
  <c r="A64" i="33"/>
  <c r="H49" i="33"/>
  <c r="O49" i="33" s="1"/>
  <c r="G49" i="33"/>
  <c r="N49" i="33" s="1"/>
  <c r="K49" i="33"/>
  <c r="R49" i="33" s="1"/>
  <c r="E49" i="33"/>
  <c r="L49" i="33" s="1"/>
  <c r="F49" i="33"/>
  <c r="M49" i="33" s="1"/>
  <c r="I49" i="33"/>
  <c r="P49" i="33" s="1"/>
  <c r="J49" i="33"/>
  <c r="Q49" i="33" s="1"/>
  <c r="A69" i="33"/>
  <c r="E54" i="33"/>
  <c r="L54" i="33" s="1"/>
  <c r="I54" i="33"/>
  <c r="P54" i="33" s="1"/>
  <c r="H54" i="33"/>
  <c r="O54" i="33" s="1"/>
  <c r="J54" i="33"/>
  <c r="Q54" i="33" s="1"/>
  <c r="K54" i="33"/>
  <c r="R54" i="33" s="1"/>
  <c r="F54" i="33"/>
  <c r="M54" i="33" s="1"/>
  <c r="G54" i="33"/>
  <c r="N54" i="33" s="1"/>
  <c r="A71" i="33"/>
  <c r="G56" i="33"/>
  <c r="N56" i="33" s="1"/>
  <c r="K56" i="33"/>
  <c r="R56" i="33" s="1"/>
  <c r="F56" i="33"/>
  <c r="M56" i="33" s="1"/>
  <c r="J56" i="33"/>
  <c r="Q56" i="33" s="1"/>
  <c r="E56" i="33"/>
  <c r="L56" i="33" s="1"/>
  <c r="H56" i="33"/>
  <c r="O56" i="33" s="1"/>
  <c r="I56" i="33"/>
  <c r="P56" i="33" s="1"/>
  <c r="A70" i="33"/>
  <c r="F55" i="33"/>
  <c r="M55" i="33" s="1"/>
  <c r="J55" i="33"/>
  <c r="Q55" i="33" s="1"/>
  <c r="E55" i="33"/>
  <c r="L55" i="33" s="1"/>
  <c r="I55" i="33"/>
  <c r="P55" i="33" s="1"/>
  <c r="K55" i="33"/>
  <c r="R55" i="33" s="1"/>
  <c r="G55" i="33"/>
  <c r="N55" i="33" s="1"/>
  <c r="H55" i="33"/>
  <c r="O55" i="33" s="1"/>
  <c r="G67" i="33"/>
  <c r="N67" i="33" s="1"/>
  <c r="K67" i="33"/>
  <c r="R67" i="33" s="1"/>
  <c r="H67" i="33"/>
  <c r="O67" i="33" s="1"/>
  <c r="E67" i="33"/>
  <c r="L67" i="33" s="1"/>
  <c r="I67" i="33"/>
  <c r="P67" i="33" s="1"/>
  <c r="F67" i="33"/>
  <c r="M67" i="33" s="1"/>
  <c r="J67" i="33"/>
  <c r="Q67" i="33" s="1"/>
  <c r="A65" i="33"/>
  <c r="E50" i="33"/>
  <c r="L50" i="33" s="1"/>
  <c r="I50" i="33"/>
  <c r="P50" i="33" s="1"/>
  <c r="H50" i="33"/>
  <c r="O50" i="33" s="1"/>
  <c r="F50" i="33"/>
  <c r="M50" i="33" s="1"/>
  <c r="G50" i="33"/>
  <c r="N50" i="33" s="1"/>
  <c r="J50" i="33"/>
  <c r="Q50" i="33" s="1"/>
  <c r="K50" i="33"/>
  <c r="R50" i="33" s="1"/>
  <c r="A73" i="33"/>
  <c r="E58" i="33"/>
  <c r="L58" i="33" s="1"/>
  <c r="I58" i="33"/>
  <c r="P58" i="33" s="1"/>
  <c r="H58" i="33"/>
  <c r="O58" i="33" s="1"/>
  <c r="F58" i="33"/>
  <c r="M58" i="33" s="1"/>
  <c r="G58" i="33"/>
  <c r="N58" i="33" s="1"/>
  <c r="J58" i="33"/>
  <c r="Q58" i="33" s="1"/>
  <c r="K58" i="33"/>
  <c r="R58" i="33" s="1"/>
  <c r="A66" i="33"/>
  <c r="F51" i="33"/>
  <c r="M51" i="33" s="1"/>
  <c r="J51" i="33"/>
  <c r="Q51" i="33" s="1"/>
  <c r="E51" i="33"/>
  <c r="L51" i="33" s="1"/>
  <c r="I51" i="33"/>
  <c r="P51" i="33" s="1"/>
  <c r="G51" i="33"/>
  <c r="N51" i="33" s="1"/>
  <c r="H51" i="33"/>
  <c r="O51" i="33" s="1"/>
  <c r="K51" i="33"/>
  <c r="R51" i="33" s="1"/>
  <c r="G75" i="33"/>
  <c r="N75" i="33" s="1"/>
  <c r="K75" i="33"/>
  <c r="R75" i="33" s="1"/>
  <c r="H75" i="33"/>
  <c r="O75" i="33" s="1"/>
  <c r="E75" i="33"/>
  <c r="L75" i="33" s="1"/>
  <c r="I75" i="33"/>
  <c r="P75" i="33" s="1"/>
  <c r="F75" i="33"/>
  <c r="M75" i="33" s="1"/>
  <c r="J75" i="33"/>
  <c r="Q75" i="33" s="1"/>
  <c r="A74" i="33"/>
  <c r="F59" i="33"/>
  <c r="M59" i="33" s="1"/>
  <c r="J59" i="33"/>
  <c r="Q59" i="33" s="1"/>
  <c r="E59" i="33"/>
  <c r="L59" i="33" s="1"/>
  <c r="I59" i="33"/>
  <c r="P59" i="33" s="1"/>
  <c r="G59" i="33"/>
  <c r="N59" i="33" s="1"/>
  <c r="H59" i="33"/>
  <c r="O59" i="33" s="1"/>
  <c r="K59" i="33"/>
  <c r="R59" i="33" s="1"/>
  <c r="A68" i="33"/>
  <c r="H53" i="33"/>
  <c r="O53" i="33" s="1"/>
  <c r="G53" i="33"/>
  <c r="N53" i="33" s="1"/>
  <c r="K53" i="33"/>
  <c r="R53" i="33" s="1"/>
  <c r="I53" i="33"/>
  <c r="P53" i="33" s="1"/>
  <c r="J53" i="33"/>
  <c r="Q53" i="33" s="1"/>
  <c r="E53" i="33"/>
  <c r="L53" i="33" s="1"/>
  <c r="F53" i="33"/>
  <c r="M53" i="33" s="1"/>
  <c r="A72" i="33"/>
  <c r="H57" i="33"/>
  <c r="O57" i="33" s="1"/>
  <c r="G57" i="33"/>
  <c r="N57" i="33" s="1"/>
  <c r="K57" i="33"/>
  <c r="R57" i="33" s="1"/>
  <c r="E57" i="33"/>
  <c r="L57" i="33" s="1"/>
  <c r="F57" i="33"/>
  <c r="M57" i="33" s="1"/>
  <c r="I57" i="33"/>
  <c r="P57" i="33" s="1"/>
  <c r="J57" i="33"/>
  <c r="Q57" i="33" s="1"/>
  <c r="A63" i="33"/>
  <c r="G48" i="33"/>
  <c r="N48" i="33" s="1"/>
  <c r="K48" i="33"/>
  <c r="R48" i="33" s="1"/>
  <c r="F48" i="33"/>
  <c r="M48" i="33" s="1"/>
  <c r="J48" i="33"/>
  <c r="Q48" i="33" s="1"/>
  <c r="E48" i="33"/>
  <c r="L48" i="33" s="1"/>
  <c r="H48" i="33"/>
  <c r="O48" i="33" s="1"/>
  <c r="I48" i="33"/>
  <c r="P48" i="33" s="1"/>
  <c r="W120" i="27"/>
  <c r="W69" i="27"/>
  <c r="W166" i="27"/>
  <c r="W116" i="27"/>
  <c r="W101" i="27"/>
  <c r="W112" i="27"/>
  <c r="W84" i="27"/>
  <c r="W386" i="27"/>
  <c r="W25" i="27"/>
  <c r="W158" i="27"/>
  <c r="W31" i="27"/>
  <c r="W450" i="27"/>
  <c r="W213" i="27"/>
  <c r="W346" i="27"/>
  <c r="W70" i="27"/>
  <c r="W164" i="27"/>
  <c r="W280" i="27"/>
  <c r="W562" i="27"/>
  <c r="W546" i="27"/>
  <c r="W526" i="27"/>
  <c r="W518" i="27"/>
  <c r="W506" i="27"/>
  <c r="W446" i="27"/>
  <c r="W426" i="27"/>
  <c r="W410" i="27"/>
  <c r="W402" i="27"/>
  <c r="W330" i="27"/>
  <c r="W74" i="27"/>
  <c r="W259" i="27"/>
  <c r="W627" i="27"/>
  <c r="W619" i="27"/>
  <c r="W611" i="27"/>
  <c r="W561" i="27"/>
  <c r="W557" i="27"/>
  <c r="W553" i="27"/>
  <c r="W545" i="27"/>
  <c r="W541" i="27"/>
  <c r="W292" i="27"/>
  <c r="W316" i="27"/>
  <c r="W299" i="27"/>
  <c r="W291" i="27"/>
  <c r="W283" i="27"/>
  <c r="W517" i="27"/>
  <c r="W505" i="27"/>
  <c r="W497" i="27"/>
  <c r="W489" i="27"/>
  <c r="W481" i="27"/>
  <c r="W473" i="27"/>
  <c r="W465" i="27"/>
  <c r="W461" i="27"/>
  <c r="W449" i="27"/>
  <c r="W445" i="27"/>
  <c r="W433" i="27"/>
  <c r="W413" i="27"/>
  <c r="W409" i="27"/>
  <c r="W405" i="27"/>
  <c r="W393" i="27"/>
  <c r="W377" i="27"/>
  <c r="W361" i="27"/>
  <c r="W341" i="27"/>
  <c r="W329" i="27"/>
  <c r="W250" i="27"/>
  <c r="W246" i="27"/>
  <c r="W218" i="27"/>
  <c r="W206" i="27"/>
  <c r="W202" i="27"/>
  <c r="W190" i="27"/>
  <c r="W182" i="27"/>
  <c r="W179" i="27"/>
  <c r="W175" i="27"/>
  <c r="W155" i="27"/>
  <c r="W57" i="27"/>
  <c r="W133" i="27"/>
  <c r="W129" i="27"/>
  <c r="W39" i="27"/>
  <c r="W414" i="27"/>
  <c r="W406" i="27"/>
  <c r="W366" i="27"/>
  <c r="W326" i="27"/>
  <c r="W255" i="27"/>
  <c r="W231" i="27"/>
  <c r="W183" i="27"/>
  <c r="W55" i="27"/>
  <c r="W130" i="27"/>
  <c r="W568" i="27"/>
  <c r="W314" i="27"/>
  <c r="W273" i="27"/>
  <c r="W512" i="27"/>
  <c r="W504" i="27"/>
  <c r="W492" i="27"/>
  <c r="W484" i="27"/>
  <c r="W480" i="27"/>
  <c r="W476" i="27"/>
  <c r="W456" i="27"/>
  <c r="W440" i="27"/>
  <c r="W424" i="27"/>
  <c r="W396" i="27"/>
  <c r="W392" i="27"/>
  <c r="W380" i="27"/>
  <c r="W376" i="27"/>
  <c r="W340" i="27"/>
  <c r="W269" i="27"/>
  <c r="W48" i="27"/>
  <c r="W21" i="27"/>
  <c r="W100" i="27"/>
  <c r="W94" i="27"/>
  <c r="W35" i="27"/>
  <c r="W162" i="27"/>
  <c r="W266" i="27"/>
  <c r="W374" i="27"/>
  <c r="W215" i="27"/>
  <c r="W263" i="27"/>
  <c r="W132" i="27"/>
  <c r="W82" i="27"/>
  <c r="W12" i="27"/>
  <c r="W348" i="27"/>
  <c r="W209" i="27"/>
  <c r="W193" i="27"/>
  <c r="W135" i="27"/>
  <c r="W68" i="27"/>
  <c r="W44" i="27"/>
  <c r="W43" i="27"/>
  <c r="W128" i="27"/>
  <c r="W434" i="27"/>
  <c r="W462" i="27"/>
  <c r="W286" i="27"/>
  <c r="W397" i="27"/>
  <c r="W353" i="27"/>
  <c r="W54" i="27"/>
  <c r="W171" i="27"/>
  <c r="W163" i="27"/>
  <c r="W159" i="27"/>
  <c r="W73" i="27"/>
  <c r="W141" i="27"/>
  <c r="W137" i="27"/>
  <c r="W125" i="27"/>
  <c r="W121" i="27"/>
  <c r="W16" i="27"/>
  <c r="W457" i="27"/>
  <c r="W345" i="27"/>
  <c r="W242" i="27"/>
  <c r="W230" i="27"/>
  <c r="W564" i="27"/>
  <c r="W548" i="27"/>
  <c r="W281" i="27"/>
  <c r="W468" i="27"/>
  <c r="W460" i="27"/>
  <c r="W452" i="27"/>
  <c r="W444" i="27"/>
  <c r="W436" i="27"/>
  <c r="W416" i="27"/>
  <c r="W384" i="27"/>
  <c r="W368" i="27"/>
  <c r="W360" i="27"/>
  <c r="W344" i="27"/>
  <c r="W336" i="27"/>
  <c r="W328" i="27"/>
  <c r="W324" i="27"/>
  <c r="W257" i="27"/>
  <c r="W253" i="27"/>
  <c r="W249" i="27"/>
  <c r="W201" i="27"/>
  <c r="W79" i="27"/>
  <c r="W92" i="27"/>
  <c r="W308" i="27"/>
  <c r="W441" i="27"/>
  <c r="W325" i="27"/>
  <c r="W307" i="27"/>
  <c r="W234" i="27"/>
  <c r="W279" i="27"/>
  <c r="W479" i="27"/>
  <c r="W447" i="27"/>
  <c r="W431" i="27"/>
  <c r="W427" i="27"/>
  <c r="W403" i="27"/>
  <c r="W256" i="27"/>
  <c r="W99" i="27"/>
  <c r="E6" i="28"/>
  <c r="W52" i="27"/>
  <c r="D6" i="28"/>
  <c r="H6" i="28"/>
  <c r="L6" i="28"/>
  <c r="P6" i="28"/>
  <c r="W47" i="27"/>
  <c r="W110" i="27"/>
  <c r="W63" i="27"/>
  <c r="W22" i="27"/>
  <c r="W18" i="27"/>
  <c r="W96" i="27"/>
  <c r="W34" i="27"/>
  <c r="W29" i="27"/>
  <c r="W309" i="27"/>
  <c r="W245" i="27"/>
  <c r="W203" i="27"/>
  <c r="W225" i="27"/>
  <c r="W122" i="27"/>
  <c r="W154" i="27"/>
  <c r="W146" i="27"/>
  <c r="W32" i="27"/>
  <c r="W149" i="27"/>
  <c r="W134" i="27"/>
  <c r="W36" i="27"/>
  <c r="W126" i="27"/>
  <c r="W354" i="27"/>
  <c r="W78" i="27"/>
  <c r="W60" i="27"/>
  <c r="W23" i="27"/>
  <c r="W85" i="27"/>
  <c r="W66" i="27"/>
  <c r="W27" i="27"/>
  <c r="W142" i="27"/>
  <c r="W11" i="27"/>
  <c r="W80" i="27"/>
  <c r="W114" i="27"/>
  <c r="W342" i="27"/>
  <c r="W334" i="27"/>
  <c r="W370" i="27"/>
  <c r="W267" i="27"/>
  <c r="W258" i="27"/>
  <c r="W243" i="27"/>
  <c r="W197" i="27"/>
  <c r="W185" i="27"/>
  <c r="W254" i="27"/>
  <c r="W104" i="27"/>
  <c r="W390" i="27"/>
  <c r="W227" i="27"/>
  <c r="W223" i="27"/>
  <c r="W181" i="27"/>
  <c r="W205" i="27"/>
  <c r="W195" i="27"/>
  <c r="W136" i="27"/>
  <c r="W76" i="27"/>
  <c r="W49" i="27"/>
  <c r="W152" i="27"/>
  <c r="W144" i="27"/>
  <c r="W199" i="27"/>
  <c r="W118" i="27"/>
  <c r="W28" i="27"/>
  <c r="W235" i="27"/>
  <c r="W350" i="27"/>
  <c r="W222" i="27"/>
  <c r="W40" i="27"/>
  <c r="W317" i="27"/>
  <c r="W191" i="27"/>
  <c r="W13" i="27"/>
  <c r="W140" i="27"/>
  <c r="W124" i="27"/>
  <c r="W24" i="27"/>
  <c r="W284" i="27"/>
  <c r="W306" i="27"/>
  <c r="W496" i="27"/>
  <c r="W464" i="27"/>
  <c r="W448" i="27"/>
  <c r="W428" i="27"/>
  <c r="W420" i="27"/>
  <c r="W412" i="27"/>
  <c r="W404" i="27"/>
  <c r="W372" i="27"/>
  <c r="W364" i="27"/>
  <c r="W356" i="27"/>
  <c r="W332" i="27"/>
  <c r="W313" i="27"/>
  <c r="W265" i="27"/>
  <c r="W233" i="27"/>
  <c r="W178" i="27"/>
  <c r="W552" i="27"/>
  <c r="W278" i="27"/>
  <c r="W289" i="27"/>
  <c r="W536" i="27"/>
  <c r="W508" i="27"/>
  <c r="W432" i="27"/>
  <c r="W408" i="27"/>
  <c r="W400" i="27"/>
  <c r="W352" i="27"/>
  <c r="W320" i="27"/>
  <c r="W304" i="27"/>
  <c r="W229" i="27"/>
  <c r="W221" i="27"/>
  <c r="W189" i="27"/>
  <c r="W174" i="27"/>
  <c r="W282" i="27"/>
  <c r="W296" i="27"/>
  <c r="W298" i="27"/>
  <c r="W300" i="27"/>
  <c r="W294" i="27"/>
  <c r="W318" i="27"/>
  <c r="W310" i="27"/>
  <c r="W301" i="27"/>
  <c r="W285" i="27"/>
  <c r="W490" i="27"/>
  <c r="W482" i="27"/>
  <c r="W470" i="27"/>
  <c r="W458" i="27"/>
  <c r="W454" i="27"/>
  <c r="W442" i="27"/>
  <c r="W438" i="27"/>
  <c r="W430" i="27"/>
  <c r="W398" i="27"/>
  <c r="W394" i="27"/>
  <c r="W358" i="27"/>
  <c r="W338" i="27"/>
  <c r="W322" i="27"/>
  <c r="W303" i="27"/>
  <c r="W272" i="27"/>
  <c r="W567" i="27"/>
  <c r="W563" i="27"/>
  <c r="W559" i="27"/>
  <c r="W551" i="27"/>
  <c r="W547" i="27"/>
  <c r="W543" i="27"/>
  <c r="W274" i="27"/>
  <c r="W276" i="27"/>
  <c r="W270" i="27"/>
  <c r="W312" i="27"/>
  <c r="W305" i="27"/>
  <c r="W295" i="27"/>
  <c r="W287" i="27"/>
  <c r="W271" i="27"/>
  <c r="W535" i="27"/>
  <c r="W523" i="27"/>
  <c r="W519" i="27"/>
  <c r="W515" i="27"/>
  <c r="W507" i="27"/>
  <c r="W503" i="27"/>
  <c r="W495" i="27"/>
  <c r="W491" i="27"/>
  <c r="W487" i="27"/>
  <c r="W475" i="27"/>
  <c r="W463" i="27"/>
  <c r="W459" i="27"/>
  <c r="W455" i="27"/>
  <c r="W451" i="27"/>
  <c r="W443" i="27"/>
  <c r="W439" i="27"/>
  <c r="W435" i="27"/>
  <c r="W423" i="27"/>
  <c r="W419" i="27"/>
  <c r="W415" i="27"/>
  <c r="W411" i="27"/>
  <c r="W407" i="27"/>
  <c r="W399" i="27"/>
  <c r="W395" i="27"/>
  <c r="W391" i="27"/>
  <c r="W387" i="27"/>
  <c r="W379" i="27"/>
  <c r="W375" i="27"/>
  <c r="W367" i="27"/>
  <c r="W363" i="27"/>
  <c r="W359" i="27"/>
  <c r="W355" i="27"/>
  <c r="W351" i="27"/>
  <c r="W347" i="27"/>
  <c r="W343" i="27"/>
  <c r="W339" i="27"/>
  <c r="W335" i="27"/>
  <c r="W331" i="27"/>
  <c r="W323" i="27"/>
  <c r="W319" i="27"/>
  <c r="W311" i="27"/>
  <c r="W302" i="27"/>
  <c r="W264" i="27"/>
  <c r="W260" i="27"/>
  <c r="W248" i="27"/>
  <c r="W244" i="27"/>
  <c r="W240" i="27"/>
  <c r="W236" i="27"/>
  <c r="W228" i="27"/>
  <c r="W224" i="27"/>
  <c r="W212" i="27"/>
  <c r="W208" i="27"/>
  <c r="W196" i="27"/>
  <c r="W192" i="27"/>
  <c r="W188" i="27"/>
  <c r="W184" i="27"/>
  <c r="W72" i="27"/>
  <c r="W177" i="27"/>
  <c r="W173" i="27"/>
  <c r="W165" i="27"/>
  <c r="W161" i="27"/>
  <c r="W157" i="27"/>
  <c r="W145" i="27"/>
  <c r="W139" i="27"/>
  <c r="W131" i="27"/>
  <c r="W127" i="27"/>
  <c r="W119" i="27"/>
  <c r="W115" i="27"/>
  <c r="W98" i="27"/>
  <c r="W251" i="27"/>
  <c r="W239" i="27"/>
  <c r="W219" i="27"/>
  <c r="W207" i="27"/>
  <c r="W187" i="27"/>
  <c r="W71" i="27"/>
  <c r="W180" i="27"/>
  <c r="W168" i="27"/>
  <c r="W160" i="27"/>
  <c r="W156" i="27"/>
  <c r="W62" i="27"/>
  <c r="W268" i="27"/>
  <c r="W252" i="27"/>
  <c r="W220" i="27"/>
  <c r="W204" i="27"/>
  <c r="W75" i="27"/>
  <c r="W169" i="27"/>
  <c r="W143" i="27"/>
  <c r="W123" i="27"/>
  <c r="W381" i="27"/>
  <c r="W365" i="27"/>
  <c r="W321" i="27"/>
  <c r="W226" i="27"/>
  <c r="W210" i="27"/>
  <c r="W194" i="27"/>
  <c r="W186" i="27"/>
  <c r="W83" i="27"/>
  <c r="W67" i="27"/>
  <c r="W95" i="27"/>
  <c r="W151" i="27"/>
  <c r="W147" i="27"/>
  <c r="W30" i="27"/>
  <c r="W105" i="27"/>
  <c r="W109" i="27"/>
  <c r="W86" i="27"/>
  <c r="W33" i="27"/>
  <c r="W50" i="27"/>
  <c r="W42" i="27"/>
  <c r="W216" i="27"/>
  <c r="W200" i="27"/>
  <c r="W103" i="27"/>
  <c r="W315" i="27"/>
  <c r="W64" i="27"/>
  <c r="W167" i="27"/>
  <c r="W93" i="27"/>
  <c r="W111" i="27"/>
  <c r="W38" i="27"/>
  <c r="W59" i="27"/>
  <c r="W81" i="27"/>
  <c r="W65" i="27"/>
  <c r="W107" i="27"/>
  <c r="W90" i="27"/>
  <c r="W26" i="27"/>
  <c r="W10" i="27"/>
  <c r="W56" i="27"/>
  <c r="W17" i="27"/>
  <c r="W19" i="27"/>
  <c r="W102" i="27"/>
  <c r="W91" i="27"/>
  <c r="W61" i="27"/>
  <c r="W53" i="27"/>
  <c r="W45" i="27"/>
  <c r="W37" i="27"/>
  <c r="W14" i="27"/>
  <c r="W108" i="27"/>
  <c r="W77" i="27"/>
  <c r="W46" i="27"/>
  <c r="W87" i="27"/>
  <c r="W20" i="27"/>
  <c r="W478" i="27"/>
  <c r="W172" i="27"/>
  <c r="W148" i="27"/>
  <c r="W97" i="27"/>
  <c r="W290" i="27"/>
  <c r="W275" i="27"/>
  <c r="W425" i="27"/>
  <c r="W357" i="27"/>
  <c r="W349" i="27"/>
  <c r="W333" i="27"/>
  <c r="W288" i="27"/>
  <c r="F6" i="28"/>
  <c r="J6" i="28"/>
  <c r="N6" i="28"/>
  <c r="I6" i="28"/>
  <c r="P2" i="28"/>
  <c r="O3" i="28"/>
  <c r="G6" i="28"/>
  <c r="K6" i="28"/>
  <c r="O6" i="28"/>
  <c r="E5" i="28"/>
  <c r="F3" i="28"/>
  <c r="R2" i="28"/>
  <c r="J3" i="28"/>
  <c r="BG3" i="28" s="1"/>
  <c r="W7" i="27"/>
  <c r="I2" i="28" s="1"/>
  <c r="BF2" i="28" s="1"/>
  <c r="M2" i="28"/>
  <c r="BJ2" i="28" s="1"/>
  <c r="N2" i="28"/>
  <c r="O2" i="28"/>
  <c r="AF3" i="28" s="1"/>
  <c r="H3" i="28"/>
  <c r="R3" i="28"/>
  <c r="BO3" i="28" s="1"/>
  <c r="O4" i="28"/>
  <c r="H5" i="28"/>
  <c r="Y6" i="28" s="1"/>
  <c r="M3" i="28"/>
  <c r="I5" i="28"/>
  <c r="Z6" i="28" s="1"/>
  <c r="R4" i="28"/>
  <c r="G5" i="28"/>
  <c r="S5" i="28"/>
  <c r="P4" i="28"/>
  <c r="L4" i="28"/>
  <c r="H4" i="28"/>
  <c r="Y5" i="28" s="1"/>
  <c r="D4" i="28"/>
  <c r="L2" i="28"/>
  <c r="K5" i="28"/>
  <c r="AB6" i="28" s="1"/>
  <c r="N3" i="28"/>
  <c r="BK3" i="28" s="1"/>
  <c r="Q5" i="28"/>
  <c r="L5" i="28"/>
  <c r="AC6" i="28" s="1"/>
  <c r="R5" i="28"/>
  <c r="Q3" i="28"/>
  <c r="I3" i="28"/>
  <c r="BF3" i="28" s="1"/>
  <c r="O5" i="28"/>
  <c r="AF6" i="28" s="1"/>
  <c r="E4" i="28"/>
  <c r="N5" i="28"/>
  <c r="J5" i="28"/>
  <c r="AA6" i="28" s="1"/>
  <c r="F5" i="28"/>
  <c r="W6" i="28" s="1"/>
  <c r="N4" i="28"/>
  <c r="J4" i="28"/>
  <c r="F4" i="28"/>
  <c r="BC4" i="28" s="1"/>
  <c r="M6" i="28"/>
  <c r="BJ6" i="28" s="1"/>
  <c r="Q6" i="28"/>
  <c r="E3" i="28"/>
  <c r="Q2" i="28"/>
  <c r="AH3" i="28" s="1"/>
  <c r="L3" i="28"/>
  <c r="AC4" i="28" s="1"/>
  <c r="G3" i="28"/>
  <c r="P3" i="28"/>
  <c r="D3" i="28"/>
  <c r="U4" i="28" s="1"/>
  <c r="K3" i="28"/>
  <c r="M5" i="28"/>
  <c r="K4" i="28"/>
  <c r="AB5" i="28" s="1"/>
  <c r="P5" i="28"/>
  <c r="AG6" i="28" s="1"/>
  <c r="G4" i="28"/>
  <c r="X5" i="28" s="1"/>
  <c r="Q4" i="28"/>
  <c r="M4" i="28"/>
  <c r="I4" i="28"/>
  <c r="BF4" i="28" s="1"/>
  <c r="R6" i="28"/>
  <c r="BO6" i="28" s="1"/>
  <c r="V5" i="28"/>
  <c r="S6" i="28"/>
  <c r="BE6" i="28"/>
  <c r="BC6" i="28"/>
  <c r="S3" i="28"/>
  <c r="BP3" i="28" s="1"/>
  <c r="D5" i="28"/>
  <c r="S4" i="28"/>
  <c r="T5" i="28" s="1"/>
  <c r="BA6" i="28"/>
  <c r="W3" i="27"/>
  <c r="E2" i="28" s="1"/>
  <c r="BM6" i="28"/>
  <c r="BA4" i="28"/>
  <c r="BI6" i="28"/>
  <c r="BL3" i="28"/>
  <c r="BB6" i="28"/>
  <c r="BD3" i="28"/>
  <c r="BE5" i="28"/>
  <c r="BG4" i="28"/>
  <c r="BG5" i="28"/>
  <c r="BH5" i="28"/>
  <c r="BL2" i="28"/>
  <c r="BE4" i="28"/>
  <c r="BJ3" i="28"/>
  <c r="BJ5" i="28"/>
  <c r="BK4" i="28"/>
  <c r="BK5" i="28"/>
  <c r="BK2" i="28"/>
  <c r="BL4" i="28"/>
  <c r="BG6" i="28"/>
  <c r="BE3" i="28"/>
  <c r="BI4" i="28"/>
  <c r="BM2" i="28"/>
  <c r="BN3" i="28"/>
  <c r="BN5" i="28"/>
  <c r="BO4" i="28"/>
  <c r="BO5" i="28"/>
  <c r="BO2" i="28"/>
  <c r="BP5" i="28"/>
  <c r="BF6" i="28"/>
  <c r="BL6" i="28"/>
  <c r="BH6" i="28"/>
  <c r="BB3" i="28"/>
  <c r="BB4" i="28"/>
  <c r="BB5" i="28"/>
  <c r="BC3" i="28"/>
  <c r="BD5" i="28"/>
  <c r="BK6" i="28"/>
  <c r="BN6" i="28"/>
  <c r="BD6" i="28"/>
  <c r="D2" i="28"/>
  <c r="BA2" i="28" s="1"/>
  <c r="W4" i="27"/>
  <c r="F2" i="28" s="1"/>
  <c r="W6" i="27"/>
  <c r="H2" i="28" s="1"/>
  <c r="W8" i="27"/>
  <c r="J2" i="28" s="1"/>
  <c r="AA3" i="28" s="1"/>
  <c r="W5" i="27"/>
  <c r="G2" i="28" s="1"/>
  <c r="BD2" i="28" s="1"/>
  <c r="W9" i="27"/>
  <c r="K2" i="28" s="1"/>
  <c r="K36" i="26"/>
  <c r="J37" i="26"/>
  <c r="K22" i="26"/>
  <c r="J23" i="26"/>
  <c r="K44" i="26"/>
  <c r="J45" i="26"/>
  <c r="K50" i="26"/>
  <c r="J51" i="26"/>
  <c r="K58" i="26"/>
  <c r="J59" i="26"/>
  <c r="K72" i="26"/>
  <c r="J73" i="26"/>
  <c r="K78" i="26"/>
  <c r="J79" i="26"/>
  <c r="K30" i="26"/>
  <c r="J31" i="26"/>
  <c r="K16" i="26"/>
  <c r="J17" i="26"/>
  <c r="K64" i="26"/>
  <c r="J65" i="26"/>
  <c r="K85" i="26"/>
  <c r="J86" i="26"/>
  <c r="J8" i="26"/>
  <c r="V4" i="28" l="1"/>
  <c r="Y3" i="28"/>
  <c r="V3" i="28"/>
  <c r="BN2" i="28"/>
  <c r="V6" i="28"/>
  <c r="BC5" i="28"/>
  <c r="BI5" i="28"/>
  <c r="BA3" i="28"/>
  <c r="AG4" i="28"/>
  <c r="AE6" i="28"/>
  <c r="X6" i="28"/>
  <c r="W3" i="28"/>
  <c r="AH5" i="28"/>
  <c r="E65" i="33"/>
  <c r="L65" i="33" s="1"/>
  <c r="I65" i="33"/>
  <c r="P65" i="33" s="1"/>
  <c r="F65" i="33"/>
  <c r="M65" i="33" s="1"/>
  <c r="J65" i="33"/>
  <c r="Q65" i="33" s="1"/>
  <c r="G65" i="33"/>
  <c r="N65" i="33" s="1"/>
  <c r="K65" i="33"/>
  <c r="R65" i="33" s="1"/>
  <c r="H65" i="33"/>
  <c r="O65" i="33" s="1"/>
  <c r="F66" i="33"/>
  <c r="M66" i="33" s="1"/>
  <c r="J66" i="33"/>
  <c r="Q66" i="33" s="1"/>
  <c r="G66" i="33"/>
  <c r="N66" i="33" s="1"/>
  <c r="K66" i="33"/>
  <c r="R66" i="33" s="1"/>
  <c r="H66" i="33"/>
  <c r="O66" i="33" s="1"/>
  <c r="E66" i="33"/>
  <c r="L66" i="33" s="1"/>
  <c r="I66" i="33"/>
  <c r="P66" i="33" s="1"/>
  <c r="E73" i="33"/>
  <c r="L73" i="33" s="1"/>
  <c r="I73" i="33"/>
  <c r="P73" i="33" s="1"/>
  <c r="F73" i="33"/>
  <c r="M73" i="33" s="1"/>
  <c r="J73" i="33"/>
  <c r="Q73" i="33" s="1"/>
  <c r="G73" i="33"/>
  <c r="N73" i="33" s="1"/>
  <c r="K73" i="33"/>
  <c r="R73" i="33" s="1"/>
  <c r="H73" i="33"/>
  <c r="O73" i="33" s="1"/>
  <c r="F63" i="33"/>
  <c r="M63" i="33" s="1"/>
  <c r="J63" i="33"/>
  <c r="Q63" i="33" s="1"/>
  <c r="E63" i="33"/>
  <c r="L63" i="33" s="1"/>
  <c r="I63" i="33"/>
  <c r="P63" i="33" s="1"/>
  <c r="K63" i="33"/>
  <c r="R63" i="33" s="1"/>
  <c r="G63" i="33"/>
  <c r="N63" i="33" s="1"/>
  <c r="H63" i="33"/>
  <c r="O63" i="33" s="1"/>
  <c r="H68" i="33"/>
  <c r="O68" i="33" s="1"/>
  <c r="E68" i="33"/>
  <c r="L68" i="33" s="1"/>
  <c r="I68" i="33"/>
  <c r="P68" i="33" s="1"/>
  <c r="F68" i="33"/>
  <c r="M68" i="33" s="1"/>
  <c r="J68" i="33"/>
  <c r="Q68" i="33" s="1"/>
  <c r="G68" i="33"/>
  <c r="N68" i="33" s="1"/>
  <c r="K68" i="33"/>
  <c r="R68" i="33" s="1"/>
  <c r="H72" i="33"/>
  <c r="O72" i="33" s="1"/>
  <c r="E72" i="33"/>
  <c r="L72" i="33" s="1"/>
  <c r="I72" i="33"/>
  <c r="P72" i="33" s="1"/>
  <c r="F72" i="33"/>
  <c r="M72" i="33" s="1"/>
  <c r="J72" i="33"/>
  <c r="Q72" i="33" s="1"/>
  <c r="G72" i="33"/>
  <c r="N72" i="33" s="1"/>
  <c r="K72" i="33"/>
  <c r="R72" i="33" s="1"/>
  <c r="F74" i="33"/>
  <c r="M74" i="33" s="1"/>
  <c r="J74" i="33"/>
  <c r="Q74" i="33" s="1"/>
  <c r="G74" i="33"/>
  <c r="N74" i="33" s="1"/>
  <c r="K74" i="33"/>
  <c r="R74" i="33" s="1"/>
  <c r="H74" i="33"/>
  <c r="O74" i="33" s="1"/>
  <c r="E74" i="33"/>
  <c r="L74" i="33" s="1"/>
  <c r="I74" i="33"/>
  <c r="P74" i="33" s="1"/>
  <c r="F70" i="33"/>
  <c r="M70" i="33" s="1"/>
  <c r="J70" i="33"/>
  <c r="Q70" i="33" s="1"/>
  <c r="G70" i="33"/>
  <c r="N70" i="33" s="1"/>
  <c r="K70" i="33"/>
  <c r="R70" i="33" s="1"/>
  <c r="H70" i="33"/>
  <c r="O70" i="33" s="1"/>
  <c r="E70" i="33"/>
  <c r="L70" i="33" s="1"/>
  <c r="I70" i="33"/>
  <c r="P70" i="33" s="1"/>
  <c r="G71" i="33"/>
  <c r="N71" i="33" s="1"/>
  <c r="K71" i="33"/>
  <c r="R71" i="33" s="1"/>
  <c r="H71" i="33"/>
  <c r="O71" i="33" s="1"/>
  <c r="E71" i="33"/>
  <c r="L71" i="33" s="1"/>
  <c r="I71" i="33"/>
  <c r="P71" i="33" s="1"/>
  <c r="F71" i="33"/>
  <c r="M71" i="33" s="1"/>
  <c r="J71" i="33"/>
  <c r="Q71" i="33" s="1"/>
  <c r="E69" i="33"/>
  <c r="L69" i="33" s="1"/>
  <c r="I69" i="33"/>
  <c r="P69" i="33" s="1"/>
  <c r="F69" i="33"/>
  <c r="M69" i="33" s="1"/>
  <c r="J69" i="33"/>
  <c r="Q69" i="33" s="1"/>
  <c r="G69" i="33"/>
  <c r="N69" i="33" s="1"/>
  <c r="K69" i="33"/>
  <c r="R69" i="33" s="1"/>
  <c r="H69" i="33"/>
  <c r="O69" i="33" s="1"/>
  <c r="G64" i="33"/>
  <c r="N64" i="33" s="1"/>
  <c r="K64" i="33"/>
  <c r="R64" i="33" s="1"/>
  <c r="F64" i="33"/>
  <c r="M64" i="33" s="1"/>
  <c r="J64" i="33"/>
  <c r="Q64" i="33" s="1"/>
  <c r="E64" i="33"/>
  <c r="L64" i="33" s="1"/>
  <c r="H64" i="33"/>
  <c r="O64" i="33" s="1"/>
  <c r="I64" i="33"/>
  <c r="P64" i="33" s="1"/>
  <c r="H76" i="33"/>
  <c r="O76" i="33" s="1"/>
  <c r="E76" i="33"/>
  <c r="L76" i="33" s="1"/>
  <c r="I76" i="33"/>
  <c r="P76" i="33" s="1"/>
  <c r="F76" i="33"/>
  <c r="M76" i="33" s="1"/>
  <c r="J76" i="33"/>
  <c r="Q76" i="33" s="1"/>
  <c r="G76" i="33"/>
  <c r="N76" i="33" s="1"/>
  <c r="K76" i="33"/>
  <c r="R76" i="33" s="1"/>
  <c r="AD5" i="28"/>
  <c r="W5" i="28"/>
  <c r="BM5" i="28"/>
  <c r="BM3" i="28"/>
  <c r="AA5" i="28"/>
  <c r="AE5" i="28"/>
  <c r="Y4" i="28"/>
  <c r="Z3" i="28"/>
  <c r="AF4" i="28"/>
  <c r="AH4" i="28"/>
  <c r="AE4" i="28"/>
  <c r="AG3" i="28"/>
  <c r="AE3" i="28"/>
  <c r="BN4" i="28"/>
  <c r="U5" i="28"/>
  <c r="T6" i="28"/>
  <c r="AI3" i="28"/>
  <c r="AD3" i="28"/>
  <c r="W4" i="28"/>
  <c r="BJ4" i="28"/>
  <c r="AB4" i="28"/>
  <c r="AC3" i="28"/>
  <c r="AG5" i="28"/>
  <c r="BH4" i="28"/>
  <c r="AC5" i="28"/>
  <c r="BH3" i="28"/>
  <c r="Z5" i="28"/>
  <c r="X4" i="28"/>
  <c r="BM4" i="28"/>
  <c r="BL5" i="28"/>
  <c r="AB3" i="28"/>
  <c r="BI2" i="28"/>
  <c r="BD4" i="28"/>
  <c r="BI3" i="28"/>
  <c r="BF5" i="28"/>
  <c r="AD6" i="28"/>
  <c r="AI4" i="28"/>
  <c r="BB2" i="28"/>
  <c r="BE2" i="28"/>
  <c r="Z4" i="28"/>
  <c r="AH6" i="28"/>
  <c r="AD4" i="28"/>
  <c r="AA4" i="28"/>
  <c r="AI6" i="28"/>
  <c r="AI5" i="28"/>
  <c r="AF5" i="28"/>
  <c r="BG2" i="28"/>
  <c r="U6" i="28"/>
  <c r="X3" i="28"/>
  <c r="BC2" i="28"/>
  <c r="BP6" i="28"/>
  <c r="BA5" i="28"/>
  <c r="BH2" i="28"/>
  <c r="S2" i="28"/>
  <c r="BP4" i="28"/>
  <c r="T4" i="28"/>
  <c r="K73" i="26"/>
  <c r="J74" i="26"/>
  <c r="K86" i="26"/>
  <c r="J87" i="26"/>
  <c r="K17" i="26"/>
  <c r="J18" i="26"/>
  <c r="K31" i="26"/>
  <c r="J32" i="26"/>
  <c r="K23" i="26"/>
  <c r="J24" i="26"/>
  <c r="K79" i="26"/>
  <c r="J80" i="26"/>
  <c r="K59" i="26"/>
  <c r="J60" i="26"/>
  <c r="K45" i="26"/>
  <c r="J46" i="26"/>
  <c r="K37" i="26"/>
  <c r="J38" i="26"/>
  <c r="K8" i="26"/>
  <c r="J9" i="26"/>
  <c r="K51" i="26"/>
  <c r="J52" i="26"/>
  <c r="K65" i="26"/>
  <c r="J66" i="26"/>
  <c r="U3" i="28" l="1"/>
  <c r="T3" i="28"/>
  <c r="BP2" i="28"/>
  <c r="K66" i="26"/>
  <c r="J67" i="26"/>
  <c r="K9" i="26"/>
  <c r="J10" i="26"/>
  <c r="K46" i="26"/>
  <c r="J47" i="26"/>
  <c r="K47" i="26" s="1"/>
  <c r="K80" i="26"/>
  <c r="J81" i="26"/>
  <c r="K32" i="26"/>
  <c r="J33" i="26"/>
  <c r="K33" i="26" s="1"/>
  <c r="K87" i="26"/>
  <c r="J88" i="26"/>
  <c r="K52" i="26"/>
  <c r="J53" i="26"/>
  <c r="K38" i="26"/>
  <c r="J39" i="26"/>
  <c r="K60" i="26"/>
  <c r="J61" i="26"/>
  <c r="K61" i="26" s="1"/>
  <c r="K24" i="26"/>
  <c r="J25" i="26"/>
  <c r="K18" i="26"/>
  <c r="J19" i="26"/>
  <c r="K19" i="26" s="1"/>
  <c r="K74" i="26"/>
  <c r="J75" i="26"/>
  <c r="K75" i="26" s="1"/>
  <c r="K88" i="26" l="1"/>
  <c r="J89" i="26"/>
  <c r="K89" i="26" s="1"/>
  <c r="K81" i="26"/>
  <c r="J82" i="26"/>
  <c r="K82" i="26" s="1"/>
  <c r="K10" i="26"/>
  <c r="J11" i="26"/>
  <c r="K53" i="26"/>
  <c r="J54" i="26"/>
  <c r="K54" i="26" s="1"/>
  <c r="K67" i="26"/>
  <c r="J68" i="26"/>
  <c r="K68" i="26" s="1"/>
  <c r="K25" i="26"/>
  <c r="J26" i="26"/>
  <c r="K26" i="26" s="1"/>
  <c r="K39" i="26"/>
  <c r="J40" i="26"/>
  <c r="K40" i="26" s="1"/>
  <c r="K11" i="26" l="1"/>
  <c r="J12" i="26"/>
  <c r="K12" i="26" s="1"/>
  <c r="K4" i="26" s="1"/>
  <c r="M5" i="23" l="1"/>
  <c r="N5" i="23"/>
  <c r="O5" i="23"/>
  <c r="P5" i="23"/>
  <c r="Q5" i="23"/>
  <c r="R5" i="23"/>
  <c r="S5" i="23"/>
  <c r="T5" i="23"/>
  <c r="U5" i="23"/>
  <c r="M6" i="23"/>
  <c r="N6" i="23"/>
  <c r="O6" i="23"/>
  <c r="P6" i="23"/>
  <c r="Q6" i="23"/>
  <c r="R6" i="23"/>
  <c r="S6" i="23"/>
  <c r="T6" i="23"/>
  <c r="U6" i="23"/>
  <c r="M7" i="23"/>
  <c r="N7" i="23"/>
  <c r="O7" i="23"/>
  <c r="P7" i="23"/>
  <c r="Q7" i="23"/>
  <c r="R7" i="23"/>
  <c r="S7" i="23"/>
  <c r="T7" i="23"/>
  <c r="U7" i="23"/>
  <c r="M8" i="23"/>
  <c r="N8" i="23"/>
  <c r="O8" i="23"/>
  <c r="P8" i="23"/>
  <c r="Q8" i="23"/>
  <c r="R8" i="23"/>
  <c r="S8" i="23"/>
  <c r="T8" i="23"/>
  <c r="U8" i="23"/>
  <c r="M9" i="23"/>
  <c r="N9" i="23"/>
  <c r="O9" i="23"/>
  <c r="P9" i="23"/>
  <c r="Q9" i="23"/>
  <c r="R9" i="23"/>
  <c r="S9" i="23"/>
  <c r="T9" i="23"/>
  <c r="U9" i="23"/>
  <c r="M10" i="23"/>
  <c r="N10" i="23"/>
  <c r="O10" i="23"/>
  <c r="P10" i="23"/>
  <c r="Q10" i="23"/>
  <c r="R10" i="23"/>
  <c r="S10" i="23"/>
  <c r="T10" i="23"/>
  <c r="U10" i="23"/>
  <c r="M11" i="23"/>
  <c r="N11" i="23"/>
  <c r="O11" i="23"/>
  <c r="P11" i="23"/>
  <c r="Q11" i="23"/>
  <c r="R11" i="23"/>
  <c r="S11" i="23"/>
  <c r="T11" i="23"/>
  <c r="U11" i="23"/>
  <c r="M12" i="23"/>
  <c r="N12" i="23"/>
  <c r="O12" i="23"/>
  <c r="P12" i="23"/>
  <c r="Q12" i="23"/>
  <c r="R12" i="23"/>
  <c r="S12" i="23"/>
  <c r="T12" i="23"/>
  <c r="U12" i="23"/>
  <c r="M13" i="23"/>
  <c r="N13" i="23"/>
  <c r="O13" i="23"/>
  <c r="P13" i="23"/>
  <c r="Q13" i="23"/>
  <c r="R13" i="23"/>
  <c r="S13" i="23"/>
  <c r="T13" i="23"/>
  <c r="U13" i="23"/>
  <c r="M14" i="23"/>
  <c r="N14" i="23"/>
  <c r="O14" i="23"/>
  <c r="P14" i="23"/>
  <c r="Q14" i="23"/>
  <c r="R14" i="23"/>
  <c r="S14" i="23"/>
  <c r="T14" i="23"/>
  <c r="U14" i="23"/>
  <c r="M15" i="23"/>
  <c r="N15" i="23"/>
  <c r="O15" i="23"/>
  <c r="P15" i="23"/>
  <c r="Q15" i="23"/>
  <c r="R15" i="23"/>
  <c r="S15" i="23"/>
  <c r="T15" i="23"/>
  <c r="U15" i="23"/>
  <c r="M16" i="23"/>
  <c r="N16" i="23"/>
  <c r="O16" i="23"/>
  <c r="P16" i="23"/>
  <c r="Q16" i="23"/>
  <c r="R16" i="23"/>
  <c r="S16" i="23"/>
  <c r="T16" i="23"/>
  <c r="U16" i="23"/>
  <c r="M17" i="23"/>
  <c r="N17" i="23"/>
  <c r="O17" i="23"/>
  <c r="P17" i="23"/>
  <c r="Q17" i="23"/>
  <c r="R17" i="23"/>
  <c r="S17" i="23"/>
  <c r="T17" i="23"/>
  <c r="U17" i="23"/>
  <c r="M18" i="23"/>
  <c r="N18" i="23"/>
  <c r="O18" i="23"/>
  <c r="P18" i="23"/>
  <c r="Q18" i="23"/>
  <c r="R18" i="23"/>
  <c r="S18" i="23"/>
  <c r="T18" i="23"/>
  <c r="U18" i="23"/>
  <c r="M19" i="23"/>
  <c r="N19" i="23"/>
  <c r="O19" i="23"/>
  <c r="P19" i="23"/>
  <c r="Q19" i="23"/>
  <c r="R19" i="23"/>
  <c r="S19" i="23"/>
  <c r="T19" i="23"/>
  <c r="U19" i="23"/>
  <c r="M20" i="23"/>
  <c r="N20" i="23"/>
  <c r="O20" i="23"/>
  <c r="P20" i="23"/>
  <c r="Q20" i="23"/>
  <c r="R20" i="23"/>
  <c r="S20" i="23"/>
  <c r="T20" i="23"/>
  <c r="U20" i="23"/>
  <c r="M21" i="23"/>
  <c r="N21" i="23"/>
  <c r="O21" i="23"/>
  <c r="P21" i="23"/>
  <c r="Q21" i="23"/>
  <c r="R21" i="23"/>
  <c r="S21" i="23"/>
  <c r="T21" i="23"/>
  <c r="U21" i="23"/>
  <c r="M22" i="23"/>
  <c r="N22" i="23"/>
  <c r="O22" i="23"/>
  <c r="P22" i="23"/>
  <c r="Q22" i="23"/>
  <c r="R22" i="23"/>
  <c r="S22" i="23"/>
  <c r="T22" i="23"/>
  <c r="U22" i="23"/>
  <c r="M23" i="23"/>
  <c r="N23" i="23"/>
  <c r="O23" i="23"/>
  <c r="P23" i="23"/>
  <c r="Q23" i="23"/>
  <c r="R23" i="23"/>
  <c r="S23" i="23"/>
  <c r="T23" i="23"/>
  <c r="U23" i="23"/>
  <c r="M4" i="23"/>
  <c r="N4" i="23"/>
  <c r="O4" i="23"/>
  <c r="P4" i="23"/>
  <c r="Q4" i="23"/>
  <c r="R4" i="23"/>
  <c r="S4" i="23"/>
  <c r="T4" i="23"/>
  <c r="U4" i="23"/>
  <c r="O3" i="23"/>
  <c r="P3" i="23"/>
  <c r="Q3" i="23"/>
  <c r="R3" i="23"/>
  <c r="S3" i="23"/>
  <c r="T3" i="23"/>
  <c r="U3" i="23"/>
  <c r="N3" i="23"/>
  <c r="M3" i="23"/>
  <c r="F3" i="24"/>
  <c r="F4" i="24"/>
  <c r="G4" i="24"/>
  <c r="F5" i="24"/>
  <c r="G5" i="24"/>
  <c r="F6" i="24"/>
  <c r="G6" i="24"/>
  <c r="F7" i="24"/>
  <c r="G7" i="24"/>
  <c r="F8" i="24"/>
  <c r="G8" i="24"/>
  <c r="F9" i="24"/>
  <c r="G9" i="24"/>
  <c r="F10" i="24"/>
  <c r="G10" i="24"/>
  <c r="F11" i="24"/>
  <c r="G11" i="24"/>
  <c r="F12" i="24"/>
  <c r="G12" i="24"/>
  <c r="F13" i="24"/>
  <c r="G13" i="24"/>
  <c r="F14" i="24"/>
  <c r="G14" i="24"/>
  <c r="F15" i="24"/>
  <c r="G15" i="24"/>
  <c r="F16" i="24"/>
  <c r="G16" i="24"/>
  <c r="F17" i="24"/>
  <c r="G17" i="24"/>
  <c r="F18" i="24"/>
  <c r="G18" i="24"/>
  <c r="F19" i="24"/>
  <c r="G19" i="24"/>
  <c r="F20" i="24"/>
  <c r="G20" i="24"/>
  <c r="F21" i="24"/>
  <c r="G21" i="24"/>
  <c r="F22" i="24"/>
  <c r="G22" i="24"/>
  <c r="F23" i="24"/>
  <c r="G23" i="24"/>
  <c r="G3" i="24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AZ5" i="21"/>
  <c r="BA5" i="21"/>
  <c r="BB5" i="21"/>
  <c r="BS5" i="21" s="1"/>
  <c r="BC5" i="21"/>
  <c r="BD5" i="21"/>
  <c r="BE5" i="21"/>
  <c r="BF5" i="21"/>
  <c r="BW5" i="21" s="1"/>
  <c r="BG5" i="21"/>
  <c r="BH5" i="21"/>
  <c r="BI5" i="21"/>
  <c r="BJ5" i="21"/>
  <c r="CA5" i="21" s="1"/>
  <c r="BK5" i="21"/>
  <c r="BL5" i="21"/>
  <c r="BM5" i="21"/>
  <c r="BN5" i="21"/>
  <c r="CE5" i="21" s="1"/>
  <c r="BO5" i="21"/>
  <c r="AZ6" i="21"/>
  <c r="BA6" i="21"/>
  <c r="BB6" i="21"/>
  <c r="BS6" i="21" s="1"/>
  <c r="BC6" i="21"/>
  <c r="BD6" i="21"/>
  <c r="BE6" i="21"/>
  <c r="BF6" i="21"/>
  <c r="BW6" i="21" s="1"/>
  <c r="BG6" i="21"/>
  <c r="BH6" i="21"/>
  <c r="BI6" i="21"/>
  <c r="BJ6" i="21"/>
  <c r="CA6" i="21" s="1"/>
  <c r="BK6" i="21"/>
  <c r="BL6" i="21"/>
  <c r="BM6" i="21"/>
  <c r="BN6" i="21"/>
  <c r="CE6" i="21" s="1"/>
  <c r="BO6" i="21"/>
  <c r="AZ3" i="21"/>
  <c r="BA3" i="21"/>
  <c r="BB3" i="21"/>
  <c r="BS3" i="21" s="1"/>
  <c r="BC3" i="21"/>
  <c r="BD3" i="21"/>
  <c r="BE3" i="21"/>
  <c r="BF3" i="21"/>
  <c r="BW3" i="21" s="1"/>
  <c r="BG3" i="21"/>
  <c r="BH3" i="21"/>
  <c r="BI3" i="21"/>
  <c r="BJ3" i="21"/>
  <c r="CA3" i="21" s="1"/>
  <c r="BK3" i="21"/>
  <c r="BL3" i="21"/>
  <c r="BM3" i="21"/>
  <c r="BN3" i="21"/>
  <c r="CE3" i="21" s="1"/>
  <c r="BO3" i="21"/>
  <c r="BA2" i="21"/>
  <c r="BB2" i="21"/>
  <c r="BC2" i="21"/>
  <c r="BT2" i="21" s="1"/>
  <c r="BD2" i="21"/>
  <c r="BE2" i="21"/>
  <c r="BF2" i="21"/>
  <c r="BG2" i="21"/>
  <c r="BX2" i="21" s="1"/>
  <c r="BH2" i="21"/>
  <c r="BI2" i="21"/>
  <c r="BJ2" i="21"/>
  <c r="BK2" i="21"/>
  <c r="CB2" i="21" s="1"/>
  <c r="BL2" i="21"/>
  <c r="BM2" i="21"/>
  <c r="BN2" i="21"/>
  <c r="BO2" i="21"/>
  <c r="CF2" i="21" s="1"/>
  <c r="AZ2" i="21"/>
  <c r="BQ2" i="21" s="1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AL15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AH92" i="6"/>
  <c r="AI92" i="6"/>
  <c r="AJ92" i="6"/>
  <c r="AK92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AH94" i="6"/>
  <c r="AI94" i="6"/>
  <c r="AJ94" i="6"/>
  <c r="AK94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I95" i="6"/>
  <c r="AJ95" i="6"/>
  <c r="AK95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I96" i="6"/>
  <c r="AJ96" i="6"/>
  <c r="AK96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AH99" i="6"/>
  <c r="AI99" i="6"/>
  <c r="AJ99" i="6"/>
  <c r="AK99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AH101" i="6"/>
  <c r="AI101" i="6"/>
  <c r="AJ101" i="6"/>
  <c r="AK101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AH102" i="6"/>
  <c r="AI102" i="6"/>
  <c r="AJ102" i="6"/>
  <c r="AK102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I103" i="6"/>
  <c r="AJ103" i="6"/>
  <c r="AK103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AH104" i="6"/>
  <c r="AI104" i="6"/>
  <c r="AJ104" i="6"/>
  <c r="AK104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AH105" i="6"/>
  <c r="AI105" i="6"/>
  <c r="AJ105" i="6"/>
  <c r="AK105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I106" i="6"/>
  <c r="AJ106" i="6"/>
  <c r="AK106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I107" i="6"/>
  <c r="AJ107" i="6"/>
  <c r="AK107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I108" i="6"/>
  <c r="AJ108" i="6"/>
  <c r="AK108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AH109" i="6"/>
  <c r="AI109" i="6"/>
  <c r="AJ109" i="6"/>
  <c r="AK109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AH110" i="6"/>
  <c r="AI110" i="6"/>
  <c r="AJ110" i="6"/>
  <c r="AK110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AH111" i="6"/>
  <c r="AI111" i="6"/>
  <c r="AJ111" i="6"/>
  <c r="AK111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AH112" i="6"/>
  <c r="AI112" i="6"/>
  <c r="AJ112" i="6"/>
  <c r="AK112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AH113" i="6"/>
  <c r="AI113" i="6"/>
  <c r="AJ113" i="6"/>
  <c r="AK113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AH114" i="6"/>
  <c r="AI114" i="6"/>
  <c r="AJ114" i="6"/>
  <c r="AK114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AH120" i="6"/>
  <c r="AI120" i="6"/>
  <c r="AJ120" i="6"/>
  <c r="AK120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I121" i="6"/>
  <c r="AJ121" i="6"/>
  <c r="AK121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AH122" i="6"/>
  <c r="AI122" i="6"/>
  <c r="AJ122" i="6"/>
  <c r="AK122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AH123" i="6"/>
  <c r="AI123" i="6"/>
  <c r="AJ123" i="6"/>
  <c r="AK123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AH125" i="6"/>
  <c r="AI125" i="6"/>
  <c r="AJ125" i="6"/>
  <c r="AK125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AH126" i="6"/>
  <c r="AI126" i="6"/>
  <c r="AJ126" i="6"/>
  <c r="AK126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AH127" i="6"/>
  <c r="AI127" i="6"/>
  <c r="AJ127" i="6"/>
  <c r="AK127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AH131" i="6"/>
  <c r="AI131" i="6"/>
  <c r="AJ131" i="6"/>
  <c r="AK131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AH132" i="6"/>
  <c r="AI132" i="6"/>
  <c r="AJ132" i="6"/>
  <c r="AK132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I133" i="6"/>
  <c r="AJ133" i="6"/>
  <c r="AK133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I134" i="6"/>
  <c r="AJ134" i="6"/>
  <c r="AK134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I135" i="6"/>
  <c r="AJ135" i="6"/>
  <c r="AK135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AH136" i="6"/>
  <c r="AI136" i="6"/>
  <c r="AJ136" i="6"/>
  <c r="AK136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I137" i="6"/>
  <c r="AJ137" i="6"/>
  <c r="AK137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AH138" i="6"/>
  <c r="AI138" i="6"/>
  <c r="AJ138" i="6"/>
  <c r="AK138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AH139" i="6"/>
  <c r="AI139" i="6"/>
  <c r="AJ139" i="6"/>
  <c r="AK139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AH140" i="6"/>
  <c r="AI140" i="6"/>
  <c r="AJ140" i="6"/>
  <c r="AK140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AH141" i="6"/>
  <c r="AI141" i="6"/>
  <c r="AJ141" i="6"/>
  <c r="AK141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I142" i="6"/>
  <c r="AJ142" i="6"/>
  <c r="AK142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AH143" i="6"/>
  <c r="AI143" i="6"/>
  <c r="AJ143" i="6"/>
  <c r="AK143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AH144" i="6"/>
  <c r="AI144" i="6"/>
  <c r="AJ144" i="6"/>
  <c r="AK144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AH145" i="6"/>
  <c r="AI145" i="6"/>
  <c r="AJ145" i="6"/>
  <c r="AK145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AH146" i="6"/>
  <c r="AI146" i="6"/>
  <c r="AJ146" i="6"/>
  <c r="AK146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I147" i="6"/>
  <c r="AJ147" i="6"/>
  <c r="AK147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AH148" i="6"/>
  <c r="AI148" i="6"/>
  <c r="AJ148" i="6"/>
  <c r="AK148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AH149" i="6"/>
  <c r="AI149" i="6"/>
  <c r="AJ149" i="6"/>
  <c r="AK149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AH150" i="6"/>
  <c r="AI150" i="6"/>
  <c r="AJ150" i="6"/>
  <c r="AK150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AH151" i="6"/>
  <c r="AI151" i="6"/>
  <c r="AJ151" i="6"/>
  <c r="AK151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I152" i="6"/>
  <c r="AJ152" i="6"/>
  <c r="AK152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I153" i="6"/>
  <c r="AJ153" i="6"/>
  <c r="AK153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AH155" i="6"/>
  <c r="AI155" i="6"/>
  <c r="AJ155" i="6"/>
  <c r="AK155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AH156" i="6"/>
  <c r="AI156" i="6"/>
  <c r="AJ156" i="6"/>
  <c r="AK156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AH157" i="6"/>
  <c r="AI157" i="6"/>
  <c r="AJ157" i="6"/>
  <c r="AK157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AH158" i="6"/>
  <c r="AI158" i="6"/>
  <c r="AJ158" i="6"/>
  <c r="AK158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AH159" i="6"/>
  <c r="AI159" i="6"/>
  <c r="AJ159" i="6"/>
  <c r="AK159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I160" i="6"/>
  <c r="AJ160" i="6"/>
  <c r="AK160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I161" i="6"/>
  <c r="AJ161" i="6"/>
  <c r="AK161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I162" i="6"/>
  <c r="AJ162" i="6"/>
  <c r="AK162" i="6"/>
  <c r="U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I163" i="6"/>
  <c r="AJ163" i="6"/>
  <c r="AK163" i="6"/>
  <c r="U164" i="6"/>
  <c r="V164" i="6"/>
  <c r="W164" i="6"/>
  <c r="X164" i="6"/>
  <c r="Y164" i="6"/>
  <c r="Z164" i="6"/>
  <c r="AA164" i="6"/>
  <c r="AB164" i="6"/>
  <c r="AC164" i="6"/>
  <c r="AD164" i="6"/>
  <c r="AE164" i="6"/>
  <c r="AF164" i="6"/>
  <c r="AG164" i="6"/>
  <c r="AH164" i="6"/>
  <c r="AI164" i="6"/>
  <c r="AJ164" i="6"/>
  <c r="AK164" i="6"/>
  <c r="U165" i="6"/>
  <c r="V165" i="6"/>
  <c r="W165" i="6"/>
  <c r="X165" i="6"/>
  <c r="Y165" i="6"/>
  <c r="Z165" i="6"/>
  <c r="AA165" i="6"/>
  <c r="AB165" i="6"/>
  <c r="AC165" i="6"/>
  <c r="AD165" i="6"/>
  <c r="AE165" i="6"/>
  <c r="AF165" i="6"/>
  <c r="AG165" i="6"/>
  <c r="AH165" i="6"/>
  <c r="AI165" i="6"/>
  <c r="AJ165" i="6"/>
  <c r="AK165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U167" i="6"/>
  <c r="V167" i="6"/>
  <c r="W167" i="6"/>
  <c r="X167" i="6"/>
  <c r="Y167" i="6"/>
  <c r="Z167" i="6"/>
  <c r="AA167" i="6"/>
  <c r="AB167" i="6"/>
  <c r="AC167" i="6"/>
  <c r="AD167" i="6"/>
  <c r="AE167" i="6"/>
  <c r="AF167" i="6"/>
  <c r="AG167" i="6"/>
  <c r="AH167" i="6"/>
  <c r="AI167" i="6"/>
  <c r="AJ167" i="6"/>
  <c r="AK167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U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I169" i="6"/>
  <c r="AJ169" i="6"/>
  <c r="AK169" i="6"/>
  <c r="U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I170" i="6"/>
  <c r="AJ170" i="6"/>
  <c r="AK170" i="6"/>
  <c r="U171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AH171" i="6"/>
  <c r="AI171" i="6"/>
  <c r="AJ171" i="6"/>
  <c r="AK171" i="6"/>
  <c r="U172" i="6"/>
  <c r="V172" i="6"/>
  <c r="W172" i="6"/>
  <c r="X172" i="6"/>
  <c r="Y172" i="6"/>
  <c r="Z172" i="6"/>
  <c r="AA172" i="6"/>
  <c r="AB172" i="6"/>
  <c r="AC172" i="6"/>
  <c r="AD172" i="6"/>
  <c r="AE172" i="6"/>
  <c r="AF172" i="6"/>
  <c r="AG172" i="6"/>
  <c r="AH172" i="6"/>
  <c r="AI172" i="6"/>
  <c r="AJ172" i="6"/>
  <c r="AK172" i="6"/>
  <c r="U173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I173" i="6"/>
  <c r="AJ173" i="6"/>
  <c r="AK173" i="6"/>
  <c r="U174" i="6"/>
  <c r="V174" i="6"/>
  <c r="W174" i="6"/>
  <c r="X174" i="6"/>
  <c r="Y174" i="6"/>
  <c r="Z174" i="6"/>
  <c r="AA174" i="6"/>
  <c r="AB174" i="6"/>
  <c r="AC174" i="6"/>
  <c r="AD174" i="6"/>
  <c r="AE174" i="6"/>
  <c r="AF174" i="6"/>
  <c r="AG174" i="6"/>
  <c r="AH174" i="6"/>
  <c r="AI174" i="6"/>
  <c r="AJ174" i="6"/>
  <c r="AK174" i="6"/>
  <c r="U175" i="6"/>
  <c r="V175" i="6"/>
  <c r="W175" i="6"/>
  <c r="X175" i="6"/>
  <c r="Y175" i="6"/>
  <c r="Z175" i="6"/>
  <c r="AA175" i="6"/>
  <c r="AB175" i="6"/>
  <c r="AC175" i="6"/>
  <c r="AD175" i="6"/>
  <c r="AE175" i="6"/>
  <c r="AF175" i="6"/>
  <c r="AG175" i="6"/>
  <c r="AH175" i="6"/>
  <c r="AI175" i="6"/>
  <c r="AJ175" i="6"/>
  <c r="AK175" i="6"/>
  <c r="U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I176" i="6"/>
  <c r="AJ176" i="6"/>
  <c r="AK176" i="6"/>
  <c r="U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AH177" i="6"/>
  <c r="AI177" i="6"/>
  <c r="AJ177" i="6"/>
  <c r="AK177" i="6"/>
  <c r="U178" i="6"/>
  <c r="V178" i="6"/>
  <c r="W178" i="6"/>
  <c r="X178" i="6"/>
  <c r="Y178" i="6"/>
  <c r="Z178" i="6"/>
  <c r="AA178" i="6"/>
  <c r="AB178" i="6"/>
  <c r="AC178" i="6"/>
  <c r="AD178" i="6"/>
  <c r="AE178" i="6"/>
  <c r="AF178" i="6"/>
  <c r="AG178" i="6"/>
  <c r="AH178" i="6"/>
  <c r="AI178" i="6"/>
  <c r="AJ178" i="6"/>
  <c r="AK178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U180" i="6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I180" i="6"/>
  <c r="AJ180" i="6"/>
  <c r="AK180" i="6"/>
  <c r="U181" i="6"/>
  <c r="V181" i="6"/>
  <c r="W181" i="6"/>
  <c r="X181" i="6"/>
  <c r="Y181" i="6"/>
  <c r="Z181" i="6"/>
  <c r="AA181" i="6"/>
  <c r="AB181" i="6"/>
  <c r="AC181" i="6"/>
  <c r="AD181" i="6"/>
  <c r="AE181" i="6"/>
  <c r="AF181" i="6"/>
  <c r="AG181" i="6"/>
  <c r="AH181" i="6"/>
  <c r="AI181" i="6"/>
  <c r="AJ181" i="6"/>
  <c r="AK181" i="6"/>
  <c r="U182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AH182" i="6"/>
  <c r="AI182" i="6"/>
  <c r="AJ182" i="6"/>
  <c r="AK182" i="6"/>
  <c r="U183" i="6"/>
  <c r="V183" i="6"/>
  <c r="W183" i="6"/>
  <c r="X183" i="6"/>
  <c r="Y183" i="6"/>
  <c r="Z183" i="6"/>
  <c r="AA183" i="6"/>
  <c r="AB183" i="6"/>
  <c r="AC183" i="6"/>
  <c r="AD183" i="6"/>
  <c r="AE183" i="6"/>
  <c r="AF183" i="6"/>
  <c r="AG183" i="6"/>
  <c r="AH183" i="6"/>
  <c r="AI183" i="6"/>
  <c r="AJ183" i="6"/>
  <c r="AK183" i="6"/>
  <c r="U184" i="6"/>
  <c r="V184" i="6"/>
  <c r="W184" i="6"/>
  <c r="X184" i="6"/>
  <c r="Y184" i="6"/>
  <c r="Z184" i="6"/>
  <c r="AA184" i="6"/>
  <c r="AB184" i="6"/>
  <c r="AC184" i="6"/>
  <c r="AD184" i="6"/>
  <c r="AE184" i="6"/>
  <c r="AF184" i="6"/>
  <c r="AG184" i="6"/>
  <c r="AH184" i="6"/>
  <c r="AI184" i="6"/>
  <c r="AJ184" i="6"/>
  <c r="AK184" i="6"/>
  <c r="U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I185" i="6"/>
  <c r="AJ185" i="6"/>
  <c r="AK185" i="6"/>
  <c r="U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I186" i="6"/>
  <c r="AJ186" i="6"/>
  <c r="AK186" i="6"/>
  <c r="U187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I187" i="6"/>
  <c r="AJ187" i="6"/>
  <c r="AK187" i="6"/>
  <c r="U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I188" i="6"/>
  <c r="AJ188" i="6"/>
  <c r="AK188" i="6"/>
  <c r="U189" i="6"/>
  <c r="V189" i="6"/>
  <c r="W189" i="6"/>
  <c r="X189" i="6"/>
  <c r="Y189" i="6"/>
  <c r="Z189" i="6"/>
  <c r="AA189" i="6"/>
  <c r="AB189" i="6"/>
  <c r="AC189" i="6"/>
  <c r="AD189" i="6"/>
  <c r="AE189" i="6"/>
  <c r="AF189" i="6"/>
  <c r="AG189" i="6"/>
  <c r="AH189" i="6"/>
  <c r="AI189" i="6"/>
  <c r="AJ189" i="6"/>
  <c r="AK189" i="6"/>
  <c r="U190" i="6"/>
  <c r="V190" i="6"/>
  <c r="W190" i="6"/>
  <c r="X190" i="6"/>
  <c r="Y190" i="6"/>
  <c r="Z190" i="6"/>
  <c r="AA190" i="6"/>
  <c r="AB190" i="6"/>
  <c r="AC190" i="6"/>
  <c r="AD190" i="6"/>
  <c r="AE190" i="6"/>
  <c r="AF190" i="6"/>
  <c r="AG190" i="6"/>
  <c r="AH190" i="6"/>
  <c r="AI190" i="6"/>
  <c r="AJ190" i="6"/>
  <c r="AK190" i="6"/>
  <c r="U191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I191" i="6"/>
  <c r="AJ191" i="6"/>
  <c r="AK191" i="6"/>
  <c r="U192" i="6"/>
  <c r="V192" i="6"/>
  <c r="W192" i="6"/>
  <c r="X192" i="6"/>
  <c r="Y192" i="6"/>
  <c r="Z192" i="6"/>
  <c r="AA192" i="6"/>
  <c r="AB192" i="6"/>
  <c r="AC192" i="6"/>
  <c r="AD192" i="6"/>
  <c r="AE192" i="6"/>
  <c r="AF192" i="6"/>
  <c r="AG192" i="6"/>
  <c r="AH192" i="6"/>
  <c r="AI192" i="6"/>
  <c r="AJ192" i="6"/>
  <c r="AK192" i="6"/>
  <c r="U193" i="6"/>
  <c r="V193" i="6"/>
  <c r="W193" i="6"/>
  <c r="X193" i="6"/>
  <c r="Y193" i="6"/>
  <c r="Z193" i="6"/>
  <c r="AA193" i="6"/>
  <c r="AB193" i="6"/>
  <c r="AC193" i="6"/>
  <c r="AD193" i="6"/>
  <c r="AE193" i="6"/>
  <c r="AF193" i="6"/>
  <c r="AG193" i="6"/>
  <c r="AH193" i="6"/>
  <c r="AI193" i="6"/>
  <c r="AJ193" i="6"/>
  <c r="AK193" i="6"/>
  <c r="U194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AH194" i="6"/>
  <c r="AI194" i="6"/>
  <c r="AJ194" i="6"/>
  <c r="AK194" i="6"/>
  <c r="U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I195" i="6"/>
  <c r="AJ195" i="6"/>
  <c r="AK195" i="6"/>
  <c r="U196" i="6"/>
  <c r="V196" i="6"/>
  <c r="W196" i="6"/>
  <c r="X196" i="6"/>
  <c r="Y196" i="6"/>
  <c r="Z196" i="6"/>
  <c r="AA196" i="6"/>
  <c r="AB196" i="6"/>
  <c r="AC196" i="6"/>
  <c r="AD196" i="6"/>
  <c r="AE196" i="6"/>
  <c r="AF196" i="6"/>
  <c r="AG196" i="6"/>
  <c r="AH196" i="6"/>
  <c r="AI196" i="6"/>
  <c r="AJ196" i="6"/>
  <c r="AK196" i="6"/>
  <c r="U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I197" i="6"/>
  <c r="AJ197" i="6"/>
  <c r="AK197" i="6"/>
  <c r="U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AH198" i="6"/>
  <c r="AI198" i="6"/>
  <c r="AJ198" i="6"/>
  <c r="AK198" i="6"/>
  <c r="U199" i="6"/>
  <c r="V199" i="6"/>
  <c r="W199" i="6"/>
  <c r="X199" i="6"/>
  <c r="Y199" i="6"/>
  <c r="Z199" i="6"/>
  <c r="AA199" i="6"/>
  <c r="AB199" i="6"/>
  <c r="AC199" i="6"/>
  <c r="AD199" i="6"/>
  <c r="AE199" i="6"/>
  <c r="AF199" i="6"/>
  <c r="AG199" i="6"/>
  <c r="AH199" i="6"/>
  <c r="AI199" i="6"/>
  <c r="AJ199" i="6"/>
  <c r="AK199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U3" i="6"/>
  <c r="BQ1" i="21"/>
  <c r="BR2" i="21"/>
  <c r="BS2" i="21"/>
  <c r="BU2" i="21"/>
  <c r="BV2" i="21"/>
  <c r="BW2" i="21"/>
  <c r="BY2" i="21"/>
  <c r="BZ2" i="21"/>
  <c r="CA2" i="21"/>
  <c r="CC2" i="21"/>
  <c r="CD2" i="21"/>
  <c r="CE2" i="21"/>
  <c r="BR3" i="21"/>
  <c r="BT3" i="21"/>
  <c r="BU3" i="21"/>
  <c r="BV3" i="21"/>
  <c r="BX3" i="21"/>
  <c r="BY3" i="21"/>
  <c r="BZ3" i="21"/>
  <c r="CB3" i="21"/>
  <c r="CC3" i="21"/>
  <c r="CD3" i="21"/>
  <c r="CF3" i="21"/>
  <c r="BR4" i="21"/>
  <c r="BS4" i="21"/>
  <c r="BT4" i="21"/>
  <c r="BU4" i="21"/>
  <c r="BV4" i="21"/>
  <c r="BW4" i="21"/>
  <c r="BX4" i="21"/>
  <c r="BY4" i="21"/>
  <c r="BZ4" i="21"/>
  <c r="CA4" i="21"/>
  <c r="CB4" i="21"/>
  <c r="CC4" i="21"/>
  <c r="CD4" i="21"/>
  <c r="CE4" i="21"/>
  <c r="CF4" i="21"/>
  <c r="BR5" i="21"/>
  <c r="BT5" i="21"/>
  <c r="BU5" i="21"/>
  <c r="BV5" i="21"/>
  <c r="BX5" i="21"/>
  <c r="BY5" i="21"/>
  <c r="BZ5" i="21"/>
  <c r="CB5" i="21"/>
  <c r="CC5" i="21"/>
  <c r="CD5" i="21"/>
  <c r="CF5" i="21"/>
  <c r="BR6" i="21"/>
  <c r="BT6" i="21"/>
  <c r="BU6" i="21"/>
  <c r="BV6" i="21"/>
  <c r="BX6" i="21"/>
  <c r="BY6" i="21"/>
  <c r="BZ6" i="21"/>
  <c r="CB6" i="21"/>
  <c r="CC6" i="21"/>
  <c r="CD6" i="21"/>
  <c r="CF6" i="21"/>
  <c r="BQ3" i="21"/>
  <c r="BQ4" i="21"/>
  <c r="BQ5" i="21"/>
  <c r="BQ6" i="21"/>
  <c r="BS1" i="21"/>
  <c r="BT1" i="21"/>
  <c r="BU1" i="21"/>
  <c r="BV1" i="21"/>
  <c r="BW1" i="21"/>
  <c r="BX1" i="21"/>
  <c r="BY1" i="21"/>
  <c r="BZ1" i="21"/>
  <c r="CA1" i="21"/>
  <c r="CB1" i="21"/>
  <c r="CC1" i="21"/>
  <c r="CD1" i="21"/>
  <c r="CE1" i="21"/>
  <c r="CF1" i="21"/>
  <c r="BR1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T4" i="21"/>
  <c r="T3" i="21"/>
  <c r="L2" i="8"/>
  <c r="L3" i="8"/>
  <c r="L4" i="8"/>
  <c r="K3" i="8"/>
  <c r="K4" i="8"/>
  <c r="K2" i="8"/>
  <c r="G4" i="8"/>
  <c r="G2" i="8"/>
  <c r="G3" i="8"/>
  <c r="F2" i="8"/>
  <c r="F3" i="8"/>
  <c r="F4" i="8"/>
  <c r="AZ1" i="6"/>
  <c r="BA1" i="6"/>
  <c r="BB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L1" i="6"/>
  <c r="U1" i="6"/>
  <c r="T1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T2" i="20"/>
  <c r="AH1" i="20"/>
  <c r="AG1" i="20"/>
  <c r="AD1" i="20"/>
  <c r="AE1" i="20"/>
  <c r="AF1" i="20"/>
  <c r="U1" i="20"/>
  <c r="V1" i="20"/>
  <c r="W1" i="20"/>
  <c r="X1" i="20"/>
  <c r="Y1" i="20"/>
  <c r="Z1" i="20"/>
  <c r="AA1" i="20"/>
  <c r="AB1" i="20"/>
  <c r="AC1" i="20"/>
  <c r="D2" i="20"/>
  <c r="D3" i="20"/>
  <c r="D4" i="20"/>
  <c r="D5" i="20"/>
  <c r="D6" i="20"/>
  <c r="D7" i="20"/>
  <c r="D8" i="20"/>
  <c r="D9" i="20"/>
  <c r="D10" i="20"/>
  <c r="D11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2" i="18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BQ4" i="17"/>
  <c r="BR4" i="17"/>
  <c r="BS4" i="17"/>
  <c r="BT4" i="17"/>
  <c r="BT4" i="19"/>
  <c r="BU4" i="17"/>
  <c r="BV4" i="17"/>
  <c r="BW4" i="17"/>
  <c r="BX4" i="17"/>
  <c r="BX4" i="19"/>
  <c r="BY4" i="17"/>
  <c r="BZ4" i="17"/>
  <c r="CA4" i="17"/>
  <c r="CB4" i="17"/>
  <c r="CB4" i="19"/>
  <c r="CC4" i="17"/>
  <c r="CD4" i="17"/>
  <c r="CE4" i="17"/>
  <c r="BQ5" i="17"/>
  <c r="BQ5" i="19"/>
  <c r="BR5" i="17"/>
  <c r="BS5" i="17"/>
  <c r="BT5" i="17"/>
  <c r="BU5" i="17"/>
  <c r="BU5" i="19"/>
  <c r="BV5" i="17"/>
  <c r="BW5" i="17"/>
  <c r="BX5" i="17"/>
  <c r="BY5" i="17"/>
  <c r="BY5" i="19"/>
  <c r="BZ5" i="17"/>
  <c r="CA5" i="17"/>
  <c r="CB5" i="17"/>
  <c r="CC5" i="17"/>
  <c r="CC5" i="19"/>
  <c r="CD5" i="17"/>
  <c r="CE5" i="17"/>
  <c r="BQ6" i="17"/>
  <c r="BR6" i="17"/>
  <c r="BS6" i="17"/>
  <c r="BT6" i="17"/>
  <c r="BU6" i="17"/>
  <c r="BV6" i="17"/>
  <c r="BW6" i="17"/>
  <c r="BX6" i="17"/>
  <c r="BY6" i="17"/>
  <c r="BZ6" i="17"/>
  <c r="CA6" i="17"/>
  <c r="CB6" i="17"/>
  <c r="CC6" i="17"/>
  <c r="CD6" i="17"/>
  <c r="CE6" i="17"/>
  <c r="BQ7" i="17"/>
  <c r="BR7" i="17"/>
  <c r="BS7" i="17"/>
  <c r="BS7" i="19"/>
  <c r="BT7" i="17"/>
  <c r="BU7" i="17"/>
  <c r="BV7" i="17"/>
  <c r="BW7" i="17"/>
  <c r="BW7" i="19"/>
  <c r="BX7" i="17"/>
  <c r="BY7" i="17"/>
  <c r="BZ7" i="17"/>
  <c r="CA7" i="17"/>
  <c r="CA7" i="19"/>
  <c r="CB7" i="17"/>
  <c r="CC7" i="17"/>
  <c r="CD7" i="17"/>
  <c r="CE7" i="17"/>
  <c r="CE7" i="19"/>
  <c r="BQ8" i="17"/>
  <c r="BR8" i="17"/>
  <c r="BS8" i="17"/>
  <c r="BT8" i="17"/>
  <c r="BT8" i="19"/>
  <c r="BU8" i="17"/>
  <c r="BV8" i="17"/>
  <c r="BW8" i="17"/>
  <c r="BX8" i="17"/>
  <c r="BX8" i="19"/>
  <c r="BY8" i="17"/>
  <c r="BZ8" i="17"/>
  <c r="CA8" i="17"/>
  <c r="CB8" i="17"/>
  <c r="CB8" i="19"/>
  <c r="CC8" i="17"/>
  <c r="CD8" i="17"/>
  <c r="CE8" i="17"/>
  <c r="BQ9" i="17"/>
  <c r="BQ9" i="19"/>
  <c r="BR9" i="17"/>
  <c r="BS9" i="17"/>
  <c r="BT9" i="17"/>
  <c r="BU9" i="17"/>
  <c r="BU9" i="19"/>
  <c r="BV9" i="17"/>
  <c r="BW9" i="17"/>
  <c r="BX9" i="17"/>
  <c r="BY9" i="17"/>
  <c r="BY9" i="19"/>
  <c r="BZ9" i="17"/>
  <c r="CA9" i="17"/>
  <c r="CB9" i="17"/>
  <c r="CC9" i="17"/>
  <c r="CC9" i="19"/>
  <c r="CD9" i="17"/>
  <c r="CE9" i="17"/>
  <c r="BQ10" i="17"/>
  <c r="BR10" i="17"/>
  <c r="BR10" i="19"/>
  <c r="BS10" i="17"/>
  <c r="BT10" i="17"/>
  <c r="BU10" i="17"/>
  <c r="BV10" i="17"/>
  <c r="BV10" i="19"/>
  <c r="BW10" i="17"/>
  <c r="BX10" i="17"/>
  <c r="BY10" i="17"/>
  <c r="BZ10" i="17"/>
  <c r="BZ10" i="19"/>
  <c r="CA10" i="17"/>
  <c r="CB10" i="17"/>
  <c r="CC10" i="17"/>
  <c r="CD10" i="17"/>
  <c r="CD10" i="19"/>
  <c r="CE10" i="17"/>
  <c r="BQ11" i="17"/>
  <c r="BR11" i="17"/>
  <c r="BS11" i="17"/>
  <c r="BS11" i="19"/>
  <c r="BT11" i="17"/>
  <c r="BU11" i="17"/>
  <c r="BV11" i="17"/>
  <c r="BW11" i="17"/>
  <c r="BW11" i="19"/>
  <c r="BX11" i="17"/>
  <c r="BY11" i="17"/>
  <c r="BZ11" i="17"/>
  <c r="CA11" i="17"/>
  <c r="CA11" i="19"/>
  <c r="CB11" i="17"/>
  <c r="CC11" i="17"/>
  <c r="CD11" i="17"/>
  <c r="CE11" i="17"/>
  <c r="CE11" i="19"/>
  <c r="BQ12" i="17"/>
  <c r="BR12" i="17"/>
  <c r="BS12" i="17"/>
  <c r="BT12" i="17"/>
  <c r="BT12" i="19"/>
  <c r="BU12" i="17"/>
  <c r="BV12" i="17"/>
  <c r="BW12" i="17"/>
  <c r="BX12" i="17"/>
  <c r="BX12" i="19"/>
  <c r="BY12" i="17"/>
  <c r="BZ12" i="17"/>
  <c r="CA12" i="17"/>
  <c r="CB12" i="17"/>
  <c r="CB12" i="19"/>
  <c r="CC12" i="17"/>
  <c r="CD12" i="17"/>
  <c r="CE12" i="17"/>
  <c r="BQ13" i="17"/>
  <c r="BQ13" i="19"/>
  <c r="BR13" i="17"/>
  <c r="BS13" i="17"/>
  <c r="BT13" i="17"/>
  <c r="BU13" i="17"/>
  <c r="BU13" i="19"/>
  <c r="BV13" i="17"/>
  <c r="BW13" i="17"/>
  <c r="BX13" i="17"/>
  <c r="BY13" i="17"/>
  <c r="BY13" i="19"/>
  <c r="BZ13" i="17"/>
  <c r="CA13" i="17"/>
  <c r="CB13" i="17"/>
  <c r="CC13" i="17"/>
  <c r="CC13" i="19"/>
  <c r="CD13" i="17"/>
  <c r="CE13" i="17"/>
  <c r="BQ14" i="17"/>
  <c r="BR14" i="17"/>
  <c r="BR14" i="19"/>
  <c r="BS14" i="17"/>
  <c r="BT14" i="17"/>
  <c r="BU14" i="17"/>
  <c r="BV14" i="17"/>
  <c r="BV14" i="19"/>
  <c r="BW14" i="17"/>
  <c r="BX14" i="17"/>
  <c r="BY14" i="17"/>
  <c r="BZ14" i="17"/>
  <c r="BZ14" i="19"/>
  <c r="CA14" i="17"/>
  <c r="CB14" i="17"/>
  <c r="CC14" i="17"/>
  <c r="CD14" i="17"/>
  <c r="CD14" i="19"/>
  <c r="CE14" i="17"/>
  <c r="BQ15" i="17"/>
  <c r="BR15" i="17"/>
  <c r="BS15" i="17"/>
  <c r="BS15" i="19"/>
  <c r="BT15" i="17"/>
  <c r="BU15" i="17"/>
  <c r="BV15" i="17"/>
  <c r="BW15" i="17"/>
  <c r="BW15" i="19"/>
  <c r="BX15" i="17"/>
  <c r="BY15" i="17"/>
  <c r="BZ15" i="17"/>
  <c r="CA15" i="17"/>
  <c r="CA15" i="19"/>
  <c r="CB15" i="17"/>
  <c r="CC15" i="17"/>
  <c r="CD15" i="17"/>
  <c r="CE15" i="17"/>
  <c r="CE15" i="19"/>
  <c r="BQ16" i="17"/>
  <c r="BR16" i="17"/>
  <c r="BS16" i="17"/>
  <c r="BT16" i="17"/>
  <c r="BT16" i="19"/>
  <c r="BU16" i="17"/>
  <c r="BV16" i="17"/>
  <c r="BW16" i="17"/>
  <c r="BX16" i="17"/>
  <c r="BX16" i="19"/>
  <c r="BY16" i="17"/>
  <c r="BZ16" i="17"/>
  <c r="CA16" i="17"/>
  <c r="CB16" i="17"/>
  <c r="CB16" i="19"/>
  <c r="CC16" i="17"/>
  <c r="CD16" i="17"/>
  <c r="CE16" i="17"/>
  <c r="BQ17" i="17"/>
  <c r="BQ17" i="19"/>
  <c r="BR17" i="17"/>
  <c r="BS17" i="17"/>
  <c r="BT17" i="17"/>
  <c r="BU17" i="17"/>
  <c r="BU17" i="19"/>
  <c r="BV17" i="17"/>
  <c r="BW17" i="17"/>
  <c r="BX17" i="17"/>
  <c r="BY17" i="17"/>
  <c r="BY17" i="19"/>
  <c r="BZ17" i="17"/>
  <c r="CA17" i="17"/>
  <c r="CB17" i="17"/>
  <c r="CC17" i="17"/>
  <c r="CC17" i="19"/>
  <c r="CD17" i="17"/>
  <c r="CE17" i="17"/>
  <c r="BQ18" i="17"/>
  <c r="BR18" i="17"/>
  <c r="BR18" i="19"/>
  <c r="BS18" i="17"/>
  <c r="BT18" i="17"/>
  <c r="BU18" i="17"/>
  <c r="BV18" i="17"/>
  <c r="BV18" i="19"/>
  <c r="BW18" i="17"/>
  <c r="BX18" i="17"/>
  <c r="BY18" i="17"/>
  <c r="BZ18" i="17"/>
  <c r="BZ18" i="19"/>
  <c r="CA18" i="17"/>
  <c r="CB18" i="17"/>
  <c r="CC18" i="17"/>
  <c r="CD18" i="17"/>
  <c r="CD18" i="19"/>
  <c r="CE18" i="17"/>
  <c r="BQ19" i="17"/>
  <c r="BR19" i="17"/>
  <c r="BS19" i="17"/>
  <c r="BS19" i="19"/>
  <c r="BT19" i="17"/>
  <c r="BU19" i="17"/>
  <c r="BV19" i="17"/>
  <c r="BW19" i="17"/>
  <c r="BW19" i="19"/>
  <c r="BX19" i="17"/>
  <c r="BY19" i="17"/>
  <c r="BZ19" i="17"/>
  <c r="CA19" i="17"/>
  <c r="CA19" i="19"/>
  <c r="CB19" i="17"/>
  <c r="CC19" i="17"/>
  <c r="CD19" i="17"/>
  <c r="CE19" i="17"/>
  <c r="CE19" i="19"/>
  <c r="BQ20" i="17"/>
  <c r="BR20" i="17"/>
  <c r="BS20" i="17"/>
  <c r="BT20" i="17"/>
  <c r="BT20" i="19"/>
  <c r="BU20" i="17"/>
  <c r="BV20" i="17"/>
  <c r="BW20" i="17"/>
  <c r="BX20" i="17"/>
  <c r="BX20" i="19"/>
  <c r="BY20" i="17"/>
  <c r="BZ20" i="17"/>
  <c r="CA20" i="17"/>
  <c r="CB20" i="17"/>
  <c r="CB20" i="19"/>
  <c r="CC20" i="17"/>
  <c r="CD20" i="17"/>
  <c r="CE20" i="17"/>
  <c r="BQ21" i="17"/>
  <c r="BQ21" i="19"/>
  <c r="BR21" i="17"/>
  <c r="BS21" i="17"/>
  <c r="BT21" i="17"/>
  <c r="BU21" i="17"/>
  <c r="BU21" i="19"/>
  <c r="BV21" i="17"/>
  <c r="BW21" i="17"/>
  <c r="BX21" i="17"/>
  <c r="BY21" i="17"/>
  <c r="BY21" i="19"/>
  <c r="BZ21" i="17"/>
  <c r="CA21" i="17"/>
  <c r="CB21" i="17"/>
  <c r="CC21" i="17"/>
  <c r="CC21" i="19"/>
  <c r="CD21" i="17"/>
  <c r="CE21" i="17"/>
  <c r="BQ22" i="17"/>
  <c r="BR22" i="17"/>
  <c r="BS22" i="17"/>
  <c r="BT22" i="17"/>
  <c r="BU22" i="17"/>
  <c r="BV22" i="17"/>
  <c r="BW22" i="17"/>
  <c r="BX22" i="17"/>
  <c r="BY22" i="17"/>
  <c r="BZ22" i="17"/>
  <c r="CA22" i="17"/>
  <c r="CB22" i="17"/>
  <c r="CC22" i="17"/>
  <c r="CD22" i="17"/>
  <c r="CE22" i="17"/>
  <c r="BQ23" i="17"/>
  <c r="BR23" i="17"/>
  <c r="BS23" i="17"/>
  <c r="BS23" i="19"/>
  <c r="BT23" i="17"/>
  <c r="BU23" i="17"/>
  <c r="BV23" i="17"/>
  <c r="BW23" i="17"/>
  <c r="BW23" i="19"/>
  <c r="BX23" i="17"/>
  <c r="BY23" i="17"/>
  <c r="BZ23" i="17"/>
  <c r="CA23" i="17"/>
  <c r="CA23" i="19"/>
  <c r="CB23" i="17"/>
  <c r="CC23" i="17"/>
  <c r="CD23" i="17"/>
  <c r="CE23" i="17"/>
  <c r="CE23" i="19"/>
  <c r="BQ24" i="17"/>
  <c r="BR24" i="17"/>
  <c r="BS24" i="17"/>
  <c r="BT24" i="17"/>
  <c r="BT24" i="19"/>
  <c r="BU24" i="17"/>
  <c r="BV24" i="17"/>
  <c r="BW24" i="17"/>
  <c r="BX24" i="17"/>
  <c r="BX24" i="19"/>
  <c r="BY24" i="17"/>
  <c r="BZ24" i="17"/>
  <c r="CA24" i="17"/>
  <c r="CB24" i="17"/>
  <c r="CB24" i="19"/>
  <c r="CC24" i="17"/>
  <c r="CD24" i="17"/>
  <c r="CE24" i="17"/>
  <c r="BQ25" i="17"/>
  <c r="BQ25" i="19"/>
  <c r="BR25" i="17"/>
  <c r="BS25" i="17"/>
  <c r="BT25" i="17"/>
  <c r="BU25" i="17"/>
  <c r="BU25" i="19"/>
  <c r="BV25" i="17"/>
  <c r="BW25" i="17"/>
  <c r="BX25" i="17"/>
  <c r="BY25" i="17"/>
  <c r="BY25" i="19"/>
  <c r="BZ25" i="17"/>
  <c r="CA25" i="17"/>
  <c r="CB25" i="17"/>
  <c r="CC25" i="17"/>
  <c r="CC25" i="19"/>
  <c r="CD25" i="17"/>
  <c r="CE25" i="17"/>
  <c r="BQ26" i="17"/>
  <c r="BR26" i="17"/>
  <c r="BR26" i="19"/>
  <c r="BS26" i="17"/>
  <c r="BT26" i="17"/>
  <c r="BU26" i="17"/>
  <c r="BV26" i="17"/>
  <c r="BV26" i="19"/>
  <c r="BW26" i="17"/>
  <c r="BX26" i="17"/>
  <c r="BY26" i="17"/>
  <c r="BZ26" i="17"/>
  <c r="BZ26" i="19"/>
  <c r="CA26" i="17"/>
  <c r="CB26" i="17"/>
  <c r="CC26" i="17"/>
  <c r="CD26" i="17"/>
  <c r="CD26" i="19"/>
  <c r="CE26" i="17"/>
  <c r="BQ27" i="17"/>
  <c r="BR27" i="17"/>
  <c r="BS27" i="17"/>
  <c r="BS27" i="19"/>
  <c r="BT27" i="17"/>
  <c r="BU27" i="17"/>
  <c r="BV27" i="17"/>
  <c r="BW27" i="17"/>
  <c r="BW27" i="19"/>
  <c r="BX27" i="17"/>
  <c r="BY27" i="17"/>
  <c r="BZ27" i="17"/>
  <c r="CA27" i="17"/>
  <c r="CA27" i="19"/>
  <c r="CB27" i="17"/>
  <c r="CC27" i="17"/>
  <c r="CD27" i="17"/>
  <c r="CE27" i="17"/>
  <c r="CE27" i="19"/>
  <c r="BQ28" i="17"/>
  <c r="BR28" i="17"/>
  <c r="BS28" i="17"/>
  <c r="BT28" i="17"/>
  <c r="BT28" i="19"/>
  <c r="BU28" i="17"/>
  <c r="BV28" i="17"/>
  <c r="BW28" i="17"/>
  <c r="BX28" i="17"/>
  <c r="BX28" i="19"/>
  <c r="BY28" i="17"/>
  <c r="BZ28" i="17"/>
  <c r="CA28" i="17"/>
  <c r="CB28" i="17"/>
  <c r="CB28" i="19"/>
  <c r="CC28" i="17"/>
  <c r="CD28" i="17"/>
  <c r="CE28" i="17"/>
  <c r="BQ29" i="17"/>
  <c r="BQ29" i="19"/>
  <c r="BR29" i="17"/>
  <c r="BS29" i="17"/>
  <c r="BT29" i="17"/>
  <c r="BU29" i="17"/>
  <c r="BU29" i="19"/>
  <c r="BV29" i="17"/>
  <c r="BW29" i="17"/>
  <c r="BX29" i="17"/>
  <c r="BY29" i="17"/>
  <c r="BY29" i="19"/>
  <c r="BZ29" i="17"/>
  <c r="CA29" i="17"/>
  <c r="CB29" i="17"/>
  <c r="CC29" i="17"/>
  <c r="CC29" i="19"/>
  <c r="CD29" i="17"/>
  <c r="CE29" i="17"/>
  <c r="BQ30" i="17"/>
  <c r="BR30" i="17"/>
  <c r="BR30" i="19"/>
  <c r="BS30" i="17"/>
  <c r="BT30" i="17"/>
  <c r="BU30" i="17"/>
  <c r="BV30" i="17"/>
  <c r="BV30" i="19"/>
  <c r="BW30" i="17"/>
  <c r="BX30" i="17"/>
  <c r="BY30" i="17"/>
  <c r="BZ30" i="17"/>
  <c r="BZ30" i="19"/>
  <c r="CA30" i="17"/>
  <c r="CB30" i="17"/>
  <c r="CC30" i="17"/>
  <c r="CD30" i="17"/>
  <c r="CD30" i="19"/>
  <c r="CE30" i="17"/>
  <c r="BQ31" i="17"/>
  <c r="BR31" i="17"/>
  <c r="BS31" i="17"/>
  <c r="BS31" i="19"/>
  <c r="BT31" i="17"/>
  <c r="BU31" i="17"/>
  <c r="BV31" i="17"/>
  <c r="BW31" i="17"/>
  <c r="BW31" i="19"/>
  <c r="BX31" i="17"/>
  <c r="BY31" i="17"/>
  <c r="BZ31" i="17"/>
  <c r="CA31" i="17"/>
  <c r="CA31" i="19"/>
  <c r="CB31" i="17"/>
  <c r="CC31" i="17"/>
  <c r="CD31" i="17"/>
  <c r="CE31" i="17"/>
  <c r="CE31" i="19"/>
  <c r="BQ32" i="17"/>
  <c r="BR32" i="17"/>
  <c r="BS32" i="17"/>
  <c r="BT32" i="17"/>
  <c r="BT32" i="19"/>
  <c r="BU32" i="17"/>
  <c r="BV32" i="17"/>
  <c r="BW32" i="17"/>
  <c r="BX32" i="17"/>
  <c r="BX32" i="19"/>
  <c r="BY32" i="17"/>
  <c r="BZ32" i="17"/>
  <c r="CA32" i="17"/>
  <c r="CB32" i="17"/>
  <c r="CB32" i="19"/>
  <c r="CC32" i="17"/>
  <c r="CD32" i="17"/>
  <c r="CE32" i="17"/>
  <c r="BQ33" i="17"/>
  <c r="BQ33" i="19"/>
  <c r="BR33" i="17"/>
  <c r="BS33" i="17"/>
  <c r="BT33" i="17"/>
  <c r="BU33" i="17"/>
  <c r="BU33" i="19"/>
  <c r="BV33" i="17"/>
  <c r="BW33" i="17"/>
  <c r="BX33" i="17"/>
  <c r="BY33" i="17"/>
  <c r="BY33" i="19"/>
  <c r="BZ33" i="17"/>
  <c r="CA33" i="17"/>
  <c r="CB33" i="17"/>
  <c r="CC33" i="17"/>
  <c r="CC33" i="19"/>
  <c r="CD33" i="17"/>
  <c r="CE33" i="17"/>
  <c r="BQ34" i="17"/>
  <c r="BR34" i="17"/>
  <c r="BR34" i="19"/>
  <c r="BS34" i="17"/>
  <c r="BT34" i="17"/>
  <c r="BU34" i="17"/>
  <c r="BV34" i="17"/>
  <c r="BV34" i="19"/>
  <c r="BW34" i="17"/>
  <c r="BX34" i="17"/>
  <c r="BY34" i="17"/>
  <c r="BZ34" i="17"/>
  <c r="BZ34" i="19"/>
  <c r="CA34" i="17"/>
  <c r="CB34" i="17"/>
  <c r="CC34" i="17"/>
  <c r="CD34" i="17"/>
  <c r="CD34" i="19"/>
  <c r="CE34" i="17"/>
  <c r="BQ35" i="17"/>
  <c r="BR35" i="17"/>
  <c r="BS35" i="17"/>
  <c r="BS35" i="19"/>
  <c r="BT35" i="17"/>
  <c r="BU35" i="17"/>
  <c r="BV35" i="17"/>
  <c r="BW35" i="17"/>
  <c r="BW35" i="19"/>
  <c r="BX35" i="17"/>
  <c r="BY35" i="17"/>
  <c r="BZ35" i="17"/>
  <c r="CA35" i="17"/>
  <c r="CA35" i="19"/>
  <c r="CB35" i="17"/>
  <c r="CC35" i="17"/>
  <c r="CD35" i="17"/>
  <c r="CE35" i="17"/>
  <c r="CE35" i="19"/>
  <c r="BQ36" i="17"/>
  <c r="BR36" i="17"/>
  <c r="BS36" i="17"/>
  <c r="BT36" i="17"/>
  <c r="BT36" i="19"/>
  <c r="BU36" i="17"/>
  <c r="BV36" i="17"/>
  <c r="BW36" i="17"/>
  <c r="BX36" i="17"/>
  <c r="BX36" i="19"/>
  <c r="BY36" i="17"/>
  <c r="BZ36" i="17"/>
  <c r="CA36" i="17"/>
  <c r="CB36" i="17"/>
  <c r="CB36" i="19"/>
  <c r="CC36" i="17"/>
  <c r="CD36" i="17"/>
  <c r="CE36" i="17"/>
  <c r="BQ37" i="17"/>
  <c r="BQ37" i="19"/>
  <c r="BR37" i="17"/>
  <c r="BS37" i="17"/>
  <c r="BT37" i="17"/>
  <c r="BU37" i="17"/>
  <c r="BU37" i="19"/>
  <c r="BV37" i="17"/>
  <c r="BW37" i="17"/>
  <c r="BX37" i="17"/>
  <c r="BY37" i="17"/>
  <c r="BY37" i="19"/>
  <c r="BZ37" i="17"/>
  <c r="CA37" i="17"/>
  <c r="CB37" i="17"/>
  <c r="CC37" i="17"/>
  <c r="CC37" i="19"/>
  <c r="CD37" i="17"/>
  <c r="CE37" i="17"/>
  <c r="BQ38" i="17"/>
  <c r="BR38" i="17"/>
  <c r="BS38" i="17"/>
  <c r="BT38" i="17"/>
  <c r="BU38" i="17"/>
  <c r="BV38" i="17"/>
  <c r="BW38" i="17"/>
  <c r="BX38" i="17"/>
  <c r="BY38" i="17"/>
  <c r="BZ38" i="17"/>
  <c r="CA38" i="17"/>
  <c r="CB38" i="17"/>
  <c r="CC38" i="17"/>
  <c r="CD38" i="17"/>
  <c r="CE38" i="17"/>
  <c r="BQ39" i="17"/>
  <c r="BR39" i="17"/>
  <c r="BS39" i="17"/>
  <c r="BS39" i="19"/>
  <c r="BT39" i="17"/>
  <c r="BU39" i="17"/>
  <c r="BV39" i="17"/>
  <c r="BW39" i="17"/>
  <c r="BW39" i="19"/>
  <c r="BX39" i="17"/>
  <c r="BY39" i="17"/>
  <c r="BZ39" i="17"/>
  <c r="CA39" i="17"/>
  <c r="CA39" i="19"/>
  <c r="CB39" i="17"/>
  <c r="CC39" i="17"/>
  <c r="CD39" i="17"/>
  <c r="CE39" i="17"/>
  <c r="CE39" i="19"/>
  <c r="BQ40" i="17"/>
  <c r="BR40" i="17"/>
  <c r="BS40" i="17"/>
  <c r="BT40" i="17"/>
  <c r="BT40" i="19"/>
  <c r="BU40" i="17"/>
  <c r="BV40" i="17"/>
  <c r="BW40" i="17"/>
  <c r="BX40" i="17"/>
  <c r="BX40" i="19"/>
  <c r="BY40" i="17"/>
  <c r="BZ40" i="17"/>
  <c r="CA40" i="17"/>
  <c r="CB40" i="17"/>
  <c r="CB40" i="19"/>
  <c r="CC40" i="17"/>
  <c r="CD40" i="17"/>
  <c r="CE40" i="17"/>
  <c r="BQ41" i="17"/>
  <c r="BQ41" i="19"/>
  <c r="BR41" i="17"/>
  <c r="BS41" i="17"/>
  <c r="BT41" i="17"/>
  <c r="BU41" i="17"/>
  <c r="BU41" i="19"/>
  <c r="BV41" i="17"/>
  <c r="BW41" i="17"/>
  <c r="BX41" i="17"/>
  <c r="BY41" i="17"/>
  <c r="BY41" i="19"/>
  <c r="BZ41" i="17"/>
  <c r="CA41" i="17"/>
  <c r="CB41" i="17"/>
  <c r="CC41" i="17"/>
  <c r="CC41" i="19"/>
  <c r="CD41" i="17"/>
  <c r="CE41" i="17"/>
  <c r="BQ42" i="17"/>
  <c r="BR42" i="17"/>
  <c r="BR42" i="19"/>
  <c r="BS42" i="17"/>
  <c r="BT42" i="17"/>
  <c r="BU42" i="17"/>
  <c r="BV42" i="17"/>
  <c r="BV42" i="19"/>
  <c r="BW42" i="17"/>
  <c r="BX42" i="17"/>
  <c r="BY42" i="17"/>
  <c r="BZ42" i="17"/>
  <c r="BZ42" i="19"/>
  <c r="CA42" i="17"/>
  <c r="CB42" i="17"/>
  <c r="CC42" i="17"/>
  <c r="CD42" i="17"/>
  <c r="CD42" i="19"/>
  <c r="CE42" i="17"/>
  <c r="BQ43" i="17"/>
  <c r="BR43" i="17"/>
  <c r="BS43" i="17"/>
  <c r="BS43" i="19"/>
  <c r="BT43" i="17"/>
  <c r="BU43" i="17"/>
  <c r="BV43" i="17"/>
  <c r="BW43" i="17"/>
  <c r="BW43" i="19"/>
  <c r="BX43" i="17"/>
  <c r="BY43" i="17"/>
  <c r="BZ43" i="17"/>
  <c r="CA43" i="17"/>
  <c r="CA43" i="19"/>
  <c r="CB43" i="17"/>
  <c r="CC43" i="17"/>
  <c r="CD43" i="17"/>
  <c r="CE43" i="17"/>
  <c r="CE43" i="19"/>
  <c r="BQ44" i="17"/>
  <c r="BR44" i="17"/>
  <c r="BS44" i="17"/>
  <c r="BT44" i="17"/>
  <c r="BT44" i="19"/>
  <c r="BU44" i="17"/>
  <c r="BV44" i="17"/>
  <c r="BW44" i="17"/>
  <c r="BX44" i="17"/>
  <c r="BX44" i="19"/>
  <c r="BY44" i="17"/>
  <c r="BZ44" i="17"/>
  <c r="CA44" i="17"/>
  <c r="CB44" i="17"/>
  <c r="CB44" i="19"/>
  <c r="CC44" i="17"/>
  <c r="CD44" i="17"/>
  <c r="CE44" i="17"/>
  <c r="BQ45" i="17"/>
  <c r="BQ45" i="19"/>
  <c r="BR45" i="17"/>
  <c r="BS45" i="17"/>
  <c r="BT45" i="17"/>
  <c r="BU45" i="17"/>
  <c r="BU45" i="19"/>
  <c r="BV45" i="17"/>
  <c r="BW45" i="17"/>
  <c r="BX45" i="17"/>
  <c r="BY45" i="17"/>
  <c r="BY45" i="19"/>
  <c r="BZ45" i="17"/>
  <c r="CA45" i="17"/>
  <c r="CB45" i="17"/>
  <c r="CC45" i="17"/>
  <c r="CC45" i="19"/>
  <c r="CD45" i="17"/>
  <c r="CE45" i="17"/>
  <c r="BQ46" i="17"/>
  <c r="BR46" i="17"/>
  <c r="BR46" i="19"/>
  <c r="BS46" i="17"/>
  <c r="BT46" i="17"/>
  <c r="BU46" i="17"/>
  <c r="BV46" i="17"/>
  <c r="BV46" i="19"/>
  <c r="BW46" i="17"/>
  <c r="BX46" i="17"/>
  <c r="BY46" i="17"/>
  <c r="BZ46" i="17"/>
  <c r="BZ46" i="19"/>
  <c r="CA46" i="17"/>
  <c r="CB46" i="17"/>
  <c r="CC46" i="17"/>
  <c r="CD46" i="17"/>
  <c r="CD46" i="19"/>
  <c r="CE46" i="17"/>
  <c r="BQ47" i="17"/>
  <c r="BR47" i="17"/>
  <c r="BS47" i="17"/>
  <c r="BS47" i="19"/>
  <c r="BT47" i="17"/>
  <c r="BU47" i="17"/>
  <c r="BV47" i="17"/>
  <c r="BW47" i="17"/>
  <c r="BW47" i="19"/>
  <c r="BX47" i="17"/>
  <c r="BY47" i="17"/>
  <c r="BZ47" i="17"/>
  <c r="CA47" i="17"/>
  <c r="CA47" i="19"/>
  <c r="CB47" i="17"/>
  <c r="CC47" i="17"/>
  <c r="CD47" i="17"/>
  <c r="CE47" i="17"/>
  <c r="CE47" i="19"/>
  <c r="BQ48" i="17"/>
  <c r="BR48" i="17"/>
  <c r="BS48" i="17"/>
  <c r="BT48" i="17"/>
  <c r="BT48" i="19"/>
  <c r="BU48" i="17"/>
  <c r="BV48" i="17"/>
  <c r="BW48" i="17"/>
  <c r="BX48" i="17"/>
  <c r="BX48" i="19"/>
  <c r="BY48" i="17"/>
  <c r="BZ48" i="17"/>
  <c r="CA48" i="17"/>
  <c r="CB48" i="17"/>
  <c r="CB48" i="19"/>
  <c r="CC48" i="17"/>
  <c r="CD48" i="17"/>
  <c r="CE48" i="17"/>
  <c r="BQ49" i="17"/>
  <c r="BQ49" i="19"/>
  <c r="BR49" i="17"/>
  <c r="BS49" i="17"/>
  <c r="BT49" i="17"/>
  <c r="BU49" i="17"/>
  <c r="BU49" i="19"/>
  <c r="BV49" i="17"/>
  <c r="BW49" i="17"/>
  <c r="BX49" i="17"/>
  <c r="BY49" i="17"/>
  <c r="BY49" i="19"/>
  <c r="BZ49" i="17"/>
  <c r="CA49" i="17"/>
  <c r="CB49" i="17"/>
  <c r="CC49" i="17"/>
  <c r="CC49" i="19"/>
  <c r="CD49" i="17"/>
  <c r="CE49" i="17"/>
  <c r="BQ50" i="17"/>
  <c r="BR50" i="17"/>
  <c r="BR50" i="19"/>
  <c r="BS50" i="17"/>
  <c r="BT50" i="17"/>
  <c r="BU50" i="17"/>
  <c r="BV50" i="17"/>
  <c r="BV50" i="19"/>
  <c r="BW50" i="17"/>
  <c r="BX50" i="17"/>
  <c r="BY50" i="17"/>
  <c r="BZ50" i="17"/>
  <c r="BZ50" i="19"/>
  <c r="CA50" i="17"/>
  <c r="CB50" i="17"/>
  <c r="CC50" i="17"/>
  <c r="CD50" i="17"/>
  <c r="CD50" i="19"/>
  <c r="CE50" i="17"/>
  <c r="BQ51" i="17"/>
  <c r="BR51" i="17"/>
  <c r="BS51" i="17"/>
  <c r="BS51" i="19"/>
  <c r="BT51" i="17"/>
  <c r="BU51" i="17"/>
  <c r="BV51" i="17"/>
  <c r="BW51" i="17"/>
  <c r="BW51" i="19"/>
  <c r="BX51" i="17"/>
  <c r="BY51" i="17"/>
  <c r="BZ51" i="17"/>
  <c r="CA51" i="17"/>
  <c r="CA51" i="19"/>
  <c r="CB51" i="17"/>
  <c r="CC51" i="17"/>
  <c r="CD51" i="17"/>
  <c r="CE51" i="17"/>
  <c r="CE51" i="19"/>
  <c r="BQ52" i="17"/>
  <c r="BR52" i="17"/>
  <c r="BS52" i="17"/>
  <c r="BT52" i="17"/>
  <c r="BT52" i="19"/>
  <c r="BU52" i="17"/>
  <c r="BV52" i="17"/>
  <c r="BW52" i="17"/>
  <c r="BX52" i="17"/>
  <c r="BX52" i="19"/>
  <c r="BY52" i="17"/>
  <c r="BZ52" i="17"/>
  <c r="CA52" i="17"/>
  <c r="CB52" i="17"/>
  <c r="CB52" i="19"/>
  <c r="CC52" i="17"/>
  <c r="CD52" i="17"/>
  <c r="CE52" i="17"/>
  <c r="BQ53" i="17"/>
  <c r="BQ53" i="19"/>
  <c r="BR53" i="17"/>
  <c r="BS53" i="17"/>
  <c r="BT53" i="17"/>
  <c r="BU53" i="17"/>
  <c r="BU53" i="19"/>
  <c r="BV53" i="17"/>
  <c r="BW53" i="17"/>
  <c r="BX53" i="17"/>
  <c r="BY53" i="17"/>
  <c r="BY53" i="19"/>
  <c r="BZ53" i="17"/>
  <c r="CA53" i="17"/>
  <c r="CB53" i="17"/>
  <c r="CC53" i="17"/>
  <c r="CC53" i="19"/>
  <c r="CD53" i="17"/>
  <c r="CE53" i="17"/>
  <c r="BQ54" i="17"/>
  <c r="BR54" i="17"/>
  <c r="BS54" i="17"/>
  <c r="BT54" i="17"/>
  <c r="BU54" i="17"/>
  <c r="BV54" i="17"/>
  <c r="BW54" i="17"/>
  <c r="BX54" i="17"/>
  <c r="BY54" i="17"/>
  <c r="BZ54" i="17"/>
  <c r="CA54" i="17"/>
  <c r="CB54" i="17"/>
  <c r="CC54" i="17"/>
  <c r="CD54" i="17"/>
  <c r="CE54" i="17"/>
  <c r="BQ55" i="17"/>
  <c r="BR55" i="17"/>
  <c r="BS55" i="17"/>
  <c r="BS55" i="19"/>
  <c r="BT55" i="17"/>
  <c r="BU55" i="17"/>
  <c r="BV55" i="17"/>
  <c r="BW55" i="17"/>
  <c r="BW55" i="19"/>
  <c r="BX55" i="17"/>
  <c r="BY55" i="17"/>
  <c r="BZ55" i="17"/>
  <c r="CA55" i="17"/>
  <c r="CA55" i="19"/>
  <c r="CB55" i="17"/>
  <c r="CC55" i="17"/>
  <c r="CD55" i="17"/>
  <c r="CE55" i="17"/>
  <c r="CE55" i="19"/>
  <c r="BQ56" i="17"/>
  <c r="BR56" i="17"/>
  <c r="BS56" i="17"/>
  <c r="BT56" i="17"/>
  <c r="BT56" i="19"/>
  <c r="BU56" i="17"/>
  <c r="BV56" i="17"/>
  <c r="BW56" i="17"/>
  <c r="BX56" i="17"/>
  <c r="BX56" i="19"/>
  <c r="BY56" i="17"/>
  <c r="BZ56" i="17"/>
  <c r="CA56" i="17"/>
  <c r="CB56" i="17"/>
  <c r="CB56" i="19"/>
  <c r="CC56" i="17"/>
  <c r="CD56" i="17"/>
  <c r="CE56" i="17"/>
  <c r="BQ57" i="17"/>
  <c r="BQ57" i="19"/>
  <c r="BR57" i="17"/>
  <c r="BS57" i="17"/>
  <c r="BT57" i="17"/>
  <c r="BU57" i="17"/>
  <c r="BU57" i="19"/>
  <c r="BV57" i="17"/>
  <c r="BW57" i="17"/>
  <c r="BX57" i="17"/>
  <c r="BY57" i="17"/>
  <c r="BY57" i="19"/>
  <c r="BZ57" i="17"/>
  <c r="CA57" i="17"/>
  <c r="CB57" i="17"/>
  <c r="CC57" i="17"/>
  <c r="CC57" i="19"/>
  <c r="CD57" i="17"/>
  <c r="CE57" i="17"/>
  <c r="BQ58" i="17"/>
  <c r="BR58" i="17"/>
  <c r="BR58" i="19"/>
  <c r="BS58" i="17"/>
  <c r="BT58" i="17"/>
  <c r="BU58" i="17"/>
  <c r="BV58" i="17"/>
  <c r="BV58" i="19"/>
  <c r="BW58" i="17"/>
  <c r="BX58" i="17"/>
  <c r="BY58" i="17"/>
  <c r="BZ58" i="17"/>
  <c r="BZ58" i="19"/>
  <c r="CA58" i="17"/>
  <c r="CB58" i="17"/>
  <c r="CC58" i="17"/>
  <c r="CD58" i="17"/>
  <c r="CD58" i="19"/>
  <c r="CE58" i="17"/>
  <c r="BQ59" i="17"/>
  <c r="BR59" i="17"/>
  <c r="BS59" i="17"/>
  <c r="BS59" i="19"/>
  <c r="BT59" i="17"/>
  <c r="BU59" i="17"/>
  <c r="BV59" i="17"/>
  <c r="BW59" i="17"/>
  <c r="BW59" i="19"/>
  <c r="BX59" i="17"/>
  <c r="BY59" i="17"/>
  <c r="BZ59" i="17"/>
  <c r="CA59" i="17"/>
  <c r="CA59" i="19"/>
  <c r="CB59" i="17"/>
  <c r="CC59" i="17"/>
  <c r="CD59" i="17"/>
  <c r="CE59" i="17"/>
  <c r="CE59" i="19"/>
  <c r="BQ60" i="17"/>
  <c r="BR60" i="17"/>
  <c r="BS60" i="17"/>
  <c r="BT60" i="17"/>
  <c r="BT60" i="19"/>
  <c r="BU60" i="17"/>
  <c r="BV60" i="17"/>
  <c r="BW60" i="17"/>
  <c r="BX60" i="17"/>
  <c r="BX60" i="19"/>
  <c r="BY60" i="17"/>
  <c r="BZ60" i="17"/>
  <c r="CA60" i="17"/>
  <c r="CB60" i="17"/>
  <c r="CB60" i="19"/>
  <c r="CC60" i="17"/>
  <c r="CD60" i="17"/>
  <c r="CE60" i="17"/>
  <c r="BQ61" i="17"/>
  <c r="BQ61" i="19"/>
  <c r="BR61" i="17"/>
  <c r="BS61" i="17"/>
  <c r="BT61" i="17"/>
  <c r="BU61" i="17"/>
  <c r="BU61" i="19"/>
  <c r="BV61" i="17"/>
  <c r="BW61" i="17"/>
  <c r="BX61" i="17"/>
  <c r="BY61" i="17"/>
  <c r="BY61" i="19"/>
  <c r="BZ61" i="17"/>
  <c r="CA61" i="17"/>
  <c r="CB61" i="17"/>
  <c r="CC61" i="17"/>
  <c r="CC61" i="19"/>
  <c r="CD61" i="17"/>
  <c r="CE61" i="17"/>
  <c r="BQ62" i="17"/>
  <c r="BR62" i="17"/>
  <c r="BR62" i="19"/>
  <c r="BS62" i="17"/>
  <c r="BT62" i="17"/>
  <c r="BU62" i="17"/>
  <c r="BV62" i="17"/>
  <c r="BV62" i="19"/>
  <c r="BW62" i="17"/>
  <c r="BX62" i="17"/>
  <c r="BY62" i="17"/>
  <c r="BZ62" i="17"/>
  <c r="BZ62" i="19"/>
  <c r="CA62" i="17"/>
  <c r="CB62" i="17"/>
  <c r="CC62" i="17"/>
  <c r="CD62" i="17"/>
  <c r="CD62" i="19"/>
  <c r="CE62" i="17"/>
  <c r="BQ63" i="17"/>
  <c r="BR63" i="17"/>
  <c r="BS63" i="17"/>
  <c r="BS63" i="19"/>
  <c r="BT63" i="17"/>
  <c r="BU63" i="17"/>
  <c r="BV63" i="17"/>
  <c r="BW63" i="17"/>
  <c r="BW63" i="19"/>
  <c r="BX63" i="17"/>
  <c r="BY63" i="17"/>
  <c r="BZ63" i="17"/>
  <c r="CA63" i="17"/>
  <c r="CA63" i="19"/>
  <c r="CB63" i="17"/>
  <c r="CC63" i="17"/>
  <c r="CD63" i="17"/>
  <c r="CE63" i="17"/>
  <c r="CE63" i="19"/>
  <c r="BQ64" i="17"/>
  <c r="BR64" i="17"/>
  <c r="BS64" i="17"/>
  <c r="BT64" i="17"/>
  <c r="BT64" i="19"/>
  <c r="BU64" i="17"/>
  <c r="BV64" i="17"/>
  <c r="BW64" i="17"/>
  <c r="BX64" i="17"/>
  <c r="BX64" i="19"/>
  <c r="BY64" i="17"/>
  <c r="BZ64" i="17"/>
  <c r="CA64" i="17"/>
  <c r="CB64" i="17"/>
  <c r="CB64" i="19"/>
  <c r="CC64" i="17"/>
  <c r="CD64" i="17"/>
  <c r="CE64" i="17"/>
  <c r="BQ65" i="17"/>
  <c r="BQ65" i="19"/>
  <c r="BR65" i="17"/>
  <c r="BS65" i="17"/>
  <c r="BT65" i="17"/>
  <c r="BU65" i="17"/>
  <c r="BU65" i="19"/>
  <c r="BV65" i="17"/>
  <c r="BW65" i="17"/>
  <c r="BX65" i="17"/>
  <c r="BY65" i="17"/>
  <c r="BY65" i="19"/>
  <c r="BZ65" i="17"/>
  <c r="CA65" i="17"/>
  <c r="CB65" i="17"/>
  <c r="CC65" i="17"/>
  <c r="CC65" i="19"/>
  <c r="CD65" i="17"/>
  <c r="CE65" i="17"/>
  <c r="BQ66" i="17"/>
  <c r="BR66" i="17"/>
  <c r="BR66" i="19"/>
  <c r="BS66" i="17"/>
  <c r="BT66" i="17"/>
  <c r="BU66" i="17"/>
  <c r="BV66" i="17"/>
  <c r="BV66" i="19"/>
  <c r="BW66" i="17"/>
  <c r="BX66" i="17"/>
  <c r="BY66" i="17"/>
  <c r="BZ66" i="17"/>
  <c r="BZ66" i="19"/>
  <c r="CA66" i="17"/>
  <c r="CB66" i="17"/>
  <c r="CC66" i="17"/>
  <c r="CD66" i="17"/>
  <c r="CD66" i="19"/>
  <c r="CE66" i="17"/>
  <c r="BQ67" i="17"/>
  <c r="BR67" i="17"/>
  <c r="BS67" i="17"/>
  <c r="BS67" i="19"/>
  <c r="BT67" i="17"/>
  <c r="BU67" i="17"/>
  <c r="BV67" i="17"/>
  <c r="BW67" i="17"/>
  <c r="BW67" i="19"/>
  <c r="BX67" i="17"/>
  <c r="BY67" i="17"/>
  <c r="BZ67" i="17"/>
  <c r="CA67" i="17"/>
  <c r="CA67" i="19"/>
  <c r="CB67" i="17"/>
  <c r="CC67" i="17"/>
  <c r="CD67" i="17"/>
  <c r="CE67" i="17"/>
  <c r="CE67" i="19"/>
  <c r="BQ68" i="17"/>
  <c r="BR68" i="17"/>
  <c r="BS68" i="17"/>
  <c r="BT68" i="17"/>
  <c r="BT68" i="19"/>
  <c r="BU68" i="17"/>
  <c r="BV68" i="17"/>
  <c r="BW68" i="17"/>
  <c r="BX68" i="17"/>
  <c r="BX68" i="19"/>
  <c r="BY68" i="17"/>
  <c r="BZ68" i="17"/>
  <c r="CA68" i="17"/>
  <c r="CB68" i="17"/>
  <c r="CB68" i="19"/>
  <c r="CC68" i="17"/>
  <c r="CD68" i="17"/>
  <c r="CE68" i="17"/>
  <c r="BQ69" i="17"/>
  <c r="BQ69" i="19"/>
  <c r="BR69" i="17"/>
  <c r="BS69" i="17"/>
  <c r="BT69" i="17"/>
  <c r="BU69" i="17"/>
  <c r="BU69" i="19"/>
  <c r="BV69" i="17"/>
  <c r="BW69" i="17"/>
  <c r="BX69" i="17"/>
  <c r="BY69" i="17"/>
  <c r="BY69" i="19"/>
  <c r="BZ69" i="17"/>
  <c r="CA69" i="17"/>
  <c r="CB69" i="17"/>
  <c r="CC69" i="17"/>
  <c r="CC69" i="19"/>
  <c r="CD69" i="17"/>
  <c r="CE69" i="17"/>
  <c r="BQ70" i="17"/>
  <c r="BR70" i="17"/>
  <c r="BS70" i="17"/>
  <c r="BT70" i="17"/>
  <c r="BU70" i="17"/>
  <c r="BV70" i="17"/>
  <c r="BW70" i="17"/>
  <c r="BX70" i="17"/>
  <c r="BY70" i="17"/>
  <c r="BZ70" i="17"/>
  <c r="CA70" i="17"/>
  <c r="CB70" i="17"/>
  <c r="CC70" i="17"/>
  <c r="CD70" i="17"/>
  <c r="CE70" i="17"/>
  <c r="BQ71" i="17"/>
  <c r="BR71" i="17"/>
  <c r="BS71" i="17"/>
  <c r="BS71" i="19"/>
  <c r="BT71" i="17"/>
  <c r="BU71" i="17"/>
  <c r="BV71" i="17"/>
  <c r="BW71" i="17"/>
  <c r="BW71" i="19"/>
  <c r="BX71" i="17"/>
  <c r="BY71" i="17"/>
  <c r="BZ71" i="17"/>
  <c r="CA71" i="17"/>
  <c r="CA71" i="19"/>
  <c r="CB71" i="17"/>
  <c r="CC71" i="17"/>
  <c r="CD71" i="17"/>
  <c r="CE71" i="17"/>
  <c r="CE71" i="19"/>
  <c r="BQ72" i="17"/>
  <c r="BR72" i="17"/>
  <c r="BS72" i="17"/>
  <c r="BT72" i="17"/>
  <c r="BT72" i="19"/>
  <c r="BU72" i="17"/>
  <c r="BV72" i="17"/>
  <c r="BW72" i="17"/>
  <c r="BX72" i="17"/>
  <c r="BX72" i="19"/>
  <c r="BY72" i="17"/>
  <c r="BZ72" i="17"/>
  <c r="CA72" i="17"/>
  <c r="CB72" i="17"/>
  <c r="CB72" i="19"/>
  <c r="CC72" i="17"/>
  <c r="CD72" i="17"/>
  <c r="CE72" i="17"/>
  <c r="BQ73" i="17"/>
  <c r="BQ73" i="19"/>
  <c r="BR73" i="17"/>
  <c r="BS73" i="17"/>
  <c r="BT73" i="17"/>
  <c r="BU73" i="17"/>
  <c r="BU73" i="19"/>
  <c r="BV73" i="17"/>
  <c r="BW73" i="17"/>
  <c r="BX73" i="17"/>
  <c r="BY73" i="17"/>
  <c r="BY73" i="19"/>
  <c r="BZ73" i="17"/>
  <c r="CA73" i="17"/>
  <c r="CB73" i="17"/>
  <c r="CC73" i="17"/>
  <c r="CC73" i="19"/>
  <c r="CD73" i="17"/>
  <c r="CE73" i="17"/>
  <c r="BQ74" i="17"/>
  <c r="BR74" i="17"/>
  <c r="BR74" i="19"/>
  <c r="BS74" i="17"/>
  <c r="BT74" i="17"/>
  <c r="BU74" i="17"/>
  <c r="BV74" i="17"/>
  <c r="BV74" i="19"/>
  <c r="BW74" i="17"/>
  <c r="BX74" i="17"/>
  <c r="BY74" i="17"/>
  <c r="BZ74" i="17"/>
  <c r="BZ74" i="19"/>
  <c r="CA74" i="17"/>
  <c r="CB74" i="17"/>
  <c r="CC74" i="17"/>
  <c r="CD74" i="17"/>
  <c r="CD74" i="19"/>
  <c r="CE74" i="17"/>
  <c r="BQ75" i="17"/>
  <c r="BR75" i="17"/>
  <c r="BS75" i="17"/>
  <c r="BS75" i="19"/>
  <c r="BT75" i="17"/>
  <c r="BU75" i="17"/>
  <c r="BV75" i="17"/>
  <c r="BW75" i="17"/>
  <c r="BW75" i="19"/>
  <c r="BX75" i="17"/>
  <c r="BY75" i="17"/>
  <c r="BZ75" i="17"/>
  <c r="CA75" i="17"/>
  <c r="CA75" i="19"/>
  <c r="CB75" i="17"/>
  <c r="CC75" i="17"/>
  <c r="CD75" i="17"/>
  <c r="CE75" i="17"/>
  <c r="CE75" i="19"/>
  <c r="BQ76" i="17"/>
  <c r="BR76" i="17"/>
  <c r="BS76" i="17"/>
  <c r="BT76" i="17"/>
  <c r="BT76" i="19"/>
  <c r="BU76" i="17"/>
  <c r="BV76" i="17"/>
  <c r="BW76" i="17"/>
  <c r="BX76" i="17"/>
  <c r="BX76" i="19"/>
  <c r="BY76" i="17"/>
  <c r="BZ76" i="17"/>
  <c r="CA76" i="17"/>
  <c r="CB76" i="17"/>
  <c r="CB76" i="19"/>
  <c r="CC76" i="17"/>
  <c r="CD76" i="17"/>
  <c r="CE76" i="17"/>
  <c r="BQ77" i="17"/>
  <c r="BQ77" i="19"/>
  <c r="BR77" i="17"/>
  <c r="BS77" i="17"/>
  <c r="BT77" i="17"/>
  <c r="BU77" i="17"/>
  <c r="BU77" i="19"/>
  <c r="BV77" i="17"/>
  <c r="BW77" i="17"/>
  <c r="BX77" i="17"/>
  <c r="BY77" i="17"/>
  <c r="BY77" i="19"/>
  <c r="BZ77" i="17"/>
  <c r="CA77" i="17"/>
  <c r="CB77" i="17"/>
  <c r="CC77" i="17"/>
  <c r="CC77" i="19"/>
  <c r="CD77" i="17"/>
  <c r="CE77" i="17"/>
  <c r="BQ78" i="17"/>
  <c r="BR78" i="17"/>
  <c r="BR78" i="19"/>
  <c r="BS78" i="17"/>
  <c r="BT78" i="17"/>
  <c r="BU78" i="17"/>
  <c r="BV78" i="17"/>
  <c r="BV78" i="19"/>
  <c r="BW78" i="17"/>
  <c r="BX78" i="17"/>
  <c r="BY78" i="17"/>
  <c r="BZ78" i="17"/>
  <c r="BZ78" i="19"/>
  <c r="CA78" i="17"/>
  <c r="CB78" i="17"/>
  <c r="CC78" i="17"/>
  <c r="CD78" i="17"/>
  <c r="CD78" i="19"/>
  <c r="CE78" i="17"/>
  <c r="BQ79" i="17"/>
  <c r="BR79" i="17"/>
  <c r="BS79" i="17"/>
  <c r="BS79" i="19"/>
  <c r="BT79" i="17"/>
  <c r="BU79" i="17"/>
  <c r="BV79" i="17"/>
  <c r="BW79" i="17"/>
  <c r="BW79" i="19"/>
  <c r="BX79" i="17"/>
  <c r="BY79" i="17"/>
  <c r="BZ79" i="17"/>
  <c r="CA79" i="17"/>
  <c r="CA79" i="19"/>
  <c r="CB79" i="17"/>
  <c r="CC79" i="17"/>
  <c r="CD79" i="17"/>
  <c r="CE79" i="17"/>
  <c r="CE79" i="19"/>
  <c r="BQ80" i="17"/>
  <c r="BR80" i="17"/>
  <c r="BS80" i="17"/>
  <c r="BT80" i="17"/>
  <c r="BT80" i="19"/>
  <c r="BU80" i="17"/>
  <c r="BV80" i="17"/>
  <c r="BW80" i="17"/>
  <c r="BX80" i="17"/>
  <c r="BX80" i="19"/>
  <c r="BY80" i="17"/>
  <c r="BZ80" i="17"/>
  <c r="CA80" i="17"/>
  <c r="CB80" i="17"/>
  <c r="CB80" i="19"/>
  <c r="CC80" i="17"/>
  <c r="CD80" i="17"/>
  <c r="CE80" i="17"/>
  <c r="BQ81" i="17"/>
  <c r="BQ81" i="19"/>
  <c r="BR81" i="17"/>
  <c r="BS81" i="17"/>
  <c r="BT81" i="17"/>
  <c r="BU81" i="17"/>
  <c r="BU81" i="19"/>
  <c r="BV81" i="17"/>
  <c r="BW81" i="17"/>
  <c r="BX81" i="17"/>
  <c r="BY81" i="17"/>
  <c r="BY81" i="19"/>
  <c r="BZ81" i="17"/>
  <c r="CA81" i="17"/>
  <c r="CB81" i="17"/>
  <c r="CC81" i="17"/>
  <c r="CC81" i="19"/>
  <c r="CD81" i="17"/>
  <c r="CE81" i="17"/>
  <c r="BQ82" i="17"/>
  <c r="BR82" i="17"/>
  <c r="BR82" i="19"/>
  <c r="BS82" i="17"/>
  <c r="BT82" i="17"/>
  <c r="BU82" i="17"/>
  <c r="BV82" i="17"/>
  <c r="BV82" i="19"/>
  <c r="BW82" i="17"/>
  <c r="BX82" i="17"/>
  <c r="BY82" i="17"/>
  <c r="BZ82" i="17"/>
  <c r="BZ82" i="19"/>
  <c r="CA82" i="17"/>
  <c r="CB82" i="17"/>
  <c r="CC82" i="17"/>
  <c r="CD82" i="17"/>
  <c r="CD82" i="19"/>
  <c r="CE82" i="17"/>
  <c r="BQ83" i="17"/>
  <c r="BR83" i="17"/>
  <c r="BS83" i="17"/>
  <c r="BS83" i="19"/>
  <c r="BT83" i="17"/>
  <c r="BU83" i="17"/>
  <c r="BV83" i="17"/>
  <c r="BW83" i="17"/>
  <c r="BW83" i="19"/>
  <c r="BX83" i="17"/>
  <c r="BY83" i="17"/>
  <c r="BZ83" i="17"/>
  <c r="CA83" i="17"/>
  <c r="CA83" i="19"/>
  <c r="CB83" i="17"/>
  <c r="CC83" i="17"/>
  <c r="CD83" i="17"/>
  <c r="CE83" i="17"/>
  <c r="CE83" i="19"/>
  <c r="BQ84" i="17"/>
  <c r="BR84" i="17"/>
  <c r="BS84" i="17"/>
  <c r="BT84" i="17"/>
  <c r="BT84" i="19"/>
  <c r="BU84" i="17"/>
  <c r="BV84" i="17"/>
  <c r="BW84" i="17"/>
  <c r="BX84" i="17"/>
  <c r="BX84" i="19"/>
  <c r="BY84" i="17"/>
  <c r="BZ84" i="17"/>
  <c r="CA84" i="17"/>
  <c r="CB84" i="17"/>
  <c r="CB84" i="19"/>
  <c r="CC84" i="17"/>
  <c r="CD84" i="17"/>
  <c r="CE84" i="17"/>
  <c r="BQ85" i="17"/>
  <c r="BQ85" i="19"/>
  <c r="BR85" i="17"/>
  <c r="BS85" i="17"/>
  <c r="BT85" i="17"/>
  <c r="BU85" i="17"/>
  <c r="BU85" i="19"/>
  <c r="BV85" i="17"/>
  <c r="BW85" i="17"/>
  <c r="BX85" i="17"/>
  <c r="BY85" i="17"/>
  <c r="BY85" i="19"/>
  <c r="BZ85" i="17"/>
  <c r="CA85" i="17"/>
  <c r="CB85" i="17"/>
  <c r="CC85" i="17"/>
  <c r="CC85" i="19"/>
  <c r="CD85" i="17"/>
  <c r="CE85" i="17"/>
  <c r="BQ86" i="17"/>
  <c r="BR86" i="17"/>
  <c r="BS86" i="17"/>
  <c r="BT86" i="17"/>
  <c r="BU86" i="17"/>
  <c r="BV86" i="17"/>
  <c r="BW86" i="17"/>
  <c r="BX86" i="17"/>
  <c r="BY86" i="17"/>
  <c r="BZ86" i="17"/>
  <c r="CA86" i="17"/>
  <c r="CB86" i="17"/>
  <c r="CC86" i="17"/>
  <c r="CD86" i="17"/>
  <c r="CE86" i="17"/>
  <c r="BQ87" i="17"/>
  <c r="BR87" i="17"/>
  <c r="BS87" i="17"/>
  <c r="BS87" i="19"/>
  <c r="BT87" i="17"/>
  <c r="BU87" i="17"/>
  <c r="BV87" i="17"/>
  <c r="BW87" i="17"/>
  <c r="BW87" i="19"/>
  <c r="BX87" i="17"/>
  <c r="BY87" i="17"/>
  <c r="BZ87" i="17"/>
  <c r="CA87" i="17"/>
  <c r="CA87" i="19"/>
  <c r="CB87" i="17"/>
  <c r="CC87" i="17"/>
  <c r="CD87" i="17"/>
  <c r="CE87" i="17"/>
  <c r="CE87" i="19"/>
  <c r="BQ88" i="17"/>
  <c r="BR88" i="17"/>
  <c r="BS88" i="17"/>
  <c r="BT88" i="17"/>
  <c r="BT88" i="19"/>
  <c r="BU88" i="17"/>
  <c r="BV88" i="17"/>
  <c r="BW88" i="17"/>
  <c r="BX88" i="17"/>
  <c r="BX88" i="19"/>
  <c r="BY88" i="17"/>
  <c r="BZ88" i="17"/>
  <c r="CA88" i="17"/>
  <c r="CB88" i="17"/>
  <c r="CB88" i="19"/>
  <c r="CC88" i="17"/>
  <c r="CD88" i="17"/>
  <c r="CE88" i="17"/>
  <c r="BQ89" i="17"/>
  <c r="BQ89" i="19"/>
  <c r="BR89" i="17"/>
  <c r="BS89" i="17"/>
  <c r="BT89" i="17"/>
  <c r="BU89" i="17"/>
  <c r="BU89" i="19"/>
  <c r="BV89" i="17"/>
  <c r="BW89" i="17"/>
  <c r="BX89" i="17"/>
  <c r="BY89" i="17"/>
  <c r="BY89" i="19"/>
  <c r="BZ89" i="17"/>
  <c r="CA89" i="17"/>
  <c r="CB89" i="17"/>
  <c r="CC89" i="17"/>
  <c r="CC89" i="19"/>
  <c r="CD89" i="17"/>
  <c r="CE89" i="17"/>
  <c r="BQ90" i="17"/>
  <c r="BR90" i="17"/>
  <c r="BR90" i="19"/>
  <c r="BS90" i="17"/>
  <c r="BT90" i="17"/>
  <c r="BU90" i="17"/>
  <c r="BV90" i="17"/>
  <c r="BV90" i="19"/>
  <c r="BW90" i="17"/>
  <c r="BX90" i="17"/>
  <c r="BY90" i="17"/>
  <c r="BZ90" i="17"/>
  <c r="BZ90" i="19"/>
  <c r="CA90" i="17"/>
  <c r="CB90" i="17"/>
  <c r="CC90" i="17"/>
  <c r="CD90" i="17"/>
  <c r="CD90" i="19"/>
  <c r="CE90" i="17"/>
  <c r="BQ91" i="17"/>
  <c r="BR91" i="17"/>
  <c r="BS91" i="17"/>
  <c r="BS91" i="19"/>
  <c r="BT91" i="17"/>
  <c r="BU91" i="17"/>
  <c r="BV91" i="17"/>
  <c r="BW91" i="17"/>
  <c r="BW91" i="19"/>
  <c r="BX91" i="17"/>
  <c r="BY91" i="17"/>
  <c r="BZ91" i="17"/>
  <c r="CA91" i="17"/>
  <c r="CA91" i="19"/>
  <c r="CB91" i="17"/>
  <c r="CC91" i="17"/>
  <c r="CD91" i="17"/>
  <c r="CE91" i="17"/>
  <c r="CE91" i="19"/>
  <c r="BQ92" i="17"/>
  <c r="BR92" i="17"/>
  <c r="BS92" i="17"/>
  <c r="BT92" i="17"/>
  <c r="BT92" i="19"/>
  <c r="BU92" i="17"/>
  <c r="BV92" i="17"/>
  <c r="BW92" i="17"/>
  <c r="BX92" i="17"/>
  <c r="BX92" i="19"/>
  <c r="BY92" i="17"/>
  <c r="BZ92" i="17"/>
  <c r="CA92" i="17"/>
  <c r="CB92" i="17"/>
  <c r="CB92" i="19"/>
  <c r="CC92" i="17"/>
  <c r="CD92" i="17"/>
  <c r="CE92" i="17"/>
  <c r="BQ93" i="17"/>
  <c r="BQ93" i="19"/>
  <c r="BR93" i="17"/>
  <c r="BS93" i="17"/>
  <c r="BT93" i="17"/>
  <c r="BU93" i="17"/>
  <c r="BU93" i="19"/>
  <c r="BV93" i="17"/>
  <c r="BW93" i="17"/>
  <c r="BX93" i="17"/>
  <c r="BY93" i="17"/>
  <c r="BY93" i="19"/>
  <c r="BZ93" i="17"/>
  <c r="CA93" i="17"/>
  <c r="CB93" i="17"/>
  <c r="CC93" i="17"/>
  <c r="CC93" i="19"/>
  <c r="CD93" i="17"/>
  <c r="CE93" i="17"/>
  <c r="BQ94" i="17"/>
  <c r="BR94" i="17"/>
  <c r="BR94" i="19"/>
  <c r="BS94" i="17"/>
  <c r="BT94" i="17"/>
  <c r="BU94" i="17"/>
  <c r="BV94" i="17"/>
  <c r="BV94" i="19"/>
  <c r="BW94" i="17"/>
  <c r="BX94" i="17"/>
  <c r="BY94" i="17"/>
  <c r="BZ94" i="17"/>
  <c r="BZ94" i="19"/>
  <c r="CA94" i="17"/>
  <c r="CB94" i="17"/>
  <c r="CC94" i="17"/>
  <c r="CD94" i="17"/>
  <c r="CD94" i="19"/>
  <c r="CE94" i="17"/>
  <c r="BQ95" i="17"/>
  <c r="BR95" i="17"/>
  <c r="BS95" i="17"/>
  <c r="BS95" i="19"/>
  <c r="BT95" i="17"/>
  <c r="BU95" i="17"/>
  <c r="BV95" i="17"/>
  <c r="BW95" i="17"/>
  <c r="BW95" i="19"/>
  <c r="BX95" i="17"/>
  <c r="BY95" i="17"/>
  <c r="BZ95" i="17"/>
  <c r="CA95" i="17"/>
  <c r="CA95" i="19"/>
  <c r="CB95" i="17"/>
  <c r="CC95" i="17"/>
  <c r="CD95" i="17"/>
  <c r="CE95" i="17"/>
  <c r="CE95" i="19"/>
  <c r="BQ96" i="17"/>
  <c r="BR96" i="17"/>
  <c r="BS96" i="17"/>
  <c r="BT96" i="17"/>
  <c r="BT96" i="19"/>
  <c r="BU96" i="17"/>
  <c r="BV96" i="17"/>
  <c r="BW96" i="17"/>
  <c r="BX96" i="17"/>
  <c r="BX96" i="19"/>
  <c r="BY96" i="17"/>
  <c r="BZ96" i="17"/>
  <c r="CA96" i="17"/>
  <c r="CB96" i="17"/>
  <c r="CB96" i="19"/>
  <c r="CC96" i="17"/>
  <c r="CD96" i="17"/>
  <c r="CE96" i="17"/>
  <c r="BQ97" i="17"/>
  <c r="BQ97" i="19"/>
  <c r="BR97" i="17"/>
  <c r="BS97" i="17"/>
  <c r="BT97" i="17"/>
  <c r="BU97" i="17"/>
  <c r="BU97" i="19"/>
  <c r="BV97" i="17"/>
  <c r="BW97" i="17"/>
  <c r="BX97" i="17"/>
  <c r="BY97" i="17"/>
  <c r="BY97" i="19"/>
  <c r="BZ97" i="17"/>
  <c r="CA97" i="17"/>
  <c r="CB97" i="17"/>
  <c r="CC97" i="17"/>
  <c r="CC97" i="19"/>
  <c r="CD97" i="17"/>
  <c r="CE97" i="17"/>
  <c r="BQ98" i="17"/>
  <c r="BR98" i="17"/>
  <c r="BR98" i="19"/>
  <c r="BS98" i="17"/>
  <c r="BT98" i="17"/>
  <c r="BU98" i="17"/>
  <c r="BV98" i="17"/>
  <c r="BV98" i="19"/>
  <c r="BW98" i="17"/>
  <c r="BX98" i="17"/>
  <c r="BY98" i="17"/>
  <c r="BZ98" i="17"/>
  <c r="BZ98" i="19"/>
  <c r="CA98" i="17"/>
  <c r="CB98" i="17"/>
  <c r="CC98" i="17"/>
  <c r="CD98" i="17"/>
  <c r="CD98" i="19"/>
  <c r="CE98" i="17"/>
  <c r="BQ99" i="17"/>
  <c r="BR99" i="17"/>
  <c r="BS99" i="17"/>
  <c r="BT99" i="17"/>
  <c r="BU99" i="17"/>
  <c r="BV99" i="17"/>
  <c r="BW99" i="17"/>
  <c r="BX99" i="17"/>
  <c r="BY99" i="17"/>
  <c r="BZ99" i="17"/>
  <c r="CA99" i="17"/>
  <c r="CB99" i="17"/>
  <c r="CC99" i="17"/>
  <c r="CD99" i="17"/>
  <c r="CE99" i="17"/>
  <c r="BQ100" i="17"/>
  <c r="BR100" i="17"/>
  <c r="BS100" i="17"/>
  <c r="BT100" i="17"/>
  <c r="BT100" i="19"/>
  <c r="BU100" i="17"/>
  <c r="BV100" i="17"/>
  <c r="BW100" i="17"/>
  <c r="BX100" i="17"/>
  <c r="BX100" i="19"/>
  <c r="BY100" i="17"/>
  <c r="BZ100" i="17"/>
  <c r="CA100" i="17"/>
  <c r="CB100" i="17"/>
  <c r="CB100" i="19"/>
  <c r="CC100" i="17"/>
  <c r="CD100" i="17"/>
  <c r="CE100" i="17"/>
  <c r="BQ101" i="17"/>
  <c r="BQ101" i="19"/>
  <c r="BR101" i="17"/>
  <c r="BS101" i="17"/>
  <c r="BT101" i="17"/>
  <c r="BU101" i="17"/>
  <c r="BU101" i="19"/>
  <c r="BV101" i="17"/>
  <c r="BW101" i="17"/>
  <c r="BX101" i="17"/>
  <c r="BY101" i="17"/>
  <c r="BY101" i="19"/>
  <c r="BZ101" i="17"/>
  <c r="CA101" i="17"/>
  <c r="CB101" i="17"/>
  <c r="CC101" i="17"/>
  <c r="CC101" i="19"/>
  <c r="CD101" i="17"/>
  <c r="CE101" i="17"/>
  <c r="BQ102" i="17"/>
  <c r="BR102" i="17"/>
  <c r="BS102" i="17"/>
  <c r="BT102" i="17"/>
  <c r="BU102" i="17"/>
  <c r="BV102" i="17"/>
  <c r="BW102" i="17"/>
  <c r="BX102" i="17"/>
  <c r="BY102" i="17"/>
  <c r="BZ102" i="17"/>
  <c r="CA102" i="17"/>
  <c r="CB102" i="17"/>
  <c r="CC102" i="17"/>
  <c r="CD102" i="17"/>
  <c r="CE102" i="17"/>
  <c r="BQ103" i="17"/>
  <c r="BR103" i="17"/>
  <c r="BS103" i="17"/>
  <c r="BS103" i="19"/>
  <c r="BT103" i="17"/>
  <c r="BU103" i="17"/>
  <c r="BV103" i="17"/>
  <c r="BW103" i="17"/>
  <c r="BW103" i="19"/>
  <c r="BX103" i="17"/>
  <c r="BY103" i="17"/>
  <c r="BZ103" i="17"/>
  <c r="CA103" i="17"/>
  <c r="CA103" i="19"/>
  <c r="CB103" i="17"/>
  <c r="CC103" i="17"/>
  <c r="CD103" i="17"/>
  <c r="CE103" i="17"/>
  <c r="CE103" i="19"/>
  <c r="BQ104" i="17"/>
  <c r="BR104" i="17"/>
  <c r="BS104" i="17"/>
  <c r="BT104" i="17"/>
  <c r="BT104" i="19"/>
  <c r="BU104" i="17"/>
  <c r="BV104" i="17"/>
  <c r="BW104" i="17"/>
  <c r="BX104" i="17"/>
  <c r="BX104" i="19"/>
  <c r="BY104" i="17"/>
  <c r="BZ104" i="17"/>
  <c r="CA104" i="17"/>
  <c r="CB104" i="17"/>
  <c r="CB104" i="19"/>
  <c r="CC104" i="17"/>
  <c r="CD104" i="17"/>
  <c r="CE104" i="17"/>
  <c r="BQ105" i="17"/>
  <c r="BQ105" i="19"/>
  <c r="BR105" i="17"/>
  <c r="BS105" i="17"/>
  <c r="BT105" i="17"/>
  <c r="BU105" i="17"/>
  <c r="BU105" i="19"/>
  <c r="BV105" i="17"/>
  <c r="BW105" i="17"/>
  <c r="BX105" i="17"/>
  <c r="BY105" i="17"/>
  <c r="BY105" i="19"/>
  <c r="BZ105" i="17"/>
  <c r="CA105" i="17"/>
  <c r="CB105" i="17"/>
  <c r="CC105" i="17"/>
  <c r="CC105" i="19"/>
  <c r="CD105" i="17"/>
  <c r="CE105" i="17"/>
  <c r="BQ106" i="17"/>
  <c r="BR106" i="17"/>
  <c r="BR106" i="19"/>
  <c r="BS106" i="17"/>
  <c r="BT106" i="17"/>
  <c r="BU106" i="17"/>
  <c r="BV106" i="17"/>
  <c r="BV106" i="19"/>
  <c r="BW106" i="17"/>
  <c r="BX106" i="17"/>
  <c r="BY106" i="17"/>
  <c r="BZ106" i="17"/>
  <c r="BZ106" i="19"/>
  <c r="CA106" i="17"/>
  <c r="CB106" i="17"/>
  <c r="CC106" i="17"/>
  <c r="CD106" i="17"/>
  <c r="CD106" i="19"/>
  <c r="CE106" i="17"/>
  <c r="BQ107" i="17"/>
  <c r="BR107" i="17"/>
  <c r="BS107" i="17"/>
  <c r="BS107" i="19"/>
  <c r="BT107" i="17"/>
  <c r="BU107" i="17"/>
  <c r="BV107" i="17"/>
  <c r="BW107" i="17"/>
  <c r="BW107" i="19"/>
  <c r="BX107" i="17"/>
  <c r="BY107" i="17"/>
  <c r="BZ107" i="17"/>
  <c r="CA107" i="17"/>
  <c r="CA107" i="19"/>
  <c r="CB107" i="17"/>
  <c r="CC107" i="17"/>
  <c r="CD107" i="17"/>
  <c r="CE107" i="17"/>
  <c r="CE107" i="19"/>
  <c r="BQ108" i="17"/>
  <c r="BR108" i="17"/>
  <c r="BS108" i="17"/>
  <c r="BT108" i="17"/>
  <c r="BT108" i="19"/>
  <c r="BU108" i="17"/>
  <c r="BV108" i="17"/>
  <c r="BW108" i="17"/>
  <c r="BX108" i="17"/>
  <c r="BX108" i="19"/>
  <c r="BY108" i="17"/>
  <c r="BZ108" i="17"/>
  <c r="CA108" i="17"/>
  <c r="CB108" i="17"/>
  <c r="CB108" i="19"/>
  <c r="CC108" i="17"/>
  <c r="CD108" i="17"/>
  <c r="CE108" i="17"/>
  <c r="BQ109" i="17"/>
  <c r="BQ109" i="19"/>
  <c r="BR109" i="17"/>
  <c r="BS109" i="17"/>
  <c r="BT109" i="17"/>
  <c r="BU109" i="17"/>
  <c r="BU109" i="19"/>
  <c r="BV109" i="17"/>
  <c r="BW109" i="17"/>
  <c r="BX109" i="17"/>
  <c r="BY109" i="17"/>
  <c r="BY109" i="19"/>
  <c r="BZ109" i="17"/>
  <c r="CA109" i="17"/>
  <c r="CB109" i="17"/>
  <c r="CC109" i="17"/>
  <c r="CC109" i="19"/>
  <c r="CD109" i="17"/>
  <c r="CE109" i="17"/>
  <c r="BQ110" i="17"/>
  <c r="BR110" i="17"/>
  <c r="BR110" i="19"/>
  <c r="BS110" i="17"/>
  <c r="BT110" i="17"/>
  <c r="BU110" i="17"/>
  <c r="BV110" i="17"/>
  <c r="BV110" i="19"/>
  <c r="BW110" i="17"/>
  <c r="BX110" i="17"/>
  <c r="BY110" i="17"/>
  <c r="BZ110" i="17"/>
  <c r="BZ110" i="19"/>
  <c r="CA110" i="17"/>
  <c r="CB110" i="17"/>
  <c r="CC110" i="17"/>
  <c r="CD110" i="17"/>
  <c r="CD110" i="19"/>
  <c r="CE110" i="17"/>
  <c r="BQ111" i="17"/>
  <c r="BR111" i="17"/>
  <c r="BS111" i="17"/>
  <c r="BS111" i="19"/>
  <c r="BT111" i="17"/>
  <c r="BU111" i="17"/>
  <c r="BV111" i="17"/>
  <c r="BW111" i="17"/>
  <c r="BW111" i="19"/>
  <c r="BX111" i="17"/>
  <c r="BY111" i="17"/>
  <c r="BZ111" i="17"/>
  <c r="CA111" i="17"/>
  <c r="CA111" i="19"/>
  <c r="CB111" i="17"/>
  <c r="CC111" i="17"/>
  <c r="CD111" i="17"/>
  <c r="CE111" i="17"/>
  <c r="CE111" i="19"/>
  <c r="BQ112" i="17"/>
  <c r="BR112" i="17"/>
  <c r="BS112" i="17"/>
  <c r="BT112" i="17"/>
  <c r="BT112" i="19"/>
  <c r="BU112" i="17"/>
  <c r="BV112" i="17"/>
  <c r="BW112" i="17"/>
  <c r="BX112" i="17"/>
  <c r="BX112" i="19"/>
  <c r="BY112" i="17"/>
  <c r="BZ112" i="17"/>
  <c r="CA112" i="17"/>
  <c r="CB112" i="17"/>
  <c r="CB112" i="19"/>
  <c r="CC112" i="17"/>
  <c r="CD112" i="17"/>
  <c r="CE112" i="17"/>
  <c r="BQ113" i="17"/>
  <c r="BQ113" i="19"/>
  <c r="BR113" i="17"/>
  <c r="BS113" i="17"/>
  <c r="BT113" i="17"/>
  <c r="BU113" i="17"/>
  <c r="BU113" i="19"/>
  <c r="BV113" i="17"/>
  <c r="BW113" i="17"/>
  <c r="BX113" i="17"/>
  <c r="BY113" i="17"/>
  <c r="BY113" i="19"/>
  <c r="BZ113" i="17"/>
  <c r="CA113" i="17"/>
  <c r="CB113" i="17"/>
  <c r="CC113" i="17"/>
  <c r="CC113" i="19"/>
  <c r="CD113" i="17"/>
  <c r="CE113" i="17"/>
  <c r="BQ114" i="17"/>
  <c r="BR114" i="17"/>
  <c r="BR114" i="19"/>
  <c r="BS114" i="17"/>
  <c r="BT114" i="17"/>
  <c r="BU114" i="17"/>
  <c r="BV114" i="17"/>
  <c r="BV114" i="19"/>
  <c r="BW114" i="17"/>
  <c r="BX114" i="17"/>
  <c r="BY114" i="17"/>
  <c r="BZ114" i="17"/>
  <c r="BZ114" i="19"/>
  <c r="CA114" i="17"/>
  <c r="CB114" i="17"/>
  <c r="CC114" i="17"/>
  <c r="CD114" i="17"/>
  <c r="CD114" i="19"/>
  <c r="CE114" i="17"/>
  <c r="BQ115" i="17"/>
  <c r="BR115" i="17"/>
  <c r="BS115" i="17"/>
  <c r="BT115" i="17"/>
  <c r="BU115" i="17"/>
  <c r="BV115" i="17"/>
  <c r="BW115" i="17"/>
  <c r="BX115" i="17"/>
  <c r="BY115" i="17"/>
  <c r="BZ115" i="17"/>
  <c r="CA115" i="17"/>
  <c r="CB115" i="17"/>
  <c r="CC115" i="17"/>
  <c r="CD115" i="17"/>
  <c r="CE115" i="17"/>
  <c r="BQ116" i="17"/>
  <c r="BR116" i="17"/>
  <c r="BS116" i="17"/>
  <c r="BT116" i="17"/>
  <c r="BT116" i="19"/>
  <c r="BU116" i="17"/>
  <c r="BV116" i="17"/>
  <c r="BW116" i="17"/>
  <c r="BX116" i="17"/>
  <c r="BX116" i="19"/>
  <c r="BY116" i="17"/>
  <c r="BZ116" i="17"/>
  <c r="CA116" i="17"/>
  <c r="CB116" i="17"/>
  <c r="CB116" i="19"/>
  <c r="CC116" i="17"/>
  <c r="CD116" i="17"/>
  <c r="CE116" i="17"/>
  <c r="BQ117" i="17"/>
  <c r="BQ117" i="19"/>
  <c r="BR117" i="17"/>
  <c r="BS117" i="17"/>
  <c r="BT117" i="17"/>
  <c r="BU117" i="17"/>
  <c r="BU117" i="19"/>
  <c r="BV117" i="17"/>
  <c r="BW117" i="17"/>
  <c r="BX117" i="17"/>
  <c r="BY117" i="17"/>
  <c r="BY117" i="19"/>
  <c r="BZ117" i="17"/>
  <c r="CA117" i="17"/>
  <c r="CB117" i="17"/>
  <c r="CC117" i="17"/>
  <c r="CC117" i="19"/>
  <c r="CD117" i="17"/>
  <c r="CE117" i="17"/>
  <c r="BQ118" i="17"/>
  <c r="BR118" i="17"/>
  <c r="BS118" i="17"/>
  <c r="BT118" i="17"/>
  <c r="BU118" i="17"/>
  <c r="BV118" i="17"/>
  <c r="BW118" i="17"/>
  <c r="BX118" i="17"/>
  <c r="BY118" i="17"/>
  <c r="BZ118" i="17"/>
  <c r="CA118" i="17"/>
  <c r="CB118" i="17"/>
  <c r="CC118" i="17"/>
  <c r="CD118" i="17"/>
  <c r="CE118" i="17"/>
  <c r="BR2" i="17"/>
  <c r="BS2" i="17"/>
  <c r="BT2" i="17"/>
  <c r="BU2" i="17"/>
  <c r="BV2" i="17"/>
  <c r="BW2" i="17"/>
  <c r="BX2" i="17"/>
  <c r="BY2" i="17"/>
  <c r="BZ2" i="17"/>
  <c r="CA2" i="17"/>
  <c r="CB2" i="17"/>
  <c r="CC2" i="17"/>
  <c r="CD2" i="17"/>
  <c r="CE2" i="17"/>
  <c r="BR3" i="17"/>
  <c r="BS3" i="17"/>
  <c r="BS3" i="19"/>
  <c r="BT3" i="17"/>
  <c r="BT3" i="19"/>
  <c r="BU3" i="17"/>
  <c r="BV3" i="17"/>
  <c r="BW3" i="17"/>
  <c r="BW3" i="19"/>
  <c r="BX3" i="17"/>
  <c r="BY3" i="17"/>
  <c r="BZ3" i="17"/>
  <c r="CA3" i="17"/>
  <c r="CA3" i="19"/>
  <c r="CB3" i="17"/>
  <c r="CC3" i="17"/>
  <c r="CD3" i="17"/>
  <c r="CE3" i="17"/>
  <c r="CE3" i="19"/>
  <c r="BQ2" i="17"/>
  <c r="BQ3" i="17"/>
  <c r="BQ3" i="19"/>
  <c r="BX3" i="19"/>
  <c r="CB3" i="19"/>
  <c r="BU3" i="19"/>
  <c r="BY3" i="19"/>
  <c r="CC3" i="19"/>
  <c r="BP2" i="17"/>
  <c r="BP3" i="17"/>
  <c r="BP6" i="19"/>
  <c r="BQ6" i="19"/>
  <c r="BR6" i="19"/>
  <c r="BS6" i="19"/>
  <c r="BT6" i="19"/>
  <c r="BU6" i="19"/>
  <c r="BV6" i="19"/>
  <c r="BW6" i="19"/>
  <c r="BX6" i="19"/>
  <c r="BY6" i="19"/>
  <c r="BZ6" i="19"/>
  <c r="CA6" i="19"/>
  <c r="CB6" i="19"/>
  <c r="CC6" i="19"/>
  <c r="CD6" i="19"/>
  <c r="CE6" i="19"/>
  <c r="BP7" i="19"/>
  <c r="BQ7" i="19"/>
  <c r="BR7" i="19"/>
  <c r="BT7" i="19"/>
  <c r="BU7" i="19"/>
  <c r="BV7" i="19"/>
  <c r="BX7" i="19"/>
  <c r="BY7" i="19"/>
  <c r="BZ7" i="19"/>
  <c r="CB7" i="19"/>
  <c r="CC7" i="19"/>
  <c r="CD7" i="19"/>
  <c r="BP8" i="19"/>
  <c r="BQ8" i="19"/>
  <c r="BR8" i="19"/>
  <c r="BS8" i="19"/>
  <c r="BU8" i="19"/>
  <c r="BV8" i="19"/>
  <c r="BW8" i="19"/>
  <c r="BY8" i="19"/>
  <c r="BZ8" i="19"/>
  <c r="CA8" i="19"/>
  <c r="CC8" i="19"/>
  <c r="CD8" i="19"/>
  <c r="CE8" i="19"/>
  <c r="BP9" i="19"/>
  <c r="BR9" i="19"/>
  <c r="BS9" i="19"/>
  <c r="BT9" i="19"/>
  <c r="BV9" i="19"/>
  <c r="BW9" i="19"/>
  <c r="BX9" i="19"/>
  <c r="BZ9" i="19"/>
  <c r="CA9" i="19"/>
  <c r="CB9" i="19"/>
  <c r="CD9" i="19"/>
  <c r="CE9" i="19"/>
  <c r="BP10" i="19"/>
  <c r="BQ10" i="19"/>
  <c r="BS10" i="19"/>
  <c r="BT10" i="19"/>
  <c r="BU10" i="19"/>
  <c r="BW10" i="19"/>
  <c r="BX10" i="19"/>
  <c r="BY10" i="19"/>
  <c r="CA10" i="19"/>
  <c r="CB10" i="19"/>
  <c r="CC10" i="19"/>
  <c r="CE10" i="19"/>
  <c r="BP11" i="19"/>
  <c r="BQ11" i="19"/>
  <c r="BR11" i="19"/>
  <c r="BT11" i="19"/>
  <c r="BU11" i="19"/>
  <c r="BV11" i="19"/>
  <c r="BX11" i="19"/>
  <c r="BY11" i="19"/>
  <c r="BZ11" i="19"/>
  <c r="CB11" i="19"/>
  <c r="CC11" i="19"/>
  <c r="CD11" i="19"/>
  <c r="BP12" i="19"/>
  <c r="BQ12" i="19"/>
  <c r="BR12" i="19"/>
  <c r="BS12" i="19"/>
  <c r="BU12" i="19"/>
  <c r="BV12" i="19"/>
  <c r="BW12" i="19"/>
  <c r="BY12" i="19"/>
  <c r="BZ12" i="19"/>
  <c r="CA12" i="19"/>
  <c r="CC12" i="19"/>
  <c r="CD12" i="19"/>
  <c r="CE12" i="19"/>
  <c r="BP13" i="19"/>
  <c r="BR13" i="19"/>
  <c r="BS13" i="19"/>
  <c r="BT13" i="19"/>
  <c r="BV13" i="19"/>
  <c r="BW13" i="19"/>
  <c r="BX13" i="19"/>
  <c r="BZ13" i="19"/>
  <c r="CA13" i="19"/>
  <c r="CB13" i="19"/>
  <c r="CD13" i="19"/>
  <c r="CE13" i="19"/>
  <c r="BP14" i="19"/>
  <c r="BQ14" i="19"/>
  <c r="BS14" i="19"/>
  <c r="BT14" i="19"/>
  <c r="BU14" i="19"/>
  <c r="BW14" i="19"/>
  <c r="BX14" i="19"/>
  <c r="BY14" i="19"/>
  <c r="CA14" i="19"/>
  <c r="CB14" i="19"/>
  <c r="CC14" i="19"/>
  <c r="CE14" i="19"/>
  <c r="BP15" i="19"/>
  <c r="BQ15" i="19"/>
  <c r="BR15" i="19"/>
  <c r="BT15" i="19"/>
  <c r="BU15" i="19"/>
  <c r="BV15" i="19"/>
  <c r="BX15" i="19"/>
  <c r="BY15" i="19"/>
  <c r="BZ15" i="19"/>
  <c r="CB15" i="19"/>
  <c r="CC15" i="19"/>
  <c r="CD15" i="19"/>
  <c r="BP16" i="19"/>
  <c r="BQ16" i="19"/>
  <c r="BR16" i="19"/>
  <c r="BS16" i="19"/>
  <c r="BU16" i="19"/>
  <c r="BV16" i="19"/>
  <c r="BW16" i="19"/>
  <c r="BY16" i="19"/>
  <c r="BZ16" i="19"/>
  <c r="CA16" i="19"/>
  <c r="CC16" i="19"/>
  <c r="CD16" i="19"/>
  <c r="CE16" i="19"/>
  <c r="BP17" i="19"/>
  <c r="BR17" i="19"/>
  <c r="BS17" i="19"/>
  <c r="BT17" i="19"/>
  <c r="BV17" i="19"/>
  <c r="BW17" i="19"/>
  <c r="BX17" i="19"/>
  <c r="BZ17" i="19"/>
  <c r="CA17" i="19"/>
  <c r="CB17" i="19"/>
  <c r="CD17" i="19"/>
  <c r="CE17" i="19"/>
  <c r="BP18" i="19"/>
  <c r="BQ18" i="19"/>
  <c r="BS18" i="19"/>
  <c r="BT18" i="19"/>
  <c r="BU18" i="19"/>
  <c r="BW18" i="19"/>
  <c r="BX18" i="19"/>
  <c r="BY18" i="19"/>
  <c r="CA18" i="19"/>
  <c r="CB18" i="19"/>
  <c r="CC18" i="19"/>
  <c r="CE18" i="19"/>
  <c r="BP19" i="19"/>
  <c r="BQ19" i="19"/>
  <c r="BR19" i="19"/>
  <c r="BT19" i="19"/>
  <c r="BU19" i="19"/>
  <c r="BV19" i="19"/>
  <c r="BX19" i="19"/>
  <c r="BY19" i="19"/>
  <c r="BZ19" i="19"/>
  <c r="CB19" i="19"/>
  <c r="CC19" i="19"/>
  <c r="CD19" i="19"/>
  <c r="BP20" i="19"/>
  <c r="BQ20" i="19"/>
  <c r="BR20" i="19"/>
  <c r="BS20" i="19"/>
  <c r="BU20" i="19"/>
  <c r="BV20" i="19"/>
  <c r="BW20" i="19"/>
  <c r="BY20" i="19"/>
  <c r="BZ20" i="19"/>
  <c r="CA20" i="19"/>
  <c r="CC20" i="19"/>
  <c r="CD20" i="19"/>
  <c r="CE20" i="19"/>
  <c r="BP21" i="19"/>
  <c r="BR21" i="19"/>
  <c r="BS21" i="19"/>
  <c r="BT21" i="19"/>
  <c r="BV21" i="19"/>
  <c r="BW21" i="19"/>
  <c r="BX21" i="19"/>
  <c r="BZ21" i="19"/>
  <c r="CA21" i="19"/>
  <c r="CB21" i="19"/>
  <c r="CD21" i="19"/>
  <c r="CE21" i="19"/>
  <c r="BP22" i="19"/>
  <c r="BQ22" i="19"/>
  <c r="BR22" i="19"/>
  <c r="BS22" i="19"/>
  <c r="BT22" i="19"/>
  <c r="BU22" i="19"/>
  <c r="BV22" i="19"/>
  <c r="BW22" i="19"/>
  <c r="BX22" i="19"/>
  <c r="BY22" i="19"/>
  <c r="BZ22" i="19"/>
  <c r="CA22" i="19"/>
  <c r="CB22" i="19"/>
  <c r="CC22" i="19"/>
  <c r="CD22" i="19"/>
  <c r="CE22" i="19"/>
  <c r="BP23" i="19"/>
  <c r="BQ23" i="19"/>
  <c r="BR23" i="19"/>
  <c r="BT23" i="19"/>
  <c r="BU23" i="19"/>
  <c r="BV23" i="19"/>
  <c r="BX23" i="19"/>
  <c r="BY23" i="19"/>
  <c r="BZ23" i="19"/>
  <c r="CB23" i="19"/>
  <c r="CC23" i="19"/>
  <c r="CD23" i="19"/>
  <c r="BP24" i="19"/>
  <c r="BQ24" i="19"/>
  <c r="BR24" i="19"/>
  <c r="BS24" i="19"/>
  <c r="BU24" i="19"/>
  <c r="BV24" i="19"/>
  <c r="BW24" i="19"/>
  <c r="BY24" i="19"/>
  <c r="BZ24" i="19"/>
  <c r="CA24" i="19"/>
  <c r="CC24" i="19"/>
  <c r="CD24" i="19"/>
  <c r="CE24" i="19"/>
  <c r="BP25" i="19"/>
  <c r="BR25" i="19"/>
  <c r="BS25" i="19"/>
  <c r="BT25" i="19"/>
  <c r="BV25" i="19"/>
  <c r="BW25" i="19"/>
  <c r="BX25" i="19"/>
  <c r="BZ25" i="19"/>
  <c r="CA25" i="19"/>
  <c r="CB25" i="19"/>
  <c r="CD25" i="19"/>
  <c r="CE25" i="19"/>
  <c r="BP26" i="19"/>
  <c r="BQ26" i="19"/>
  <c r="BS26" i="19"/>
  <c r="BT26" i="19"/>
  <c r="BU26" i="19"/>
  <c r="BW26" i="19"/>
  <c r="BX26" i="19"/>
  <c r="BY26" i="19"/>
  <c r="CA26" i="19"/>
  <c r="CB26" i="19"/>
  <c r="CC26" i="19"/>
  <c r="CE26" i="19"/>
  <c r="BP27" i="19"/>
  <c r="BQ27" i="19"/>
  <c r="BR27" i="19"/>
  <c r="BT27" i="19"/>
  <c r="BU27" i="19"/>
  <c r="BV27" i="19"/>
  <c r="BX27" i="19"/>
  <c r="BY27" i="19"/>
  <c r="BZ27" i="19"/>
  <c r="CB27" i="19"/>
  <c r="CC27" i="19"/>
  <c r="CD27" i="19"/>
  <c r="BP28" i="19"/>
  <c r="BQ28" i="19"/>
  <c r="BR28" i="19"/>
  <c r="BS28" i="19"/>
  <c r="BU28" i="19"/>
  <c r="BV28" i="19"/>
  <c r="BW28" i="19"/>
  <c r="BY28" i="19"/>
  <c r="BZ28" i="19"/>
  <c r="CA28" i="19"/>
  <c r="CC28" i="19"/>
  <c r="CD28" i="19"/>
  <c r="CE28" i="19"/>
  <c r="BP29" i="19"/>
  <c r="BR29" i="19"/>
  <c r="BS29" i="19"/>
  <c r="BT29" i="19"/>
  <c r="BV29" i="19"/>
  <c r="BW29" i="19"/>
  <c r="BX29" i="19"/>
  <c r="BZ29" i="19"/>
  <c r="CA29" i="19"/>
  <c r="CB29" i="19"/>
  <c r="CD29" i="19"/>
  <c r="CE29" i="19"/>
  <c r="BP30" i="19"/>
  <c r="BQ30" i="19"/>
  <c r="BS30" i="19"/>
  <c r="BT30" i="19"/>
  <c r="BU30" i="19"/>
  <c r="BW30" i="19"/>
  <c r="BX30" i="19"/>
  <c r="BY30" i="19"/>
  <c r="CA30" i="19"/>
  <c r="CB30" i="19"/>
  <c r="CC30" i="19"/>
  <c r="CE30" i="19"/>
  <c r="BP31" i="19"/>
  <c r="BQ31" i="19"/>
  <c r="BR31" i="19"/>
  <c r="BT31" i="19"/>
  <c r="BU31" i="19"/>
  <c r="BV31" i="19"/>
  <c r="BX31" i="19"/>
  <c r="BY31" i="19"/>
  <c r="BZ31" i="19"/>
  <c r="CB31" i="19"/>
  <c r="CC31" i="19"/>
  <c r="CD31" i="19"/>
  <c r="BP32" i="19"/>
  <c r="BQ32" i="19"/>
  <c r="BR32" i="19"/>
  <c r="BS32" i="19"/>
  <c r="BU32" i="19"/>
  <c r="BV32" i="19"/>
  <c r="BW32" i="19"/>
  <c r="BY32" i="19"/>
  <c r="BZ32" i="19"/>
  <c r="CA32" i="19"/>
  <c r="CC32" i="19"/>
  <c r="CD32" i="19"/>
  <c r="CE32" i="19"/>
  <c r="BP33" i="19"/>
  <c r="BR33" i="19"/>
  <c r="BS33" i="19"/>
  <c r="BT33" i="19"/>
  <c r="BV33" i="19"/>
  <c r="BW33" i="19"/>
  <c r="BX33" i="19"/>
  <c r="BZ33" i="19"/>
  <c r="CA33" i="19"/>
  <c r="CB33" i="19"/>
  <c r="CD33" i="19"/>
  <c r="CE33" i="19"/>
  <c r="BP34" i="19"/>
  <c r="BQ34" i="19"/>
  <c r="BS34" i="19"/>
  <c r="BT34" i="19"/>
  <c r="BU34" i="19"/>
  <c r="BW34" i="19"/>
  <c r="BX34" i="19"/>
  <c r="BY34" i="19"/>
  <c r="CA34" i="19"/>
  <c r="CB34" i="19"/>
  <c r="CC34" i="19"/>
  <c r="CE34" i="19"/>
  <c r="BP35" i="19"/>
  <c r="BQ35" i="19"/>
  <c r="BR35" i="19"/>
  <c r="BT35" i="19"/>
  <c r="BU35" i="19"/>
  <c r="BV35" i="19"/>
  <c r="BX35" i="19"/>
  <c r="BY35" i="19"/>
  <c r="BZ35" i="19"/>
  <c r="CB35" i="19"/>
  <c r="CC35" i="19"/>
  <c r="CD35" i="19"/>
  <c r="BP36" i="19"/>
  <c r="BQ36" i="19"/>
  <c r="BR36" i="19"/>
  <c r="BS36" i="19"/>
  <c r="BU36" i="19"/>
  <c r="BV36" i="19"/>
  <c r="BW36" i="19"/>
  <c r="BY36" i="19"/>
  <c r="BZ36" i="19"/>
  <c r="CA36" i="19"/>
  <c r="CC36" i="19"/>
  <c r="CD36" i="19"/>
  <c r="CE36" i="19"/>
  <c r="BP37" i="19"/>
  <c r="BR37" i="19"/>
  <c r="BS37" i="19"/>
  <c r="BT37" i="19"/>
  <c r="BV37" i="19"/>
  <c r="BW37" i="19"/>
  <c r="BX37" i="19"/>
  <c r="BZ37" i="19"/>
  <c r="CA37" i="19"/>
  <c r="CB37" i="19"/>
  <c r="CD37" i="19"/>
  <c r="CE37" i="19"/>
  <c r="BP38" i="19"/>
  <c r="BQ38" i="19"/>
  <c r="BR38" i="19"/>
  <c r="BS38" i="19"/>
  <c r="BT38" i="19"/>
  <c r="BU38" i="19"/>
  <c r="BV38" i="19"/>
  <c r="BW38" i="19"/>
  <c r="BX38" i="19"/>
  <c r="BY38" i="19"/>
  <c r="BZ38" i="19"/>
  <c r="CA38" i="19"/>
  <c r="CB38" i="19"/>
  <c r="CC38" i="19"/>
  <c r="CD38" i="19"/>
  <c r="CE38" i="19"/>
  <c r="BP39" i="19"/>
  <c r="BQ39" i="19"/>
  <c r="BR39" i="19"/>
  <c r="BT39" i="19"/>
  <c r="BU39" i="19"/>
  <c r="BV39" i="19"/>
  <c r="BX39" i="19"/>
  <c r="BY39" i="19"/>
  <c r="BZ39" i="19"/>
  <c r="CB39" i="19"/>
  <c r="CC39" i="19"/>
  <c r="CD39" i="19"/>
  <c r="BP40" i="19"/>
  <c r="BQ40" i="19"/>
  <c r="BR40" i="19"/>
  <c r="BS40" i="19"/>
  <c r="BU40" i="19"/>
  <c r="BV40" i="19"/>
  <c r="BW40" i="19"/>
  <c r="BY40" i="19"/>
  <c r="BZ40" i="19"/>
  <c r="CA40" i="19"/>
  <c r="CC40" i="19"/>
  <c r="CD40" i="19"/>
  <c r="CE40" i="19"/>
  <c r="BP41" i="19"/>
  <c r="BR41" i="19"/>
  <c r="BS41" i="19"/>
  <c r="BT41" i="19"/>
  <c r="BV41" i="19"/>
  <c r="BW41" i="19"/>
  <c r="BX41" i="19"/>
  <c r="BZ41" i="19"/>
  <c r="CA41" i="19"/>
  <c r="CB41" i="19"/>
  <c r="CD41" i="19"/>
  <c r="CE41" i="19"/>
  <c r="BP42" i="19"/>
  <c r="BQ42" i="19"/>
  <c r="BS42" i="19"/>
  <c r="BT42" i="19"/>
  <c r="BU42" i="19"/>
  <c r="BW42" i="19"/>
  <c r="BX42" i="19"/>
  <c r="BY42" i="19"/>
  <c r="CA42" i="19"/>
  <c r="CB42" i="19"/>
  <c r="CC42" i="19"/>
  <c r="CE42" i="19"/>
  <c r="BP43" i="19"/>
  <c r="BQ43" i="19"/>
  <c r="BR43" i="19"/>
  <c r="BT43" i="19"/>
  <c r="BU43" i="19"/>
  <c r="BV43" i="19"/>
  <c r="BX43" i="19"/>
  <c r="BY43" i="19"/>
  <c r="BZ43" i="19"/>
  <c r="CB43" i="19"/>
  <c r="CC43" i="19"/>
  <c r="CD43" i="19"/>
  <c r="BP44" i="19"/>
  <c r="BQ44" i="19"/>
  <c r="BR44" i="19"/>
  <c r="BS44" i="19"/>
  <c r="BU44" i="19"/>
  <c r="BV44" i="19"/>
  <c r="BW44" i="19"/>
  <c r="BY44" i="19"/>
  <c r="BZ44" i="19"/>
  <c r="CA44" i="19"/>
  <c r="CC44" i="19"/>
  <c r="CD44" i="19"/>
  <c r="CE44" i="19"/>
  <c r="BP45" i="19"/>
  <c r="BR45" i="19"/>
  <c r="BS45" i="19"/>
  <c r="BT45" i="19"/>
  <c r="BV45" i="19"/>
  <c r="BW45" i="19"/>
  <c r="BX45" i="19"/>
  <c r="BZ45" i="19"/>
  <c r="CA45" i="19"/>
  <c r="CB45" i="19"/>
  <c r="CD45" i="19"/>
  <c r="CE45" i="19"/>
  <c r="BP46" i="19"/>
  <c r="BQ46" i="19"/>
  <c r="BS46" i="19"/>
  <c r="BT46" i="19"/>
  <c r="BU46" i="19"/>
  <c r="BW46" i="19"/>
  <c r="BX46" i="19"/>
  <c r="BY46" i="19"/>
  <c r="CA46" i="19"/>
  <c r="CB46" i="19"/>
  <c r="CC46" i="19"/>
  <c r="CE46" i="19"/>
  <c r="BP47" i="19"/>
  <c r="BQ47" i="19"/>
  <c r="BR47" i="19"/>
  <c r="BT47" i="19"/>
  <c r="BU47" i="19"/>
  <c r="BV47" i="19"/>
  <c r="BX47" i="19"/>
  <c r="BY47" i="19"/>
  <c r="BZ47" i="19"/>
  <c r="CB47" i="19"/>
  <c r="CC47" i="19"/>
  <c r="CD47" i="19"/>
  <c r="BP48" i="19"/>
  <c r="BQ48" i="19"/>
  <c r="BR48" i="19"/>
  <c r="BS48" i="19"/>
  <c r="BU48" i="19"/>
  <c r="BV48" i="19"/>
  <c r="BW48" i="19"/>
  <c r="BY48" i="19"/>
  <c r="BZ48" i="19"/>
  <c r="CA48" i="19"/>
  <c r="CC48" i="19"/>
  <c r="CD48" i="19"/>
  <c r="CE48" i="19"/>
  <c r="BP49" i="19"/>
  <c r="BR49" i="19"/>
  <c r="BS49" i="19"/>
  <c r="BT49" i="19"/>
  <c r="BV49" i="19"/>
  <c r="BW49" i="19"/>
  <c r="BX49" i="19"/>
  <c r="BZ49" i="19"/>
  <c r="CA49" i="19"/>
  <c r="CB49" i="19"/>
  <c r="CD49" i="19"/>
  <c r="CE49" i="19"/>
  <c r="BP50" i="19"/>
  <c r="BQ50" i="19"/>
  <c r="BS50" i="19"/>
  <c r="BT50" i="19"/>
  <c r="BU50" i="19"/>
  <c r="BW50" i="19"/>
  <c r="BX50" i="19"/>
  <c r="BY50" i="19"/>
  <c r="CA50" i="19"/>
  <c r="CB50" i="19"/>
  <c r="CC50" i="19"/>
  <c r="CE50" i="19"/>
  <c r="BP51" i="19"/>
  <c r="BQ51" i="19"/>
  <c r="BR51" i="19"/>
  <c r="BT51" i="19"/>
  <c r="BU51" i="19"/>
  <c r="BV51" i="19"/>
  <c r="BX51" i="19"/>
  <c r="BY51" i="19"/>
  <c r="BZ51" i="19"/>
  <c r="CB51" i="19"/>
  <c r="CC51" i="19"/>
  <c r="CD51" i="19"/>
  <c r="BP52" i="19"/>
  <c r="BQ52" i="19"/>
  <c r="BR52" i="19"/>
  <c r="BS52" i="19"/>
  <c r="BU52" i="19"/>
  <c r="BV52" i="19"/>
  <c r="BW52" i="19"/>
  <c r="BY52" i="19"/>
  <c r="BZ52" i="19"/>
  <c r="CA52" i="19"/>
  <c r="CC52" i="19"/>
  <c r="CD52" i="19"/>
  <c r="CE52" i="19"/>
  <c r="BP53" i="19"/>
  <c r="BR53" i="19"/>
  <c r="BS53" i="19"/>
  <c r="BT53" i="19"/>
  <c r="BV53" i="19"/>
  <c r="BW53" i="19"/>
  <c r="BX53" i="19"/>
  <c r="BZ53" i="19"/>
  <c r="CA53" i="19"/>
  <c r="CB53" i="19"/>
  <c r="CD53" i="19"/>
  <c r="CE53" i="19"/>
  <c r="BP54" i="19"/>
  <c r="BQ54" i="19"/>
  <c r="BR54" i="19"/>
  <c r="BS54" i="19"/>
  <c r="BT54" i="19"/>
  <c r="BU54" i="19"/>
  <c r="BV54" i="19"/>
  <c r="BW54" i="19"/>
  <c r="BX54" i="19"/>
  <c r="BY54" i="19"/>
  <c r="BZ54" i="19"/>
  <c r="CA54" i="19"/>
  <c r="CB54" i="19"/>
  <c r="CC54" i="19"/>
  <c r="CD54" i="19"/>
  <c r="CE54" i="19"/>
  <c r="BP55" i="19"/>
  <c r="BQ55" i="19"/>
  <c r="BR55" i="19"/>
  <c r="BT55" i="19"/>
  <c r="BU55" i="19"/>
  <c r="BV55" i="19"/>
  <c r="BX55" i="19"/>
  <c r="BY55" i="19"/>
  <c r="BZ55" i="19"/>
  <c r="CB55" i="19"/>
  <c r="CC55" i="19"/>
  <c r="CD55" i="19"/>
  <c r="BP56" i="19"/>
  <c r="BQ56" i="19"/>
  <c r="BR56" i="19"/>
  <c r="BS56" i="19"/>
  <c r="BU56" i="19"/>
  <c r="BV56" i="19"/>
  <c r="BW56" i="19"/>
  <c r="BY56" i="19"/>
  <c r="BZ56" i="19"/>
  <c r="CA56" i="19"/>
  <c r="CC56" i="19"/>
  <c r="CD56" i="19"/>
  <c r="CE56" i="19"/>
  <c r="BP57" i="19"/>
  <c r="BR57" i="19"/>
  <c r="BS57" i="19"/>
  <c r="BT57" i="19"/>
  <c r="BV57" i="19"/>
  <c r="BW57" i="19"/>
  <c r="BX57" i="19"/>
  <c r="BZ57" i="19"/>
  <c r="CA57" i="19"/>
  <c r="CB57" i="19"/>
  <c r="CD57" i="19"/>
  <c r="CE57" i="19"/>
  <c r="BP58" i="19"/>
  <c r="BQ58" i="19"/>
  <c r="BS58" i="19"/>
  <c r="BT58" i="19"/>
  <c r="BU58" i="19"/>
  <c r="BW58" i="19"/>
  <c r="BX58" i="19"/>
  <c r="BY58" i="19"/>
  <c r="CA58" i="19"/>
  <c r="CB58" i="19"/>
  <c r="CC58" i="19"/>
  <c r="CE58" i="19"/>
  <c r="BP59" i="19"/>
  <c r="BQ59" i="19"/>
  <c r="BR59" i="19"/>
  <c r="BT59" i="19"/>
  <c r="BU59" i="19"/>
  <c r="BV59" i="19"/>
  <c r="BX59" i="19"/>
  <c r="BY59" i="19"/>
  <c r="BZ59" i="19"/>
  <c r="CB59" i="19"/>
  <c r="CC59" i="19"/>
  <c r="CD59" i="19"/>
  <c r="BP60" i="19"/>
  <c r="BQ60" i="19"/>
  <c r="BR60" i="19"/>
  <c r="BS60" i="19"/>
  <c r="BU60" i="19"/>
  <c r="BV60" i="19"/>
  <c r="BW60" i="19"/>
  <c r="BY60" i="19"/>
  <c r="BZ60" i="19"/>
  <c r="CA60" i="19"/>
  <c r="CC60" i="19"/>
  <c r="CD60" i="19"/>
  <c r="CE60" i="19"/>
  <c r="BP61" i="19"/>
  <c r="BR61" i="19"/>
  <c r="BS61" i="19"/>
  <c r="BT61" i="19"/>
  <c r="BV61" i="19"/>
  <c r="BW61" i="19"/>
  <c r="BX61" i="19"/>
  <c r="BZ61" i="19"/>
  <c r="CA61" i="19"/>
  <c r="CB61" i="19"/>
  <c r="CD61" i="19"/>
  <c r="CE61" i="19"/>
  <c r="BP62" i="19"/>
  <c r="BQ62" i="19"/>
  <c r="BS62" i="19"/>
  <c r="BT62" i="19"/>
  <c r="BU62" i="19"/>
  <c r="BW62" i="19"/>
  <c r="BX62" i="19"/>
  <c r="BY62" i="19"/>
  <c r="CA62" i="19"/>
  <c r="CB62" i="19"/>
  <c r="CC62" i="19"/>
  <c r="CE62" i="19"/>
  <c r="BP63" i="19"/>
  <c r="BQ63" i="19"/>
  <c r="BR63" i="19"/>
  <c r="BT63" i="19"/>
  <c r="BU63" i="19"/>
  <c r="BV63" i="19"/>
  <c r="BX63" i="19"/>
  <c r="BY63" i="19"/>
  <c r="BZ63" i="19"/>
  <c r="CB63" i="19"/>
  <c r="CC63" i="19"/>
  <c r="CD63" i="19"/>
  <c r="BP64" i="19"/>
  <c r="BQ64" i="19"/>
  <c r="BR64" i="19"/>
  <c r="BS64" i="19"/>
  <c r="BU64" i="19"/>
  <c r="BV64" i="19"/>
  <c r="BW64" i="19"/>
  <c r="BY64" i="19"/>
  <c r="BZ64" i="19"/>
  <c r="CA64" i="19"/>
  <c r="CC64" i="19"/>
  <c r="CD64" i="19"/>
  <c r="CE64" i="19"/>
  <c r="BP65" i="19"/>
  <c r="BR65" i="19"/>
  <c r="BS65" i="19"/>
  <c r="BT65" i="19"/>
  <c r="BV65" i="19"/>
  <c r="BW65" i="19"/>
  <c r="BX65" i="19"/>
  <c r="BZ65" i="19"/>
  <c r="CA65" i="19"/>
  <c r="CB65" i="19"/>
  <c r="CD65" i="19"/>
  <c r="CE65" i="19"/>
  <c r="BP66" i="19"/>
  <c r="BQ66" i="19"/>
  <c r="BS66" i="19"/>
  <c r="BT66" i="19"/>
  <c r="BU66" i="19"/>
  <c r="BW66" i="19"/>
  <c r="BX66" i="19"/>
  <c r="BY66" i="19"/>
  <c r="CA66" i="19"/>
  <c r="CB66" i="19"/>
  <c r="CC66" i="19"/>
  <c r="CE66" i="19"/>
  <c r="BP67" i="19"/>
  <c r="BQ67" i="19"/>
  <c r="BR67" i="19"/>
  <c r="BT67" i="19"/>
  <c r="BU67" i="19"/>
  <c r="BV67" i="19"/>
  <c r="BX67" i="19"/>
  <c r="BY67" i="19"/>
  <c r="BZ67" i="19"/>
  <c r="CB67" i="19"/>
  <c r="CC67" i="19"/>
  <c r="CD67" i="19"/>
  <c r="BP68" i="19"/>
  <c r="BQ68" i="19"/>
  <c r="BR68" i="19"/>
  <c r="BS68" i="19"/>
  <c r="BU68" i="19"/>
  <c r="BV68" i="19"/>
  <c r="BW68" i="19"/>
  <c r="BY68" i="19"/>
  <c r="BZ68" i="19"/>
  <c r="CA68" i="19"/>
  <c r="CC68" i="19"/>
  <c r="CD68" i="19"/>
  <c r="CE68" i="19"/>
  <c r="BP69" i="19"/>
  <c r="BR69" i="19"/>
  <c r="BS69" i="19"/>
  <c r="BT69" i="19"/>
  <c r="BV69" i="19"/>
  <c r="BW69" i="19"/>
  <c r="BX69" i="19"/>
  <c r="BZ69" i="19"/>
  <c r="CA69" i="19"/>
  <c r="CB69" i="19"/>
  <c r="CD69" i="19"/>
  <c r="CE69" i="19"/>
  <c r="BP70" i="19"/>
  <c r="BQ70" i="19"/>
  <c r="BR70" i="19"/>
  <c r="BS70" i="19"/>
  <c r="BT70" i="19"/>
  <c r="BU70" i="19"/>
  <c r="BV70" i="19"/>
  <c r="BW70" i="19"/>
  <c r="BX70" i="19"/>
  <c r="BY70" i="19"/>
  <c r="BZ70" i="19"/>
  <c r="CA70" i="19"/>
  <c r="CB70" i="19"/>
  <c r="CC70" i="19"/>
  <c r="CD70" i="19"/>
  <c r="CE70" i="19"/>
  <c r="BP71" i="19"/>
  <c r="BQ71" i="19"/>
  <c r="BR71" i="19"/>
  <c r="BT71" i="19"/>
  <c r="BU71" i="19"/>
  <c r="BV71" i="19"/>
  <c r="BX71" i="19"/>
  <c r="BY71" i="19"/>
  <c r="BZ71" i="19"/>
  <c r="CB71" i="19"/>
  <c r="CC71" i="19"/>
  <c r="CD71" i="19"/>
  <c r="BP72" i="19"/>
  <c r="BQ72" i="19"/>
  <c r="BR72" i="19"/>
  <c r="BS72" i="19"/>
  <c r="BU72" i="19"/>
  <c r="BV72" i="19"/>
  <c r="BW72" i="19"/>
  <c r="BY72" i="19"/>
  <c r="BZ72" i="19"/>
  <c r="CA72" i="19"/>
  <c r="CC72" i="19"/>
  <c r="CD72" i="19"/>
  <c r="CE72" i="19"/>
  <c r="BP73" i="19"/>
  <c r="BR73" i="19"/>
  <c r="BS73" i="19"/>
  <c r="BT73" i="19"/>
  <c r="BV73" i="19"/>
  <c r="BW73" i="19"/>
  <c r="BX73" i="19"/>
  <c r="BZ73" i="19"/>
  <c r="CA73" i="19"/>
  <c r="CB73" i="19"/>
  <c r="CD73" i="19"/>
  <c r="CE73" i="19"/>
  <c r="BP74" i="19"/>
  <c r="BQ74" i="19"/>
  <c r="BS74" i="19"/>
  <c r="BT74" i="19"/>
  <c r="BU74" i="19"/>
  <c r="BW74" i="19"/>
  <c r="BX74" i="19"/>
  <c r="BY74" i="19"/>
  <c r="CA74" i="19"/>
  <c r="CB74" i="19"/>
  <c r="CC74" i="19"/>
  <c r="CE74" i="19"/>
  <c r="BP75" i="19"/>
  <c r="BQ75" i="19"/>
  <c r="BR75" i="19"/>
  <c r="BT75" i="19"/>
  <c r="BU75" i="19"/>
  <c r="BV75" i="19"/>
  <c r="BX75" i="19"/>
  <c r="BY75" i="19"/>
  <c r="BZ75" i="19"/>
  <c r="CB75" i="19"/>
  <c r="CC75" i="19"/>
  <c r="CD75" i="19"/>
  <c r="BP76" i="19"/>
  <c r="BQ76" i="19"/>
  <c r="BR76" i="19"/>
  <c r="BS76" i="19"/>
  <c r="BU76" i="19"/>
  <c r="BV76" i="19"/>
  <c r="BW76" i="19"/>
  <c r="BY76" i="19"/>
  <c r="BZ76" i="19"/>
  <c r="CA76" i="19"/>
  <c r="CC76" i="19"/>
  <c r="CD76" i="19"/>
  <c r="CE76" i="19"/>
  <c r="BP77" i="19"/>
  <c r="BR77" i="19"/>
  <c r="BS77" i="19"/>
  <c r="BT77" i="19"/>
  <c r="BV77" i="19"/>
  <c r="BW77" i="19"/>
  <c r="BX77" i="19"/>
  <c r="BZ77" i="19"/>
  <c r="CA77" i="19"/>
  <c r="CB77" i="19"/>
  <c r="CD77" i="19"/>
  <c r="CE77" i="19"/>
  <c r="BP78" i="19"/>
  <c r="BQ78" i="19"/>
  <c r="BS78" i="19"/>
  <c r="BT78" i="19"/>
  <c r="BU78" i="19"/>
  <c r="BW78" i="19"/>
  <c r="BX78" i="19"/>
  <c r="BY78" i="19"/>
  <c r="CA78" i="19"/>
  <c r="CB78" i="19"/>
  <c r="CC78" i="19"/>
  <c r="CE78" i="19"/>
  <c r="BP79" i="19"/>
  <c r="BQ79" i="19"/>
  <c r="BR79" i="19"/>
  <c r="BT79" i="19"/>
  <c r="BU79" i="19"/>
  <c r="BV79" i="19"/>
  <c r="BX79" i="19"/>
  <c r="BY79" i="19"/>
  <c r="BZ79" i="19"/>
  <c r="CB79" i="19"/>
  <c r="CC79" i="19"/>
  <c r="CD79" i="19"/>
  <c r="BP80" i="19"/>
  <c r="BQ80" i="19"/>
  <c r="BR80" i="19"/>
  <c r="BS80" i="19"/>
  <c r="BU80" i="19"/>
  <c r="BV80" i="19"/>
  <c r="BW80" i="19"/>
  <c r="BY80" i="19"/>
  <c r="BZ80" i="19"/>
  <c r="CA80" i="19"/>
  <c r="CC80" i="19"/>
  <c r="CD80" i="19"/>
  <c r="CE80" i="19"/>
  <c r="BP81" i="19"/>
  <c r="BR81" i="19"/>
  <c r="BS81" i="19"/>
  <c r="BT81" i="19"/>
  <c r="BV81" i="19"/>
  <c r="BW81" i="19"/>
  <c r="BX81" i="19"/>
  <c r="BZ81" i="19"/>
  <c r="CA81" i="19"/>
  <c r="CB81" i="19"/>
  <c r="CD81" i="19"/>
  <c r="CE81" i="19"/>
  <c r="BP82" i="19"/>
  <c r="BQ82" i="19"/>
  <c r="BS82" i="19"/>
  <c r="BT82" i="19"/>
  <c r="BU82" i="19"/>
  <c r="BW82" i="19"/>
  <c r="BX82" i="19"/>
  <c r="BY82" i="19"/>
  <c r="CA82" i="19"/>
  <c r="CB82" i="19"/>
  <c r="CC82" i="19"/>
  <c r="CE82" i="19"/>
  <c r="BP83" i="19"/>
  <c r="BQ83" i="19"/>
  <c r="BR83" i="19"/>
  <c r="BT83" i="19"/>
  <c r="BU83" i="19"/>
  <c r="BV83" i="19"/>
  <c r="BX83" i="19"/>
  <c r="BY83" i="19"/>
  <c r="BZ83" i="19"/>
  <c r="CB83" i="19"/>
  <c r="CC83" i="19"/>
  <c r="CD83" i="19"/>
  <c r="BP84" i="19"/>
  <c r="BQ84" i="19"/>
  <c r="BR84" i="19"/>
  <c r="BS84" i="19"/>
  <c r="BU84" i="19"/>
  <c r="BV84" i="19"/>
  <c r="BW84" i="19"/>
  <c r="BY84" i="19"/>
  <c r="BZ84" i="19"/>
  <c r="CA84" i="19"/>
  <c r="CC84" i="19"/>
  <c r="CD84" i="19"/>
  <c r="CE84" i="19"/>
  <c r="BP85" i="19"/>
  <c r="BR85" i="19"/>
  <c r="BS85" i="19"/>
  <c r="BT85" i="19"/>
  <c r="BV85" i="19"/>
  <c r="BW85" i="19"/>
  <c r="BX85" i="19"/>
  <c r="BZ85" i="19"/>
  <c r="CA85" i="19"/>
  <c r="CB85" i="19"/>
  <c r="CD85" i="19"/>
  <c r="CE85" i="19"/>
  <c r="BP86" i="19"/>
  <c r="BQ86" i="19"/>
  <c r="BR86" i="19"/>
  <c r="BS86" i="19"/>
  <c r="BT86" i="19"/>
  <c r="BU86" i="19"/>
  <c r="BV86" i="19"/>
  <c r="BW86" i="19"/>
  <c r="BX86" i="19"/>
  <c r="BY86" i="19"/>
  <c r="BZ86" i="19"/>
  <c r="CA86" i="19"/>
  <c r="CB86" i="19"/>
  <c r="CC86" i="19"/>
  <c r="CD86" i="19"/>
  <c r="CE86" i="19"/>
  <c r="BP87" i="19"/>
  <c r="BQ87" i="19"/>
  <c r="BR87" i="19"/>
  <c r="BT87" i="19"/>
  <c r="BU87" i="19"/>
  <c r="BV87" i="19"/>
  <c r="BX87" i="19"/>
  <c r="BY87" i="19"/>
  <c r="BZ87" i="19"/>
  <c r="CB87" i="19"/>
  <c r="CC87" i="19"/>
  <c r="CD87" i="19"/>
  <c r="BP88" i="19"/>
  <c r="BQ88" i="19"/>
  <c r="BR88" i="19"/>
  <c r="BS88" i="19"/>
  <c r="BU88" i="19"/>
  <c r="BV88" i="19"/>
  <c r="BW88" i="19"/>
  <c r="BY88" i="19"/>
  <c r="BZ88" i="19"/>
  <c r="CA88" i="19"/>
  <c r="CC88" i="19"/>
  <c r="CD88" i="19"/>
  <c r="CE88" i="19"/>
  <c r="BP89" i="19"/>
  <c r="BR89" i="19"/>
  <c r="BS89" i="19"/>
  <c r="BT89" i="19"/>
  <c r="BV89" i="19"/>
  <c r="BW89" i="19"/>
  <c r="BX89" i="19"/>
  <c r="BZ89" i="19"/>
  <c r="CA89" i="19"/>
  <c r="CB89" i="19"/>
  <c r="CD89" i="19"/>
  <c r="CE89" i="19"/>
  <c r="BP90" i="19"/>
  <c r="BQ90" i="19"/>
  <c r="BS90" i="19"/>
  <c r="BT90" i="19"/>
  <c r="BU90" i="19"/>
  <c r="BW90" i="19"/>
  <c r="BX90" i="19"/>
  <c r="BY90" i="19"/>
  <c r="CA90" i="19"/>
  <c r="CB90" i="19"/>
  <c r="CC90" i="19"/>
  <c r="CE90" i="19"/>
  <c r="BP91" i="19"/>
  <c r="BQ91" i="19"/>
  <c r="BR91" i="19"/>
  <c r="BT91" i="19"/>
  <c r="BU91" i="19"/>
  <c r="BV91" i="19"/>
  <c r="BX91" i="19"/>
  <c r="BY91" i="19"/>
  <c r="BZ91" i="19"/>
  <c r="CB91" i="19"/>
  <c r="CC91" i="19"/>
  <c r="CD91" i="19"/>
  <c r="BP92" i="19"/>
  <c r="BQ92" i="19"/>
  <c r="BR92" i="19"/>
  <c r="BS92" i="19"/>
  <c r="BU92" i="19"/>
  <c r="BV92" i="19"/>
  <c r="BW92" i="19"/>
  <c r="BY92" i="19"/>
  <c r="BZ92" i="19"/>
  <c r="CA92" i="19"/>
  <c r="CC92" i="19"/>
  <c r="CD92" i="19"/>
  <c r="CE92" i="19"/>
  <c r="BP93" i="19"/>
  <c r="BR93" i="19"/>
  <c r="BS93" i="19"/>
  <c r="BT93" i="19"/>
  <c r="BV93" i="19"/>
  <c r="BW93" i="19"/>
  <c r="BX93" i="19"/>
  <c r="BZ93" i="19"/>
  <c r="CA93" i="19"/>
  <c r="CB93" i="19"/>
  <c r="CD93" i="19"/>
  <c r="CE93" i="19"/>
  <c r="BP94" i="19"/>
  <c r="BQ94" i="19"/>
  <c r="BS94" i="19"/>
  <c r="BT94" i="19"/>
  <c r="BU94" i="19"/>
  <c r="BW94" i="19"/>
  <c r="BX94" i="19"/>
  <c r="BY94" i="19"/>
  <c r="CA94" i="19"/>
  <c r="CB94" i="19"/>
  <c r="CC94" i="19"/>
  <c r="CE94" i="19"/>
  <c r="BP95" i="19"/>
  <c r="BQ95" i="19"/>
  <c r="BR95" i="19"/>
  <c r="BT95" i="19"/>
  <c r="BU95" i="19"/>
  <c r="BV95" i="19"/>
  <c r="BX95" i="19"/>
  <c r="BY95" i="19"/>
  <c r="BZ95" i="19"/>
  <c r="CB95" i="19"/>
  <c r="CC95" i="19"/>
  <c r="CD95" i="19"/>
  <c r="BP96" i="19"/>
  <c r="BQ96" i="19"/>
  <c r="BR96" i="19"/>
  <c r="BS96" i="19"/>
  <c r="BU96" i="19"/>
  <c r="BV96" i="19"/>
  <c r="BW96" i="19"/>
  <c r="BY96" i="19"/>
  <c r="BZ96" i="19"/>
  <c r="CA96" i="19"/>
  <c r="CC96" i="19"/>
  <c r="CD96" i="19"/>
  <c r="CE96" i="19"/>
  <c r="BP97" i="19"/>
  <c r="BR97" i="19"/>
  <c r="BS97" i="19"/>
  <c r="BT97" i="19"/>
  <c r="BV97" i="19"/>
  <c r="BW97" i="19"/>
  <c r="BX97" i="19"/>
  <c r="BZ97" i="19"/>
  <c r="CA97" i="19"/>
  <c r="CB97" i="19"/>
  <c r="CD97" i="19"/>
  <c r="CE97" i="19"/>
  <c r="BP98" i="19"/>
  <c r="BQ98" i="19"/>
  <c r="BS98" i="19"/>
  <c r="BT98" i="19"/>
  <c r="BU98" i="19"/>
  <c r="BW98" i="19"/>
  <c r="BX98" i="19"/>
  <c r="BY98" i="19"/>
  <c r="CA98" i="19"/>
  <c r="CB98" i="19"/>
  <c r="CC98" i="19"/>
  <c r="CE98" i="19"/>
  <c r="BP99" i="19"/>
  <c r="BQ99" i="19"/>
  <c r="BR99" i="19"/>
  <c r="BS99" i="19"/>
  <c r="BT99" i="19"/>
  <c r="BU99" i="19"/>
  <c r="BV99" i="19"/>
  <c r="BW99" i="19"/>
  <c r="BX99" i="19"/>
  <c r="BY99" i="19"/>
  <c r="BZ99" i="19"/>
  <c r="CA99" i="19"/>
  <c r="CB99" i="19"/>
  <c r="CC99" i="19"/>
  <c r="CD99" i="19"/>
  <c r="CE99" i="19"/>
  <c r="BP100" i="19"/>
  <c r="BQ100" i="19"/>
  <c r="BR100" i="19"/>
  <c r="BS100" i="19"/>
  <c r="BU100" i="19"/>
  <c r="BV100" i="19"/>
  <c r="BW100" i="19"/>
  <c r="BY100" i="19"/>
  <c r="BZ100" i="19"/>
  <c r="CA100" i="19"/>
  <c r="CC100" i="19"/>
  <c r="CD100" i="19"/>
  <c r="CE100" i="19"/>
  <c r="BP101" i="19"/>
  <c r="BR101" i="19"/>
  <c r="BS101" i="19"/>
  <c r="BT101" i="19"/>
  <c r="BV101" i="19"/>
  <c r="BW101" i="19"/>
  <c r="BX101" i="19"/>
  <c r="BZ101" i="19"/>
  <c r="CA101" i="19"/>
  <c r="CB101" i="19"/>
  <c r="CD101" i="19"/>
  <c r="CE101" i="19"/>
  <c r="BP102" i="19"/>
  <c r="BQ102" i="19"/>
  <c r="BR102" i="19"/>
  <c r="BS102" i="19"/>
  <c r="BT102" i="19"/>
  <c r="BU102" i="19"/>
  <c r="BV102" i="19"/>
  <c r="BW102" i="19"/>
  <c r="BX102" i="19"/>
  <c r="BY102" i="19"/>
  <c r="BZ102" i="19"/>
  <c r="CA102" i="19"/>
  <c r="CB102" i="19"/>
  <c r="CC102" i="19"/>
  <c r="CD102" i="19"/>
  <c r="CE102" i="19"/>
  <c r="BP103" i="19"/>
  <c r="BQ103" i="19"/>
  <c r="BR103" i="19"/>
  <c r="BT103" i="19"/>
  <c r="BU103" i="19"/>
  <c r="BV103" i="19"/>
  <c r="BX103" i="19"/>
  <c r="BY103" i="19"/>
  <c r="BZ103" i="19"/>
  <c r="CB103" i="19"/>
  <c r="CC103" i="19"/>
  <c r="CD103" i="19"/>
  <c r="BP104" i="19"/>
  <c r="BQ104" i="19"/>
  <c r="BR104" i="19"/>
  <c r="BS104" i="19"/>
  <c r="BU104" i="19"/>
  <c r="BV104" i="19"/>
  <c r="BW104" i="19"/>
  <c r="BY104" i="19"/>
  <c r="BZ104" i="19"/>
  <c r="CA104" i="19"/>
  <c r="CC104" i="19"/>
  <c r="CD104" i="19"/>
  <c r="CE104" i="19"/>
  <c r="BP105" i="19"/>
  <c r="BR105" i="19"/>
  <c r="BS105" i="19"/>
  <c r="BT105" i="19"/>
  <c r="BV105" i="19"/>
  <c r="BW105" i="19"/>
  <c r="BX105" i="19"/>
  <c r="BZ105" i="19"/>
  <c r="CA105" i="19"/>
  <c r="CB105" i="19"/>
  <c r="CD105" i="19"/>
  <c r="CE105" i="19"/>
  <c r="BP106" i="19"/>
  <c r="BQ106" i="19"/>
  <c r="BS106" i="19"/>
  <c r="BT106" i="19"/>
  <c r="BU106" i="19"/>
  <c r="BW106" i="19"/>
  <c r="BX106" i="19"/>
  <c r="BY106" i="19"/>
  <c r="CA106" i="19"/>
  <c r="CB106" i="19"/>
  <c r="CC106" i="19"/>
  <c r="CE106" i="19"/>
  <c r="BP107" i="19"/>
  <c r="BQ107" i="19"/>
  <c r="BR107" i="19"/>
  <c r="BT107" i="19"/>
  <c r="BU107" i="19"/>
  <c r="BV107" i="19"/>
  <c r="BX107" i="19"/>
  <c r="BY107" i="19"/>
  <c r="BZ107" i="19"/>
  <c r="CB107" i="19"/>
  <c r="CC107" i="19"/>
  <c r="CD107" i="19"/>
  <c r="BP108" i="19"/>
  <c r="BQ108" i="19"/>
  <c r="BR108" i="19"/>
  <c r="BS108" i="19"/>
  <c r="BU108" i="19"/>
  <c r="BV108" i="19"/>
  <c r="BW108" i="19"/>
  <c r="BY108" i="19"/>
  <c r="BZ108" i="19"/>
  <c r="CA108" i="19"/>
  <c r="CC108" i="19"/>
  <c r="CD108" i="19"/>
  <c r="CE108" i="19"/>
  <c r="BP109" i="19"/>
  <c r="BR109" i="19"/>
  <c r="BS109" i="19"/>
  <c r="BT109" i="19"/>
  <c r="BV109" i="19"/>
  <c r="BW109" i="19"/>
  <c r="BX109" i="19"/>
  <c r="BZ109" i="19"/>
  <c r="CA109" i="19"/>
  <c r="CB109" i="19"/>
  <c r="CD109" i="19"/>
  <c r="CE109" i="19"/>
  <c r="BP110" i="19"/>
  <c r="BQ110" i="19"/>
  <c r="BS110" i="19"/>
  <c r="BT110" i="19"/>
  <c r="BU110" i="19"/>
  <c r="BW110" i="19"/>
  <c r="BX110" i="19"/>
  <c r="BY110" i="19"/>
  <c r="CA110" i="19"/>
  <c r="CB110" i="19"/>
  <c r="CC110" i="19"/>
  <c r="CE110" i="19"/>
  <c r="BP111" i="19"/>
  <c r="BQ111" i="19"/>
  <c r="BR111" i="19"/>
  <c r="BT111" i="19"/>
  <c r="BU111" i="19"/>
  <c r="BV111" i="19"/>
  <c r="BX111" i="19"/>
  <c r="BY111" i="19"/>
  <c r="BZ111" i="19"/>
  <c r="CB111" i="19"/>
  <c r="CC111" i="19"/>
  <c r="CD111" i="19"/>
  <c r="BP112" i="19"/>
  <c r="BQ112" i="19"/>
  <c r="BR112" i="19"/>
  <c r="BS112" i="19"/>
  <c r="BU112" i="19"/>
  <c r="BV112" i="19"/>
  <c r="BW112" i="19"/>
  <c r="BY112" i="19"/>
  <c r="BZ112" i="19"/>
  <c r="CA112" i="19"/>
  <c r="CC112" i="19"/>
  <c r="CD112" i="19"/>
  <c r="CE112" i="19"/>
  <c r="BP113" i="19"/>
  <c r="BR113" i="19"/>
  <c r="BS113" i="19"/>
  <c r="BT113" i="19"/>
  <c r="BV113" i="19"/>
  <c r="BW113" i="19"/>
  <c r="BX113" i="19"/>
  <c r="BZ113" i="19"/>
  <c r="CA113" i="19"/>
  <c r="CB113" i="19"/>
  <c r="CD113" i="19"/>
  <c r="CE113" i="19"/>
  <c r="BP114" i="19"/>
  <c r="BQ114" i="19"/>
  <c r="BS114" i="19"/>
  <c r="BT114" i="19"/>
  <c r="BU114" i="19"/>
  <c r="BW114" i="19"/>
  <c r="BX114" i="19"/>
  <c r="BY114" i="19"/>
  <c r="CA114" i="19"/>
  <c r="CB114" i="19"/>
  <c r="CC114" i="19"/>
  <c r="CE114" i="19"/>
  <c r="BP115" i="19"/>
  <c r="BQ115" i="19"/>
  <c r="BR115" i="19"/>
  <c r="BS115" i="19"/>
  <c r="BT115" i="19"/>
  <c r="BU115" i="19"/>
  <c r="BV115" i="19"/>
  <c r="BW115" i="19"/>
  <c r="BX115" i="19"/>
  <c r="BY115" i="19"/>
  <c r="BZ115" i="19"/>
  <c r="CA115" i="19"/>
  <c r="CB115" i="19"/>
  <c r="CC115" i="19"/>
  <c r="CD115" i="19"/>
  <c r="CE115" i="19"/>
  <c r="BP116" i="19"/>
  <c r="BQ116" i="19"/>
  <c r="BR116" i="19"/>
  <c r="BS116" i="19"/>
  <c r="BU116" i="19"/>
  <c r="BV116" i="19"/>
  <c r="BW116" i="19"/>
  <c r="BY116" i="19"/>
  <c r="BZ116" i="19"/>
  <c r="CA116" i="19"/>
  <c r="CC116" i="19"/>
  <c r="CD116" i="19"/>
  <c r="CE116" i="19"/>
  <c r="BP117" i="19"/>
  <c r="BR117" i="19"/>
  <c r="BS117" i="19"/>
  <c r="BT117" i="19"/>
  <c r="BV117" i="19"/>
  <c r="BW117" i="19"/>
  <c r="BX117" i="19"/>
  <c r="BZ117" i="19"/>
  <c r="CA117" i="19"/>
  <c r="CB117" i="19"/>
  <c r="CD117" i="19"/>
  <c r="CE117" i="19"/>
  <c r="BP118" i="19"/>
  <c r="BQ118" i="19"/>
  <c r="BR118" i="19"/>
  <c r="BS118" i="19"/>
  <c r="BT118" i="19"/>
  <c r="BU118" i="19"/>
  <c r="BV118" i="19"/>
  <c r="BW118" i="19"/>
  <c r="BX118" i="19"/>
  <c r="BY118" i="19"/>
  <c r="BZ118" i="19"/>
  <c r="CA118" i="19"/>
  <c r="CB118" i="19"/>
  <c r="CC118" i="19"/>
  <c r="CD118" i="19"/>
  <c r="CE118" i="19"/>
  <c r="BR3" i="19"/>
  <c r="BV3" i="19"/>
  <c r="BZ3" i="19"/>
  <c r="CD3" i="19"/>
  <c r="BQ4" i="19"/>
  <c r="BR4" i="19"/>
  <c r="BS4" i="19"/>
  <c r="BU4" i="19"/>
  <c r="BV4" i="19"/>
  <c r="BW4" i="19"/>
  <c r="BY4" i="19"/>
  <c r="BZ4" i="19"/>
  <c r="CA4" i="19"/>
  <c r="CC4" i="19"/>
  <c r="CD4" i="19"/>
  <c r="CE4" i="19"/>
  <c r="BR5" i="19"/>
  <c r="BS5" i="19"/>
  <c r="BT5" i="19"/>
  <c r="BV5" i="19"/>
  <c r="BW5" i="19"/>
  <c r="BX5" i="19"/>
  <c r="BZ5" i="19"/>
  <c r="CA5" i="19"/>
  <c r="CB5" i="19"/>
  <c r="CD5" i="19"/>
  <c r="CE5" i="19"/>
  <c r="BP4" i="19"/>
  <c r="BP5" i="19"/>
  <c r="AZ3" i="19"/>
  <c r="AZ2" i="19"/>
  <c r="D4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F4" i="19"/>
  <c r="I4" i="19"/>
  <c r="L4" i="19"/>
  <c r="O4" i="19"/>
  <c r="R4" i="19"/>
  <c r="U4" i="19"/>
  <c r="X4" i="19"/>
  <c r="AA4" i="19"/>
  <c r="AD4" i="19"/>
  <c r="AG4" i="19"/>
  <c r="AJ4" i="19"/>
  <c r="AM4" i="19"/>
  <c r="AP4" i="19"/>
  <c r="AS4" i="19"/>
  <c r="AV4" i="19"/>
  <c r="AY4" i="19"/>
  <c r="BB4" i="19"/>
  <c r="BE4" i="19"/>
  <c r="BH4" i="19"/>
  <c r="BK4" i="19"/>
  <c r="BN4" i="19"/>
  <c r="G4" i="19"/>
  <c r="J4" i="19"/>
  <c r="M4" i="19"/>
  <c r="P4" i="19"/>
  <c r="S4" i="19"/>
  <c r="V4" i="19"/>
  <c r="Y4" i="19"/>
  <c r="AB4" i="19"/>
  <c r="AE4" i="19"/>
  <c r="AH4" i="19"/>
  <c r="AK4" i="19"/>
  <c r="AN4" i="19"/>
  <c r="AQ4" i="19"/>
  <c r="AT4" i="19"/>
  <c r="AW4" i="19"/>
  <c r="AZ4" i="19"/>
  <c r="D5" i="19"/>
  <c r="E5" i="19"/>
  <c r="H5" i="19"/>
  <c r="F5" i="19"/>
  <c r="I5" i="19"/>
  <c r="L5" i="19"/>
  <c r="O5" i="19"/>
  <c r="R5" i="19"/>
  <c r="U5" i="19"/>
  <c r="X5" i="19"/>
  <c r="AA5" i="19"/>
  <c r="AD5" i="19"/>
  <c r="AG5" i="19"/>
  <c r="AJ5" i="19"/>
  <c r="AM5" i="19"/>
  <c r="AP5" i="19"/>
  <c r="AS5" i="19"/>
  <c r="AV5" i="19"/>
  <c r="AY5" i="19"/>
  <c r="BB5" i="19"/>
  <c r="BE5" i="19"/>
  <c r="BH5" i="19"/>
  <c r="BK5" i="19"/>
  <c r="BN5" i="19"/>
  <c r="G5" i="19"/>
  <c r="K5" i="19"/>
  <c r="D6" i="19"/>
  <c r="E6" i="19"/>
  <c r="H6" i="19"/>
  <c r="K7" i="19"/>
  <c r="N7" i="19"/>
  <c r="Q7" i="19"/>
  <c r="F6" i="19"/>
  <c r="G6" i="19"/>
  <c r="J6" i="19"/>
  <c r="I6" i="19"/>
  <c r="L6" i="19"/>
  <c r="O6" i="19"/>
  <c r="K6" i="19"/>
  <c r="N6" i="19"/>
  <c r="D7" i="19"/>
  <c r="E7" i="19"/>
  <c r="H7" i="19"/>
  <c r="F7" i="19"/>
  <c r="G7" i="19"/>
  <c r="J7" i="19"/>
  <c r="M7" i="19"/>
  <c r="I7" i="19"/>
  <c r="L7" i="19"/>
  <c r="O7" i="19"/>
  <c r="R7" i="19"/>
  <c r="D8" i="19"/>
  <c r="E8" i="19"/>
  <c r="F8" i="19"/>
  <c r="G8" i="19"/>
  <c r="I8" i="19"/>
  <c r="L8" i="19"/>
  <c r="J8" i="19"/>
  <c r="M8" i="19"/>
  <c r="P8" i="19"/>
  <c r="O8" i="19"/>
  <c r="D9" i="19"/>
  <c r="G9" i="19"/>
  <c r="J9" i="19"/>
  <c r="M9" i="19"/>
  <c r="P9" i="19"/>
  <c r="S9" i="19"/>
  <c r="E9" i="19"/>
  <c r="F9" i="19"/>
  <c r="I9" i="19"/>
  <c r="L9" i="19"/>
  <c r="O9" i="19"/>
  <c r="R9" i="19"/>
  <c r="D10" i="19"/>
  <c r="G10" i="19"/>
  <c r="E10" i="19"/>
  <c r="F10" i="19"/>
  <c r="I10" i="19"/>
  <c r="L10" i="19"/>
  <c r="O10" i="19"/>
  <c r="R10" i="19"/>
  <c r="U10" i="19"/>
  <c r="H10" i="19"/>
  <c r="J10" i="19"/>
  <c r="D11" i="19"/>
  <c r="G11" i="19"/>
  <c r="E11" i="19"/>
  <c r="F11" i="19"/>
  <c r="H11" i="19"/>
  <c r="K11" i="19"/>
  <c r="J11" i="19"/>
  <c r="M11" i="19"/>
  <c r="D12" i="19"/>
  <c r="G12" i="19"/>
  <c r="J12" i="19"/>
  <c r="M12" i="19"/>
  <c r="P12" i="19"/>
  <c r="E12" i="19"/>
  <c r="F12" i="19"/>
  <c r="H12" i="19"/>
  <c r="K12" i="19"/>
  <c r="I12" i="19"/>
  <c r="N12" i="19"/>
  <c r="D13" i="19"/>
  <c r="E13" i="19"/>
  <c r="F13" i="19"/>
  <c r="H13" i="19"/>
  <c r="K13" i="19"/>
  <c r="I13" i="19"/>
  <c r="L13" i="19"/>
  <c r="N13" i="19"/>
  <c r="D14" i="19"/>
  <c r="E14" i="19"/>
  <c r="H14" i="19"/>
  <c r="K14" i="19"/>
  <c r="N14" i="19"/>
  <c r="Q14" i="19"/>
  <c r="F14" i="19"/>
  <c r="I14" i="19"/>
  <c r="D15" i="19"/>
  <c r="E15" i="19"/>
  <c r="H15" i="19"/>
  <c r="F15" i="19"/>
  <c r="I15" i="19"/>
  <c r="L15" i="19"/>
  <c r="G15" i="19"/>
  <c r="D16" i="19"/>
  <c r="E16" i="19"/>
  <c r="H16" i="19"/>
  <c r="F16" i="19"/>
  <c r="G16" i="19"/>
  <c r="J16" i="19"/>
  <c r="D17" i="19"/>
  <c r="E17" i="19"/>
  <c r="H17" i="19"/>
  <c r="K17" i="19"/>
  <c r="F17" i="19"/>
  <c r="G17" i="19"/>
  <c r="J17" i="19"/>
  <c r="M17" i="19"/>
  <c r="D18" i="19"/>
  <c r="E18" i="19"/>
  <c r="H18" i="19"/>
  <c r="K18" i="19"/>
  <c r="N18" i="19"/>
  <c r="F18" i="19"/>
  <c r="I18" i="19"/>
  <c r="G18" i="19"/>
  <c r="J18" i="19"/>
  <c r="D19" i="19"/>
  <c r="E19" i="19"/>
  <c r="H19" i="19"/>
  <c r="K19" i="19"/>
  <c r="N19" i="19"/>
  <c r="Q19" i="19"/>
  <c r="F19" i="19"/>
  <c r="I19" i="19"/>
  <c r="L19" i="19"/>
  <c r="G19" i="19"/>
  <c r="D20" i="19"/>
  <c r="E20" i="19"/>
  <c r="H20" i="19"/>
  <c r="F20" i="19"/>
  <c r="G20" i="19"/>
  <c r="K20" i="19"/>
  <c r="N20" i="19"/>
  <c r="Q20" i="19"/>
  <c r="T20" i="19"/>
  <c r="D21" i="19"/>
  <c r="E21" i="19"/>
  <c r="H21" i="19"/>
  <c r="K21" i="19"/>
  <c r="F21" i="19"/>
  <c r="G21" i="19"/>
  <c r="J21" i="19"/>
  <c r="D22" i="19"/>
  <c r="E22" i="19"/>
  <c r="F22" i="19"/>
  <c r="G22" i="19"/>
  <c r="J22" i="19"/>
  <c r="M22" i="19"/>
  <c r="I22" i="19"/>
  <c r="D23" i="19"/>
  <c r="E23" i="19"/>
  <c r="H23" i="19"/>
  <c r="F23" i="19"/>
  <c r="I23" i="19"/>
  <c r="G23" i="19"/>
  <c r="J23" i="19"/>
  <c r="M23" i="19"/>
  <c r="P23" i="19"/>
  <c r="D24" i="19"/>
  <c r="E24" i="19"/>
  <c r="F24" i="19"/>
  <c r="I24" i="19"/>
  <c r="H24" i="19"/>
  <c r="K24" i="19"/>
  <c r="L24" i="19"/>
  <c r="E25" i="19"/>
  <c r="F25" i="19"/>
  <c r="I25" i="19"/>
  <c r="L25" i="19"/>
  <c r="O25" i="19"/>
  <c r="H25" i="19"/>
  <c r="D26" i="19"/>
  <c r="E26" i="19"/>
  <c r="F26" i="19"/>
  <c r="I26" i="19"/>
  <c r="L26" i="19"/>
  <c r="O26" i="19"/>
  <c r="R26" i="19"/>
  <c r="H26" i="19"/>
  <c r="K26" i="19"/>
  <c r="E27" i="19"/>
  <c r="F27" i="19"/>
  <c r="I27" i="19"/>
  <c r="L27" i="19"/>
  <c r="H27" i="19"/>
  <c r="K27" i="19"/>
  <c r="N27" i="19"/>
  <c r="E28" i="19"/>
  <c r="F28" i="19"/>
  <c r="H28" i="19"/>
  <c r="K28" i="19"/>
  <c r="N28" i="19"/>
  <c r="Q28" i="19"/>
  <c r="E29" i="19"/>
  <c r="F29" i="19"/>
  <c r="I29" i="19"/>
  <c r="H29" i="19"/>
  <c r="K29" i="19"/>
  <c r="E30" i="19"/>
  <c r="F30" i="19"/>
  <c r="I30" i="19"/>
  <c r="L30" i="19"/>
  <c r="H30" i="19"/>
  <c r="K30" i="19"/>
  <c r="N30" i="19"/>
  <c r="E31" i="19"/>
  <c r="H31" i="19"/>
  <c r="K31" i="19"/>
  <c r="F31" i="19"/>
  <c r="I31" i="19"/>
  <c r="L31" i="19"/>
  <c r="O31" i="19"/>
  <c r="N31" i="19"/>
  <c r="E32" i="19"/>
  <c r="H32" i="19"/>
  <c r="K32" i="19"/>
  <c r="N32" i="19"/>
  <c r="Q32" i="19"/>
  <c r="F32" i="19"/>
  <c r="E33" i="19"/>
  <c r="H33" i="19"/>
  <c r="F33" i="19"/>
  <c r="I33" i="19"/>
  <c r="E34" i="19"/>
  <c r="H34" i="19"/>
  <c r="K34" i="19"/>
  <c r="F34" i="19"/>
  <c r="I34" i="19"/>
  <c r="L34" i="19"/>
  <c r="E35" i="19"/>
  <c r="H35" i="19"/>
  <c r="K35" i="19"/>
  <c r="N35" i="19"/>
  <c r="F35" i="19"/>
  <c r="I35" i="19"/>
  <c r="L35" i="19"/>
  <c r="O35" i="19"/>
  <c r="E36" i="19"/>
  <c r="H36" i="19"/>
  <c r="F36" i="19"/>
  <c r="I36" i="19"/>
  <c r="L36" i="19"/>
  <c r="O36" i="19"/>
  <c r="R36" i="19"/>
  <c r="E37" i="19"/>
  <c r="H37" i="19"/>
  <c r="F37" i="19"/>
  <c r="I37" i="19"/>
  <c r="L37" i="19"/>
  <c r="D38" i="19"/>
  <c r="E38" i="19"/>
  <c r="H38" i="19"/>
  <c r="K38" i="19"/>
  <c r="F38" i="19"/>
  <c r="I38" i="19"/>
  <c r="L38" i="19"/>
  <c r="O38" i="19"/>
  <c r="D39" i="19"/>
  <c r="G39" i="19"/>
  <c r="E39" i="19"/>
  <c r="H39" i="19"/>
  <c r="K39" i="19"/>
  <c r="N39" i="19"/>
  <c r="F39" i="19"/>
  <c r="I39" i="19"/>
  <c r="L39" i="19"/>
  <c r="O39" i="19"/>
  <c r="R39" i="19"/>
  <c r="D40" i="19"/>
  <c r="G40" i="19"/>
  <c r="E40" i="19"/>
  <c r="H40" i="19"/>
  <c r="K40" i="19"/>
  <c r="N40" i="19"/>
  <c r="F40" i="19"/>
  <c r="I40" i="19"/>
  <c r="L40" i="19"/>
  <c r="O40" i="19"/>
  <c r="R40" i="19"/>
  <c r="Q40" i="19"/>
  <c r="U40" i="19"/>
  <c r="D41" i="19"/>
  <c r="G41" i="19"/>
  <c r="J41" i="19"/>
  <c r="E41" i="19"/>
  <c r="H41" i="19"/>
  <c r="K41" i="19"/>
  <c r="N41" i="19"/>
  <c r="F41" i="19"/>
  <c r="I41" i="19"/>
  <c r="L41" i="19"/>
  <c r="O41" i="19"/>
  <c r="R41" i="19"/>
  <c r="Q41" i="19"/>
  <c r="T41" i="19"/>
  <c r="U41" i="19"/>
  <c r="D42" i="19"/>
  <c r="G42" i="19"/>
  <c r="E42" i="19"/>
  <c r="H42" i="19"/>
  <c r="K42" i="19"/>
  <c r="N42" i="19"/>
  <c r="F42" i="19"/>
  <c r="I42" i="19"/>
  <c r="L42" i="19"/>
  <c r="O42" i="19"/>
  <c r="R42" i="19"/>
  <c r="Q42" i="19"/>
  <c r="T42" i="19"/>
  <c r="W42" i="19"/>
  <c r="U42" i="19"/>
  <c r="X42" i="19"/>
  <c r="D43" i="19"/>
  <c r="G43" i="19"/>
  <c r="J43" i="19"/>
  <c r="E43" i="19"/>
  <c r="H43" i="19"/>
  <c r="K43" i="19"/>
  <c r="N43" i="19"/>
  <c r="F43" i="19"/>
  <c r="I43" i="19"/>
  <c r="L43" i="19"/>
  <c r="O43" i="19"/>
  <c r="R43" i="19"/>
  <c r="U43" i="19"/>
  <c r="X43" i="19"/>
  <c r="AA43" i="19"/>
  <c r="Q43" i="19"/>
  <c r="T43" i="19"/>
  <c r="W43" i="19"/>
  <c r="Z43" i="19"/>
  <c r="D44" i="19"/>
  <c r="G44" i="19"/>
  <c r="E44" i="19"/>
  <c r="H44" i="19"/>
  <c r="K44" i="19"/>
  <c r="N44" i="19"/>
  <c r="F44" i="19"/>
  <c r="I44" i="19"/>
  <c r="L44" i="19"/>
  <c r="O44" i="19"/>
  <c r="R44" i="19"/>
  <c r="Q44" i="19"/>
  <c r="T44" i="19"/>
  <c r="W44" i="19"/>
  <c r="Z44" i="19"/>
  <c r="AC44" i="19"/>
  <c r="U44" i="19"/>
  <c r="X44" i="19"/>
  <c r="AA44" i="19"/>
  <c r="AD44" i="19"/>
  <c r="D45" i="19"/>
  <c r="G45" i="19"/>
  <c r="J45" i="19"/>
  <c r="E45" i="19"/>
  <c r="H45" i="19"/>
  <c r="K45" i="19"/>
  <c r="N45" i="19"/>
  <c r="F45" i="19"/>
  <c r="I45" i="19"/>
  <c r="L45" i="19"/>
  <c r="O45" i="19"/>
  <c r="R45" i="19"/>
  <c r="U45" i="19"/>
  <c r="Q45" i="19"/>
  <c r="T45" i="19"/>
  <c r="W45" i="19"/>
  <c r="Z45" i="19"/>
  <c r="AC45" i="19"/>
  <c r="AF45" i="19"/>
  <c r="D46" i="19"/>
  <c r="E46" i="19"/>
  <c r="H46" i="19"/>
  <c r="K46" i="19"/>
  <c r="N46" i="19"/>
  <c r="F46" i="19"/>
  <c r="G46" i="19"/>
  <c r="I46" i="19"/>
  <c r="Q46" i="19"/>
  <c r="T46" i="19"/>
  <c r="W46" i="19"/>
  <c r="Z46" i="19"/>
  <c r="AC46" i="19"/>
  <c r="D47" i="19"/>
  <c r="E47" i="19"/>
  <c r="F47" i="19"/>
  <c r="G47" i="19"/>
  <c r="J47" i="19"/>
  <c r="I47" i="19"/>
  <c r="L47" i="19"/>
  <c r="D48" i="19"/>
  <c r="E48" i="19"/>
  <c r="H48" i="19"/>
  <c r="F48" i="19"/>
  <c r="G48" i="19"/>
  <c r="J48" i="19"/>
  <c r="M48" i="19"/>
  <c r="I48" i="19"/>
  <c r="L48" i="19"/>
  <c r="O48" i="19"/>
  <c r="D49" i="19"/>
  <c r="E49" i="19"/>
  <c r="H49" i="19"/>
  <c r="K49" i="19"/>
  <c r="F49" i="19"/>
  <c r="G49" i="19"/>
  <c r="J49" i="19"/>
  <c r="I49" i="19"/>
  <c r="M49" i="19"/>
  <c r="D50" i="19"/>
  <c r="E50" i="19"/>
  <c r="F50" i="19"/>
  <c r="G50" i="19"/>
  <c r="J50" i="19"/>
  <c r="I50" i="19"/>
  <c r="M50" i="19"/>
  <c r="P50" i="19"/>
  <c r="D51" i="19"/>
  <c r="E51" i="19"/>
  <c r="H51" i="19"/>
  <c r="F51" i="19"/>
  <c r="I51" i="19"/>
  <c r="L51" i="19"/>
  <c r="G51" i="19"/>
  <c r="J51" i="19"/>
  <c r="M51" i="19"/>
  <c r="D52" i="19"/>
  <c r="E52" i="19"/>
  <c r="H52" i="19"/>
  <c r="K52" i="19"/>
  <c r="F52" i="19"/>
  <c r="G52" i="19"/>
  <c r="J52" i="19"/>
  <c r="D53" i="19"/>
  <c r="G53" i="19"/>
  <c r="J53" i="19"/>
  <c r="M53" i="19"/>
  <c r="E53" i="19"/>
  <c r="H53" i="19"/>
  <c r="F53" i="19"/>
  <c r="I53" i="19"/>
  <c r="D54" i="19"/>
  <c r="G54" i="19"/>
  <c r="J54" i="19"/>
  <c r="M54" i="19"/>
  <c r="P54" i="19"/>
  <c r="E54" i="19"/>
  <c r="H54" i="19"/>
  <c r="K54" i="19"/>
  <c r="F54" i="19"/>
  <c r="I54" i="19"/>
  <c r="L54" i="19"/>
  <c r="D55" i="19"/>
  <c r="G55" i="19"/>
  <c r="J55" i="19"/>
  <c r="E55" i="19"/>
  <c r="H55" i="19"/>
  <c r="F55" i="19"/>
  <c r="D56" i="19"/>
  <c r="G56" i="19"/>
  <c r="J56" i="19"/>
  <c r="M56" i="19"/>
  <c r="E56" i="19"/>
  <c r="H56" i="19"/>
  <c r="K56" i="19"/>
  <c r="F56" i="19"/>
  <c r="I56" i="19"/>
  <c r="D57" i="19"/>
  <c r="G57" i="19"/>
  <c r="J57" i="19"/>
  <c r="M57" i="19"/>
  <c r="P57" i="19"/>
  <c r="E57" i="19"/>
  <c r="H57" i="19"/>
  <c r="F57" i="19"/>
  <c r="D58" i="19"/>
  <c r="G58" i="19"/>
  <c r="J58" i="19"/>
  <c r="M58" i="19"/>
  <c r="P58" i="19"/>
  <c r="S58" i="19"/>
  <c r="E58" i="19"/>
  <c r="H58" i="19"/>
  <c r="K58" i="19"/>
  <c r="F58" i="19"/>
  <c r="I58" i="19"/>
  <c r="D59" i="19"/>
  <c r="G59" i="19"/>
  <c r="J59" i="19"/>
  <c r="E59" i="19"/>
  <c r="H59" i="19"/>
  <c r="F59" i="19"/>
  <c r="D60" i="19"/>
  <c r="G60" i="19"/>
  <c r="J60" i="19"/>
  <c r="M60" i="19"/>
  <c r="E60" i="19"/>
  <c r="H60" i="19"/>
  <c r="K60" i="19"/>
  <c r="F60" i="19"/>
  <c r="I60" i="19"/>
  <c r="D61" i="19"/>
  <c r="G61" i="19"/>
  <c r="E61" i="19"/>
  <c r="H61" i="19"/>
  <c r="F61" i="19"/>
  <c r="D62" i="19"/>
  <c r="G62" i="19"/>
  <c r="E62" i="19"/>
  <c r="H62" i="19"/>
  <c r="K62" i="19"/>
  <c r="F62" i="19"/>
  <c r="I62" i="19"/>
  <c r="D63" i="19"/>
  <c r="G63" i="19"/>
  <c r="J63" i="19"/>
  <c r="E63" i="19"/>
  <c r="H63" i="19"/>
  <c r="K63" i="19"/>
  <c r="N63" i="19"/>
  <c r="F63" i="19"/>
  <c r="E64" i="19"/>
  <c r="H64" i="19"/>
  <c r="K64" i="19"/>
  <c r="N64" i="19"/>
  <c r="F64" i="19"/>
  <c r="Q64" i="19"/>
  <c r="E65" i="19"/>
  <c r="H65" i="19"/>
  <c r="K65" i="19"/>
  <c r="N65" i="19"/>
  <c r="Q65" i="19"/>
  <c r="T65" i="19"/>
  <c r="F65" i="19"/>
  <c r="I65" i="19"/>
  <c r="E66" i="19"/>
  <c r="F66" i="19"/>
  <c r="I66" i="19"/>
  <c r="L66" i="19"/>
  <c r="E67" i="19"/>
  <c r="H67" i="19"/>
  <c r="F67" i="19"/>
  <c r="I67" i="19"/>
  <c r="L67" i="19"/>
  <c r="O67" i="19"/>
  <c r="E68" i="19"/>
  <c r="H68" i="19"/>
  <c r="K68" i="19"/>
  <c r="F68" i="19"/>
  <c r="I68" i="19"/>
  <c r="E69" i="19"/>
  <c r="H69" i="19"/>
  <c r="K69" i="19"/>
  <c r="N69" i="19"/>
  <c r="F69" i="19"/>
  <c r="I69" i="19"/>
  <c r="L69" i="19"/>
  <c r="E70" i="19"/>
  <c r="F70" i="19"/>
  <c r="I70" i="19"/>
  <c r="L70" i="19"/>
  <c r="O70" i="19"/>
  <c r="E71" i="19"/>
  <c r="H71" i="19"/>
  <c r="F71" i="19"/>
  <c r="I71" i="19"/>
  <c r="L71" i="19"/>
  <c r="O71" i="19"/>
  <c r="R71" i="19"/>
  <c r="E72" i="19"/>
  <c r="H72" i="19"/>
  <c r="K72" i="19"/>
  <c r="F72" i="19"/>
  <c r="I72" i="19"/>
  <c r="E73" i="19"/>
  <c r="H73" i="19"/>
  <c r="K73" i="19"/>
  <c r="N73" i="19"/>
  <c r="F73" i="19"/>
  <c r="I73" i="19"/>
  <c r="L73" i="19"/>
  <c r="D74" i="19"/>
  <c r="E74" i="19"/>
  <c r="F74" i="19"/>
  <c r="I74" i="19"/>
  <c r="L74" i="19"/>
  <c r="O74" i="19"/>
  <c r="D75" i="19"/>
  <c r="E75" i="19"/>
  <c r="H75" i="19"/>
  <c r="F75" i="19"/>
  <c r="G75" i="19"/>
  <c r="I75" i="19"/>
  <c r="D76" i="19"/>
  <c r="E76" i="19"/>
  <c r="H76" i="19"/>
  <c r="K76" i="19"/>
  <c r="F76" i="19"/>
  <c r="G76" i="19"/>
  <c r="J76" i="19"/>
  <c r="I76" i="19"/>
  <c r="L76" i="19"/>
  <c r="D77" i="19"/>
  <c r="G77" i="19"/>
  <c r="J78" i="19"/>
  <c r="M78" i="19"/>
  <c r="P78" i="19"/>
  <c r="E77" i="19"/>
  <c r="F77" i="19"/>
  <c r="I77" i="19"/>
  <c r="L77" i="19"/>
  <c r="O77" i="19"/>
  <c r="H77" i="19"/>
  <c r="K77" i="19"/>
  <c r="N77" i="19"/>
  <c r="J77" i="19"/>
  <c r="M77" i="19"/>
  <c r="D78" i="19"/>
  <c r="G78" i="19"/>
  <c r="J79" i="19"/>
  <c r="M79" i="19"/>
  <c r="P79" i="19"/>
  <c r="S79" i="19"/>
  <c r="E78" i="19"/>
  <c r="F78" i="19"/>
  <c r="H78" i="19"/>
  <c r="K78" i="19"/>
  <c r="N78" i="19"/>
  <c r="D79" i="19"/>
  <c r="G79" i="19"/>
  <c r="J80" i="19"/>
  <c r="E79" i="19"/>
  <c r="F79" i="19"/>
  <c r="I79" i="19"/>
  <c r="H79" i="19"/>
  <c r="K79" i="19"/>
  <c r="N79" i="19"/>
  <c r="D80" i="19"/>
  <c r="G80" i="19"/>
  <c r="E80" i="19"/>
  <c r="F80" i="19"/>
  <c r="H80" i="19"/>
  <c r="K80" i="19"/>
  <c r="N80" i="19"/>
  <c r="Q80" i="19"/>
  <c r="D81" i="19"/>
  <c r="G81" i="19"/>
  <c r="J81" i="19"/>
  <c r="M81" i="19"/>
  <c r="E81" i="19"/>
  <c r="F81" i="19"/>
  <c r="H81" i="19"/>
  <c r="K81" i="19"/>
  <c r="N81" i="19"/>
  <c r="Q81" i="19"/>
  <c r="T81" i="19"/>
  <c r="D82" i="19"/>
  <c r="G82" i="19"/>
  <c r="J83" i="19"/>
  <c r="E82" i="19"/>
  <c r="F82" i="19"/>
  <c r="H82" i="19"/>
  <c r="K82" i="19"/>
  <c r="N82" i="19"/>
  <c r="D83" i="19"/>
  <c r="G83" i="19"/>
  <c r="J84" i="19"/>
  <c r="E83" i="19"/>
  <c r="F83" i="19"/>
  <c r="I83" i="19"/>
  <c r="H83" i="19"/>
  <c r="K83" i="19"/>
  <c r="N83" i="19"/>
  <c r="D84" i="19"/>
  <c r="G84" i="19"/>
  <c r="E84" i="19"/>
  <c r="F84" i="19"/>
  <c r="H84" i="19"/>
  <c r="K84" i="19"/>
  <c r="N84" i="19"/>
  <c r="Q84" i="19"/>
  <c r="D85" i="19"/>
  <c r="G85" i="19"/>
  <c r="J85" i="19"/>
  <c r="M85" i="19"/>
  <c r="E85" i="19"/>
  <c r="F85" i="19"/>
  <c r="H85" i="19"/>
  <c r="K85" i="19"/>
  <c r="N85" i="19"/>
  <c r="Q85" i="19"/>
  <c r="T85" i="19"/>
  <c r="D86" i="19"/>
  <c r="G86" i="19"/>
  <c r="J87" i="19"/>
  <c r="E86" i="19"/>
  <c r="F86" i="19"/>
  <c r="H86" i="19"/>
  <c r="K86" i="19"/>
  <c r="N86" i="19"/>
  <c r="D87" i="19"/>
  <c r="G87" i="19"/>
  <c r="J88" i="19"/>
  <c r="E87" i="19"/>
  <c r="F87" i="19"/>
  <c r="I87" i="19"/>
  <c r="H87" i="19"/>
  <c r="K87" i="19"/>
  <c r="N87" i="19"/>
  <c r="D88" i="19"/>
  <c r="G88" i="19"/>
  <c r="E88" i="19"/>
  <c r="F88" i="19"/>
  <c r="H88" i="19"/>
  <c r="K88" i="19"/>
  <c r="N88" i="19"/>
  <c r="Q88" i="19"/>
  <c r="D89" i="19"/>
  <c r="G89" i="19"/>
  <c r="J89" i="19"/>
  <c r="M89" i="19"/>
  <c r="E89" i="19"/>
  <c r="F89" i="19"/>
  <c r="H89" i="19"/>
  <c r="K89" i="19"/>
  <c r="N89" i="19"/>
  <c r="Q89" i="19"/>
  <c r="T89" i="19"/>
  <c r="D90" i="19"/>
  <c r="G90" i="19"/>
  <c r="J91" i="19"/>
  <c r="E90" i="19"/>
  <c r="F90" i="19"/>
  <c r="H90" i="19"/>
  <c r="K90" i="19"/>
  <c r="N90" i="19"/>
  <c r="D91" i="19"/>
  <c r="G91" i="19"/>
  <c r="J92" i="19"/>
  <c r="M92" i="19"/>
  <c r="E91" i="19"/>
  <c r="F91" i="19"/>
  <c r="I91" i="19"/>
  <c r="H91" i="19"/>
  <c r="K91" i="19"/>
  <c r="N91" i="19"/>
  <c r="D92" i="19"/>
  <c r="G92" i="19"/>
  <c r="E92" i="19"/>
  <c r="F92" i="19"/>
  <c r="H92" i="19"/>
  <c r="K92" i="19"/>
  <c r="N92" i="19"/>
  <c r="Q92" i="19"/>
  <c r="D93" i="19"/>
  <c r="G93" i="19"/>
  <c r="J93" i="19"/>
  <c r="M93" i="19"/>
  <c r="P93" i="19"/>
  <c r="E93" i="19"/>
  <c r="F93" i="19"/>
  <c r="H93" i="19"/>
  <c r="K93" i="19"/>
  <c r="N93" i="19"/>
  <c r="Q93" i="19"/>
  <c r="T93" i="19"/>
  <c r="D94" i="19"/>
  <c r="G94" i="19"/>
  <c r="J95" i="19"/>
  <c r="E94" i="19"/>
  <c r="F94" i="19"/>
  <c r="H94" i="19"/>
  <c r="K94" i="19"/>
  <c r="N94" i="19"/>
  <c r="D95" i="19"/>
  <c r="G95" i="19"/>
  <c r="J96" i="19"/>
  <c r="E95" i="19"/>
  <c r="F95" i="19"/>
  <c r="I95" i="19"/>
  <c r="H95" i="19"/>
  <c r="K95" i="19"/>
  <c r="N95" i="19"/>
  <c r="D96" i="19"/>
  <c r="G96" i="19"/>
  <c r="E96" i="19"/>
  <c r="F96" i="19"/>
  <c r="H96" i="19"/>
  <c r="K96" i="19"/>
  <c r="N96" i="19"/>
  <c r="Q96" i="19"/>
  <c r="D97" i="19"/>
  <c r="G97" i="19"/>
  <c r="J98" i="19"/>
  <c r="E97" i="19"/>
  <c r="F97" i="19"/>
  <c r="H97" i="19"/>
  <c r="K97" i="19"/>
  <c r="N97" i="19"/>
  <c r="Q97" i="19"/>
  <c r="T97" i="19"/>
  <c r="D98" i="19"/>
  <c r="G98" i="19"/>
  <c r="E98" i="19"/>
  <c r="F98" i="19"/>
  <c r="H98" i="19"/>
  <c r="K98" i="19"/>
  <c r="N98" i="19"/>
  <c r="D99" i="19"/>
  <c r="G99" i="19"/>
  <c r="E99" i="19"/>
  <c r="F99" i="19"/>
  <c r="I99" i="19"/>
  <c r="H99" i="19"/>
  <c r="K99" i="19"/>
  <c r="N99" i="19"/>
  <c r="Q99" i="19"/>
  <c r="J99" i="19"/>
  <c r="D100" i="19"/>
  <c r="G100" i="19"/>
  <c r="J100" i="19"/>
  <c r="M100" i="19"/>
  <c r="E100" i="19"/>
  <c r="F100" i="19"/>
  <c r="I100" i="19"/>
  <c r="L100" i="19"/>
  <c r="H100" i="19"/>
  <c r="K100" i="19"/>
  <c r="N100" i="19"/>
  <c r="Q100" i="19"/>
  <c r="T100" i="19"/>
  <c r="E101" i="19"/>
  <c r="F101" i="19"/>
  <c r="I101" i="19"/>
  <c r="L101" i="19"/>
  <c r="O101" i="19"/>
  <c r="H101" i="19"/>
  <c r="K101" i="19"/>
  <c r="N101" i="19"/>
  <c r="E102" i="19"/>
  <c r="F102" i="19"/>
  <c r="I102" i="19"/>
  <c r="L102" i="19"/>
  <c r="O102" i="19"/>
  <c r="R102" i="19"/>
  <c r="H102" i="19"/>
  <c r="K102" i="19"/>
  <c r="N102" i="19"/>
  <c r="Q102" i="19"/>
  <c r="E103" i="19"/>
  <c r="F103" i="19"/>
  <c r="I103" i="19"/>
  <c r="H103" i="19"/>
  <c r="K103" i="19"/>
  <c r="N103" i="19"/>
  <c r="Q103" i="19"/>
  <c r="T103" i="19"/>
  <c r="E104" i="19"/>
  <c r="F104" i="19"/>
  <c r="I104" i="19"/>
  <c r="H104" i="19"/>
  <c r="K104" i="19"/>
  <c r="N104" i="19"/>
  <c r="E105" i="19"/>
  <c r="F105" i="19"/>
  <c r="I105" i="19"/>
  <c r="L105" i="19"/>
  <c r="H105" i="19"/>
  <c r="K105" i="19"/>
  <c r="N105" i="19"/>
  <c r="E106" i="19"/>
  <c r="F106" i="19"/>
  <c r="I106" i="19"/>
  <c r="L106" i="19"/>
  <c r="O106" i="19"/>
  <c r="H106" i="19"/>
  <c r="K106" i="19"/>
  <c r="N106" i="19"/>
  <c r="Q106" i="19"/>
  <c r="E107" i="19"/>
  <c r="F107" i="19"/>
  <c r="I107" i="19"/>
  <c r="H107" i="19"/>
  <c r="K107" i="19"/>
  <c r="N107" i="19"/>
  <c r="Q107" i="19"/>
  <c r="T107" i="19"/>
  <c r="E108" i="19"/>
  <c r="F108" i="19"/>
  <c r="I108" i="19"/>
  <c r="H108" i="19"/>
  <c r="K108" i="19"/>
  <c r="E109" i="19"/>
  <c r="F109" i="19"/>
  <c r="I109" i="19"/>
  <c r="L109" i="19"/>
  <c r="H109" i="19"/>
  <c r="K109" i="19"/>
  <c r="D110" i="19"/>
  <c r="E110" i="19"/>
  <c r="F110" i="19"/>
  <c r="I110" i="19"/>
  <c r="L110" i="19"/>
  <c r="O110" i="19"/>
  <c r="H110" i="19"/>
  <c r="K110" i="19"/>
  <c r="N110" i="19"/>
  <c r="D111" i="19"/>
  <c r="G111" i="19"/>
  <c r="E111" i="19"/>
  <c r="F111" i="19"/>
  <c r="I111" i="19"/>
  <c r="L111" i="19"/>
  <c r="O111" i="19"/>
  <c r="R111" i="19"/>
  <c r="H111" i="19"/>
  <c r="K111" i="19"/>
  <c r="N111" i="19"/>
  <c r="Q111" i="19"/>
  <c r="D112" i="19"/>
  <c r="G112" i="19"/>
  <c r="J112" i="19"/>
  <c r="E112" i="19"/>
  <c r="F112" i="19"/>
  <c r="I112" i="19"/>
  <c r="L112" i="19"/>
  <c r="O112" i="19"/>
  <c r="R112" i="19"/>
  <c r="U112" i="19"/>
  <c r="H112" i="19"/>
  <c r="K112" i="19"/>
  <c r="N112" i="19"/>
  <c r="Q112" i="19"/>
  <c r="T112" i="19"/>
  <c r="D113" i="19"/>
  <c r="G113" i="19"/>
  <c r="J113" i="19"/>
  <c r="M113" i="19"/>
  <c r="E113" i="19"/>
  <c r="F113" i="19"/>
  <c r="I113" i="19"/>
  <c r="L113" i="19"/>
  <c r="O113" i="19"/>
  <c r="R113" i="19"/>
  <c r="U113" i="19"/>
  <c r="X113" i="19"/>
  <c r="H113" i="19"/>
  <c r="K113" i="19"/>
  <c r="N113" i="19"/>
  <c r="Q113" i="19"/>
  <c r="T113" i="19"/>
  <c r="W113" i="19"/>
  <c r="D114" i="19"/>
  <c r="G114" i="19"/>
  <c r="J114" i="19"/>
  <c r="M114" i="19"/>
  <c r="P114" i="19"/>
  <c r="E114" i="19"/>
  <c r="F114" i="19"/>
  <c r="I114" i="19"/>
  <c r="L114" i="19"/>
  <c r="O114" i="19"/>
  <c r="R114" i="19"/>
  <c r="U114" i="19"/>
  <c r="X114" i="19"/>
  <c r="AA114" i="19"/>
  <c r="H114" i="19"/>
  <c r="K114" i="19"/>
  <c r="N114" i="19"/>
  <c r="Q114" i="19"/>
  <c r="T114" i="19"/>
  <c r="W114" i="19"/>
  <c r="Z114" i="19"/>
  <c r="D115" i="19"/>
  <c r="G115" i="19"/>
  <c r="J115" i="19"/>
  <c r="M115" i="19"/>
  <c r="P115" i="19"/>
  <c r="S115" i="19"/>
  <c r="E115" i="19"/>
  <c r="F115" i="19"/>
  <c r="I115" i="19"/>
  <c r="L115" i="19"/>
  <c r="O115" i="19"/>
  <c r="R115" i="19"/>
  <c r="U115" i="19"/>
  <c r="X115" i="19"/>
  <c r="AA115" i="19"/>
  <c r="AD115" i="19"/>
  <c r="H115" i="19"/>
  <c r="K115" i="19"/>
  <c r="N115" i="19"/>
  <c r="Q115" i="19"/>
  <c r="T115" i="19"/>
  <c r="W115" i="19"/>
  <c r="Z115" i="19"/>
  <c r="AC115" i="19"/>
  <c r="D116" i="19"/>
  <c r="G116" i="19"/>
  <c r="J116" i="19"/>
  <c r="M116" i="19"/>
  <c r="P116" i="19"/>
  <c r="S116" i="19"/>
  <c r="V116" i="19"/>
  <c r="E116" i="19"/>
  <c r="F116" i="19"/>
  <c r="I116" i="19"/>
  <c r="L116" i="19"/>
  <c r="O116" i="19"/>
  <c r="R116" i="19"/>
  <c r="U116" i="19"/>
  <c r="X116" i="19"/>
  <c r="AA116" i="19"/>
  <c r="AD116" i="19"/>
  <c r="AG116" i="19"/>
  <c r="H116" i="19"/>
  <c r="K116" i="19"/>
  <c r="N116" i="19"/>
  <c r="Q116" i="19"/>
  <c r="T116" i="19"/>
  <c r="W116" i="19"/>
  <c r="Z116" i="19"/>
  <c r="AC116" i="19"/>
  <c r="AF116" i="19"/>
  <c r="D117" i="19"/>
  <c r="G117" i="19"/>
  <c r="J117" i="19"/>
  <c r="M117" i="19"/>
  <c r="P117" i="19"/>
  <c r="S117" i="19"/>
  <c r="V117" i="19"/>
  <c r="Y117" i="19"/>
  <c r="E117" i="19"/>
  <c r="F117" i="19"/>
  <c r="I117" i="19"/>
  <c r="L117" i="19"/>
  <c r="O117" i="19"/>
  <c r="R117" i="19"/>
  <c r="U117" i="19"/>
  <c r="X117" i="19"/>
  <c r="AA117" i="19"/>
  <c r="AD117" i="19"/>
  <c r="AG117" i="19"/>
  <c r="AJ117" i="19"/>
  <c r="H117" i="19"/>
  <c r="K117" i="19"/>
  <c r="N117" i="19"/>
  <c r="Q117" i="19"/>
  <c r="T117" i="19"/>
  <c r="W117" i="19"/>
  <c r="Z117" i="19"/>
  <c r="AC117" i="19"/>
  <c r="AF117" i="19"/>
  <c r="AI117" i="19"/>
  <c r="D118" i="19"/>
  <c r="G118" i="19"/>
  <c r="J118" i="19"/>
  <c r="M118" i="19"/>
  <c r="P118" i="19"/>
  <c r="S118" i="19"/>
  <c r="V118" i="19"/>
  <c r="Y118" i="19"/>
  <c r="AB118" i="19"/>
  <c r="E118" i="19"/>
  <c r="F118" i="19"/>
  <c r="I118" i="19"/>
  <c r="L118" i="19"/>
  <c r="O118" i="19"/>
  <c r="R118" i="19"/>
  <c r="U118" i="19"/>
  <c r="X118" i="19"/>
  <c r="AA118" i="19"/>
  <c r="AD118" i="19"/>
  <c r="AG118" i="19"/>
  <c r="AJ118" i="19"/>
  <c r="AM118" i="19"/>
  <c r="H118" i="19"/>
  <c r="K118" i="19"/>
  <c r="N118" i="19"/>
  <c r="Q118" i="19"/>
  <c r="T118" i="19"/>
  <c r="W118" i="19"/>
  <c r="Z118" i="19"/>
  <c r="AC118" i="19"/>
  <c r="AF118" i="19"/>
  <c r="AI118" i="19"/>
  <c r="AL118" i="19"/>
  <c r="E3" i="19"/>
  <c r="F3" i="19"/>
  <c r="I3" i="19"/>
  <c r="L3" i="19"/>
  <c r="O3" i="19"/>
  <c r="R3" i="19"/>
  <c r="U3" i="19"/>
  <c r="X3" i="19"/>
  <c r="AA3" i="19"/>
  <c r="AD3" i="19"/>
  <c r="AG3" i="19"/>
  <c r="AJ3" i="19"/>
  <c r="AM3" i="19"/>
  <c r="AP3" i="19"/>
  <c r="AS3" i="19"/>
  <c r="AV3" i="19"/>
  <c r="AY3" i="19"/>
  <c r="BB3" i="19"/>
  <c r="BE3" i="19"/>
  <c r="G3" i="19"/>
  <c r="J3" i="19"/>
  <c r="M3" i="19"/>
  <c r="P3" i="19"/>
  <c r="S3" i="19"/>
  <c r="V3" i="19"/>
  <c r="Y3" i="19"/>
  <c r="AB3" i="19"/>
  <c r="AE3" i="19"/>
  <c r="AH3" i="19"/>
  <c r="AK3" i="19"/>
  <c r="AN3" i="19"/>
  <c r="AQ3" i="19"/>
  <c r="AT3" i="19"/>
  <c r="AW3" i="19"/>
  <c r="BC3" i="19"/>
  <c r="H3" i="19"/>
  <c r="K3" i="19"/>
  <c r="N3" i="19"/>
  <c r="Q3" i="19"/>
  <c r="T3" i="19"/>
  <c r="W3" i="19"/>
  <c r="Z3" i="19"/>
  <c r="AC3" i="19"/>
  <c r="AF3" i="19"/>
  <c r="AI3" i="19"/>
  <c r="AL3" i="19"/>
  <c r="AO3" i="19"/>
  <c r="AR3" i="19"/>
  <c r="AU3" i="19"/>
  <c r="AX3" i="19"/>
  <c r="BA3" i="19"/>
  <c r="D3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BO2" i="19"/>
  <c r="D2" i="19"/>
  <c r="CE1" i="19"/>
  <c r="CD1" i="19"/>
  <c r="CC1" i="19"/>
  <c r="CB1" i="19"/>
  <c r="CA1" i="19"/>
  <c r="BZ1" i="19"/>
  <c r="BY1" i="19"/>
  <c r="BX1" i="19"/>
  <c r="BW1" i="19"/>
  <c r="BV1" i="19"/>
  <c r="BU1" i="19"/>
  <c r="BT1" i="19"/>
  <c r="BS1" i="19"/>
  <c r="BR1" i="19"/>
  <c r="BQ1" i="19"/>
  <c r="BP1" i="19"/>
  <c r="P111" i="18"/>
  <c r="P112" i="18"/>
  <c r="P113" i="18"/>
  <c r="P114" i="18"/>
  <c r="P115" i="18"/>
  <c r="P116" i="18"/>
  <c r="P117" i="18"/>
  <c r="P118" i="18"/>
  <c r="Q110" i="18"/>
  <c r="Q111" i="18"/>
  <c r="Q112" i="18"/>
  <c r="Q113" i="18"/>
  <c r="Q114" i="18"/>
  <c r="Q115" i="18"/>
  <c r="Q116" i="18"/>
  <c r="Q117" i="18"/>
  <c r="Q118" i="18"/>
  <c r="P110" i="18"/>
  <c r="O110" i="18"/>
  <c r="O111" i="18"/>
  <c r="O112" i="18"/>
  <c r="O113" i="18"/>
  <c r="O114" i="18"/>
  <c r="O115" i="18"/>
  <c r="O116" i="18"/>
  <c r="O117" i="18"/>
  <c r="O118" i="18"/>
  <c r="O99" i="18"/>
  <c r="O100" i="18"/>
  <c r="O101" i="18"/>
  <c r="O102" i="18"/>
  <c r="O103" i="18"/>
  <c r="O104" i="18"/>
  <c r="O105" i="18"/>
  <c r="O106" i="18"/>
  <c r="O107" i="18"/>
  <c r="O108" i="18"/>
  <c r="O109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O98" i="18"/>
  <c r="P87" i="18"/>
  <c r="P88" i="18"/>
  <c r="P89" i="18"/>
  <c r="P90" i="18"/>
  <c r="P91" i="18"/>
  <c r="P92" i="18"/>
  <c r="P93" i="18"/>
  <c r="P94" i="18"/>
  <c r="P95" i="18"/>
  <c r="P96" i="18"/>
  <c r="P97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P86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51" i="18"/>
  <c r="O52" i="18"/>
  <c r="O53" i="18"/>
  <c r="O54" i="18"/>
  <c r="O55" i="18"/>
  <c r="O56" i="18"/>
  <c r="O57" i="18"/>
  <c r="O58" i="18"/>
  <c r="O59" i="18"/>
  <c r="O60" i="18"/>
  <c r="O61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O50" i="18"/>
  <c r="O39" i="18"/>
  <c r="O40" i="18"/>
  <c r="O41" i="18"/>
  <c r="O42" i="18"/>
  <c r="O43" i="18"/>
  <c r="O44" i="18"/>
  <c r="O45" i="18"/>
  <c r="O46" i="18"/>
  <c r="O47" i="18"/>
  <c r="O48" i="18"/>
  <c r="O49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O38" i="18"/>
  <c r="O27" i="18"/>
  <c r="O28" i="18"/>
  <c r="O29" i="18"/>
  <c r="O30" i="18"/>
  <c r="O31" i="18"/>
  <c r="O32" i="18"/>
  <c r="O33" i="18"/>
  <c r="O34" i="18"/>
  <c r="O35" i="18"/>
  <c r="O36" i="18"/>
  <c r="O37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O26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Q3" i="18"/>
  <c r="Q4" i="18"/>
  <c r="Q5" i="18"/>
  <c r="Q6" i="18"/>
  <c r="Q7" i="18"/>
  <c r="Q8" i="18"/>
  <c r="Q9" i="18"/>
  <c r="Q10" i="18"/>
  <c r="Q11" i="18"/>
  <c r="Q12" i="18"/>
  <c r="Q13" i="18"/>
  <c r="Q2" i="18"/>
  <c r="P2" i="18"/>
  <c r="P3" i="18"/>
  <c r="P4" i="18"/>
  <c r="P5" i="18"/>
  <c r="P6" i="18"/>
  <c r="P7" i="18"/>
  <c r="P8" i="18"/>
  <c r="P9" i="18"/>
  <c r="P10" i="18"/>
  <c r="P11" i="18"/>
  <c r="P12" i="18"/>
  <c r="P13" i="18"/>
  <c r="O2" i="18"/>
  <c r="O3" i="18"/>
  <c r="O4" i="18"/>
  <c r="O5" i="18"/>
  <c r="O6" i="18"/>
  <c r="O7" i="18"/>
  <c r="O8" i="18"/>
  <c r="O9" i="18"/>
  <c r="O10" i="18"/>
  <c r="O11" i="18"/>
  <c r="O12" i="18"/>
  <c r="O13" i="18"/>
  <c r="H110" i="18"/>
  <c r="H111" i="18"/>
  <c r="H112" i="18"/>
  <c r="H113" i="18"/>
  <c r="H114" i="18"/>
  <c r="H115" i="18"/>
  <c r="H116" i="18"/>
  <c r="H117" i="18"/>
  <c r="H118" i="18"/>
  <c r="G110" i="18"/>
  <c r="G111" i="18"/>
  <c r="G112" i="18"/>
  <c r="G113" i="18"/>
  <c r="G114" i="18"/>
  <c r="G115" i="18"/>
  <c r="G116" i="18"/>
  <c r="G117" i="18"/>
  <c r="G118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H2" i="18"/>
  <c r="H3" i="18"/>
  <c r="H4" i="18"/>
  <c r="H5" i="18"/>
  <c r="H6" i="18"/>
  <c r="H7" i="18"/>
  <c r="H8" i="18"/>
  <c r="H9" i="18"/>
  <c r="H10" i="18"/>
  <c r="H11" i="18"/>
  <c r="H12" i="18"/>
  <c r="H13" i="18"/>
  <c r="G2" i="18"/>
  <c r="G3" i="18"/>
  <c r="G4" i="18"/>
  <c r="R18" i="5"/>
  <c r="S18" i="5"/>
  <c r="T18" i="5"/>
  <c r="U18" i="5"/>
  <c r="V18" i="5"/>
  <c r="W18" i="5"/>
  <c r="X18" i="5"/>
  <c r="Y18" i="5"/>
  <c r="Z18" i="5"/>
  <c r="AA18" i="5"/>
  <c r="AB18" i="5"/>
  <c r="AC18" i="5"/>
  <c r="R19" i="5"/>
  <c r="S19" i="5"/>
  <c r="T19" i="5"/>
  <c r="U19" i="5"/>
  <c r="V19" i="5"/>
  <c r="W19" i="5"/>
  <c r="X19" i="5"/>
  <c r="Y19" i="5"/>
  <c r="Z19" i="5"/>
  <c r="AA19" i="5"/>
  <c r="AB19" i="5"/>
  <c r="AC19" i="5"/>
  <c r="R20" i="5"/>
  <c r="S20" i="5"/>
  <c r="T20" i="5"/>
  <c r="U20" i="5"/>
  <c r="V20" i="5"/>
  <c r="W20" i="5"/>
  <c r="X20" i="5"/>
  <c r="Y20" i="5"/>
  <c r="Z20" i="5"/>
  <c r="AA20" i="5"/>
  <c r="AB20" i="5"/>
  <c r="AC20" i="5"/>
  <c r="R21" i="5"/>
  <c r="S21" i="5"/>
  <c r="T21" i="5"/>
  <c r="U21" i="5"/>
  <c r="V21" i="5"/>
  <c r="W21" i="5"/>
  <c r="X21" i="5"/>
  <c r="Y21" i="5"/>
  <c r="Z21" i="5"/>
  <c r="AA21" i="5"/>
  <c r="AB21" i="5"/>
  <c r="AC21" i="5"/>
  <c r="R22" i="5"/>
  <c r="S22" i="5"/>
  <c r="T22" i="5"/>
  <c r="U22" i="5"/>
  <c r="V22" i="5"/>
  <c r="W22" i="5"/>
  <c r="X22" i="5"/>
  <c r="Y22" i="5"/>
  <c r="Z22" i="5"/>
  <c r="AA22" i="5"/>
  <c r="AB22" i="5"/>
  <c r="AC22" i="5"/>
  <c r="R23" i="5"/>
  <c r="S23" i="5"/>
  <c r="T23" i="5"/>
  <c r="U23" i="5"/>
  <c r="V23" i="5"/>
  <c r="W23" i="5"/>
  <c r="X23" i="5"/>
  <c r="Y23" i="5"/>
  <c r="Z23" i="5"/>
  <c r="AA23" i="5"/>
  <c r="AB23" i="5"/>
  <c r="AC23" i="5"/>
  <c r="R24" i="5"/>
  <c r="S24" i="5"/>
  <c r="T24" i="5"/>
  <c r="U24" i="5"/>
  <c r="V24" i="5"/>
  <c r="W24" i="5"/>
  <c r="X24" i="5"/>
  <c r="Y24" i="5"/>
  <c r="Z24" i="5"/>
  <c r="AA24" i="5"/>
  <c r="AB24" i="5"/>
  <c r="AC24" i="5"/>
  <c r="R25" i="5"/>
  <c r="S25" i="5"/>
  <c r="T25" i="5"/>
  <c r="U25" i="5"/>
  <c r="V25" i="5"/>
  <c r="W25" i="5"/>
  <c r="X25" i="5"/>
  <c r="Y25" i="5"/>
  <c r="Z25" i="5"/>
  <c r="AA25" i="5"/>
  <c r="AB25" i="5"/>
  <c r="AC25" i="5"/>
  <c r="R26" i="5"/>
  <c r="S26" i="5"/>
  <c r="T26" i="5"/>
  <c r="U26" i="5"/>
  <c r="V26" i="5"/>
  <c r="W26" i="5"/>
  <c r="X26" i="5"/>
  <c r="Y26" i="5"/>
  <c r="Z26" i="5"/>
  <c r="AA26" i="5"/>
  <c r="AB26" i="5"/>
  <c r="AC26" i="5"/>
  <c r="R27" i="5"/>
  <c r="S27" i="5"/>
  <c r="T27" i="5"/>
  <c r="U27" i="5"/>
  <c r="V27" i="5"/>
  <c r="W27" i="5"/>
  <c r="X27" i="5"/>
  <c r="Y27" i="5"/>
  <c r="Z27" i="5"/>
  <c r="AA27" i="5"/>
  <c r="AB27" i="5"/>
  <c r="AC27" i="5"/>
  <c r="R28" i="5"/>
  <c r="S28" i="5"/>
  <c r="T28" i="5"/>
  <c r="U28" i="5"/>
  <c r="V28" i="5"/>
  <c r="W28" i="5"/>
  <c r="X28" i="5"/>
  <c r="Y28" i="5"/>
  <c r="Z28" i="5"/>
  <c r="AA28" i="5"/>
  <c r="AB28" i="5"/>
  <c r="AC28" i="5"/>
  <c r="R29" i="5"/>
  <c r="S29" i="5"/>
  <c r="T29" i="5"/>
  <c r="U29" i="5"/>
  <c r="V29" i="5"/>
  <c r="W29" i="5"/>
  <c r="X29" i="5"/>
  <c r="Y29" i="5"/>
  <c r="Z29" i="5"/>
  <c r="AA29" i="5"/>
  <c r="AB29" i="5"/>
  <c r="AC29" i="5"/>
  <c r="R30" i="5"/>
  <c r="S30" i="5"/>
  <c r="T30" i="5"/>
  <c r="U30" i="5"/>
  <c r="V30" i="5"/>
  <c r="W30" i="5"/>
  <c r="X30" i="5"/>
  <c r="Y30" i="5"/>
  <c r="Z30" i="5"/>
  <c r="AA30" i="5"/>
  <c r="AB30" i="5"/>
  <c r="AC30" i="5"/>
  <c r="R31" i="5"/>
  <c r="S31" i="5"/>
  <c r="T31" i="5"/>
  <c r="U31" i="5"/>
  <c r="V31" i="5"/>
  <c r="W31" i="5"/>
  <c r="X31" i="5"/>
  <c r="Y31" i="5"/>
  <c r="Z31" i="5"/>
  <c r="AA31" i="5"/>
  <c r="AB31" i="5"/>
  <c r="AC31" i="5"/>
  <c r="R32" i="5"/>
  <c r="S32" i="5"/>
  <c r="T32" i="5"/>
  <c r="U32" i="5"/>
  <c r="V32" i="5"/>
  <c r="W32" i="5"/>
  <c r="X32" i="5"/>
  <c r="Y32" i="5"/>
  <c r="Z32" i="5"/>
  <c r="AA32" i="5"/>
  <c r="AB32" i="5"/>
  <c r="AC32" i="5"/>
  <c r="R33" i="5"/>
  <c r="S33" i="5"/>
  <c r="T33" i="5"/>
  <c r="U33" i="5"/>
  <c r="V33" i="5"/>
  <c r="W33" i="5"/>
  <c r="X33" i="5"/>
  <c r="Y33" i="5"/>
  <c r="Z33" i="5"/>
  <c r="AA33" i="5"/>
  <c r="AB33" i="5"/>
  <c r="AC33" i="5"/>
  <c r="R34" i="5"/>
  <c r="S34" i="5"/>
  <c r="T34" i="5"/>
  <c r="U34" i="5"/>
  <c r="V34" i="5"/>
  <c r="W34" i="5"/>
  <c r="X34" i="5"/>
  <c r="Y34" i="5"/>
  <c r="Z34" i="5"/>
  <c r="AA34" i="5"/>
  <c r="AB34" i="5"/>
  <c r="AC34" i="5"/>
  <c r="R35" i="5"/>
  <c r="S35" i="5"/>
  <c r="T35" i="5"/>
  <c r="U35" i="5"/>
  <c r="V35" i="5"/>
  <c r="W35" i="5"/>
  <c r="X35" i="5"/>
  <c r="Y35" i="5"/>
  <c r="Z35" i="5"/>
  <c r="AA35" i="5"/>
  <c r="AB35" i="5"/>
  <c r="AC35" i="5"/>
  <c r="R36" i="5"/>
  <c r="S36" i="5"/>
  <c r="T36" i="5"/>
  <c r="U36" i="5"/>
  <c r="V36" i="5"/>
  <c r="W36" i="5"/>
  <c r="X36" i="5"/>
  <c r="Y36" i="5"/>
  <c r="Z36" i="5"/>
  <c r="AA36" i="5"/>
  <c r="AB36" i="5"/>
  <c r="AC36" i="5"/>
  <c r="R37" i="5"/>
  <c r="S37" i="5"/>
  <c r="T37" i="5"/>
  <c r="U37" i="5"/>
  <c r="V37" i="5"/>
  <c r="W37" i="5"/>
  <c r="X37" i="5"/>
  <c r="Y37" i="5"/>
  <c r="Z37" i="5"/>
  <c r="AA37" i="5"/>
  <c r="AB37" i="5"/>
  <c r="AC37" i="5"/>
  <c r="R38" i="5"/>
  <c r="S38" i="5"/>
  <c r="T38" i="5"/>
  <c r="U38" i="5"/>
  <c r="V38" i="5"/>
  <c r="W38" i="5"/>
  <c r="X38" i="5"/>
  <c r="Y38" i="5"/>
  <c r="Z38" i="5"/>
  <c r="AA38" i="5"/>
  <c r="AB38" i="5"/>
  <c r="AC38" i="5"/>
  <c r="R39" i="5"/>
  <c r="S39" i="5"/>
  <c r="T39" i="5"/>
  <c r="U39" i="5"/>
  <c r="V39" i="5"/>
  <c r="W39" i="5"/>
  <c r="X39" i="5"/>
  <c r="Y39" i="5"/>
  <c r="Z39" i="5"/>
  <c r="AA39" i="5"/>
  <c r="AB39" i="5"/>
  <c r="AC39" i="5"/>
  <c r="R40" i="5"/>
  <c r="S40" i="5"/>
  <c r="T40" i="5"/>
  <c r="U40" i="5"/>
  <c r="V40" i="5"/>
  <c r="W40" i="5"/>
  <c r="X40" i="5"/>
  <c r="Y40" i="5"/>
  <c r="Z40" i="5"/>
  <c r="AA40" i="5"/>
  <c r="AB40" i="5"/>
  <c r="AC40" i="5"/>
  <c r="R41" i="5"/>
  <c r="S41" i="5"/>
  <c r="T41" i="5"/>
  <c r="U41" i="5"/>
  <c r="V41" i="5"/>
  <c r="W41" i="5"/>
  <c r="X41" i="5"/>
  <c r="Y41" i="5"/>
  <c r="Z41" i="5"/>
  <c r="AA41" i="5"/>
  <c r="AB41" i="5"/>
  <c r="AC41" i="5"/>
  <c r="R42" i="5"/>
  <c r="S42" i="5"/>
  <c r="T42" i="5"/>
  <c r="U42" i="5"/>
  <c r="V42" i="5"/>
  <c r="W42" i="5"/>
  <c r="X42" i="5"/>
  <c r="Y42" i="5"/>
  <c r="Z42" i="5"/>
  <c r="AA42" i="5"/>
  <c r="AB42" i="5"/>
  <c r="AC42" i="5"/>
  <c r="R43" i="5"/>
  <c r="S43" i="5"/>
  <c r="T43" i="5"/>
  <c r="U43" i="5"/>
  <c r="V43" i="5"/>
  <c r="W43" i="5"/>
  <c r="X43" i="5"/>
  <c r="Y43" i="5"/>
  <c r="Z43" i="5"/>
  <c r="AA43" i="5"/>
  <c r="AB43" i="5"/>
  <c r="AC43" i="5"/>
  <c r="R44" i="5"/>
  <c r="S44" i="5"/>
  <c r="T44" i="5"/>
  <c r="U44" i="5"/>
  <c r="V44" i="5"/>
  <c r="W44" i="5"/>
  <c r="X44" i="5"/>
  <c r="Y44" i="5"/>
  <c r="Z44" i="5"/>
  <c r="AA44" i="5"/>
  <c r="AB44" i="5"/>
  <c r="AC44" i="5"/>
  <c r="R45" i="5"/>
  <c r="S45" i="5"/>
  <c r="T45" i="5"/>
  <c r="U45" i="5"/>
  <c r="V45" i="5"/>
  <c r="W45" i="5"/>
  <c r="X45" i="5"/>
  <c r="Y45" i="5"/>
  <c r="Z45" i="5"/>
  <c r="AA45" i="5"/>
  <c r="AB45" i="5"/>
  <c r="AC45" i="5"/>
  <c r="R46" i="5"/>
  <c r="S46" i="5"/>
  <c r="T46" i="5"/>
  <c r="U46" i="5"/>
  <c r="V46" i="5"/>
  <c r="W46" i="5"/>
  <c r="X46" i="5"/>
  <c r="Y46" i="5"/>
  <c r="Z46" i="5"/>
  <c r="AA46" i="5"/>
  <c r="AB46" i="5"/>
  <c r="AC46" i="5"/>
  <c r="R47" i="5"/>
  <c r="S47" i="5"/>
  <c r="T47" i="5"/>
  <c r="U47" i="5"/>
  <c r="V47" i="5"/>
  <c r="W47" i="5"/>
  <c r="X47" i="5"/>
  <c r="Y47" i="5"/>
  <c r="Z47" i="5"/>
  <c r="AA47" i="5"/>
  <c r="AB47" i="5"/>
  <c r="AC47" i="5"/>
  <c r="R48" i="5"/>
  <c r="S48" i="5"/>
  <c r="T48" i="5"/>
  <c r="U48" i="5"/>
  <c r="V48" i="5"/>
  <c r="W48" i="5"/>
  <c r="X48" i="5"/>
  <c r="Y48" i="5"/>
  <c r="Z48" i="5"/>
  <c r="AA48" i="5"/>
  <c r="AB48" i="5"/>
  <c r="AC48" i="5"/>
  <c r="R49" i="5"/>
  <c r="S49" i="5"/>
  <c r="T49" i="5"/>
  <c r="U49" i="5"/>
  <c r="V49" i="5"/>
  <c r="W49" i="5"/>
  <c r="X49" i="5"/>
  <c r="Y49" i="5"/>
  <c r="Z49" i="5"/>
  <c r="AA49" i="5"/>
  <c r="AB49" i="5"/>
  <c r="AC49" i="5"/>
  <c r="R50" i="5"/>
  <c r="S50" i="5"/>
  <c r="T50" i="5"/>
  <c r="U50" i="5"/>
  <c r="V50" i="5"/>
  <c r="W50" i="5"/>
  <c r="X50" i="5"/>
  <c r="Y50" i="5"/>
  <c r="Z50" i="5"/>
  <c r="AA50" i="5"/>
  <c r="AB50" i="5"/>
  <c r="AC50" i="5"/>
  <c r="R51" i="5"/>
  <c r="S51" i="5"/>
  <c r="T51" i="5"/>
  <c r="U51" i="5"/>
  <c r="V51" i="5"/>
  <c r="W51" i="5"/>
  <c r="X51" i="5"/>
  <c r="Y51" i="5"/>
  <c r="Z51" i="5"/>
  <c r="AA51" i="5"/>
  <c r="AB51" i="5"/>
  <c r="AC51" i="5"/>
  <c r="R52" i="5"/>
  <c r="S52" i="5"/>
  <c r="T52" i="5"/>
  <c r="U52" i="5"/>
  <c r="V52" i="5"/>
  <c r="W52" i="5"/>
  <c r="X52" i="5"/>
  <c r="Y52" i="5"/>
  <c r="Z52" i="5"/>
  <c r="AA52" i="5"/>
  <c r="AB52" i="5"/>
  <c r="AC52" i="5"/>
  <c r="R53" i="5"/>
  <c r="S53" i="5"/>
  <c r="T53" i="5"/>
  <c r="U53" i="5"/>
  <c r="V53" i="5"/>
  <c r="W53" i="5"/>
  <c r="X53" i="5"/>
  <c r="Y53" i="5"/>
  <c r="Z53" i="5"/>
  <c r="AA53" i="5"/>
  <c r="AB53" i="5"/>
  <c r="AC53" i="5"/>
  <c r="R54" i="5"/>
  <c r="S54" i="5"/>
  <c r="T54" i="5"/>
  <c r="U54" i="5"/>
  <c r="V54" i="5"/>
  <c r="W54" i="5"/>
  <c r="X54" i="5"/>
  <c r="Y54" i="5"/>
  <c r="Z54" i="5"/>
  <c r="AA54" i="5"/>
  <c r="AB54" i="5"/>
  <c r="AC54" i="5"/>
  <c r="R55" i="5"/>
  <c r="S55" i="5"/>
  <c r="T55" i="5"/>
  <c r="U55" i="5"/>
  <c r="V55" i="5"/>
  <c r="W55" i="5"/>
  <c r="X55" i="5"/>
  <c r="Y55" i="5"/>
  <c r="Z55" i="5"/>
  <c r="AA55" i="5"/>
  <c r="AB55" i="5"/>
  <c r="AC55" i="5"/>
  <c r="R56" i="5"/>
  <c r="S56" i="5"/>
  <c r="T56" i="5"/>
  <c r="U56" i="5"/>
  <c r="V56" i="5"/>
  <c r="W56" i="5"/>
  <c r="X56" i="5"/>
  <c r="Y56" i="5"/>
  <c r="Z56" i="5"/>
  <c r="AA56" i="5"/>
  <c r="AB56" i="5"/>
  <c r="AC56" i="5"/>
  <c r="R57" i="5"/>
  <c r="S57" i="5"/>
  <c r="T57" i="5"/>
  <c r="U57" i="5"/>
  <c r="V57" i="5"/>
  <c r="W57" i="5"/>
  <c r="X57" i="5"/>
  <c r="Y57" i="5"/>
  <c r="Z57" i="5"/>
  <c r="AA57" i="5"/>
  <c r="AB57" i="5"/>
  <c r="AC57" i="5"/>
  <c r="R58" i="5"/>
  <c r="S58" i="5"/>
  <c r="T58" i="5"/>
  <c r="U58" i="5"/>
  <c r="V58" i="5"/>
  <c r="W58" i="5"/>
  <c r="X58" i="5"/>
  <c r="Y58" i="5"/>
  <c r="Z58" i="5"/>
  <c r="AA58" i="5"/>
  <c r="AB58" i="5"/>
  <c r="AC58" i="5"/>
  <c r="R59" i="5"/>
  <c r="S59" i="5"/>
  <c r="T59" i="5"/>
  <c r="U59" i="5"/>
  <c r="V59" i="5"/>
  <c r="W59" i="5"/>
  <c r="X59" i="5"/>
  <c r="Y59" i="5"/>
  <c r="Z59" i="5"/>
  <c r="AA59" i="5"/>
  <c r="AB59" i="5"/>
  <c r="AC59" i="5"/>
  <c r="R60" i="5"/>
  <c r="S60" i="5"/>
  <c r="T60" i="5"/>
  <c r="U60" i="5"/>
  <c r="V60" i="5"/>
  <c r="W60" i="5"/>
  <c r="X60" i="5"/>
  <c r="Y60" i="5"/>
  <c r="Z60" i="5"/>
  <c r="AA60" i="5"/>
  <c r="AB60" i="5"/>
  <c r="AC60" i="5"/>
  <c r="R61" i="5"/>
  <c r="S61" i="5"/>
  <c r="T61" i="5"/>
  <c r="U61" i="5"/>
  <c r="V61" i="5"/>
  <c r="W61" i="5"/>
  <c r="X61" i="5"/>
  <c r="Y61" i="5"/>
  <c r="Z61" i="5"/>
  <c r="AA61" i="5"/>
  <c r="AB61" i="5"/>
  <c r="AC61" i="5"/>
  <c r="R62" i="5"/>
  <c r="S62" i="5"/>
  <c r="T62" i="5"/>
  <c r="U62" i="5"/>
  <c r="V62" i="5"/>
  <c r="W62" i="5"/>
  <c r="X62" i="5"/>
  <c r="Y62" i="5"/>
  <c r="Z62" i="5"/>
  <c r="AA62" i="5"/>
  <c r="AB62" i="5"/>
  <c r="AC62" i="5"/>
  <c r="R63" i="5"/>
  <c r="S63" i="5"/>
  <c r="T63" i="5"/>
  <c r="U63" i="5"/>
  <c r="V63" i="5"/>
  <c r="W63" i="5"/>
  <c r="X63" i="5"/>
  <c r="Y63" i="5"/>
  <c r="Z63" i="5"/>
  <c r="AA63" i="5"/>
  <c r="AB63" i="5"/>
  <c r="AC63" i="5"/>
  <c r="R64" i="5"/>
  <c r="S64" i="5"/>
  <c r="T64" i="5"/>
  <c r="U64" i="5"/>
  <c r="V64" i="5"/>
  <c r="W64" i="5"/>
  <c r="X64" i="5"/>
  <c r="Y64" i="5"/>
  <c r="Z64" i="5"/>
  <c r="AA64" i="5"/>
  <c r="AB64" i="5"/>
  <c r="AC64" i="5"/>
  <c r="R65" i="5"/>
  <c r="S65" i="5"/>
  <c r="T65" i="5"/>
  <c r="U65" i="5"/>
  <c r="V65" i="5"/>
  <c r="W65" i="5"/>
  <c r="X65" i="5"/>
  <c r="Y65" i="5"/>
  <c r="Z65" i="5"/>
  <c r="AA65" i="5"/>
  <c r="AB65" i="5"/>
  <c r="AC65" i="5"/>
  <c r="R66" i="5"/>
  <c r="S66" i="5"/>
  <c r="T66" i="5"/>
  <c r="U66" i="5"/>
  <c r="V66" i="5"/>
  <c r="W66" i="5"/>
  <c r="X66" i="5"/>
  <c r="Y66" i="5"/>
  <c r="Z66" i="5"/>
  <c r="AA66" i="5"/>
  <c r="AB66" i="5"/>
  <c r="AC66" i="5"/>
  <c r="R67" i="5"/>
  <c r="S67" i="5"/>
  <c r="T67" i="5"/>
  <c r="U67" i="5"/>
  <c r="V67" i="5"/>
  <c r="W67" i="5"/>
  <c r="X67" i="5"/>
  <c r="Y67" i="5"/>
  <c r="Z67" i="5"/>
  <c r="AA67" i="5"/>
  <c r="AB67" i="5"/>
  <c r="AC67" i="5"/>
  <c r="R68" i="5"/>
  <c r="S68" i="5"/>
  <c r="T68" i="5"/>
  <c r="U68" i="5"/>
  <c r="V68" i="5"/>
  <c r="W68" i="5"/>
  <c r="X68" i="5"/>
  <c r="Y68" i="5"/>
  <c r="Z68" i="5"/>
  <c r="AA68" i="5"/>
  <c r="AB68" i="5"/>
  <c r="AC68" i="5"/>
  <c r="R69" i="5"/>
  <c r="S69" i="5"/>
  <c r="T69" i="5"/>
  <c r="U69" i="5"/>
  <c r="V69" i="5"/>
  <c r="W69" i="5"/>
  <c r="X69" i="5"/>
  <c r="Y69" i="5"/>
  <c r="Z69" i="5"/>
  <c r="AA69" i="5"/>
  <c r="AB69" i="5"/>
  <c r="AC69" i="5"/>
  <c r="R70" i="5"/>
  <c r="S70" i="5"/>
  <c r="T70" i="5"/>
  <c r="U70" i="5"/>
  <c r="V70" i="5"/>
  <c r="W70" i="5"/>
  <c r="X70" i="5"/>
  <c r="Y70" i="5"/>
  <c r="Z70" i="5"/>
  <c r="AA70" i="5"/>
  <c r="AB70" i="5"/>
  <c r="AC70" i="5"/>
  <c r="R71" i="5"/>
  <c r="S71" i="5"/>
  <c r="T71" i="5"/>
  <c r="U71" i="5"/>
  <c r="V71" i="5"/>
  <c r="W71" i="5"/>
  <c r="X71" i="5"/>
  <c r="Y71" i="5"/>
  <c r="Z71" i="5"/>
  <c r="AA71" i="5"/>
  <c r="AB71" i="5"/>
  <c r="AC71" i="5"/>
  <c r="R72" i="5"/>
  <c r="S72" i="5"/>
  <c r="T72" i="5"/>
  <c r="U72" i="5"/>
  <c r="V72" i="5"/>
  <c r="W72" i="5"/>
  <c r="X72" i="5"/>
  <c r="Y72" i="5"/>
  <c r="Z72" i="5"/>
  <c r="AA72" i="5"/>
  <c r="AB72" i="5"/>
  <c r="AC72" i="5"/>
  <c r="R73" i="5"/>
  <c r="S73" i="5"/>
  <c r="T73" i="5"/>
  <c r="U73" i="5"/>
  <c r="V73" i="5"/>
  <c r="W73" i="5"/>
  <c r="X73" i="5"/>
  <c r="Y73" i="5"/>
  <c r="Z73" i="5"/>
  <c r="AA73" i="5"/>
  <c r="AB73" i="5"/>
  <c r="AC73" i="5"/>
  <c r="R74" i="5"/>
  <c r="S74" i="5"/>
  <c r="T74" i="5"/>
  <c r="U74" i="5"/>
  <c r="V74" i="5"/>
  <c r="W74" i="5"/>
  <c r="X74" i="5"/>
  <c r="Y74" i="5"/>
  <c r="Z74" i="5"/>
  <c r="AA74" i="5"/>
  <c r="AB74" i="5"/>
  <c r="AC74" i="5"/>
  <c r="R75" i="5"/>
  <c r="S75" i="5"/>
  <c r="T75" i="5"/>
  <c r="U75" i="5"/>
  <c r="V75" i="5"/>
  <c r="W75" i="5"/>
  <c r="X75" i="5"/>
  <c r="Y75" i="5"/>
  <c r="Z75" i="5"/>
  <c r="AA75" i="5"/>
  <c r="AB75" i="5"/>
  <c r="AC75" i="5"/>
  <c r="R76" i="5"/>
  <c r="S76" i="5"/>
  <c r="T76" i="5"/>
  <c r="U76" i="5"/>
  <c r="V76" i="5"/>
  <c r="W76" i="5"/>
  <c r="X76" i="5"/>
  <c r="Y76" i="5"/>
  <c r="Z76" i="5"/>
  <c r="AA76" i="5"/>
  <c r="AB76" i="5"/>
  <c r="AC76" i="5"/>
  <c r="S17" i="5"/>
  <c r="T17" i="5"/>
  <c r="U17" i="5"/>
  <c r="V17" i="5"/>
  <c r="W17" i="5"/>
  <c r="X17" i="5"/>
  <c r="Y17" i="5"/>
  <c r="Z17" i="5"/>
  <c r="AA17" i="5"/>
  <c r="AB17" i="5"/>
  <c r="AC17" i="5"/>
  <c r="R17" i="5"/>
  <c r="CE1" i="17"/>
  <c r="BQ1" i="17"/>
  <c r="BR1" i="17"/>
  <c r="BS1" i="17"/>
  <c r="BT1" i="17"/>
  <c r="BU1" i="17"/>
  <c r="BV1" i="17"/>
  <c r="BW1" i="17"/>
  <c r="BX1" i="17"/>
  <c r="BY1" i="17"/>
  <c r="BZ1" i="17"/>
  <c r="CA1" i="17"/>
  <c r="CB1" i="17"/>
  <c r="CC1" i="17"/>
  <c r="CD1" i="17"/>
  <c r="BP1" i="17"/>
  <c r="BP4" i="17"/>
  <c r="BP5" i="17"/>
  <c r="BP6" i="17"/>
  <c r="BP7" i="17"/>
  <c r="BP8" i="17"/>
  <c r="BP9" i="17"/>
  <c r="BP10" i="17"/>
  <c r="BP11" i="17"/>
  <c r="BP12" i="17"/>
  <c r="BP13" i="17"/>
  <c r="BP14" i="17"/>
  <c r="BP15" i="17"/>
  <c r="BP16" i="17"/>
  <c r="BP17" i="17"/>
  <c r="BP18" i="17"/>
  <c r="BP19" i="17"/>
  <c r="BP20" i="17"/>
  <c r="BP21" i="17"/>
  <c r="BP22" i="17"/>
  <c r="BP23" i="17"/>
  <c r="BP24" i="17"/>
  <c r="BP25" i="17"/>
  <c r="BP26" i="17"/>
  <c r="BP27" i="17"/>
  <c r="BP28" i="17"/>
  <c r="BP29" i="17"/>
  <c r="BP30" i="17"/>
  <c r="BP31" i="17"/>
  <c r="BP32" i="17"/>
  <c r="BP33" i="17"/>
  <c r="BP34" i="17"/>
  <c r="BP35" i="17"/>
  <c r="BP36" i="17"/>
  <c r="BP37" i="17"/>
  <c r="BP38" i="17"/>
  <c r="BP39" i="17"/>
  <c r="BP40" i="17"/>
  <c r="BP41" i="17"/>
  <c r="BP42" i="17"/>
  <c r="BP43" i="17"/>
  <c r="BP44" i="17"/>
  <c r="BP45" i="17"/>
  <c r="BP46" i="17"/>
  <c r="BP47" i="17"/>
  <c r="BP48" i="17"/>
  <c r="BP49" i="17"/>
  <c r="BP50" i="17"/>
  <c r="BP51" i="17"/>
  <c r="BP52" i="17"/>
  <c r="BP53" i="17"/>
  <c r="BP54" i="17"/>
  <c r="BP55" i="17"/>
  <c r="BP56" i="17"/>
  <c r="BP57" i="17"/>
  <c r="BP58" i="17"/>
  <c r="BP59" i="17"/>
  <c r="BP60" i="17"/>
  <c r="BP61" i="17"/>
  <c r="BP62" i="17"/>
  <c r="BP63" i="17"/>
  <c r="BP64" i="17"/>
  <c r="BP65" i="17"/>
  <c r="BP66" i="17"/>
  <c r="BP67" i="17"/>
  <c r="BP68" i="17"/>
  <c r="BP69" i="17"/>
  <c r="BP70" i="17"/>
  <c r="BP71" i="17"/>
  <c r="BP72" i="17"/>
  <c r="BP73" i="17"/>
  <c r="BP74" i="17"/>
  <c r="BP75" i="17"/>
  <c r="BP76" i="17"/>
  <c r="BP77" i="17"/>
  <c r="BP78" i="17"/>
  <c r="BP79" i="17"/>
  <c r="BP80" i="17"/>
  <c r="BP81" i="17"/>
  <c r="BP82" i="17"/>
  <c r="BP83" i="17"/>
  <c r="BP84" i="17"/>
  <c r="BP85" i="17"/>
  <c r="BP86" i="17"/>
  <c r="BP87" i="17"/>
  <c r="BP88" i="17"/>
  <c r="BP89" i="17"/>
  <c r="BP90" i="17"/>
  <c r="BP91" i="17"/>
  <c r="BP92" i="17"/>
  <c r="BP93" i="17"/>
  <c r="BP94" i="17"/>
  <c r="BP95" i="17"/>
  <c r="BP96" i="17"/>
  <c r="BP97" i="17"/>
  <c r="BP98" i="17"/>
  <c r="BP99" i="17"/>
  <c r="BP100" i="17"/>
  <c r="BP101" i="17"/>
  <c r="BP102" i="17"/>
  <c r="BP103" i="17"/>
  <c r="BP104" i="17"/>
  <c r="BP105" i="17"/>
  <c r="BP106" i="17"/>
  <c r="BP107" i="17"/>
  <c r="BP108" i="17"/>
  <c r="BP109" i="17"/>
  <c r="BP110" i="17"/>
  <c r="BP111" i="17"/>
  <c r="BP112" i="17"/>
  <c r="BP113" i="17"/>
  <c r="BP114" i="17"/>
  <c r="BP115" i="17"/>
  <c r="BP116" i="17"/>
  <c r="BP117" i="17"/>
  <c r="BP118" i="17"/>
  <c r="E3" i="7"/>
  <c r="BO74" i="17"/>
  <c r="BO71" i="17"/>
  <c r="AZ3" i="17"/>
  <c r="BA3" i="17"/>
  <c r="BB3" i="17"/>
  <c r="BC3" i="17"/>
  <c r="BD3" i="17"/>
  <c r="BE3" i="17"/>
  <c r="BF3" i="17"/>
  <c r="BG3" i="17"/>
  <c r="BH3" i="17"/>
  <c r="BI3" i="17"/>
  <c r="BJ3" i="17"/>
  <c r="BK3" i="17"/>
  <c r="BL3" i="17"/>
  <c r="BM3" i="17"/>
  <c r="BN3" i="17"/>
  <c r="BO3" i="17"/>
  <c r="AZ4" i="17"/>
  <c r="BA4" i="17"/>
  <c r="BB4" i="17"/>
  <c r="BC4" i="17"/>
  <c r="BD4" i="17"/>
  <c r="BE4" i="17"/>
  <c r="BF4" i="17"/>
  <c r="BG4" i="17"/>
  <c r="BH4" i="17"/>
  <c r="BI4" i="17"/>
  <c r="BJ4" i="17"/>
  <c r="BK4" i="17"/>
  <c r="BL4" i="17"/>
  <c r="BM4" i="17"/>
  <c r="BN4" i="17"/>
  <c r="BO4" i="17"/>
  <c r="AZ5" i="17"/>
  <c r="BA5" i="17"/>
  <c r="BB5" i="17"/>
  <c r="BC5" i="17"/>
  <c r="BD5" i="17"/>
  <c r="BE5" i="17"/>
  <c r="BF5" i="17"/>
  <c r="BG5" i="17"/>
  <c r="BH5" i="17"/>
  <c r="BI5" i="17"/>
  <c r="BJ5" i="17"/>
  <c r="BK5" i="17"/>
  <c r="BL5" i="17"/>
  <c r="BM5" i="17"/>
  <c r="BN5" i="17"/>
  <c r="BO5" i="17"/>
  <c r="AZ6" i="17"/>
  <c r="BA6" i="17"/>
  <c r="BB6" i="17"/>
  <c r="BC6" i="17"/>
  <c r="BD6" i="17"/>
  <c r="BE6" i="17"/>
  <c r="BF6" i="17"/>
  <c r="BG6" i="17"/>
  <c r="BH6" i="17"/>
  <c r="BI6" i="17"/>
  <c r="BJ6" i="17"/>
  <c r="BK6" i="17"/>
  <c r="BL6" i="17"/>
  <c r="BM6" i="17"/>
  <c r="BN6" i="17"/>
  <c r="BO6" i="17"/>
  <c r="AZ7" i="17"/>
  <c r="BA7" i="17"/>
  <c r="BB7" i="17"/>
  <c r="BC7" i="17"/>
  <c r="BD7" i="17"/>
  <c r="BE7" i="17"/>
  <c r="BF7" i="17"/>
  <c r="BG7" i="17"/>
  <c r="BH7" i="17"/>
  <c r="BI7" i="17"/>
  <c r="BJ7" i="17"/>
  <c r="BK7" i="17"/>
  <c r="BL7" i="17"/>
  <c r="BM7" i="17"/>
  <c r="BN7" i="17"/>
  <c r="BO7" i="17"/>
  <c r="AZ8" i="17"/>
  <c r="BA8" i="17"/>
  <c r="BB8" i="17"/>
  <c r="BC8" i="17"/>
  <c r="BD8" i="17"/>
  <c r="BE8" i="17"/>
  <c r="BF8" i="17"/>
  <c r="BG8" i="17"/>
  <c r="BH8" i="17"/>
  <c r="BI8" i="17"/>
  <c r="BJ8" i="17"/>
  <c r="BK8" i="17"/>
  <c r="BL8" i="17"/>
  <c r="BM8" i="17"/>
  <c r="BN8" i="17"/>
  <c r="BO8" i="17"/>
  <c r="AZ9" i="17"/>
  <c r="BA9" i="17"/>
  <c r="BB9" i="17"/>
  <c r="BC9" i="17"/>
  <c r="BD9" i="17"/>
  <c r="BE9" i="17"/>
  <c r="BF9" i="17"/>
  <c r="BG9" i="17"/>
  <c r="BH9" i="17"/>
  <c r="BI9" i="17"/>
  <c r="BJ9" i="17"/>
  <c r="BK9" i="17"/>
  <c r="BL9" i="17"/>
  <c r="BM9" i="17"/>
  <c r="BN9" i="17"/>
  <c r="BO9" i="17"/>
  <c r="AZ10" i="17"/>
  <c r="BA10" i="17"/>
  <c r="BB10" i="17"/>
  <c r="BC10" i="17"/>
  <c r="BD10" i="17"/>
  <c r="BE10" i="17"/>
  <c r="BF10" i="17"/>
  <c r="BG10" i="17"/>
  <c r="BH10" i="17"/>
  <c r="BI10" i="17"/>
  <c r="BJ10" i="17"/>
  <c r="BK10" i="17"/>
  <c r="BL10" i="17"/>
  <c r="BM10" i="17"/>
  <c r="BN10" i="17"/>
  <c r="BO10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AZ13" i="17"/>
  <c r="BA13" i="17"/>
  <c r="BB13" i="17"/>
  <c r="BC13" i="17"/>
  <c r="BD13" i="17"/>
  <c r="BE13" i="17"/>
  <c r="BF13" i="17"/>
  <c r="BG13" i="17"/>
  <c r="BH13" i="17"/>
  <c r="BI13" i="17"/>
  <c r="BJ13" i="17"/>
  <c r="BK13" i="17"/>
  <c r="BL13" i="17"/>
  <c r="BM13" i="17"/>
  <c r="BN13" i="17"/>
  <c r="BO13" i="17"/>
  <c r="AZ14" i="17"/>
  <c r="BA14" i="17"/>
  <c r="BB14" i="17"/>
  <c r="BC14" i="17"/>
  <c r="BD14" i="17"/>
  <c r="BE14" i="17"/>
  <c r="BF14" i="17"/>
  <c r="BG14" i="17"/>
  <c r="BH14" i="17"/>
  <c r="BI14" i="17"/>
  <c r="BJ14" i="17"/>
  <c r="BK14" i="17"/>
  <c r="BL14" i="17"/>
  <c r="BM14" i="17"/>
  <c r="BN14" i="17"/>
  <c r="BO14" i="17"/>
  <c r="AZ15" i="17"/>
  <c r="BA15" i="17"/>
  <c r="BB15" i="17"/>
  <c r="BC15" i="17"/>
  <c r="BD15" i="17"/>
  <c r="BE15" i="17"/>
  <c r="BF15" i="17"/>
  <c r="BG15" i="17"/>
  <c r="BH15" i="17"/>
  <c r="BI15" i="17"/>
  <c r="BJ15" i="17"/>
  <c r="BK15" i="17"/>
  <c r="BL15" i="17"/>
  <c r="BM15" i="17"/>
  <c r="BN15" i="17"/>
  <c r="BO15" i="17"/>
  <c r="AZ16" i="17"/>
  <c r="BA16" i="17"/>
  <c r="BB16" i="17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AZ17" i="17"/>
  <c r="BA17" i="17"/>
  <c r="BB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AZ18" i="17"/>
  <c r="BA18" i="17"/>
  <c r="BB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AZ19" i="17"/>
  <c r="BA19" i="17"/>
  <c r="BB19" i="17"/>
  <c r="BC19" i="17"/>
  <c r="BD19" i="17"/>
  <c r="BE19" i="17"/>
  <c r="BF19" i="17"/>
  <c r="BG19" i="17"/>
  <c r="BH19" i="17"/>
  <c r="BI19" i="17"/>
  <c r="BJ19" i="17"/>
  <c r="BK19" i="17"/>
  <c r="BL19" i="17"/>
  <c r="BM19" i="17"/>
  <c r="BN19" i="17"/>
  <c r="BO19" i="17"/>
  <c r="AZ20" i="17"/>
  <c r="BA20" i="17"/>
  <c r="BB20" i="17"/>
  <c r="BC20" i="17"/>
  <c r="BD20" i="17"/>
  <c r="BE20" i="17"/>
  <c r="BF20" i="17"/>
  <c r="BG20" i="17"/>
  <c r="BH20" i="17"/>
  <c r="BI20" i="17"/>
  <c r="BJ20" i="17"/>
  <c r="BK20" i="17"/>
  <c r="BL20" i="17"/>
  <c r="BM20" i="17"/>
  <c r="BN20" i="17"/>
  <c r="BO20" i="17"/>
  <c r="AZ21" i="17"/>
  <c r="BA21" i="17"/>
  <c r="BB21" i="17"/>
  <c r="BC21" i="17"/>
  <c r="BD21" i="17"/>
  <c r="BE21" i="17"/>
  <c r="BF21" i="17"/>
  <c r="BG21" i="17"/>
  <c r="BH21" i="17"/>
  <c r="BI21" i="17"/>
  <c r="BJ21" i="17"/>
  <c r="BK21" i="17"/>
  <c r="BL21" i="17"/>
  <c r="BM21" i="17"/>
  <c r="BN21" i="17"/>
  <c r="BO21" i="17"/>
  <c r="AZ22" i="17"/>
  <c r="BA22" i="17"/>
  <c r="BB22" i="17"/>
  <c r="BC22" i="17"/>
  <c r="BD22" i="17"/>
  <c r="BE22" i="17"/>
  <c r="BF22" i="17"/>
  <c r="BG22" i="17"/>
  <c r="BH22" i="17"/>
  <c r="BI22" i="17"/>
  <c r="BJ22" i="17"/>
  <c r="BK22" i="17"/>
  <c r="BL22" i="17"/>
  <c r="BM22" i="17"/>
  <c r="BN22" i="17"/>
  <c r="BO22" i="17"/>
  <c r="AZ23" i="17"/>
  <c r="BA23" i="17"/>
  <c r="BB23" i="17"/>
  <c r="BC23" i="17"/>
  <c r="BD23" i="17"/>
  <c r="BE23" i="17"/>
  <c r="BF23" i="17"/>
  <c r="BG23" i="17"/>
  <c r="BH23" i="17"/>
  <c r="BI23" i="17"/>
  <c r="BJ23" i="17"/>
  <c r="BK23" i="17"/>
  <c r="BL23" i="17"/>
  <c r="BM23" i="17"/>
  <c r="BN23" i="17"/>
  <c r="BO23" i="17"/>
  <c r="AZ24" i="17"/>
  <c r="BA24" i="17"/>
  <c r="BB24" i="17"/>
  <c r="BC24" i="17"/>
  <c r="BD24" i="17"/>
  <c r="BE24" i="17"/>
  <c r="BF24" i="17"/>
  <c r="BG24" i="17"/>
  <c r="BH24" i="17"/>
  <c r="BI24" i="17"/>
  <c r="BJ24" i="17"/>
  <c r="BK24" i="17"/>
  <c r="BL24" i="17"/>
  <c r="BM24" i="17"/>
  <c r="BN24" i="17"/>
  <c r="BO24" i="17"/>
  <c r="AZ25" i="17"/>
  <c r="BA25" i="17"/>
  <c r="BB25" i="17"/>
  <c r="BC25" i="17"/>
  <c r="BD25" i="17"/>
  <c r="BE25" i="17"/>
  <c r="BF25" i="17"/>
  <c r="BG25" i="17"/>
  <c r="BH25" i="17"/>
  <c r="BI25" i="17"/>
  <c r="BJ25" i="17"/>
  <c r="BK25" i="17"/>
  <c r="BL25" i="17"/>
  <c r="BM25" i="17"/>
  <c r="BN25" i="17"/>
  <c r="BO25" i="17"/>
  <c r="AZ26" i="17"/>
  <c r="BA26" i="17"/>
  <c r="BB26" i="17"/>
  <c r="BC26" i="17"/>
  <c r="BD26" i="17"/>
  <c r="BE26" i="17"/>
  <c r="BF26" i="17"/>
  <c r="BG26" i="17"/>
  <c r="BH26" i="17"/>
  <c r="BI26" i="17"/>
  <c r="BJ26" i="17"/>
  <c r="BK26" i="17"/>
  <c r="BL26" i="17"/>
  <c r="BM26" i="17"/>
  <c r="BN26" i="17"/>
  <c r="BO26" i="17"/>
  <c r="AZ27" i="17"/>
  <c r="BA27" i="17"/>
  <c r="BB27" i="17"/>
  <c r="BC27" i="17"/>
  <c r="BD27" i="17"/>
  <c r="BE27" i="17"/>
  <c r="BF27" i="17"/>
  <c r="BG27" i="17"/>
  <c r="BH27" i="17"/>
  <c r="BI27" i="17"/>
  <c r="BJ27" i="17"/>
  <c r="BK27" i="17"/>
  <c r="BL27" i="17"/>
  <c r="BM27" i="17"/>
  <c r="BN27" i="17"/>
  <c r="BO27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AZ29" i="17"/>
  <c r="BA29" i="17"/>
  <c r="BB29" i="17"/>
  <c r="BC29" i="17"/>
  <c r="BD29" i="17"/>
  <c r="BE29" i="17"/>
  <c r="BF29" i="17"/>
  <c r="BG29" i="17"/>
  <c r="BH29" i="17"/>
  <c r="BI29" i="17"/>
  <c r="BJ29" i="17"/>
  <c r="BK29" i="17"/>
  <c r="BL29" i="17"/>
  <c r="BM29" i="17"/>
  <c r="BN29" i="17"/>
  <c r="BO29" i="17"/>
  <c r="AZ30" i="17"/>
  <c r="BA30" i="17"/>
  <c r="BB30" i="17"/>
  <c r="BC30" i="17"/>
  <c r="BD30" i="17"/>
  <c r="BE30" i="17"/>
  <c r="BF30" i="17"/>
  <c r="BG30" i="17"/>
  <c r="BH30" i="17"/>
  <c r="BI30" i="17"/>
  <c r="BJ30" i="17"/>
  <c r="BK30" i="17"/>
  <c r="BL30" i="17"/>
  <c r="BM30" i="17"/>
  <c r="BN30" i="17"/>
  <c r="BO30" i="17"/>
  <c r="AZ31" i="17"/>
  <c r="BA31" i="17"/>
  <c r="BB31" i="17"/>
  <c r="BC31" i="17"/>
  <c r="BD31" i="17"/>
  <c r="BE31" i="17"/>
  <c r="BF31" i="17"/>
  <c r="BG31" i="17"/>
  <c r="BH31" i="17"/>
  <c r="BI31" i="17"/>
  <c r="BJ31" i="17"/>
  <c r="BK31" i="17"/>
  <c r="BL31" i="17"/>
  <c r="BM31" i="17"/>
  <c r="BN31" i="17"/>
  <c r="BO31" i="17"/>
  <c r="AZ32" i="17"/>
  <c r="BA32" i="17"/>
  <c r="BB32" i="17"/>
  <c r="BC32" i="17"/>
  <c r="BD32" i="17"/>
  <c r="BE32" i="17"/>
  <c r="BF32" i="17"/>
  <c r="BG32" i="17"/>
  <c r="BH32" i="17"/>
  <c r="BI32" i="17"/>
  <c r="BJ32" i="17"/>
  <c r="BK32" i="17"/>
  <c r="BL32" i="17"/>
  <c r="BM32" i="17"/>
  <c r="BN32" i="17"/>
  <c r="BO32" i="17"/>
  <c r="AZ33" i="17"/>
  <c r="BA33" i="17"/>
  <c r="BB33" i="17"/>
  <c r="BC33" i="17"/>
  <c r="BD33" i="17"/>
  <c r="BE33" i="17"/>
  <c r="BF33" i="17"/>
  <c r="BG33" i="17"/>
  <c r="BH33" i="17"/>
  <c r="BI33" i="17"/>
  <c r="BJ33" i="17"/>
  <c r="BK33" i="17"/>
  <c r="BL33" i="17"/>
  <c r="BM33" i="17"/>
  <c r="BN33" i="17"/>
  <c r="BO33" i="17"/>
  <c r="AZ34" i="17"/>
  <c r="BA34" i="17"/>
  <c r="BB34" i="17"/>
  <c r="BC34" i="17"/>
  <c r="BD34" i="17"/>
  <c r="BE34" i="17"/>
  <c r="BF34" i="17"/>
  <c r="BG34" i="17"/>
  <c r="BH34" i="17"/>
  <c r="BI34" i="17"/>
  <c r="BJ34" i="17"/>
  <c r="BK34" i="17"/>
  <c r="BL34" i="17"/>
  <c r="BM34" i="17"/>
  <c r="BN34" i="17"/>
  <c r="BO34" i="17"/>
  <c r="AZ35" i="17"/>
  <c r="BA35" i="17"/>
  <c r="BB35" i="17"/>
  <c r="BC35" i="17"/>
  <c r="BD35" i="17"/>
  <c r="BE35" i="17"/>
  <c r="BF35" i="17"/>
  <c r="BG35" i="17"/>
  <c r="BH35" i="17"/>
  <c r="BI35" i="17"/>
  <c r="BJ35" i="17"/>
  <c r="BK35" i="17"/>
  <c r="BL35" i="17"/>
  <c r="BM35" i="17"/>
  <c r="BN35" i="17"/>
  <c r="BO35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BO41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AZ43" i="17"/>
  <c r="BA43" i="17"/>
  <c r="BB43" i="17"/>
  <c r="BC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AZ44" i="17"/>
  <c r="BA44" i="17"/>
  <c r="BB44" i="17"/>
  <c r="BC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BL47" i="17"/>
  <c r="BM47" i="17"/>
  <c r="BN47" i="17"/>
  <c r="BO47" i="17"/>
  <c r="AZ48" i="17"/>
  <c r="BA48" i="17"/>
  <c r="BB48" i="17"/>
  <c r="BC48" i="17"/>
  <c r="BD48" i="17"/>
  <c r="BE48" i="17"/>
  <c r="BF48" i="17"/>
  <c r="BG48" i="17"/>
  <c r="BH48" i="17"/>
  <c r="BI48" i="17"/>
  <c r="BJ48" i="17"/>
  <c r="BK48" i="17"/>
  <c r="BL48" i="17"/>
  <c r="BM48" i="17"/>
  <c r="BN48" i="17"/>
  <c r="BO48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AZ50" i="17"/>
  <c r="BA50" i="17"/>
  <c r="BB50" i="17"/>
  <c r="BC50" i="17"/>
  <c r="BD50" i="17"/>
  <c r="BE50" i="17"/>
  <c r="BF50" i="17"/>
  <c r="BG50" i="17"/>
  <c r="BH50" i="17"/>
  <c r="BI50" i="17"/>
  <c r="BJ50" i="17"/>
  <c r="BK50" i="17"/>
  <c r="BL50" i="17"/>
  <c r="BM50" i="17"/>
  <c r="BN50" i="17"/>
  <c r="BO50" i="17"/>
  <c r="AZ51" i="17"/>
  <c r="BA51" i="17"/>
  <c r="BB51" i="17"/>
  <c r="BC51" i="17"/>
  <c r="BD51" i="17"/>
  <c r="BE51" i="17"/>
  <c r="BF51" i="17"/>
  <c r="BG51" i="17"/>
  <c r="BH51" i="17"/>
  <c r="BI51" i="17"/>
  <c r="BJ51" i="17"/>
  <c r="BK51" i="17"/>
  <c r="BL51" i="17"/>
  <c r="BM51" i="17"/>
  <c r="BN51" i="17"/>
  <c r="BO51" i="17"/>
  <c r="AZ52" i="17"/>
  <c r="BA52" i="17"/>
  <c r="BB52" i="17"/>
  <c r="BC52" i="17"/>
  <c r="BD52" i="17"/>
  <c r="BE52" i="17"/>
  <c r="BF52" i="17"/>
  <c r="BG52" i="17"/>
  <c r="BH52" i="17"/>
  <c r="BI52" i="17"/>
  <c r="BJ52" i="17"/>
  <c r="BK52" i="17"/>
  <c r="BL52" i="17"/>
  <c r="BM52" i="17"/>
  <c r="BN52" i="17"/>
  <c r="BO52" i="17"/>
  <c r="AZ53" i="17"/>
  <c r="BA53" i="17"/>
  <c r="BB53" i="17"/>
  <c r="BC53" i="17"/>
  <c r="BD53" i="17"/>
  <c r="BE53" i="17"/>
  <c r="BF53" i="17"/>
  <c r="BG53" i="17"/>
  <c r="BH53" i="17"/>
  <c r="BI53" i="17"/>
  <c r="BJ53" i="17"/>
  <c r="BK53" i="17"/>
  <c r="BL53" i="17"/>
  <c r="BM53" i="17"/>
  <c r="BN53" i="17"/>
  <c r="BO53" i="17"/>
  <c r="AZ54" i="17"/>
  <c r="BA54" i="17"/>
  <c r="BB54" i="17"/>
  <c r="BC54" i="17"/>
  <c r="BD54" i="17"/>
  <c r="BE54" i="17"/>
  <c r="BF54" i="17"/>
  <c r="BG54" i="17"/>
  <c r="BH54" i="17"/>
  <c r="BI54" i="17"/>
  <c r="BJ54" i="17"/>
  <c r="BK54" i="17"/>
  <c r="BL54" i="17"/>
  <c r="BM54" i="17"/>
  <c r="BN54" i="17"/>
  <c r="BO54" i="17"/>
  <c r="AZ55" i="17"/>
  <c r="BA55" i="17"/>
  <c r="BB55" i="17"/>
  <c r="BC55" i="17"/>
  <c r="BD55" i="17"/>
  <c r="BE55" i="17"/>
  <c r="BF55" i="17"/>
  <c r="BG55" i="17"/>
  <c r="BH55" i="17"/>
  <c r="BI55" i="17"/>
  <c r="BJ55" i="17"/>
  <c r="BK55" i="17"/>
  <c r="BL55" i="17"/>
  <c r="BM55" i="17"/>
  <c r="BN55" i="17"/>
  <c r="BO55" i="17"/>
  <c r="AZ56" i="17"/>
  <c r="BA56" i="17"/>
  <c r="BB56" i="17"/>
  <c r="BC56" i="17"/>
  <c r="BD56" i="17"/>
  <c r="BE56" i="17"/>
  <c r="BF56" i="17"/>
  <c r="BG56" i="17"/>
  <c r="BH56" i="17"/>
  <c r="BI56" i="17"/>
  <c r="BJ56" i="17"/>
  <c r="BK56" i="17"/>
  <c r="BL56" i="17"/>
  <c r="BM56" i="17"/>
  <c r="BN56" i="17"/>
  <c r="BO56" i="17"/>
  <c r="AZ57" i="17"/>
  <c r="BA57" i="17"/>
  <c r="BB57" i="17"/>
  <c r="BC57" i="17"/>
  <c r="BD57" i="17"/>
  <c r="BE57" i="17"/>
  <c r="BF57" i="17"/>
  <c r="BG57" i="17"/>
  <c r="BH57" i="17"/>
  <c r="BI57" i="17"/>
  <c r="BJ57" i="17"/>
  <c r="BK57" i="17"/>
  <c r="BL57" i="17"/>
  <c r="BM57" i="17"/>
  <c r="BN57" i="17"/>
  <c r="BO57" i="17"/>
  <c r="AZ58" i="17"/>
  <c r="BA58" i="17"/>
  <c r="BB58" i="17"/>
  <c r="BC58" i="17"/>
  <c r="BD58" i="17"/>
  <c r="BE58" i="17"/>
  <c r="BF58" i="17"/>
  <c r="BG58" i="17"/>
  <c r="BH58" i="17"/>
  <c r="BI58" i="17"/>
  <c r="BJ58" i="17"/>
  <c r="BK58" i="17"/>
  <c r="BL58" i="17"/>
  <c r="BM58" i="17"/>
  <c r="BN58" i="17"/>
  <c r="BO58" i="17"/>
  <c r="AZ59" i="17"/>
  <c r="BA59" i="17"/>
  <c r="BB59" i="17"/>
  <c r="BC59" i="17"/>
  <c r="BD59" i="17"/>
  <c r="BE59" i="17"/>
  <c r="BF59" i="17"/>
  <c r="BG59" i="17"/>
  <c r="BH59" i="17"/>
  <c r="BI59" i="17"/>
  <c r="BJ59" i="17"/>
  <c r="BK59" i="17"/>
  <c r="BL59" i="17"/>
  <c r="BM59" i="17"/>
  <c r="BN59" i="17"/>
  <c r="BO59" i="17"/>
  <c r="AZ60" i="17"/>
  <c r="BA60" i="17"/>
  <c r="BB60" i="17"/>
  <c r="BC60" i="17"/>
  <c r="BD60" i="17"/>
  <c r="BE60" i="17"/>
  <c r="BF60" i="17"/>
  <c r="BG60" i="17"/>
  <c r="BH60" i="17"/>
  <c r="BI60" i="17"/>
  <c r="BJ60" i="17"/>
  <c r="BK60" i="17"/>
  <c r="BL60" i="17"/>
  <c r="BM60" i="17"/>
  <c r="BN60" i="17"/>
  <c r="BO60" i="17"/>
  <c r="AZ61" i="17"/>
  <c r="BA61" i="17"/>
  <c r="BB61" i="17"/>
  <c r="BC61" i="17"/>
  <c r="BD61" i="17"/>
  <c r="BE61" i="17"/>
  <c r="BF61" i="17"/>
  <c r="BG61" i="17"/>
  <c r="BH61" i="17"/>
  <c r="BI61" i="17"/>
  <c r="BJ61" i="17"/>
  <c r="BK61" i="17"/>
  <c r="BL61" i="17"/>
  <c r="BM61" i="17"/>
  <c r="BN61" i="17"/>
  <c r="BO61" i="17"/>
  <c r="AZ62" i="17"/>
  <c r="BA62" i="17"/>
  <c r="BB62" i="17"/>
  <c r="BC62" i="17"/>
  <c r="BD62" i="17"/>
  <c r="BE62" i="17"/>
  <c r="BF62" i="17"/>
  <c r="BG62" i="17"/>
  <c r="BH62" i="17"/>
  <c r="BI62" i="17"/>
  <c r="BJ62" i="17"/>
  <c r="BK62" i="17"/>
  <c r="BL62" i="17"/>
  <c r="BM62" i="17"/>
  <c r="BN62" i="17"/>
  <c r="BO62" i="17"/>
  <c r="AZ63" i="17"/>
  <c r="BA63" i="17"/>
  <c r="BB63" i="17"/>
  <c r="BC63" i="17"/>
  <c r="BD63" i="17"/>
  <c r="BE63" i="17"/>
  <c r="BF63" i="17"/>
  <c r="BG63" i="17"/>
  <c r="BH63" i="17"/>
  <c r="BI63" i="17"/>
  <c r="BJ63" i="17"/>
  <c r="BK63" i="17"/>
  <c r="BL63" i="17"/>
  <c r="BM63" i="17"/>
  <c r="BN63" i="17"/>
  <c r="BO63" i="17"/>
  <c r="AZ64" i="17"/>
  <c r="BA64" i="17"/>
  <c r="BB64" i="17"/>
  <c r="BC64" i="17"/>
  <c r="BD64" i="17"/>
  <c r="BE64" i="17"/>
  <c r="BF64" i="17"/>
  <c r="BG64" i="17"/>
  <c r="BH64" i="17"/>
  <c r="BI64" i="17"/>
  <c r="BJ64" i="17"/>
  <c r="BK64" i="17"/>
  <c r="BL64" i="17"/>
  <c r="BM64" i="17"/>
  <c r="BN64" i="17"/>
  <c r="BO64" i="17"/>
  <c r="AZ65" i="17"/>
  <c r="BA65" i="17"/>
  <c r="BB65" i="17"/>
  <c r="BC65" i="17"/>
  <c r="BD65" i="17"/>
  <c r="BE65" i="17"/>
  <c r="BF65" i="17"/>
  <c r="BG65" i="17"/>
  <c r="BH65" i="17"/>
  <c r="BI65" i="17"/>
  <c r="BJ65" i="17"/>
  <c r="BK65" i="17"/>
  <c r="BL65" i="17"/>
  <c r="BM65" i="17"/>
  <c r="BN65" i="17"/>
  <c r="BO65" i="17"/>
  <c r="AZ66" i="17"/>
  <c r="BA66" i="17"/>
  <c r="BB66" i="17"/>
  <c r="BC66" i="17"/>
  <c r="BD66" i="17"/>
  <c r="BE66" i="17"/>
  <c r="BF66" i="17"/>
  <c r="BG66" i="17"/>
  <c r="BH66" i="17"/>
  <c r="BI66" i="17"/>
  <c r="BJ66" i="17"/>
  <c r="BK66" i="17"/>
  <c r="BL66" i="17"/>
  <c r="BM66" i="17"/>
  <c r="BN66" i="17"/>
  <c r="BO66" i="17"/>
  <c r="AZ67" i="17"/>
  <c r="BA67" i="17"/>
  <c r="BB67" i="17"/>
  <c r="BC67" i="17"/>
  <c r="BD67" i="17"/>
  <c r="BE67" i="17"/>
  <c r="BF67" i="17"/>
  <c r="BG67" i="17"/>
  <c r="BH67" i="17"/>
  <c r="BI67" i="17"/>
  <c r="BJ67" i="17"/>
  <c r="BK67" i="17"/>
  <c r="BL67" i="17"/>
  <c r="BM67" i="17"/>
  <c r="BN67" i="17"/>
  <c r="BO67" i="17"/>
  <c r="AZ68" i="17"/>
  <c r="BA68" i="17"/>
  <c r="BB68" i="17"/>
  <c r="BC68" i="17"/>
  <c r="BD68" i="17"/>
  <c r="BE68" i="17"/>
  <c r="BF68" i="17"/>
  <c r="BG68" i="17"/>
  <c r="BH68" i="17"/>
  <c r="BI68" i="17"/>
  <c r="BJ68" i="17"/>
  <c r="BK68" i="17"/>
  <c r="BL68" i="17"/>
  <c r="BM68" i="17"/>
  <c r="BN68" i="17"/>
  <c r="BO68" i="17"/>
  <c r="AZ69" i="17"/>
  <c r="BA69" i="17"/>
  <c r="BB69" i="17"/>
  <c r="BC69" i="17"/>
  <c r="BD69" i="17"/>
  <c r="BE69" i="17"/>
  <c r="BF69" i="17"/>
  <c r="BG69" i="17"/>
  <c r="BH69" i="17"/>
  <c r="BI69" i="17"/>
  <c r="BJ69" i="17"/>
  <c r="BK69" i="17"/>
  <c r="BL69" i="17"/>
  <c r="BM69" i="17"/>
  <c r="BN69" i="17"/>
  <c r="BO69" i="17"/>
  <c r="AZ70" i="17"/>
  <c r="BA70" i="17"/>
  <c r="BB70" i="17"/>
  <c r="BC70" i="17"/>
  <c r="BD70" i="17"/>
  <c r="BE70" i="17"/>
  <c r="BF70" i="17"/>
  <c r="BG70" i="17"/>
  <c r="BH70" i="17"/>
  <c r="BI70" i="17"/>
  <c r="BJ70" i="17"/>
  <c r="BK70" i="17"/>
  <c r="BL70" i="17"/>
  <c r="BM70" i="17"/>
  <c r="BN70" i="17"/>
  <c r="BO70" i="17"/>
  <c r="AZ71" i="17"/>
  <c r="BA71" i="17"/>
  <c r="BB71" i="17"/>
  <c r="BC71" i="17"/>
  <c r="BD71" i="17"/>
  <c r="BE71" i="17"/>
  <c r="BF71" i="17"/>
  <c r="BG71" i="17"/>
  <c r="BH71" i="17"/>
  <c r="BI71" i="17"/>
  <c r="BJ71" i="17"/>
  <c r="BK71" i="17"/>
  <c r="BL71" i="17"/>
  <c r="BM71" i="17"/>
  <c r="BN71" i="17"/>
  <c r="AZ72" i="17"/>
  <c r="BA72" i="17"/>
  <c r="BB72" i="17"/>
  <c r="BC72" i="17"/>
  <c r="BD72" i="17"/>
  <c r="BE72" i="17"/>
  <c r="BF72" i="17"/>
  <c r="BG72" i="17"/>
  <c r="BH72" i="17"/>
  <c r="BI72" i="17"/>
  <c r="BJ72" i="17"/>
  <c r="BK72" i="17"/>
  <c r="BL72" i="17"/>
  <c r="BM72" i="17"/>
  <c r="BN72" i="17"/>
  <c r="BO72" i="17"/>
  <c r="AZ73" i="17"/>
  <c r="BA73" i="17"/>
  <c r="BB73" i="17"/>
  <c r="BC73" i="17"/>
  <c r="BD73" i="17"/>
  <c r="BE73" i="17"/>
  <c r="BF73" i="17"/>
  <c r="BG73" i="17"/>
  <c r="BH73" i="17"/>
  <c r="BI73" i="17"/>
  <c r="BJ73" i="17"/>
  <c r="BK73" i="17"/>
  <c r="BL73" i="17"/>
  <c r="BM73" i="17"/>
  <c r="BN73" i="17"/>
  <c r="BO73" i="17"/>
  <c r="AZ74" i="17"/>
  <c r="BA74" i="17"/>
  <c r="BB74" i="17"/>
  <c r="BC74" i="17"/>
  <c r="BD74" i="17"/>
  <c r="BE74" i="17"/>
  <c r="BF74" i="17"/>
  <c r="BG74" i="17"/>
  <c r="BH74" i="17"/>
  <c r="BI74" i="17"/>
  <c r="BJ74" i="17"/>
  <c r="BK74" i="17"/>
  <c r="BL74" i="17"/>
  <c r="BM74" i="17"/>
  <c r="BN74" i="17"/>
  <c r="AZ75" i="17"/>
  <c r="BA75" i="17"/>
  <c r="BB75" i="17"/>
  <c r="BC75" i="17"/>
  <c r="BD75" i="17"/>
  <c r="BE75" i="17"/>
  <c r="BF75" i="17"/>
  <c r="BG75" i="17"/>
  <c r="BH75" i="17"/>
  <c r="BI75" i="17"/>
  <c r="BJ75" i="17"/>
  <c r="BK75" i="17"/>
  <c r="BL75" i="17"/>
  <c r="BM75" i="17"/>
  <c r="BN75" i="17"/>
  <c r="BO75" i="17"/>
  <c r="AZ76" i="17"/>
  <c r="BA76" i="17"/>
  <c r="BB76" i="17"/>
  <c r="BC76" i="17"/>
  <c r="BD76" i="17"/>
  <c r="BE76" i="17"/>
  <c r="BF76" i="17"/>
  <c r="BG76" i="17"/>
  <c r="BH76" i="17"/>
  <c r="BI76" i="17"/>
  <c r="BJ76" i="17"/>
  <c r="BK76" i="17"/>
  <c r="BL76" i="17"/>
  <c r="BM76" i="17"/>
  <c r="BN76" i="17"/>
  <c r="BO76" i="17"/>
  <c r="AZ77" i="17"/>
  <c r="BA77" i="17"/>
  <c r="BB77" i="17"/>
  <c r="BC77" i="17"/>
  <c r="BD77" i="17"/>
  <c r="BE77" i="17"/>
  <c r="BF77" i="17"/>
  <c r="BG77" i="17"/>
  <c r="BH77" i="17"/>
  <c r="BI77" i="17"/>
  <c r="BJ77" i="17"/>
  <c r="BK77" i="17"/>
  <c r="BL77" i="17"/>
  <c r="BM77" i="17"/>
  <c r="BN77" i="17"/>
  <c r="BO77" i="17"/>
  <c r="AZ78" i="17"/>
  <c r="BA78" i="17"/>
  <c r="BB78" i="17"/>
  <c r="BC78" i="17"/>
  <c r="BD78" i="17"/>
  <c r="BE78" i="17"/>
  <c r="BF78" i="17"/>
  <c r="BG78" i="17"/>
  <c r="BH78" i="17"/>
  <c r="BI78" i="17"/>
  <c r="BJ78" i="17"/>
  <c r="BK78" i="17"/>
  <c r="BL78" i="17"/>
  <c r="BM78" i="17"/>
  <c r="BN78" i="17"/>
  <c r="BO78" i="17"/>
  <c r="AZ79" i="17"/>
  <c r="BA79" i="17"/>
  <c r="BB79" i="17"/>
  <c r="BC79" i="17"/>
  <c r="BD79" i="17"/>
  <c r="BE79" i="17"/>
  <c r="BF79" i="17"/>
  <c r="BG79" i="17"/>
  <c r="BH79" i="17"/>
  <c r="BI79" i="17"/>
  <c r="BJ79" i="17"/>
  <c r="BK79" i="17"/>
  <c r="BL79" i="17"/>
  <c r="BM79" i="17"/>
  <c r="BN79" i="17"/>
  <c r="BO79" i="17"/>
  <c r="AZ80" i="17"/>
  <c r="BA80" i="17"/>
  <c r="BB80" i="17"/>
  <c r="BC80" i="17"/>
  <c r="BD80" i="17"/>
  <c r="BE80" i="17"/>
  <c r="BF80" i="17"/>
  <c r="BG80" i="17"/>
  <c r="BH80" i="17"/>
  <c r="BI80" i="17"/>
  <c r="BJ80" i="17"/>
  <c r="BK80" i="17"/>
  <c r="BL80" i="17"/>
  <c r="BM80" i="17"/>
  <c r="BN80" i="17"/>
  <c r="BO80" i="17"/>
  <c r="AZ81" i="17"/>
  <c r="BA81" i="17"/>
  <c r="BB81" i="17"/>
  <c r="BC81" i="17"/>
  <c r="BD81" i="17"/>
  <c r="BE81" i="17"/>
  <c r="BF81" i="17"/>
  <c r="BG81" i="17"/>
  <c r="BH81" i="17"/>
  <c r="BI81" i="17"/>
  <c r="BJ81" i="17"/>
  <c r="BK81" i="17"/>
  <c r="BL81" i="17"/>
  <c r="BM81" i="17"/>
  <c r="BN81" i="17"/>
  <c r="BO81" i="17"/>
  <c r="AZ82" i="17"/>
  <c r="BA82" i="17"/>
  <c r="BB82" i="17"/>
  <c r="BC82" i="17"/>
  <c r="BD82" i="17"/>
  <c r="BE82" i="17"/>
  <c r="BF82" i="17"/>
  <c r="BG82" i="17"/>
  <c r="BH82" i="17"/>
  <c r="BI82" i="17"/>
  <c r="BJ82" i="17"/>
  <c r="BK82" i="17"/>
  <c r="BL82" i="17"/>
  <c r="BM82" i="17"/>
  <c r="BN82" i="17"/>
  <c r="BO82" i="17"/>
  <c r="AZ83" i="17"/>
  <c r="BA83" i="17"/>
  <c r="BB83" i="17"/>
  <c r="BC83" i="17"/>
  <c r="BD83" i="17"/>
  <c r="BE83" i="17"/>
  <c r="BF83" i="17"/>
  <c r="BG83" i="17"/>
  <c r="BH83" i="17"/>
  <c r="BI83" i="17"/>
  <c r="BJ83" i="17"/>
  <c r="BK83" i="17"/>
  <c r="BL83" i="17"/>
  <c r="BM83" i="17"/>
  <c r="BN83" i="17"/>
  <c r="BO83" i="17"/>
  <c r="AZ84" i="17"/>
  <c r="BA84" i="17"/>
  <c r="BB84" i="17"/>
  <c r="BC84" i="17"/>
  <c r="BD84" i="17"/>
  <c r="BE84" i="17"/>
  <c r="BF84" i="17"/>
  <c r="BG84" i="17"/>
  <c r="BH84" i="17"/>
  <c r="BI84" i="17"/>
  <c r="BJ84" i="17"/>
  <c r="BK84" i="17"/>
  <c r="BL84" i="17"/>
  <c r="BM84" i="17"/>
  <c r="BN84" i="17"/>
  <c r="BO84" i="17"/>
  <c r="AZ85" i="17"/>
  <c r="BA85" i="17"/>
  <c r="BB85" i="17"/>
  <c r="BC85" i="17"/>
  <c r="BD85" i="17"/>
  <c r="BE85" i="17"/>
  <c r="BF85" i="17"/>
  <c r="BG85" i="17"/>
  <c r="BH85" i="17"/>
  <c r="BI85" i="17"/>
  <c r="BJ85" i="17"/>
  <c r="BK85" i="17"/>
  <c r="BL85" i="17"/>
  <c r="BM85" i="17"/>
  <c r="BN85" i="17"/>
  <c r="BO85" i="17"/>
  <c r="AZ86" i="17"/>
  <c r="BA86" i="17"/>
  <c r="BB86" i="17"/>
  <c r="BC86" i="17"/>
  <c r="BD86" i="17"/>
  <c r="BE86" i="17"/>
  <c r="BF86" i="17"/>
  <c r="BG86" i="17"/>
  <c r="BH86" i="17"/>
  <c r="BI86" i="17"/>
  <c r="BJ86" i="17"/>
  <c r="BK86" i="17"/>
  <c r="BL86" i="17"/>
  <c r="BM86" i="17"/>
  <c r="BN86" i="17"/>
  <c r="BO86" i="17"/>
  <c r="AZ87" i="17"/>
  <c r="BA87" i="17"/>
  <c r="BB87" i="17"/>
  <c r="BC87" i="17"/>
  <c r="BD87" i="17"/>
  <c r="BE87" i="17"/>
  <c r="BF87" i="17"/>
  <c r="BG87" i="17"/>
  <c r="BH87" i="17"/>
  <c r="BI87" i="17"/>
  <c r="BJ87" i="17"/>
  <c r="BK87" i="17"/>
  <c r="BL87" i="17"/>
  <c r="BM87" i="17"/>
  <c r="BN87" i="17"/>
  <c r="BO87" i="17"/>
  <c r="AZ88" i="17"/>
  <c r="BA88" i="17"/>
  <c r="BB88" i="17"/>
  <c r="BC88" i="17"/>
  <c r="BD88" i="17"/>
  <c r="BE88" i="17"/>
  <c r="BF88" i="17"/>
  <c r="BG88" i="17"/>
  <c r="BH88" i="17"/>
  <c r="BI88" i="17"/>
  <c r="BJ88" i="17"/>
  <c r="BK88" i="17"/>
  <c r="BL88" i="17"/>
  <c r="BM88" i="17"/>
  <c r="BN88" i="17"/>
  <c r="BO88" i="17"/>
  <c r="AZ89" i="17"/>
  <c r="BA89" i="17"/>
  <c r="BB89" i="17"/>
  <c r="BC89" i="17"/>
  <c r="BD89" i="17"/>
  <c r="BE89" i="17"/>
  <c r="BF89" i="17"/>
  <c r="BG89" i="17"/>
  <c r="BH89" i="17"/>
  <c r="BI89" i="17"/>
  <c r="BJ89" i="17"/>
  <c r="BK89" i="17"/>
  <c r="BL89" i="17"/>
  <c r="BM89" i="17"/>
  <c r="BN89" i="17"/>
  <c r="BO89" i="17"/>
  <c r="AZ90" i="17"/>
  <c r="BA90" i="17"/>
  <c r="BB90" i="17"/>
  <c r="BC90" i="17"/>
  <c r="BD90" i="17"/>
  <c r="BE90" i="17"/>
  <c r="BF90" i="17"/>
  <c r="BG90" i="17"/>
  <c r="BH90" i="17"/>
  <c r="BI90" i="17"/>
  <c r="BJ90" i="17"/>
  <c r="BK90" i="17"/>
  <c r="BL90" i="17"/>
  <c r="BM90" i="17"/>
  <c r="BN90" i="17"/>
  <c r="BO90" i="17"/>
  <c r="AZ91" i="17"/>
  <c r="BA91" i="17"/>
  <c r="BB91" i="17"/>
  <c r="BC91" i="17"/>
  <c r="BD91" i="17"/>
  <c r="BE91" i="17"/>
  <c r="BF91" i="17"/>
  <c r="BG91" i="17"/>
  <c r="BH91" i="17"/>
  <c r="BI91" i="17"/>
  <c r="BJ91" i="17"/>
  <c r="BK91" i="17"/>
  <c r="BL91" i="17"/>
  <c r="BM91" i="17"/>
  <c r="BN91" i="17"/>
  <c r="BO91" i="17"/>
  <c r="AZ92" i="17"/>
  <c r="BA92" i="17"/>
  <c r="BB92" i="17"/>
  <c r="BC92" i="17"/>
  <c r="BD92" i="17"/>
  <c r="BE92" i="17"/>
  <c r="BF92" i="17"/>
  <c r="BG92" i="17"/>
  <c r="BH92" i="17"/>
  <c r="BI92" i="17"/>
  <c r="BJ92" i="17"/>
  <c r="BK92" i="17"/>
  <c r="BL92" i="17"/>
  <c r="BM92" i="17"/>
  <c r="BN92" i="17"/>
  <c r="BO92" i="17"/>
  <c r="AZ93" i="17"/>
  <c r="BA93" i="17"/>
  <c r="BB93" i="17"/>
  <c r="BC93" i="17"/>
  <c r="BD93" i="17"/>
  <c r="BE93" i="17"/>
  <c r="BF93" i="17"/>
  <c r="BG93" i="17"/>
  <c r="BH93" i="17"/>
  <c r="BI93" i="17"/>
  <c r="BJ93" i="17"/>
  <c r="BK93" i="17"/>
  <c r="BL93" i="17"/>
  <c r="BM93" i="17"/>
  <c r="BN93" i="17"/>
  <c r="BO93" i="17"/>
  <c r="AZ94" i="17"/>
  <c r="BA94" i="17"/>
  <c r="BB94" i="17"/>
  <c r="BC94" i="17"/>
  <c r="BD94" i="17"/>
  <c r="BE94" i="17"/>
  <c r="BF94" i="17"/>
  <c r="BG94" i="17"/>
  <c r="BH94" i="17"/>
  <c r="BI94" i="17"/>
  <c r="BJ94" i="17"/>
  <c r="BK94" i="17"/>
  <c r="BL94" i="17"/>
  <c r="BM94" i="17"/>
  <c r="BN94" i="17"/>
  <c r="BO94" i="17"/>
  <c r="AZ95" i="17"/>
  <c r="BA95" i="17"/>
  <c r="BB95" i="17"/>
  <c r="BC95" i="17"/>
  <c r="BD95" i="17"/>
  <c r="BE95" i="17"/>
  <c r="BF95" i="17"/>
  <c r="BG95" i="17"/>
  <c r="BH95" i="17"/>
  <c r="BI95" i="17"/>
  <c r="BJ95" i="17"/>
  <c r="BK95" i="17"/>
  <c r="BL95" i="17"/>
  <c r="BM95" i="17"/>
  <c r="BN95" i="17"/>
  <c r="BO95" i="17"/>
  <c r="AZ96" i="17"/>
  <c r="BA96" i="17"/>
  <c r="BB96" i="17"/>
  <c r="BC96" i="17"/>
  <c r="BD96" i="17"/>
  <c r="BE96" i="17"/>
  <c r="BF96" i="17"/>
  <c r="BG96" i="17"/>
  <c r="BH96" i="17"/>
  <c r="BI96" i="17"/>
  <c r="BJ96" i="17"/>
  <c r="BK96" i="17"/>
  <c r="BL96" i="17"/>
  <c r="BM96" i="17"/>
  <c r="BN96" i="17"/>
  <c r="BO96" i="17"/>
  <c r="AZ97" i="17"/>
  <c r="BA97" i="17"/>
  <c r="BB97" i="17"/>
  <c r="BC97" i="17"/>
  <c r="BD97" i="17"/>
  <c r="BE97" i="17"/>
  <c r="BF97" i="17"/>
  <c r="BG97" i="17"/>
  <c r="BH97" i="17"/>
  <c r="BI97" i="17"/>
  <c r="BJ97" i="17"/>
  <c r="BK97" i="17"/>
  <c r="BL97" i="17"/>
  <c r="BM97" i="17"/>
  <c r="BN97" i="17"/>
  <c r="BO97" i="17"/>
  <c r="AZ98" i="17"/>
  <c r="BA98" i="17"/>
  <c r="BB98" i="17"/>
  <c r="BC98" i="17"/>
  <c r="BD98" i="17"/>
  <c r="BE98" i="17"/>
  <c r="BF98" i="17"/>
  <c r="BG98" i="17"/>
  <c r="BH98" i="17"/>
  <c r="BI98" i="17"/>
  <c r="BJ98" i="17"/>
  <c r="BK98" i="17"/>
  <c r="BL98" i="17"/>
  <c r="BM98" i="17"/>
  <c r="BN98" i="17"/>
  <c r="BO98" i="17"/>
  <c r="AZ99" i="17"/>
  <c r="BA99" i="17"/>
  <c r="BB99" i="17"/>
  <c r="BC99" i="17"/>
  <c r="BD99" i="17"/>
  <c r="BE99" i="17"/>
  <c r="BF99" i="17"/>
  <c r="BG99" i="17"/>
  <c r="BH99" i="17"/>
  <c r="BI99" i="17"/>
  <c r="BJ99" i="17"/>
  <c r="BK99" i="17"/>
  <c r="BL99" i="17"/>
  <c r="BM99" i="17"/>
  <c r="BN99" i="17"/>
  <c r="BO99" i="17"/>
  <c r="AZ100" i="17"/>
  <c r="BA100" i="17"/>
  <c r="BB100" i="17"/>
  <c r="BC100" i="17"/>
  <c r="BD100" i="17"/>
  <c r="BE100" i="17"/>
  <c r="BF100" i="17"/>
  <c r="BG100" i="17"/>
  <c r="BH100" i="17"/>
  <c r="BI100" i="17"/>
  <c r="BJ100" i="17"/>
  <c r="BK100" i="17"/>
  <c r="BL100" i="17"/>
  <c r="BM100" i="17"/>
  <c r="BN100" i="17"/>
  <c r="BO100" i="17"/>
  <c r="AZ101" i="17"/>
  <c r="BA101" i="17"/>
  <c r="BB101" i="17"/>
  <c r="BC101" i="17"/>
  <c r="BD101" i="17"/>
  <c r="BE101" i="17"/>
  <c r="BF101" i="17"/>
  <c r="BG101" i="17"/>
  <c r="BH101" i="17"/>
  <c r="BI101" i="17"/>
  <c r="BJ101" i="17"/>
  <c r="BK101" i="17"/>
  <c r="BL101" i="17"/>
  <c r="BM101" i="17"/>
  <c r="BN101" i="17"/>
  <c r="BO101" i="17"/>
  <c r="AZ102" i="17"/>
  <c r="BA102" i="17"/>
  <c r="BB102" i="17"/>
  <c r="BC102" i="17"/>
  <c r="BD102" i="17"/>
  <c r="BE102" i="17"/>
  <c r="BF102" i="17"/>
  <c r="BG102" i="17"/>
  <c r="BH102" i="17"/>
  <c r="BI102" i="17"/>
  <c r="BJ102" i="17"/>
  <c r="BK102" i="17"/>
  <c r="BL102" i="17"/>
  <c r="BM102" i="17"/>
  <c r="BN102" i="17"/>
  <c r="BO102" i="17"/>
  <c r="AZ103" i="17"/>
  <c r="BA103" i="17"/>
  <c r="BB103" i="17"/>
  <c r="BC103" i="17"/>
  <c r="BD103" i="17"/>
  <c r="BE103" i="17"/>
  <c r="BF103" i="17"/>
  <c r="BG103" i="17"/>
  <c r="BH103" i="17"/>
  <c r="BI103" i="17"/>
  <c r="BJ103" i="17"/>
  <c r="BK103" i="17"/>
  <c r="BL103" i="17"/>
  <c r="BM103" i="17"/>
  <c r="BN103" i="17"/>
  <c r="BO103" i="17"/>
  <c r="AZ104" i="17"/>
  <c r="BA104" i="17"/>
  <c r="BB104" i="17"/>
  <c r="BC104" i="17"/>
  <c r="BD104" i="17"/>
  <c r="BE104" i="17"/>
  <c r="BF104" i="17"/>
  <c r="BG104" i="17"/>
  <c r="BH104" i="17"/>
  <c r="BI104" i="17"/>
  <c r="BJ104" i="17"/>
  <c r="BK104" i="17"/>
  <c r="BL104" i="17"/>
  <c r="BM104" i="17"/>
  <c r="BN104" i="17"/>
  <c r="BO104" i="17"/>
  <c r="AZ105" i="17"/>
  <c r="BA105" i="17"/>
  <c r="BB105" i="17"/>
  <c r="BC105" i="17"/>
  <c r="BD105" i="17"/>
  <c r="BE105" i="17"/>
  <c r="BF105" i="17"/>
  <c r="BG105" i="17"/>
  <c r="BH105" i="17"/>
  <c r="BI105" i="17"/>
  <c r="BJ105" i="17"/>
  <c r="BK105" i="17"/>
  <c r="BL105" i="17"/>
  <c r="BM105" i="17"/>
  <c r="BN105" i="17"/>
  <c r="BO105" i="17"/>
  <c r="AZ106" i="17"/>
  <c r="BA106" i="17"/>
  <c r="BB106" i="17"/>
  <c r="BC106" i="17"/>
  <c r="BD106" i="17"/>
  <c r="BE106" i="17"/>
  <c r="BF106" i="17"/>
  <c r="BG106" i="17"/>
  <c r="BH106" i="17"/>
  <c r="BI106" i="17"/>
  <c r="BJ106" i="17"/>
  <c r="BK106" i="17"/>
  <c r="BL106" i="17"/>
  <c r="BM106" i="17"/>
  <c r="BN106" i="17"/>
  <c r="BO106" i="17"/>
  <c r="AZ107" i="17"/>
  <c r="BA107" i="17"/>
  <c r="BB107" i="17"/>
  <c r="BC107" i="17"/>
  <c r="BD107" i="17"/>
  <c r="BE107" i="17"/>
  <c r="BF107" i="17"/>
  <c r="BG107" i="17"/>
  <c r="BH107" i="17"/>
  <c r="BI107" i="17"/>
  <c r="BJ107" i="17"/>
  <c r="BK107" i="17"/>
  <c r="BL107" i="17"/>
  <c r="BM107" i="17"/>
  <c r="BN107" i="17"/>
  <c r="BO107" i="17"/>
  <c r="AZ108" i="17"/>
  <c r="BA108" i="17"/>
  <c r="BB108" i="17"/>
  <c r="BC108" i="17"/>
  <c r="BD108" i="17"/>
  <c r="BE108" i="17"/>
  <c r="BF108" i="17"/>
  <c r="BG108" i="17"/>
  <c r="BH108" i="17"/>
  <c r="BI108" i="17"/>
  <c r="BJ108" i="17"/>
  <c r="BK108" i="17"/>
  <c r="BL108" i="17"/>
  <c r="BM108" i="17"/>
  <c r="BN108" i="17"/>
  <c r="BO108" i="17"/>
  <c r="AZ109" i="17"/>
  <c r="BA109" i="17"/>
  <c r="BB109" i="17"/>
  <c r="BC109" i="17"/>
  <c r="BD109" i="17"/>
  <c r="BE109" i="17"/>
  <c r="BF109" i="17"/>
  <c r="BG109" i="17"/>
  <c r="BH109" i="17"/>
  <c r="BI109" i="17"/>
  <c r="BJ109" i="17"/>
  <c r="BK109" i="17"/>
  <c r="BL109" i="17"/>
  <c r="BM109" i="17"/>
  <c r="BN109" i="17"/>
  <c r="BO109" i="17"/>
  <c r="AZ110" i="17"/>
  <c r="BA110" i="17"/>
  <c r="BB110" i="17"/>
  <c r="BC110" i="17"/>
  <c r="BD110" i="17"/>
  <c r="BE110" i="17"/>
  <c r="BF110" i="17"/>
  <c r="BG110" i="17"/>
  <c r="BH110" i="17"/>
  <c r="BI110" i="17"/>
  <c r="BJ110" i="17"/>
  <c r="BK110" i="17"/>
  <c r="BL110" i="17"/>
  <c r="BM110" i="17"/>
  <c r="BN110" i="17"/>
  <c r="BO110" i="17"/>
  <c r="AZ111" i="17"/>
  <c r="BA111" i="17"/>
  <c r="BB111" i="17"/>
  <c r="BC111" i="17"/>
  <c r="BD111" i="17"/>
  <c r="BE111" i="17"/>
  <c r="BF111" i="17"/>
  <c r="BG111" i="17"/>
  <c r="BH111" i="17"/>
  <c r="BI111" i="17"/>
  <c r="BJ111" i="17"/>
  <c r="BK111" i="17"/>
  <c r="BL111" i="17"/>
  <c r="BM111" i="17"/>
  <c r="BN111" i="17"/>
  <c r="BO111" i="17"/>
  <c r="AZ112" i="17"/>
  <c r="BA112" i="17"/>
  <c r="BB112" i="17"/>
  <c r="BC112" i="17"/>
  <c r="BD112" i="17"/>
  <c r="BE112" i="17"/>
  <c r="BF112" i="17"/>
  <c r="BG112" i="17"/>
  <c r="BH112" i="17"/>
  <c r="BI112" i="17"/>
  <c r="BJ112" i="17"/>
  <c r="BK112" i="17"/>
  <c r="BL112" i="17"/>
  <c r="BM112" i="17"/>
  <c r="BN112" i="17"/>
  <c r="BO112" i="17"/>
  <c r="AZ113" i="17"/>
  <c r="BA113" i="17"/>
  <c r="BB113" i="17"/>
  <c r="BC113" i="17"/>
  <c r="BD113" i="17"/>
  <c r="BE113" i="17"/>
  <c r="BF113" i="17"/>
  <c r="BG113" i="17"/>
  <c r="BH113" i="17"/>
  <c r="BI113" i="17"/>
  <c r="BJ113" i="17"/>
  <c r="BK113" i="17"/>
  <c r="BL113" i="17"/>
  <c r="BM113" i="17"/>
  <c r="BN113" i="17"/>
  <c r="BO113" i="17"/>
  <c r="AZ114" i="17"/>
  <c r="BA114" i="17"/>
  <c r="BB114" i="17"/>
  <c r="BC114" i="17"/>
  <c r="BD114" i="17"/>
  <c r="BE114" i="17"/>
  <c r="BF114" i="17"/>
  <c r="BG114" i="17"/>
  <c r="BH114" i="17"/>
  <c r="BI114" i="17"/>
  <c r="BJ114" i="17"/>
  <c r="BK114" i="17"/>
  <c r="BL114" i="17"/>
  <c r="BM114" i="17"/>
  <c r="BN114" i="17"/>
  <c r="BO114" i="17"/>
  <c r="AZ115" i="17"/>
  <c r="BA115" i="17"/>
  <c r="BB115" i="17"/>
  <c r="BC115" i="17"/>
  <c r="BD115" i="17"/>
  <c r="BE115" i="17"/>
  <c r="BF115" i="17"/>
  <c r="BG115" i="17"/>
  <c r="BH115" i="17"/>
  <c r="BI115" i="17"/>
  <c r="BJ115" i="17"/>
  <c r="BK115" i="17"/>
  <c r="BL115" i="17"/>
  <c r="BM115" i="17"/>
  <c r="BN115" i="17"/>
  <c r="BO115" i="17"/>
  <c r="AZ116" i="17"/>
  <c r="BA116" i="17"/>
  <c r="BB116" i="17"/>
  <c r="BC116" i="17"/>
  <c r="BD116" i="17"/>
  <c r="BE116" i="17"/>
  <c r="BF116" i="17"/>
  <c r="BG116" i="17"/>
  <c r="BH116" i="17"/>
  <c r="BI116" i="17"/>
  <c r="BJ116" i="17"/>
  <c r="BK116" i="17"/>
  <c r="BL116" i="17"/>
  <c r="BM116" i="17"/>
  <c r="BN116" i="17"/>
  <c r="BO116" i="17"/>
  <c r="AZ117" i="17"/>
  <c r="BA117" i="17"/>
  <c r="BB117" i="17"/>
  <c r="BC117" i="17"/>
  <c r="BD117" i="17"/>
  <c r="BE117" i="17"/>
  <c r="BF117" i="17"/>
  <c r="BG117" i="17"/>
  <c r="BH117" i="17"/>
  <c r="BI117" i="17"/>
  <c r="BJ117" i="17"/>
  <c r="BK117" i="17"/>
  <c r="BL117" i="17"/>
  <c r="BM117" i="17"/>
  <c r="BN117" i="17"/>
  <c r="BO117" i="17"/>
  <c r="AZ118" i="17"/>
  <c r="BA118" i="17"/>
  <c r="BB118" i="17"/>
  <c r="BC118" i="17"/>
  <c r="BD118" i="17"/>
  <c r="BE118" i="17"/>
  <c r="BF118" i="17"/>
  <c r="BG118" i="17"/>
  <c r="BH118" i="17"/>
  <c r="BI118" i="17"/>
  <c r="BJ118" i="17"/>
  <c r="BK118" i="17"/>
  <c r="BL118" i="17"/>
  <c r="BM118" i="17"/>
  <c r="BN118" i="17"/>
  <c r="BO118" i="17"/>
  <c r="BA2" i="17"/>
  <c r="BB2" i="17"/>
  <c r="BC2" i="17"/>
  <c r="BD2" i="17"/>
  <c r="BE2" i="17"/>
  <c r="BF2" i="17"/>
  <c r="BG2" i="17"/>
  <c r="BH2" i="17"/>
  <c r="BI2" i="17"/>
  <c r="BJ2" i="17"/>
  <c r="BK2" i="17"/>
  <c r="BL2" i="17"/>
  <c r="BM2" i="17"/>
  <c r="BN2" i="17"/>
  <c r="BO2" i="17"/>
  <c r="AZ2" i="17"/>
  <c r="T1" i="2"/>
  <c r="T4" i="2"/>
  <c r="U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14" i="7"/>
  <c r="G6" i="18"/>
  <c r="G7" i="18"/>
  <c r="G8" i="18"/>
  <c r="G9" i="18"/>
  <c r="G10" i="18"/>
  <c r="G11" i="18"/>
  <c r="G12" i="18"/>
  <c r="G13" i="18"/>
  <c r="G5" i="18"/>
  <c r="BP3" i="19"/>
  <c r="BC4" i="19"/>
  <c r="N108" i="19"/>
  <c r="Q108" i="19"/>
  <c r="T108" i="19"/>
  <c r="W108" i="19"/>
  <c r="L107" i="19"/>
  <c r="O107" i="19"/>
  <c r="R107" i="19"/>
  <c r="Q104" i="19"/>
  <c r="T104" i="19"/>
  <c r="W104" i="19"/>
  <c r="L103" i="19"/>
  <c r="O103" i="19"/>
  <c r="R103" i="19"/>
  <c r="U103" i="19"/>
  <c r="T92" i="19"/>
  <c r="M84" i="19"/>
  <c r="P100" i="19"/>
  <c r="N109" i="19"/>
  <c r="Q109" i="19"/>
  <c r="T109" i="19"/>
  <c r="W109" i="19"/>
  <c r="Z109" i="19"/>
  <c r="L108" i="19"/>
  <c r="Q105" i="19"/>
  <c r="L104" i="19"/>
  <c r="O104" i="19"/>
  <c r="R104" i="19"/>
  <c r="U104" i="19"/>
  <c r="X104" i="19"/>
  <c r="Q101" i="19"/>
  <c r="T101" i="19"/>
  <c r="W101" i="19"/>
  <c r="M91" i="19"/>
  <c r="P91" i="19"/>
  <c r="S91" i="19"/>
  <c r="M87" i="19"/>
  <c r="P87" i="19"/>
  <c r="S87" i="19"/>
  <c r="O109" i="19"/>
  <c r="T106" i="19"/>
  <c r="M96" i="19"/>
  <c r="T88" i="19"/>
  <c r="M88" i="19"/>
  <c r="M80" i="19"/>
  <c r="P80" i="19"/>
  <c r="S80" i="19"/>
  <c r="V80" i="19"/>
  <c r="J97" i="19"/>
  <c r="M97" i="19"/>
  <c r="P97" i="19"/>
  <c r="Q94" i="19"/>
  <c r="T94" i="19"/>
  <c r="W94" i="19"/>
  <c r="M99" i="19"/>
  <c r="I96" i="19"/>
  <c r="L96" i="19"/>
  <c r="Q95" i="19"/>
  <c r="J94" i="19"/>
  <c r="M94" i="19"/>
  <c r="P94" i="19"/>
  <c r="S94" i="19"/>
  <c r="I92" i="19"/>
  <c r="L92" i="19"/>
  <c r="Q91" i="19"/>
  <c r="J90" i="19"/>
  <c r="M90" i="19"/>
  <c r="P90" i="19"/>
  <c r="I88" i="19"/>
  <c r="L88" i="19"/>
  <c r="Q87" i="19"/>
  <c r="J86" i="19"/>
  <c r="M86" i="19"/>
  <c r="P86" i="19"/>
  <c r="I84" i="19"/>
  <c r="L84" i="19"/>
  <c r="Q83" i="19"/>
  <c r="T83" i="19"/>
  <c r="W83" i="19"/>
  <c r="Z83" i="19"/>
  <c r="J82" i="19"/>
  <c r="M82" i="19"/>
  <c r="P82" i="19"/>
  <c r="I80" i="19"/>
  <c r="L80" i="19"/>
  <c r="Q79" i="19"/>
  <c r="I63" i="19"/>
  <c r="L63" i="19"/>
  <c r="I64" i="19"/>
  <c r="L64" i="19"/>
  <c r="O64" i="19"/>
  <c r="Q98" i="19"/>
  <c r="T98" i="19"/>
  <c r="W98" i="19"/>
  <c r="I97" i="19"/>
  <c r="L97" i="19"/>
  <c r="O97" i="19"/>
  <c r="I93" i="19"/>
  <c r="L93" i="19"/>
  <c r="O93" i="19"/>
  <c r="I89" i="19"/>
  <c r="I85" i="19"/>
  <c r="L85" i="19"/>
  <c r="O85" i="19"/>
  <c r="I81" i="19"/>
  <c r="R74" i="19"/>
  <c r="U74" i="19"/>
  <c r="X74" i="19"/>
  <c r="AA74" i="19"/>
  <c r="Q90" i="19"/>
  <c r="T90" i="19"/>
  <c r="W90" i="19"/>
  <c r="Q86" i="19"/>
  <c r="T86" i="19"/>
  <c r="W86" i="19"/>
  <c r="L83" i="19"/>
  <c r="O83" i="19"/>
  <c r="Q82" i="19"/>
  <c r="T82" i="19"/>
  <c r="W82" i="19"/>
  <c r="Q78" i="19"/>
  <c r="D101" i="19"/>
  <c r="I98" i="19"/>
  <c r="I94" i="19"/>
  <c r="L94" i="19"/>
  <c r="O94" i="19"/>
  <c r="R94" i="19"/>
  <c r="I90" i="19"/>
  <c r="L90" i="19"/>
  <c r="I86" i="19"/>
  <c r="L86" i="19"/>
  <c r="O86" i="19"/>
  <c r="R86" i="19"/>
  <c r="I82" i="19"/>
  <c r="L82" i="19"/>
  <c r="I78" i="19"/>
  <c r="L78" i="19"/>
  <c r="O78" i="19"/>
  <c r="R78" i="19"/>
  <c r="L62" i="19"/>
  <c r="O62" i="19"/>
  <c r="O66" i="19"/>
  <c r="R66" i="19"/>
  <c r="U66" i="19"/>
  <c r="P60" i="19"/>
  <c r="S60" i="19"/>
  <c r="V60" i="19"/>
  <c r="Y60" i="19"/>
  <c r="M59" i="19"/>
  <c r="P59" i="19"/>
  <c r="S59" i="19"/>
  <c r="V59" i="19"/>
  <c r="L56" i="19"/>
  <c r="O56" i="19"/>
  <c r="R56" i="19"/>
  <c r="H74" i="19"/>
  <c r="O73" i="19"/>
  <c r="R73" i="19"/>
  <c r="U73" i="19"/>
  <c r="X73" i="19"/>
  <c r="K71" i="19"/>
  <c r="N71" i="19"/>
  <c r="Q71" i="19"/>
  <c r="T71" i="19"/>
  <c r="L65" i="19"/>
  <c r="O65" i="19"/>
  <c r="R65" i="19"/>
  <c r="M63" i="19"/>
  <c r="J62" i="19"/>
  <c r="J61" i="19"/>
  <c r="M61" i="19"/>
  <c r="P61" i="19"/>
  <c r="S61" i="19"/>
  <c r="V61" i="19"/>
  <c r="Y61" i="19"/>
  <c r="AB61" i="19"/>
  <c r="L58" i="19"/>
  <c r="O58" i="19"/>
  <c r="L75" i="19"/>
  <c r="O75" i="19"/>
  <c r="R75" i="19"/>
  <c r="U75" i="19"/>
  <c r="X75" i="19"/>
  <c r="AA75" i="19"/>
  <c r="AD75" i="19"/>
  <c r="L72" i="19"/>
  <c r="O72" i="19"/>
  <c r="R72" i="19"/>
  <c r="U72" i="19"/>
  <c r="H70" i="19"/>
  <c r="K70" i="19"/>
  <c r="N70" i="19"/>
  <c r="Q70" i="19"/>
  <c r="L68" i="19"/>
  <c r="O68" i="19"/>
  <c r="R68" i="19"/>
  <c r="H66" i="19"/>
  <c r="K66" i="19"/>
  <c r="N66" i="19"/>
  <c r="Q66" i="19"/>
  <c r="T66" i="19"/>
  <c r="W66" i="19"/>
  <c r="P56" i="19"/>
  <c r="S56" i="19"/>
  <c r="V56" i="19"/>
  <c r="M55" i="19"/>
  <c r="P55" i="19"/>
  <c r="S55" i="19"/>
  <c r="O51" i="19"/>
  <c r="D64" i="19"/>
  <c r="I52" i="19"/>
  <c r="L52" i="19"/>
  <c r="O52" i="19"/>
  <c r="K51" i="19"/>
  <c r="R48" i="19"/>
  <c r="U48" i="19"/>
  <c r="X48" i="19"/>
  <c r="AA48" i="19"/>
  <c r="AD48" i="19"/>
  <c r="I61" i="19"/>
  <c r="L61" i="19"/>
  <c r="I59" i="19"/>
  <c r="L59" i="19"/>
  <c r="O59" i="19"/>
  <c r="R59" i="19"/>
  <c r="I57" i="19"/>
  <c r="L57" i="19"/>
  <c r="I55" i="19"/>
  <c r="L55" i="19"/>
  <c r="O55" i="19"/>
  <c r="P51" i="19"/>
  <c r="S51" i="19"/>
  <c r="K36" i="19"/>
  <c r="N36" i="19"/>
  <c r="Q36" i="19"/>
  <c r="K61" i="19"/>
  <c r="K59" i="19"/>
  <c r="K57" i="19"/>
  <c r="K55" i="19"/>
  <c r="K53" i="19"/>
  <c r="M52" i="19"/>
  <c r="P52" i="19"/>
  <c r="P49" i="19"/>
  <c r="M47" i="19"/>
  <c r="P47" i="19"/>
  <c r="AF46" i="19"/>
  <c r="AI46" i="19"/>
  <c r="X45" i="19"/>
  <c r="AA45" i="19"/>
  <c r="AD45" i="19"/>
  <c r="AG45" i="19"/>
  <c r="H50" i="19"/>
  <c r="K50" i="19"/>
  <c r="N50" i="19"/>
  <c r="L49" i="19"/>
  <c r="O49" i="19"/>
  <c r="R49" i="19"/>
  <c r="O37" i="19"/>
  <c r="R37" i="19"/>
  <c r="U37" i="19"/>
  <c r="L50" i="19"/>
  <c r="H47" i="19"/>
  <c r="K47" i="19"/>
  <c r="N47" i="19"/>
  <c r="Q47" i="19"/>
  <c r="T47" i="19"/>
  <c r="W47" i="19"/>
  <c r="Z47" i="19"/>
  <c r="AC47" i="19"/>
  <c r="AF47" i="19"/>
  <c r="AI47" i="19"/>
  <c r="AL47" i="19"/>
  <c r="L46" i="19"/>
  <c r="O46" i="19"/>
  <c r="R46" i="19"/>
  <c r="U46" i="19"/>
  <c r="X46" i="19"/>
  <c r="J44" i="19"/>
  <c r="J42" i="19"/>
  <c r="X41" i="19"/>
  <c r="J40" i="19"/>
  <c r="N29" i="19"/>
  <c r="Q29" i="19"/>
  <c r="T29" i="19"/>
  <c r="O47" i="19"/>
  <c r="R47" i="19"/>
  <c r="U47" i="19"/>
  <c r="X47" i="19"/>
  <c r="AA47" i="19"/>
  <c r="J46" i="19"/>
  <c r="M46" i="19"/>
  <c r="K37" i="19"/>
  <c r="R25" i="19"/>
  <c r="Q31" i="19"/>
  <c r="D27" i="19"/>
  <c r="K33" i="19"/>
  <c r="N33" i="19"/>
  <c r="Q33" i="19"/>
  <c r="T33" i="19"/>
  <c r="I32" i="19"/>
  <c r="L32" i="19"/>
  <c r="O32" i="19"/>
  <c r="R32" i="19"/>
  <c r="O27" i="19"/>
  <c r="R27" i="19"/>
  <c r="U27" i="19"/>
  <c r="O24" i="19"/>
  <c r="G24" i="19"/>
  <c r="J24" i="19"/>
  <c r="M24" i="19"/>
  <c r="P24" i="19"/>
  <c r="S24" i="19"/>
  <c r="D25" i="19"/>
  <c r="G25" i="19"/>
  <c r="L22" i="19"/>
  <c r="N21" i="19"/>
  <c r="Q21" i="19"/>
  <c r="T21" i="19"/>
  <c r="W21" i="19"/>
  <c r="I20" i="19"/>
  <c r="L20" i="19"/>
  <c r="O20" i="19"/>
  <c r="I21" i="19"/>
  <c r="K16" i="19"/>
  <c r="N16" i="19"/>
  <c r="Q16" i="19"/>
  <c r="T16" i="19"/>
  <c r="W16" i="19"/>
  <c r="K15" i="19"/>
  <c r="N15" i="19"/>
  <c r="Q15" i="19"/>
  <c r="T15" i="19"/>
  <c r="I28" i="19"/>
  <c r="K25" i="19"/>
  <c r="L23" i="19"/>
  <c r="J19" i="19"/>
  <c r="M19" i="19"/>
  <c r="P19" i="19"/>
  <c r="S19" i="19"/>
  <c r="J20" i="19"/>
  <c r="I16" i="19"/>
  <c r="L16" i="19"/>
  <c r="O16" i="19"/>
  <c r="I17" i="19"/>
  <c r="L17" i="19"/>
  <c r="O17" i="19"/>
  <c r="R17" i="19"/>
  <c r="M18" i="19"/>
  <c r="P18" i="19"/>
  <c r="O13" i="19"/>
  <c r="R13" i="19"/>
  <c r="U13" i="19"/>
  <c r="X13" i="19"/>
  <c r="AA13" i="19"/>
  <c r="AD13" i="19"/>
  <c r="G13" i="19"/>
  <c r="J13" i="19"/>
  <c r="M13" i="19"/>
  <c r="P13" i="19"/>
  <c r="S13" i="19"/>
  <c r="G14" i="19"/>
  <c r="H22" i="19"/>
  <c r="K22" i="19"/>
  <c r="N22" i="19"/>
  <c r="Q22" i="19"/>
  <c r="T22" i="19"/>
  <c r="W22" i="19"/>
  <c r="Z22" i="19"/>
  <c r="L12" i="19"/>
  <c r="O12" i="19"/>
  <c r="R12" i="19"/>
  <c r="U12" i="19"/>
  <c r="X12" i="19"/>
  <c r="AA12" i="19"/>
  <c r="U9" i="19"/>
  <c r="X9" i="19"/>
  <c r="L14" i="19"/>
  <c r="Q13" i="19"/>
  <c r="T14" i="19"/>
  <c r="M10" i="19"/>
  <c r="P10" i="19"/>
  <c r="S10" i="19"/>
  <c r="V10" i="19"/>
  <c r="R8" i="19"/>
  <c r="U8" i="19"/>
  <c r="R6" i="19"/>
  <c r="U6" i="19"/>
  <c r="X6" i="19"/>
  <c r="AA6" i="19"/>
  <c r="AD6" i="19"/>
  <c r="AG6" i="19"/>
  <c r="AJ6" i="19"/>
  <c r="AM6" i="19"/>
  <c r="AP6" i="19"/>
  <c r="AS6" i="19"/>
  <c r="AV6" i="19"/>
  <c r="AY6" i="19"/>
  <c r="BB6" i="19"/>
  <c r="BE6" i="19"/>
  <c r="BH6" i="19"/>
  <c r="BK6" i="19"/>
  <c r="BN6" i="19"/>
  <c r="I11" i="19"/>
  <c r="L11" i="19"/>
  <c r="O11" i="19"/>
  <c r="R11" i="19"/>
  <c r="U11" i="19"/>
  <c r="X11" i="19"/>
  <c r="K10" i="19"/>
  <c r="H8" i="19"/>
  <c r="K8" i="19"/>
  <c r="N8" i="19"/>
  <c r="Q8" i="19"/>
  <c r="T8" i="19"/>
  <c r="H9" i="19"/>
  <c r="N5" i="19"/>
  <c r="Q5" i="19"/>
  <c r="T5" i="19"/>
  <c r="W5" i="19"/>
  <c r="Z5" i="19"/>
  <c r="AC5" i="19"/>
  <c r="AF5" i="19"/>
  <c r="AI5" i="19"/>
  <c r="AL5" i="19"/>
  <c r="AO5" i="19"/>
  <c r="AR5" i="19"/>
  <c r="AU5" i="19"/>
  <c r="AX5" i="19"/>
  <c r="BA5" i="19"/>
  <c r="BD5" i="19"/>
  <c r="BG5" i="19"/>
  <c r="BJ5" i="19"/>
  <c r="BM5" i="19"/>
  <c r="J5" i="19"/>
  <c r="M5" i="19"/>
  <c r="P5" i="19"/>
  <c r="S5" i="19"/>
  <c r="V5" i="19"/>
  <c r="Y5" i="19"/>
  <c r="AB5" i="19"/>
  <c r="AE5" i="19"/>
  <c r="AH5" i="19"/>
  <c r="AK5" i="19"/>
  <c r="AN5" i="19"/>
  <c r="AQ5" i="19"/>
  <c r="AT5" i="19"/>
  <c r="AW5" i="19"/>
  <c r="AZ5" i="19"/>
  <c r="P7" i="19"/>
  <c r="S7" i="19"/>
  <c r="V7" i="19"/>
  <c r="Y7" i="19"/>
  <c r="AB7" i="19"/>
  <c r="AE7" i="19"/>
  <c r="AH7" i="19"/>
  <c r="AK7" i="19"/>
  <c r="AN7" i="19"/>
  <c r="AQ7" i="19"/>
  <c r="AT7" i="19"/>
  <c r="AW7" i="19"/>
  <c r="AZ7" i="19"/>
  <c r="M6" i="19"/>
  <c r="P6" i="19"/>
  <c r="S6" i="19"/>
  <c r="V6" i="19"/>
  <c r="Y6" i="19"/>
  <c r="AB6" i="19"/>
  <c r="AE6" i="19"/>
  <c r="AH6" i="19"/>
  <c r="AK6" i="19"/>
  <c r="AN6" i="19"/>
  <c r="AQ6" i="19"/>
  <c r="AT6" i="19"/>
  <c r="AW6" i="19"/>
  <c r="AZ6" i="19"/>
  <c r="BH3" i="19"/>
  <c r="BK3" i="19"/>
  <c r="BN3" i="19"/>
  <c r="BD3" i="19"/>
  <c r="BG3" i="19"/>
  <c r="BJ3" i="19"/>
  <c r="BM3" i="19"/>
  <c r="BF3" i="19"/>
  <c r="BC6" i="19"/>
  <c r="BI3" i="19"/>
  <c r="BC5" i="19"/>
  <c r="BF4" i="19"/>
  <c r="BC7" i="19"/>
  <c r="N25" i="19"/>
  <c r="N26" i="19"/>
  <c r="K9" i="19"/>
  <c r="N9" i="19"/>
  <c r="Q9" i="19"/>
  <c r="T9" i="19"/>
  <c r="W9" i="19"/>
  <c r="Q6" i="19"/>
  <c r="O15" i="19"/>
  <c r="O14" i="19"/>
  <c r="R14" i="19"/>
  <c r="U14" i="19"/>
  <c r="X14" i="19"/>
  <c r="AA14" i="19"/>
  <c r="AD14" i="19"/>
  <c r="AG14" i="19"/>
  <c r="M20" i="19"/>
  <c r="P20" i="19"/>
  <c r="S20" i="19"/>
  <c r="V20" i="19"/>
  <c r="L28" i="19"/>
  <c r="O28" i="19"/>
  <c r="R28" i="19"/>
  <c r="U28" i="19"/>
  <c r="X28" i="19"/>
  <c r="L29" i="19"/>
  <c r="L21" i="19"/>
  <c r="O21" i="19"/>
  <c r="R21" i="19"/>
  <c r="R24" i="19"/>
  <c r="K23" i="19"/>
  <c r="Q30" i="19"/>
  <c r="T30" i="19"/>
  <c r="W30" i="19"/>
  <c r="M42" i="19"/>
  <c r="M43" i="19"/>
  <c r="O50" i="19"/>
  <c r="R50" i="19"/>
  <c r="U50" i="19"/>
  <c r="N56" i="19"/>
  <c r="N55" i="19"/>
  <c r="Q55" i="19"/>
  <c r="U26" i="19"/>
  <c r="L53" i="19"/>
  <c r="N52" i="19"/>
  <c r="Q52" i="19"/>
  <c r="T52" i="19"/>
  <c r="N51" i="19"/>
  <c r="Q51" i="19"/>
  <c r="R58" i="19"/>
  <c r="U58" i="19"/>
  <c r="X58" i="19"/>
  <c r="R67" i="19"/>
  <c r="U67" i="19"/>
  <c r="X67" i="19"/>
  <c r="L89" i="19"/>
  <c r="O89" i="19"/>
  <c r="L95" i="19"/>
  <c r="O95" i="19"/>
  <c r="R95" i="19"/>
  <c r="U95" i="19"/>
  <c r="T79" i="19"/>
  <c r="O84" i="19"/>
  <c r="R84" i="19"/>
  <c r="S90" i="19"/>
  <c r="V90" i="19"/>
  <c r="Y90" i="19"/>
  <c r="AB90" i="19"/>
  <c r="T95" i="19"/>
  <c r="W95" i="19"/>
  <c r="Z95" i="19"/>
  <c r="T80" i="19"/>
  <c r="W89" i="19"/>
  <c r="P81" i="19"/>
  <c r="S81" i="19"/>
  <c r="V81" i="19"/>
  <c r="Y81" i="19"/>
  <c r="M98" i="19"/>
  <c r="P98" i="19"/>
  <c r="S98" i="19"/>
  <c r="Q110" i="19"/>
  <c r="T84" i="19"/>
  <c r="W93" i="19"/>
  <c r="N54" i="19"/>
  <c r="N53" i="19"/>
  <c r="Q53" i="19"/>
  <c r="T53" i="19"/>
  <c r="W53" i="19"/>
  <c r="R51" i="19"/>
  <c r="U51" i="19"/>
  <c r="X51" i="19"/>
  <c r="J14" i="19"/>
  <c r="M14" i="19"/>
  <c r="P14" i="19"/>
  <c r="S14" i="19"/>
  <c r="V14" i="19"/>
  <c r="J15" i="19"/>
  <c r="O22" i="19"/>
  <c r="R22" i="19"/>
  <c r="U22" i="19"/>
  <c r="X27" i="19"/>
  <c r="G27" i="19"/>
  <c r="D28" i="19"/>
  <c r="T31" i="19"/>
  <c r="W31" i="19"/>
  <c r="Z31" i="19"/>
  <c r="N37" i="19"/>
  <c r="Q37" i="19"/>
  <c r="T37" i="19"/>
  <c r="M44" i="19"/>
  <c r="P44" i="19"/>
  <c r="M45" i="19"/>
  <c r="P46" i="19"/>
  <c r="U49" i="19"/>
  <c r="X49" i="19"/>
  <c r="AA49" i="19"/>
  <c r="AD49" i="19"/>
  <c r="AG49" i="19"/>
  <c r="N58" i="19"/>
  <c r="Q58" i="19"/>
  <c r="T58" i="19"/>
  <c r="N57" i="19"/>
  <c r="Q57" i="19"/>
  <c r="R52" i="19"/>
  <c r="S50" i="19"/>
  <c r="K67" i="19"/>
  <c r="K74" i="19"/>
  <c r="N74" i="19"/>
  <c r="Q74" i="19"/>
  <c r="K75" i="19"/>
  <c r="O76" i="19"/>
  <c r="O63" i="19"/>
  <c r="R63" i="19"/>
  <c r="T91" i="19"/>
  <c r="W91" i="19"/>
  <c r="Z91" i="19"/>
  <c r="T102" i="19"/>
  <c r="R110" i="19"/>
  <c r="M83" i="19"/>
  <c r="P83" i="19"/>
  <c r="S83" i="19"/>
  <c r="T99" i="19"/>
  <c r="T105" i="19"/>
  <c r="W105" i="19"/>
  <c r="Z105" i="19"/>
  <c r="Z108" i="19"/>
  <c r="P11" i="19"/>
  <c r="Z16" i="19"/>
  <c r="N61" i="19"/>
  <c r="Q61" i="19"/>
  <c r="T61" i="19"/>
  <c r="W61" i="19"/>
  <c r="Z61" i="19"/>
  <c r="AC61" i="19"/>
  <c r="N62" i="19"/>
  <c r="P63" i="19"/>
  <c r="S63" i="19"/>
  <c r="V63" i="19"/>
  <c r="Y63" i="19"/>
  <c r="AB63" i="19"/>
  <c r="AE63" i="19"/>
  <c r="AH63" i="19"/>
  <c r="G101" i="19"/>
  <c r="J101" i="19"/>
  <c r="M101" i="19"/>
  <c r="P101" i="19"/>
  <c r="S101" i="19"/>
  <c r="D102" i="19"/>
  <c r="L87" i="19"/>
  <c r="O87" i="19"/>
  <c r="R87" i="19"/>
  <c r="U87" i="19"/>
  <c r="O88" i="19"/>
  <c r="R88" i="19"/>
  <c r="U88" i="19"/>
  <c r="X88" i="19"/>
  <c r="Z94" i="19"/>
  <c r="N17" i="19"/>
  <c r="S8" i="19"/>
  <c r="X8" i="19"/>
  <c r="AA8" i="19"/>
  <c r="AD8" i="19"/>
  <c r="AG8" i="19"/>
  <c r="AJ8" i="19"/>
  <c r="AM8" i="19"/>
  <c r="AP8" i="19"/>
  <c r="AS8" i="19"/>
  <c r="AV8" i="19"/>
  <c r="AY8" i="19"/>
  <c r="BB8" i="19"/>
  <c r="BE8" i="19"/>
  <c r="BH8" i="19"/>
  <c r="BK8" i="19"/>
  <c r="BN8" i="19"/>
  <c r="N11" i="19"/>
  <c r="X10" i="19"/>
  <c r="AA10" i="19"/>
  <c r="U7" i="19"/>
  <c r="X7" i="19"/>
  <c r="AA7" i="19"/>
  <c r="AD7" i="19"/>
  <c r="AG7" i="19"/>
  <c r="AJ7" i="19"/>
  <c r="AM7" i="19"/>
  <c r="AP7" i="19"/>
  <c r="AS7" i="19"/>
  <c r="AV7" i="19"/>
  <c r="AY7" i="19"/>
  <c r="BB7" i="19"/>
  <c r="BE7" i="19"/>
  <c r="BH7" i="19"/>
  <c r="BK7" i="19"/>
  <c r="BN7" i="19"/>
  <c r="L18" i="19"/>
  <c r="R16" i="19"/>
  <c r="O23" i="19"/>
  <c r="W15" i="19"/>
  <c r="M21" i="19"/>
  <c r="J25" i="19"/>
  <c r="M25" i="19"/>
  <c r="P25" i="19"/>
  <c r="S25" i="19"/>
  <c r="V25" i="19"/>
  <c r="G26" i="19"/>
  <c r="J26" i="19"/>
  <c r="L33" i="19"/>
  <c r="R38" i="19"/>
  <c r="K48" i="19"/>
  <c r="T32" i="19"/>
  <c r="M41" i="19"/>
  <c r="AA46" i="19"/>
  <c r="AD46" i="19"/>
  <c r="AG46" i="19"/>
  <c r="AJ46" i="19"/>
  <c r="N38" i="19"/>
  <c r="S52" i="19"/>
  <c r="V52" i="19"/>
  <c r="N60" i="19"/>
  <c r="Q60" i="19"/>
  <c r="T60" i="19"/>
  <c r="W60" i="19"/>
  <c r="Z60" i="19"/>
  <c r="N59" i="19"/>
  <c r="Q59" i="19"/>
  <c r="T59" i="19"/>
  <c r="W59" i="19"/>
  <c r="N34" i="19"/>
  <c r="P48" i="19"/>
  <c r="S48" i="19"/>
  <c r="O57" i="19"/>
  <c r="R57" i="19"/>
  <c r="U57" i="19"/>
  <c r="AA42" i="19"/>
  <c r="G64" i="19"/>
  <c r="J64" i="19"/>
  <c r="M64" i="19"/>
  <c r="P64" i="19"/>
  <c r="S64" i="19"/>
  <c r="V64" i="19"/>
  <c r="Y64" i="19"/>
  <c r="AB64" i="19"/>
  <c r="AE64" i="19"/>
  <c r="AH64" i="19"/>
  <c r="AK64" i="19"/>
  <c r="D65" i="19"/>
  <c r="L60" i="19"/>
  <c r="O60" i="19"/>
  <c r="R60" i="19"/>
  <c r="U60" i="19"/>
  <c r="P53" i="19"/>
  <c r="M62" i="19"/>
  <c r="P62" i="19"/>
  <c r="S62" i="19"/>
  <c r="V62" i="19"/>
  <c r="Y62" i="19"/>
  <c r="AB62" i="19"/>
  <c r="AE62" i="19"/>
  <c r="O69" i="19"/>
  <c r="N72" i="19"/>
  <c r="O82" i="19"/>
  <c r="R82" i="19"/>
  <c r="L98" i="19"/>
  <c r="O98" i="19"/>
  <c r="R98" i="19"/>
  <c r="L99" i="19"/>
  <c r="L91" i="19"/>
  <c r="O91" i="19"/>
  <c r="L81" i="19"/>
  <c r="O81" i="19"/>
  <c r="L79" i="19"/>
  <c r="O79" i="19"/>
  <c r="R79" i="19"/>
  <c r="U79" i="19"/>
  <c r="S57" i="19"/>
  <c r="S82" i="19"/>
  <c r="V82" i="19"/>
  <c r="Y82" i="19"/>
  <c r="AB82" i="19"/>
  <c r="T87" i="19"/>
  <c r="W87" i="19"/>
  <c r="Z87" i="19"/>
  <c r="P99" i="19"/>
  <c r="S99" i="19"/>
  <c r="V99" i="19"/>
  <c r="P88" i="19"/>
  <c r="S88" i="19"/>
  <c r="V88" i="19"/>
  <c r="T96" i="19"/>
  <c r="O105" i="19"/>
  <c r="P85" i="19"/>
  <c r="W107" i="19"/>
  <c r="P89" i="19"/>
  <c r="S89" i="19"/>
  <c r="V89" i="19"/>
  <c r="Y89" i="19"/>
  <c r="O108" i="19"/>
  <c r="R108" i="19"/>
  <c r="U108" i="19"/>
  <c r="M95" i="19"/>
  <c r="P95" i="19"/>
  <c r="S95" i="19"/>
  <c r="V95" i="19"/>
  <c r="P92" i="19"/>
  <c r="U1" i="2"/>
  <c r="BI4" i="19"/>
  <c r="BL3" i="19"/>
  <c r="BF7" i="19"/>
  <c r="BF5" i="19"/>
  <c r="BF6" i="19"/>
  <c r="S47" i="19"/>
  <c r="S85" i="19"/>
  <c r="V85" i="19"/>
  <c r="AC108" i="19"/>
  <c r="AF108" i="19"/>
  <c r="AI108" i="19"/>
  <c r="P42" i="19"/>
  <c r="U24" i="19"/>
  <c r="X24" i="19"/>
  <c r="AA24" i="19"/>
  <c r="T6" i="19"/>
  <c r="W6" i="19"/>
  <c r="Z6" i="19"/>
  <c r="AC6" i="19"/>
  <c r="AF6" i="19"/>
  <c r="AI6" i="19"/>
  <c r="AL6" i="19"/>
  <c r="AO6" i="19"/>
  <c r="AR6" i="19"/>
  <c r="AU6" i="19"/>
  <c r="AX6" i="19"/>
  <c r="BA6" i="19"/>
  <c r="BD6" i="19"/>
  <c r="BG6" i="19"/>
  <c r="BJ6" i="19"/>
  <c r="BM6" i="19"/>
  <c r="T7" i="19"/>
  <c r="W92" i="19"/>
  <c r="Z92" i="19"/>
  <c r="AC92" i="19"/>
  <c r="R105" i="19"/>
  <c r="U105" i="19"/>
  <c r="X105" i="19"/>
  <c r="AA105" i="19"/>
  <c r="R106" i="19"/>
  <c r="O92" i="19"/>
  <c r="Q72" i="19"/>
  <c r="T72" i="19"/>
  <c r="W72" i="19"/>
  <c r="Q73" i="19"/>
  <c r="T73" i="19"/>
  <c r="W73" i="19"/>
  <c r="Z73" i="19"/>
  <c r="AD43" i="19"/>
  <c r="O33" i="19"/>
  <c r="R33" i="19"/>
  <c r="U33" i="19"/>
  <c r="O34" i="19"/>
  <c r="P21" i="19"/>
  <c r="S21" i="19"/>
  <c r="V21" i="19"/>
  <c r="Y21" i="19"/>
  <c r="P22" i="19"/>
  <c r="Q11" i="19"/>
  <c r="T11" i="19"/>
  <c r="W11" i="19"/>
  <c r="Z11" i="19"/>
  <c r="AC11" i="19"/>
  <c r="Q12" i="19"/>
  <c r="Q17" i="19"/>
  <c r="T17" i="19"/>
  <c r="W17" i="19"/>
  <c r="Z17" i="19"/>
  <c r="AC17" i="19"/>
  <c r="Q18" i="19"/>
  <c r="S11" i="19"/>
  <c r="V11" i="19"/>
  <c r="Y11" i="19"/>
  <c r="S12" i="19"/>
  <c r="W102" i="19"/>
  <c r="Z102" i="19"/>
  <c r="W103" i="19"/>
  <c r="S86" i="19"/>
  <c r="T74" i="19"/>
  <c r="W74" i="19"/>
  <c r="Z74" i="19"/>
  <c r="AC74" i="19"/>
  <c r="G28" i="19"/>
  <c r="J28" i="19"/>
  <c r="D29" i="19"/>
  <c r="Q54" i="19"/>
  <c r="T54" i="19"/>
  <c r="W54" i="19"/>
  <c r="Z54" i="19"/>
  <c r="W80" i="19"/>
  <c r="W81" i="19"/>
  <c r="R89" i="19"/>
  <c r="U89" i="19"/>
  <c r="X89" i="19"/>
  <c r="AA89" i="19"/>
  <c r="U68" i="19"/>
  <c r="X68" i="19"/>
  <c r="AA68" i="19"/>
  <c r="O61" i="19"/>
  <c r="Q56" i="19"/>
  <c r="T56" i="19"/>
  <c r="AA11" i="19"/>
  <c r="P84" i="19"/>
  <c r="S84" i="19"/>
  <c r="U25" i="19"/>
  <c r="M15" i="19"/>
  <c r="P15" i="19"/>
  <c r="S15" i="19"/>
  <c r="V15" i="19"/>
  <c r="Y15" i="19"/>
  <c r="M16" i="19"/>
  <c r="W96" i="19"/>
  <c r="Z96" i="19"/>
  <c r="AC96" i="19"/>
  <c r="W97" i="19"/>
  <c r="X60" i="19"/>
  <c r="AA60" i="19"/>
  <c r="AD60" i="19"/>
  <c r="Q39" i="19"/>
  <c r="Q38" i="19"/>
  <c r="T38" i="19"/>
  <c r="W38" i="19"/>
  <c r="W32" i="19"/>
  <c r="Z32" i="19"/>
  <c r="AC32" i="19"/>
  <c r="M26" i="19"/>
  <c r="P26" i="19"/>
  <c r="S26" i="19"/>
  <c r="V26" i="19"/>
  <c r="Y26" i="19"/>
  <c r="O18" i="19"/>
  <c r="R18" i="19"/>
  <c r="U18" i="19"/>
  <c r="O19" i="19"/>
  <c r="AA9" i="19"/>
  <c r="AD9" i="19"/>
  <c r="AG9" i="19"/>
  <c r="AJ9" i="19"/>
  <c r="AM9" i="19"/>
  <c r="AP9" i="19"/>
  <c r="AS9" i="19"/>
  <c r="AV9" i="19"/>
  <c r="AY9" i="19"/>
  <c r="BB9" i="19"/>
  <c r="BE9" i="19"/>
  <c r="BH9" i="19"/>
  <c r="BK9" i="19"/>
  <c r="BN9" i="19"/>
  <c r="U59" i="19"/>
  <c r="X59" i="19"/>
  <c r="AA59" i="19"/>
  <c r="W99" i="19"/>
  <c r="Z99" i="19"/>
  <c r="W100" i="19"/>
  <c r="P96" i="19"/>
  <c r="O80" i="19"/>
  <c r="R80" i="19"/>
  <c r="U80" i="19"/>
  <c r="X80" i="19"/>
  <c r="R76" i="19"/>
  <c r="U76" i="19"/>
  <c r="X76" i="19"/>
  <c r="AA76" i="19"/>
  <c r="AD76" i="19"/>
  <c r="AG76" i="19"/>
  <c r="R77" i="19"/>
  <c r="N67" i="19"/>
  <c r="Q67" i="19"/>
  <c r="T67" i="19"/>
  <c r="W67" i="19"/>
  <c r="Z67" i="19"/>
  <c r="N68" i="19"/>
  <c r="AD47" i="19"/>
  <c r="J27" i="19"/>
  <c r="M27" i="19"/>
  <c r="P27" i="19"/>
  <c r="S27" i="19"/>
  <c r="V27" i="19"/>
  <c r="Y27" i="19"/>
  <c r="AB27" i="19"/>
  <c r="W84" i="19"/>
  <c r="Z84" i="19"/>
  <c r="AC84" i="19"/>
  <c r="W85" i="19"/>
  <c r="O53" i="19"/>
  <c r="R53" i="19"/>
  <c r="U53" i="19"/>
  <c r="X53" i="19"/>
  <c r="AA53" i="19"/>
  <c r="AD53" i="19"/>
  <c r="O54" i="19"/>
  <c r="X50" i="19"/>
  <c r="AA50" i="19"/>
  <c r="AD50" i="19"/>
  <c r="AG50" i="19"/>
  <c r="AJ50" i="19"/>
  <c r="O29" i="19"/>
  <c r="R29" i="19"/>
  <c r="U29" i="19"/>
  <c r="X29" i="19"/>
  <c r="AA29" i="19"/>
  <c r="O30" i="19"/>
  <c r="S100" i="19"/>
  <c r="V100" i="19"/>
  <c r="Y100" i="19"/>
  <c r="W106" i="19"/>
  <c r="Z106" i="19"/>
  <c r="AC106" i="19"/>
  <c r="N10" i="19"/>
  <c r="Q10" i="19"/>
  <c r="T10" i="19"/>
  <c r="W10" i="19"/>
  <c r="Z10" i="19"/>
  <c r="V57" i="19"/>
  <c r="Y57" i="19"/>
  <c r="V58" i="19"/>
  <c r="U82" i="19"/>
  <c r="X82" i="19"/>
  <c r="AA82" i="19"/>
  <c r="AD82" i="19"/>
  <c r="S53" i="19"/>
  <c r="V53" i="19"/>
  <c r="Y53" i="19"/>
  <c r="S54" i="19"/>
  <c r="Q34" i="19"/>
  <c r="T34" i="19"/>
  <c r="W34" i="19"/>
  <c r="Q35" i="19"/>
  <c r="U39" i="19"/>
  <c r="U38" i="19"/>
  <c r="X38" i="19"/>
  <c r="AD10" i="19"/>
  <c r="AG10" i="19"/>
  <c r="AJ10" i="19"/>
  <c r="AM10" i="19"/>
  <c r="AP10" i="19"/>
  <c r="AS10" i="19"/>
  <c r="AV10" i="19"/>
  <c r="AY10" i="19"/>
  <c r="BB10" i="19"/>
  <c r="BE10" i="19"/>
  <c r="BH10" i="19"/>
  <c r="BK10" i="19"/>
  <c r="BN10" i="19"/>
  <c r="G102" i="19"/>
  <c r="J102" i="19"/>
  <c r="M102" i="19"/>
  <c r="P102" i="19"/>
  <c r="S102" i="19"/>
  <c r="V102" i="19"/>
  <c r="D103" i="19"/>
  <c r="U111" i="19"/>
  <c r="N75" i="19"/>
  <c r="Q75" i="19"/>
  <c r="T75" i="19"/>
  <c r="N76" i="19"/>
  <c r="T55" i="19"/>
  <c r="W55" i="19"/>
  <c r="Z55" i="19"/>
  <c r="AC55" i="19"/>
  <c r="O99" i="19"/>
  <c r="R99" i="19"/>
  <c r="U99" i="19"/>
  <c r="O100" i="19"/>
  <c r="R69" i="19"/>
  <c r="U69" i="19"/>
  <c r="X69" i="19"/>
  <c r="AA69" i="19"/>
  <c r="AD69" i="19"/>
  <c r="R70" i="19"/>
  <c r="S92" i="19"/>
  <c r="V92" i="19"/>
  <c r="Y92" i="19"/>
  <c r="AB92" i="19"/>
  <c r="AE92" i="19"/>
  <c r="AH92" i="19"/>
  <c r="S93" i="19"/>
  <c r="Z107" i="19"/>
  <c r="AC107" i="19"/>
  <c r="AF107" i="19"/>
  <c r="R81" i="19"/>
  <c r="U81" i="19"/>
  <c r="X81" i="19"/>
  <c r="AA81" i="19"/>
  <c r="G65" i="19"/>
  <c r="J65" i="19"/>
  <c r="M65" i="19"/>
  <c r="P65" i="19"/>
  <c r="S65" i="19"/>
  <c r="V65" i="19"/>
  <c r="Y65" i="19"/>
  <c r="AB65" i="19"/>
  <c r="AE65" i="19"/>
  <c r="AH65" i="19"/>
  <c r="AK65" i="19"/>
  <c r="AN65" i="19"/>
  <c r="D66" i="19"/>
  <c r="V48" i="19"/>
  <c r="N48" i="19"/>
  <c r="Q48" i="19"/>
  <c r="T48" i="19"/>
  <c r="W48" i="19"/>
  <c r="Z48" i="19"/>
  <c r="AC48" i="19"/>
  <c r="AF48" i="19"/>
  <c r="AI48" i="19"/>
  <c r="AL48" i="19"/>
  <c r="AO48" i="19"/>
  <c r="N49" i="19"/>
  <c r="R23" i="19"/>
  <c r="U23" i="19"/>
  <c r="X23" i="19"/>
  <c r="V8" i="19"/>
  <c r="Y8" i="19"/>
  <c r="AB8" i="19"/>
  <c r="AE8" i="19"/>
  <c r="AH8" i="19"/>
  <c r="AK8" i="19"/>
  <c r="AN8" i="19"/>
  <c r="AQ8" i="19"/>
  <c r="AT8" i="19"/>
  <c r="AW8" i="19"/>
  <c r="AZ8" i="19"/>
  <c r="V9" i="19"/>
  <c r="V91" i="19"/>
  <c r="Y91" i="19"/>
  <c r="AB91" i="19"/>
  <c r="AE91" i="19"/>
  <c r="R83" i="19"/>
  <c r="U83" i="19"/>
  <c r="Q62" i="19"/>
  <c r="T62" i="19"/>
  <c r="W62" i="19"/>
  <c r="Z62" i="19"/>
  <c r="AC62" i="19"/>
  <c r="AF62" i="19"/>
  <c r="Q63" i="19"/>
  <c r="W33" i="19"/>
  <c r="V83" i="19"/>
  <c r="Y83" i="19"/>
  <c r="AB83" i="19"/>
  <c r="AE83" i="19"/>
  <c r="O96" i="19"/>
  <c r="Z90" i="19"/>
  <c r="AC91" i="19"/>
  <c r="U52" i="19"/>
  <c r="X52" i="19"/>
  <c r="AA52" i="19"/>
  <c r="S49" i="19"/>
  <c r="V49" i="19"/>
  <c r="Y49" i="19"/>
  <c r="P45" i="19"/>
  <c r="S45" i="19"/>
  <c r="U17" i="19"/>
  <c r="T110" i="19"/>
  <c r="W110" i="19"/>
  <c r="Z110" i="19"/>
  <c r="AC110" i="19"/>
  <c r="T111" i="19"/>
  <c r="R109" i="19"/>
  <c r="U109" i="19"/>
  <c r="X109" i="19"/>
  <c r="AC95" i="19"/>
  <c r="R64" i="19"/>
  <c r="O90" i="19"/>
  <c r="R90" i="19"/>
  <c r="X26" i="19"/>
  <c r="AA27" i="19"/>
  <c r="P43" i="19"/>
  <c r="S43" i="19"/>
  <c r="N23" i="19"/>
  <c r="Q23" i="19"/>
  <c r="T23" i="19"/>
  <c r="W23" i="19"/>
  <c r="Z23" i="19"/>
  <c r="AC23" i="19"/>
  <c r="N24" i="19"/>
  <c r="AA28" i="19"/>
  <c r="R15" i="19"/>
  <c r="U15" i="19"/>
  <c r="X15" i="19"/>
  <c r="AA15" i="19"/>
  <c r="AD15" i="19"/>
  <c r="AG15" i="19"/>
  <c r="AJ15" i="19"/>
  <c r="AC109" i="19"/>
  <c r="W88" i="19"/>
  <c r="Z88" i="19"/>
  <c r="AC88" i="19"/>
  <c r="R85" i="19"/>
  <c r="V51" i="19"/>
  <c r="Y52" i="19"/>
  <c r="Q26" i="19"/>
  <c r="Q27" i="19"/>
  <c r="BO3" i="19"/>
  <c r="V2" i="2"/>
  <c r="W2" i="2"/>
  <c r="X2" i="2"/>
  <c r="Y2" i="2"/>
  <c r="T2" i="2"/>
  <c r="Z2" i="2"/>
  <c r="AA2" i="2"/>
  <c r="AB2" i="2"/>
  <c r="AC2" i="2"/>
  <c r="AD2" i="2"/>
  <c r="AE2" i="2"/>
  <c r="AF2" i="2"/>
  <c r="AG2" i="2"/>
  <c r="AH2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U5" i="2"/>
  <c r="V5" i="2"/>
  <c r="W5" i="2"/>
  <c r="X5" i="2"/>
  <c r="Y5" i="2"/>
  <c r="T5" i="2"/>
  <c r="Z5" i="2"/>
  <c r="AA5" i="2"/>
  <c r="AB5" i="2"/>
  <c r="AC5" i="2"/>
  <c r="AD5" i="2"/>
  <c r="AE5" i="2"/>
  <c r="AF5" i="2"/>
  <c r="AG5" i="2"/>
  <c r="AH5" i="2"/>
  <c r="U6" i="2"/>
  <c r="V6" i="2"/>
  <c r="W6" i="2"/>
  <c r="X6" i="2"/>
  <c r="Y6" i="2"/>
  <c r="T6" i="2"/>
  <c r="Z6" i="2"/>
  <c r="AA6" i="2"/>
  <c r="AB6" i="2"/>
  <c r="AC6" i="2"/>
  <c r="AD6" i="2"/>
  <c r="AE6" i="2"/>
  <c r="AF6" i="2"/>
  <c r="AG6" i="2"/>
  <c r="AH6" i="2"/>
  <c r="U7" i="2"/>
  <c r="V7" i="2"/>
  <c r="W7" i="2"/>
  <c r="X7" i="2"/>
  <c r="Y7" i="2"/>
  <c r="T7" i="2"/>
  <c r="Z7" i="2"/>
  <c r="AA7" i="2"/>
  <c r="AB7" i="2"/>
  <c r="AC7" i="2"/>
  <c r="AD7" i="2"/>
  <c r="AE7" i="2"/>
  <c r="AF7" i="2"/>
  <c r="AG7" i="2"/>
  <c r="AH7" i="2"/>
  <c r="U8" i="2"/>
  <c r="V8" i="2"/>
  <c r="W8" i="2"/>
  <c r="X8" i="2"/>
  <c r="Y8" i="2"/>
  <c r="T8" i="2"/>
  <c r="Z8" i="2"/>
  <c r="AA8" i="2"/>
  <c r="AB8" i="2"/>
  <c r="AC8" i="2"/>
  <c r="AD8" i="2"/>
  <c r="AE8" i="2"/>
  <c r="AF8" i="2"/>
  <c r="AG8" i="2"/>
  <c r="AH8" i="2"/>
  <c r="U9" i="2"/>
  <c r="V9" i="2"/>
  <c r="W9" i="2"/>
  <c r="X9" i="2"/>
  <c r="Y9" i="2"/>
  <c r="T9" i="2"/>
  <c r="Z9" i="2"/>
  <c r="AA9" i="2"/>
  <c r="AB9" i="2"/>
  <c r="AC9" i="2"/>
  <c r="AD9" i="2"/>
  <c r="AE9" i="2"/>
  <c r="AF9" i="2"/>
  <c r="AG9" i="2"/>
  <c r="AH9" i="2"/>
  <c r="U10" i="2"/>
  <c r="V10" i="2"/>
  <c r="W10" i="2"/>
  <c r="X10" i="2"/>
  <c r="Y10" i="2"/>
  <c r="T10" i="2"/>
  <c r="Z10" i="2"/>
  <c r="AA10" i="2"/>
  <c r="AB10" i="2"/>
  <c r="AC10" i="2"/>
  <c r="AD10" i="2"/>
  <c r="AE10" i="2"/>
  <c r="AF10" i="2"/>
  <c r="AG10" i="2"/>
  <c r="AH10" i="2"/>
  <c r="U11" i="2"/>
  <c r="V11" i="2"/>
  <c r="W11" i="2"/>
  <c r="X11" i="2"/>
  <c r="Y11" i="2"/>
  <c r="T11" i="2"/>
  <c r="Z11" i="2"/>
  <c r="AA11" i="2"/>
  <c r="AB11" i="2"/>
  <c r="AC11" i="2"/>
  <c r="AD11" i="2"/>
  <c r="AE11" i="2"/>
  <c r="AF11" i="2"/>
  <c r="AG11" i="2"/>
  <c r="AH11" i="2"/>
  <c r="U12" i="2"/>
  <c r="V12" i="2"/>
  <c r="W12" i="2"/>
  <c r="X12" i="2"/>
  <c r="Y12" i="2"/>
  <c r="T12" i="2"/>
  <c r="Z12" i="2"/>
  <c r="AA12" i="2"/>
  <c r="AB12" i="2"/>
  <c r="AC12" i="2"/>
  <c r="AD12" i="2"/>
  <c r="AE12" i="2"/>
  <c r="AF12" i="2"/>
  <c r="AG12" i="2"/>
  <c r="AH12" i="2"/>
  <c r="U13" i="2"/>
  <c r="V13" i="2"/>
  <c r="W13" i="2"/>
  <c r="X13" i="2"/>
  <c r="Y13" i="2"/>
  <c r="T13" i="2"/>
  <c r="Z13" i="2"/>
  <c r="AA13" i="2"/>
  <c r="AB13" i="2"/>
  <c r="AC13" i="2"/>
  <c r="AD13" i="2"/>
  <c r="AE13" i="2"/>
  <c r="AF13" i="2"/>
  <c r="AG13" i="2"/>
  <c r="AH13" i="2"/>
  <c r="U14" i="2"/>
  <c r="V14" i="2"/>
  <c r="W14" i="2"/>
  <c r="X14" i="2"/>
  <c r="Y14" i="2"/>
  <c r="T14" i="2"/>
  <c r="Z14" i="2"/>
  <c r="AA14" i="2"/>
  <c r="AB14" i="2"/>
  <c r="AC14" i="2"/>
  <c r="AD14" i="2"/>
  <c r="AE14" i="2"/>
  <c r="AF14" i="2"/>
  <c r="AG14" i="2"/>
  <c r="AH14" i="2"/>
  <c r="U15" i="2"/>
  <c r="V15" i="2"/>
  <c r="W15" i="2"/>
  <c r="X15" i="2"/>
  <c r="Y15" i="2"/>
  <c r="T15" i="2"/>
  <c r="Z15" i="2"/>
  <c r="AA15" i="2"/>
  <c r="AB15" i="2"/>
  <c r="AC15" i="2"/>
  <c r="AD15" i="2"/>
  <c r="AE15" i="2"/>
  <c r="AF15" i="2"/>
  <c r="AG15" i="2"/>
  <c r="AH15" i="2"/>
  <c r="U16" i="2"/>
  <c r="V16" i="2"/>
  <c r="W16" i="2"/>
  <c r="X16" i="2"/>
  <c r="Y16" i="2"/>
  <c r="T16" i="2"/>
  <c r="Z16" i="2"/>
  <c r="AA16" i="2"/>
  <c r="AB16" i="2"/>
  <c r="AC16" i="2"/>
  <c r="AD16" i="2"/>
  <c r="AE16" i="2"/>
  <c r="AF16" i="2"/>
  <c r="AG16" i="2"/>
  <c r="AH16" i="2"/>
  <c r="U17" i="2"/>
  <c r="V17" i="2"/>
  <c r="W17" i="2"/>
  <c r="X17" i="2"/>
  <c r="Y17" i="2"/>
  <c r="T17" i="2"/>
  <c r="Z17" i="2"/>
  <c r="AA17" i="2"/>
  <c r="AB17" i="2"/>
  <c r="AC17" i="2"/>
  <c r="AD17" i="2"/>
  <c r="AE17" i="2"/>
  <c r="AF17" i="2"/>
  <c r="AG17" i="2"/>
  <c r="AH17" i="2"/>
  <c r="U18" i="2"/>
  <c r="V18" i="2"/>
  <c r="W18" i="2"/>
  <c r="X18" i="2"/>
  <c r="Y18" i="2"/>
  <c r="T18" i="2"/>
  <c r="Z18" i="2"/>
  <c r="AA18" i="2"/>
  <c r="AB18" i="2"/>
  <c r="AC18" i="2"/>
  <c r="AD18" i="2"/>
  <c r="AE18" i="2"/>
  <c r="AF18" i="2"/>
  <c r="AG18" i="2"/>
  <c r="AH18" i="2"/>
  <c r="U19" i="2"/>
  <c r="V19" i="2"/>
  <c r="W19" i="2"/>
  <c r="X19" i="2"/>
  <c r="Y19" i="2"/>
  <c r="T19" i="2"/>
  <c r="Z19" i="2"/>
  <c r="AA19" i="2"/>
  <c r="AB19" i="2"/>
  <c r="AC19" i="2"/>
  <c r="AD19" i="2"/>
  <c r="AE19" i="2"/>
  <c r="AF19" i="2"/>
  <c r="AG19" i="2"/>
  <c r="AH19" i="2"/>
  <c r="U20" i="2"/>
  <c r="V20" i="2"/>
  <c r="W20" i="2"/>
  <c r="X20" i="2"/>
  <c r="Y20" i="2"/>
  <c r="T20" i="2"/>
  <c r="Z20" i="2"/>
  <c r="AA20" i="2"/>
  <c r="AB20" i="2"/>
  <c r="AC20" i="2"/>
  <c r="AD20" i="2"/>
  <c r="AE20" i="2"/>
  <c r="AF20" i="2"/>
  <c r="AG20" i="2"/>
  <c r="AH20" i="2"/>
  <c r="U21" i="2"/>
  <c r="V21" i="2"/>
  <c r="W21" i="2"/>
  <c r="X21" i="2"/>
  <c r="Y21" i="2"/>
  <c r="T21" i="2"/>
  <c r="Z21" i="2"/>
  <c r="AA21" i="2"/>
  <c r="AB21" i="2"/>
  <c r="AC21" i="2"/>
  <c r="AD21" i="2"/>
  <c r="AE21" i="2"/>
  <c r="AF21" i="2"/>
  <c r="AG21" i="2"/>
  <c r="AH21" i="2"/>
  <c r="U22" i="2"/>
  <c r="V22" i="2"/>
  <c r="W22" i="2"/>
  <c r="X22" i="2"/>
  <c r="Y22" i="2"/>
  <c r="T22" i="2"/>
  <c r="Z22" i="2"/>
  <c r="AA22" i="2"/>
  <c r="AB22" i="2"/>
  <c r="AC22" i="2"/>
  <c r="AD22" i="2"/>
  <c r="AE22" i="2"/>
  <c r="AF22" i="2"/>
  <c r="AG22" i="2"/>
  <c r="AH22" i="2"/>
  <c r="U23" i="2"/>
  <c r="V23" i="2"/>
  <c r="W23" i="2"/>
  <c r="X23" i="2"/>
  <c r="Y23" i="2"/>
  <c r="T23" i="2"/>
  <c r="Z23" i="2"/>
  <c r="AA23" i="2"/>
  <c r="AB23" i="2"/>
  <c r="AC23" i="2"/>
  <c r="AD23" i="2"/>
  <c r="AE23" i="2"/>
  <c r="AF23" i="2"/>
  <c r="AG23" i="2"/>
  <c r="AH23" i="2"/>
  <c r="U24" i="2"/>
  <c r="V24" i="2"/>
  <c r="W24" i="2"/>
  <c r="X24" i="2"/>
  <c r="Y24" i="2"/>
  <c r="T24" i="2"/>
  <c r="Z24" i="2"/>
  <c r="AA24" i="2"/>
  <c r="AB24" i="2"/>
  <c r="AC24" i="2"/>
  <c r="AD24" i="2"/>
  <c r="AE24" i="2"/>
  <c r="AF24" i="2"/>
  <c r="AG24" i="2"/>
  <c r="AH24" i="2"/>
  <c r="U25" i="2"/>
  <c r="V25" i="2"/>
  <c r="W25" i="2"/>
  <c r="X25" i="2"/>
  <c r="Y25" i="2"/>
  <c r="T25" i="2"/>
  <c r="Z25" i="2"/>
  <c r="AA25" i="2"/>
  <c r="AB25" i="2"/>
  <c r="AC25" i="2"/>
  <c r="AD25" i="2"/>
  <c r="AE25" i="2"/>
  <c r="AF25" i="2"/>
  <c r="AG25" i="2"/>
  <c r="AH25" i="2"/>
  <c r="U26" i="2"/>
  <c r="V26" i="2"/>
  <c r="W26" i="2"/>
  <c r="X26" i="2"/>
  <c r="Y26" i="2"/>
  <c r="T26" i="2"/>
  <c r="Z26" i="2"/>
  <c r="AA26" i="2"/>
  <c r="AB26" i="2"/>
  <c r="AC26" i="2"/>
  <c r="AD26" i="2"/>
  <c r="AE26" i="2"/>
  <c r="AF26" i="2"/>
  <c r="AG26" i="2"/>
  <c r="AH26" i="2"/>
  <c r="U27" i="2"/>
  <c r="V27" i="2"/>
  <c r="W27" i="2"/>
  <c r="X27" i="2"/>
  <c r="Y27" i="2"/>
  <c r="T27" i="2"/>
  <c r="Z27" i="2"/>
  <c r="AA27" i="2"/>
  <c r="AB27" i="2"/>
  <c r="AC27" i="2"/>
  <c r="AD27" i="2"/>
  <c r="AE27" i="2"/>
  <c r="AF27" i="2"/>
  <c r="AG27" i="2"/>
  <c r="AH27" i="2"/>
  <c r="U28" i="2"/>
  <c r="V28" i="2"/>
  <c r="W28" i="2"/>
  <c r="X28" i="2"/>
  <c r="Y28" i="2"/>
  <c r="T28" i="2"/>
  <c r="Z28" i="2"/>
  <c r="AA28" i="2"/>
  <c r="AB28" i="2"/>
  <c r="AC28" i="2"/>
  <c r="AD28" i="2"/>
  <c r="AE28" i="2"/>
  <c r="AF28" i="2"/>
  <c r="AG28" i="2"/>
  <c r="AH28" i="2"/>
  <c r="U29" i="2"/>
  <c r="V29" i="2"/>
  <c r="W29" i="2"/>
  <c r="X29" i="2"/>
  <c r="Y29" i="2"/>
  <c r="T29" i="2"/>
  <c r="Z29" i="2"/>
  <c r="AA29" i="2"/>
  <c r="AB29" i="2"/>
  <c r="AC29" i="2"/>
  <c r="AD29" i="2"/>
  <c r="AE29" i="2"/>
  <c r="AF29" i="2"/>
  <c r="AG29" i="2"/>
  <c r="AH29" i="2"/>
  <c r="U30" i="2"/>
  <c r="V30" i="2"/>
  <c r="W30" i="2"/>
  <c r="X30" i="2"/>
  <c r="Y30" i="2"/>
  <c r="T30" i="2"/>
  <c r="Z30" i="2"/>
  <c r="AA30" i="2"/>
  <c r="AB30" i="2"/>
  <c r="AC30" i="2"/>
  <c r="AD30" i="2"/>
  <c r="AE30" i="2"/>
  <c r="AF30" i="2"/>
  <c r="AG30" i="2"/>
  <c r="AH30" i="2"/>
  <c r="U31" i="2"/>
  <c r="V31" i="2"/>
  <c r="W31" i="2"/>
  <c r="X31" i="2"/>
  <c r="Y31" i="2"/>
  <c r="T31" i="2"/>
  <c r="Z31" i="2"/>
  <c r="AA31" i="2"/>
  <c r="AB31" i="2"/>
  <c r="AC31" i="2"/>
  <c r="AD31" i="2"/>
  <c r="AE31" i="2"/>
  <c r="AF31" i="2"/>
  <c r="AG31" i="2"/>
  <c r="AH31" i="2"/>
  <c r="U32" i="2"/>
  <c r="V32" i="2"/>
  <c r="W32" i="2"/>
  <c r="X32" i="2"/>
  <c r="Y32" i="2"/>
  <c r="T32" i="2"/>
  <c r="Z32" i="2"/>
  <c r="AA32" i="2"/>
  <c r="AB32" i="2"/>
  <c r="AC32" i="2"/>
  <c r="AD32" i="2"/>
  <c r="AE32" i="2"/>
  <c r="AF32" i="2"/>
  <c r="AG32" i="2"/>
  <c r="AH32" i="2"/>
  <c r="U33" i="2"/>
  <c r="V33" i="2"/>
  <c r="W33" i="2"/>
  <c r="X33" i="2"/>
  <c r="Y33" i="2"/>
  <c r="T33" i="2"/>
  <c r="Z33" i="2"/>
  <c r="AA33" i="2"/>
  <c r="AB33" i="2"/>
  <c r="AC33" i="2"/>
  <c r="AD33" i="2"/>
  <c r="AE33" i="2"/>
  <c r="AF33" i="2"/>
  <c r="AG33" i="2"/>
  <c r="AH33" i="2"/>
  <c r="U34" i="2"/>
  <c r="V34" i="2"/>
  <c r="W34" i="2"/>
  <c r="X34" i="2"/>
  <c r="Y34" i="2"/>
  <c r="T34" i="2"/>
  <c r="Z34" i="2"/>
  <c r="AA34" i="2"/>
  <c r="AB34" i="2"/>
  <c r="AC34" i="2"/>
  <c r="AD34" i="2"/>
  <c r="AE34" i="2"/>
  <c r="AF34" i="2"/>
  <c r="AG34" i="2"/>
  <c r="AH34" i="2"/>
  <c r="U35" i="2"/>
  <c r="V35" i="2"/>
  <c r="W35" i="2"/>
  <c r="X35" i="2"/>
  <c r="Y35" i="2"/>
  <c r="T35" i="2"/>
  <c r="Z35" i="2"/>
  <c r="AA35" i="2"/>
  <c r="AB35" i="2"/>
  <c r="AC35" i="2"/>
  <c r="AD35" i="2"/>
  <c r="AE35" i="2"/>
  <c r="AF35" i="2"/>
  <c r="AG35" i="2"/>
  <c r="AH35" i="2"/>
  <c r="U36" i="2"/>
  <c r="V36" i="2"/>
  <c r="W36" i="2"/>
  <c r="X36" i="2"/>
  <c r="Y36" i="2"/>
  <c r="T36" i="2"/>
  <c r="Z36" i="2"/>
  <c r="AA36" i="2"/>
  <c r="AB36" i="2"/>
  <c r="AC36" i="2"/>
  <c r="AD36" i="2"/>
  <c r="AE36" i="2"/>
  <c r="AF36" i="2"/>
  <c r="AG36" i="2"/>
  <c r="AH36" i="2"/>
  <c r="U37" i="2"/>
  <c r="V37" i="2"/>
  <c r="W37" i="2"/>
  <c r="X37" i="2"/>
  <c r="Y37" i="2"/>
  <c r="T37" i="2"/>
  <c r="Z37" i="2"/>
  <c r="AA37" i="2"/>
  <c r="AB37" i="2"/>
  <c r="AC37" i="2"/>
  <c r="AD37" i="2"/>
  <c r="AE37" i="2"/>
  <c r="AF37" i="2"/>
  <c r="AG37" i="2"/>
  <c r="AH37" i="2"/>
  <c r="U38" i="2"/>
  <c r="V38" i="2"/>
  <c r="W38" i="2"/>
  <c r="X38" i="2"/>
  <c r="Y38" i="2"/>
  <c r="T38" i="2"/>
  <c r="Z38" i="2"/>
  <c r="AA38" i="2"/>
  <c r="AB38" i="2"/>
  <c r="AC38" i="2"/>
  <c r="AD38" i="2"/>
  <c r="AE38" i="2"/>
  <c r="AF38" i="2"/>
  <c r="AG38" i="2"/>
  <c r="AH38" i="2"/>
  <c r="U39" i="2"/>
  <c r="V39" i="2"/>
  <c r="W39" i="2"/>
  <c r="X39" i="2"/>
  <c r="Y39" i="2"/>
  <c r="T39" i="2"/>
  <c r="Z39" i="2"/>
  <c r="AA39" i="2"/>
  <c r="AB39" i="2"/>
  <c r="AC39" i="2"/>
  <c r="AD39" i="2"/>
  <c r="AE39" i="2"/>
  <c r="AF39" i="2"/>
  <c r="AG39" i="2"/>
  <c r="AH39" i="2"/>
  <c r="U40" i="2"/>
  <c r="V40" i="2"/>
  <c r="W40" i="2"/>
  <c r="X40" i="2"/>
  <c r="Y40" i="2"/>
  <c r="T40" i="2"/>
  <c r="Z40" i="2"/>
  <c r="AA40" i="2"/>
  <c r="AB40" i="2"/>
  <c r="AC40" i="2"/>
  <c r="AD40" i="2"/>
  <c r="AE40" i="2"/>
  <c r="AF40" i="2"/>
  <c r="AG40" i="2"/>
  <c r="AH40" i="2"/>
  <c r="U41" i="2"/>
  <c r="V41" i="2"/>
  <c r="W41" i="2"/>
  <c r="X41" i="2"/>
  <c r="Y41" i="2"/>
  <c r="T41" i="2"/>
  <c r="Z41" i="2"/>
  <c r="AA41" i="2"/>
  <c r="AB41" i="2"/>
  <c r="AC41" i="2"/>
  <c r="AD41" i="2"/>
  <c r="AE41" i="2"/>
  <c r="AF41" i="2"/>
  <c r="AG41" i="2"/>
  <c r="AH41" i="2"/>
  <c r="U42" i="2"/>
  <c r="V42" i="2"/>
  <c r="W42" i="2"/>
  <c r="X42" i="2"/>
  <c r="Y42" i="2"/>
  <c r="T42" i="2"/>
  <c r="Z42" i="2"/>
  <c r="AA42" i="2"/>
  <c r="AB42" i="2"/>
  <c r="AC42" i="2"/>
  <c r="AD42" i="2"/>
  <c r="AE42" i="2"/>
  <c r="AF42" i="2"/>
  <c r="AG42" i="2"/>
  <c r="AH42" i="2"/>
  <c r="U43" i="2"/>
  <c r="V43" i="2"/>
  <c r="W43" i="2"/>
  <c r="X43" i="2"/>
  <c r="Y43" i="2"/>
  <c r="T43" i="2"/>
  <c r="Z43" i="2"/>
  <c r="AA43" i="2"/>
  <c r="AB43" i="2"/>
  <c r="AC43" i="2"/>
  <c r="AD43" i="2"/>
  <c r="AE43" i="2"/>
  <c r="AF43" i="2"/>
  <c r="AG43" i="2"/>
  <c r="AH43" i="2"/>
  <c r="U44" i="2"/>
  <c r="V44" i="2"/>
  <c r="W44" i="2"/>
  <c r="X44" i="2"/>
  <c r="Y44" i="2"/>
  <c r="T44" i="2"/>
  <c r="Z44" i="2"/>
  <c r="AA44" i="2"/>
  <c r="AB44" i="2"/>
  <c r="AC44" i="2"/>
  <c r="AD44" i="2"/>
  <c r="AE44" i="2"/>
  <c r="AF44" i="2"/>
  <c r="AG44" i="2"/>
  <c r="AH44" i="2"/>
  <c r="U45" i="2"/>
  <c r="V45" i="2"/>
  <c r="W45" i="2"/>
  <c r="X45" i="2"/>
  <c r="Y45" i="2"/>
  <c r="T45" i="2"/>
  <c r="Z45" i="2"/>
  <c r="AA45" i="2"/>
  <c r="AB45" i="2"/>
  <c r="AC45" i="2"/>
  <c r="AD45" i="2"/>
  <c r="AE45" i="2"/>
  <c r="AF45" i="2"/>
  <c r="AG45" i="2"/>
  <c r="AH45" i="2"/>
  <c r="U46" i="2"/>
  <c r="V46" i="2"/>
  <c r="W46" i="2"/>
  <c r="X46" i="2"/>
  <c r="Y46" i="2"/>
  <c r="T46" i="2"/>
  <c r="Z46" i="2"/>
  <c r="AA46" i="2"/>
  <c r="AB46" i="2"/>
  <c r="AC46" i="2"/>
  <c r="AD46" i="2"/>
  <c r="AE46" i="2"/>
  <c r="AF46" i="2"/>
  <c r="AG46" i="2"/>
  <c r="AH46" i="2"/>
  <c r="U47" i="2"/>
  <c r="V47" i="2"/>
  <c r="W47" i="2"/>
  <c r="X47" i="2"/>
  <c r="Y47" i="2"/>
  <c r="T47" i="2"/>
  <c r="Z47" i="2"/>
  <c r="AA47" i="2"/>
  <c r="AB47" i="2"/>
  <c r="AC47" i="2"/>
  <c r="AD47" i="2"/>
  <c r="AE47" i="2"/>
  <c r="AF47" i="2"/>
  <c r="AG47" i="2"/>
  <c r="AH47" i="2"/>
  <c r="U48" i="2"/>
  <c r="V48" i="2"/>
  <c r="W48" i="2"/>
  <c r="X48" i="2"/>
  <c r="Y48" i="2"/>
  <c r="T48" i="2"/>
  <c r="Z48" i="2"/>
  <c r="AA48" i="2"/>
  <c r="AB48" i="2"/>
  <c r="AC48" i="2"/>
  <c r="AD48" i="2"/>
  <c r="AE48" i="2"/>
  <c r="AF48" i="2"/>
  <c r="AG48" i="2"/>
  <c r="AH48" i="2"/>
  <c r="U49" i="2"/>
  <c r="V49" i="2"/>
  <c r="W49" i="2"/>
  <c r="X49" i="2"/>
  <c r="Y49" i="2"/>
  <c r="T49" i="2"/>
  <c r="Z49" i="2"/>
  <c r="AA49" i="2"/>
  <c r="AB49" i="2"/>
  <c r="AC49" i="2"/>
  <c r="AD49" i="2"/>
  <c r="AE49" i="2"/>
  <c r="AF49" i="2"/>
  <c r="AG49" i="2"/>
  <c r="AH49" i="2"/>
  <c r="V3" i="2"/>
  <c r="W3" i="2"/>
  <c r="X3" i="2"/>
  <c r="Y3" i="2"/>
  <c r="T3" i="2"/>
  <c r="Z3" i="2"/>
  <c r="AA3" i="2"/>
  <c r="AB3" i="2"/>
  <c r="AC3" i="2"/>
  <c r="AD3" i="2"/>
  <c r="AE3" i="2"/>
  <c r="AF3" i="2"/>
  <c r="AG3" i="2"/>
  <c r="AH3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U3" i="2"/>
  <c r="AC1" i="5"/>
  <c r="AA1" i="5"/>
  <c r="AB1" i="5"/>
  <c r="S1" i="5"/>
  <c r="T1" i="5"/>
  <c r="U1" i="5"/>
  <c r="V1" i="5"/>
  <c r="W1" i="5"/>
  <c r="X1" i="5"/>
  <c r="Y1" i="5"/>
  <c r="Z1" i="5"/>
  <c r="R1" i="5"/>
  <c r="BI6" i="19"/>
  <c r="BI7" i="19"/>
  <c r="BC8" i="19"/>
  <c r="BI5" i="19"/>
  <c r="BL4" i="19"/>
  <c r="Y102" i="19"/>
  <c r="AB102" i="19"/>
  <c r="AE102" i="19"/>
  <c r="AD29" i="19"/>
  <c r="R19" i="19"/>
  <c r="U19" i="19"/>
  <c r="X19" i="19"/>
  <c r="R20" i="19"/>
  <c r="V50" i="19"/>
  <c r="Y50" i="19"/>
  <c r="AB50" i="19"/>
  <c r="D30" i="19"/>
  <c r="G29" i="19"/>
  <c r="J29" i="19"/>
  <c r="M29" i="19"/>
  <c r="U106" i="19"/>
  <c r="X106" i="19"/>
  <c r="AA106" i="19"/>
  <c r="AD106" i="19"/>
  <c r="U107" i="19"/>
  <c r="AF92" i="19"/>
  <c r="T27" i="19"/>
  <c r="T28" i="19"/>
  <c r="Q24" i="19"/>
  <c r="T24" i="19"/>
  <c r="W24" i="19"/>
  <c r="Z24" i="19"/>
  <c r="AC24" i="19"/>
  <c r="AF24" i="19"/>
  <c r="AD52" i="19"/>
  <c r="AG52" i="19"/>
  <c r="AJ52" i="19"/>
  <c r="AM52" i="19"/>
  <c r="AP52" i="19"/>
  <c r="X83" i="19"/>
  <c r="AA83" i="19"/>
  <c r="AD83" i="19"/>
  <c r="AG83" i="19"/>
  <c r="U110" i="19"/>
  <c r="X110" i="19"/>
  <c r="AA110" i="19"/>
  <c r="X39" i="19"/>
  <c r="AA39" i="19"/>
  <c r="X40" i="19"/>
  <c r="AB53" i="19"/>
  <c r="AA51" i="19"/>
  <c r="AD51" i="19"/>
  <c r="AG51" i="19"/>
  <c r="AJ51" i="19"/>
  <c r="AM51" i="19"/>
  <c r="Q68" i="19"/>
  <c r="T68" i="19"/>
  <c r="W68" i="19"/>
  <c r="Z68" i="19"/>
  <c r="AC68" i="19"/>
  <c r="Q69" i="19"/>
  <c r="X18" i="19"/>
  <c r="Z97" i="19"/>
  <c r="AC97" i="19"/>
  <c r="AF97" i="19"/>
  <c r="AI97" i="19"/>
  <c r="Z98" i="19"/>
  <c r="P16" i="19"/>
  <c r="S16" i="19"/>
  <c r="V16" i="19"/>
  <c r="Y16" i="19"/>
  <c r="AB16" i="19"/>
  <c r="P17" i="19"/>
  <c r="X25" i="19"/>
  <c r="AA25" i="19"/>
  <c r="AD25" i="19"/>
  <c r="W56" i="19"/>
  <c r="Z56" i="19"/>
  <c r="AC56" i="19"/>
  <c r="AF56" i="19"/>
  <c r="U84" i="19"/>
  <c r="X84" i="19"/>
  <c r="AA84" i="19"/>
  <c r="AD84" i="19"/>
  <c r="AG84" i="19"/>
  <c r="AJ84" i="19"/>
  <c r="Z93" i="19"/>
  <c r="M28" i="19"/>
  <c r="P28" i="19"/>
  <c r="S28" i="19"/>
  <c r="V28" i="19"/>
  <c r="Y28" i="19"/>
  <c r="AB28" i="19"/>
  <c r="AE28" i="19"/>
  <c r="V86" i="19"/>
  <c r="Y86" i="19"/>
  <c r="V87" i="19"/>
  <c r="V12" i="19"/>
  <c r="Y12" i="19"/>
  <c r="AB12" i="19"/>
  <c r="V13" i="19"/>
  <c r="T18" i="19"/>
  <c r="W18" i="19"/>
  <c r="Z18" i="19"/>
  <c r="AC18" i="19"/>
  <c r="AF18" i="19"/>
  <c r="T19" i="19"/>
  <c r="S22" i="19"/>
  <c r="V22" i="19"/>
  <c r="Y22" i="19"/>
  <c r="AB22" i="19"/>
  <c r="S23" i="19"/>
  <c r="W7" i="19"/>
  <c r="Z7" i="19"/>
  <c r="AC7" i="19"/>
  <c r="AF7" i="19"/>
  <c r="AI7" i="19"/>
  <c r="AL7" i="19"/>
  <c r="AO7" i="19"/>
  <c r="AR7" i="19"/>
  <c r="AU7" i="19"/>
  <c r="AX7" i="19"/>
  <c r="BA7" i="19"/>
  <c r="BD7" i="19"/>
  <c r="BG7" i="19"/>
  <c r="BJ7" i="19"/>
  <c r="BM7" i="19"/>
  <c r="W8" i="19"/>
  <c r="Z89" i="19"/>
  <c r="AC89" i="19"/>
  <c r="AF89" i="19"/>
  <c r="AD28" i="19"/>
  <c r="R100" i="19"/>
  <c r="U100" i="19"/>
  <c r="X100" i="19"/>
  <c r="R101" i="19"/>
  <c r="V54" i="19"/>
  <c r="Y54" i="19"/>
  <c r="AB54" i="19"/>
  <c r="V55" i="19"/>
  <c r="AG53" i="19"/>
  <c r="AJ53" i="19"/>
  <c r="AM53" i="19"/>
  <c r="AP53" i="19"/>
  <c r="AS53" i="19"/>
  <c r="AF109" i="19"/>
  <c r="AI109" i="19"/>
  <c r="AL109" i="19"/>
  <c r="U90" i="19"/>
  <c r="X90" i="19"/>
  <c r="AA90" i="19"/>
  <c r="AD90" i="19"/>
  <c r="W111" i="19"/>
  <c r="Z111" i="19"/>
  <c r="AC111" i="19"/>
  <c r="AF111" i="19"/>
  <c r="W112" i="19"/>
  <c r="AC90" i="19"/>
  <c r="AF90" i="19"/>
  <c r="AI90" i="19"/>
  <c r="Z33" i="19"/>
  <c r="AC33" i="19"/>
  <c r="AF33" i="19"/>
  <c r="Q49" i="19"/>
  <c r="T49" i="19"/>
  <c r="W49" i="19"/>
  <c r="Z49" i="19"/>
  <c r="AC49" i="19"/>
  <c r="AF49" i="19"/>
  <c r="AI49" i="19"/>
  <c r="AL49" i="19"/>
  <c r="AO49" i="19"/>
  <c r="AR49" i="19"/>
  <c r="Q50" i="19"/>
  <c r="U70" i="19"/>
  <c r="X70" i="19"/>
  <c r="AA70" i="19"/>
  <c r="AD70" i="19"/>
  <c r="AG70" i="19"/>
  <c r="U71" i="19"/>
  <c r="Q76" i="19"/>
  <c r="T76" i="19"/>
  <c r="W76" i="19"/>
  <c r="Q77" i="19"/>
  <c r="T35" i="19"/>
  <c r="W35" i="19"/>
  <c r="Z35" i="19"/>
  <c r="T36" i="19"/>
  <c r="S96" i="19"/>
  <c r="V96" i="19"/>
  <c r="Y96" i="19"/>
  <c r="S97" i="19"/>
  <c r="T39" i="19"/>
  <c r="W39" i="19"/>
  <c r="Z39" i="19"/>
  <c r="T40" i="19"/>
  <c r="AF96" i="19"/>
  <c r="V84" i="19"/>
  <c r="Y84" i="19"/>
  <c r="AB84" i="19"/>
  <c r="AE84" i="19"/>
  <c r="AH84" i="19"/>
  <c r="R61" i="19"/>
  <c r="U61" i="19"/>
  <c r="X61" i="19"/>
  <c r="AA61" i="19"/>
  <c r="AD61" i="19"/>
  <c r="AG61" i="19"/>
  <c r="R62" i="19"/>
  <c r="Z81" i="19"/>
  <c r="Z82" i="19"/>
  <c r="Z103" i="19"/>
  <c r="AC103" i="19"/>
  <c r="Z104" i="19"/>
  <c r="AB11" i="19"/>
  <c r="AE11" i="19"/>
  <c r="AH11" i="19"/>
  <c r="AK11" i="19"/>
  <c r="AN11" i="19"/>
  <c r="AQ11" i="19"/>
  <c r="AT11" i="19"/>
  <c r="AW11" i="19"/>
  <c r="AZ11" i="19"/>
  <c r="AG44" i="19"/>
  <c r="U85" i="19"/>
  <c r="X85" i="19"/>
  <c r="AA85" i="19"/>
  <c r="AD85" i="19"/>
  <c r="AG85" i="19"/>
  <c r="AJ85" i="19"/>
  <c r="AM85" i="19"/>
  <c r="U86" i="19"/>
  <c r="AA26" i="19"/>
  <c r="AD26" i="19"/>
  <c r="AG26" i="19"/>
  <c r="R96" i="19"/>
  <c r="U96" i="19"/>
  <c r="X96" i="19"/>
  <c r="R97" i="19"/>
  <c r="X111" i="19"/>
  <c r="AA111" i="19"/>
  <c r="AD111" i="19"/>
  <c r="X112" i="19"/>
  <c r="U64" i="19"/>
  <c r="U65" i="19"/>
  <c r="AF110" i="19"/>
  <c r="T63" i="19"/>
  <c r="W63" i="19"/>
  <c r="Z63" i="19"/>
  <c r="AC63" i="19"/>
  <c r="AF63" i="19"/>
  <c r="AI63" i="19"/>
  <c r="T64" i="19"/>
  <c r="Y9" i="19"/>
  <c r="AB9" i="19"/>
  <c r="AE9" i="19"/>
  <c r="AH9" i="19"/>
  <c r="AK9" i="19"/>
  <c r="AN9" i="19"/>
  <c r="AQ9" i="19"/>
  <c r="AT9" i="19"/>
  <c r="AW9" i="19"/>
  <c r="AZ9" i="19"/>
  <c r="Y10" i="19"/>
  <c r="AB10" i="19"/>
  <c r="AE10" i="19"/>
  <c r="AH10" i="19"/>
  <c r="AK10" i="19"/>
  <c r="AN10" i="19"/>
  <c r="AQ10" i="19"/>
  <c r="AT10" i="19"/>
  <c r="AW10" i="19"/>
  <c r="AZ10" i="19"/>
  <c r="G66" i="19"/>
  <c r="J66" i="19"/>
  <c r="M66" i="19"/>
  <c r="P66" i="19"/>
  <c r="S66" i="19"/>
  <c r="V66" i="19"/>
  <c r="Y66" i="19"/>
  <c r="AB66" i="19"/>
  <c r="AE66" i="19"/>
  <c r="AH66" i="19"/>
  <c r="AK66" i="19"/>
  <c r="AN66" i="19"/>
  <c r="AQ66" i="19"/>
  <c r="D67" i="19"/>
  <c r="V93" i="19"/>
  <c r="Y93" i="19"/>
  <c r="AB93" i="19"/>
  <c r="AE93" i="19"/>
  <c r="AH93" i="19"/>
  <c r="AK93" i="19"/>
  <c r="V94" i="19"/>
  <c r="W75" i="19"/>
  <c r="Z75" i="19"/>
  <c r="AC75" i="19"/>
  <c r="AF75" i="19"/>
  <c r="G103" i="19"/>
  <c r="J103" i="19"/>
  <c r="M103" i="19"/>
  <c r="P103" i="19"/>
  <c r="S103" i="19"/>
  <c r="V103" i="19"/>
  <c r="Y103" i="19"/>
  <c r="D104" i="19"/>
  <c r="U16" i="19"/>
  <c r="X16" i="19"/>
  <c r="AA16" i="19"/>
  <c r="AD16" i="19"/>
  <c r="AG16" i="19"/>
  <c r="AJ16" i="19"/>
  <c r="AM16" i="19"/>
  <c r="Z34" i="19"/>
  <c r="AC34" i="19"/>
  <c r="AF34" i="19"/>
  <c r="AI34" i="19"/>
  <c r="Y58" i="19"/>
  <c r="AB58" i="19"/>
  <c r="Y59" i="19"/>
  <c r="R30" i="19"/>
  <c r="U30" i="19"/>
  <c r="X30" i="19"/>
  <c r="AA30" i="19"/>
  <c r="AD30" i="19"/>
  <c r="AG30" i="19"/>
  <c r="R31" i="19"/>
  <c r="R54" i="19"/>
  <c r="U54" i="19"/>
  <c r="X54" i="19"/>
  <c r="AA54" i="19"/>
  <c r="AD54" i="19"/>
  <c r="AG54" i="19"/>
  <c r="R55" i="19"/>
  <c r="Z85" i="19"/>
  <c r="AC85" i="19"/>
  <c r="AF85" i="19"/>
  <c r="Z86" i="19"/>
  <c r="AG47" i="19"/>
  <c r="AJ47" i="19"/>
  <c r="AM47" i="19"/>
  <c r="AG48" i="19"/>
  <c r="U77" i="19"/>
  <c r="X77" i="19"/>
  <c r="AA77" i="19"/>
  <c r="AD77" i="19"/>
  <c r="AG77" i="19"/>
  <c r="AJ77" i="19"/>
  <c r="U78" i="19"/>
  <c r="Z100" i="19"/>
  <c r="AC100" i="19"/>
  <c r="Z101" i="19"/>
  <c r="AC101" i="19"/>
  <c r="AF101" i="19"/>
  <c r="AD11" i="19"/>
  <c r="AG11" i="19"/>
  <c r="AJ11" i="19"/>
  <c r="AM11" i="19"/>
  <c r="AP11" i="19"/>
  <c r="AS11" i="19"/>
  <c r="AV11" i="19"/>
  <c r="AY11" i="19"/>
  <c r="BB11" i="19"/>
  <c r="BE11" i="19"/>
  <c r="BH11" i="19"/>
  <c r="BK11" i="19"/>
  <c r="BN11" i="19"/>
  <c r="AD12" i="19"/>
  <c r="T57" i="19"/>
  <c r="V101" i="19"/>
  <c r="Y101" i="19"/>
  <c r="AB101" i="19"/>
  <c r="T12" i="19"/>
  <c r="W12" i="19"/>
  <c r="Z12" i="19"/>
  <c r="AC12" i="19"/>
  <c r="AF12" i="19"/>
  <c r="T13" i="19"/>
  <c r="R34" i="19"/>
  <c r="U34" i="19"/>
  <c r="X34" i="19"/>
  <c r="R35" i="19"/>
  <c r="R92" i="19"/>
  <c r="R93" i="19"/>
  <c r="Q25" i="19"/>
  <c r="T25" i="19"/>
  <c r="W25" i="19"/>
  <c r="Z25" i="19"/>
  <c r="AC25" i="19"/>
  <c r="AF25" i="19"/>
  <c r="AI25" i="19"/>
  <c r="S44" i="19"/>
  <c r="V44" i="19"/>
  <c r="R91" i="19"/>
  <c r="U91" i="19"/>
  <c r="X91" i="19"/>
  <c r="AA91" i="19"/>
  <c r="AD91" i="19"/>
  <c r="AG91" i="19"/>
  <c r="S46" i="19"/>
  <c r="V46" i="19"/>
  <c r="E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BC10" i="19"/>
  <c r="BL5" i="19"/>
  <c r="BL7" i="19"/>
  <c r="BC9" i="19"/>
  <c r="BO4" i="19"/>
  <c r="BF8" i="19"/>
  <c r="BL6" i="19"/>
  <c r="BC11" i="19"/>
  <c r="U92" i="19"/>
  <c r="X92" i="19"/>
  <c r="AA92" i="19"/>
  <c r="AD92" i="19"/>
  <c r="AG92" i="19"/>
  <c r="AJ92" i="19"/>
  <c r="AA112" i="19"/>
  <c r="AD112" i="19"/>
  <c r="AG112" i="19"/>
  <c r="AA113" i="19"/>
  <c r="U97" i="19"/>
  <c r="X97" i="19"/>
  <c r="AA97" i="19"/>
  <c r="U98" i="19"/>
  <c r="AJ45" i="19"/>
  <c r="AC82" i="19"/>
  <c r="AC83" i="19"/>
  <c r="W36" i="19"/>
  <c r="Z36" i="19"/>
  <c r="AC36" i="19"/>
  <c r="W37" i="19"/>
  <c r="X71" i="19"/>
  <c r="AA71" i="19"/>
  <c r="AD71" i="19"/>
  <c r="AG71" i="19"/>
  <c r="AJ71" i="19"/>
  <c r="X72" i="19"/>
  <c r="T50" i="19"/>
  <c r="W50" i="19"/>
  <c r="Z50" i="19"/>
  <c r="AC50" i="19"/>
  <c r="AF50" i="19"/>
  <c r="AI50" i="19"/>
  <c r="AL50" i="19"/>
  <c r="AO50" i="19"/>
  <c r="AR50" i="19"/>
  <c r="AU50" i="19"/>
  <c r="T51" i="19"/>
  <c r="Z8" i="19"/>
  <c r="AC8" i="19"/>
  <c r="AF8" i="19"/>
  <c r="AI8" i="19"/>
  <c r="AL8" i="19"/>
  <c r="AO8" i="19"/>
  <c r="AR8" i="19"/>
  <c r="AU8" i="19"/>
  <c r="AX8" i="19"/>
  <c r="BA8" i="19"/>
  <c r="BD8" i="19"/>
  <c r="BG8" i="19"/>
  <c r="BJ8" i="19"/>
  <c r="BM8" i="19"/>
  <c r="Z9" i="19"/>
  <c r="V23" i="19"/>
  <c r="Y23" i="19"/>
  <c r="AB23" i="19"/>
  <c r="AE23" i="19"/>
  <c r="V24" i="19"/>
  <c r="Y13" i="19"/>
  <c r="AB13" i="19"/>
  <c r="AE13" i="19"/>
  <c r="AH13" i="19"/>
  <c r="AK13" i="19"/>
  <c r="AN13" i="19"/>
  <c r="AQ13" i="19"/>
  <c r="AT13" i="19"/>
  <c r="AW13" i="19"/>
  <c r="AZ13" i="19"/>
  <c r="Y14" i="19"/>
  <c r="W28" i="19"/>
  <c r="W29" i="19"/>
  <c r="G30" i="19"/>
  <c r="J30" i="19"/>
  <c r="M30" i="19"/>
  <c r="P30" i="19"/>
  <c r="D31" i="19"/>
  <c r="U35" i="19"/>
  <c r="X35" i="19"/>
  <c r="AA35" i="19"/>
  <c r="U36" i="19"/>
  <c r="AJ48" i="19"/>
  <c r="AM48" i="19"/>
  <c r="AP48" i="19"/>
  <c r="AJ49" i="19"/>
  <c r="U55" i="19"/>
  <c r="X55" i="19"/>
  <c r="AA55" i="19"/>
  <c r="AD55" i="19"/>
  <c r="AG55" i="19"/>
  <c r="AJ55" i="19"/>
  <c r="U56" i="19"/>
  <c r="V45" i="19"/>
  <c r="Y45" i="19"/>
  <c r="X86" i="19"/>
  <c r="AA86" i="19"/>
  <c r="AD86" i="19"/>
  <c r="AG86" i="19"/>
  <c r="AJ86" i="19"/>
  <c r="AM86" i="19"/>
  <c r="AP86" i="19"/>
  <c r="X87" i="19"/>
  <c r="AC104" i="19"/>
  <c r="AF104" i="19"/>
  <c r="AC105" i="19"/>
  <c r="V97" i="19"/>
  <c r="Y97" i="19"/>
  <c r="AB97" i="19"/>
  <c r="V98" i="19"/>
  <c r="AC35" i="19"/>
  <c r="AF35" i="19"/>
  <c r="AI35" i="19"/>
  <c r="AL35" i="19"/>
  <c r="Z112" i="19"/>
  <c r="AC112" i="19"/>
  <c r="AF112" i="19"/>
  <c r="AI112" i="19"/>
  <c r="AL112" i="19"/>
  <c r="Z113" i="19"/>
  <c r="U101" i="19"/>
  <c r="X101" i="19"/>
  <c r="AA101" i="19"/>
  <c r="U102" i="19"/>
  <c r="AG28" i="19"/>
  <c r="AJ28" i="19"/>
  <c r="AM28" i="19"/>
  <c r="AE12" i="19"/>
  <c r="AH12" i="19"/>
  <c r="AK12" i="19"/>
  <c r="AN12" i="19"/>
  <c r="AQ12" i="19"/>
  <c r="AT12" i="19"/>
  <c r="AW12" i="19"/>
  <c r="AZ12" i="19"/>
  <c r="AC93" i="19"/>
  <c r="AF93" i="19"/>
  <c r="AI93" i="19"/>
  <c r="AC94" i="19"/>
  <c r="S17" i="19"/>
  <c r="V17" i="19"/>
  <c r="Y17" i="19"/>
  <c r="AB17" i="19"/>
  <c r="AE17" i="19"/>
  <c r="S18" i="19"/>
  <c r="T69" i="19"/>
  <c r="W69" i="19"/>
  <c r="Z69" i="19"/>
  <c r="AC69" i="19"/>
  <c r="AF69" i="19"/>
  <c r="T70" i="19"/>
  <c r="AA40" i="19"/>
  <c r="AD40" i="19"/>
  <c r="AA41" i="19"/>
  <c r="W27" i="19"/>
  <c r="Z27" i="19"/>
  <c r="AC27" i="19"/>
  <c r="AF27" i="19"/>
  <c r="AI27" i="19"/>
  <c r="AL27" i="19"/>
  <c r="AO27" i="19"/>
  <c r="X107" i="19"/>
  <c r="AA107" i="19"/>
  <c r="AD107" i="19"/>
  <c r="AG107" i="19"/>
  <c r="X108" i="19"/>
  <c r="U20" i="19"/>
  <c r="X20" i="19"/>
  <c r="AA20" i="19"/>
  <c r="AD20" i="19"/>
  <c r="U21" i="19"/>
  <c r="AF91" i="19"/>
  <c r="AI91" i="19"/>
  <c r="AL91" i="19"/>
  <c r="AC102" i="19"/>
  <c r="AF102" i="19"/>
  <c r="AI102" i="19"/>
  <c r="AG12" i="19"/>
  <c r="AJ12" i="19"/>
  <c r="AM12" i="19"/>
  <c r="AP12" i="19"/>
  <c r="AS12" i="19"/>
  <c r="AV12" i="19"/>
  <c r="AY12" i="19"/>
  <c r="BB12" i="19"/>
  <c r="BE12" i="19"/>
  <c r="BH12" i="19"/>
  <c r="BK12" i="19"/>
  <c r="BN12" i="19"/>
  <c r="AG13" i="19"/>
  <c r="AJ54" i="19"/>
  <c r="AM54" i="19"/>
  <c r="AP54" i="19"/>
  <c r="AS54" i="19"/>
  <c r="AV54" i="19"/>
  <c r="AB59" i="19"/>
  <c r="AE59" i="19"/>
  <c r="AB60" i="19"/>
  <c r="G104" i="19"/>
  <c r="J104" i="19"/>
  <c r="M104" i="19"/>
  <c r="P104" i="19"/>
  <c r="S104" i="19"/>
  <c r="V104" i="19"/>
  <c r="Y104" i="19"/>
  <c r="AB104" i="19"/>
  <c r="AE104" i="19"/>
  <c r="AH104" i="19"/>
  <c r="AK104" i="19"/>
  <c r="D105" i="19"/>
  <c r="G67" i="19"/>
  <c r="J67" i="19"/>
  <c r="M67" i="19"/>
  <c r="P67" i="19"/>
  <c r="S67" i="19"/>
  <c r="V67" i="19"/>
  <c r="Y67" i="19"/>
  <c r="AB67" i="19"/>
  <c r="AE67" i="19"/>
  <c r="AH67" i="19"/>
  <c r="AK67" i="19"/>
  <c r="AN67" i="19"/>
  <c r="AQ67" i="19"/>
  <c r="AT67" i="19"/>
  <c r="D68" i="19"/>
  <c r="AI110" i="19"/>
  <c r="AL110" i="19"/>
  <c r="AO110" i="19"/>
  <c r="X17" i="19"/>
  <c r="AA17" i="19"/>
  <c r="AD17" i="19"/>
  <c r="AG17" i="19"/>
  <c r="AJ17" i="19"/>
  <c r="AM17" i="19"/>
  <c r="AP17" i="19"/>
  <c r="U62" i="19"/>
  <c r="X62" i="19"/>
  <c r="AA62" i="19"/>
  <c r="AD62" i="19"/>
  <c r="AG62" i="19"/>
  <c r="AJ62" i="19"/>
  <c r="U63" i="19"/>
  <c r="X63" i="19"/>
  <c r="AA63" i="19"/>
  <c r="AD63" i="19"/>
  <c r="AG63" i="19"/>
  <c r="AJ63" i="19"/>
  <c r="AM63" i="19"/>
  <c r="T77" i="19"/>
  <c r="W77" i="19"/>
  <c r="Z77" i="19"/>
  <c r="AC77" i="19"/>
  <c r="AF77" i="19"/>
  <c r="AI77" i="19"/>
  <c r="AL77" i="19"/>
  <c r="T78" i="19"/>
  <c r="AI111" i="19"/>
  <c r="T26" i="19"/>
  <c r="W26" i="19"/>
  <c r="Z26" i="19"/>
  <c r="AC26" i="19"/>
  <c r="AF26" i="19"/>
  <c r="AI26" i="19"/>
  <c r="AL26" i="19"/>
  <c r="Y55" i="19"/>
  <c r="AB55" i="19"/>
  <c r="AE55" i="19"/>
  <c r="AH55" i="19"/>
  <c r="Y56" i="19"/>
  <c r="W19" i="19"/>
  <c r="Z19" i="19"/>
  <c r="AC19" i="19"/>
  <c r="AF19" i="19"/>
  <c r="AI19" i="19"/>
  <c r="W20" i="19"/>
  <c r="Y87" i="19"/>
  <c r="AB87" i="19"/>
  <c r="Y88" i="19"/>
  <c r="Y85" i="19"/>
  <c r="AB85" i="19"/>
  <c r="AE85" i="19"/>
  <c r="AH85" i="19"/>
  <c r="AK85" i="19"/>
  <c r="AA19" i="19"/>
  <c r="AG29" i="19"/>
  <c r="Y46" i="19"/>
  <c r="AB46" i="19"/>
  <c r="U93" i="19"/>
  <c r="X93" i="19"/>
  <c r="AA93" i="19"/>
  <c r="AD93" i="19"/>
  <c r="AG93" i="19"/>
  <c r="AJ93" i="19"/>
  <c r="AM93" i="19"/>
  <c r="U94" i="19"/>
  <c r="W13" i="19"/>
  <c r="Z13" i="19"/>
  <c r="AC13" i="19"/>
  <c r="AF13" i="19"/>
  <c r="AI13" i="19"/>
  <c r="W14" i="19"/>
  <c r="W57" i="19"/>
  <c r="Z57" i="19"/>
  <c r="AC57" i="19"/>
  <c r="AF57" i="19"/>
  <c r="AI57" i="19"/>
  <c r="W58" i="19"/>
  <c r="X78" i="19"/>
  <c r="AA78" i="19"/>
  <c r="AD78" i="19"/>
  <c r="AG78" i="19"/>
  <c r="AJ78" i="19"/>
  <c r="AM78" i="19"/>
  <c r="X79" i="19"/>
  <c r="AC86" i="19"/>
  <c r="AF86" i="19"/>
  <c r="AI86" i="19"/>
  <c r="AC87" i="19"/>
  <c r="U31" i="19"/>
  <c r="X31" i="19"/>
  <c r="AA31" i="19"/>
  <c r="AD31" i="19"/>
  <c r="AG31" i="19"/>
  <c r="AJ31" i="19"/>
  <c r="U32" i="19"/>
  <c r="AB103" i="19"/>
  <c r="AE103" i="19"/>
  <c r="AH103" i="19"/>
  <c r="Y94" i="19"/>
  <c r="AB94" i="19"/>
  <c r="AE94" i="19"/>
  <c r="AH94" i="19"/>
  <c r="AK94" i="19"/>
  <c r="AN94" i="19"/>
  <c r="Y95" i="19"/>
  <c r="AB95" i="19"/>
  <c r="AE95" i="19"/>
  <c r="AH95" i="19"/>
  <c r="AK95" i="19"/>
  <c r="AN95" i="19"/>
  <c r="AQ95" i="19"/>
  <c r="W64" i="19"/>
  <c r="Z64" i="19"/>
  <c r="AC64" i="19"/>
  <c r="AF64" i="19"/>
  <c r="AI64" i="19"/>
  <c r="AL64" i="19"/>
  <c r="W65" i="19"/>
  <c r="X65" i="19"/>
  <c r="X66" i="19"/>
  <c r="Y51" i="19"/>
  <c r="V47" i="19"/>
  <c r="W40" i="19"/>
  <c r="Z40" i="19"/>
  <c r="AC40" i="19"/>
  <c r="W41" i="19"/>
  <c r="Z76" i="19"/>
  <c r="AC76" i="19"/>
  <c r="AF76" i="19"/>
  <c r="AI76" i="19"/>
  <c r="AE54" i="19"/>
  <c r="AB86" i="19"/>
  <c r="AE86" i="19"/>
  <c r="AH86" i="19"/>
  <c r="AK86" i="19"/>
  <c r="AN86" i="19"/>
  <c r="AC98" i="19"/>
  <c r="AF98" i="19"/>
  <c r="AI98" i="19"/>
  <c r="AL98" i="19"/>
  <c r="P29" i="19"/>
  <c r="S29" i="19"/>
  <c r="V29" i="19"/>
  <c r="Y29" i="19"/>
  <c r="AB29" i="19"/>
  <c r="AE29" i="19"/>
  <c r="AH29" i="19"/>
  <c r="AC99" i="19"/>
  <c r="AF99" i="19"/>
  <c r="AI99" i="19"/>
  <c r="AL99" i="19"/>
  <c r="AO99" i="19"/>
  <c r="AD27" i="19"/>
  <c r="AG27" i="19"/>
  <c r="AJ27" i="19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BO5" i="19"/>
  <c r="BC12" i="19"/>
  <c r="BF11" i="19"/>
  <c r="BI8" i="19"/>
  <c r="BF9" i="19"/>
  <c r="BO6" i="19"/>
  <c r="BO7" i="19"/>
  <c r="BF10" i="19"/>
  <c r="BF12" i="19"/>
  <c r="BC13" i="19"/>
  <c r="AA66" i="19"/>
  <c r="AA67" i="19"/>
  <c r="W78" i="19"/>
  <c r="Z78" i="19"/>
  <c r="AC78" i="19"/>
  <c r="AF78" i="19"/>
  <c r="AI78" i="19"/>
  <c r="AL78" i="19"/>
  <c r="AO78" i="19"/>
  <c r="W79" i="19"/>
  <c r="W70" i="19"/>
  <c r="Z70" i="19"/>
  <c r="AC70" i="19"/>
  <c r="AF70" i="19"/>
  <c r="AI70" i="19"/>
  <c r="W71" i="19"/>
  <c r="AC113" i="19"/>
  <c r="AF113" i="19"/>
  <c r="AI113" i="19"/>
  <c r="AL113" i="19"/>
  <c r="AO113" i="19"/>
  <c r="AC114" i="19"/>
  <c r="AF105" i="19"/>
  <c r="AI105" i="19"/>
  <c r="AF106" i="19"/>
  <c r="AI92" i="19"/>
  <c r="AL92" i="19"/>
  <c r="AO92" i="19"/>
  <c r="AB14" i="19"/>
  <c r="AE14" i="19"/>
  <c r="AH14" i="19"/>
  <c r="AK14" i="19"/>
  <c r="AN14" i="19"/>
  <c r="AQ14" i="19"/>
  <c r="AT14" i="19"/>
  <c r="AW14" i="19"/>
  <c r="AZ14" i="19"/>
  <c r="AB15" i="19"/>
  <c r="W51" i="19"/>
  <c r="Z51" i="19"/>
  <c r="AC51" i="19"/>
  <c r="AF51" i="19"/>
  <c r="AI51" i="19"/>
  <c r="AL51" i="19"/>
  <c r="AO51" i="19"/>
  <c r="AR51" i="19"/>
  <c r="AU51" i="19"/>
  <c r="AX51" i="19"/>
  <c r="W52" i="19"/>
  <c r="X32" i="19"/>
  <c r="AA32" i="19"/>
  <c r="AD32" i="19"/>
  <c r="AG32" i="19"/>
  <c r="AJ32" i="19"/>
  <c r="AM32" i="19"/>
  <c r="X33" i="19"/>
  <c r="Y98" i="19"/>
  <c r="AB98" i="19"/>
  <c r="AE98" i="19"/>
  <c r="Y99" i="19"/>
  <c r="AM55" i="19"/>
  <c r="AP55" i="19"/>
  <c r="AS55" i="19"/>
  <c r="AV55" i="19"/>
  <c r="AY55" i="19"/>
  <c r="Z29" i="19"/>
  <c r="Z30" i="19"/>
  <c r="AF36" i="19"/>
  <c r="AI36" i="19"/>
  <c r="AL36" i="19"/>
  <c r="AO36" i="19"/>
  <c r="Y47" i="19"/>
  <c r="AB47" i="19"/>
  <c r="AE47" i="19"/>
  <c r="Y48" i="19"/>
  <c r="Z65" i="19"/>
  <c r="AC65" i="19"/>
  <c r="AF65" i="19"/>
  <c r="AI65" i="19"/>
  <c r="AL65" i="19"/>
  <c r="AO65" i="19"/>
  <c r="Z66" i="19"/>
  <c r="AJ29" i="19"/>
  <c r="AM29" i="19"/>
  <c r="AP29" i="19"/>
  <c r="AB88" i="19"/>
  <c r="AE88" i="19"/>
  <c r="AB89" i="19"/>
  <c r="AB96" i="19"/>
  <c r="AE96" i="19"/>
  <c r="AH96" i="19"/>
  <c r="AK96" i="19"/>
  <c r="AN96" i="19"/>
  <c r="AQ96" i="19"/>
  <c r="AT96" i="19"/>
  <c r="AF103" i="19"/>
  <c r="AI103" i="19"/>
  <c r="AL103" i="19"/>
  <c r="G68" i="19"/>
  <c r="J68" i="19"/>
  <c r="M68" i="19"/>
  <c r="P68" i="19"/>
  <c r="S68" i="19"/>
  <c r="V68" i="19"/>
  <c r="Y68" i="19"/>
  <c r="AB68" i="19"/>
  <c r="AE68" i="19"/>
  <c r="AH68" i="19"/>
  <c r="AK68" i="19"/>
  <c r="AN68" i="19"/>
  <c r="AQ68" i="19"/>
  <c r="AT68" i="19"/>
  <c r="AW68" i="19"/>
  <c r="D69" i="19"/>
  <c r="AE60" i="19"/>
  <c r="AH60" i="19"/>
  <c r="AE61" i="19"/>
  <c r="AF100" i="19"/>
  <c r="AG20" i="19"/>
  <c r="AJ20" i="19"/>
  <c r="AM20" i="19"/>
  <c r="AP20" i="19"/>
  <c r="AS20" i="19"/>
  <c r="AV20" i="19"/>
  <c r="AY20" i="19"/>
  <c r="AD41" i="19"/>
  <c r="AG41" i="19"/>
  <c r="AD42" i="19"/>
  <c r="V18" i="19"/>
  <c r="Y18" i="19"/>
  <c r="AB18" i="19"/>
  <c r="AE18" i="19"/>
  <c r="AH18" i="19"/>
  <c r="V19" i="19"/>
  <c r="AA87" i="19"/>
  <c r="AD87" i="19"/>
  <c r="AG87" i="19"/>
  <c r="AJ87" i="19"/>
  <c r="AM87" i="19"/>
  <c r="AP87" i="19"/>
  <c r="AS87" i="19"/>
  <c r="AA88" i="19"/>
  <c r="AM49" i="19"/>
  <c r="AP49" i="19"/>
  <c r="AS49" i="19"/>
  <c r="AM50" i="19"/>
  <c r="X36" i="19"/>
  <c r="AA36" i="19"/>
  <c r="AD36" i="19"/>
  <c r="X37" i="19"/>
  <c r="G31" i="19"/>
  <c r="J31" i="19"/>
  <c r="M31" i="19"/>
  <c r="P31" i="19"/>
  <c r="S31" i="19"/>
  <c r="D32" i="19"/>
  <c r="Z28" i="19"/>
  <c r="AC28" i="19"/>
  <c r="AF28" i="19"/>
  <c r="AI28" i="19"/>
  <c r="AL28" i="19"/>
  <c r="AO28" i="19"/>
  <c r="AR28" i="19"/>
  <c r="Y24" i="19"/>
  <c r="AB24" i="19"/>
  <c r="AE24" i="19"/>
  <c r="AH24" i="19"/>
  <c r="Y25" i="19"/>
  <c r="AA72" i="19"/>
  <c r="AD72" i="19"/>
  <c r="AG72" i="19"/>
  <c r="AJ72" i="19"/>
  <c r="AM72" i="19"/>
  <c r="AA73" i="19"/>
  <c r="AM46" i="19"/>
  <c r="AJ30" i="19"/>
  <c r="AM30" i="19"/>
  <c r="AP30" i="19"/>
  <c r="AS30" i="19"/>
  <c r="Z20" i="19"/>
  <c r="AC20" i="19"/>
  <c r="AF20" i="19"/>
  <c r="AI20" i="19"/>
  <c r="AL20" i="19"/>
  <c r="Z21" i="19"/>
  <c r="AB56" i="19"/>
  <c r="AE56" i="19"/>
  <c r="AH56" i="19"/>
  <c r="AK56" i="19"/>
  <c r="AB57" i="19"/>
  <c r="G105" i="19"/>
  <c r="J105" i="19"/>
  <c r="M105" i="19"/>
  <c r="P105" i="19"/>
  <c r="S105" i="19"/>
  <c r="V105" i="19"/>
  <c r="Y105" i="19"/>
  <c r="AB105" i="19"/>
  <c r="AE105" i="19"/>
  <c r="AH105" i="19"/>
  <c r="AK105" i="19"/>
  <c r="AN105" i="19"/>
  <c r="D106" i="19"/>
  <c r="AF94" i="19"/>
  <c r="AI94" i="19"/>
  <c r="AL94" i="19"/>
  <c r="AF95" i="19"/>
  <c r="X56" i="19"/>
  <c r="AA56" i="19"/>
  <c r="AD56" i="19"/>
  <c r="AG56" i="19"/>
  <c r="AJ56" i="19"/>
  <c r="AM56" i="19"/>
  <c r="X57" i="19"/>
  <c r="AC9" i="19"/>
  <c r="AF9" i="19"/>
  <c r="AI9" i="19"/>
  <c r="AL9" i="19"/>
  <c r="AO9" i="19"/>
  <c r="AR9" i="19"/>
  <c r="AU9" i="19"/>
  <c r="AX9" i="19"/>
  <c r="BA9" i="19"/>
  <c r="BD9" i="19"/>
  <c r="BG9" i="19"/>
  <c r="BJ9" i="19"/>
  <c r="BM9" i="19"/>
  <c r="AC10" i="19"/>
  <c r="Z37" i="19"/>
  <c r="AC37" i="19"/>
  <c r="AF37" i="19"/>
  <c r="AI37" i="19"/>
  <c r="AL37" i="19"/>
  <c r="AO37" i="19"/>
  <c r="AR37" i="19"/>
  <c r="Z38" i="19"/>
  <c r="AF83" i="19"/>
  <c r="AF84" i="19"/>
  <c r="AA79" i="19"/>
  <c r="AD79" i="19"/>
  <c r="AG79" i="19"/>
  <c r="AJ79" i="19"/>
  <c r="AM79" i="19"/>
  <c r="AP79" i="19"/>
  <c r="AA80" i="19"/>
  <c r="Z14" i="19"/>
  <c r="AC14" i="19"/>
  <c r="AF14" i="19"/>
  <c r="AI14" i="19"/>
  <c r="AL14" i="19"/>
  <c r="Z15" i="19"/>
  <c r="X21" i="19"/>
  <c r="AA21" i="19"/>
  <c r="AD21" i="19"/>
  <c r="AG21" i="19"/>
  <c r="X22" i="19"/>
  <c r="X102" i="19"/>
  <c r="AA102" i="19"/>
  <c r="AD102" i="19"/>
  <c r="X103" i="19"/>
  <c r="X98" i="19"/>
  <c r="AA98" i="19"/>
  <c r="AD98" i="19"/>
  <c r="X99" i="19"/>
  <c r="X64" i="19"/>
  <c r="AA64" i="19"/>
  <c r="AD64" i="19"/>
  <c r="AG64" i="19"/>
  <c r="AJ64" i="19"/>
  <c r="AM64" i="19"/>
  <c r="AP64" i="19"/>
  <c r="Z41" i="19"/>
  <c r="AC41" i="19"/>
  <c r="AF41" i="19"/>
  <c r="Z42" i="19"/>
  <c r="AB51" i="19"/>
  <c r="AE51" i="19"/>
  <c r="AB52" i="19"/>
  <c r="AF87" i="19"/>
  <c r="AI87" i="19"/>
  <c r="AL87" i="19"/>
  <c r="AF88" i="19"/>
  <c r="Z58" i="19"/>
  <c r="AC58" i="19"/>
  <c r="AF58" i="19"/>
  <c r="AI58" i="19"/>
  <c r="AL58" i="19"/>
  <c r="Z59" i="19"/>
  <c r="X94" i="19"/>
  <c r="AA94" i="19"/>
  <c r="AD94" i="19"/>
  <c r="AG94" i="19"/>
  <c r="AJ94" i="19"/>
  <c r="AM94" i="19"/>
  <c r="AP94" i="19"/>
  <c r="X95" i="19"/>
  <c r="AD19" i="19"/>
  <c r="AG19" i="19"/>
  <c r="AJ19" i="19"/>
  <c r="AM19" i="19"/>
  <c r="AP19" i="19"/>
  <c r="AS19" i="19"/>
  <c r="AV19" i="19"/>
  <c r="AA18" i="19"/>
  <c r="AD18" i="19"/>
  <c r="AG18" i="19"/>
  <c r="AJ18" i="19"/>
  <c r="AM18" i="19"/>
  <c r="AP18" i="19"/>
  <c r="AS18" i="19"/>
  <c r="AE87" i="19"/>
  <c r="AH87" i="19"/>
  <c r="AK87" i="19"/>
  <c r="AN87" i="19"/>
  <c r="AQ87" i="19"/>
  <c r="AL111" i="19"/>
  <c r="AO111" i="19"/>
  <c r="AR111" i="19"/>
  <c r="AJ13" i="19"/>
  <c r="AM13" i="19"/>
  <c r="AP13" i="19"/>
  <c r="AS13" i="19"/>
  <c r="AV13" i="19"/>
  <c r="AY13" i="19"/>
  <c r="BB13" i="19"/>
  <c r="BE13" i="19"/>
  <c r="BH13" i="19"/>
  <c r="BK13" i="19"/>
  <c r="BN13" i="19"/>
  <c r="AJ14" i="19"/>
  <c r="AA108" i="19"/>
  <c r="AD108" i="19"/>
  <c r="AG108" i="19"/>
  <c r="AJ108" i="19"/>
  <c r="AA109" i="19"/>
  <c r="S30" i="19"/>
  <c r="V30" i="19"/>
  <c r="Y30" i="19"/>
  <c r="AB30" i="19"/>
  <c r="AE30" i="19"/>
  <c r="AH30" i="19"/>
  <c r="AK30" i="19"/>
  <c r="AD113" i="19"/>
  <c r="AG113" i="19"/>
  <c r="AJ113" i="19"/>
  <c r="AD114" i="19"/>
  <c r="BI10" i="19"/>
  <c r="BC14" i="19"/>
  <c r="BF13" i="19"/>
  <c r="BL8" i="19"/>
  <c r="BI12" i="19"/>
  <c r="BI9" i="19"/>
  <c r="BI11" i="19"/>
  <c r="AG114" i="19"/>
  <c r="AJ114" i="19"/>
  <c r="AM114" i="19"/>
  <c r="AG115" i="19"/>
  <c r="AM14" i="19"/>
  <c r="AP14" i="19"/>
  <c r="AS14" i="19"/>
  <c r="AV14" i="19"/>
  <c r="AY14" i="19"/>
  <c r="BB14" i="19"/>
  <c r="BE14" i="19"/>
  <c r="BH14" i="19"/>
  <c r="BK14" i="19"/>
  <c r="BN14" i="19"/>
  <c r="AM15" i="19"/>
  <c r="AA22" i="19"/>
  <c r="AD22" i="19"/>
  <c r="AG22" i="19"/>
  <c r="AJ22" i="19"/>
  <c r="AA23" i="19"/>
  <c r="AI84" i="19"/>
  <c r="AI85" i="19"/>
  <c r="AD88" i="19"/>
  <c r="AG88" i="19"/>
  <c r="AJ88" i="19"/>
  <c r="AM88" i="19"/>
  <c r="AP88" i="19"/>
  <c r="AS88" i="19"/>
  <c r="AV88" i="19"/>
  <c r="AD89" i="19"/>
  <c r="Y19" i="19"/>
  <c r="AB19" i="19"/>
  <c r="AE19" i="19"/>
  <c r="AH19" i="19"/>
  <c r="AK19" i="19"/>
  <c r="Y20" i="19"/>
  <c r="Z52" i="19"/>
  <c r="AC52" i="19"/>
  <c r="AF52" i="19"/>
  <c r="AI52" i="19"/>
  <c r="AL52" i="19"/>
  <c r="AO52" i="19"/>
  <c r="AR52" i="19"/>
  <c r="AU52" i="19"/>
  <c r="AX52" i="19"/>
  <c r="BA52" i="19"/>
  <c r="Z53" i="19"/>
  <c r="AI100" i="19"/>
  <c r="AL100" i="19"/>
  <c r="AO100" i="19"/>
  <c r="AR100" i="19"/>
  <c r="AI101" i="19"/>
  <c r="AO112" i="19"/>
  <c r="AR112" i="19"/>
  <c r="AU112" i="19"/>
  <c r="AA65" i="19"/>
  <c r="AD65" i="19"/>
  <c r="AG65" i="19"/>
  <c r="AJ65" i="19"/>
  <c r="AM65" i="19"/>
  <c r="AP65" i="19"/>
  <c r="AS65" i="19"/>
  <c r="AI106" i="19"/>
  <c r="AL106" i="19"/>
  <c r="AI107" i="19"/>
  <c r="Z79" i="19"/>
  <c r="AC79" i="19"/>
  <c r="AF79" i="19"/>
  <c r="AI79" i="19"/>
  <c r="AL79" i="19"/>
  <c r="AO79" i="19"/>
  <c r="AR79" i="19"/>
  <c r="Z80" i="19"/>
  <c r="AD67" i="19"/>
  <c r="AD68" i="19"/>
  <c r="AD109" i="19"/>
  <c r="AG109" i="19"/>
  <c r="AJ109" i="19"/>
  <c r="AM109" i="19"/>
  <c r="AD110" i="19"/>
  <c r="AC59" i="19"/>
  <c r="AF59" i="19"/>
  <c r="AI59" i="19"/>
  <c r="AL59" i="19"/>
  <c r="AO59" i="19"/>
  <c r="AC60" i="19"/>
  <c r="AC42" i="19"/>
  <c r="AF42" i="19"/>
  <c r="AI42" i="19"/>
  <c r="AC43" i="19"/>
  <c r="AC38" i="19"/>
  <c r="AF38" i="19"/>
  <c r="AI38" i="19"/>
  <c r="AL38" i="19"/>
  <c r="AO38" i="19"/>
  <c r="AR38" i="19"/>
  <c r="AU38" i="19"/>
  <c r="AC39" i="19"/>
  <c r="AA57" i="19"/>
  <c r="AD57" i="19"/>
  <c r="AG57" i="19"/>
  <c r="AJ57" i="19"/>
  <c r="AM57" i="19"/>
  <c r="AP57" i="19"/>
  <c r="AS57" i="19"/>
  <c r="AV57" i="19"/>
  <c r="AY57" i="19"/>
  <c r="BB57" i="19"/>
  <c r="BE57" i="19"/>
  <c r="AA58" i="19"/>
  <c r="AP47" i="19"/>
  <c r="AB25" i="19"/>
  <c r="AE25" i="19"/>
  <c r="AH25" i="19"/>
  <c r="AK25" i="19"/>
  <c r="AB26" i="19"/>
  <c r="V31" i="19"/>
  <c r="Y31" i="19"/>
  <c r="AB31" i="19"/>
  <c r="AE31" i="19"/>
  <c r="AH31" i="19"/>
  <c r="AK31" i="19"/>
  <c r="AN31" i="19"/>
  <c r="AE97" i="19"/>
  <c r="AH97" i="19"/>
  <c r="AK97" i="19"/>
  <c r="AN97" i="19"/>
  <c r="AQ97" i="19"/>
  <c r="AT97" i="19"/>
  <c r="AW97" i="19"/>
  <c r="AG42" i="19"/>
  <c r="AJ42" i="19"/>
  <c r="AG43" i="19"/>
  <c r="AH61" i="19"/>
  <c r="AK61" i="19"/>
  <c r="AH62" i="19"/>
  <c r="AH88" i="19"/>
  <c r="AK88" i="19"/>
  <c r="AN88" i="19"/>
  <c r="AQ88" i="19"/>
  <c r="AT88" i="19"/>
  <c r="AB48" i="19"/>
  <c r="AE48" i="19"/>
  <c r="AH48" i="19"/>
  <c r="AB49" i="19"/>
  <c r="AI104" i="19"/>
  <c r="AL104" i="19"/>
  <c r="AO104" i="19"/>
  <c r="AL93" i="19"/>
  <c r="AO93" i="19"/>
  <c r="AR93" i="19"/>
  <c r="AE15" i="19"/>
  <c r="AH15" i="19"/>
  <c r="AK15" i="19"/>
  <c r="AN15" i="19"/>
  <c r="AQ15" i="19"/>
  <c r="AT15" i="19"/>
  <c r="AW15" i="19"/>
  <c r="AZ15" i="19"/>
  <c r="AE16" i="19"/>
  <c r="AL105" i="19"/>
  <c r="AO105" i="19"/>
  <c r="AR105" i="19"/>
  <c r="Z71" i="19"/>
  <c r="AC71" i="19"/>
  <c r="AF71" i="19"/>
  <c r="AI71" i="19"/>
  <c r="AL71" i="19"/>
  <c r="Z72" i="19"/>
  <c r="AA95" i="19"/>
  <c r="AD95" i="19"/>
  <c r="AG95" i="19"/>
  <c r="AJ95" i="19"/>
  <c r="AM95" i="19"/>
  <c r="AP95" i="19"/>
  <c r="AS95" i="19"/>
  <c r="AA96" i="19"/>
  <c r="AI88" i="19"/>
  <c r="AL88" i="19"/>
  <c r="AO88" i="19"/>
  <c r="AI89" i="19"/>
  <c r="AE52" i="19"/>
  <c r="AH52" i="19"/>
  <c r="AE53" i="19"/>
  <c r="AF10" i="19"/>
  <c r="AI10" i="19"/>
  <c r="AL10" i="19"/>
  <c r="AO10" i="19"/>
  <c r="AR10" i="19"/>
  <c r="AU10" i="19"/>
  <c r="AX10" i="19"/>
  <c r="BA10" i="19"/>
  <c r="BD10" i="19"/>
  <c r="BG10" i="19"/>
  <c r="BJ10" i="19"/>
  <c r="BM10" i="19"/>
  <c r="AF11" i="19"/>
  <c r="AD73" i="19"/>
  <c r="AG73" i="19"/>
  <c r="AJ73" i="19"/>
  <c r="AM73" i="19"/>
  <c r="AP73" i="19"/>
  <c r="AD74" i="19"/>
  <c r="G69" i="19"/>
  <c r="J69" i="19"/>
  <c r="M69" i="19"/>
  <c r="P69" i="19"/>
  <c r="S69" i="19"/>
  <c r="V69" i="19"/>
  <c r="Y69" i="19"/>
  <c r="AB69" i="19"/>
  <c r="AE69" i="19"/>
  <c r="AH69" i="19"/>
  <c r="AK69" i="19"/>
  <c r="AN69" i="19"/>
  <c r="AQ69" i="19"/>
  <c r="AT69" i="19"/>
  <c r="AW69" i="19"/>
  <c r="AZ69" i="19"/>
  <c r="D70" i="19"/>
  <c r="AC66" i="19"/>
  <c r="AF66" i="19"/>
  <c r="AI66" i="19"/>
  <c r="AL66" i="19"/>
  <c r="AO66" i="19"/>
  <c r="AR66" i="19"/>
  <c r="AC67" i="19"/>
  <c r="AC29" i="19"/>
  <c r="AF29" i="19"/>
  <c r="AI29" i="19"/>
  <c r="AL29" i="19"/>
  <c r="AO29" i="19"/>
  <c r="AR29" i="19"/>
  <c r="AU29" i="19"/>
  <c r="AA99" i="19"/>
  <c r="AD99" i="19"/>
  <c r="AG99" i="19"/>
  <c r="AA100" i="19"/>
  <c r="AA103" i="19"/>
  <c r="AD103" i="19"/>
  <c r="AG103" i="19"/>
  <c r="AA104" i="19"/>
  <c r="AJ21" i="19"/>
  <c r="AM21" i="19"/>
  <c r="AP21" i="19"/>
  <c r="AS21" i="19"/>
  <c r="AV21" i="19"/>
  <c r="AY21" i="19"/>
  <c r="BB21" i="19"/>
  <c r="AD80" i="19"/>
  <c r="AG80" i="19"/>
  <c r="AJ80" i="19"/>
  <c r="AM80" i="19"/>
  <c r="AP80" i="19"/>
  <c r="AS80" i="19"/>
  <c r="AD81" i="19"/>
  <c r="AI95" i="19"/>
  <c r="AL95" i="19"/>
  <c r="AO95" i="19"/>
  <c r="AI96" i="19"/>
  <c r="D107" i="19"/>
  <c r="G106" i="19"/>
  <c r="J106" i="19"/>
  <c r="M106" i="19"/>
  <c r="P106" i="19"/>
  <c r="S106" i="19"/>
  <c r="V106" i="19"/>
  <c r="Y106" i="19"/>
  <c r="AB106" i="19"/>
  <c r="AE106" i="19"/>
  <c r="AH106" i="19"/>
  <c r="AK106" i="19"/>
  <c r="AN106" i="19"/>
  <c r="AQ106" i="19"/>
  <c r="AE57" i="19"/>
  <c r="AH57" i="19"/>
  <c r="AK57" i="19"/>
  <c r="AN57" i="19"/>
  <c r="AE58" i="19"/>
  <c r="G32" i="19"/>
  <c r="J32" i="19"/>
  <c r="M32" i="19"/>
  <c r="P32" i="19"/>
  <c r="S32" i="19"/>
  <c r="V32" i="19"/>
  <c r="Y32" i="19"/>
  <c r="AB32" i="19"/>
  <c r="AE32" i="19"/>
  <c r="AH32" i="19"/>
  <c r="AK32" i="19"/>
  <c r="AN32" i="19"/>
  <c r="AQ32" i="19"/>
  <c r="D33" i="19"/>
  <c r="AP50" i="19"/>
  <c r="AS50" i="19"/>
  <c r="AV50" i="19"/>
  <c r="AP51" i="19"/>
  <c r="AE89" i="19"/>
  <c r="AH89" i="19"/>
  <c r="AK89" i="19"/>
  <c r="AN89" i="19"/>
  <c r="AQ89" i="19"/>
  <c r="AT89" i="19"/>
  <c r="AW89" i="19"/>
  <c r="AE90" i="19"/>
  <c r="AC15" i="19"/>
  <c r="AF15" i="19"/>
  <c r="AI15" i="19"/>
  <c r="AL15" i="19"/>
  <c r="AO15" i="19"/>
  <c r="AC16" i="19"/>
  <c r="AP56" i="19"/>
  <c r="AS56" i="19"/>
  <c r="AV56" i="19"/>
  <c r="AY56" i="19"/>
  <c r="BB56" i="19"/>
  <c r="AC21" i="19"/>
  <c r="AF21" i="19"/>
  <c r="AI21" i="19"/>
  <c r="AL21" i="19"/>
  <c r="AO21" i="19"/>
  <c r="AC22" i="19"/>
  <c r="AA37" i="19"/>
  <c r="AD37" i="19"/>
  <c r="AG37" i="19"/>
  <c r="AA38" i="19"/>
  <c r="AM31" i="19"/>
  <c r="AP31" i="19"/>
  <c r="AS31" i="19"/>
  <c r="AV31" i="19"/>
  <c r="AC30" i="19"/>
  <c r="AF30" i="19"/>
  <c r="AI30" i="19"/>
  <c r="AL30" i="19"/>
  <c r="AO30" i="19"/>
  <c r="AR30" i="19"/>
  <c r="AU30" i="19"/>
  <c r="AC31" i="19"/>
  <c r="AB99" i="19"/>
  <c r="AE99" i="19"/>
  <c r="AH99" i="19"/>
  <c r="AB100" i="19"/>
  <c r="AA33" i="19"/>
  <c r="AD33" i="19"/>
  <c r="AG33" i="19"/>
  <c r="AJ33" i="19"/>
  <c r="AM33" i="19"/>
  <c r="AP33" i="19"/>
  <c r="AA34" i="19"/>
  <c r="AF114" i="19"/>
  <c r="AI114" i="19"/>
  <c r="AL114" i="19"/>
  <c r="AO114" i="19"/>
  <c r="AR114" i="19"/>
  <c r="AF115" i="19"/>
  <c r="BC15" i="19"/>
  <c r="BL9" i="19"/>
  <c r="BO8" i="19"/>
  <c r="BF14" i="19"/>
  <c r="BL11" i="19"/>
  <c r="BL12" i="19"/>
  <c r="BI13" i="19"/>
  <c r="BL10" i="19"/>
  <c r="AD38" i="19"/>
  <c r="AG38" i="19"/>
  <c r="AJ38" i="19"/>
  <c r="AD39" i="19"/>
  <c r="AS51" i="19"/>
  <c r="AV51" i="19"/>
  <c r="AY51" i="19"/>
  <c r="AS52" i="19"/>
  <c r="AH58" i="19"/>
  <c r="AK58" i="19"/>
  <c r="AN58" i="19"/>
  <c r="AQ58" i="19"/>
  <c r="AH59" i="19"/>
  <c r="AL96" i="19"/>
  <c r="AO96" i="19"/>
  <c r="AR96" i="19"/>
  <c r="AL97" i="19"/>
  <c r="AD100" i="19"/>
  <c r="AG100" i="19"/>
  <c r="AJ100" i="19"/>
  <c r="AD101" i="19"/>
  <c r="AF67" i="19"/>
  <c r="AI67" i="19"/>
  <c r="AL67" i="19"/>
  <c r="AO67" i="19"/>
  <c r="AR67" i="19"/>
  <c r="AU67" i="19"/>
  <c r="AF68" i="19"/>
  <c r="AI11" i="19"/>
  <c r="AL11" i="19"/>
  <c r="AO11" i="19"/>
  <c r="AR11" i="19"/>
  <c r="AU11" i="19"/>
  <c r="AX11" i="19"/>
  <c r="BA11" i="19"/>
  <c r="BD11" i="19"/>
  <c r="BG11" i="19"/>
  <c r="BJ11" i="19"/>
  <c r="BM11" i="19"/>
  <c r="AI12" i="19"/>
  <c r="AF60" i="19"/>
  <c r="AI60" i="19"/>
  <c r="AL60" i="19"/>
  <c r="AO60" i="19"/>
  <c r="AR60" i="19"/>
  <c r="AF61" i="19"/>
  <c r="AL101" i="19"/>
  <c r="AO101" i="19"/>
  <c r="AR101" i="19"/>
  <c r="AU101" i="19"/>
  <c r="AL102" i="19"/>
  <c r="AD34" i="19"/>
  <c r="AG34" i="19"/>
  <c r="AJ34" i="19"/>
  <c r="AM34" i="19"/>
  <c r="AP34" i="19"/>
  <c r="AS34" i="19"/>
  <c r="AD35" i="19"/>
  <c r="AH90" i="19"/>
  <c r="AK90" i="19"/>
  <c r="AN90" i="19"/>
  <c r="AQ90" i="19"/>
  <c r="AT90" i="19"/>
  <c r="AW90" i="19"/>
  <c r="AZ90" i="19"/>
  <c r="AH91" i="19"/>
  <c r="AG74" i="19"/>
  <c r="AJ74" i="19"/>
  <c r="AM74" i="19"/>
  <c r="AP74" i="19"/>
  <c r="AS74" i="19"/>
  <c r="AG75" i="19"/>
  <c r="AE49" i="19"/>
  <c r="AH49" i="19"/>
  <c r="AK49" i="19"/>
  <c r="AE50" i="19"/>
  <c r="AK62" i="19"/>
  <c r="AN62" i="19"/>
  <c r="AK63" i="19"/>
  <c r="AF39" i="19"/>
  <c r="AI39" i="19"/>
  <c r="AL39" i="19"/>
  <c r="AO39" i="19"/>
  <c r="AR39" i="19"/>
  <c r="AU39" i="19"/>
  <c r="AX39" i="19"/>
  <c r="AF40" i="19"/>
  <c r="AG68" i="19"/>
  <c r="AG69" i="19"/>
  <c r="AL107" i="19"/>
  <c r="AO107" i="19"/>
  <c r="AR107" i="19"/>
  <c r="AU107" i="19"/>
  <c r="AX107" i="19"/>
  <c r="AL108" i="19"/>
  <c r="AP32" i="19"/>
  <c r="AS32" i="19"/>
  <c r="AV32" i="19"/>
  <c r="AY32" i="19"/>
  <c r="AD23" i="19"/>
  <c r="AG23" i="19"/>
  <c r="AJ23" i="19"/>
  <c r="AM23" i="19"/>
  <c r="AD24" i="19"/>
  <c r="G33" i="19"/>
  <c r="J33" i="19"/>
  <c r="M33" i="19"/>
  <c r="P33" i="19"/>
  <c r="S33" i="19"/>
  <c r="V33" i="19"/>
  <c r="Y33" i="19"/>
  <c r="AB33" i="19"/>
  <c r="AE33" i="19"/>
  <c r="AH33" i="19"/>
  <c r="AK33" i="19"/>
  <c r="AN33" i="19"/>
  <c r="AQ33" i="19"/>
  <c r="AT33" i="19"/>
  <c r="D34" i="19"/>
  <c r="AD104" i="19"/>
  <c r="AG104" i="19"/>
  <c r="AJ104" i="19"/>
  <c r="AD105" i="19"/>
  <c r="G70" i="19"/>
  <c r="J70" i="19"/>
  <c r="M70" i="19"/>
  <c r="P70" i="19"/>
  <c r="S70" i="19"/>
  <c r="V70" i="19"/>
  <c r="Y70" i="19"/>
  <c r="AB70" i="19"/>
  <c r="AE70" i="19"/>
  <c r="AH70" i="19"/>
  <c r="AK70" i="19"/>
  <c r="AN70" i="19"/>
  <c r="AQ70" i="19"/>
  <c r="AT70" i="19"/>
  <c r="AW70" i="19"/>
  <c r="AZ70" i="19"/>
  <c r="D71" i="19"/>
  <c r="AS48" i="19"/>
  <c r="AO94" i="19"/>
  <c r="AR94" i="19"/>
  <c r="AU94" i="19"/>
  <c r="AF43" i="19"/>
  <c r="AI43" i="19"/>
  <c r="AL43" i="19"/>
  <c r="AF44" i="19"/>
  <c r="AO106" i="19"/>
  <c r="AR106" i="19"/>
  <c r="AU106" i="19"/>
  <c r="AR113" i="19"/>
  <c r="AU113" i="19"/>
  <c r="AX113" i="19"/>
  <c r="AH98" i="19"/>
  <c r="AK98" i="19"/>
  <c r="AN98" i="19"/>
  <c r="AQ98" i="19"/>
  <c r="AT98" i="19"/>
  <c r="AW98" i="19"/>
  <c r="AZ98" i="19"/>
  <c r="AG89" i="19"/>
  <c r="AJ89" i="19"/>
  <c r="AM89" i="19"/>
  <c r="AP89" i="19"/>
  <c r="AS89" i="19"/>
  <c r="AV89" i="19"/>
  <c r="AY89" i="19"/>
  <c r="AG90" i="19"/>
  <c r="AM22" i="19"/>
  <c r="AP22" i="19"/>
  <c r="AS22" i="19"/>
  <c r="AV22" i="19"/>
  <c r="AY22" i="19"/>
  <c r="BB22" i="19"/>
  <c r="BE22" i="19"/>
  <c r="AJ115" i="19"/>
  <c r="AM115" i="19"/>
  <c r="AP115" i="19"/>
  <c r="AJ116" i="19"/>
  <c r="AH16" i="19"/>
  <c r="AK16" i="19"/>
  <c r="AN16" i="19"/>
  <c r="AQ16" i="19"/>
  <c r="AT16" i="19"/>
  <c r="AW16" i="19"/>
  <c r="AZ16" i="19"/>
  <c r="AH17" i="19"/>
  <c r="AE26" i="19"/>
  <c r="AH26" i="19"/>
  <c r="AK26" i="19"/>
  <c r="AN26" i="19"/>
  <c r="AE27" i="19"/>
  <c r="AB20" i="19"/>
  <c r="AE20" i="19"/>
  <c r="AH20" i="19"/>
  <c r="AK20" i="19"/>
  <c r="AN20" i="19"/>
  <c r="AB21" i="19"/>
  <c r="AP15" i="19"/>
  <c r="AS15" i="19"/>
  <c r="AV15" i="19"/>
  <c r="AY15" i="19"/>
  <c r="BB15" i="19"/>
  <c r="BE15" i="19"/>
  <c r="BH15" i="19"/>
  <c r="BK15" i="19"/>
  <c r="BN15" i="19"/>
  <c r="AP16" i="19"/>
  <c r="AF31" i="19"/>
  <c r="AI31" i="19"/>
  <c r="AL31" i="19"/>
  <c r="AO31" i="19"/>
  <c r="AR31" i="19"/>
  <c r="AU31" i="19"/>
  <c r="AX31" i="19"/>
  <c r="AF32" i="19"/>
  <c r="AL89" i="19"/>
  <c r="AO89" i="19"/>
  <c r="AR89" i="19"/>
  <c r="AL90" i="19"/>
  <c r="AC72" i="19"/>
  <c r="AF72" i="19"/>
  <c r="AI72" i="19"/>
  <c r="AL72" i="19"/>
  <c r="AO72" i="19"/>
  <c r="AC73" i="19"/>
  <c r="AS33" i="19"/>
  <c r="AV33" i="19"/>
  <c r="AY33" i="19"/>
  <c r="BB33" i="19"/>
  <c r="AI115" i="19"/>
  <c r="AL115" i="19"/>
  <c r="AO115" i="19"/>
  <c r="AR115" i="19"/>
  <c r="AU115" i="19"/>
  <c r="AI116" i="19"/>
  <c r="AE100" i="19"/>
  <c r="AH100" i="19"/>
  <c r="AK100" i="19"/>
  <c r="AE101" i="19"/>
  <c r="AF22" i="19"/>
  <c r="AI22" i="19"/>
  <c r="AL22" i="19"/>
  <c r="AO22" i="19"/>
  <c r="AR22" i="19"/>
  <c r="AF23" i="19"/>
  <c r="AF16" i="19"/>
  <c r="AI16" i="19"/>
  <c r="AL16" i="19"/>
  <c r="AO16" i="19"/>
  <c r="AR16" i="19"/>
  <c r="AF17" i="19"/>
  <c r="G107" i="19"/>
  <c r="J107" i="19"/>
  <c r="M107" i="19"/>
  <c r="P107" i="19"/>
  <c r="S107" i="19"/>
  <c r="V107" i="19"/>
  <c r="Y107" i="19"/>
  <c r="AB107" i="19"/>
  <c r="AE107" i="19"/>
  <c r="AH107" i="19"/>
  <c r="AK107" i="19"/>
  <c r="AN107" i="19"/>
  <c r="AQ107" i="19"/>
  <c r="AT107" i="19"/>
  <c r="D108" i="19"/>
  <c r="AG81" i="19"/>
  <c r="AJ81" i="19"/>
  <c r="AM81" i="19"/>
  <c r="AP81" i="19"/>
  <c r="AS81" i="19"/>
  <c r="AV81" i="19"/>
  <c r="AG82" i="19"/>
  <c r="AH53" i="19"/>
  <c r="AK53" i="19"/>
  <c r="AH54" i="19"/>
  <c r="AD96" i="19"/>
  <c r="AG96" i="19"/>
  <c r="AJ96" i="19"/>
  <c r="AM96" i="19"/>
  <c r="AP96" i="19"/>
  <c r="AS96" i="19"/>
  <c r="AV96" i="19"/>
  <c r="AD97" i="19"/>
  <c r="AD66" i="19"/>
  <c r="AG66" i="19"/>
  <c r="AJ66" i="19"/>
  <c r="AM66" i="19"/>
  <c r="AP66" i="19"/>
  <c r="AS66" i="19"/>
  <c r="AV66" i="19"/>
  <c r="AJ43" i="19"/>
  <c r="AM43" i="19"/>
  <c r="AJ44" i="19"/>
  <c r="AD58" i="19"/>
  <c r="AG58" i="19"/>
  <c r="AJ58" i="19"/>
  <c r="AM58" i="19"/>
  <c r="AP58" i="19"/>
  <c r="AS58" i="19"/>
  <c r="AV58" i="19"/>
  <c r="AY58" i="19"/>
  <c r="BB58" i="19"/>
  <c r="BE58" i="19"/>
  <c r="BH58" i="19"/>
  <c r="AD59" i="19"/>
  <c r="AG110" i="19"/>
  <c r="AJ110" i="19"/>
  <c r="AM110" i="19"/>
  <c r="AP110" i="19"/>
  <c r="AG111" i="19"/>
  <c r="AC80" i="19"/>
  <c r="AF80" i="19"/>
  <c r="AI80" i="19"/>
  <c r="AL80" i="19"/>
  <c r="AO80" i="19"/>
  <c r="AR80" i="19"/>
  <c r="AU80" i="19"/>
  <c r="AC81" i="19"/>
  <c r="AC53" i="19"/>
  <c r="AF53" i="19"/>
  <c r="AI53" i="19"/>
  <c r="AL53" i="19"/>
  <c r="AO53" i="19"/>
  <c r="AR53" i="19"/>
  <c r="AU53" i="19"/>
  <c r="AX53" i="19"/>
  <c r="BA53" i="19"/>
  <c r="BD53" i="19"/>
  <c r="AC54" i="19"/>
  <c r="AL85" i="19"/>
  <c r="AL86" i="19"/>
  <c r="BO10" i="19"/>
  <c r="BO12" i="19"/>
  <c r="BC70" i="19"/>
  <c r="BI14" i="19"/>
  <c r="BO9" i="19"/>
  <c r="BL13" i="19"/>
  <c r="BO11" i="19"/>
  <c r="BC16" i="19"/>
  <c r="BF15" i="19"/>
  <c r="AF81" i="19"/>
  <c r="AI81" i="19"/>
  <c r="AL81" i="19"/>
  <c r="AO81" i="19"/>
  <c r="AR81" i="19"/>
  <c r="AU81" i="19"/>
  <c r="AX81" i="19"/>
  <c r="AF82" i="19"/>
  <c r="AM44" i="19"/>
  <c r="AP44" i="19"/>
  <c r="AM45" i="19"/>
  <c r="AK54" i="19"/>
  <c r="AN54" i="19"/>
  <c r="AK55" i="19"/>
  <c r="AI23" i="19"/>
  <c r="AL23" i="19"/>
  <c r="AO23" i="19"/>
  <c r="AR23" i="19"/>
  <c r="AU23" i="19"/>
  <c r="AI24" i="19"/>
  <c r="AL116" i="19"/>
  <c r="AO116" i="19"/>
  <c r="AR116" i="19"/>
  <c r="AU116" i="19"/>
  <c r="AX116" i="19"/>
  <c r="AL117" i="19"/>
  <c r="AF73" i="19"/>
  <c r="AI73" i="19"/>
  <c r="AL73" i="19"/>
  <c r="AO73" i="19"/>
  <c r="AR73" i="19"/>
  <c r="AF74" i="19"/>
  <c r="AI32" i="19"/>
  <c r="AL32" i="19"/>
  <c r="AO32" i="19"/>
  <c r="AR32" i="19"/>
  <c r="AU32" i="19"/>
  <c r="AX32" i="19"/>
  <c r="BA32" i="19"/>
  <c r="AI33" i="19"/>
  <c r="AE21" i="19"/>
  <c r="AH21" i="19"/>
  <c r="AK21" i="19"/>
  <c r="AN21" i="19"/>
  <c r="AQ21" i="19"/>
  <c r="AE22" i="19"/>
  <c r="AH27" i="19"/>
  <c r="AK27" i="19"/>
  <c r="AN27" i="19"/>
  <c r="AQ27" i="19"/>
  <c r="AH28" i="19"/>
  <c r="AG59" i="19"/>
  <c r="AJ59" i="19"/>
  <c r="AM59" i="19"/>
  <c r="AP59" i="19"/>
  <c r="AS59" i="19"/>
  <c r="AV59" i="19"/>
  <c r="AY59" i="19"/>
  <c r="BB59" i="19"/>
  <c r="BE59" i="19"/>
  <c r="BH59" i="19"/>
  <c r="BK59" i="19"/>
  <c r="AG60" i="19"/>
  <c r="AJ82" i="19"/>
  <c r="AM82" i="19"/>
  <c r="AP82" i="19"/>
  <c r="AS82" i="19"/>
  <c r="AV82" i="19"/>
  <c r="AY82" i="19"/>
  <c r="AJ83" i="19"/>
  <c r="AM116" i="19"/>
  <c r="AP116" i="19"/>
  <c r="AS116" i="19"/>
  <c r="AM117" i="19"/>
  <c r="AG67" i="19"/>
  <c r="AJ67" i="19"/>
  <c r="AM67" i="19"/>
  <c r="AP67" i="19"/>
  <c r="AS67" i="19"/>
  <c r="AV67" i="19"/>
  <c r="AY67" i="19"/>
  <c r="AO108" i="19"/>
  <c r="AR108" i="19"/>
  <c r="AU108" i="19"/>
  <c r="AX108" i="19"/>
  <c r="BA108" i="19"/>
  <c r="AO109" i="19"/>
  <c r="AN63" i="19"/>
  <c r="AQ63" i="19"/>
  <c r="AN64" i="19"/>
  <c r="AJ75" i="19"/>
  <c r="AM75" i="19"/>
  <c r="AP75" i="19"/>
  <c r="AS75" i="19"/>
  <c r="AV75" i="19"/>
  <c r="AJ76" i="19"/>
  <c r="AG35" i="19"/>
  <c r="AJ35" i="19"/>
  <c r="AM35" i="19"/>
  <c r="AP35" i="19"/>
  <c r="AS35" i="19"/>
  <c r="AV35" i="19"/>
  <c r="AG36" i="19"/>
  <c r="AG39" i="19"/>
  <c r="AJ39" i="19"/>
  <c r="AM39" i="19"/>
  <c r="AG40" i="19"/>
  <c r="AF54" i="19"/>
  <c r="AI54" i="19"/>
  <c r="AL54" i="19"/>
  <c r="AO54" i="19"/>
  <c r="AR54" i="19"/>
  <c r="AU54" i="19"/>
  <c r="AX54" i="19"/>
  <c r="BA54" i="19"/>
  <c r="BD54" i="19"/>
  <c r="BG54" i="19"/>
  <c r="AF55" i="19"/>
  <c r="AJ111" i="19"/>
  <c r="AM111" i="19"/>
  <c r="AP111" i="19"/>
  <c r="AS111" i="19"/>
  <c r="AJ112" i="19"/>
  <c r="AG97" i="19"/>
  <c r="AJ97" i="19"/>
  <c r="AM97" i="19"/>
  <c r="AP97" i="19"/>
  <c r="AS97" i="19"/>
  <c r="AV97" i="19"/>
  <c r="AY97" i="19"/>
  <c r="AG98" i="19"/>
  <c r="AI17" i="19"/>
  <c r="AL17" i="19"/>
  <c r="AO17" i="19"/>
  <c r="AR17" i="19"/>
  <c r="AU17" i="19"/>
  <c r="AI18" i="19"/>
  <c r="AH101" i="19"/>
  <c r="AK101" i="19"/>
  <c r="AN101" i="19"/>
  <c r="AH102" i="19"/>
  <c r="AO90" i="19"/>
  <c r="AR90" i="19"/>
  <c r="AU90" i="19"/>
  <c r="AO91" i="19"/>
  <c r="AS16" i="19"/>
  <c r="AV16" i="19"/>
  <c r="AY16" i="19"/>
  <c r="BB16" i="19"/>
  <c r="BE16" i="19"/>
  <c r="BH16" i="19"/>
  <c r="BK16" i="19"/>
  <c r="BN16" i="19"/>
  <c r="AS17" i="19"/>
  <c r="AI44" i="19"/>
  <c r="AL44" i="19"/>
  <c r="AO44" i="19"/>
  <c r="AI45" i="19"/>
  <c r="AV49" i="19"/>
  <c r="G71" i="19"/>
  <c r="J71" i="19"/>
  <c r="M71" i="19"/>
  <c r="P71" i="19"/>
  <c r="S71" i="19"/>
  <c r="V71" i="19"/>
  <c r="Y71" i="19"/>
  <c r="AB71" i="19"/>
  <c r="AE71" i="19"/>
  <c r="AH71" i="19"/>
  <c r="AK71" i="19"/>
  <c r="AN71" i="19"/>
  <c r="AQ71" i="19"/>
  <c r="AT71" i="19"/>
  <c r="AW71" i="19"/>
  <c r="AZ71" i="19"/>
  <c r="D72" i="19"/>
  <c r="AI40" i="19"/>
  <c r="AL40" i="19"/>
  <c r="AO40" i="19"/>
  <c r="AR40" i="19"/>
  <c r="AU40" i="19"/>
  <c r="AX40" i="19"/>
  <c r="BA40" i="19"/>
  <c r="AI41" i="19"/>
  <c r="AK91" i="19"/>
  <c r="AN91" i="19"/>
  <c r="AQ91" i="19"/>
  <c r="AT91" i="19"/>
  <c r="AW91" i="19"/>
  <c r="AZ91" i="19"/>
  <c r="AK92" i="19"/>
  <c r="AV34" i="19"/>
  <c r="AY34" i="19"/>
  <c r="BB34" i="19"/>
  <c r="BE34" i="19"/>
  <c r="AI68" i="19"/>
  <c r="AL68" i="19"/>
  <c r="AO68" i="19"/>
  <c r="AR68" i="19"/>
  <c r="AU68" i="19"/>
  <c r="AX68" i="19"/>
  <c r="AI69" i="19"/>
  <c r="AO97" i="19"/>
  <c r="AR97" i="19"/>
  <c r="AU97" i="19"/>
  <c r="AO98" i="19"/>
  <c r="AV52" i="19"/>
  <c r="AY52" i="19"/>
  <c r="BB52" i="19"/>
  <c r="AV53" i="19"/>
  <c r="AO86" i="19"/>
  <c r="AO87" i="19"/>
  <c r="D109" i="19"/>
  <c r="G108" i="19"/>
  <c r="J108" i="19"/>
  <c r="M108" i="19"/>
  <c r="P108" i="19"/>
  <c r="S108" i="19"/>
  <c r="V108" i="19"/>
  <c r="Y108" i="19"/>
  <c r="AB108" i="19"/>
  <c r="AE108" i="19"/>
  <c r="AH108" i="19"/>
  <c r="AK108" i="19"/>
  <c r="AN108" i="19"/>
  <c r="AQ108" i="19"/>
  <c r="AT108" i="19"/>
  <c r="AW108" i="19"/>
  <c r="AN100" i="19"/>
  <c r="AQ100" i="19"/>
  <c r="AT100" i="19"/>
  <c r="AW100" i="19"/>
  <c r="AZ100" i="19"/>
  <c r="AK17" i="19"/>
  <c r="AN17" i="19"/>
  <c r="AQ17" i="19"/>
  <c r="AT17" i="19"/>
  <c r="AW17" i="19"/>
  <c r="AZ17" i="19"/>
  <c r="AK18" i="19"/>
  <c r="G34" i="19"/>
  <c r="J34" i="19"/>
  <c r="M34" i="19"/>
  <c r="P34" i="19"/>
  <c r="S34" i="19"/>
  <c r="V34" i="19"/>
  <c r="Y34" i="19"/>
  <c r="AB34" i="19"/>
  <c r="AE34" i="19"/>
  <c r="AH34" i="19"/>
  <c r="AK34" i="19"/>
  <c r="AN34" i="19"/>
  <c r="AQ34" i="19"/>
  <c r="AT34" i="19"/>
  <c r="AW34" i="19"/>
  <c r="D35" i="19"/>
  <c r="AG24" i="19"/>
  <c r="AJ24" i="19"/>
  <c r="AM24" i="19"/>
  <c r="AP24" i="19"/>
  <c r="AG25" i="19"/>
  <c r="AJ69" i="19"/>
  <c r="AM69" i="19"/>
  <c r="AP69" i="19"/>
  <c r="AS69" i="19"/>
  <c r="AV69" i="19"/>
  <c r="AY69" i="19"/>
  <c r="BB69" i="19"/>
  <c r="BE69" i="19"/>
  <c r="AJ70" i="19"/>
  <c r="AH50" i="19"/>
  <c r="AK50" i="19"/>
  <c r="AN50" i="19"/>
  <c r="AH51" i="19"/>
  <c r="AK99" i="19"/>
  <c r="AN99" i="19"/>
  <c r="AQ99" i="19"/>
  <c r="AT99" i="19"/>
  <c r="AW99" i="19"/>
  <c r="AZ99" i="19"/>
  <c r="AJ90" i="19"/>
  <c r="AM90" i="19"/>
  <c r="AP90" i="19"/>
  <c r="AS90" i="19"/>
  <c r="AV90" i="19"/>
  <c r="AY90" i="19"/>
  <c r="BB90" i="19"/>
  <c r="AJ91" i="19"/>
  <c r="AG105" i="19"/>
  <c r="AJ105" i="19"/>
  <c r="AM105" i="19"/>
  <c r="AG106" i="19"/>
  <c r="AP23" i="19"/>
  <c r="AS23" i="19"/>
  <c r="AV23" i="19"/>
  <c r="AY23" i="19"/>
  <c r="BB23" i="19"/>
  <c r="BE23" i="19"/>
  <c r="BH23" i="19"/>
  <c r="AJ68" i="19"/>
  <c r="AM68" i="19"/>
  <c r="AP68" i="19"/>
  <c r="AS68" i="19"/>
  <c r="AV68" i="19"/>
  <c r="AY68" i="19"/>
  <c r="BB68" i="19"/>
  <c r="AR95" i="19"/>
  <c r="AU95" i="19"/>
  <c r="AX95" i="19"/>
  <c r="AO102" i="19"/>
  <c r="AR102" i="19"/>
  <c r="AU102" i="19"/>
  <c r="AX102" i="19"/>
  <c r="AO103" i="19"/>
  <c r="AI61" i="19"/>
  <c r="AL61" i="19"/>
  <c r="AO61" i="19"/>
  <c r="AR61" i="19"/>
  <c r="AU61" i="19"/>
  <c r="AI62" i="19"/>
  <c r="AL12" i="19"/>
  <c r="AO12" i="19"/>
  <c r="AR12" i="19"/>
  <c r="AU12" i="19"/>
  <c r="AX12" i="19"/>
  <c r="BA12" i="19"/>
  <c r="BD12" i="19"/>
  <c r="BG12" i="19"/>
  <c r="BJ12" i="19"/>
  <c r="BM12" i="19"/>
  <c r="AL13" i="19"/>
  <c r="AG101" i="19"/>
  <c r="AJ101" i="19"/>
  <c r="AM101" i="19"/>
  <c r="AG102" i="19"/>
  <c r="AK59" i="19"/>
  <c r="AN59" i="19"/>
  <c r="AQ59" i="19"/>
  <c r="AT59" i="19"/>
  <c r="AK60" i="19"/>
  <c r="AU114" i="19"/>
  <c r="AX114" i="19"/>
  <c r="BA114" i="19"/>
  <c r="BC100" i="19"/>
  <c r="BO13" i="19"/>
  <c r="BC17" i="19"/>
  <c r="BI15" i="19"/>
  <c r="BL14" i="19"/>
  <c r="BC99" i="19"/>
  <c r="BC91" i="19"/>
  <c r="BC71" i="19"/>
  <c r="BF16" i="19"/>
  <c r="AK51" i="19"/>
  <c r="AN51" i="19"/>
  <c r="AQ51" i="19"/>
  <c r="AK52" i="19"/>
  <c r="AR98" i="19"/>
  <c r="AU98" i="19"/>
  <c r="AX98" i="19"/>
  <c r="AR99" i="19"/>
  <c r="AL18" i="19"/>
  <c r="AO18" i="19"/>
  <c r="AR18" i="19"/>
  <c r="AU18" i="19"/>
  <c r="AX18" i="19"/>
  <c r="AL19" i="19"/>
  <c r="AI55" i="19"/>
  <c r="AL55" i="19"/>
  <c r="AO55" i="19"/>
  <c r="AR55" i="19"/>
  <c r="AU55" i="19"/>
  <c r="AX55" i="19"/>
  <c r="BA55" i="19"/>
  <c r="BD55" i="19"/>
  <c r="BG55" i="19"/>
  <c r="BJ55" i="19"/>
  <c r="AI56" i="19"/>
  <c r="AQ64" i="19"/>
  <c r="AT64" i="19"/>
  <c r="AQ65" i="19"/>
  <c r="AP117" i="19"/>
  <c r="AS117" i="19"/>
  <c r="AV117" i="19"/>
  <c r="AP118" i="19"/>
  <c r="AK28" i="19"/>
  <c r="AN28" i="19"/>
  <c r="AQ28" i="19"/>
  <c r="AT28" i="19"/>
  <c r="AK29" i="19"/>
  <c r="AL33" i="19"/>
  <c r="AO33" i="19"/>
  <c r="AR33" i="19"/>
  <c r="AU33" i="19"/>
  <c r="AX33" i="19"/>
  <c r="BA33" i="19"/>
  <c r="BD33" i="19"/>
  <c r="AL34" i="19"/>
  <c r="AO117" i="19"/>
  <c r="AR117" i="19"/>
  <c r="AU117" i="19"/>
  <c r="AX117" i="19"/>
  <c r="BA117" i="19"/>
  <c r="AO118" i="19"/>
  <c r="AR118" i="19"/>
  <c r="AU118" i="19"/>
  <c r="AX118" i="19"/>
  <c r="BA118" i="19"/>
  <c r="BD118" i="19"/>
  <c r="AJ102" i="19"/>
  <c r="AM102" i="19"/>
  <c r="AP102" i="19"/>
  <c r="AJ103" i="19"/>
  <c r="AL62" i="19"/>
  <c r="AO62" i="19"/>
  <c r="AR62" i="19"/>
  <c r="AU62" i="19"/>
  <c r="AX62" i="19"/>
  <c r="AL63" i="19"/>
  <c r="AN18" i="19"/>
  <c r="AQ18" i="19"/>
  <c r="AT18" i="19"/>
  <c r="AW18" i="19"/>
  <c r="AZ18" i="19"/>
  <c r="AN19" i="19"/>
  <c r="AN92" i="19"/>
  <c r="AQ92" i="19"/>
  <c r="AT92" i="19"/>
  <c r="AW92" i="19"/>
  <c r="AZ92" i="19"/>
  <c r="AN93" i="19"/>
  <c r="AL41" i="19"/>
  <c r="AO41" i="19"/>
  <c r="AR41" i="19"/>
  <c r="AU41" i="19"/>
  <c r="AX41" i="19"/>
  <c r="BA41" i="19"/>
  <c r="BD41" i="19"/>
  <c r="AL42" i="19"/>
  <c r="AL45" i="19"/>
  <c r="AO45" i="19"/>
  <c r="AR45" i="19"/>
  <c r="AL46" i="19"/>
  <c r="AY35" i="19"/>
  <c r="BB35" i="19"/>
  <c r="BE35" i="19"/>
  <c r="BH35" i="19"/>
  <c r="AI82" i="19"/>
  <c r="AL82" i="19"/>
  <c r="AO82" i="19"/>
  <c r="AR82" i="19"/>
  <c r="AU82" i="19"/>
  <c r="AX82" i="19"/>
  <c r="BA82" i="19"/>
  <c r="AI83" i="19"/>
  <c r="AK102" i="19"/>
  <c r="AN102" i="19"/>
  <c r="AQ102" i="19"/>
  <c r="AT102" i="19"/>
  <c r="AW102" i="19"/>
  <c r="AZ102" i="19"/>
  <c r="AK103" i="19"/>
  <c r="AM112" i="19"/>
  <c r="AP112" i="19"/>
  <c r="AS112" i="19"/>
  <c r="AV112" i="19"/>
  <c r="AM113" i="19"/>
  <c r="AJ40" i="19"/>
  <c r="AM40" i="19"/>
  <c r="AP40" i="19"/>
  <c r="AJ41" i="19"/>
  <c r="AM76" i="19"/>
  <c r="AP76" i="19"/>
  <c r="AS76" i="19"/>
  <c r="AV76" i="19"/>
  <c r="AY76" i="19"/>
  <c r="AM77" i="19"/>
  <c r="AR109" i="19"/>
  <c r="AU109" i="19"/>
  <c r="AX109" i="19"/>
  <c r="BA109" i="19"/>
  <c r="BD109" i="19"/>
  <c r="AR110" i="19"/>
  <c r="AX115" i="19"/>
  <c r="BA115" i="19"/>
  <c r="BD115" i="19"/>
  <c r="AH22" i="19"/>
  <c r="AK22" i="19"/>
  <c r="AN22" i="19"/>
  <c r="AQ22" i="19"/>
  <c r="AT22" i="19"/>
  <c r="AH23" i="19"/>
  <c r="AI74" i="19"/>
  <c r="AL74" i="19"/>
  <c r="AO74" i="19"/>
  <c r="AR74" i="19"/>
  <c r="AU74" i="19"/>
  <c r="AI75" i="19"/>
  <c r="AL24" i="19"/>
  <c r="AO24" i="19"/>
  <c r="AR24" i="19"/>
  <c r="AU24" i="19"/>
  <c r="AL25" i="19"/>
  <c r="AJ36" i="19"/>
  <c r="AM36" i="19"/>
  <c r="AP36" i="19"/>
  <c r="AS36" i="19"/>
  <c r="AV36" i="19"/>
  <c r="AY36" i="19"/>
  <c r="AJ37" i="19"/>
  <c r="AM83" i="19"/>
  <c r="AP83" i="19"/>
  <c r="AS83" i="19"/>
  <c r="AV83" i="19"/>
  <c r="AY83" i="19"/>
  <c r="BB83" i="19"/>
  <c r="AM84" i="19"/>
  <c r="AM91" i="19"/>
  <c r="AP91" i="19"/>
  <c r="AS91" i="19"/>
  <c r="AV91" i="19"/>
  <c r="AY91" i="19"/>
  <c r="BB91" i="19"/>
  <c r="BE91" i="19"/>
  <c r="AM92" i="19"/>
  <c r="AU96" i="19"/>
  <c r="AX96" i="19"/>
  <c r="BA96" i="19"/>
  <c r="AJ25" i="19"/>
  <c r="AM25" i="19"/>
  <c r="AP25" i="19"/>
  <c r="AS25" i="19"/>
  <c r="AJ26" i="19"/>
  <c r="AX97" i="19"/>
  <c r="BA97" i="19"/>
  <c r="BD97" i="19"/>
  <c r="G72" i="19"/>
  <c r="J72" i="19"/>
  <c r="M72" i="19"/>
  <c r="P72" i="19"/>
  <c r="S72" i="19"/>
  <c r="V72" i="19"/>
  <c r="Y72" i="19"/>
  <c r="AB72" i="19"/>
  <c r="AE72" i="19"/>
  <c r="AH72" i="19"/>
  <c r="AK72" i="19"/>
  <c r="AN72" i="19"/>
  <c r="AQ72" i="19"/>
  <c r="AT72" i="19"/>
  <c r="AW72" i="19"/>
  <c r="AZ72" i="19"/>
  <c r="D73" i="19"/>
  <c r="AV17" i="19"/>
  <c r="AY17" i="19"/>
  <c r="BB17" i="19"/>
  <c r="BE17" i="19"/>
  <c r="BH17" i="19"/>
  <c r="BK17" i="19"/>
  <c r="BN17" i="19"/>
  <c r="AV18" i="19"/>
  <c r="AJ60" i="19"/>
  <c r="AM60" i="19"/>
  <c r="AP60" i="19"/>
  <c r="AS60" i="19"/>
  <c r="AV60" i="19"/>
  <c r="AY60" i="19"/>
  <c r="BB60" i="19"/>
  <c r="BE60" i="19"/>
  <c r="BH60" i="19"/>
  <c r="BK60" i="19"/>
  <c r="BN60" i="19"/>
  <c r="AJ61" i="19"/>
  <c r="AN55" i="19"/>
  <c r="AQ55" i="19"/>
  <c r="AN56" i="19"/>
  <c r="AJ106" i="19"/>
  <c r="AM106" i="19"/>
  <c r="AP106" i="19"/>
  <c r="AJ107" i="19"/>
  <c r="AS24" i="19"/>
  <c r="AV24" i="19"/>
  <c r="AY24" i="19"/>
  <c r="BB24" i="19"/>
  <c r="BE24" i="19"/>
  <c r="BH24" i="19"/>
  <c r="BK24" i="19"/>
  <c r="AY53" i="19"/>
  <c r="BB53" i="19"/>
  <c r="BE53" i="19"/>
  <c r="AY54" i="19"/>
  <c r="AL69" i="19"/>
  <c r="AO69" i="19"/>
  <c r="AR69" i="19"/>
  <c r="AU69" i="19"/>
  <c r="AX69" i="19"/>
  <c r="BA69" i="19"/>
  <c r="AL70" i="19"/>
  <c r="AN60" i="19"/>
  <c r="AQ60" i="19"/>
  <c r="AT60" i="19"/>
  <c r="AW60" i="19"/>
  <c r="AN61" i="19"/>
  <c r="AO13" i="19"/>
  <c r="AR13" i="19"/>
  <c r="AU13" i="19"/>
  <c r="AX13" i="19"/>
  <c r="BA13" i="19"/>
  <c r="BD13" i="19"/>
  <c r="BG13" i="19"/>
  <c r="BJ13" i="19"/>
  <c r="BM13" i="19"/>
  <c r="AO14" i="19"/>
  <c r="AR103" i="19"/>
  <c r="AU103" i="19"/>
  <c r="AX103" i="19"/>
  <c r="BA103" i="19"/>
  <c r="AR104" i="19"/>
  <c r="AM70" i="19"/>
  <c r="AP70" i="19"/>
  <c r="AS70" i="19"/>
  <c r="AV70" i="19"/>
  <c r="AY70" i="19"/>
  <c r="BB70" i="19"/>
  <c r="BE70" i="19"/>
  <c r="BH70" i="19"/>
  <c r="AM71" i="19"/>
  <c r="G35" i="19"/>
  <c r="J35" i="19"/>
  <c r="M35" i="19"/>
  <c r="P35" i="19"/>
  <c r="S35" i="19"/>
  <c r="V35" i="19"/>
  <c r="Y35" i="19"/>
  <c r="AB35" i="19"/>
  <c r="AE35" i="19"/>
  <c r="AH35" i="19"/>
  <c r="AK35" i="19"/>
  <c r="AN35" i="19"/>
  <c r="AQ35" i="19"/>
  <c r="AT35" i="19"/>
  <c r="AW35" i="19"/>
  <c r="AZ35" i="19"/>
  <c r="D36" i="19"/>
  <c r="G109" i="19"/>
  <c r="J109" i="19"/>
  <c r="M109" i="19"/>
  <c r="P109" i="19"/>
  <c r="S109" i="19"/>
  <c r="V109" i="19"/>
  <c r="Y109" i="19"/>
  <c r="AB109" i="19"/>
  <c r="AE109" i="19"/>
  <c r="AH109" i="19"/>
  <c r="AK109" i="19"/>
  <c r="AN109" i="19"/>
  <c r="AQ109" i="19"/>
  <c r="AT109" i="19"/>
  <c r="AW109" i="19"/>
  <c r="AZ109" i="19"/>
  <c r="G110" i="19"/>
  <c r="AR87" i="19"/>
  <c r="AR88" i="19"/>
  <c r="AY50" i="19"/>
  <c r="AR91" i="19"/>
  <c r="AU91" i="19"/>
  <c r="AX91" i="19"/>
  <c r="AR92" i="19"/>
  <c r="AQ101" i="19"/>
  <c r="AT101" i="19"/>
  <c r="AW101" i="19"/>
  <c r="AZ101" i="19"/>
  <c r="AJ98" i="19"/>
  <c r="AM98" i="19"/>
  <c r="AP98" i="19"/>
  <c r="AS98" i="19"/>
  <c r="AV98" i="19"/>
  <c r="AY98" i="19"/>
  <c r="BB98" i="19"/>
  <c r="AJ99" i="19"/>
  <c r="AP45" i="19"/>
  <c r="AS45" i="19"/>
  <c r="AP46" i="19"/>
  <c r="BC18" i="19"/>
  <c r="BF71" i="19"/>
  <c r="BL15" i="19"/>
  <c r="BC101" i="19"/>
  <c r="BC92" i="19"/>
  <c r="BI16" i="19"/>
  <c r="BC72" i="19"/>
  <c r="BO14" i="19"/>
  <c r="BF17" i="19"/>
  <c r="BF100" i="19"/>
  <c r="BC102" i="19"/>
  <c r="AM107" i="19"/>
  <c r="AP107" i="19"/>
  <c r="AS107" i="19"/>
  <c r="AM108" i="19"/>
  <c r="AQ56" i="19"/>
  <c r="AT56" i="19"/>
  <c r="AQ57" i="19"/>
  <c r="AY18" i="19"/>
  <c r="BB18" i="19"/>
  <c r="BE18" i="19"/>
  <c r="BH18" i="19"/>
  <c r="BK18" i="19"/>
  <c r="BN18" i="19"/>
  <c r="AY19" i="19"/>
  <c r="AP92" i="19"/>
  <c r="AS92" i="19"/>
  <c r="AV92" i="19"/>
  <c r="AY92" i="19"/>
  <c r="BB92" i="19"/>
  <c r="BE92" i="19"/>
  <c r="BH92" i="19"/>
  <c r="AP93" i="19"/>
  <c r="AU99" i="19"/>
  <c r="AX99" i="19"/>
  <c r="BA99" i="19"/>
  <c r="AU100" i="19"/>
  <c r="AM26" i="19"/>
  <c r="AP26" i="19"/>
  <c r="AS26" i="19"/>
  <c r="AV26" i="19"/>
  <c r="AM27" i="19"/>
  <c r="AO42" i="19"/>
  <c r="AR42" i="19"/>
  <c r="AU42" i="19"/>
  <c r="AX42" i="19"/>
  <c r="BA42" i="19"/>
  <c r="BD42" i="19"/>
  <c r="BG42" i="19"/>
  <c r="AO43" i="19"/>
  <c r="AQ19" i="19"/>
  <c r="AT19" i="19"/>
  <c r="AW19" i="19"/>
  <c r="AZ19" i="19"/>
  <c r="AQ20" i="19"/>
  <c r="AN29" i="19"/>
  <c r="AQ29" i="19"/>
  <c r="AT29" i="19"/>
  <c r="AW29" i="19"/>
  <c r="AN30" i="19"/>
  <c r="AT65" i="19"/>
  <c r="AW65" i="19"/>
  <c r="AT66" i="19"/>
  <c r="BA98" i="19"/>
  <c r="BD98" i="19"/>
  <c r="BG98" i="19"/>
  <c r="AN52" i="19"/>
  <c r="AQ52" i="19"/>
  <c r="AT52" i="19"/>
  <c r="AN53" i="19"/>
  <c r="AU88" i="19"/>
  <c r="AU89" i="19"/>
  <c r="AV25" i="19"/>
  <c r="AY25" i="19"/>
  <c r="BB25" i="19"/>
  <c r="BE25" i="19"/>
  <c r="BH25" i="19"/>
  <c r="BK25" i="19"/>
  <c r="BN25" i="19"/>
  <c r="BB36" i="19"/>
  <c r="BE36" i="19"/>
  <c r="BH36" i="19"/>
  <c r="BK36" i="19"/>
  <c r="AO25" i="19"/>
  <c r="AR25" i="19"/>
  <c r="AU25" i="19"/>
  <c r="AX25" i="19"/>
  <c r="AO26" i="19"/>
  <c r="AK23" i="19"/>
  <c r="AN23" i="19"/>
  <c r="AQ23" i="19"/>
  <c r="AT23" i="19"/>
  <c r="AW23" i="19"/>
  <c r="AK24" i="19"/>
  <c r="BA116" i="19"/>
  <c r="BD116" i="19"/>
  <c r="BG116" i="19"/>
  <c r="AM103" i="19"/>
  <c r="AP103" i="19"/>
  <c r="AS103" i="19"/>
  <c r="AM104" i="19"/>
  <c r="BD117" i="19"/>
  <c r="BG117" i="19"/>
  <c r="BJ117" i="19"/>
  <c r="AS46" i="19"/>
  <c r="AV46" i="19"/>
  <c r="AS47" i="19"/>
  <c r="AU92" i="19"/>
  <c r="AX92" i="19"/>
  <c r="BA92" i="19"/>
  <c r="AU93" i="19"/>
  <c r="J110" i="19"/>
  <c r="M110" i="19"/>
  <c r="P110" i="19"/>
  <c r="S110" i="19"/>
  <c r="V110" i="19"/>
  <c r="Y110" i="19"/>
  <c r="AB110" i="19"/>
  <c r="AE110" i="19"/>
  <c r="AH110" i="19"/>
  <c r="AK110" i="19"/>
  <c r="AN110" i="19"/>
  <c r="AQ110" i="19"/>
  <c r="AT110" i="19"/>
  <c r="AW110" i="19"/>
  <c r="AZ110" i="19"/>
  <c r="J111" i="19"/>
  <c r="AP71" i="19"/>
  <c r="AS71" i="19"/>
  <c r="AV71" i="19"/>
  <c r="AY71" i="19"/>
  <c r="BB71" i="19"/>
  <c r="BE71" i="19"/>
  <c r="BH71" i="19"/>
  <c r="BK71" i="19"/>
  <c r="AP72" i="19"/>
  <c r="AL75" i="19"/>
  <c r="AO75" i="19"/>
  <c r="AR75" i="19"/>
  <c r="AU75" i="19"/>
  <c r="AX75" i="19"/>
  <c r="AL76" i="19"/>
  <c r="AL83" i="19"/>
  <c r="AO83" i="19"/>
  <c r="AR83" i="19"/>
  <c r="AU83" i="19"/>
  <c r="AX83" i="19"/>
  <c r="BA83" i="19"/>
  <c r="BD83" i="19"/>
  <c r="AL84" i="19"/>
  <c r="AO63" i="19"/>
  <c r="AR63" i="19"/>
  <c r="AU63" i="19"/>
  <c r="AX63" i="19"/>
  <c r="BA63" i="19"/>
  <c r="AO64" i="19"/>
  <c r="AM99" i="19"/>
  <c r="AP99" i="19"/>
  <c r="AS99" i="19"/>
  <c r="AV99" i="19"/>
  <c r="AY99" i="19"/>
  <c r="BB99" i="19"/>
  <c r="BE99" i="19"/>
  <c r="AM100" i="19"/>
  <c r="AU104" i="19"/>
  <c r="AX104" i="19"/>
  <c r="BA104" i="19"/>
  <c r="BD104" i="19"/>
  <c r="AU105" i="19"/>
  <c r="AQ61" i="19"/>
  <c r="AT61" i="19"/>
  <c r="AW61" i="19"/>
  <c r="AZ61" i="19"/>
  <c r="AQ62" i="19"/>
  <c r="AO70" i="19"/>
  <c r="AR70" i="19"/>
  <c r="AU70" i="19"/>
  <c r="AX70" i="19"/>
  <c r="BA70" i="19"/>
  <c r="BD70" i="19"/>
  <c r="AO71" i="19"/>
  <c r="AM37" i="19"/>
  <c r="AP37" i="19"/>
  <c r="AS37" i="19"/>
  <c r="AV37" i="19"/>
  <c r="AY37" i="19"/>
  <c r="BB37" i="19"/>
  <c r="AM38" i="19"/>
  <c r="AP77" i="19"/>
  <c r="AS77" i="19"/>
  <c r="AV77" i="19"/>
  <c r="AY77" i="19"/>
  <c r="BB77" i="19"/>
  <c r="AP78" i="19"/>
  <c r="AP113" i="19"/>
  <c r="AS113" i="19"/>
  <c r="AV113" i="19"/>
  <c r="AY113" i="19"/>
  <c r="AP114" i="19"/>
  <c r="AO19" i="19"/>
  <c r="AR19" i="19"/>
  <c r="AU19" i="19"/>
  <c r="AX19" i="19"/>
  <c r="BA19" i="19"/>
  <c r="AO20" i="19"/>
  <c r="BB51" i="19"/>
  <c r="G36" i="19"/>
  <c r="J36" i="19"/>
  <c r="M36" i="19"/>
  <c r="P36" i="19"/>
  <c r="S36" i="19"/>
  <c r="V36" i="19"/>
  <c r="Y36" i="19"/>
  <c r="AB36" i="19"/>
  <c r="AE36" i="19"/>
  <c r="AH36" i="19"/>
  <c r="AK36" i="19"/>
  <c r="AN36" i="19"/>
  <c r="AQ36" i="19"/>
  <c r="AT36" i="19"/>
  <c r="AW36" i="19"/>
  <c r="AZ36" i="19"/>
  <c r="D37" i="19"/>
  <c r="G73" i="19"/>
  <c r="J73" i="19"/>
  <c r="M73" i="19"/>
  <c r="P73" i="19"/>
  <c r="S73" i="19"/>
  <c r="V73" i="19"/>
  <c r="Y73" i="19"/>
  <c r="AB73" i="19"/>
  <c r="AE73" i="19"/>
  <c r="AH73" i="19"/>
  <c r="AK73" i="19"/>
  <c r="AN73" i="19"/>
  <c r="AQ73" i="19"/>
  <c r="AT73" i="19"/>
  <c r="AW73" i="19"/>
  <c r="AZ73" i="19"/>
  <c r="G74" i="19"/>
  <c r="AR14" i="19"/>
  <c r="AU14" i="19"/>
  <c r="AX14" i="19"/>
  <c r="BA14" i="19"/>
  <c r="BD14" i="19"/>
  <c r="BG14" i="19"/>
  <c r="BJ14" i="19"/>
  <c r="BM14" i="19"/>
  <c r="AR15" i="19"/>
  <c r="BB54" i="19"/>
  <c r="BE54" i="19"/>
  <c r="BH54" i="19"/>
  <c r="BB55" i="19"/>
  <c r="AM61" i="19"/>
  <c r="AP61" i="19"/>
  <c r="AS61" i="19"/>
  <c r="AV61" i="19"/>
  <c r="AY61" i="19"/>
  <c r="BB61" i="19"/>
  <c r="BE61" i="19"/>
  <c r="BH61" i="19"/>
  <c r="BK61" i="19"/>
  <c r="BN61" i="19"/>
  <c r="AM62" i="19"/>
  <c r="AP84" i="19"/>
  <c r="AS84" i="19"/>
  <c r="AV84" i="19"/>
  <c r="AY84" i="19"/>
  <c r="BB84" i="19"/>
  <c r="BE84" i="19"/>
  <c r="AP85" i="19"/>
  <c r="AU110" i="19"/>
  <c r="AX110" i="19"/>
  <c r="BA110" i="19"/>
  <c r="BD110" i="19"/>
  <c r="BG110" i="19"/>
  <c r="AU111" i="19"/>
  <c r="AM41" i="19"/>
  <c r="AP41" i="19"/>
  <c r="AS41" i="19"/>
  <c r="AM42" i="19"/>
  <c r="AN103" i="19"/>
  <c r="AQ103" i="19"/>
  <c r="AT103" i="19"/>
  <c r="AW103" i="19"/>
  <c r="AZ103" i="19"/>
  <c r="AN104" i="19"/>
  <c r="AO46" i="19"/>
  <c r="AR46" i="19"/>
  <c r="AU46" i="19"/>
  <c r="AO47" i="19"/>
  <c r="AQ93" i="19"/>
  <c r="AT93" i="19"/>
  <c r="AW93" i="19"/>
  <c r="AZ93" i="19"/>
  <c r="AQ94" i="19"/>
  <c r="AO34" i="19"/>
  <c r="AR34" i="19"/>
  <c r="AU34" i="19"/>
  <c r="AX34" i="19"/>
  <c r="BA34" i="19"/>
  <c r="BD34" i="19"/>
  <c r="BG34" i="19"/>
  <c r="AO35" i="19"/>
  <c r="AS118" i="19"/>
  <c r="AV118" i="19"/>
  <c r="AY118" i="19"/>
  <c r="AL56" i="19"/>
  <c r="AO56" i="19"/>
  <c r="AR56" i="19"/>
  <c r="AU56" i="19"/>
  <c r="AX56" i="19"/>
  <c r="BA56" i="19"/>
  <c r="BD56" i="19"/>
  <c r="BG56" i="19"/>
  <c r="BJ56" i="19"/>
  <c r="BM56" i="19"/>
  <c r="AL57" i="19"/>
  <c r="BC103" i="19"/>
  <c r="BC36" i="19"/>
  <c r="BC19" i="19"/>
  <c r="BF72" i="19"/>
  <c r="BF92" i="19"/>
  <c r="BC93" i="19"/>
  <c r="BC73" i="19"/>
  <c r="BO15" i="19"/>
  <c r="BC110" i="19"/>
  <c r="BF102" i="19"/>
  <c r="BI17" i="19"/>
  <c r="BL16" i="19"/>
  <c r="BF101" i="19"/>
  <c r="BF18" i="19"/>
  <c r="G37" i="19"/>
  <c r="J37" i="19"/>
  <c r="M37" i="19"/>
  <c r="P37" i="19"/>
  <c r="S37" i="19"/>
  <c r="V37" i="19"/>
  <c r="Y37" i="19"/>
  <c r="AB37" i="19"/>
  <c r="AE37" i="19"/>
  <c r="AH37" i="19"/>
  <c r="AK37" i="19"/>
  <c r="AN37" i="19"/>
  <c r="AQ37" i="19"/>
  <c r="AT37" i="19"/>
  <c r="AW37" i="19"/>
  <c r="AZ37" i="19"/>
  <c r="G38" i="19"/>
  <c r="AR43" i="19"/>
  <c r="AU43" i="19"/>
  <c r="AX43" i="19"/>
  <c r="BA43" i="19"/>
  <c r="BD43" i="19"/>
  <c r="BG43" i="19"/>
  <c r="BJ43" i="19"/>
  <c r="AR44" i="19"/>
  <c r="BD99" i="19"/>
  <c r="BG99" i="19"/>
  <c r="BJ99" i="19"/>
  <c r="AO57" i="19"/>
  <c r="AR57" i="19"/>
  <c r="AU57" i="19"/>
  <c r="AX57" i="19"/>
  <c r="BA57" i="19"/>
  <c r="BD57" i="19"/>
  <c r="BG57" i="19"/>
  <c r="BJ57" i="19"/>
  <c r="BM57" i="19"/>
  <c r="AO58" i="19"/>
  <c r="AR47" i="19"/>
  <c r="AU47" i="19"/>
  <c r="AX47" i="19"/>
  <c r="AR48" i="19"/>
  <c r="BE55" i="19"/>
  <c r="BH55" i="19"/>
  <c r="BK55" i="19"/>
  <c r="BE56" i="19"/>
  <c r="AR20" i="19"/>
  <c r="AU20" i="19"/>
  <c r="AX20" i="19"/>
  <c r="BA20" i="19"/>
  <c r="BD20" i="19"/>
  <c r="AR21" i="19"/>
  <c r="AO76" i="19"/>
  <c r="AR76" i="19"/>
  <c r="AU76" i="19"/>
  <c r="AX76" i="19"/>
  <c r="BA76" i="19"/>
  <c r="AO77" i="19"/>
  <c r="AS72" i="19"/>
  <c r="AV72" i="19"/>
  <c r="AY72" i="19"/>
  <c r="BB72" i="19"/>
  <c r="BE72" i="19"/>
  <c r="BH72" i="19"/>
  <c r="BK72" i="19"/>
  <c r="BN72" i="19"/>
  <c r="AS73" i="19"/>
  <c r="AX93" i="19"/>
  <c r="BA93" i="19"/>
  <c r="BD93" i="19"/>
  <c r="AX94" i="19"/>
  <c r="AY26" i="19"/>
  <c r="BB26" i="19"/>
  <c r="BE26" i="19"/>
  <c r="BH26" i="19"/>
  <c r="BK26" i="19"/>
  <c r="BN26" i="19"/>
  <c r="BB19" i="19"/>
  <c r="BE19" i="19"/>
  <c r="BH19" i="19"/>
  <c r="BK19" i="19"/>
  <c r="BN19" i="19"/>
  <c r="BB20" i="19"/>
  <c r="AP108" i="19"/>
  <c r="AS108" i="19"/>
  <c r="AV108" i="19"/>
  <c r="AP109" i="19"/>
  <c r="BE52" i="19"/>
  <c r="AP38" i="19"/>
  <c r="AS38" i="19"/>
  <c r="AV38" i="19"/>
  <c r="AY38" i="19"/>
  <c r="BB38" i="19"/>
  <c r="BE38" i="19"/>
  <c r="AP39" i="19"/>
  <c r="AO84" i="19"/>
  <c r="AR84" i="19"/>
  <c r="AU84" i="19"/>
  <c r="AX84" i="19"/>
  <c r="BA84" i="19"/>
  <c r="BD84" i="19"/>
  <c r="BG84" i="19"/>
  <c r="AO85" i="19"/>
  <c r="AP104" i="19"/>
  <c r="AS104" i="19"/>
  <c r="AV104" i="19"/>
  <c r="AP105" i="19"/>
  <c r="AR26" i="19"/>
  <c r="AU26" i="19"/>
  <c r="AX26" i="19"/>
  <c r="BA26" i="19"/>
  <c r="AR27" i="19"/>
  <c r="AQ53" i="19"/>
  <c r="AT53" i="19"/>
  <c r="AW53" i="19"/>
  <c r="AQ54" i="19"/>
  <c r="AT20" i="19"/>
  <c r="AW20" i="19"/>
  <c r="AZ20" i="19"/>
  <c r="AT21" i="19"/>
  <c r="AS93" i="19"/>
  <c r="AV93" i="19"/>
  <c r="AY93" i="19"/>
  <c r="BB93" i="19"/>
  <c r="BE93" i="19"/>
  <c r="BH93" i="19"/>
  <c r="BK93" i="19"/>
  <c r="AS94" i="19"/>
  <c r="AR35" i="19"/>
  <c r="AU35" i="19"/>
  <c r="AX35" i="19"/>
  <c r="BA35" i="19"/>
  <c r="BD35" i="19"/>
  <c r="BG35" i="19"/>
  <c r="BJ35" i="19"/>
  <c r="AR36" i="19"/>
  <c r="J74" i="19"/>
  <c r="M74" i="19"/>
  <c r="P74" i="19"/>
  <c r="S74" i="19"/>
  <c r="V74" i="19"/>
  <c r="Y74" i="19"/>
  <c r="AB74" i="19"/>
  <c r="AE74" i="19"/>
  <c r="AH74" i="19"/>
  <c r="AK74" i="19"/>
  <c r="AN74" i="19"/>
  <c r="AQ74" i="19"/>
  <c r="AT74" i="19"/>
  <c r="AW74" i="19"/>
  <c r="AZ74" i="19"/>
  <c r="J75" i="19"/>
  <c r="AN24" i="19"/>
  <c r="AQ24" i="19"/>
  <c r="AT24" i="19"/>
  <c r="AW24" i="19"/>
  <c r="AZ24" i="19"/>
  <c r="AN25" i="19"/>
  <c r="AX89" i="19"/>
  <c r="AX90" i="19"/>
  <c r="AP27" i="19"/>
  <c r="AS27" i="19"/>
  <c r="AV27" i="19"/>
  <c r="AY27" i="19"/>
  <c r="BB27" i="19"/>
  <c r="BE27" i="19"/>
  <c r="BH27" i="19"/>
  <c r="BK27" i="19"/>
  <c r="BN27" i="19"/>
  <c r="AP28" i="19"/>
  <c r="AP42" i="19"/>
  <c r="AS42" i="19"/>
  <c r="AV42" i="19"/>
  <c r="AP43" i="19"/>
  <c r="AS114" i="19"/>
  <c r="AV114" i="19"/>
  <c r="AY114" i="19"/>
  <c r="BB114" i="19"/>
  <c r="AS115" i="19"/>
  <c r="AT62" i="19"/>
  <c r="AW62" i="19"/>
  <c r="AZ62" i="19"/>
  <c r="AT63" i="19"/>
  <c r="AW66" i="19"/>
  <c r="AZ66" i="19"/>
  <c r="AW67" i="19"/>
  <c r="AT94" i="19"/>
  <c r="AW94" i="19"/>
  <c r="AZ94" i="19"/>
  <c r="AT95" i="19"/>
  <c r="AQ104" i="19"/>
  <c r="AT104" i="19"/>
  <c r="AW104" i="19"/>
  <c r="AZ104" i="19"/>
  <c r="AQ105" i="19"/>
  <c r="AX111" i="19"/>
  <c r="BA111" i="19"/>
  <c r="BD111" i="19"/>
  <c r="BG111" i="19"/>
  <c r="BJ111" i="19"/>
  <c r="AX112" i="19"/>
  <c r="AS85" i="19"/>
  <c r="AV85" i="19"/>
  <c r="AY85" i="19"/>
  <c r="BB85" i="19"/>
  <c r="BE85" i="19"/>
  <c r="BH85" i="19"/>
  <c r="AS86" i="19"/>
  <c r="AP62" i="19"/>
  <c r="AS62" i="19"/>
  <c r="AV62" i="19"/>
  <c r="AY62" i="19"/>
  <c r="BB62" i="19"/>
  <c r="BE62" i="19"/>
  <c r="BH62" i="19"/>
  <c r="BK62" i="19"/>
  <c r="BN62" i="19"/>
  <c r="AP63" i="19"/>
  <c r="AU15" i="19"/>
  <c r="AX15" i="19"/>
  <c r="BA15" i="19"/>
  <c r="BD15" i="19"/>
  <c r="BG15" i="19"/>
  <c r="BJ15" i="19"/>
  <c r="BM15" i="19"/>
  <c r="AU16" i="19"/>
  <c r="BG118" i="19"/>
  <c r="BJ118" i="19"/>
  <c r="BM118" i="19"/>
  <c r="AS78" i="19"/>
  <c r="AV78" i="19"/>
  <c r="AY78" i="19"/>
  <c r="BB78" i="19"/>
  <c r="BE78" i="19"/>
  <c r="AS79" i="19"/>
  <c r="BE37" i="19"/>
  <c r="BH37" i="19"/>
  <c r="BK37" i="19"/>
  <c r="BN37" i="19"/>
  <c r="AR71" i="19"/>
  <c r="AU71" i="19"/>
  <c r="AX71" i="19"/>
  <c r="BA71" i="19"/>
  <c r="BD71" i="19"/>
  <c r="BG71" i="19"/>
  <c r="AR72" i="19"/>
  <c r="AX105" i="19"/>
  <c r="BA105" i="19"/>
  <c r="BD105" i="19"/>
  <c r="BG105" i="19"/>
  <c r="AX106" i="19"/>
  <c r="AP100" i="19"/>
  <c r="AS100" i="19"/>
  <c r="AV100" i="19"/>
  <c r="AY100" i="19"/>
  <c r="BB100" i="19"/>
  <c r="BE100" i="19"/>
  <c r="BH100" i="19"/>
  <c r="AP101" i="19"/>
  <c r="AR64" i="19"/>
  <c r="AU64" i="19"/>
  <c r="AX64" i="19"/>
  <c r="BA64" i="19"/>
  <c r="BD64" i="19"/>
  <c r="AR65" i="19"/>
  <c r="M111" i="19"/>
  <c r="P111" i="19"/>
  <c r="S111" i="19"/>
  <c r="V111" i="19"/>
  <c r="Y111" i="19"/>
  <c r="AB111" i="19"/>
  <c r="AE111" i="19"/>
  <c r="AH111" i="19"/>
  <c r="AK111" i="19"/>
  <c r="AN111" i="19"/>
  <c r="AQ111" i="19"/>
  <c r="AT111" i="19"/>
  <c r="AW111" i="19"/>
  <c r="AZ111" i="19"/>
  <c r="M112" i="19"/>
  <c r="AV47" i="19"/>
  <c r="AY47" i="19"/>
  <c r="AV48" i="19"/>
  <c r="AQ30" i="19"/>
  <c r="AT30" i="19"/>
  <c r="AW30" i="19"/>
  <c r="AZ30" i="19"/>
  <c r="AQ31" i="19"/>
  <c r="AX100" i="19"/>
  <c r="BA100" i="19"/>
  <c r="BD100" i="19"/>
  <c r="BG100" i="19"/>
  <c r="BJ100" i="19"/>
  <c r="BM100" i="19"/>
  <c r="AX101" i="19"/>
  <c r="AT57" i="19"/>
  <c r="AW57" i="19"/>
  <c r="AT58" i="19"/>
  <c r="BC111" i="19"/>
  <c r="BC62" i="19"/>
  <c r="BC37" i="19"/>
  <c r="BI101" i="19"/>
  <c r="BL17" i="19"/>
  <c r="BC104" i="19"/>
  <c r="BF73" i="19"/>
  <c r="BI72" i="19"/>
  <c r="BC20" i="19"/>
  <c r="BI18" i="19"/>
  <c r="BO16" i="19"/>
  <c r="BI102" i="19"/>
  <c r="BC94" i="19"/>
  <c r="BC74" i="19"/>
  <c r="BF93" i="19"/>
  <c r="BF19" i="19"/>
  <c r="BF103" i="19"/>
  <c r="BA101" i="19"/>
  <c r="BD101" i="19"/>
  <c r="BG101" i="19"/>
  <c r="BJ101" i="19"/>
  <c r="BM101" i="19"/>
  <c r="BA102" i="19"/>
  <c r="AV86" i="19"/>
  <c r="AY86" i="19"/>
  <c r="BB86" i="19"/>
  <c r="BE86" i="19"/>
  <c r="BH86" i="19"/>
  <c r="BK86" i="19"/>
  <c r="AV87" i="19"/>
  <c r="AU36" i="19"/>
  <c r="AX36" i="19"/>
  <c r="BA36" i="19"/>
  <c r="BD36" i="19"/>
  <c r="BG36" i="19"/>
  <c r="BJ36" i="19"/>
  <c r="BM36" i="19"/>
  <c r="AU37" i="19"/>
  <c r="AW58" i="19"/>
  <c r="AZ58" i="19"/>
  <c r="AW59" i="19"/>
  <c r="AU65" i="19"/>
  <c r="AX65" i="19"/>
  <c r="BA65" i="19"/>
  <c r="BD65" i="19"/>
  <c r="BG65" i="19"/>
  <c r="AU66" i="19"/>
  <c r="BA106" i="19"/>
  <c r="BD106" i="19"/>
  <c r="BG106" i="19"/>
  <c r="BJ106" i="19"/>
  <c r="BA107" i="19"/>
  <c r="AX16" i="19"/>
  <c r="BA16" i="19"/>
  <c r="BD16" i="19"/>
  <c r="BG16" i="19"/>
  <c r="BJ16" i="19"/>
  <c r="BM16" i="19"/>
  <c r="AX17" i="19"/>
  <c r="AT105" i="19"/>
  <c r="AW105" i="19"/>
  <c r="AZ105" i="19"/>
  <c r="AT106" i="19"/>
  <c r="AS43" i="19"/>
  <c r="AV43" i="19"/>
  <c r="AY43" i="19"/>
  <c r="AS44" i="19"/>
  <c r="AQ25" i="19"/>
  <c r="AT25" i="19"/>
  <c r="AW25" i="19"/>
  <c r="AZ25" i="19"/>
  <c r="AQ26" i="19"/>
  <c r="AT54" i="19"/>
  <c r="AW54" i="19"/>
  <c r="AZ54" i="19"/>
  <c r="AT55" i="19"/>
  <c r="AS105" i="19"/>
  <c r="AV105" i="19"/>
  <c r="AY105" i="19"/>
  <c r="AS106" i="19"/>
  <c r="AS39" i="19"/>
  <c r="AV39" i="19"/>
  <c r="AY39" i="19"/>
  <c r="BB39" i="19"/>
  <c r="BE39" i="19"/>
  <c r="BH39" i="19"/>
  <c r="AS40" i="19"/>
  <c r="BH53" i="19"/>
  <c r="AU48" i="19"/>
  <c r="AX48" i="19"/>
  <c r="BA48" i="19"/>
  <c r="AU49" i="19"/>
  <c r="J38" i="19"/>
  <c r="M38" i="19"/>
  <c r="P38" i="19"/>
  <c r="S38" i="19"/>
  <c r="V38" i="19"/>
  <c r="Y38" i="19"/>
  <c r="AB38" i="19"/>
  <c r="AE38" i="19"/>
  <c r="AH38" i="19"/>
  <c r="AK38" i="19"/>
  <c r="AN38" i="19"/>
  <c r="AQ38" i="19"/>
  <c r="AT38" i="19"/>
  <c r="AW38" i="19"/>
  <c r="AZ38" i="19"/>
  <c r="J39" i="19"/>
  <c r="P112" i="19"/>
  <c r="S112" i="19"/>
  <c r="V112" i="19"/>
  <c r="Y112" i="19"/>
  <c r="AB112" i="19"/>
  <c r="AE112" i="19"/>
  <c r="AH112" i="19"/>
  <c r="AK112" i="19"/>
  <c r="AN112" i="19"/>
  <c r="AQ112" i="19"/>
  <c r="AT112" i="19"/>
  <c r="AW112" i="19"/>
  <c r="AZ112" i="19"/>
  <c r="P113" i="19"/>
  <c r="AV79" i="19"/>
  <c r="AY79" i="19"/>
  <c r="BB79" i="19"/>
  <c r="BE79" i="19"/>
  <c r="BH79" i="19"/>
  <c r="AV80" i="19"/>
  <c r="AV115" i="19"/>
  <c r="AY115" i="19"/>
  <c r="BB115" i="19"/>
  <c r="BE115" i="19"/>
  <c r="AV116" i="19"/>
  <c r="AW21" i="19"/>
  <c r="AZ21" i="19"/>
  <c r="AW22" i="19"/>
  <c r="AR85" i="19"/>
  <c r="AU85" i="19"/>
  <c r="AX85" i="19"/>
  <c r="BA85" i="19"/>
  <c r="BD85" i="19"/>
  <c r="BG85" i="19"/>
  <c r="BJ85" i="19"/>
  <c r="AR86" i="19"/>
  <c r="BH38" i="19"/>
  <c r="BK38" i="19"/>
  <c r="BN38" i="19"/>
  <c r="AS109" i="19"/>
  <c r="AV109" i="19"/>
  <c r="AY109" i="19"/>
  <c r="AS110" i="19"/>
  <c r="BA94" i="19"/>
  <c r="BD94" i="19"/>
  <c r="BG94" i="19"/>
  <c r="BA95" i="19"/>
  <c r="AR77" i="19"/>
  <c r="AU77" i="19"/>
  <c r="AX77" i="19"/>
  <c r="BA77" i="19"/>
  <c r="BD77" i="19"/>
  <c r="AR78" i="19"/>
  <c r="AT31" i="19"/>
  <c r="AW31" i="19"/>
  <c r="AZ31" i="19"/>
  <c r="AT32" i="19"/>
  <c r="AS101" i="19"/>
  <c r="AV101" i="19"/>
  <c r="AY101" i="19"/>
  <c r="BB101" i="19"/>
  <c r="BE101" i="19"/>
  <c r="BH101" i="19"/>
  <c r="BK101" i="19"/>
  <c r="AS102" i="19"/>
  <c r="AU72" i="19"/>
  <c r="AX72" i="19"/>
  <c r="BA72" i="19"/>
  <c r="BD72" i="19"/>
  <c r="BG72" i="19"/>
  <c r="BJ72" i="19"/>
  <c r="AU73" i="19"/>
  <c r="AS63" i="19"/>
  <c r="AV63" i="19"/>
  <c r="AY63" i="19"/>
  <c r="BB63" i="19"/>
  <c r="BE63" i="19"/>
  <c r="BH63" i="19"/>
  <c r="BK63" i="19"/>
  <c r="BN63" i="19"/>
  <c r="AS64" i="19"/>
  <c r="BA112" i="19"/>
  <c r="BD112" i="19"/>
  <c r="BG112" i="19"/>
  <c r="BJ112" i="19"/>
  <c r="BM112" i="19"/>
  <c r="BA113" i="19"/>
  <c r="AW95" i="19"/>
  <c r="AZ95" i="19"/>
  <c r="AW96" i="19"/>
  <c r="AZ67" i="19"/>
  <c r="AZ68" i="19"/>
  <c r="BA90" i="19"/>
  <c r="BA91" i="19"/>
  <c r="AU27" i="19"/>
  <c r="AX27" i="19"/>
  <c r="BA27" i="19"/>
  <c r="BD27" i="19"/>
  <c r="AU28" i="19"/>
  <c r="BH56" i="19"/>
  <c r="BK56" i="19"/>
  <c r="BN56" i="19"/>
  <c r="BH57" i="19"/>
  <c r="AR58" i="19"/>
  <c r="AU58" i="19"/>
  <c r="AX58" i="19"/>
  <c r="BA58" i="19"/>
  <c r="BD58" i="19"/>
  <c r="BG58" i="19"/>
  <c r="BJ58" i="19"/>
  <c r="BM58" i="19"/>
  <c r="AR59" i="19"/>
  <c r="AU44" i="19"/>
  <c r="AX44" i="19"/>
  <c r="BA44" i="19"/>
  <c r="BD44" i="19"/>
  <c r="BG44" i="19"/>
  <c r="BJ44" i="19"/>
  <c r="BM44" i="19"/>
  <c r="AU45" i="19"/>
  <c r="AY48" i="19"/>
  <c r="BB48" i="19"/>
  <c r="AY49" i="19"/>
  <c r="AW63" i="19"/>
  <c r="AZ63" i="19"/>
  <c r="AW64" i="19"/>
  <c r="AS28" i="19"/>
  <c r="AV28" i="19"/>
  <c r="AY28" i="19"/>
  <c r="BB28" i="19"/>
  <c r="BE28" i="19"/>
  <c r="BH28" i="19"/>
  <c r="BK28" i="19"/>
  <c r="BN28" i="19"/>
  <c r="AS29" i="19"/>
  <c r="M75" i="19"/>
  <c r="P75" i="19"/>
  <c r="S75" i="19"/>
  <c r="V75" i="19"/>
  <c r="Y75" i="19"/>
  <c r="AB75" i="19"/>
  <c r="AE75" i="19"/>
  <c r="AH75" i="19"/>
  <c r="AK75" i="19"/>
  <c r="AN75" i="19"/>
  <c r="AQ75" i="19"/>
  <c r="AT75" i="19"/>
  <c r="AW75" i="19"/>
  <c r="AZ75" i="19"/>
  <c r="M76" i="19"/>
  <c r="AV94" i="19"/>
  <c r="AY94" i="19"/>
  <c r="BB94" i="19"/>
  <c r="BE94" i="19"/>
  <c r="BH94" i="19"/>
  <c r="BK94" i="19"/>
  <c r="BN94" i="19"/>
  <c r="AV95" i="19"/>
  <c r="BE20" i="19"/>
  <c r="BH20" i="19"/>
  <c r="BK20" i="19"/>
  <c r="BN20" i="19"/>
  <c r="BE21" i="19"/>
  <c r="AV73" i="19"/>
  <c r="AY73" i="19"/>
  <c r="BB73" i="19"/>
  <c r="BE73" i="19"/>
  <c r="BH73" i="19"/>
  <c r="BK73" i="19"/>
  <c r="BN73" i="19"/>
  <c r="AV74" i="19"/>
  <c r="AU21" i="19"/>
  <c r="AX21" i="19"/>
  <c r="BA21" i="19"/>
  <c r="BD21" i="19"/>
  <c r="BG21" i="19"/>
  <c r="AU22" i="19"/>
  <c r="BC112" i="19"/>
  <c r="BF104" i="19"/>
  <c r="BC75" i="19"/>
  <c r="BC63" i="19"/>
  <c r="BC95" i="19"/>
  <c r="BC25" i="19"/>
  <c r="BC105" i="19"/>
  <c r="BI103" i="19"/>
  <c r="BI93" i="19"/>
  <c r="BF94" i="19"/>
  <c r="BL102" i="19"/>
  <c r="BL18" i="19"/>
  <c r="BI73" i="19"/>
  <c r="BC21" i="19"/>
  <c r="BC38" i="19"/>
  <c r="BC67" i="19"/>
  <c r="BC31" i="19"/>
  <c r="BI19" i="19"/>
  <c r="BF74" i="19"/>
  <c r="BF20" i="19"/>
  <c r="BO17" i="19"/>
  <c r="BF37" i="19"/>
  <c r="BF111" i="19"/>
  <c r="BD113" i="19"/>
  <c r="BG113" i="19"/>
  <c r="BJ113" i="19"/>
  <c r="BM113" i="19"/>
  <c r="BD114" i="19"/>
  <c r="BK57" i="19"/>
  <c r="BN57" i="19"/>
  <c r="BK58" i="19"/>
  <c r="AV40" i="19"/>
  <c r="AY40" i="19"/>
  <c r="BB40" i="19"/>
  <c r="BE40" i="19"/>
  <c r="BH40" i="19"/>
  <c r="BK40" i="19"/>
  <c r="BN40" i="19"/>
  <c r="AV41" i="19"/>
  <c r="AW55" i="19"/>
  <c r="AZ55" i="19"/>
  <c r="AW56" i="19"/>
  <c r="AZ59" i="19"/>
  <c r="AZ60" i="19"/>
  <c r="AY95" i="19"/>
  <c r="BB95" i="19"/>
  <c r="BE95" i="19"/>
  <c r="BH95" i="19"/>
  <c r="BK95" i="19"/>
  <c r="BN95" i="19"/>
  <c r="AY96" i="19"/>
  <c r="BB49" i="19"/>
  <c r="BE49" i="19"/>
  <c r="BB50" i="19"/>
  <c r="AZ96" i="19"/>
  <c r="AZ97" i="19"/>
  <c r="AV64" i="19"/>
  <c r="AY64" i="19"/>
  <c r="BB64" i="19"/>
  <c r="BE64" i="19"/>
  <c r="BH64" i="19"/>
  <c r="BK64" i="19"/>
  <c r="BN64" i="19"/>
  <c r="AV65" i="19"/>
  <c r="AW32" i="19"/>
  <c r="AZ32" i="19"/>
  <c r="AW33" i="19"/>
  <c r="BD95" i="19"/>
  <c r="BG95" i="19"/>
  <c r="BJ95" i="19"/>
  <c r="BD96" i="19"/>
  <c r="M39" i="19"/>
  <c r="P39" i="19"/>
  <c r="S39" i="19"/>
  <c r="V39" i="19"/>
  <c r="Y39" i="19"/>
  <c r="AB39" i="19"/>
  <c r="AE39" i="19"/>
  <c r="AH39" i="19"/>
  <c r="AK39" i="19"/>
  <c r="AN39" i="19"/>
  <c r="AQ39" i="19"/>
  <c r="AT39" i="19"/>
  <c r="AW39" i="19"/>
  <c r="AZ39" i="19"/>
  <c r="M40" i="19"/>
  <c r="BK39" i="19"/>
  <c r="BN39" i="19"/>
  <c r="AW106" i="19"/>
  <c r="AZ106" i="19"/>
  <c r="AW107" i="19"/>
  <c r="BD107" i="19"/>
  <c r="BG107" i="19"/>
  <c r="BJ107" i="19"/>
  <c r="BM107" i="19"/>
  <c r="BD108" i="19"/>
  <c r="BD102" i="19"/>
  <c r="BG102" i="19"/>
  <c r="BJ102" i="19"/>
  <c r="BM102" i="19"/>
  <c r="BD103" i="19"/>
  <c r="P76" i="19"/>
  <c r="S76" i="19"/>
  <c r="V76" i="19"/>
  <c r="Y76" i="19"/>
  <c r="AB76" i="19"/>
  <c r="AE76" i="19"/>
  <c r="AH76" i="19"/>
  <c r="AK76" i="19"/>
  <c r="AN76" i="19"/>
  <c r="AQ76" i="19"/>
  <c r="AT76" i="19"/>
  <c r="AW76" i="19"/>
  <c r="AZ76" i="19"/>
  <c r="P77" i="19"/>
  <c r="BC68" i="19"/>
  <c r="BC69" i="19"/>
  <c r="AU78" i="19"/>
  <c r="AX78" i="19"/>
  <c r="BA78" i="19"/>
  <c r="BD78" i="19"/>
  <c r="BG78" i="19"/>
  <c r="AU79" i="19"/>
  <c r="AU86" i="19"/>
  <c r="AX86" i="19"/>
  <c r="BA86" i="19"/>
  <c r="BD86" i="19"/>
  <c r="BG86" i="19"/>
  <c r="BJ86" i="19"/>
  <c r="BM86" i="19"/>
  <c r="AU87" i="19"/>
  <c r="AZ22" i="19"/>
  <c r="AZ23" i="19"/>
  <c r="AY116" i="19"/>
  <c r="BB116" i="19"/>
  <c r="BE116" i="19"/>
  <c r="BH116" i="19"/>
  <c r="AY117" i="19"/>
  <c r="AX49" i="19"/>
  <c r="BA49" i="19"/>
  <c r="BD49" i="19"/>
  <c r="AX50" i="19"/>
  <c r="AT26" i="19"/>
  <c r="AW26" i="19"/>
  <c r="AZ26" i="19"/>
  <c r="AT27" i="19"/>
  <c r="BA17" i="19"/>
  <c r="BD17" i="19"/>
  <c r="BG17" i="19"/>
  <c r="BJ17" i="19"/>
  <c r="BM17" i="19"/>
  <c r="BA18" i="19"/>
  <c r="AX66" i="19"/>
  <c r="BA66" i="19"/>
  <c r="BD66" i="19"/>
  <c r="BG66" i="19"/>
  <c r="BJ66" i="19"/>
  <c r="AX67" i="19"/>
  <c r="AX37" i="19"/>
  <c r="BA37" i="19"/>
  <c r="BD37" i="19"/>
  <c r="BG37" i="19"/>
  <c r="BJ37" i="19"/>
  <c r="BM37" i="19"/>
  <c r="AX38" i="19"/>
  <c r="AY74" i="19"/>
  <c r="BB74" i="19"/>
  <c r="BE74" i="19"/>
  <c r="BH74" i="19"/>
  <c r="BK74" i="19"/>
  <c r="BN74" i="19"/>
  <c r="AY75" i="19"/>
  <c r="AZ64" i="19"/>
  <c r="AZ65" i="19"/>
  <c r="AX45" i="19"/>
  <c r="BA45" i="19"/>
  <c r="BD45" i="19"/>
  <c r="BG45" i="19"/>
  <c r="BJ45" i="19"/>
  <c r="BM45" i="19"/>
  <c r="AX46" i="19"/>
  <c r="BD91" i="19"/>
  <c r="BD92" i="19"/>
  <c r="AX73" i="19"/>
  <c r="BA73" i="19"/>
  <c r="BD73" i="19"/>
  <c r="BG73" i="19"/>
  <c r="BJ73" i="19"/>
  <c r="BM73" i="19"/>
  <c r="AX74" i="19"/>
  <c r="AV110" i="19"/>
  <c r="AY110" i="19"/>
  <c r="BB110" i="19"/>
  <c r="AV111" i="19"/>
  <c r="AX22" i="19"/>
  <c r="BA22" i="19"/>
  <c r="BD22" i="19"/>
  <c r="BG22" i="19"/>
  <c r="BJ22" i="19"/>
  <c r="AX23" i="19"/>
  <c r="BH21" i="19"/>
  <c r="BK21" i="19"/>
  <c r="BN21" i="19"/>
  <c r="BH22" i="19"/>
  <c r="AV29" i="19"/>
  <c r="AY29" i="19"/>
  <c r="BB29" i="19"/>
  <c r="BE29" i="19"/>
  <c r="BH29" i="19"/>
  <c r="BK29" i="19"/>
  <c r="BN29" i="19"/>
  <c r="AV30" i="19"/>
  <c r="AU59" i="19"/>
  <c r="AX59" i="19"/>
  <c r="BA59" i="19"/>
  <c r="BD59" i="19"/>
  <c r="BG59" i="19"/>
  <c r="BJ59" i="19"/>
  <c r="BM59" i="19"/>
  <c r="AU60" i="19"/>
  <c r="AX28" i="19"/>
  <c r="BA28" i="19"/>
  <c r="BD28" i="19"/>
  <c r="BG28" i="19"/>
  <c r="AX29" i="19"/>
  <c r="AV102" i="19"/>
  <c r="AY102" i="19"/>
  <c r="BB102" i="19"/>
  <c r="BE102" i="19"/>
  <c r="BH102" i="19"/>
  <c r="BK102" i="19"/>
  <c r="BN102" i="19"/>
  <c r="AV103" i="19"/>
  <c r="AY80" i="19"/>
  <c r="BB80" i="19"/>
  <c r="BE80" i="19"/>
  <c r="BH80" i="19"/>
  <c r="BK80" i="19"/>
  <c r="AY81" i="19"/>
  <c r="S113" i="19"/>
  <c r="V113" i="19"/>
  <c r="Y113" i="19"/>
  <c r="AB113" i="19"/>
  <c r="AE113" i="19"/>
  <c r="AH113" i="19"/>
  <c r="AK113" i="19"/>
  <c r="AN113" i="19"/>
  <c r="AQ113" i="19"/>
  <c r="AT113" i="19"/>
  <c r="AW113" i="19"/>
  <c r="AZ113" i="19"/>
  <c r="S114" i="19"/>
  <c r="BK54" i="19"/>
  <c r="AV106" i="19"/>
  <c r="AY106" i="19"/>
  <c r="BB106" i="19"/>
  <c r="AV107" i="19"/>
  <c r="AV44" i="19"/>
  <c r="AY44" i="19"/>
  <c r="AV45" i="19"/>
  <c r="AY87" i="19"/>
  <c r="BB87" i="19"/>
  <c r="BE87" i="19"/>
  <c r="BH87" i="19"/>
  <c r="BK87" i="19"/>
  <c r="BN87" i="19"/>
  <c r="AY88" i="19"/>
  <c r="BC39" i="19"/>
  <c r="BC32" i="19"/>
  <c r="BC96" i="19"/>
  <c r="BC55" i="19"/>
  <c r="BO18" i="19"/>
  <c r="BI94" i="19"/>
  <c r="BL103" i="19"/>
  <c r="BC26" i="19"/>
  <c r="BF68" i="19"/>
  <c r="BC106" i="19"/>
  <c r="BI74" i="19"/>
  <c r="BF63" i="19"/>
  <c r="BI104" i="19"/>
  <c r="BC59" i="19"/>
  <c r="BF38" i="19"/>
  <c r="BF21" i="19"/>
  <c r="BL73" i="19"/>
  <c r="BC113" i="19"/>
  <c r="BC64" i="19"/>
  <c r="BC22" i="19"/>
  <c r="BC76" i="19"/>
  <c r="BI20" i="19"/>
  <c r="BL19" i="19"/>
  <c r="BF105" i="19"/>
  <c r="BF95" i="19"/>
  <c r="BF75" i="19"/>
  <c r="BF112" i="19"/>
  <c r="AY107" i="19"/>
  <c r="BB107" i="19"/>
  <c r="BE107" i="19"/>
  <c r="AY108" i="19"/>
  <c r="AY103" i="19"/>
  <c r="BB103" i="19"/>
  <c r="BE103" i="19"/>
  <c r="BH103" i="19"/>
  <c r="BK103" i="19"/>
  <c r="BN103" i="19"/>
  <c r="AY104" i="19"/>
  <c r="BA29" i="19"/>
  <c r="BD29" i="19"/>
  <c r="BG29" i="19"/>
  <c r="BJ29" i="19"/>
  <c r="AX30" i="19"/>
  <c r="BK22" i="19"/>
  <c r="BN22" i="19"/>
  <c r="BK23" i="19"/>
  <c r="BG92" i="19"/>
  <c r="BG93" i="19"/>
  <c r="BC65" i="19"/>
  <c r="BC66" i="19"/>
  <c r="AW27" i="19"/>
  <c r="AZ27" i="19"/>
  <c r="AW28" i="19"/>
  <c r="BC23" i="19"/>
  <c r="BC24" i="19"/>
  <c r="AX79" i="19"/>
  <c r="BA79" i="19"/>
  <c r="BD79" i="19"/>
  <c r="BG79" i="19"/>
  <c r="BJ79" i="19"/>
  <c r="AX80" i="19"/>
  <c r="BG103" i="19"/>
  <c r="BJ103" i="19"/>
  <c r="BM103" i="19"/>
  <c r="BG104" i="19"/>
  <c r="BG96" i="19"/>
  <c r="BJ96" i="19"/>
  <c r="BM96" i="19"/>
  <c r="BG97" i="19"/>
  <c r="BE50" i="19"/>
  <c r="BH50" i="19"/>
  <c r="BE51" i="19"/>
  <c r="BB88" i="19"/>
  <c r="BE88" i="19"/>
  <c r="BH88" i="19"/>
  <c r="BK88" i="19"/>
  <c r="BN88" i="19"/>
  <c r="BB89" i="19"/>
  <c r="AY45" i="19"/>
  <c r="BB45" i="19"/>
  <c r="AY46" i="19"/>
  <c r="BN55" i="19"/>
  <c r="AX60" i="19"/>
  <c r="BA60" i="19"/>
  <c r="BD60" i="19"/>
  <c r="BG60" i="19"/>
  <c r="BJ60" i="19"/>
  <c r="BM60" i="19"/>
  <c r="AX61" i="19"/>
  <c r="BA23" i="19"/>
  <c r="BD23" i="19"/>
  <c r="BG23" i="19"/>
  <c r="BJ23" i="19"/>
  <c r="BM23" i="19"/>
  <c r="AX24" i="19"/>
  <c r="AY111" i="19"/>
  <c r="BB111" i="19"/>
  <c r="BE111" i="19"/>
  <c r="AY112" i="19"/>
  <c r="BA46" i="19"/>
  <c r="BD46" i="19"/>
  <c r="BG46" i="19"/>
  <c r="BJ46" i="19"/>
  <c r="BM46" i="19"/>
  <c r="BA47" i="19"/>
  <c r="BB75" i="19"/>
  <c r="BE75" i="19"/>
  <c r="BH75" i="19"/>
  <c r="BK75" i="19"/>
  <c r="BN75" i="19"/>
  <c r="BB76" i="19"/>
  <c r="BB117" i="19"/>
  <c r="BE117" i="19"/>
  <c r="BH117" i="19"/>
  <c r="BK117" i="19"/>
  <c r="BB118" i="19"/>
  <c r="BE118" i="19"/>
  <c r="BH118" i="19"/>
  <c r="BK118" i="19"/>
  <c r="BN118" i="19"/>
  <c r="AX87" i="19"/>
  <c r="BA87" i="19"/>
  <c r="BD87" i="19"/>
  <c r="BG87" i="19"/>
  <c r="BJ87" i="19"/>
  <c r="BM87" i="19"/>
  <c r="AX88" i="19"/>
  <c r="S77" i="19"/>
  <c r="V77" i="19"/>
  <c r="Y77" i="19"/>
  <c r="AB77" i="19"/>
  <c r="AE77" i="19"/>
  <c r="AH77" i="19"/>
  <c r="AK77" i="19"/>
  <c r="AN77" i="19"/>
  <c r="AQ77" i="19"/>
  <c r="AT77" i="19"/>
  <c r="AW77" i="19"/>
  <c r="AZ77" i="19"/>
  <c r="S78" i="19"/>
  <c r="AZ33" i="19"/>
  <c r="AZ34" i="19"/>
  <c r="BB81" i="19"/>
  <c r="BE81" i="19"/>
  <c r="BH81" i="19"/>
  <c r="BK81" i="19"/>
  <c r="BN81" i="19"/>
  <c r="BA67" i="19"/>
  <c r="BD67" i="19"/>
  <c r="BG67" i="19"/>
  <c r="BJ67" i="19"/>
  <c r="BM67" i="19"/>
  <c r="BA68" i="19"/>
  <c r="BA50" i="19"/>
  <c r="BD50" i="19"/>
  <c r="BG50" i="19"/>
  <c r="BA51" i="19"/>
  <c r="BF69" i="19"/>
  <c r="BF70" i="19"/>
  <c r="BG108" i="19"/>
  <c r="BJ108" i="19"/>
  <c r="BM108" i="19"/>
  <c r="BG109" i="19"/>
  <c r="BC97" i="19"/>
  <c r="BC98" i="19"/>
  <c r="BB96" i="19"/>
  <c r="BE96" i="19"/>
  <c r="BH96" i="19"/>
  <c r="BK96" i="19"/>
  <c r="BN96" i="19"/>
  <c r="BB97" i="19"/>
  <c r="BC60" i="19"/>
  <c r="BC61" i="19"/>
  <c r="AZ56" i="19"/>
  <c r="AZ57" i="19"/>
  <c r="V114" i="19"/>
  <c r="Y114" i="19"/>
  <c r="AB114" i="19"/>
  <c r="AE114" i="19"/>
  <c r="AH114" i="19"/>
  <c r="AK114" i="19"/>
  <c r="AN114" i="19"/>
  <c r="AQ114" i="19"/>
  <c r="AT114" i="19"/>
  <c r="AW114" i="19"/>
  <c r="AZ114" i="19"/>
  <c r="V115" i="19"/>
  <c r="AY30" i="19"/>
  <c r="BB30" i="19"/>
  <c r="BE30" i="19"/>
  <c r="BH30" i="19"/>
  <c r="BK30" i="19"/>
  <c r="BN30" i="19"/>
  <c r="AY31" i="19"/>
  <c r="BA74" i="19"/>
  <c r="BD74" i="19"/>
  <c r="BG74" i="19"/>
  <c r="BJ74" i="19"/>
  <c r="BM74" i="19"/>
  <c r="BA75" i="19"/>
  <c r="BA38" i="19"/>
  <c r="BD38" i="19"/>
  <c r="BG38" i="19"/>
  <c r="BJ38" i="19"/>
  <c r="BM38" i="19"/>
  <c r="BA39" i="19"/>
  <c r="BD18" i="19"/>
  <c r="BG18" i="19"/>
  <c r="BJ18" i="19"/>
  <c r="BM18" i="19"/>
  <c r="BD19" i="19"/>
  <c r="AZ107" i="19"/>
  <c r="AZ108" i="19"/>
  <c r="P40" i="19"/>
  <c r="S40" i="19"/>
  <c r="V40" i="19"/>
  <c r="Y40" i="19"/>
  <c r="AB40" i="19"/>
  <c r="AE40" i="19"/>
  <c r="AH40" i="19"/>
  <c r="AK40" i="19"/>
  <c r="AN40" i="19"/>
  <c r="AQ40" i="19"/>
  <c r="AT40" i="19"/>
  <c r="AW40" i="19"/>
  <c r="AZ40" i="19"/>
  <c r="P41" i="19"/>
  <c r="AY65" i="19"/>
  <c r="BB65" i="19"/>
  <c r="BE65" i="19"/>
  <c r="BH65" i="19"/>
  <c r="BK65" i="19"/>
  <c r="BN65" i="19"/>
  <c r="AY66" i="19"/>
  <c r="AY41" i="19"/>
  <c r="BB41" i="19"/>
  <c r="BE41" i="19"/>
  <c r="BH41" i="19"/>
  <c r="BK41" i="19"/>
  <c r="BN41" i="19"/>
  <c r="AY42" i="19"/>
  <c r="BN58" i="19"/>
  <c r="BN59" i="19"/>
  <c r="BG114" i="19"/>
  <c r="BJ114" i="19"/>
  <c r="BM114" i="19"/>
  <c r="BG115" i="19"/>
  <c r="BC40" i="19"/>
  <c r="BC114" i="19"/>
  <c r="BF60" i="19"/>
  <c r="BF97" i="19"/>
  <c r="BI69" i="19"/>
  <c r="BC27" i="19"/>
  <c r="BI75" i="19"/>
  <c r="BI105" i="19"/>
  <c r="BL20" i="19"/>
  <c r="BF76" i="19"/>
  <c r="BF64" i="19"/>
  <c r="BL104" i="19"/>
  <c r="BC77" i="19"/>
  <c r="BL74" i="19"/>
  <c r="BF106" i="19"/>
  <c r="BF26" i="19"/>
  <c r="BL94" i="19"/>
  <c r="BF96" i="19"/>
  <c r="BF39" i="19"/>
  <c r="BI21" i="19"/>
  <c r="BC107" i="19"/>
  <c r="BC56" i="19"/>
  <c r="BF23" i="19"/>
  <c r="BF65" i="19"/>
  <c r="BI112" i="19"/>
  <c r="BI95" i="19"/>
  <c r="BO19" i="19"/>
  <c r="BF22" i="19"/>
  <c r="BF113" i="19"/>
  <c r="BI38" i="19"/>
  <c r="BC33" i="19"/>
  <c r="BO103" i="19"/>
  <c r="BF32" i="19"/>
  <c r="BG19" i="19"/>
  <c r="BJ19" i="19"/>
  <c r="BM19" i="19"/>
  <c r="BG20" i="19"/>
  <c r="BB31" i="19"/>
  <c r="BE31" i="19"/>
  <c r="BH31" i="19"/>
  <c r="BK31" i="19"/>
  <c r="BN31" i="19"/>
  <c r="BB32" i="19"/>
  <c r="Y115" i="19"/>
  <c r="AB115" i="19"/>
  <c r="AE115" i="19"/>
  <c r="AH115" i="19"/>
  <c r="AK115" i="19"/>
  <c r="AN115" i="19"/>
  <c r="AQ115" i="19"/>
  <c r="AT115" i="19"/>
  <c r="AW115" i="19"/>
  <c r="AZ115" i="19"/>
  <c r="Y116" i="19"/>
  <c r="BJ109" i="19"/>
  <c r="BM109" i="19"/>
  <c r="BJ110" i="19"/>
  <c r="BB82" i="19"/>
  <c r="BC34" i="19"/>
  <c r="BC35" i="19"/>
  <c r="V78" i="19"/>
  <c r="Y78" i="19"/>
  <c r="AB78" i="19"/>
  <c r="AE78" i="19"/>
  <c r="AH78" i="19"/>
  <c r="AK78" i="19"/>
  <c r="AN78" i="19"/>
  <c r="AQ78" i="19"/>
  <c r="AT78" i="19"/>
  <c r="AW78" i="19"/>
  <c r="AZ78" i="19"/>
  <c r="V79" i="19"/>
  <c r="BB112" i="19"/>
  <c r="BE112" i="19"/>
  <c r="BH112" i="19"/>
  <c r="BB113" i="19"/>
  <c r="BE89" i="19"/>
  <c r="BH89" i="19"/>
  <c r="BK89" i="19"/>
  <c r="BN89" i="19"/>
  <c r="BE90" i="19"/>
  <c r="BJ97" i="19"/>
  <c r="BM97" i="19"/>
  <c r="BJ98" i="19"/>
  <c r="BJ104" i="19"/>
  <c r="BM104" i="19"/>
  <c r="BJ105" i="19"/>
  <c r="AZ28" i="19"/>
  <c r="AZ29" i="19"/>
  <c r="S41" i="19"/>
  <c r="V41" i="19"/>
  <c r="Y41" i="19"/>
  <c r="AB41" i="19"/>
  <c r="AE41" i="19"/>
  <c r="AH41" i="19"/>
  <c r="AK41" i="19"/>
  <c r="AN41" i="19"/>
  <c r="AQ41" i="19"/>
  <c r="AT41" i="19"/>
  <c r="AW41" i="19"/>
  <c r="AZ41" i="19"/>
  <c r="S42" i="19"/>
  <c r="BF61" i="19"/>
  <c r="BF62" i="19"/>
  <c r="BF98" i="19"/>
  <c r="BF99" i="19"/>
  <c r="BD68" i="19"/>
  <c r="BG68" i="19"/>
  <c r="BJ68" i="19"/>
  <c r="BM68" i="19"/>
  <c r="BD69" i="19"/>
  <c r="BD47" i="19"/>
  <c r="BG47" i="19"/>
  <c r="BJ47" i="19"/>
  <c r="BM47" i="19"/>
  <c r="BD48" i="19"/>
  <c r="BA61" i="19"/>
  <c r="BD61" i="19"/>
  <c r="BG61" i="19"/>
  <c r="BJ61" i="19"/>
  <c r="BM61" i="19"/>
  <c r="BA62" i="19"/>
  <c r="BH51" i="19"/>
  <c r="BK51" i="19"/>
  <c r="BH52" i="19"/>
  <c r="BF24" i="19"/>
  <c r="BF25" i="19"/>
  <c r="BJ93" i="19"/>
  <c r="BJ94" i="19"/>
  <c r="BA30" i="19"/>
  <c r="BD30" i="19"/>
  <c r="BG30" i="19"/>
  <c r="BJ30" i="19"/>
  <c r="BM30" i="19"/>
  <c r="BA31" i="19"/>
  <c r="BB66" i="19"/>
  <c r="BE66" i="19"/>
  <c r="BH66" i="19"/>
  <c r="BK66" i="19"/>
  <c r="BN66" i="19"/>
  <c r="BB67" i="19"/>
  <c r="BD39" i="19"/>
  <c r="BG39" i="19"/>
  <c r="BJ39" i="19"/>
  <c r="BM39" i="19"/>
  <c r="BD40" i="19"/>
  <c r="BD75" i="19"/>
  <c r="BG75" i="19"/>
  <c r="BJ75" i="19"/>
  <c r="BM75" i="19"/>
  <c r="BD76" i="19"/>
  <c r="BA88" i="19"/>
  <c r="BD88" i="19"/>
  <c r="BG88" i="19"/>
  <c r="BJ88" i="19"/>
  <c r="BM88" i="19"/>
  <c r="BA89" i="19"/>
  <c r="BA24" i="19"/>
  <c r="BD24" i="19"/>
  <c r="BG24" i="19"/>
  <c r="BJ24" i="19"/>
  <c r="BM24" i="19"/>
  <c r="BA25" i="19"/>
  <c r="BB46" i="19"/>
  <c r="BE46" i="19"/>
  <c r="BB108" i="19"/>
  <c r="BE108" i="19"/>
  <c r="BH108" i="19"/>
  <c r="BB109" i="19"/>
  <c r="BJ115" i="19"/>
  <c r="BM115" i="19"/>
  <c r="BJ116" i="19"/>
  <c r="BB42" i="19"/>
  <c r="BE42" i="19"/>
  <c r="BH42" i="19"/>
  <c r="BK42" i="19"/>
  <c r="BN42" i="19"/>
  <c r="BB43" i="19"/>
  <c r="BC108" i="19"/>
  <c r="BC109" i="19"/>
  <c r="BC57" i="19"/>
  <c r="BC58" i="19"/>
  <c r="BE97" i="19"/>
  <c r="BH97" i="19"/>
  <c r="BK97" i="19"/>
  <c r="BN97" i="19"/>
  <c r="BE98" i="19"/>
  <c r="BI70" i="19"/>
  <c r="BI71" i="19"/>
  <c r="BD51" i="19"/>
  <c r="BG51" i="19"/>
  <c r="BJ51" i="19"/>
  <c r="BD52" i="19"/>
  <c r="BE76" i="19"/>
  <c r="BH76" i="19"/>
  <c r="BK76" i="19"/>
  <c r="BN76" i="19"/>
  <c r="BE77" i="19"/>
  <c r="BA80" i="19"/>
  <c r="BD80" i="19"/>
  <c r="BG80" i="19"/>
  <c r="BJ80" i="19"/>
  <c r="BM80" i="19"/>
  <c r="BA81" i="19"/>
  <c r="BF66" i="19"/>
  <c r="BF67" i="19"/>
  <c r="BN23" i="19"/>
  <c r="BN24" i="19"/>
  <c r="BB104" i="19"/>
  <c r="BE104" i="19"/>
  <c r="BH104" i="19"/>
  <c r="BK104" i="19"/>
  <c r="BN104" i="19"/>
  <c r="BB105" i="19"/>
  <c r="BC28" i="19"/>
  <c r="BF34" i="19"/>
  <c r="BI24" i="19"/>
  <c r="BI61" i="19"/>
  <c r="BF108" i="19"/>
  <c r="BC115" i="19"/>
  <c r="BI22" i="19"/>
  <c r="BL95" i="19"/>
  <c r="BI65" i="19"/>
  <c r="BF107" i="19"/>
  <c r="BI39" i="19"/>
  <c r="BI106" i="19"/>
  <c r="BO104" i="19"/>
  <c r="BI76" i="19"/>
  <c r="BL105" i="19"/>
  <c r="BF27" i="19"/>
  <c r="BI97" i="19"/>
  <c r="BF114" i="19"/>
  <c r="BI98" i="19"/>
  <c r="BC41" i="19"/>
  <c r="BC78" i="19"/>
  <c r="BF33" i="19"/>
  <c r="BI66" i="19"/>
  <c r="BL70" i="19"/>
  <c r="BF57" i="19"/>
  <c r="BI113" i="19"/>
  <c r="BI23" i="19"/>
  <c r="BF56" i="19"/>
  <c r="BL21" i="19"/>
  <c r="BI96" i="19"/>
  <c r="BO74" i="19"/>
  <c r="BF77" i="19"/>
  <c r="BI64" i="19"/>
  <c r="BO20" i="19"/>
  <c r="BL75" i="19"/>
  <c r="BF40" i="19"/>
  <c r="BF58" i="19"/>
  <c r="BF59" i="19"/>
  <c r="BH90" i="19"/>
  <c r="BK90" i="19"/>
  <c r="BN90" i="19"/>
  <c r="BH91" i="19"/>
  <c r="Y79" i="19"/>
  <c r="AB79" i="19"/>
  <c r="AE79" i="19"/>
  <c r="AH79" i="19"/>
  <c r="AK79" i="19"/>
  <c r="AN79" i="19"/>
  <c r="AQ79" i="19"/>
  <c r="AT79" i="19"/>
  <c r="AW79" i="19"/>
  <c r="AZ79" i="19"/>
  <c r="Y80" i="19"/>
  <c r="BE82" i="19"/>
  <c r="BH82" i="19"/>
  <c r="BK82" i="19"/>
  <c r="BN82" i="19"/>
  <c r="BE83" i="19"/>
  <c r="BM94" i="19"/>
  <c r="BM95" i="19"/>
  <c r="BI62" i="19"/>
  <c r="BI63" i="19"/>
  <c r="BM105" i="19"/>
  <c r="BM106" i="19"/>
  <c r="BI67" i="19"/>
  <c r="BI68" i="19"/>
  <c r="BD89" i="19"/>
  <c r="BG89" i="19"/>
  <c r="BJ89" i="19"/>
  <c r="BM89" i="19"/>
  <c r="BD90" i="19"/>
  <c r="BG48" i="19"/>
  <c r="BJ48" i="19"/>
  <c r="BM48" i="19"/>
  <c r="BG49" i="19"/>
  <c r="BC29" i="19"/>
  <c r="BC30" i="19"/>
  <c r="BE32" i="19"/>
  <c r="BH32" i="19"/>
  <c r="BK32" i="19"/>
  <c r="BN32" i="19"/>
  <c r="BE33" i="19"/>
  <c r="BL71" i="19"/>
  <c r="BL72" i="19"/>
  <c r="BF109" i="19"/>
  <c r="BF110" i="19"/>
  <c r="BM116" i="19"/>
  <c r="BM117" i="19"/>
  <c r="BG40" i="19"/>
  <c r="BJ40" i="19"/>
  <c r="BM40" i="19"/>
  <c r="BG41" i="19"/>
  <c r="BE113" i="19"/>
  <c r="BH113" i="19"/>
  <c r="BK113" i="19"/>
  <c r="BE114" i="19"/>
  <c r="BE105" i="19"/>
  <c r="BH105" i="19"/>
  <c r="BK105" i="19"/>
  <c r="BN105" i="19"/>
  <c r="BE106" i="19"/>
  <c r="BG52" i="19"/>
  <c r="BJ52" i="19"/>
  <c r="BM52" i="19"/>
  <c r="BG53" i="19"/>
  <c r="BH98" i="19"/>
  <c r="BK98" i="19"/>
  <c r="BN98" i="19"/>
  <c r="BH99" i="19"/>
  <c r="BE43" i="19"/>
  <c r="BH43" i="19"/>
  <c r="BK43" i="19"/>
  <c r="BN43" i="19"/>
  <c r="BB44" i="19"/>
  <c r="BE109" i="19"/>
  <c r="BH109" i="19"/>
  <c r="BK109" i="19"/>
  <c r="BE110" i="19"/>
  <c r="BD25" i="19"/>
  <c r="BG25" i="19"/>
  <c r="BJ25" i="19"/>
  <c r="BM25" i="19"/>
  <c r="BD26" i="19"/>
  <c r="BG76" i="19"/>
  <c r="BJ76" i="19"/>
  <c r="BM76" i="19"/>
  <c r="BG77" i="19"/>
  <c r="BD31" i="19"/>
  <c r="BG31" i="19"/>
  <c r="BJ31" i="19"/>
  <c r="BM31" i="19"/>
  <c r="BD32" i="19"/>
  <c r="BD62" i="19"/>
  <c r="BG62" i="19"/>
  <c r="BJ62" i="19"/>
  <c r="BM62" i="19"/>
  <c r="BD63" i="19"/>
  <c r="BI99" i="19"/>
  <c r="BI100" i="19"/>
  <c r="BM98" i="19"/>
  <c r="BM99" i="19"/>
  <c r="BF35" i="19"/>
  <c r="BF36" i="19"/>
  <c r="BD81" i="19"/>
  <c r="BG81" i="19"/>
  <c r="BJ81" i="19"/>
  <c r="BM81" i="19"/>
  <c r="BD82" i="19"/>
  <c r="BH77" i="19"/>
  <c r="BK77" i="19"/>
  <c r="BN77" i="19"/>
  <c r="BH78" i="19"/>
  <c r="BB47" i="19"/>
  <c r="BE67" i="19"/>
  <c r="BH67" i="19"/>
  <c r="BK67" i="19"/>
  <c r="BN67" i="19"/>
  <c r="BE68" i="19"/>
  <c r="BI25" i="19"/>
  <c r="BI26" i="19"/>
  <c r="BK52" i="19"/>
  <c r="BN52" i="19"/>
  <c r="BK53" i="19"/>
  <c r="BG69" i="19"/>
  <c r="BJ69" i="19"/>
  <c r="BM69" i="19"/>
  <c r="BG70" i="19"/>
  <c r="V42" i="19"/>
  <c r="Y42" i="19"/>
  <c r="AB42" i="19"/>
  <c r="AE42" i="19"/>
  <c r="AH42" i="19"/>
  <c r="AK42" i="19"/>
  <c r="AN42" i="19"/>
  <c r="AQ42" i="19"/>
  <c r="AT42" i="19"/>
  <c r="AW42" i="19"/>
  <c r="AZ42" i="19"/>
  <c r="V43" i="19"/>
  <c r="BM110" i="19"/>
  <c r="BM111" i="19"/>
  <c r="AB116" i="19"/>
  <c r="AE116" i="19"/>
  <c r="AH116" i="19"/>
  <c r="AK116" i="19"/>
  <c r="AN116" i="19"/>
  <c r="AQ116" i="19"/>
  <c r="AT116" i="19"/>
  <c r="AW116" i="19"/>
  <c r="AZ116" i="19"/>
  <c r="AB117" i="19"/>
  <c r="BJ20" i="19"/>
  <c r="BM20" i="19"/>
  <c r="BJ21" i="19"/>
  <c r="BL25" i="19"/>
  <c r="BO21" i="19"/>
  <c r="BL23" i="19"/>
  <c r="BI33" i="19"/>
  <c r="BI107" i="19"/>
  <c r="BO95" i="19"/>
  <c r="BF115" i="19"/>
  <c r="BI108" i="19"/>
  <c r="BL24" i="19"/>
  <c r="BI35" i="19"/>
  <c r="BL99" i="19"/>
  <c r="BO71" i="19"/>
  <c r="BF29" i="19"/>
  <c r="BC79" i="19"/>
  <c r="BI58" i="19"/>
  <c r="BI77" i="19"/>
  <c r="BI57" i="19"/>
  <c r="BL66" i="19"/>
  <c r="BF41" i="19"/>
  <c r="BL97" i="19"/>
  <c r="BO105" i="19"/>
  <c r="BF28" i="19"/>
  <c r="BC116" i="19"/>
  <c r="BC42" i="19"/>
  <c r="BL96" i="19"/>
  <c r="BL39" i="19"/>
  <c r="BL65" i="19"/>
  <c r="BL22" i="19"/>
  <c r="BI109" i="19"/>
  <c r="BL67" i="19"/>
  <c r="BL62" i="19"/>
  <c r="BI40" i="19"/>
  <c r="BO75" i="19"/>
  <c r="BL113" i="19"/>
  <c r="BF78" i="19"/>
  <c r="BL98" i="19"/>
  <c r="BI114" i="19"/>
  <c r="BI27" i="19"/>
  <c r="BL76" i="19"/>
  <c r="BL106" i="19"/>
  <c r="BI34" i="19"/>
  <c r="BJ70" i="19"/>
  <c r="BM70" i="19"/>
  <c r="BJ71" i="19"/>
  <c r="BH68" i="19"/>
  <c r="BK68" i="19"/>
  <c r="BN68" i="19"/>
  <c r="BH69" i="19"/>
  <c r="BE47" i="19"/>
  <c r="BH47" i="19"/>
  <c r="BE48" i="19"/>
  <c r="BK78" i="19"/>
  <c r="BN78" i="19"/>
  <c r="BK79" i="19"/>
  <c r="BG32" i="19"/>
  <c r="BJ32" i="19"/>
  <c r="BM32" i="19"/>
  <c r="BG33" i="19"/>
  <c r="BH114" i="19"/>
  <c r="BK114" i="19"/>
  <c r="BN114" i="19"/>
  <c r="BH115" i="19"/>
  <c r="BI110" i="19"/>
  <c r="BI111" i="19"/>
  <c r="BH33" i="19"/>
  <c r="BK33" i="19"/>
  <c r="BN33" i="19"/>
  <c r="BH34" i="19"/>
  <c r="BM21" i="19"/>
  <c r="BM22" i="19"/>
  <c r="Y43" i="19"/>
  <c r="AB43" i="19"/>
  <c r="AE43" i="19"/>
  <c r="AH43" i="19"/>
  <c r="AK43" i="19"/>
  <c r="AN43" i="19"/>
  <c r="AQ43" i="19"/>
  <c r="AT43" i="19"/>
  <c r="AW43" i="19"/>
  <c r="AZ43" i="19"/>
  <c r="Y44" i="19"/>
  <c r="BL26" i="19"/>
  <c r="BG26" i="19"/>
  <c r="BJ26" i="19"/>
  <c r="BM26" i="19"/>
  <c r="BG27" i="19"/>
  <c r="BE44" i="19"/>
  <c r="BH44" i="19"/>
  <c r="BK44" i="19"/>
  <c r="BN44" i="19"/>
  <c r="BE45" i="19"/>
  <c r="BJ53" i="19"/>
  <c r="BM53" i="19"/>
  <c r="BJ54" i="19"/>
  <c r="AB80" i="19"/>
  <c r="AE80" i="19"/>
  <c r="AH80" i="19"/>
  <c r="AK80" i="19"/>
  <c r="AN80" i="19"/>
  <c r="AQ80" i="19"/>
  <c r="AT80" i="19"/>
  <c r="AW80" i="19"/>
  <c r="AZ80" i="19"/>
  <c r="AB81" i="19"/>
  <c r="BG82" i="19"/>
  <c r="BJ82" i="19"/>
  <c r="BM82" i="19"/>
  <c r="BG83" i="19"/>
  <c r="BG63" i="19"/>
  <c r="BJ63" i="19"/>
  <c r="BM63" i="19"/>
  <c r="BG64" i="19"/>
  <c r="BJ77" i="19"/>
  <c r="BM77" i="19"/>
  <c r="BJ78" i="19"/>
  <c r="BH106" i="19"/>
  <c r="BK106" i="19"/>
  <c r="BN106" i="19"/>
  <c r="BH107" i="19"/>
  <c r="BO72" i="19"/>
  <c r="BO73" i="19"/>
  <c r="BF30" i="19"/>
  <c r="BF31" i="19"/>
  <c r="BI59" i="19"/>
  <c r="BI60" i="19"/>
  <c r="AE117" i="19"/>
  <c r="AH117" i="19"/>
  <c r="AK117" i="19"/>
  <c r="AN117" i="19"/>
  <c r="AQ117" i="19"/>
  <c r="AT117" i="19"/>
  <c r="AW117" i="19"/>
  <c r="AZ117" i="19"/>
  <c r="AE118" i="19"/>
  <c r="AH118" i="19"/>
  <c r="AK118" i="19"/>
  <c r="AN118" i="19"/>
  <c r="AQ118" i="19"/>
  <c r="AT118" i="19"/>
  <c r="AW118" i="19"/>
  <c r="AZ118" i="19"/>
  <c r="BN53" i="19"/>
  <c r="BN54" i="19"/>
  <c r="BI36" i="19"/>
  <c r="BI37" i="19"/>
  <c r="BL100" i="19"/>
  <c r="BL101" i="19"/>
  <c r="BH110" i="19"/>
  <c r="BK110" i="19"/>
  <c r="BN110" i="19"/>
  <c r="BH111" i="19"/>
  <c r="BK99" i="19"/>
  <c r="BN99" i="19"/>
  <c r="BK100" i="19"/>
  <c r="BJ41" i="19"/>
  <c r="BM41" i="19"/>
  <c r="BJ42" i="19"/>
  <c r="BJ49" i="19"/>
  <c r="BM49" i="19"/>
  <c r="BJ50" i="19"/>
  <c r="BG90" i="19"/>
  <c r="BJ90" i="19"/>
  <c r="BM90" i="19"/>
  <c r="BG91" i="19"/>
  <c r="BL68" i="19"/>
  <c r="BL69" i="19"/>
  <c r="BL63" i="19"/>
  <c r="BL64" i="19"/>
  <c r="BH83" i="19"/>
  <c r="BK83" i="19"/>
  <c r="BN83" i="19"/>
  <c r="BH84" i="19"/>
  <c r="BK91" i="19"/>
  <c r="BN91" i="19"/>
  <c r="BK92" i="19"/>
  <c r="BL109" i="19"/>
  <c r="BO22" i="19"/>
  <c r="BF79" i="19"/>
  <c r="BL35" i="19"/>
  <c r="BL108" i="19"/>
  <c r="BL34" i="19"/>
  <c r="BO76" i="19"/>
  <c r="BI78" i="19"/>
  <c r="BF116" i="19"/>
  <c r="BI41" i="19"/>
  <c r="BO68" i="19"/>
  <c r="BO100" i="19"/>
  <c r="BL59" i="19"/>
  <c r="BC43" i="19"/>
  <c r="BL114" i="19"/>
  <c r="BC118" i="19"/>
  <c r="BL27" i="19"/>
  <c r="BL40" i="19"/>
  <c r="BO67" i="19"/>
  <c r="BL58" i="19"/>
  <c r="BI29" i="19"/>
  <c r="BO99" i="19"/>
  <c r="BO24" i="19"/>
  <c r="BI115" i="19"/>
  <c r="BL107" i="19"/>
  <c r="BO23" i="19"/>
  <c r="BO63" i="19"/>
  <c r="BL36" i="19"/>
  <c r="BC117" i="19"/>
  <c r="BI30" i="19"/>
  <c r="BC80" i="19"/>
  <c r="BO26" i="19"/>
  <c r="BL110" i="19"/>
  <c r="BO106" i="19"/>
  <c r="BO98" i="19"/>
  <c r="BO96" i="19"/>
  <c r="BF42" i="19"/>
  <c r="BI28" i="19"/>
  <c r="BO97" i="19"/>
  <c r="BO66" i="19"/>
  <c r="BL77" i="19"/>
  <c r="BO25" i="19"/>
  <c r="BK111" i="19"/>
  <c r="BN111" i="19"/>
  <c r="BK112" i="19"/>
  <c r="BN92" i="19"/>
  <c r="BN93" i="19"/>
  <c r="BM42" i="19"/>
  <c r="BM43" i="19"/>
  <c r="BO101" i="19"/>
  <c r="BO102" i="19"/>
  <c r="BL37" i="19"/>
  <c r="BL38" i="19"/>
  <c r="BI31" i="19"/>
  <c r="BI32" i="19"/>
  <c r="BJ64" i="19"/>
  <c r="BM64" i="19"/>
  <c r="BJ65" i="19"/>
  <c r="BM54" i="19"/>
  <c r="BM55" i="19"/>
  <c r="BJ27" i="19"/>
  <c r="BM27" i="19"/>
  <c r="BJ28" i="19"/>
  <c r="AB44" i="19"/>
  <c r="AE44" i="19"/>
  <c r="AH44" i="19"/>
  <c r="AK44" i="19"/>
  <c r="AN44" i="19"/>
  <c r="AQ44" i="19"/>
  <c r="AT44" i="19"/>
  <c r="AW44" i="19"/>
  <c r="AZ44" i="19"/>
  <c r="AB45" i="19"/>
  <c r="BL111" i="19"/>
  <c r="BL112" i="19"/>
  <c r="BH48" i="19"/>
  <c r="BK48" i="19"/>
  <c r="BH49" i="19"/>
  <c r="BO27" i="19"/>
  <c r="BM71" i="19"/>
  <c r="BM72" i="19"/>
  <c r="BK84" i="19"/>
  <c r="BN84" i="19"/>
  <c r="BK85" i="19"/>
  <c r="BK107" i="19"/>
  <c r="BN107" i="19"/>
  <c r="BK108" i="19"/>
  <c r="BM78" i="19"/>
  <c r="BM79" i="19"/>
  <c r="BJ83" i="19"/>
  <c r="BM83" i="19"/>
  <c r="BJ84" i="19"/>
  <c r="AE81" i="19"/>
  <c r="AH81" i="19"/>
  <c r="AK81" i="19"/>
  <c r="AN81" i="19"/>
  <c r="AQ81" i="19"/>
  <c r="AT81" i="19"/>
  <c r="AW81" i="19"/>
  <c r="AZ81" i="19"/>
  <c r="AE82" i="19"/>
  <c r="BH45" i="19"/>
  <c r="BK45" i="19"/>
  <c r="BN45" i="19"/>
  <c r="BH46" i="19"/>
  <c r="BK46" i="19"/>
  <c r="BN46" i="19"/>
  <c r="BK34" i="19"/>
  <c r="BN34" i="19"/>
  <c r="BK35" i="19"/>
  <c r="BN79" i="19"/>
  <c r="BN80" i="19"/>
  <c r="BK69" i="19"/>
  <c r="BN69" i="19"/>
  <c r="BK70" i="19"/>
  <c r="BO64" i="19"/>
  <c r="BO65" i="19"/>
  <c r="BJ91" i="19"/>
  <c r="BM91" i="19"/>
  <c r="BJ92" i="19"/>
  <c r="BO69" i="19"/>
  <c r="BO70" i="19"/>
  <c r="BM50" i="19"/>
  <c r="BM51" i="19"/>
  <c r="BN100" i="19"/>
  <c r="BN101" i="19"/>
  <c r="BL60" i="19"/>
  <c r="BL61" i="19"/>
  <c r="BK115" i="19"/>
  <c r="BN115" i="19"/>
  <c r="BK116" i="19"/>
  <c r="BJ33" i="19"/>
  <c r="BM33" i="19"/>
  <c r="BJ34" i="19"/>
  <c r="BF43" i="19"/>
  <c r="BO35" i="19"/>
  <c r="BO109" i="19"/>
  <c r="BO60" i="19"/>
  <c r="BC81" i="19"/>
  <c r="BO111" i="19"/>
  <c r="BO37" i="19"/>
  <c r="BO77" i="19"/>
  <c r="BI42" i="19"/>
  <c r="BO110" i="19"/>
  <c r="BF80" i="19"/>
  <c r="BF117" i="19"/>
  <c r="BO107" i="19"/>
  <c r="BL29" i="19"/>
  <c r="BO40" i="19"/>
  <c r="BF118" i="19"/>
  <c r="BL41" i="19"/>
  <c r="BO114" i="19"/>
  <c r="BO59" i="19"/>
  <c r="BL78" i="19"/>
  <c r="BO108" i="19"/>
  <c r="BC44" i="19"/>
  <c r="BL31" i="19"/>
  <c r="BL28" i="19"/>
  <c r="BL30" i="19"/>
  <c r="BO36" i="19"/>
  <c r="BL115" i="19"/>
  <c r="BI116" i="19"/>
  <c r="BI79" i="19"/>
  <c r="BM34" i="19"/>
  <c r="BM35" i="19"/>
  <c r="BM92" i="19"/>
  <c r="BM93" i="19"/>
  <c r="AH82" i="19"/>
  <c r="AK82" i="19"/>
  <c r="AN82" i="19"/>
  <c r="AQ82" i="19"/>
  <c r="AT82" i="19"/>
  <c r="AW82" i="19"/>
  <c r="AZ82" i="19"/>
  <c r="AH83" i="19"/>
  <c r="BK47" i="19"/>
  <c r="BN47" i="19"/>
  <c r="BL32" i="19"/>
  <c r="BL33" i="19"/>
  <c r="BO38" i="19"/>
  <c r="BO39" i="19"/>
  <c r="BO61" i="19"/>
  <c r="BO62" i="19"/>
  <c r="BN85" i="19"/>
  <c r="BN86" i="19"/>
  <c r="BK49" i="19"/>
  <c r="BN49" i="19"/>
  <c r="BK50" i="19"/>
  <c r="AE45" i="19"/>
  <c r="AH45" i="19"/>
  <c r="AK45" i="19"/>
  <c r="AN45" i="19"/>
  <c r="AQ45" i="19"/>
  <c r="AT45" i="19"/>
  <c r="AW45" i="19"/>
  <c r="AZ45" i="19"/>
  <c r="AE46" i="19"/>
  <c r="BM65" i="19"/>
  <c r="BM66" i="19"/>
  <c r="BN112" i="19"/>
  <c r="BN113" i="19"/>
  <c r="BN116" i="19"/>
  <c r="BN117" i="19"/>
  <c r="BN70" i="19"/>
  <c r="BN71" i="19"/>
  <c r="BN35" i="19"/>
  <c r="BN36" i="19"/>
  <c r="BM84" i="19"/>
  <c r="BM85" i="19"/>
  <c r="BN108" i="19"/>
  <c r="BN109" i="19"/>
  <c r="BN48" i="19"/>
  <c r="BO112" i="19"/>
  <c r="BO113" i="19"/>
  <c r="BM28" i="19"/>
  <c r="BM29" i="19"/>
  <c r="BC82" i="19"/>
  <c r="BO31" i="19"/>
  <c r="BO78" i="19"/>
  <c r="BI80" i="19"/>
  <c r="BO32" i="19"/>
  <c r="BL116" i="19"/>
  <c r="BO28" i="19"/>
  <c r="BI118" i="19"/>
  <c r="BO29" i="19"/>
  <c r="BL42" i="19"/>
  <c r="BF81" i="19"/>
  <c r="BL79" i="19"/>
  <c r="BO115" i="19"/>
  <c r="BO30" i="19"/>
  <c r="BF44" i="19"/>
  <c r="BI117" i="19"/>
  <c r="BC45" i="19"/>
  <c r="BO41" i="19"/>
  <c r="BI43" i="19"/>
  <c r="BO33" i="19"/>
  <c r="BO34" i="19"/>
  <c r="AH46" i="19"/>
  <c r="AK46" i="19"/>
  <c r="AN46" i="19"/>
  <c r="AQ46" i="19"/>
  <c r="AT46" i="19"/>
  <c r="AW46" i="19"/>
  <c r="AZ46" i="19"/>
  <c r="AH47" i="19"/>
  <c r="BN50" i="19"/>
  <c r="BN51" i="19"/>
  <c r="AK83" i="19"/>
  <c r="AN83" i="19"/>
  <c r="AQ83" i="19"/>
  <c r="AT83" i="19"/>
  <c r="AW83" i="19"/>
  <c r="AZ83" i="19"/>
  <c r="AK84" i="19"/>
  <c r="BC46" i="19"/>
  <c r="BL80" i="19"/>
  <c r="BC83" i="19"/>
  <c r="BI44" i="19"/>
  <c r="BL43" i="19"/>
  <c r="BL117" i="19"/>
  <c r="BO42" i="19"/>
  <c r="BL118" i="19"/>
  <c r="BF45" i="19"/>
  <c r="BO79" i="19"/>
  <c r="BI81" i="19"/>
  <c r="BO116" i="19"/>
  <c r="BF82" i="19"/>
  <c r="AN84" i="19"/>
  <c r="AQ84" i="19"/>
  <c r="AT84" i="19"/>
  <c r="AW84" i="19"/>
  <c r="AZ84" i="19"/>
  <c r="AN85" i="19"/>
  <c r="AK47" i="19"/>
  <c r="AN47" i="19"/>
  <c r="AQ47" i="19"/>
  <c r="AT47" i="19"/>
  <c r="AW47" i="19"/>
  <c r="AZ47" i="19"/>
  <c r="AK48" i="19"/>
  <c r="BO118" i="19"/>
  <c r="BO117" i="19"/>
  <c r="BC47" i="19"/>
  <c r="BI82" i="19"/>
  <c r="BL81" i="19"/>
  <c r="BI45" i="19"/>
  <c r="BL44" i="19"/>
  <c r="BO80" i="19"/>
  <c r="BO43" i="19"/>
  <c r="BC84" i="19"/>
  <c r="BF83" i="19"/>
  <c r="BF46" i="19"/>
  <c r="AN48" i="19"/>
  <c r="AQ48" i="19"/>
  <c r="AT48" i="19"/>
  <c r="AW48" i="19"/>
  <c r="AZ48" i="19"/>
  <c r="AN49" i="19"/>
  <c r="AQ85" i="19"/>
  <c r="AT85" i="19"/>
  <c r="AW85" i="19"/>
  <c r="AZ85" i="19"/>
  <c r="AQ86" i="19"/>
  <c r="BC85" i="19"/>
  <c r="BI46" i="19"/>
  <c r="BF84" i="19"/>
  <c r="BL45" i="19"/>
  <c r="BL82" i="19"/>
  <c r="BC48" i="19"/>
  <c r="BI83" i="19"/>
  <c r="BO44" i="19"/>
  <c r="BO81" i="19"/>
  <c r="BF47" i="19"/>
  <c r="AQ49" i="19"/>
  <c r="AT49" i="19"/>
  <c r="AW49" i="19"/>
  <c r="AZ49" i="19"/>
  <c r="AQ50" i="19"/>
  <c r="AT86" i="19"/>
  <c r="AW86" i="19"/>
  <c r="AZ86" i="19"/>
  <c r="AT87" i="19"/>
  <c r="BC86" i="19"/>
  <c r="BI47" i="19"/>
  <c r="BF48" i="19"/>
  <c r="BO45" i="19"/>
  <c r="BL46" i="19"/>
  <c r="BC49" i="19"/>
  <c r="BL83" i="19"/>
  <c r="BO82" i="19"/>
  <c r="BI84" i="19"/>
  <c r="BF85" i="19"/>
  <c r="AT50" i="19"/>
  <c r="AW50" i="19"/>
  <c r="AZ50" i="19"/>
  <c r="AT51" i="19"/>
  <c r="AW87" i="19"/>
  <c r="AZ87" i="19"/>
  <c r="AW88" i="19"/>
  <c r="BC87" i="19"/>
  <c r="BI85" i="19"/>
  <c r="BF49" i="19"/>
  <c r="BL47" i="19"/>
  <c r="BC50" i="19"/>
  <c r="BL84" i="19"/>
  <c r="BO83" i="19"/>
  <c r="BO46" i="19"/>
  <c r="BI48" i="19"/>
  <c r="BF86" i="19"/>
  <c r="AZ88" i="19"/>
  <c r="AZ89" i="19"/>
  <c r="AW51" i="19"/>
  <c r="AZ51" i="19"/>
  <c r="AW52" i="19"/>
  <c r="BC51" i="19"/>
  <c r="BI86" i="19"/>
  <c r="BO84" i="19"/>
  <c r="BO47" i="19"/>
  <c r="BL85" i="19"/>
  <c r="BC88" i="19"/>
  <c r="BL48" i="19"/>
  <c r="BF50" i="19"/>
  <c r="BI49" i="19"/>
  <c r="BF87" i="19"/>
  <c r="AZ52" i="19"/>
  <c r="AZ53" i="19"/>
  <c r="BC89" i="19"/>
  <c r="BC90" i="19"/>
  <c r="BC52" i="19"/>
  <c r="BL49" i="19"/>
  <c r="BO48" i="19"/>
  <c r="BL86" i="19"/>
  <c r="BF89" i="19"/>
  <c r="BI87" i="19"/>
  <c r="BI50" i="19"/>
  <c r="BF88" i="19"/>
  <c r="BO85" i="19"/>
  <c r="BF51" i="19"/>
  <c r="BF90" i="19"/>
  <c r="BF91" i="19"/>
  <c r="BC53" i="19"/>
  <c r="BC54" i="19"/>
  <c r="BF53" i="19"/>
  <c r="BI51" i="19"/>
  <c r="BI88" i="19"/>
  <c r="BL87" i="19"/>
  <c r="BF52" i="19"/>
  <c r="BI90" i="19"/>
  <c r="BL50" i="19"/>
  <c r="BI89" i="19"/>
  <c r="BO86" i="19"/>
  <c r="BO49" i="19"/>
  <c r="BF54" i="19"/>
  <c r="BF55" i="19"/>
  <c r="BI91" i="19"/>
  <c r="BI92" i="19"/>
  <c r="BI54" i="19"/>
  <c r="BL89" i="19"/>
  <c r="BL90" i="19"/>
  <c r="BI52" i="19"/>
  <c r="BL88" i="19"/>
  <c r="BI53" i="19"/>
  <c r="BL91" i="19"/>
  <c r="BO50" i="19"/>
  <c r="BO87" i="19"/>
  <c r="BL51" i="19"/>
  <c r="BL92" i="19"/>
  <c r="BL93" i="19"/>
  <c r="BI55" i="19"/>
  <c r="BI56" i="19"/>
  <c r="BO91" i="19"/>
  <c r="BO88" i="19"/>
  <c r="BO90" i="19"/>
  <c r="BL55" i="19"/>
  <c r="BO51" i="19"/>
  <c r="BO92" i="19"/>
  <c r="BL53" i="19"/>
  <c r="BL52" i="19"/>
  <c r="BO89" i="19"/>
  <c r="BL54" i="19"/>
  <c r="BL56" i="19"/>
  <c r="BL57" i="19"/>
  <c r="BO93" i="19"/>
  <c r="BO94" i="19"/>
  <c r="BO56" i="19"/>
  <c r="BO55" i="19"/>
  <c r="BO54" i="19"/>
  <c r="BO52" i="19"/>
  <c r="BO53" i="19"/>
  <c r="BO57" i="19"/>
  <c r="BO58" i="19"/>
</calcChain>
</file>

<file path=xl/comments1.xml><?xml version="1.0" encoding="utf-8"?>
<comments xmlns="http://schemas.openxmlformats.org/spreadsheetml/2006/main">
  <authors>
    <author>Autor</author>
  </authors>
  <commentList>
    <comment ref="I9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Desde acá hay diferencias de 6% aprox con el INE por las correcciones que se realizan</t>
        </r>
      </text>
    </comment>
  </commentList>
</comments>
</file>

<file path=xl/sharedStrings.xml><?xml version="1.0" encoding="utf-8"?>
<sst xmlns="http://schemas.openxmlformats.org/spreadsheetml/2006/main" count="7200" uniqueCount="551">
  <si>
    <t>Productividad</t>
  </si>
  <si>
    <t>PIB total MM$</t>
  </si>
  <si>
    <t>PIB part. sector</t>
  </si>
  <si>
    <t>PIB crecimiento</t>
  </si>
  <si>
    <t>PIB por región</t>
  </si>
  <si>
    <t>Banco Central</t>
  </si>
  <si>
    <t>Pesca</t>
  </si>
  <si>
    <t>Minería</t>
  </si>
  <si>
    <t>Industria Manufacturera</t>
  </si>
  <si>
    <t>Electricidad, gas, agua y gestión de desechos</t>
  </si>
  <si>
    <t>Construcción</t>
  </si>
  <si>
    <t>Comercio</t>
  </si>
  <si>
    <t>Restaurantes y hoteles</t>
  </si>
  <si>
    <t>Transporte</t>
  </si>
  <si>
    <t>Comunicaciones y servicios de información</t>
  </si>
  <si>
    <t>Servicios financieros</t>
  </si>
  <si>
    <t>Servicios empresariales</t>
  </si>
  <si>
    <t>Servicios de vivienda e inmobiliarios</t>
  </si>
  <si>
    <t>Servicios personales</t>
  </si>
  <si>
    <t>Administración pública</t>
  </si>
  <si>
    <t>Hoja</t>
  </si>
  <si>
    <t>Variable</t>
  </si>
  <si>
    <t>*TootTip</t>
  </si>
  <si>
    <t>Comentario</t>
  </si>
  <si>
    <t>PIB</t>
  </si>
  <si>
    <t>XV</t>
  </si>
  <si>
    <t>I</t>
  </si>
  <si>
    <t>II</t>
  </si>
  <si>
    <t>III</t>
  </si>
  <si>
    <t>IV</t>
  </si>
  <si>
    <t>V</t>
  </si>
  <si>
    <t>RMS</t>
  </si>
  <si>
    <t>VI</t>
  </si>
  <si>
    <t>VII</t>
  </si>
  <si>
    <t>VIII</t>
  </si>
  <si>
    <t>IX</t>
  </si>
  <si>
    <t>XIV</t>
  </si>
  <si>
    <t>X</t>
  </si>
  <si>
    <t>XI</t>
  </si>
  <si>
    <t>XII</t>
  </si>
  <si>
    <t>Agropecuario silvícola</t>
  </si>
  <si>
    <t>Industriamanufacturera</t>
  </si>
  <si>
    <t>de viviendae inmobiliarios</t>
  </si>
  <si>
    <t>Electricidad, gas, agua y gestión  de desechos</t>
  </si>
  <si>
    <t>restaurantes y hoteles</t>
  </si>
  <si>
    <t>información y comunicaciones</t>
  </si>
  <si>
    <t>financierosy empresariales</t>
  </si>
  <si>
    <t>anio</t>
  </si>
  <si>
    <t>Region</t>
  </si>
  <si>
    <t>Económicos</t>
  </si>
  <si>
    <t>INACOR</t>
  </si>
  <si>
    <t>IMACON</t>
  </si>
  <si>
    <t>Inversión en Construcción UF</t>
  </si>
  <si>
    <t>Inversión en Construcción % var anual</t>
  </si>
  <si>
    <t>Índice de Precios de Materiales e Insumos de la Construcción (IPMIC)</t>
  </si>
  <si>
    <t>Ventas</t>
  </si>
  <si>
    <t>Ventas total sector</t>
  </si>
  <si>
    <t>Ventas % respecto nacional</t>
  </si>
  <si>
    <t>Inv. Construcción UF</t>
  </si>
  <si>
    <t>Inv. en Construcción % var anual</t>
  </si>
  <si>
    <t>IPMIC</t>
  </si>
  <si>
    <t>Empleo</t>
  </si>
  <si>
    <t>Empleo del sector</t>
  </si>
  <si>
    <t>Desempleo del sector</t>
  </si>
  <si>
    <t>Inmobiliarios</t>
  </si>
  <si>
    <t>Permiso Edificación m2</t>
  </si>
  <si>
    <t>Permiso Edificación #</t>
  </si>
  <si>
    <t>Ventas respecto nacional</t>
  </si>
  <si>
    <t>CCHC</t>
  </si>
  <si>
    <t>Fuente</t>
  </si>
  <si>
    <t>Archivo</t>
  </si>
  <si>
    <t>-</t>
  </si>
  <si>
    <t>Nv Actuales XV</t>
  </si>
  <si>
    <t>Nv Actuales I</t>
  </si>
  <si>
    <t>Nv Antigua I</t>
  </si>
  <si>
    <t>Nv Actuales II</t>
  </si>
  <si>
    <t>Nv Actuales III</t>
  </si>
  <si>
    <t>Nv Actuales IV</t>
  </si>
  <si>
    <t>Nv Actuales V</t>
  </si>
  <si>
    <t>Nv Actuales VI</t>
  </si>
  <si>
    <t>Nv Actuales VII</t>
  </si>
  <si>
    <t>Nv  Actuales VIII</t>
  </si>
  <si>
    <t>Nv  Actuales IX</t>
  </si>
  <si>
    <t>Nv Actuales XIV</t>
  </si>
  <si>
    <t>Nv Actuales X</t>
  </si>
  <si>
    <t>Nv Antigua X</t>
  </si>
  <si>
    <t>Nv Actuales r XI</t>
  </si>
  <si>
    <t>Nv Actuales r XII</t>
  </si>
  <si>
    <t>Nv Actuales r RM</t>
  </si>
  <si>
    <t>Mes</t>
  </si>
  <si>
    <t>mesSTR</t>
  </si>
  <si>
    <t>IMACON varMensual</t>
  </si>
  <si>
    <t>Merc nac.</t>
  </si>
  <si>
    <t>Cantidad</t>
  </si>
  <si>
    <t>m2 No Habitacional</t>
  </si>
  <si>
    <t>solo viviendas</t>
  </si>
  <si>
    <t>Ventas Santiago</t>
  </si>
  <si>
    <t>GranSantiagoMercadoWeb</t>
  </si>
  <si>
    <t>miles UF</t>
  </si>
  <si>
    <t>** SII?</t>
  </si>
  <si>
    <t>solo totales existe separacion ej: publica/privada</t>
  </si>
  <si>
    <t>inv. Vivienda Mill. UF</t>
  </si>
  <si>
    <t>inv. Infraestructura  Mill. UF</t>
  </si>
  <si>
    <t>inv. Construccion Mill. UF</t>
  </si>
  <si>
    <t>InversionEnConstruccionWeb</t>
  </si>
  <si>
    <t>Millon UF</t>
  </si>
  <si>
    <t>Empleo y desempleo construcciónWeb</t>
  </si>
  <si>
    <t>PermisosEdificacionWeb</t>
  </si>
  <si>
    <t>Inet</t>
  </si>
  <si>
    <t>net</t>
  </si>
  <si>
    <t>IMACOR</t>
  </si>
  <si>
    <t>MaterialesINEWeb</t>
  </si>
  <si>
    <t>Tipo Grafica</t>
  </si>
  <si>
    <t>Serie Tiempo</t>
  </si>
  <si>
    <t>Tree map</t>
  </si>
  <si>
    <t>treemap</t>
  </si>
  <si>
    <t>INE ySII</t>
  </si>
  <si>
    <t>Agropecuario-silvícola</t>
  </si>
  <si>
    <t>RM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</si>
  <si>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</si>
  <si>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</si>
  <si>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</si>
  <si>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</si>
  <si>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</si>
  <si>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</si>
  <si>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</si>
  <si>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</si>
  <si>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</si>
  <si>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</si>
  <si>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</si>
  <si>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</si>
  <si>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IMACON varMensualAnual</t>
  </si>
  <si>
    <t>%_contruccion</t>
  </si>
  <si>
    <t>Fecha</t>
  </si>
  <si>
    <t>Significado</t>
  </si>
  <si>
    <t>Variables utilizada en Web</t>
  </si>
  <si>
    <t>Variables no utilizada en Web</t>
  </si>
  <si>
    <t>Header</t>
  </si>
  <si>
    <t>I, C y EF-R:I</t>
  </si>
  <si>
    <t>I, C y EF-R:II</t>
  </si>
  <si>
    <t>I, C y EF-R:III</t>
  </si>
  <si>
    <t>I, C y EF-R:IV</t>
  </si>
  <si>
    <t>I, C y EF-R:V</t>
  </si>
  <si>
    <t>I, C y EF-R:VI</t>
  </si>
  <si>
    <t>I, C y EF-R:VII</t>
  </si>
  <si>
    <t>I, C y EF-R:VIII</t>
  </si>
  <si>
    <t>I, C y EF-R:IX</t>
  </si>
  <si>
    <t>I, C y EF-R:X</t>
  </si>
  <si>
    <t>I, C y EF-R:XI</t>
  </si>
  <si>
    <t>I, C y EF-R:XII</t>
  </si>
  <si>
    <t>I, C y EF-R:RM</t>
  </si>
  <si>
    <t>I, C y EF-R:XIV</t>
  </si>
  <si>
    <t>I, C y EF-R:XV</t>
  </si>
  <si>
    <t>I, C y EF- Total país</t>
  </si>
  <si>
    <t>Vvda-R:I</t>
  </si>
  <si>
    <t>Vvda-R:II</t>
  </si>
  <si>
    <t>Vvda-R:III</t>
  </si>
  <si>
    <t>Vvda-R:IV</t>
  </si>
  <si>
    <t>Vvda-R:V</t>
  </si>
  <si>
    <t>Vvda-R:VI</t>
  </si>
  <si>
    <t>Vvda-R:VII</t>
  </si>
  <si>
    <t>Vvda-R:VIII</t>
  </si>
  <si>
    <t>Vvda-R:IX</t>
  </si>
  <si>
    <t>Vvda-R:X</t>
  </si>
  <si>
    <t>Vvda-R:XI</t>
  </si>
  <si>
    <t>Vvda-R:XII</t>
  </si>
  <si>
    <t>Vvda-R:RM</t>
  </si>
  <si>
    <t>Vvda-R:XIV</t>
  </si>
  <si>
    <t>Vvda-R:XV</t>
  </si>
  <si>
    <t>Vvda-R:Total país</t>
  </si>
  <si>
    <t>Serv.-R:Total país</t>
  </si>
  <si>
    <t>Serv.-R:I</t>
  </si>
  <si>
    <t>Serv.-R:II</t>
  </si>
  <si>
    <t>Serv.-R:III</t>
  </si>
  <si>
    <t>Serv.-R:IV</t>
  </si>
  <si>
    <t>Serv.-R:V</t>
  </si>
  <si>
    <t>Serv.-R:VI</t>
  </si>
  <si>
    <t>Serv.-R:VII</t>
  </si>
  <si>
    <t>Serv.-R:VIII</t>
  </si>
  <si>
    <t>Serv.-R:IX</t>
  </si>
  <si>
    <t>Serv.-R:X</t>
  </si>
  <si>
    <t>Serv.-R:XI</t>
  </si>
  <si>
    <t>Serv.-R:XII</t>
  </si>
  <si>
    <t>Serv.-R:RM</t>
  </si>
  <si>
    <t>Serv.-R:XIV</t>
  </si>
  <si>
    <t>Serv.-R:XV</t>
  </si>
  <si>
    <t>Total pais</t>
  </si>
  <si>
    <t>Permisos Viviendas nuevas Nº</t>
  </si>
  <si>
    <t>Permisos Viviendas Ampliaciones Nº</t>
  </si>
  <si>
    <t>Acumulado Viviendas nuevas anual</t>
  </si>
  <si>
    <t>Acumulado Ampliaciones anual</t>
  </si>
  <si>
    <t>m2 Habitacional Viviendas nuevas</t>
  </si>
  <si>
    <t>m2 Habitacional Ampliaciones</t>
  </si>
  <si>
    <t>m2 Industria Comercio y Establecimientos Financieros</t>
  </si>
  <si>
    <t>m2 Servicios</t>
  </si>
  <si>
    <t>Total m2 Edificaciones nuevas</t>
  </si>
  <si>
    <t>Acumulado habitacional Viviendas nuevas m2</t>
  </si>
  <si>
    <t>Acumulado Industria Comercio y Establecimientos Financieros m2</t>
  </si>
  <si>
    <t>Acumulado Servicios m2</t>
  </si>
  <si>
    <t>Total Nº</t>
  </si>
  <si>
    <t>inv. Vivienda Pública Mill. UF</t>
  </si>
  <si>
    <t>inv. Vivienda Privada Mill. UF</t>
  </si>
  <si>
    <t>inv. Infraestructura Pública  Mill. UF</t>
  </si>
  <si>
    <t>inv. Infraestructura Productiva Mill. UF</t>
  </si>
  <si>
    <t>Porc_vvPu</t>
  </si>
  <si>
    <t>Porc_vvPr</t>
  </si>
  <si>
    <t>Porc_infPu</t>
  </si>
  <si>
    <t>Porc_infPr</t>
  </si>
  <si>
    <t>Part trabaj sector const prom anual país</t>
  </si>
  <si>
    <t>VIII Trabaj Const</t>
  </si>
  <si>
    <t>XV Trabaj Const</t>
  </si>
  <si>
    <t>I Trabaj Const</t>
  </si>
  <si>
    <t>II Trabaj Const</t>
  </si>
  <si>
    <t>III Trabaj Const</t>
  </si>
  <si>
    <t>IV Trabaj Const</t>
  </si>
  <si>
    <t>V Trabaj Const</t>
  </si>
  <si>
    <t>RM Trabaj Const</t>
  </si>
  <si>
    <t>VI Trabaj Const</t>
  </si>
  <si>
    <t>VII Trabaj Const</t>
  </si>
  <si>
    <t>IX Trabaj Const</t>
  </si>
  <si>
    <t>XIV Trabaj Const</t>
  </si>
  <si>
    <t>X Trabaj Const</t>
  </si>
  <si>
    <t>XI Trabaj Const</t>
  </si>
  <si>
    <t>XII Trabaj Const</t>
  </si>
  <si>
    <t>prom anual Trabaj Const</t>
  </si>
  <si>
    <t>Var anual Trabaj Const VIII R</t>
  </si>
  <si>
    <t>Var anual Trabaj Const XV R</t>
  </si>
  <si>
    <t>Var anual Trabaj Const I R</t>
  </si>
  <si>
    <t>Var anual Trabaj Const II R</t>
  </si>
  <si>
    <t>Var anual Trabaj Const III R</t>
  </si>
  <si>
    <t>Var anual Trabaj Const IV R</t>
  </si>
  <si>
    <t>Var anual Trabaj Const V R</t>
  </si>
  <si>
    <t>Var anual Trabaj Const RM R</t>
  </si>
  <si>
    <t>Var anual Trabaj Const VI R</t>
  </si>
  <si>
    <t>Var anual Trabaj Const VII R</t>
  </si>
  <si>
    <t>Var anual Trabaj Const IX R</t>
  </si>
  <si>
    <t>Var anual Trabaj Const XIV R</t>
  </si>
  <si>
    <t>Var anual Trabaj Const X R</t>
  </si>
  <si>
    <t>Var anual Trabaj Const XI R</t>
  </si>
  <si>
    <t>Var anual Trabaj Const XII R</t>
  </si>
  <si>
    <t>Trabaj total Industrias VIII R</t>
  </si>
  <si>
    <t>Trabaj total Industrias XV R</t>
  </si>
  <si>
    <t>Trabaj total Industrias I R</t>
  </si>
  <si>
    <t>Trabaj total Industrias II R</t>
  </si>
  <si>
    <t>Trabaj total Industrias III R</t>
  </si>
  <si>
    <t>Trabaj total Industrias IV R</t>
  </si>
  <si>
    <t>Trabaj total Industrias V R</t>
  </si>
  <si>
    <t>Trabaj total Industrias RM R</t>
  </si>
  <si>
    <t>Trabaj total Industrias VI R</t>
  </si>
  <si>
    <t>Trabaj total Industrias VII R</t>
  </si>
  <si>
    <t>Trabaj total Industrias IX R</t>
  </si>
  <si>
    <t>Trabaj total Industrias XIV R</t>
  </si>
  <si>
    <t>Trabaj total Industrias X R</t>
  </si>
  <si>
    <t>Trabaj total Industrias XI R</t>
  </si>
  <si>
    <t>Trabaj total Industrias XII R</t>
  </si>
  <si>
    <t>prom anual Trabaj Total industrias y país</t>
  </si>
  <si>
    <t>Var anual Trabaj total Industrias</t>
  </si>
  <si>
    <t>Part trabaj sector const VIII R</t>
  </si>
  <si>
    <t>Part trabaj sector const XV R</t>
  </si>
  <si>
    <t>Part trabaj sector const I R</t>
  </si>
  <si>
    <t>Part trabaj sector const II R</t>
  </si>
  <si>
    <t>Part trabaj sector const III R</t>
  </si>
  <si>
    <t>Part trabaj sector const IV R</t>
  </si>
  <si>
    <t>Part trabaj sector const V R</t>
  </si>
  <si>
    <t>Part trabaj sector const RM R</t>
  </si>
  <si>
    <t>Part trabaj sector const VI R</t>
  </si>
  <si>
    <t>Part trabaj sector const VII R</t>
  </si>
  <si>
    <t>Part trabaj sector const IX R</t>
  </si>
  <si>
    <t>Part trabaj sector const XIV R</t>
  </si>
  <si>
    <t>Part trabaj sector const X R</t>
  </si>
  <si>
    <t>Part trabaj sector const XI R</t>
  </si>
  <si>
    <t>Part trabaj sector const XII R</t>
  </si>
  <si>
    <t>VIII Cesante Const</t>
  </si>
  <si>
    <t>XV Cesante Const</t>
  </si>
  <si>
    <t>I Cesante Const</t>
  </si>
  <si>
    <t>II Cesante Const</t>
  </si>
  <si>
    <t>III Cesante Const</t>
  </si>
  <si>
    <t>IV Cesante Const</t>
  </si>
  <si>
    <t>V Cesante Const</t>
  </si>
  <si>
    <t>RM Cesante Const</t>
  </si>
  <si>
    <t>VI Cesante Const</t>
  </si>
  <si>
    <t>VII Cesante Const</t>
  </si>
  <si>
    <t>IX Cesante Const</t>
  </si>
  <si>
    <t>XIV Cesante Const</t>
  </si>
  <si>
    <t>X Cesante Const</t>
  </si>
  <si>
    <t>XI Cesante Const</t>
  </si>
  <si>
    <t>XII Cesante Const</t>
  </si>
  <si>
    <t>prom anual Cesante Const</t>
  </si>
  <si>
    <t>Var anual Cesante Const</t>
  </si>
  <si>
    <t>Var anual Cesante Const VIII R</t>
  </si>
  <si>
    <t>Var anual Cesante Const XV R</t>
  </si>
  <si>
    <t>Var anual Cesante Const I R</t>
  </si>
  <si>
    <t>Var anual Cesante Const II R</t>
  </si>
  <si>
    <t>Var anual Cesante Const III R</t>
  </si>
  <si>
    <t>Var anual Cesante Const IV R</t>
  </si>
  <si>
    <t>Var anual Cesante Const V R</t>
  </si>
  <si>
    <t>Var anual Cesante Const RM R</t>
  </si>
  <si>
    <t>Var anual Cesante Const VI R</t>
  </si>
  <si>
    <t>Var anual Cesante Const VII R</t>
  </si>
  <si>
    <t>Var anual Cesante Const IX R</t>
  </si>
  <si>
    <t>Var anual Cesante Const XIV R</t>
  </si>
  <si>
    <t>Var anual Cesante Const X R</t>
  </si>
  <si>
    <t>Var anual Cesante Const XI R</t>
  </si>
  <si>
    <t>Var anual Cesante Const XII R</t>
  </si>
  <si>
    <t>Cesante total Industrias VIII R</t>
  </si>
  <si>
    <t>Cesante total Industrias XV R</t>
  </si>
  <si>
    <t>Cesante total Industrias I R</t>
  </si>
  <si>
    <t>Cesante total Industrias II R</t>
  </si>
  <si>
    <t>Cesante total Industrias III R</t>
  </si>
  <si>
    <t>Cesante total Industrias IV R</t>
  </si>
  <si>
    <t>Cesante total Industrias V R</t>
  </si>
  <si>
    <t>Cesante total Industrias RM R</t>
  </si>
  <si>
    <t>Cesante total Industrias VI R</t>
  </si>
  <si>
    <t>Cesante total Industrias VII R</t>
  </si>
  <si>
    <t>Cesante total Industrias IX R</t>
  </si>
  <si>
    <t>Cesante total Industrias XIV R</t>
  </si>
  <si>
    <t>Cesante total Industrias X R</t>
  </si>
  <si>
    <t>Cesante total Industrias XI R</t>
  </si>
  <si>
    <t>Cesante total Industrias XII R</t>
  </si>
  <si>
    <t>prom anual Cesante Total industrias y país</t>
  </si>
  <si>
    <t>Var anual Cesante total Industrias</t>
  </si>
  <si>
    <t>Part Cesante sector const VIII R</t>
  </si>
  <si>
    <t>Part Cesante sector const XV R</t>
  </si>
  <si>
    <t>Part Cesante sector const I R</t>
  </si>
  <si>
    <t>Part Cesante sector const II R</t>
  </si>
  <si>
    <t>Part Cesante sector const III R</t>
  </si>
  <si>
    <t>Part Cesante sector const IV R</t>
  </si>
  <si>
    <t>Part Cesante sector const V R</t>
  </si>
  <si>
    <t>Part Cesante sector const RM R</t>
  </si>
  <si>
    <t>Part Cesante sector const VI R</t>
  </si>
  <si>
    <t>Part Cesante sector const VII R</t>
  </si>
  <si>
    <t>Part Cesante sector const IX R</t>
  </si>
  <si>
    <t>Part Cesante sector const XIV R</t>
  </si>
  <si>
    <t>Part Cesante sector const X R</t>
  </si>
  <si>
    <t>Part Cesante sector const XI R</t>
  </si>
  <si>
    <t>Part Cesante sector const XII R</t>
  </si>
  <si>
    <t>Part Cesante sector const prom anual país</t>
  </si>
  <si>
    <t>PTF K y L</t>
  </si>
  <si>
    <t>PTF Ajst KxUtilizMat</t>
  </si>
  <si>
    <t>PTF Ajst KxUtilizEmp</t>
  </si>
  <si>
    <t>PTF Ajst LxHrs</t>
  </si>
  <si>
    <t>PTF Ajst LxEduc</t>
  </si>
  <si>
    <t>PTF Ajst LxSalr</t>
  </si>
  <si>
    <t>PTF Ajst LxHrsEduc</t>
  </si>
  <si>
    <t>PTF Ajst KxMat y LxHrsEduc</t>
  </si>
  <si>
    <t>PTF Ajst KxEmp y LxHrsEduc</t>
  </si>
  <si>
    <t>Var_PTF K y L</t>
  </si>
  <si>
    <t>Var_PTF Ajst KxUtilizMat</t>
  </si>
  <si>
    <t>Var_PTF Ajst KxUtilizEmp</t>
  </si>
  <si>
    <t>Var_PTF Ajst LxHrs</t>
  </si>
  <si>
    <t>Var_PTF Ajst LxEduc</t>
  </si>
  <si>
    <t>Var_PTF Ajst LxSalr</t>
  </si>
  <si>
    <t>Var_PTF Ajst LxHrsEduc</t>
  </si>
  <si>
    <t>Var_PTF Ajst KxMat y LxHrsEduc</t>
  </si>
  <si>
    <t>Var_PTF Ajst KxEmp y LxHrsEduc</t>
  </si>
  <si>
    <t>varPML</t>
  </si>
  <si>
    <t>varConst</t>
  </si>
  <si>
    <t>PML Chile[Millon Pesos por Persona]</t>
  </si>
  <si>
    <t>PML Construcción[Millon Pesos por Persona]</t>
  </si>
  <si>
    <t>http://historico.ine.cl/canales/chile_estadistico/mercado_del_trabajo/nene/series_trimestrales_2011.php</t>
  </si>
  <si>
    <t xml:space="preserve">1. SERIES TRIMESTRALES DESDE 2010
1.1 OCUPADOS POR RAMA DE ACTIVIDAD ECONÓMICA (CIIU4.CL 2012) de cada región, y eso agrupado generó planilla: “Ocupados_por_rama_Trimestral_todas las regiones_ciiu4.xlsx” hoja: “TODAS”
</t>
  </si>
  <si>
    <t>trimestre móvil</t>
  </si>
  <si>
    <t>Región</t>
  </si>
  <si>
    <t>Total Ocupados</t>
  </si>
  <si>
    <r>
      <t xml:space="preserve">Construcción (% part) </t>
    </r>
    <r>
      <rPr>
        <b/>
        <sz val="10"/>
        <color indexed="8"/>
        <rFont val="Verdana"/>
        <family val="2"/>
      </rPr>
      <t>por trimestre, año y por región</t>
    </r>
  </si>
  <si>
    <t>Total trimestre por ño y región</t>
  </si>
  <si>
    <t>Abr - Jun</t>
  </si>
  <si>
    <t>Ago - Oct</t>
  </si>
  <si>
    <t>Ene - Mar</t>
  </si>
  <si>
    <t>Feb - Abr</t>
  </si>
  <si>
    <t>Jul - Sep</t>
  </si>
  <si>
    <t>Jun - Ago</t>
  </si>
  <si>
    <t>Mar - May</t>
  </si>
  <si>
    <t>May -Jul</t>
  </si>
  <si>
    <t>Nov - Ene</t>
  </si>
  <si>
    <t>Oct - Dic</t>
  </si>
  <si>
    <t>Sep - Nov</t>
  </si>
  <si>
    <t>Dic - Feb</t>
  </si>
  <si>
    <t>451020 - Servicios de demolición y el derribo de edificios y otras estructuras</t>
  </si>
  <si>
    <t>451 - Construcción</t>
  </si>
  <si>
    <t>G - Construcción</t>
  </si>
  <si>
    <t>451010 - Preparación del terreno, excavaciones y movimientos de tierras</t>
  </si>
  <si>
    <t>455000 - Alquiler de equipo de construcción o demolición dotado de operarios</t>
  </si>
  <si>
    <t>454000 - Obras menores en construcción (contratistas, albañiles, carpinteros)</t>
  </si>
  <si>
    <t>453000 - Acondicionamiento de edificios</t>
  </si>
  <si>
    <t>452020 - Obras de ingeniería</t>
  </si>
  <si>
    <t>452010 - Construcción de edificios completos o de partes de edificios</t>
  </si>
  <si>
    <t>Trabajadores de género masculino ponderados por meses trabajados</t>
  </si>
  <si>
    <t>Trabajadores de género femenino ponderados por meses trabajados</t>
  </si>
  <si>
    <t>Trabajadores ponderados por meses trabajados</t>
  </si>
  <si>
    <t>Renta neta informada, trabajadores de género masculino</t>
  </si>
  <si>
    <t>Renta neta informada, trabajadores de género femenino</t>
  </si>
  <si>
    <t>Renta neta informada</t>
  </si>
  <si>
    <t>Número de trabajadores dependientes de género masculino informados</t>
  </si>
  <si>
    <t>Número de trabajadores dependientes de género femenino informados</t>
  </si>
  <si>
    <t>Part act</t>
  </si>
  <si>
    <t>total anual por act 2</t>
  </si>
  <si>
    <t>total anual por act</t>
  </si>
  <si>
    <t>Número de trabajadores dependientes informados</t>
  </si>
  <si>
    <t>Ventas anuales en UF</t>
  </si>
  <si>
    <t>Número de empresas</t>
  </si>
  <si>
    <t>aux</t>
  </si>
  <si>
    <t>Actividad economica</t>
  </si>
  <si>
    <t>Subrubro economico</t>
  </si>
  <si>
    <t>Rubro economico</t>
  </si>
  <si>
    <t>Año Comercial</t>
  </si>
  <si>
    <t>Ordenar de menor a mayor</t>
  </si>
  <si>
    <t>Saqué todas las demas actividades</t>
  </si>
  <si>
    <t>Estadísticas de Empresas por Actividad económica.</t>
  </si>
  <si>
    <t>http://www.sii.cl/sobre_el_sii/estadisticas_de_empresas.html</t>
  </si>
  <si>
    <t>auxiliares</t>
  </si>
  <si>
    <t>Var anual</t>
  </si>
  <si>
    <t>prom anual</t>
  </si>
  <si>
    <t>Actividades de organizaciones y órganos extraterritoriales</t>
  </si>
  <si>
    <t>Actividades de los hogares como empleadores; actividades no diferenciadas de los hogares como productores de bienes y servicios para uso propio</t>
  </si>
  <si>
    <t>Otras actividades de servicios</t>
  </si>
  <si>
    <t>Actividades artísticas, de entretenimiento y recreativas</t>
  </si>
  <si>
    <t>Actividades de atención de la salud humana y de asistencia social</t>
  </si>
  <si>
    <t>Enseñanza</t>
  </si>
  <si>
    <t>Administración pública y defensa; planes de seguridad social de afiliación obligatoria</t>
  </si>
  <si>
    <t>Actividades de servicios administrativos y de apoyo</t>
  </si>
  <si>
    <t>Actividades profesionales, científicas y técnicas</t>
  </si>
  <si>
    <t>Actividades inmobiliarias</t>
  </si>
  <si>
    <t>Actividades financieras y de seguros</t>
  </si>
  <si>
    <t>Información y comunicaciones</t>
  </si>
  <si>
    <t>Actividades de alojamiento y de servicio de comidas</t>
  </si>
  <si>
    <t>Transporte y almacenamiento</t>
  </si>
  <si>
    <t>Comercio al por mayor y al por menor; reparación de vehículos automotores y motocicletas</t>
  </si>
  <si>
    <t>Construcción participación (%)</t>
  </si>
  <si>
    <t>Construcción cant (mil)</t>
  </si>
  <si>
    <t>Suministro de agua; evacuación de aguas residuales, gestión de desechos y descontaminación</t>
  </si>
  <si>
    <t>Suministro de electricidad, gas, vapor y aire acondicionado</t>
  </si>
  <si>
    <t>Industrias manufactureras</t>
  </si>
  <si>
    <t>Explotación de minas y canteras</t>
  </si>
  <si>
    <t>Agricultura, ganadería, silvicultura y pesca</t>
  </si>
  <si>
    <t>Total Cesantes</t>
  </si>
  <si>
    <t>Trimetre</t>
  </si>
  <si>
    <t>Año</t>
  </si>
  <si>
    <t>(miles de personas)</t>
  </si>
  <si>
    <t xml:space="preserve">Cesantes por Rama de Actividad Economica 1/ </t>
  </si>
  <si>
    <t>Construcción (%)</t>
  </si>
  <si>
    <t>año</t>
  </si>
  <si>
    <t>var anual Trabaj Const</t>
  </si>
  <si>
    <t>452010 - Construcción de edificios completos o de partes de edificios VIII</t>
  </si>
  <si>
    <t>452010 - Construcción de edificios completos o de partes de edificios XV</t>
  </si>
  <si>
    <t>452010 - Construcción de edificios completos o de partes de edificios I</t>
  </si>
  <si>
    <t>452010 - Construcción de edificios completos o de partes de edificios II</t>
  </si>
  <si>
    <t>452010 - Construcción de edificios completos o de partes de edificios III</t>
  </si>
  <si>
    <t>452010 - Construcción de edificios completos o de partes de edificios IV</t>
  </si>
  <si>
    <t>452010 - Construcción de edificios completos o de partes de edificios V</t>
  </si>
  <si>
    <t>452010 - Construcción de edificios completos o de partes de edificios RM</t>
  </si>
  <si>
    <t>452010 - Construcción de edificios completos o de partes de edificios VI</t>
  </si>
  <si>
    <t>452010 - Construcción de edificios completos o de partes de edificios VII</t>
  </si>
  <si>
    <t>452010 - Construcción de edificios completos o de partes de edificios IX</t>
  </si>
  <si>
    <t>452010 - Construcción de edificios completos o de partes de edificios XIV</t>
  </si>
  <si>
    <t>452010 - Construcción de edificios completos o de partes de edificios X</t>
  </si>
  <si>
    <t>452010 - Construcción de edificios completos o de partes de edificios XI</t>
  </si>
  <si>
    <t>452010 - Construcción de edificios completos o de partes de edificios XII</t>
  </si>
  <si>
    <t>452020 - Obras de ingeniería VIII</t>
  </si>
  <si>
    <t>452020 - Obras de ingeniería XV</t>
  </si>
  <si>
    <t>452020 - Obras de ingeniería I</t>
  </si>
  <si>
    <t>452020 - Obras de ingeniería II</t>
  </si>
  <si>
    <t>452020 - Obras de ingeniería III</t>
  </si>
  <si>
    <t>452020 - Obras de ingeniería IV</t>
  </si>
  <si>
    <t>452020 - Obras de ingeniería V</t>
  </si>
  <si>
    <t>452020 - Obras de ingeniería RM</t>
  </si>
  <si>
    <t>452020 - Obras de ingeniería VI</t>
  </si>
  <si>
    <t>452020 - Obras de ingeniería VII</t>
  </si>
  <si>
    <t>452020 - Obras de ingeniería IX</t>
  </si>
  <si>
    <t>452020 - Obras de ingeniería XIV</t>
  </si>
  <si>
    <t>452020 - Obras de ingeniería X</t>
  </si>
  <si>
    <t>452020 - Obras de ingeniería XI</t>
  </si>
  <si>
    <t>452020 - Obras de ingeniería XII</t>
  </si>
  <si>
    <t>451010 - Preparación del terreno, excavaciones y movimientos de tierras VIII</t>
  </si>
  <si>
    <t>451010 - Preparación del terreno, excavaciones y movimientos de tierras XV</t>
  </si>
  <si>
    <t>451010 - Preparación del terreno, excavaciones y movimientos de tierras I</t>
  </si>
  <si>
    <t>451010 - Preparación del terreno, excavaciones y movimientos de tierras II</t>
  </si>
  <si>
    <t>451010 - Preparación del terreno, excavaciones y movimientos de tierras III</t>
  </si>
  <si>
    <t>451010 - Preparación del terreno, excavaciones y movimientos de tierras IV</t>
  </si>
  <si>
    <t>451010 - Preparación del terreno, excavaciones y movimientos de tierras V</t>
  </si>
  <si>
    <t>451010 - Preparación del terreno, excavaciones y movimientos de tierras RM</t>
  </si>
  <si>
    <t>451010 - Preparación del terreno, excavaciones y movimientos de tierras VI</t>
  </si>
  <si>
    <t>451010 - Preparación del terreno, excavaciones y movimientos de tierras VII</t>
  </si>
  <si>
    <t>451010 - Preparación del terreno, excavaciones y movimientos de tierras IX</t>
  </si>
  <si>
    <t>451010 - Preparación del terreno, excavaciones y movimientos de tierras XIV</t>
  </si>
  <si>
    <t>451010 - Preparación del terreno, excavaciones y movimientos de tierras X</t>
  </si>
  <si>
    <t>451010 - Preparación del terreno, excavaciones y movimientos de tierras XI</t>
  </si>
  <si>
    <t>451010 - Preparación del terreno, excavaciones y movimientos de tierras XII</t>
  </si>
  <si>
    <t>451020 - Servicios de demolición y el derribo de edificios y otras estructuras VIII</t>
  </si>
  <si>
    <t>451020 - Servicios de demolición y el derribo de edificios y otras estructuras XV</t>
  </si>
  <si>
    <t>451020 - Servicios de demolición y el derribo de edificios y otras estructuras I</t>
  </si>
  <si>
    <t>451020 - Servicios de demolición y el derribo de edificios y otras estructuras II</t>
  </si>
  <si>
    <t>451020 - Servicios de demolición y el derribo de edificios y otras estructuras III</t>
  </si>
  <si>
    <t>451020 - Servicios de demolición y el derribo de edificios y otras estructuras IV</t>
  </si>
  <si>
    <t>451020 - Servicios de demolición y el derribo de edificios y otras estructuras V</t>
  </si>
  <si>
    <t>451020 - Servicios de demolición y el derribo de edificios y otras estructuras RM</t>
  </si>
  <si>
    <t>451020 - Servicios de demolición y el derribo de edificios y otras estructuras VI</t>
  </si>
  <si>
    <t>451020 - Servicios de demolición y el derribo de edificios y otras estructuras VII</t>
  </si>
  <si>
    <t>451020 - Servicios de demolición y el derribo de edificios y otras estructuras IX</t>
  </si>
  <si>
    <t>451020 - Servicios de demolición y el derribo de edificios y otras estructuras XIV</t>
  </si>
  <si>
    <t>451020 - Servicios de demolición y el derribo de edificios y otras estructuras X</t>
  </si>
  <si>
    <t>451020 - Servicios de demolición y el derribo de edificios y otras estructuras XI</t>
  </si>
  <si>
    <t>451020 - Servicios de demolición y el derribo de edificios y otras estructuras XII</t>
  </si>
  <si>
    <t>455000 - Alquiler de equipo de construcción o demolición dotado de operarios VIII</t>
  </si>
  <si>
    <t>455000 - Alquiler de equipo de construcción o demolición dotado de operarios XV</t>
  </si>
  <si>
    <t>455000 - Alquiler de equipo de construcción o demolición dotado de operarios I</t>
  </si>
  <si>
    <t>455000 - Alquiler de equipo de construcción o demolición dotado de operarios II</t>
  </si>
  <si>
    <t>455000 - Alquiler de equipo de construcción o demolición dotado de operarios III</t>
  </si>
  <si>
    <t>455000 - Alquiler de equipo de construcción o demolición dotado de operarios IV</t>
  </si>
  <si>
    <t>455000 - Alquiler de equipo de construcción o demolición dotado de operarios V</t>
  </si>
  <si>
    <t>455000 - Alquiler de equipo de construcción o demolición dotado de operarios RM</t>
  </si>
  <si>
    <t>455000 - Alquiler de equipo de construcción o demolición dotado de operarios VI</t>
  </si>
  <si>
    <t>455000 - Alquiler de equipo de construcción o demolición dotado de operarios VII</t>
  </si>
  <si>
    <t>455000 - Alquiler de equipo de construcción o demolición dotado de operarios IX</t>
  </si>
  <si>
    <t>455000 - Alquiler de equipo de construcción o demolición dotado de operarios XIV</t>
  </si>
  <si>
    <t>455000 - Alquiler de equipo de construcción o demolición dotado de operarios X</t>
  </si>
  <si>
    <t>455000 - Alquiler de equipo de construcción o demolición dotado de operarios XI</t>
  </si>
  <si>
    <t>455000 - Alquiler de equipo de construcción o demolición dotado de operarios XII</t>
  </si>
  <si>
    <t>454000 - Obras menores en construcción (contratistas, albañiles, carpinteros) VIII</t>
  </si>
  <si>
    <t>454000 - Obras menores en construcción (contratistas, albañiles, carpinteros) XV</t>
  </si>
  <si>
    <t>454000 - Obras menores en construcción (contratistas, albañiles, carpinteros) I</t>
  </si>
  <si>
    <t>454000 - Obras menores en construcción (contratistas, albañiles, carpinteros) II</t>
  </si>
  <si>
    <t>454000 - Obras menores en construcción (contratistas, albañiles, carpinteros) III</t>
  </si>
  <si>
    <t>454000 - Obras menores en construcción (contratistas, albañiles, carpinteros) IV</t>
  </si>
  <si>
    <t>454000 - Obras menores en construcción (contratistas, albañiles, carpinteros) V</t>
  </si>
  <si>
    <t>454000 - Obras menores en construcción (contratistas, albañiles, carpinteros) RM</t>
  </si>
  <si>
    <t>454000 - Obras menores en construcción (contratistas, albañiles, carpinteros) VI</t>
  </si>
  <si>
    <t>454000 - Obras menores en construcción (contratistas, albañiles, carpinteros) VII</t>
  </si>
  <si>
    <t>454000 - Obras menores en construcción (contratistas, albañiles, carpinteros) IX</t>
  </si>
  <si>
    <t>454000 - Obras menores en construcción (contratistas, albañiles, carpinteros) XIV</t>
  </si>
  <si>
    <t>454000 - Obras menores en construcción (contratistas, albañiles, carpinteros) X</t>
  </si>
  <si>
    <t>454000 - Obras menores en construcción (contratistas, albañiles, carpinteros) XI</t>
  </si>
  <si>
    <t>454000 - Obras menores en construcción (contratistas, albañiles, carpinteros) XII</t>
  </si>
  <si>
    <t>453000 - Acondicionamiento de edificios VIII</t>
  </si>
  <si>
    <t>453000 - Acondicionamiento de edificios XV</t>
  </si>
  <si>
    <t>453000 - Acondicionamiento de edificios I</t>
  </si>
  <si>
    <t>453000 - Acondicionamiento de edificios II</t>
  </si>
  <si>
    <t>453000 - Acondicionamiento de edificios III</t>
  </si>
  <si>
    <t>453000 - Acondicionamiento de edificios IV</t>
  </si>
  <si>
    <t>453000 - Acondicionamiento de edificios V</t>
  </si>
  <si>
    <t>453000 - Acondicionamiento de edificios RM</t>
  </si>
  <si>
    <t>453000 - Acondicionamiento de edificios VI</t>
  </si>
  <si>
    <t>453000 - Acondicionamiento de edificios VII</t>
  </si>
  <si>
    <t>453000 - Acondicionamiento de edificios IX</t>
  </si>
  <si>
    <t>453000 - Acondicionamiento de edificios XIV</t>
  </si>
  <si>
    <t>453000 - Acondicionamiento de edificios X</t>
  </si>
  <si>
    <t>453000 - Acondicionamiento de edificios XI</t>
  </si>
  <si>
    <t>453000 - Acondicionamiento de edificios XII</t>
  </si>
  <si>
    <t xml:space="preserve"> -</t>
  </si>
  <si>
    <t>Total trimestre por año y región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</si>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</sst>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mmm\.yyyy"/>
    <numFmt numFmtId="165" formatCode="0.0%"/>
    <numFmt numFmtId="166" formatCode="0.0"/>
    <numFmt numFmtId="167" formatCode="#,##0.0"/>
    <numFmt numFmtId="168" formatCode="_(* #,##0_);_(* \(#,##0\);_(* &quot;-&quot;??_);_(@_)"/>
    <numFmt numFmtId="169" formatCode="_-* #,##0.00\ _€_-;\-* #,##0.00\ _€_-;_-* &quot;-&quot;??\ _€_-;_-@_-"/>
    <numFmt numFmtId="170" formatCode="#,##0.00_);\(#,##0.00\);&quot;-&quot;"/>
    <numFmt numFmtId="171" formatCode="_-* #,##0\ _€_-;\-* #,##0\ _€_-;_-* &quot;-&quot;??\ _€_-;_-@_-"/>
    <numFmt numFmtId="172" formatCode="_-* #,##0.0\ _€_-;\-* #,##0.0\ _€_-;_-* &quot;-&quot;??\ _€_-;_-@_-"/>
    <numFmt numFmtId="173" formatCode="#,##0_);\(#,##0\);&quot;-&quot;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Verdana"/>
      <family val="2"/>
    </font>
    <font>
      <b/>
      <sz val="10"/>
      <color indexed="8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indexed="8"/>
      <name val="Verdana"/>
      <family val="2"/>
    </font>
    <font>
      <sz val="9"/>
      <name val="Verdana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4A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8" fillId="0" borderId="0"/>
    <xf numFmtId="0" fontId="16" fillId="0" borderId="0" applyNumberFormat="0" applyFill="0" applyBorder="0" applyAlignment="0" applyProtection="0"/>
    <xf numFmtId="0" fontId="17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169" fontId="1" fillId="0" borderId="0" applyFont="0" applyFill="0" applyBorder="0" applyAlignment="0" applyProtection="0"/>
  </cellStyleXfs>
  <cellXfs count="376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0" fillId="3" borderId="0" xfId="0" applyFill="1"/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0" fillId="2" borderId="0" xfId="0" applyFill="1"/>
    <xf numFmtId="0" fontId="4" fillId="6" borderId="0" xfId="0" applyFon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/>
    <xf numFmtId="0" fontId="5" fillId="6" borderId="0" xfId="0" applyFont="1" applyFill="1"/>
    <xf numFmtId="1" fontId="7" fillId="0" borderId="5" xfId="0" applyNumberFormat="1" applyFont="1" applyFill="1" applyBorder="1" applyAlignment="1" applyProtection="1">
      <alignment horizontal="center" vertical="center"/>
    </xf>
    <xf numFmtId="0" fontId="9" fillId="0" borderId="0" xfId="0" applyFont="1"/>
    <xf numFmtId="2" fontId="5" fillId="6" borderId="0" xfId="1" applyNumberFormat="1" applyFont="1" applyFill="1"/>
    <xf numFmtId="2" fontId="0" fillId="0" borderId="0" xfId="1" applyNumberFormat="1" applyFont="1"/>
    <xf numFmtId="0" fontId="10" fillId="0" borderId="0" xfId="0" applyFont="1" applyAlignment="1">
      <alignment vertical="center"/>
    </xf>
    <xf numFmtId="0" fontId="0" fillId="15" borderId="0" xfId="0" applyFill="1"/>
    <xf numFmtId="0" fontId="0" fillId="0" borderId="6" xfId="0" applyBorder="1"/>
    <xf numFmtId="0" fontId="0" fillId="9" borderId="6" xfId="0" applyFill="1" applyBorder="1"/>
    <xf numFmtId="2" fontId="0" fillId="0" borderId="6" xfId="1" applyNumberFormat="1" applyFont="1" applyBorder="1"/>
    <xf numFmtId="3" fontId="3" fillId="17" borderId="3" xfId="0" applyNumberFormat="1" applyFont="1" applyFill="1" applyBorder="1" applyAlignment="1">
      <alignment wrapText="1"/>
    </xf>
    <xf numFmtId="0" fontId="0" fillId="16" borderId="0" xfId="0" applyFill="1"/>
    <xf numFmtId="1" fontId="7" fillId="0" borderId="8" xfId="0" applyNumberFormat="1" applyFont="1" applyFill="1" applyBorder="1" applyAlignment="1" applyProtection="1">
      <alignment horizontal="center" vertical="center"/>
    </xf>
    <xf numFmtId="0" fontId="6" fillId="0" borderId="12" xfId="3" applyFont="1" applyFill="1" applyBorder="1" applyAlignment="1">
      <alignment horizontal="center"/>
    </xf>
    <xf numFmtId="0" fontId="0" fillId="0" borderId="13" xfId="0" applyBorder="1"/>
    <xf numFmtId="0" fontId="6" fillId="0" borderId="14" xfId="3" applyFont="1" applyFill="1" applyBorder="1" applyAlignment="1">
      <alignment horizontal="center"/>
    </xf>
    <xf numFmtId="0" fontId="0" fillId="0" borderId="15" xfId="0" applyBorder="1"/>
    <xf numFmtId="1" fontId="0" fillId="0" borderId="0" xfId="0" applyNumberFormat="1" applyBorder="1"/>
    <xf numFmtId="3" fontId="3" fillId="17" borderId="16" xfId="0" applyNumberFormat="1" applyFont="1" applyFill="1" applyBorder="1" applyAlignment="1">
      <alignment wrapText="1"/>
    </xf>
    <xf numFmtId="3" fontId="3" fillId="18" borderId="10" xfId="0" applyNumberFormat="1" applyFont="1" applyFill="1" applyBorder="1" applyAlignment="1">
      <alignment horizontal="center" vertical="center" wrapText="1"/>
    </xf>
    <xf numFmtId="0" fontId="11" fillId="18" borderId="17" xfId="0" applyFont="1" applyFill="1" applyBorder="1" applyAlignment="1">
      <alignment horizontal="center" vertical="center"/>
    </xf>
    <xf numFmtId="3" fontId="3" fillId="3" borderId="10" xfId="0" applyNumberFormat="1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/>
    </xf>
    <xf numFmtId="1" fontId="3" fillId="7" borderId="9" xfId="0" applyNumberFormat="1" applyFont="1" applyFill="1" applyBorder="1" applyAlignment="1">
      <alignment horizontal="center" vertical="center" wrapText="1"/>
    </xf>
    <xf numFmtId="164" fontId="3" fillId="7" borderId="10" xfId="0" applyNumberFormat="1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3" fontId="3" fillId="18" borderId="7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7" fillId="16" borderId="0" xfId="0" applyNumberFormat="1" applyFont="1" applyFill="1" applyBorder="1" applyAlignment="1" applyProtection="1">
      <alignment horizontal="center" vertical="center"/>
    </xf>
    <xf numFmtId="0" fontId="0" fillId="16" borderId="0" xfId="0" applyFill="1" applyBorder="1"/>
    <xf numFmtId="168" fontId="0" fillId="17" borderId="0" xfId="2" applyNumberFormat="1" applyFont="1" applyFill="1" applyBorder="1"/>
    <xf numFmtId="168" fontId="11" fillId="17" borderId="0" xfId="2" applyNumberFormat="1" applyFont="1" applyFill="1" applyBorder="1"/>
    <xf numFmtId="0" fontId="6" fillId="16" borderId="15" xfId="3" applyFont="1" applyFill="1" applyBorder="1" applyAlignment="1">
      <alignment horizontal="center"/>
    </xf>
    <xf numFmtId="0" fontId="0" fillId="16" borderId="13" xfId="0" applyFill="1" applyBorder="1"/>
    <xf numFmtId="0" fontId="0" fillId="19" borderId="17" xfId="0" applyFont="1" applyFill="1" applyBorder="1" applyAlignment="1">
      <alignment vertical="center" wrapText="1"/>
    </xf>
    <xf numFmtId="0" fontId="0" fillId="0" borderId="0" xfId="0" applyFont="1" applyBorder="1"/>
    <xf numFmtId="168" fontId="11" fillId="17" borderId="15" xfId="2" applyNumberFormat="1" applyFont="1" applyFill="1" applyBorder="1"/>
    <xf numFmtId="168" fontId="0" fillId="17" borderId="13" xfId="2" applyNumberFormat="1" applyFont="1" applyFill="1" applyBorder="1"/>
    <xf numFmtId="0" fontId="0" fillId="19" borderId="18" xfId="0" applyFont="1" applyFill="1" applyBorder="1" applyAlignment="1">
      <alignment vertical="center" wrapText="1"/>
    </xf>
    <xf numFmtId="0" fontId="0" fillId="19" borderId="11" xfId="0" applyFont="1" applyFill="1" applyBorder="1" applyAlignment="1">
      <alignment vertical="center" wrapText="1"/>
    </xf>
    <xf numFmtId="1" fontId="3" fillId="19" borderId="18" xfId="0" applyNumberFormat="1" applyFont="1" applyFill="1" applyBorder="1" applyAlignment="1">
      <alignment wrapText="1"/>
    </xf>
    <xf numFmtId="164" fontId="3" fillId="19" borderId="17" xfId="0" applyNumberFormat="1" applyFont="1" applyFill="1" applyBorder="1" applyAlignment="1">
      <alignment wrapText="1"/>
    </xf>
    <xf numFmtId="0" fontId="10" fillId="19" borderId="11" xfId="0" applyFont="1" applyFill="1" applyBorder="1" applyAlignment="1">
      <alignment vertical="center"/>
    </xf>
    <xf numFmtId="0" fontId="0" fillId="19" borderId="17" xfId="0" applyFont="1" applyFill="1" applyBorder="1"/>
    <xf numFmtId="0" fontId="0" fillId="19" borderId="18" xfId="0" applyFont="1" applyFill="1" applyBorder="1"/>
    <xf numFmtId="0" fontId="0" fillId="19" borderId="11" xfId="0" applyFont="1" applyFill="1" applyBorder="1"/>
    <xf numFmtId="168" fontId="11" fillId="5" borderId="15" xfId="2" applyNumberFormat="1" applyFont="1" applyFill="1" applyBorder="1"/>
    <xf numFmtId="168" fontId="0" fillId="5" borderId="0" xfId="2" applyNumberFormat="1" applyFont="1" applyFill="1" applyBorder="1"/>
    <xf numFmtId="168" fontId="0" fillId="5" borderId="13" xfId="2" applyNumberFormat="1" applyFont="1" applyFill="1" applyBorder="1"/>
    <xf numFmtId="168" fontId="0" fillId="9" borderId="0" xfId="2" applyNumberFormat="1" applyFont="1" applyFill="1" applyBorder="1"/>
    <xf numFmtId="0" fontId="0" fillId="4" borderId="0" xfId="0" applyFill="1" applyBorder="1"/>
    <xf numFmtId="168" fontId="0" fillId="9" borderId="15" xfId="2" applyNumberFormat="1" applyFont="1" applyFill="1" applyBorder="1"/>
    <xf numFmtId="168" fontId="0" fillId="9" borderId="13" xfId="2" applyNumberFormat="1" applyFont="1" applyFill="1" applyBorder="1"/>
    <xf numFmtId="0" fontId="0" fillId="4" borderId="15" xfId="0" applyFill="1" applyBorder="1"/>
    <xf numFmtId="166" fontId="0" fillId="10" borderId="0" xfId="0" applyNumberFormat="1" applyFill="1"/>
    <xf numFmtId="0" fontId="0" fillId="10" borderId="0" xfId="0" applyNumberFormat="1" applyFill="1"/>
    <xf numFmtId="168" fontId="0" fillId="0" borderId="0" xfId="2" applyNumberFormat="1" applyFont="1" applyBorder="1"/>
    <xf numFmtId="168" fontId="0" fillId="0" borderId="13" xfId="2" applyNumberFormat="1" applyFont="1" applyBorder="1"/>
    <xf numFmtId="168" fontId="11" fillId="5" borderId="0" xfId="2" applyNumberFormat="1" applyFont="1" applyFill="1" applyBorder="1"/>
    <xf numFmtId="0" fontId="0" fillId="19" borderId="19" xfId="0" applyFont="1" applyFill="1" applyBorder="1"/>
    <xf numFmtId="0" fontId="0" fillId="19" borderId="20" xfId="0" applyFont="1" applyFill="1" applyBorder="1"/>
    <xf numFmtId="0" fontId="0" fillId="19" borderId="21" xfId="0" applyFont="1" applyFill="1" applyBorder="1"/>
    <xf numFmtId="0" fontId="0" fillId="19" borderId="19" xfId="0" applyFont="1" applyFill="1" applyBorder="1" applyAlignment="1">
      <alignment vertical="center" wrapText="1"/>
    </xf>
    <xf numFmtId="0" fontId="0" fillId="19" borderId="20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vertical="center" wrapText="1"/>
    </xf>
    <xf numFmtId="168" fontId="11" fillId="17" borderId="13" xfId="2" applyNumberFormat="1" applyFont="1" applyFill="1" applyBorder="1"/>
    <xf numFmtId="0" fontId="14" fillId="16" borderId="15" xfId="3" applyFont="1" applyFill="1" applyBorder="1" applyAlignment="1">
      <alignment horizontal="center"/>
    </xf>
    <xf numFmtId="2" fontId="14" fillId="16" borderId="0" xfId="0" applyNumberFormat="1" applyFont="1" applyFill="1" applyBorder="1" applyAlignment="1" applyProtection="1">
      <alignment horizontal="center" vertical="center"/>
    </xf>
    <xf numFmtId="0" fontId="0" fillId="17" borderId="15" xfId="0" applyNumberFormat="1" applyFont="1" applyFill="1" applyBorder="1"/>
    <xf numFmtId="3" fontId="0" fillId="9" borderId="15" xfId="0" applyNumberFormat="1" applyFont="1" applyFill="1" applyBorder="1"/>
    <xf numFmtId="3" fontId="0" fillId="0" borderId="0" xfId="0" applyNumberFormat="1" applyFont="1" applyFill="1" applyBorder="1"/>
    <xf numFmtId="3" fontId="0" fillId="9" borderId="0" xfId="0" applyNumberFormat="1" applyFont="1" applyFill="1" applyBorder="1"/>
    <xf numFmtId="3" fontId="0" fillId="0" borderId="0" xfId="0" applyNumberFormat="1" applyFont="1" applyBorder="1"/>
    <xf numFmtId="3" fontId="0" fillId="0" borderId="13" xfId="0" applyNumberFormat="1" applyFont="1" applyBorder="1"/>
    <xf numFmtId="0" fontId="0" fillId="0" borderId="0" xfId="0" applyFont="1"/>
    <xf numFmtId="0" fontId="0" fillId="0" borderId="15" xfId="0" applyFont="1" applyBorder="1"/>
    <xf numFmtId="0" fontId="0" fillId="0" borderId="13" xfId="0" applyFont="1" applyBorder="1"/>
    <xf numFmtId="0" fontId="0" fillId="11" borderId="15" xfId="0" applyFill="1" applyBorder="1"/>
    <xf numFmtId="0" fontId="0" fillId="11" borderId="0" xfId="0" applyFill="1" applyBorder="1"/>
    <xf numFmtId="0" fontId="0" fillId="11" borderId="13" xfId="0" applyFill="1" applyBorder="1"/>
    <xf numFmtId="0" fontId="0" fillId="0" borderId="0" xfId="0" applyBorder="1" applyAlignment="1">
      <alignment horizontal="left"/>
    </xf>
    <xf numFmtId="0" fontId="0" fillId="11" borderId="0" xfId="0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1" fontId="0" fillId="3" borderId="9" xfId="0" applyNumberFormat="1" applyFont="1" applyFill="1" applyBorder="1" applyAlignment="1">
      <alignment horizontal="center" vertical="center" wrapText="1"/>
    </xf>
    <xf numFmtId="164" fontId="0" fillId="3" borderId="10" xfId="0" applyNumberFormat="1" applyFont="1" applyFill="1" applyBorder="1" applyAlignment="1">
      <alignment horizontal="center" vertical="center" wrapText="1"/>
    </xf>
    <xf numFmtId="0" fontId="0" fillId="3" borderId="18" xfId="0" applyNumberFormat="1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164" fontId="0" fillId="3" borderId="17" xfId="0" applyNumberFormat="1" applyFont="1" applyFill="1" applyBorder="1" applyAlignment="1">
      <alignment horizontal="center" vertical="center" wrapText="1"/>
    </xf>
    <xf numFmtId="168" fontId="0" fillId="16" borderId="0" xfId="0" applyNumberFormat="1" applyFont="1" applyFill="1" applyBorder="1"/>
    <xf numFmtId="0" fontId="0" fillId="16" borderId="13" xfId="0" applyFont="1" applyFill="1" applyBorder="1"/>
    <xf numFmtId="0" fontId="0" fillId="3" borderId="0" xfId="0" applyFont="1" applyFill="1"/>
    <xf numFmtId="0" fontId="0" fillId="0" borderId="23" xfId="0" applyBorder="1"/>
    <xf numFmtId="167" fontId="3" fillId="17" borderId="13" xfId="0" applyNumberFormat="1" applyFont="1" applyFill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5" borderId="0" xfId="0" applyNumberFormat="1" applyFont="1" applyFill="1" applyBorder="1" applyAlignment="1">
      <alignment horizontal="center" vertical="center"/>
    </xf>
    <xf numFmtId="167" fontId="3" fillId="5" borderId="13" xfId="0" applyNumberFormat="1" applyFont="1" applyFill="1" applyBorder="1" applyAlignment="1">
      <alignment horizontal="center" vertical="center"/>
    </xf>
    <xf numFmtId="167" fontId="3" fillId="17" borderId="23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9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3" fillId="17" borderId="15" xfId="0" applyNumberFormat="1" applyFont="1" applyFill="1" applyBorder="1" applyAlignment="1">
      <alignment horizontal="center"/>
    </xf>
    <xf numFmtId="166" fontId="3" fillId="17" borderId="0" xfId="0" applyNumberFormat="1" applyFont="1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3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9" fontId="0" fillId="5" borderId="0" xfId="0" applyNumberFormat="1" applyFill="1" applyBorder="1"/>
    <xf numFmtId="165" fontId="0" fillId="5" borderId="0" xfId="1" applyNumberFormat="1" applyFont="1" applyFill="1" applyBorder="1"/>
    <xf numFmtId="0" fontId="0" fillId="17" borderId="0" xfId="0" applyFill="1"/>
    <xf numFmtId="2" fontId="0" fillId="0" borderId="0" xfId="0" applyNumberFormat="1" applyAlignment="1">
      <alignment horizontal="left" indent="1"/>
    </xf>
    <xf numFmtId="1" fontId="3" fillId="3" borderId="3" xfId="0" applyNumberFormat="1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center" wrapText="1"/>
    </xf>
    <xf numFmtId="0" fontId="10" fillId="3" borderId="0" xfId="0" applyFont="1" applyFill="1" applyAlignment="1">
      <alignment horizontal="center" vertical="center"/>
    </xf>
    <xf numFmtId="0" fontId="15" fillId="3" borderId="0" xfId="0" applyFont="1" applyFill="1" applyBorder="1" applyAlignment="1">
      <alignment horizontal="center" vertical="center" wrapText="1"/>
    </xf>
    <xf numFmtId="166" fontId="0" fillId="10" borderId="0" xfId="0" applyNumberFormat="1" applyFill="1" applyAlignment="1">
      <alignment horizontal="left" indent="1"/>
    </xf>
    <xf numFmtId="0" fontId="0" fillId="3" borderId="22" xfId="0" applyFont="1" applyFill="1" applyBorder="1" applyAlignment="1">
      <alignment horizontal="center"/>
    </xf>
    <xf numFmtId="0" fontId="0" fillId="13" borderId="23" xfId="0" applyFill="1" applyBorder="1"/>
    <xf numFmtId="0" fontId="0" fillId="5" borderId="15" xfId="0" applyFill="1" applyBorder="1"/>
    <xf numFmtId="0" fontId="0" fillId="5" borderId="13" xfId="0" applyFill="1" applyBorder="1"/>
    <xf numFmtId="0" fontId="0" fillId="13" borderId="15" xfId="0" applyFill="1" applyBorder="1"/>
    <xf numFmtId="0" fontId="0" fillId="13" borderId="0" xfId="0" applyFill="1" applyBorder="1"/>
    <xf numFmtId="0" fontId="0" fillId="13" borderId="13" xfId="0" applyFill="1" applyBorder="1"/>
    <xf numFmtId="166" fontId="0" fillId="13" borderId="0" xfId="0" applyNumberFormat="1" applyFill="1" applyAlignment="1">
      <alignment horizontal="left" indent="1"/>
    </xf>
    <xf numFmtId="170" fontId="16" fillId="20" borderId="0" xfId="5" applyNumberFormat="1" applyFill="1" applyBorder="1" applyAlignment="1" applyProtection="1">
      <alignment horizontal="left"/>
    </xf>
    <xf numFmtId="170" fontId="18" fillId="20" borderId="0" xfId="6" applyNumberFormat="1" applyFont="1" applyFill="1" applyBorder="1" applyAlignment="1" applyProtection="1">
      <alignment horizontal="left"/>
    </xf>
    <xf numFmtId="170" fontId="19" fillId="20" borderId="0" xfId="6" applyNumberFormat="1" applyFont="1" applyFill="1" applyBorder="1" applyAlignment="1" applyProtection="1"/>
    <xf numFmtId="170" fontId="19" fillId="20" borderId="0" xfId="6" applyNumberFormat="1" applyFont="1" applyFill="1" applyBorder="1" applyAlignment="1" applyProtection="1">
      <alignment horizontal="centerContinuous"/>
    </xf>
    <xf numFmtId="0" fontId="20" fillId="20" borderId="0" xfId="7" applyFill="1" applyBorder="1"/>
    <xf numFmtId="170" fontId="19" fillId="20" borderId="0" xfId="6" applyNumberFormat="1" applyFont="1" applyFill="1" applyBorder="1" applyAlignment="1" applyProtection="1">
      <alignment horizontal="center"/>
    </xf>
    <xf numFmtId="170" fontId="21" fillId="20" borderId="0" xfId="6" applyNumberFormat="1" applyFont="1" applyFill="1" applyBorder="1" applyAlignment="1" applyProtection="1">
      <alignment horizontal="center"/>
    </xf>
    <xf numFmtId="0" fontId="20" fillId="0" borderId="0" xfId="7" applyBorder="1" applyAlignment="1">
      <alignment vertical="center" wrapText="1"/>
    </xf>
    <xf numFmtId="0" fontId="20" fillId="0" borderId="0" xfId="7" applyFont="1" applyBorder="1" applyAlignment="1">
      <alignment vertical="center" wrapText="1"/>
    </xf>
    <xf numFmtId="170" fontId="19" fillId="20" borderId="0" xfId="6" applyNumberFormat="1" applyFont="1" applyFill="1" applyBorder="1" applyAlignment="1" applyProtection="1">
      <alignment horizontal="center" vertical="center" wrapText="1"/>
    </xf>
    <xf numFmtId="0" fontId="22" fillId="0" borderId="0" xfId="9" applyFont="1" applyFill="1" applyBorder="1" applyAlignment="1">
      <alignment horizontal="center" vertical="center" wrapText="1"/>
    </xf>
    <xf numFmtId="0" fontId="23" fillId="20" borderId="24" xfId="7" applyFont="1" applyFill="1" applyBorder="1" applyAlignment="1">
      <alignment horizontal="center"/>
    </xf>
    <xf numFmtId="0" fontId="23" fillId="20" borderId="24" xfId="7" applyFont="1" applyFill="1" applyBorder="1" applyAlignment="1"/>
    <xf numFmtId="4" fontId="19" fillId="20" borderId="24" xfId="6" applyNumberFormat="1" applyFont="1" applyFill="1" applyBorder="1" applyAlignment="1" applyProtection="1">
      <alignment horizontal="right"/>
    </xf>
    <xf numFmtId="0" fontId="23" fillId="20" borderId="0" xfId="7" applyFont="1" applyFill="1" applyBorder="1" applyAlignment="1">
      <alignment horizontal="center"/>
    </xf>
    <xf numFmtId="0" fontId="20" fillId="20" borderId="0" xfId="7" applyFont="1" applyFill="1" applyBorder="1" applyAlignment="1"/>
    <xf numFmtId="4" fontId="19" fillId="20" borderId="0" xfId="6" applyNumberFormat="1" applyFont="1" applyFill="1" applyBorder="1" applyAlignment="1" applyProtection="1">
      <alignment horizontal="right"/>
    </xf>
    <xf numFmtId="0" fontId="23" fillId="20" borderId="6" xfId="7" applyFont="1" applyFill="1" applyBorder="1" applyAlignment="1">
      <alignment horizontal="center"/>
    </xf>
    <xf numFmtId="0" fontId="20" fillId="20" borderId="6" xfId="7" applyFont="1" applyFill="1" applyBorder="1" applyAlignment="1"/>
    <xf numFmtId="4" fontId="19" fillId="20" borderId="6" xfId="6" applyNumberFormat="1" applyFont="1" applyFill="1" applyBorder="1" applyAlignment="1" applyProtection="1">
      <alignment horizontal="right"/>
    </xf>
    <xf numFmtId="0" fontId="20" fillId="20" borderId="0" xfId="7" applyFont="1" applyFill="1" applyBorder="1"/>
    <xf numFmtId="0" fontId="20" fillId="20" borderId="0" xfId="7" applyFill="1" applyBorder="1" applyAlignment="1"/>
    <xf numFmtId="0" fontId="24" fillId="22" borderId="0" xfId="0" applyFont="1" applyFill="1"/>
    <xf numFmtId="3" fontId="24" fillId="22" borderId="0" xfId="0" applyNumberFormat="1" applyFont="1" applyFill="1" applyAlignment="1">
      <alignment horizontal="right"/>
    </xf>
    <xf numFmtId="165" fontId="24" fillId="22" borderId="0" xfId="1" applyNumberFormat="1" applyFont="1" applyFill="1"/>
    <xf numFmtId="171" fontId="24" fillId="22" borderId="0" xfId="10" applyNumberFormat="1" applyFont="1" applyFill="1"/>
    <xf numFmtId="3" fontId="24" fillId="22" borderId="0" xfId="0" applyNumberFormat="1" applyFont="1" applyFill="1"/>
    <xf numFmtId="1" fontId="24" fillId="22" borderId="0" xfId="0" applyNumberFormat="1" applyFont="1" applyFill="1" applyAlignment="1">
      <alignment horizontal="center" vertical="center"/>
    </xf>
    <xf numFmtId="0" fontId="24" fillId="22" borderId="0" xfId="0" applyFont="1" applyFill="1" applyAlignment="1">
      <alignment wrapText="1"/>
    </xf>
    <xf numFmtId="3" fontId="4" fillId="23" borderId="0" xfId="0" applyNumberFormat="1" applyFont="1" applyFill="1" applyAlignment="1">
      <alignment wrapText="1"/>
    </xf>
    <xf numFmtId="3" fontId="7" fillId="2" borderId="0" xfId="0" applyNumberFormat="1" applyFont="1" applyFill="1" applyAlignment="1">
      <alignment wrapText="1"/>
    </xf>
    <xf numFmtId="0" fontId="7" fillId="0" borderId="0" xfId="0" applyFont="1" applyFill="1" applyAlignment="1">
      <alignment wrapText="1"/>
    </xf>
    <xf numFmtId="0" fontId="4" fillId="23" borderId="0" xfId="0" applyFont="1" applyFill="1" applyAlignment="1">
      <alignment wrapText="1"/>
    </xf>
    <xf numFmtId="9" fontId="24" fillId="22" borderId="0" xfId="1" applyNumberFormat="1" applyFont="1" applyFill="1"/>
    <xf numFmtId="0" fontId="25" fillId="2" borderId="0" xfId="0" applyFont="1" applyFill="1"/>
    <xf numFmtId="172" fontId="0" fillId="0" borderId="0" xfId="10" applyNumberFormat="1" applyFont="1"/>
    <xf numFmtId="165" fontId="0" fillId="0" borderId="0" xfId="1" applyNumberFormat="1" applyFont="1" applyBorder="1"/>
    <xf numFmtId="165" fontId="0" fillId="0" borderId="25" xfId="1" applyNumberFormat="1" applyFont="1" applyBorder="1"/>
    <xf numFmtId="0" fontId="0" fillId="0" borderId="26" xfId="0" applyBorder="1"/>
    <xf numFmtId="0" fontId="26" fillId="0" borderId="0" xfId="0" applyFont="1"/>
    <xf numFmtId="165" fontId="0" fillId="0" borderId="27" xfId="1" applyNumberFormat="1" applyFont="1" applyBorder="1"/>
    <xf numFmtId="169" fontId="0" fillId="0" borderId="0" xfId="0" applyNumberFormat="1" applyBorder="1"/>
    <xf numFmtId="172" fontId="0" fillId="0" borderId="0" xfId="10" applyNumberFormat="1" applyFont="1" applyBorder="1"/>
    <xf numFmtId="172" fontId="0" fillId="0" borderId="26" xfId="10" applyNumberFormat="1" applyFont="1" applyBorder="1"/>
    <xf numFmtId="0" fontId="0" fillId="0" borderId="27" xfId="0" applyBorder="1"/>
    <xf numFmtId="0" fontId="15" fillId="0" borderId="0" xfId="0" applyFont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20" fillId="20" borderId="0" xfId="7" applyFill="1"/>
    <xf numFmtId="4" fontId="22" fillId="20" borderId="33" xfId="6" applyNumberFormat="1" applyFont="1" applyFill="1" applyBorder="1" applyAlignment="1" applyProtection="1">
      <alignment horizontal="right"/>
    </xf>
    <xf numFmtId="4" fontId="22" fillId="20" borderId="34" xfId="6" applyNumberFormat="1" applyFont="1" applyFill="1" applyBorder="1" applyAlignment="1" applyProtection="1">
      <alignment horizontal="right"/>
    </xf>
    <xf numFmtId="165" fontId="22" fillId="20" borderId="34" xfId="8" applyNumberFormat="1" applyFont="1" applyFill="1" applyBorder="1" applyAlignment="1" applyProtection="1">
      <alignment horizontal="right"/>
    </xf>
    <xf numFmtId="0" fontId="23" fillId="20" borderId="35" xfId="7" applyFont="1" applyFill="1" applyBorder="1" applyAlignment="1">
      <alignment horizontal="center"/>
    </xf>
    <xf numFmtId="0" fontId="20" fillId="0" borderId="36" xfId="7" applyBorder="1" applyAlignment="1">
      <alignment vertical="center"/>
    </xf>
    <xf numFmtId="4" fontId="22" fillId="20" borderId="13" xfId="6" applyNumberFormat="1" applyFont="1" applyFill="1" applyBorder="1" applyAlignment="1" applyProtection="1">
      <alignment horizontal="right"/>
    </xf>
    <xf numFmtId="4" fontId="22" fillId="20" borderId="0" xfId="6" applyNumberFormat="1" applyFont="1" applyFill="1" applyBorder="1" applyAlignment="1" applyProtection="1">
      <alignment horizontal="right"/>
    </xf>
    <xf numFmtId="165" fontId="22" fillId="20" borderId="0" xfId="8" applyNumberFormat="1" applyFont="1" applyFill="1" applyBorder="1" applyAlignment="1" applyProtection="1">
      <alignment horizontal="right"/>
    </xf>
    <xf numFmtId="0" fontId="23" fillId="20" borderId="5" xfId="7" applyFont="1" applyFill="1" applyBorder="1" applyAlignment="1">
      <alignment horizontal="center"/>
    </xf>
    <xf numFmtId="0" fontId="20" fillId="0" borderId="27" xfId="7" applyBorder="1" applyAlignment="1">
      <alignment vertical="center"/>
    </xf>
    <xf numFmtId="0" fontId="22" fillId="24" borderId="27" xfId="6" applyNumberFormat="1" applyFont="1" applyFill="1" applyBorder="1" applyAlignment="1" applyProtection="1">
      <alignment vertical="center"/>
    </xf>
    <xf numFmtId="0" fontId="22" fillId="24" borderId="37" xfId="6" applyNumberFormat="1" applyFont="1" applyFill="1" applyBorder="1" applyAlignment="1" applyProtection="1">
      <alignment vertical="center"/>
    </xf>
    <xf numFmtId="4" fontId="22" fillId="20" borderId="36" xfId="6" applyNumberFormat="1" applyFont="1" applyFill="1" applyBorder="1" applyAlignment="1" applyProtection="1">
      <alignment horizontal="right"/>
    </xf>
    <xf numFmtId="4" fontId="22" fillId="20" borderId="27" xfId="6" applyNumberFormat="1" applyFont="1" applyFill="1" applyBorder="1" applyAlignment="1" applyProtection="1">
      <alignment horizontal="right"/>
    </xf>
    <xf numFmtId="0" fontId="22" fillId="20" borderId="38" xfId="9" applyFont="1" applyFill="1" applyBorder="1" applyAlignment="1">
      <alignment horizontal="center" vertical="center" wrapText="1"/>
    </xf>
    <xf numFmtId="0" fontId="22" fillId="2" borderId="38" xfId="9" applyFont="1" applyFill="1" applyBorder="1" applyAlignment="1">
      <alignment horizontal="center" vertical="center" wrapText="1"/>
    </xf>
    <xf numFmtId="170" fontId="19" fillId="20" borderId="29" xfId="6" applyNumberFormat="1" applyFont="1" applyFill="1" applyBorder="1" applyAlignment="1" applyProtection="1">
      <alignment vertical="center" wrapText="1"/>
    </xf>
    <xf numFmtId="0" fontId="20" fillId="0" borderId="25" xfId="7" applyBorder="1" applyAlignment="1">
      <alignment vertical="center" wrapText="1"/>
    </xf>
    <xf numFmtId="0" fontId="20" fillId="0" borderId="26" xfId="7" applyBorder="1" applyAlignment="1">
      <alignment vertical="center" wrapText="1"/>
    </xf>
    <xf numFmtId="0" fontId="20" fillId="20" borderId="0" xfId="7" applyFont="1" applyFill="1"/>
    <xf numFmtId="170" fontId="22" fillId="20" borderId="0" xfId="6" applyNumberFormat="1" applyFont="1" applyFill="1" applyBorder="1" applyAlignment="1" applyProtection="1"/>
    <xf numFmtId="170" fontId="19" fillId="20" borderId="0" xfId="6" applyNumberFormat="1" applyFont="1" applyFill="1" applyBorder="1" applyAlignment="1" applyProtection="1">
      <alignment horizontal="left"/>
    </xf>
    <xf numFmtId="169" fontId="0" fillId="0" borderId="0" xfId="10" applyNumberFormat="1" applyFont="1" applyBorder="1"/>
    <xf numFmtId="4" fontId="22" fillId="20" borderId="30" xfId="6" applyNumberFormat="1" applyFont="1" applyFill="1" applyBorder="1" applyAlignment="1" applyProtection="1"/>
    <xf numFmtId="4" fontId="22" fillId="20" borderId="6" xfId="6" applyNumberFormat="1" applyFont="1" applyFill="1" applyBorder="1" applyAlignment="1" applyProtection="1"/>
    <xf numFmtId="4" fontId="22" fillId="20" borderId="6" xfId="6" applyNumberFormat="1" applyFont="1" applyFill="1" applyBorder="1" applyAlignment="1" applyProtection="1">
      <alignment horizontal="right"/>
    </xf>
    <xf numFmtId="165" fontId="22" fillId="20" borderId="6" xfId="8" applyNumberFormat="1" applyFont="1" applyFill="1" applyBorder="1" applyAlignment="1" applyProtection="1">
      <alignment horizontal="right"/>
    </xf>
    <xf numFmtId="4" fontId="22" fillId="20" borderId="25" xfId="6" applyNumberFormat="1" applyFont="1" applyFill="1" applyBorder="1" applyAlignment="1" applyProtection="1"/>
    <xf numFmtId="4" fontId="22" fillId="20" borderId="0" xfId="6" applyNumberFormat="1" applyFont="1" applyFill="1" applyBorder="1" applyAlignment="1" applyProtection="1"/>
    <xf numFmtId="4" fontId="22" fillId="20" borderId="38" xfId="6" applyNumberFormat="1" applyFont="1" applyFill="1" applyBorder="1" applyAlignment="1" applyProtection="1"/>
    <xf numFmtId="4" fontId="22" fillId="20" borderId="24" xfId="6" applyNumberFormat="1" applyFont="1" applyFill="1" applyBorder="1" applyAlignment="1" applyProtection="1"/>
    <xf numFmtId="4" fontId="22" fillId="20" borderId="24" xfId="6" applyNumberFormat="1" applyFont="1" applyFill="1" applyBorder="1" applyAlignment="1" applyProtection="1">
      <alignment horizontal="right"/>
    </xf>
    <xf numFmtId="165" fontId="22" fillId="20" borderId="24" xfId="8" applyNumberFormat="1" applyFont="1" applyFill="1" applyBorder="1" applyAlignment="1" applyProtection="1">
      <alignment horizontal="right"/>
    </xf>
    <xf numFmtId="0" fontId="20" fillId="20" borderId="24" xfId="7" applyFont="1" applyFill="1" applyBorder="1" applyAlignment="1"/>
    <xf numFmtId="165" fontId="22" fillId="5" borderId="6" xfId="8" applyNumberFormat="1" applyFont="1" applyFill="1" applyBorder="1" applyAlignment="1" applyProtection="1">
      <alignment horizontal="right"/>
    </xf>
    <xf numFmtId="4" fontId="22" fillId="5" borderId="6" xfId="6" applyNumberFormat="1" applyFont="1" applyFill="1" applyBorder="1" applyAlignment="1" applyProtection="1">
      <alignment horizontal="right"/>
    </xf>
    <xf numFmtId="165" fontId="22" fillId="25" borderId="0" xfId="8" applyNumberFormat="1" applyFont="1" applyFill="1" applyBorder="1" applyAlignment="1" applyProtection="1">
      <alignment horizontal="right"/>
    </xf>
    <xf numFmtId="4" fontId="22" fillId="25" borderId="0" xfId="6" applyNumberFormat="1" applyFont="1" applyFill="1" applyBorder="1" applyAlignment="1" applyProtection="1">
      <alignment horizontal="right"/>
    </xf>
    <xf numFmtId="165" fontId="22" fillId="26" borderId="0" xfId="8" applyNumberFormat="1" applyFont="1" applyFill="1" applyBorder="1" applyAlignment="1" applyProtection="1">
      <alignment horizontal="right"/>
    </xf>
    <xf numFmtId="4" fontId="22" fillId="26" borderId="0" xfId="6" applyNumberFormat="1" applyFont="1" applyFill="1" applyBorder="1" applyAlignment="1" applyProtection="1">
      <alignment horizontal="right"/>
    </xf>
    <xf numFmtId="165" fontId="22" fillId="27" borderId="0" xfId="8" applyNumberFormat="1" applyFont="1" applyFill="1" applyBorder="1" applyAlignment="1" applyProtection="1">
      <alignment horizontal="right"/>
    </xf>
    <xf numFmtId="4" fontId="22" fillId="27" borderId="0" xfId="6" applyNumberFormat="1" applyFont="1" applyFill="1" applyBorder="1" applyAlignment="1" applyProtection="1">
      <alignment horizontal="right"/>
    </xf>
    <xf numFmtId="165" fontId="22" fillId="5" borderId="0" xfId="8" applyNumberFormat="1" applyFont="1" applyFill="1" applyBorder="1" applyAlignment="1" applyProtection="1">
      <alignment horizontal="right"/>
    </xf>
    <xf numFmtId="4" fontId="22" fillId="5" borderId="0" xfId="6" applyNumberFormat="1" applyFont="1" applyFill="1" applyBorder="1" applyAlignment="1" applyProtection="1">
      <alignment horizontal="right"/>
    </xf>
    <xf numFmtId="165" fontId="22" fillId="26" borderId="24" xfId="8" applyNumberFormat="1" applyFont="1" applyFill="1" applyBorder="1" applyAlignment="1" applyProtection="1">
      <alignment horizontal="right"/>
    </xf>
    <xf numFmtId="4" fontId="22" fillId="26" borderId="24" xfId="6" applyNumberFormat="1" applyFont="1" applyFill="1" applyBorder="1" applyAlignment="1" applyProtection="1">
      <alignment horizontal="right"/>
    </xf>
    <xf numFmtId="165" fontId="22" fillId="27" borderId="6" xfId="8" applyNumberFormat="1" applyFont="1" applyFill="1" applyBorder="1" applyAlignment="1" applyProtection="1">
      <alignment horizontal="right"/>
    </xf>
    <xf numFmtId="4" fontId="22" fillId="27" borderId="6" xfId="6" applyNumberFormat="1" applyFont="1" applyFill="1" applyBorder="1" applyAlignment="1" applyProtection="1">
      <alignment horizontal="right"/>
    </xf>
    <xf numFmtId="0" fontId="23" fillId="20" borderId="0" xfId="7" applyFont="1" applyFill="1" applyBorder="1" applyAlignment="1"/>
    <xf numFmtId="0" fontId="23" fillId="20" borderId="6" xfId="7" applyFont="1" applyFill="1" applyBorder="1" applyAlignment="1"/>
    <xf numFmtId="165" fontId="22" fillId="25" borderId="24" xfId="8" applyNumberFormat="1" applyFont="1" applyFill="1" applyBorder="1" applyAlignment="1" applyProtection="1">
      <alignment horizontal="right"/>
    </xf>
    <xf numFmtId="4" fontId="22" fillId="25" borderId="24" xfId="6" applyNumberFormat="1" applyFont="1" applyFill="1" applyBorder="1" applyAlignment="1" applyProtection="1">
      <alignment horizontal="right"/>
    </xf>
    <xf numFmtId="165" fontId="22" fillId="26" borderId="6" xfId="8" applyNumberFormat="1" applyFont="1" applyFill="1" applyBorder="1" applyAlignment="1" applyProtection="1">
      <alignment horizontal="right"/>
    </xf>
    <xf numFmtId="4" fontId="22" fillId="26" borderId="6" xfId="6" applyNumberFormat="1" applyFont="1" applyFill="1" applyBorder="1" applyAlignment="1" applyProtection="1">
      <alignment horizontal="right"/>
    </xf>
    <xf numFmtId="165" fontId="22" fillId="5" borderId="24" xfId="8" applyNumberFormat="1" applyFont="1" applyFill="1" applyBorder="1" applyAlignment="1" applyProtection="1">
      <alignment horizontal="right"/>
    </xf>
    <xf numFmtId="4" fontId="22" fillId="5" borderId="24" xfId="6" applyNumberFormat="1" applyFont="1" applyFill="1" applyBorder="1" applyAlignment="1" applyProtection="1">
      <alignment horizontal="right"/>
    </xf>
    <xf numFmtId="165" fontId="22" fillId="25" borderId="6" xfId="8" applyNumberFormat="1" applyFont="1" applyFill="1" applyBorder="1" applyAlignment="1" applyProtection="1">
      <alignment horizontal="right"/>
    </xf>
    <xf numFmtId="4" fontId="22" fillId="25" borderId="6" xfId="6" applyNumberFormat="1" applyFont="1" applyFill="1" applyBorder="1" applyAlignment="1" applyProtection="1">
      <alignment horizontal="right"/>
    </xf>
    <xf numFmtId="165" fontId="22" fillId="27" borderId="24" xfId="8" applyNumberFormat="1" applyFont="1" applyFill="1" applyBorder="1" applyAlignment="1" applyProtection="1">
      <alignment horizontal="right"/>
    </xf>
    <xf numFmtId="4" fontId="22" fillId="27" borderId="24" xfId="6" applyNumberFormat="1" applyFont="1" applyFill="1" applyBorder="1" applyAlignment="1" applyProtection="1">
      <alignment horizontal="right"/>
    </xf>
    <xf numFmtId="0" fontId="22" fillId="20" borderId="0" xfId="9" applyFont="1" applyFill="1" applyBorder="1" applyAlignment="1">
      <alignment horizontal="center" vertical="center" wrapText="1"/>
    </xf>
    <xf numFmtId="0" fontId="22" fillId="28" borderId="0" xfId="9" applyFont="1" applyFill="1" applyBorder="1" applyAlignment="1">
      <alignment horizontal="center" vertical="center" wrapText="1"/>
    </xf>
    <xf numFmtId="0" fontId="22" fillId="2" borderId="0" xfId="9" applyFont="1" applyFill="1" applyBorder="1" applyAlignment="1">
      <alignment horizontal="center" vertical="center" wrapText="1"/>
    </xf>
    <xf numFmtId="165" fontId="19" fillId="20" borderId="0" xfId="8" applyNumberFormat="1" applyFont="1" applyFill="1" applyBorder="1" applyAlignment="1" applyProtection="1">
      <alignment horizontal="left"/>
    </xf>
    <xf numFmtId="170" fontId="21" fillId="20" borderId="0" xfId="6" applyNumberFormat="1" applyFont="1" applyFill="1" applyBorder="1" applyAlignment="1" applyProtection="1">
      <alignment horizontal="centerContinuous"/>
    </xf>
    <xf numFmtId="173" fontId="21" fillId="20" borderId="0" xfId="6" applyNumberFormat="1" applyFont="1" applyFill="1" applyBorder="1" applyAlignment="1" applyProtection="1">
      <alignment horizontal="left"/>
    </xf>
    <xf numFmtId="2" fontId="1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3" borderId="0" xfId="10" applyNumberFormat="1" applyFont="1" applyFill="1" applyBorder="1" applyAlignment="1">
      <alignment horizontal="center"/>
    </xf>
    <xf numFmtId="2" fontId="0" fillId="17" borderId="0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2" fontId="0" fillId="17" borderId="25" xfId="1" applyNumberFormat="1" applyFont="1" applyFill="1" applyBorder="1" applyAlignment="1">
      <alignment horizontal="center"/>
    </xf>
    <xf numFmtId="2" fontId="0" fillId="13" borderId="0" xfId="1" applyNumberFormat="1" applyFont="1" applyFill="1" applyBorder="1" applyAlignment="1">
      <alignment horizontal="center"/>
    </xf>
    <xf numFmtId="2" fontId="0" fillId="13" borderId="25" xfId="1" applyNumberFormat="1" applyFont="1" applyFill="1" applyBorder="1" applyAlignment="1">
      <alignment horizontal="center"/>
    </xf>
    <xf numFmtId="0" fontId="20" fillId="20" borderId="0" xfId="7" applyFill="1" applyBorder="1" applyAlignment="1">
      <alignment horizontal="center"/>
    </xf>
    <xf numFmtId="0" fontId="20" fillId="0" borderId="0" xfId="7" applyFont="1" applyBorder="1" applyAlignment="1">
      <alignment horizontal="center" vertical="center" wrapText="1"/>
    </xf>
    <xf numFmtId="0" fontId="20" fillId="0" borderId="0" xfId="7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3" fontId="20" fillId="20" borderId="0" xfId="7" applyNumberFormat="1" applyFill="1" applyBorder="1" applyAlignment="1">
      <alignment horizontal="center" vertical="center" wrapText="1"/>
    </xf>
    <xf numFmtId="3" fontId="20" fillId="17" borderId="0" xfId="7" applyNumberFormat="1" applyFill="1" applyBorder="1" applyAlignment="1">
      <alignment horizontal="center" vertical="center" wrapText="1"/>
    </xf>
    <xf numFmtId="0" fontId="20" fillId="21" borderId="0" xfId="7" applyFill="1" applyBorder="1" applyAlignment="1">
      <alignment horizontal="center" vertical="center"/>
    </xf>
    <xf numFmtId="0" fontId="20" fillId="20" borderId="0" xfId="7" applyFill="1" applyBorder="1" applyAlignment="1">
      <alignment horizontal="center" vertical="center"/>
    </xf>
    <xf numFmtId="4" fontId="19" fillId="20" borderId="24" xfId="6" applyNumberFormat="1" applyFont="1" applyFill="1" applyBorder="1" applyAlignment="1" applyProtection="1">
      <alignment horizontal="center"/>
    </xf>
    <xf numFmtId="4" fontId="22" fillId="0" borderId="24" xfId="6" applyNumberFormat="1" applyFont="1" applyFill="1" applyBorder="1" applyAlignment="1" applyProtection="1">
      <alignment horizontal="center"/>
    </xf>
    <xf numFmtId="165" fontId="22" fillId="0" borderId="24" xfId="8" applyNumberFormat="1" applyFont="1" applyFill="1" applyBorder="1" applyAlignment="1" applyProtection="1">
      <alignment horizontal="center"/>
    </xf>
    <xf numFmtId="165" fontId="20" fillId="20" borderId="0" xfId="1" applyNumberFormat="1" applyFont="1" applyFill="1" applyBorder="1" applyAlignment="1">
      <alignment horizontal="center"/>
    </xf>
    <xf numFmtId="169" fontId="20" fillId="20" borderId="0" xfId="10" applyNumberFormat="1" applyFont="1" applyFill="1" applyBorder="1" applyAlignment="1">
      <alignment horizontal="center"/>
    </xf>
    <xf numFmtId="169" fontId="20" fillId="20" borderId="0" xfId="7" applyNumberFormat="1" applyFill="1" applyBorder="1" applyAlignment="1">
      <alignment horizontal="center"/>
    </xf>
    <xf numFmtId="0" fontId="20" fillId="20" borderId="0" xfId="7" applyFont="1" applyFill="1" applyBorder="1" applyAlignment="1">
      <alignment horizontal="center"/>
    </xf>
    <xf numFmtId="4" fontId="19" fillId="20" borderId="0" xfId="6" applyNumberFormat="1" applyFont="1" applyFill="1" applyBorder="1" applyAlignment="1" applyProtection="1">
      <alignment horizontal="center"/>
    </xf>
    <xf numFmtId="4" fontId="22" fillId="0" borderId="0" xfId="6" applyNumberFormat="1" applyFont="1" applyFill="1" applyBorder="1" applyAlignment="1" applyProtection="1">
      <alignment horizontal="center"/>
    </xf>
    <xf numFmtId="165" fontId="22" fillId="0" borderId="0" xfId="8" applyNumberFormat="1" applyFont="1" applyFill="1" applyBorder="1" applyAlignment="1" applyProtection="1">
      <alignment horizontal="center"/>
    </xf>
    <xf numFmtId="0" fontId="20" fillId="20" borderId="0" xfId="10" applyNumberFormat="1" applyFont="1" applyFill="1" applyBorder="1" applyAlignment="1">
      <alignment horizontal="center"/>
    </xf>
    <xf numFmtId="0" fontId="20" fillId="20" borderId="6" xfId="7" applyFont="1" applyFill="1" applyBorder="1" applyAlignment="1">
      <alignment horizontal="center"/>
    </xf>
    <xf numFmtId="4" fontId="19" fillId="20" borderId="6" xfId="6" applyNumberFormat="1" applyFont="1" applyFill="1" applyBorder="1" applyAlignment="1" applyProtection="1">
      <alignment horizontal="center"/>
    </xf>
    <xf numFmtId="4" fontId="22" fillId="0" borderId="6" xfId="6" applyNumberFormat="1" applyFont="1" applyFill="1" applyBorder="1" applyAlignment="1" applyProtection="1">
      <alignment horizontal="center"/>
    </xf>
    <xf numFmtId="165" fontId="22" fillId="0" borderId="6" xfId="8" applyNumberFormat="1" applyFont="1" applyFill="1" applyBorder="1" applyAlignment="1" applyProtection="1">
      <alignment horizontal="center"/>
    </xf>
    <xf numFmtId="0" fontId="20" fillId="0" borderId="0" xfId="7" applyFill="1" applyBorder="1" applyAlignment="1">
      <alignment horizontal="center"/>
    </xf>
    <xf numFmtId="0" fontId="0" fillId="3" borderId="19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2" fontId="0" fillId="13" borderId="15" xfId="10" applyNumberFormat="1" applyFont="1" applyFill="1" applyBorder="1" applyAlignment="1">
      <alignment horizontal="center"/>
    </xf>
    <xf numFmtId="2" fontId="0" fillId="13" borderId="13" xfId="0" applyNumberFormat="1" applyFill="1" applyBorder="1" applyAlignment="1">
      <alignment horizontal="center"/>
    </xf>
    <xf numFmtId="2" fontId="0" fillId="13" borderId="13" xfId="1" applyNumberFormat="1" applyFont="1" applyFill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5" borderId="26" xfId="1" applyNumberFormat="1" applyFont="1" applyFill="1" applyBorder="1" applyAlignment="1">
      <alignment horizontal="center"/>
    </xf>
    <xf numFmtId="2" fontId="0" fillId="5" borderId="27" xfId="1" applyNumberFormat="1" applyFont="1" applyFill="1" applyBorder="1" applyAlignment="1">
      <alignment horizontal="center"/>
    </xf>
    <xf numFmtId="2" fontId="0" fillId="15" borderId="0" xfId="0" applyNumberFormat="1" applyFont="1" applyFill="1" applyAlignment="1">
      <alignment horizontal="center"/>
    </xf>
    <xf numFmtId="2" fontId="15" fillId="15" borderId="0" xfId="0" applyNumberFormat="1" applyFont="1" applyFill="1" applyAlignment="1">
      <alignment horizontal="center" vertical="center" wrapText="1"/>
    </xf>
    <xf numFmtId="2" fontId="0" fillId="15" borderId="31" xfId="0" applyNumberFormat="1" applyFill="1" applyBorder="1" applyAlignment="1">
      <alignment horizontal="center"/>
    </xf>
    <xf numFmtId="2" fontId="0" fillId="15" borderId="6" xfId="0" applyNumberFormat="1" applyFill="1" applyBorder="1" applyAlignment="1">
      <alignment horizontal="center"/>
    </xf>
    <xf numFmtId="2" fontId="0" fillId="15" borderId="30" xfId="0" applyNumberFormat="1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15" borderId="32" xfId="0" applyNumberFormat="1" applyFill="1" applyBorder="1" applyAlignment="1">
      <alignment horizontal="center"/>
    </xf>
    <xf numFmtId="2" fontId="0" fillId="15" borderId="0" xfId="0" applyNumberFormat="1" applyFont="1" applyFill="1" applyBorder="1" applyAlignment="1">
      <alignment horizontal="center"/>
    </xf>
    <xf numFmtId="2" fontId="15" fillId="15" borderId="0" xfId="0" applyNumberFormat="1" applyFont="1" applyFill="1" applyBorder="1" applyAlignment="1">
      <alignment horizontal="center" vertical="center" wrapText="1"/>
    </xf>
    <xf numFmtId="2" fontId="28" fillId="15" borderId="0" xfId="0" applyNumberFormat="1" applyFont="1" applyFill="1" applyBorder="1" applyAlignment="1">
      <alignment horizontal="center" vertical="center" wrapText="1"/>
    </xf>
    <xf numFmtId="2" fontId="15" fillId="15" borderId="26" xfId="0" applyNumberFormat="1" applyFont="1" applyFill="1" applyBorder="1" applyAlignment="1">
      <alignment horizontal="center" vertical="center" wrapText="1"/>
    </xf>
    <xf numFmtId="2" fontId="15" fillId="15" borderId="28" xfId="0" applyNumberFormat="1" applyFont="1" applyFill="1" applyBorder="1" applyAlignment="1">
      <alignment horizontal="center" vertical="center" wrapText="1"/>
    </xf>
    <xf numFmtId="2" fontId="15" fillId="15" borderId="6" xfId="0" applyNumberFormat="1" applyFont="1" applyFill="1" applyBorder="1" applyAlignment="1">
      <alignment horizontal="center" vertical="center" wrapText="1"/>
    </xf>
    <xf numFmtId="2" fontId="15" fillId="15" borderId="8" xfId="0" applyNumberFormat="1" applyFont="1" applyFill="1" applyBorder="1" applyAlignment="1">
      <alignment horizontal="center" vertical="center" wrapText="1"/>
    </xf>
    <xf numFmtId="2" fontId="0" fillId="15" borderId="0" xfId="1" applyNumberFormat="1" applyFont="1" applyFill="1" applyBorder="1" applyAlignment="1">
      <alignment horizontal="center"/>
    </xf>
    <xf numFmtId="0" fontId="30" fillId="29" borderId="24" xfId="7" applyFont="1" applyFill="1" applyBorder="1" applyAlignment="1">
      <alignment horizontal="center"/>
    </xf>
    <xf numFmtId="0" fontId="31" fillId="29" borderId="0" xfId="7" applyFont="1" applyFill="1" applyBorder="1" applyAlignment="1">
      <alignment horizontal="center"/>
    </xf>
    <xf numFmtId="0" fontId="31" fillId="29" borderId="6" xfId="7" applyFont="1" applyFill="1" applyBorder="1" applyAlignment="1">
      <alignment horizontal="center"/>
    </xf>
    <xf numFmtId="0" fontId="0" fillId="29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" fillId="15" borderId="0" xfId="0" applyFont="1" applyFill="1" applyAlignment="1">
      <alignment horizontal="center"/>
    </xf>
    <xf numFmtId="0" fontId="29" fillId="15" borderId="0" xfId="0" applyFont="1" applyFill="1" applyAlignment="1">
      <alignment horizontal="center"/>
    </xf>
    <xf numFmtId="1" fontId="3" fillId="3" borderId="39" xfId="0" applyNumberFormat="1" applyFont="1" applyFill="1" applyBorder="1" applyAlignment="1">
      <alignment horizontal="center" wrapText="1"/>
    </xf>
    <xf numFmtId="164" fontId="3" fillId="3" borderId="39" xfId="0" applyNumberFormat="1" applyFont="1" applyFill="1" applyBorder="1" applyAlignment="1">
      <alignment horizontal="center" wrapText="1"/>
    </xf>
    <xf numFmtId="0" fontId="0" fillId="15" borderId="21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23" fillId="20" borderId="31" xfId="7" applyFont="1" applyFill="1" applyBorder="1" applyAlignment="1">
      <alignment horizontal="center"/>
    </xf>
    <xf numFmtId="0" fontId="20" fillId="20" borderId="6" xfId="7" applyFill="1" applyBorder="1" applyAlignment="1">
      <alignment horizontal="center"/>
    </xf>
    <xf numFmtId="169" fontId="20" fillId="20" borderId="6" xfId="10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2" fontId="32" fillId="0" borderId="0" xfId="0" applyNumberFormat="1" applyFont="1" applyBorder="1" applyAlignment="1">
      <alignment horizontal="center"/>
    </xf>
    <xf numFmtId="2" fontId="0" fillId="15" borderId="27" xfId="0" applyNumberFormat="1" applyFill="1" applyBorder="1"/>
    <xf numFmtId="2" fontId="20" fillId="15" borderId="0" xfId="7" applyNumberFormat="1" applyFill="1" applyBorder="1" applyAlignment="1">
      <alignment horizontal="center"/>
    </xf>
    <xf numFmtId="2" fontId="0" fillId="7" borderId="0" xfId="10" applyNumberFormat="1" applyFont="1" applyFill="1" applyBorder="1"/>
    <xf numFmtId="2" fontId="0" fillId="10" borderId="0" xfId="0" applyNumberFormat="1" applyFill="1" applyBorder="1"/>
    <xf numFmtId="2" fontId="0" fillId="10" borderId="25" xfId="0" applyNumberFormat="1" applyFill="1" applyBorder="1"/>
    <xf numFmtId="2" fontId="0" fillId="7" borderId="0" xfId="0" applyNumberFormat="1" applyFill="1" applyBorder="1"/>
    <xf numFmtId="2" fontId="0" fillId="7" borderId="26" xfId="10" applyNumberFormat="1" applyFont="1" applyFill="1" applyBorder="1"/>
    <xf numFmtId="2" fontId="0" fillId="7" borderId="26" xfId="1" applyNumberFormat="1" applyFont="1" applyFill="1" applyBorder="1"/>
    <xf numFmtId="2" fontId="0" fillId="7" borderId="0" xfId="1" applyNumberFormat="1" applyFont="1" applyFill="1" applyBorder="1"/>
    <xf numFmtId="2" fontId="0" fillId="0" borderId="0" xfId="0" applyNumberFormat="1" applyBorder="1"/>
    <xf numFmtId="2" fontId="27" fillId="0" borderId="0" xfId="0" applyNumberFormat="1" applyFont="1" applyAlignment="1">
      <alignment horizontal="left" vertical="center" wrapText="1"/>
    </xf>
    <xf numFmtId="2" fontId="0" fillId="0" borderId="0" xfId="0" applyNumberFormat="1"/>
    <xf numFmtId="2" fontId="0" fillId="15" borderId="0" xfId="0" applyNumberFormat="1" applyFill="1" applyBorder="1"/>
    <xf numFmtId="2" fontId="0" fillId="10" borderId="25" xfId="1" applyNumberFormat="1" applyFont="1" applyFill="1" applyBorder="1"/>
    <xf numFmtId="2" fontId="0" fillId="7" borderId="25" xfId="1" applyNumberFormat="1" applyFont="1" applyFill="1" applyBorder="1"/>
    <xf numFmtId="2" fontId="0" fillId="0" borderId="0" xfId="1" applyNumberFormat="1" applyFont="1" applyBorder="1"/>
    <xf numFmtId="2" fontId="26" fillId="0" borderId="0" xfId="0" applyNumberFormat="1" applyFont="1"/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170" fontId="19" fillId="20" borderId="0" xfId="6" applyNumberFormat="1" applyFont="1" applyFill="1" applyBorder="1" applyAlignment="1" applyProtection="1">
      <alignment horizontal="center"/>
    </xf>
    <xf numFmtId="0" fontId="0" fillId="0" borderId="0" xfId="0" applyNumberFormat="1"/>
    <xf numFmtId="0" fontId="0" fillId="15" borderId="0" xfId="0" applyNumberFormat="1" applyFill="1"/>
  </cellXfs>
  <cellStyles count="11">
    <cellStyle name="Hipervínculo" xfId="5" builtinId="8"/>
    <cellStyle name="Millares" xfId="2" builtinId="3"/>
    <cellStyle name="Millares 2" xfId="10"/>
    <cellStyle name="Normal" xfId="0" builtinId="0"/>
    <cellStyle name="Normal 2" xfId="4"/>
    <cellStyle name="Normal 3" xfId="3"/>
    <cellStyle name="Normal 3 2" xfId="7"/>
    <cellStyle name="Normal_C3 2" xfId="9"/>
    <cellStyle name="Normal_Hoja1" xfId="6"/>
    <cellStyle name="Porcentaje" xfId="1" builtinId="5"/>
    <cellStyle name="Porcentaje 2" xfId="8"/>
  </cellStyles>
  <dxfs count="0"/>
  <tableStyles count="0" defaultTableStyle="TableStyleMedium2" defaultPivotStyle="PivotStyleLight16"/>
  <colors>
    <mruColors>
      <color rgb="FFF4AEBF"/>
      <color rgb="FFEFB3DB"/>
      <color rgb="FFEA7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historico.ine.cl/canales/chile_estadistico/mercado_del_trabajo/nene/series_trimestrales_2011.ph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opLeftCell="A13" workbookViewId="0">
      <selection activeCell="C6" sqref="C6"/>
    </sheetView>
  </sheetViews>
  <sheetFormatPr baseColWidth="10" defaultColWidth="22.85546875" defaultRowHeight="15"/>
  <cols>
    <col min="1" max="1" width="8.42578125" customWidth="1"/>
    <col min="2" max="2" width="4.42578125" customWidth="1"/>
    <col min="3" max="3" width="63" bestFit="1" customWidth="1"/>
    <col min="4" max="4" width="29.7109375" bestFit="1" customWidth="1"/>
    <col min="5" max="6" width="29.7109375" customWidth="1"/>
    <col min="7" max="7" width="13.85546875" customWidth="1"/>
    <col min="8" max="8" width="45" bestFit="1" customWidth="1"/>
    <col min="9" max="9" width="35.85546875" bestFit="1" customWidth="1"/>
  </cols>
  <sheetData>
    <row r="2" spans="1:9" ht="15.75" thickBot="1">
      <c r="A2" t="s">
        <v>137</v>
      </c>
      <c r="B2" t="s">
        <v>134</v>
      </c>
    </row>
    <row r="3" spans="1:9" ht="15.75" thickBot="1">
      <c r="A3" s="47"/>
      <c r="B3" s="371" t="s">
        <v>133</v>
      </c>
      <c r="C3" s="372"/>
    </row>
    <row r="4" spans="1:9" ht="15.75" thickBot="1">
      <c r="A4" s="48"/>
      <c r="B4" s="371" t="s">
        <v>135</v>
      </c>
      <c r="C4" s="372"/>
    </row>
    <row r="5" spans="1:9" ht="15.75" thickBot="1">
      <c r="A5" s="49"/>
      <c r="B5" s="371" t="s">
        <v>136</v>
      </c>
      <c r="C5" s="372"/>
    </row>
    <row r="10" spans="1:9" ht="15.75" thickBot="1">
      <c r="C10" t="s">
        <v>21</v>
      </c>
      <c r="D10" t="s">
        <v>20</v>
      </c>
      <c r="E10" t="s">
        <v>112</v>
      </c>
      <c r="G10" t="s">
        <v>69</v>
      </c>
      <c r="H10" t="s">
        <v>23</v>
      </c>
      <c r="I10" t="s">
        <v>70</v>
      </c>
    </row>
    <row r="11" spans="1:9">
      <c r="A11" s="6" t="s">
        <v>0</v>
      </c>
      <c r="B11" s="6"/>
      <c r="C11" s="1" t="s">
        <v>1</v>
      </c>
      <c r="D11" s="1" t="s">
        <v>1</v>
      </c>
      <c r="E11" s="1" t="s">
        <v>113</v>
      </c>
      <c r="F11" s="1"/>
      <c r="G11" s="1" t="s">
        <v>5</v>
      </c>
      <c r="H11" s="7" t="s">
        <v>71</v>
      </c>
      <c r="I11" s="7" t="s">
        <v>108</v>
      </c>
    </row>
    <row r="12" spans="1:9">
      <c r="A12" s="6" t="s">
        <v>0</v>
      </c>
      <c r="B12" s="6"/>
      <c r="C12" s="3" t="s">
        <v>3</v>
      </c>
      <c r="D12" s="3" t="s">
        <v>3</v>
      </c>
      <c r="E12" s="3" t="s">
        <v>113</v>
      </c>
      <c r="F12" s="3"/>
      <c r="G12" s="3" t="s">
        <v>5</v>
      </c>
      <c r="H12" s="2" t="s">
        <v>22</v>
      </c>
      <c r="I12" s="7" t="s">
        <v>108</v>
      </c>
    </row>
    <row r="13" spans="1:9">
      <c r="A13" s="6" t="s">
        <v>0</v>
      </c>
      <c r="B13" s="6"/>
      <c r="C13" s="4" t="s">
        <v>2</v>
      </c>
      <c r="D13" s="4" t="s">
        <v>2</v>
      </c>
      <c r="E13" s="4" t="s">
        <v>113</v>
      </c>
      <c r="F13" s="4" t="s">
        <v>115</v>
      </c>
      <c r="G13" s="4" t="s">
        <v>5</v>
      </c>
      <c r="H13" s="8" t="s">
        <v>71</v>
      </c>
      <c r="I13" s="8" t="s">
        <v>108</v>
      </c>
    </row>
    <row r="14" spans="1:9">
      <c r="A14" s="6" t="s">
        <v>0</v>
      </c>
      <c r="B14" s="6"/>
      <c r="C14" s="5" t="s">
        <v>4</v>
      </c>
      <c r="D14" s="5" t="s">
        <v>4</v>
      </c>
      <c r="E14" s="5" t="s">
        <v>114</v>
      </c>
      <c r="F14" s="5"/>
      <c r="G14" s="5" t="s">
        <v>5</v>
      </c>
      <c r="H14" s="9" t="s">
        <v>71</v>
      </c>
      <c r="I14" s="9" t="s">
        <v>109</v>
      </c>
    </row>
    <row r="15" spans="1:9">
      <c r="A15" t="s">
        <v>49</v>
      </c>
      <c r="C15" s="13" t="s">
        <v>50</v>
      </c>
      <c r="D15" s="13" t="s">
        <v>50</v>
      </c>
      <c r="E15" s="13" t="s">
        <v>113</v>
      </c>
      <c r="F15" s="13"/>
      <c r="G15" s="13" t="s">
        <v>68</v>
      </c>
      <c r="H15" s="13" t="s">
        <v>71</v>
      </c>
      <c r="I15" s="13" t="s">
        <v>50</v>
      </c>
    </row>
    <row r="16" spans="1:9">
      <c r="A16" t="s">
        <v>49</v>
      </c>
      <c r="C16" s="14" t="s">
        <v>51</v>
      </c>
      <c r="D16" s="14" t="s">
        <v>51</v>
      </c>
      <c r="E16" s="14" t="s">
        <v>113</v>
      </c>
      <c r="F16" s="14"/>
      <c r="G16" s="14" t="s">
        <v>68</v>
      </c>
      <c r="H16" s="14" t="s">
        <v>71</v>
      </c>
      <c r="I16" s="14" t="s">
        <v>110</v>
      </c>
    </row>
    <row r="17" spans="1:9">
      <c r="A17" t="s">
        <v>49</v>
      </c>
      <c r="C17" s="16" t="s">
        <v>52</v>
      </c>
      <c r="D17" s="16" t="s">
        <v>58</v>
      </c>
      <c r="E17" s="16" t="s">
        <v>113</v>
      </c>
      <c r="F17" s="16"/>
      <c r="G17" s="16" t="s">
        <v>68</v>
      </c>
      <c r="H17" s="16" t="s">
        <v>100</v>
      </c>
      <c r="I17" s="16" t="s">
        <v>104</v>
      </c>
    </row>
    <row r="18" spans="1:9">
      <c r="A18" t="s">
        <v>49</v>
      </c>
      <c r="C18" s="16" t="s">
        <v>53</v>
      </c>
      <c r="D18" s="16" t="s">
        <v>59</v>
      </c>
      <c r="E18" s="16" t="s">
        <v>113</v>
      </c>
      <c r="F18" s="16"/>
      <c r="G18" s="16" t="s">
        <v>68</v>
      </c>
      <c r="H18" s="16" t="s">
        <v>105</v>
      </c>
      <c r="I18" s="16"/>
    </row>
    <row r="19" spans="1:9">
      <c r="A19" t="s">
        <v>49</v>
      </c>
      <c r="C19" s="12" t="s">
        <v>54</v>
      </c>
      <c r="D19" s="12" t="s">
        <v>60</v>
      </c>
      <c r="E19" s="12" t="s">
        <v>113</v>
      </c>
      <c r="F19" s="12"/>
      <c r="G19" s="12" t="s">
        <v>68</v>
      </c>
      <c r="H19" s="12" t="s">
        <v>71</v>
      </c>
      <c r="I19" s="12" t="s">
        <v>111</v>
      </c>
    </row>
    <row r="20" spans="1:9">
      <c r="A20" t="s">
        <v>55</v>
      </c>
      <c r="C20" s="13" t="s">
        <v>56</v>
      </c>
      <c r="D20" s="13" t="s">
        <v>56</v>
      </c>
      <c r="E20" s="13" t="s">
        <v>113</v>
      </c>
      <c r="F20" s="13"/>
      <c r="G20" s="13" t="s">
        <v>68</v>
      </c>
      <c r="H20" s="13" t="s">
        <v>93</v>
      </c>
      <c r="I20" s="13" t="s">
        <v>92</v>
      </c>
    </row>
    <row r="21" spans="1:9">
      <c r="C21" s="13"/>
      <c r="D21" s="13" t="s">
        <v>96</v>
      </c>
      <c r="E21" s="13" t="s">
        <v>113</v>
      </c>
      <c r="F21" s="13"/>
      <c r="G21" s="13"/>
      <c r="H21" s="13" t="s">
        <v>98</v>
      </c>
      <c r="I21" s="13" t="s">
        <v>97</v>
      </c>
    </row>
    <row r="22" spans="1:9" ht="18.75">
      <c r="A22" t="s">
        <v>55</v>
      </c>
      <c r="C22" s="21" t="s">
        <v>57</v>
      </c>
      <c r="D22" s="21" t="s">
        <v>67</v>
      </c>
      <c r="E22" s="21" t="s">
        <v>113</v>
      </c>
      <c r="F22" s="21"/>
      <c r="G22" s="21" t="s">
        <v>68</v>
      </c>
      <c r="H22" s="21" t="s">
        <v>71</v>
      </c>
      <c r="I22" s="21" t="s">
        <v>99</v>
      </c>
    </row>
    <row r="23" spans="1:9">
      <c r="A23" s="2" t="s">
        <v>61</v>
      </c>
      <c r="B23" s="2" t="s">
        <v>116</v>
      </c>
      <c r="C23" s="15" t="s">
        <v>62</v>
      </c>
      <c r="D23" s="15" t="s">
        <v>62</v>
      </c>
      <c r="E23" s="15" t="s">
        <v>113</v>
      </c>
      <c r="F23" s="15" t="s">
        <v>115</v>
      </c>
      <c r="G23" s="15" t="s">
        <v>68</v>
      </c>
      <c r="H23" s="15" t="s">
        <v>71</v>
      </c>
      <c r="I23" s="15" t="s">
        <v>106</v>
      </c>
    </row>
    <row r="24" spans="1:9">
      <c r="A24" s="2" t="s">
        <v>61</v>
      </c>
      <c r="B24" s="2"/>
      <c r="C24" s="15" t="s">
        <v>63</v>
      </c>
      <c r="D24" s="15"/>
      <c r="E24" s="15" t="s">
        <v>113</v>
      </c>
      <c r="F24" s="15"/>
      <c r="G24" s="15" t="s">
        <v>68</v>
      </c>
      <c r="H24" s="15" t="s">
        <v>71</v>
      </c>
      <c r="I24" s="15" t="s">
        <v>106</v>
      </c>
    </row>
    <row r="25" spans="1:9">
      <c r="A25" t="s">
        <v>64</v>
      </c>
      <c r="C25" s="17" t="s">
        <v>65</v>
      </c>
      <c r="D25" s="17" t="s">
        <v>65</v>
      </c>
      <c r="E25" s="17" t="s">
        <v>113</v>
      </c>
      <c r="F25" s="17"/>
      <c r="G25" s="17" t="s">
        <v>68</v>
      </c>
      <c r="H25" s="17" t="s">
        <v>107</v>
      </c>
      <c r="I25" s="17" t="s">
        <v>107</v>
      </c>
    </row>
    <row r="26" spans="1:9">
      <c r="A26" t="s">
        <v>64</v>
      </c>
      <c r="C26" s="18" t="s">
        <v>66</v>
      </c>
      <c r="D26" s="18" t="s">
        <v>66</v>
      </c>
      <c r="E26" s="18" t="s">
        <v>113</v>
      </c>
      <c r="F26" s="18"/>
      <c r="G26" s="18" t="s">
        <v>68</v>
      </c>
      <c r="H26" s="18" t="s">
        <v>95</v>
      </c>
      <c r="I26" s="17" t="s">
        <v>107</v>
      </c>
    </row>
  </sheetData>
  <mergeCells count="3">
    <mergeCell ref="B5:C5"/>
    <mergeCell ref="B4:C4"/>
    <mergeCell ref="B3:C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opLeftCell="A4" workbookViewId="0">
      <selection activeCell="F12" sqref="F12"/>
    </sheetView>
  </sheetViews>
  <sheetFormatPr baseColWidth="10" defaultRowHeight="15"/>
  <cols>
    <col min="1" max="1" width="6.28515625" bestFit="1" customWidth="1"/>
    <col min="2" max="2" width="5.28515625" bestFit="1" customWidth="1"/>
    <col min="3" max="3" width="9.28515625" bestFit="1" customWidth="1"/>
    <col min="4" max="4" width="8.5703125" style="13" bestFit="1" customWidth="1"/>
    <col min="5" max="5" width="19.42578125" style="23" bestFit="1" customWidth="1"/>
    <col min="6" max="6" width="24.7109375" bestFit="1" customWidth="1"/>
  </cols>
  <sheetData>
    <row r="1" spans="1:6">
      <c r="A1" s="19" t="s">
        <v>47</v>
      </c>
      <c r="B1" s="19" t="s">
        <v>89</v>
      </c>
      <c r="C1" s="19" t="s">
        <v>90</v>
      </c>
      <c r="D1" s="19" t="s">
        <v>51</v>
      </c>
      <c r="E1" s="22" t="s">
        <v>91</v>
      </c>
      <c r="F1" s="22" t="s">
        <v>131</v>
      </c>
    </row>
    <row r="2" spans="1:6">
      <c r="A2">
        <v>1989</v>
      </c>
      <c r="B2">
        <v>4</v>
      </c>
      <c r="C2" t="s">
        <v>122</v>
      </c>
      <c r="D2" s="13">
        <v>38.700000000000003</v>
      </c>
      <c r="E2" s="23" t="str">
        <f>ROUND((0)/1*100,1)&amp;"%"</f>
        <v>0%</v>
      </c>
    </row>
    <row r="3" spans="1:6">
      <c r="A3">
        <v>1989</v>
      </c>
      <c r="B3">
        <v>5</v>
      </c>
      <c r="C3" t="s">
        <v>123</v>
      </c>
      <c r="D3" s="13">
        <v>39.200000000000003</v>
      </c>
      <c r="E3" s="23" t="str">
        <f>ROUND((D3-D2)/D2*100,1)&amp;"%"</f>
        <v>1.3%</v>
      </c>
      <c r="F3" s="23"/>
    </row>
    <row r="4" spans="1:6">
      <c r="A4">
        <v>1989</v>
      </c>
      <c r="B4">
        <v>6</v>
      </c>
      <c r="C4" t="s">
        <v>124</v>
      </c>
      <c r="D4" s="13">
        <v>39.869999999999997</v>
      </c>
      <c r="E4" s="23" t="str">
        <f t="shared" ref="E4:E67" si="0">ROUND((D4-D3)/D3*100,1)&amp;"%"</f>
        <v>1.7%</v>
      </c>
      <c r="F4" s="23"/>
    </row>
    <row r="5" spans="1:6">
      <c r="A5">
        <v>1989</v>
      </c>
      <c r="B5">
        <v>7</v>
      </c>
      <c r="C5" t="s">
        <v>125</v>
      </c>
      <c r="D5" s="13">
        <v>40.619999999999997</v>
      </c>
      <c r="E5" s="23" t="str">
        <f t="shared" si="0"/>
        <v>1.9%</v>
      </c>
      <c r="F5" s="23"/>
    </row>
    <row r="6" spans="1:6">
      <c r="A6">
        <v>1989</v>
      </c>
      <c r="B6">
        <v>8</v>
      </c>
      <c r="C6" t="s">
        <v>126</v>
      </c>
      <c r="D6" s="13">
        <v>41.4</v>
      </c>
      <c r="E6" s="23" t="str">
        <f t="shared" si="0"/>
        <v>1.9%</v>
      </c>
      <c r="F6" s="23"/>
    </row>
    <row r="7" spans="1:6">
      <c r="A7">
        <v>1989</v>
      </c>
      <c r="B7">
        <v>9</v>
      </c>
      <c r="C7" t="s">
        <v>127</v>
      </c>
      <c r="D7" s="13">
        <v>42.17</v>
      </c>
      <c r="E7" s="23" t="str">
        <f t="shared" si="0"/>
        <v>1.9%</v>
      </c>
      <c r="F7" s="23"/>
    </row>
    <row r="8" spans="1:6">
      <c r="A8">
        <v>1989</v>
      </c>
      <c r="B8">
        <v>10</v>
      </c>
      <c r="C8" t="s">
        <v>128</v>
      </c>
      <c r="D8" s="13">
        <v>42.92</v>
      </c>
      <c r="E8" s="23" t="str">
        <f t="shared" si="0"/>
        <v>1.8%</v>
      </c>
      <c r="F8" s="23"/>
    </row>
    <row r="9" spans="1:6">
      <c r="A9">
        <v>1989</v>
      </c>
      <c r="B9">
        <v>11</v>
      </c>
      <c r="C9" t="s">
        <v>129</v>
      </c>
      <c r="D9" s="13">
        <v>43.69</v>
      </c>
      <c r="E9" s="23" t="str">
        <f t="shared" si="0"/>
        <v>1.8%</v>
      </c>
      <c r="F9" s="23"/>
    </row>
    <row r="10" spans="1:6">
      <c r="A10">
        <v>1989</v>
      </c>
      <c r="B10">
        <v>12</v>
      </c>
      <c r="C10" t="s">
        <v>130</v>
      </c>
      <c r="D10" s="13">
        <v>44.47</v>
      </c>
      <c r="E10" s="23" t="str">
        <f t="shared" si="0"/>
        <v>1.8%</v>
      </c>
      <c r="F10" s="23"/>
    </row>
    <row r="11" spans="1:6">
      <c r="A11">
        <v>1990</v>
      </c>
      <c r="B11">
        <v>1</v>
      </c>
      <c r="C11" t="s">
        <v>119</v>
      </c>
      <c r="D11" s="13">
        <v>45.26</v>
      </c>
      <c r="E11" s="23" t="str">
        <f t="shared" si="0"/>
        <v>1.8%</v>
      </c>
      <c r="F11" s="23"/>
    </row>
    <row r="12" spans="1:6">
      <c r="A12">
        <v>1990</v>
      </c>
      <c r="B12">
        <v>2</v>
      </c>
      <c r="C12" t="s">
        <v>120</v>
      </c>
      <c r="D12" s="13">
        <v>45.91</v>
      </c>
      <c r="E12" s="23" t="str">
        <f t="shared" si="0"/>
        <v>1.4%</v>
      </c>
      <c r="F12" s="23"/>
    </row>
    <row r="13" spans="1:6">
      <c r="A13">
        <v>1990</v>
      </c>
      <c r="B13">
        <v>3</v>
      </c>
      <c r="C13" t="s">
        <v>121</v>
      </c>
      <c r="D13" s="13">
        <v>46.27</v>
      </c>
      <c r="E13" s="23" t="str">
        <f t="shared" si="0"/>
        <v>0.8%</v>
      </c>
      <c r="F13" s="23"/>
    </row>
    <row r="14" spans="1:6">
      <c r="A14" s="26">
        <v>1990</v>
      </c>
      <c r="B14" s="26">
        <v>4</v>
      </c>
      <c r="C14" s="26" t="s">
        <v>122</v>
      </c>
      <c r="D14" s="27">
        <v>46.29</v>
      </c>
      <c r="E14" s="28" t="str">
        <f t="shared" si="0"/>
        <v>0%</v>
      </c>
      <c r="F14" s="28" t="str">
        <f>ROUND((D14-D2)/D2*100,1)&amp;"%"</f>
        <v>19.6%</v>
      </c>
    </row>
    <row r="15" spans="1:6">
      <c r="A15">
        <v>1990</v>
      </c>
      <c r="B15">
        <v>5</v>
      </c>
      <c r="C15" t="s">
        <v>123</v>
      </c>
      <c r="D15" s="13">
        <v>45.99</v>
      </c>
      <c r="E15" s="23" t="str">
        <f t="shared" si="0"/>
        <v>-0.6%</v>
      </c>
      <c r="F15" s="23" t="str">
        <f t="shared" ref="F15:F78" si="1">ROUND((D15-D3)/D3*100,1)&amp;"%"</f>
        <v>17.3%</v>
      </c>
    </row>
    <row r="16" spans="1:6">
      <c r="A16">
        <v>1990</v>
      </c>
      <c r="B16">
        <v>6</v>
      </c>
      <c r="C16" t="s">
        <v>124</v>
      </c>
      <c r="D16" s="13">
        <v>45.44</v>
      </c>
      <c r="E16" s="23" t="str">
        <f t="shared" si="0"/>
        <v>-1.2%</v>
      </c>
      <c r="F16" s="23" t="str">
        <f t="shared" si="1"/>
        <v>14%</v>
      </c>
    </row>
    <row r="17" spans="1:6">
      <c r="A17">
        <v>1990</v>
      </c>
      <c r="B17">
        <v>7</v>
      </c>
      <c r="C17" t="s">
        <v>125</v>
      </c>
      <c r="D17" s="13">
        <v>44.74</v>
      </c>
      <c r="E17" s="23" t="str">
        <f t="shared" si="0"/>
        <v>-1.5%</v>
      </c>
      <c r="F17" s="23" t="str">
        <f t="shared" si="1"/>
        <v>10.1%</v>
      </c>
    </row>
    <row r="18" spans="1:6">
      <c r="A18">
        <v>1990</v>
      </c>
      <c r="B18">
        <v>8</v>
      </c>
      <c r="C18" t="s">
        <v>126</v>
      </c>
      <c r="D18" s="13">
        <v>44</v>
      </c>
      <c r="E18" s="23" t="str">
        <f t="shared" si="0"/>
        <v>-1.7%</v>
      </c>
      <c r="F18" s="23" t="str">
        <f t="shared" si="1"/>
        <v>6.3%</v>
      </c>
    </row>
    <row r="19" spans="1:6">
      <c r="A19">
        <v>1990</v>
      </c>
      <c r="B19">
        <v>9</v>
      </c>
      <c r="C19" t="s">
        <v>127</v>
      </c>
      <c r="D19" s="13">
        <v>43.26</v>
      </c>
      <c r="E19" s="23" t="str">
        <f t="shared" si="0"/>
        <v>-1.7%</v>
      </c>
      <c r="F19" s="23" t="str">
        <f t="shared" si="1"/>
        <v>2.6%</v>
      </c>
    </row>
    <row r="20" spans="1:6">
      <c r="A20">
        <v>1990</v>
      </c>
      <c r="B20">
        <v>10</v>
      </c>
      <c r="C20" t="s">
        <v>128</v>
      </c>
      <c r="D20" s="13">
        <v>42.61</v>
      </c>
      <c r="E20" s="23" t="str">
        <f t="shared" si="0"/>
        <v>-1.5%</v>
      </c>
      <c r="F20" s="23" t="str">
        <f t="shared" si="1"/>
        <v>-0.7%</v>
      </c>
    </row>
    <row r="21" spans="1:6">
      <c r="A21">
        <v>1990</v>
      </c>
      <c r="B21">
        <v>11</v>
      </c>
      <c r="C21" t="s">
        <v>129</v>
      </c>
      <c r="D21" s="13">
        <v>42.14</v>
      </c>
      <c r="E21" s="23" t="str">
        <f t="shared" si="0"/>
        <v>-1.1%</v>
      </c>
      <c r="F21" s="23" t="str">
        <f t="shared" si="1"/>
        <v>-3.5%</v>
      </c>
    </row>
    <row r="22" spans="1:6">
      <c r="A22">
        <v>1990</v>
      </c>
      <c r="B22">
        <v>12</v>
      </c>
      <c r="C22" t="s">
        <v>130</v>
      </c>
      <c r="D22" s="13">
        <v>41.88</v>
      </c>
      <c r="E22" s="23" t="str">
        <f t="shared" si="0"/>
        <v>-0.6%</v>
      </c>
      <c r="F22" s="23" t="str">
        <f t="shared" si="1"/>
        <v>-5.8%</v>
      </c>
    </row>
    <row r="23" spans="1:6">
      <c r="A23">
        <v>1991</v>
      </c>
      <c r="B23">
        <v>1</v>
      </c>
      <c r="C23" t="s">
        <v>119</v>
      </c>
      <c r="D23" s="13">
        <v>41.79</v>
      </c>
      <c r="E23" s="23" t="str">
        <f t="shared" si="0"/>
        <v>-0.2%</v>
      </c>
      <c r="F23" s="23" t="str">
        <f t="shared" si="1"/>
        <v>-7.7%</v>
      </c>
    </row>
    <row r="24" spans="1:6">
      <c r="A24">
        <v>1991</v>
      </c>
      <c r="B24">
        <v>2</v>
      </c>
      <c r="C24" t="s">
        <v>120</v>
      </c>
      <c r="D24" s="13">
        <v>41.85</v>
      </c>
      <c r="E24" s="23" t="str">
        <f t="shared" si="0"/>
        <v>0.1%</v>
      </c>
      <c r="F24" s="23" t="str">
        <f t="shared" si="1"/>
        <v>-8.8%</v>
      </c>
    </row>
    <row r="25" spans="1:6">
      <c r="A25">
        <v>1991</v>
      </c>
      <c r="B25">
        <v>3</v>
      </c>
      <c r="C25" t="s">
        <v>121</v>
      </c>
      <c r="D25" s="13">
        <v>42.06</v>
      </c>
      <c r="E25" s="23" t="str">
        <f t="shared" si="0"/>
        <v>0.5%</v>
      </c>
      <c r="F25" s="23" t="str">
        <f t="shared" si="1"/>
        <v>-9.1%</v>
      </c>
    </row>
    <row r="26" spans="1:6">
      <c r="A26">
        <v>1991</v>
      </c>
      <c r="B26">
        <v>4</v>
      </c>
      <c r="C26" t="s">
        <v>122</v>
      </c>
      <c r="D26" s="13">
        <v>42.4</v>
      </c>
      <c r="E26" s="23" t="str">
        <f t="shared" si="0"/>
        <v>0.8%</v>
      </c>
      <c r="F26" s="23" t="str">
        <f t="shared" si="1"/>
        <v>-8.4%</v>
      </c>
    </row>
    <row r="27" spans="1:6">
      <c r="A27">
        <v>1991</v>
      </c>
      <c r="B27">
        <v>5</v>
      </c>
      <c r="C27" t="s">
        <v>123</v>
      </c>
      <c r="D27" s="13">
        <v>42.8</v>
      </c>
      <c r="E27" s="23" t="str">
        <f t="shared" si="0"/>
        <v>0.9%</v>
      </c>
      <c r="F27" s="23" t="str">
        <f t="shared" si="1"/>
        <v>-6.9%</v>
      </c>
    </row>
    <row r="28" spans="1:6">
      <c r="A28">
        <v>1991</v>
      </c>
      <c r="B28">
        <v>6</v>
      </c>
      <c r="C28" t="s">
        <v>124</v>
      </c>
      <c r="D28" s="13">
        <v>42.16</v>
      </c>
      <c r="E28" s="23" t="str">
        <f t="shared" si="0"/>
        <v>-1.5%</v>
      </c>
      <c r="F28" s="23" t="str">
        <f t="shared" si="1"/>
        <v>-7.2%</v>
      </c>
    </row>
    <row r="29" spans="1:6">
      <c r="A29">
        <v>1991</v>
      </c>
      <c r="B29">
        <v>7</v>
      </c>
      <c r="C29" t="s">
        <v>125</v>
      </c>
      <c r="D29" s="13">
        <v>42</v>
      </c>
      <c r="E29" s="23" t="str">
        <f t="shared" si="0"/>
        <v>-0.4%</v>
      </c>
      <c r="F29" s="23" t="str">
        <f t="shared" si="1"/>
        <v>-6.1%</v>
      </c>
    </row>
    <row r="30" spans="1:6">
      <c r="A30">
        <v>1991</v>
      </c>
      <c r="B30">
        <v>8</v>
      </c>
      <c r="C30" t="s">
        <v>126</v>
      </c>
      <c r="D30" s="13">
        <v>43.27</v>
      </c>
      <c r="E30" s="23" t="str">
        <f t="shared" si="0"/>
        <v>3%</v>
      </c>
      <c r="F30" s="23" t="str">
        <f t="shared" si="1"/>
        <v>-1.7%</v>
      </c>
    </row>
    <row r="31" spans="1:6">
      <c r="A31">
        <v>1991</v>
      </c>
      <c r="B31">
        <v>9</v>
      </c>
      <c r="C31" t="s">
        <v>127</v>
      </c>
      <c r="D31" s="13">
        <v>43.34</v>
      </c>
      <c r="E31" s="23" t="str">
        <f t="shared" si="0"/>
        <v>0.2%</v>
      </c>
      <c r="F31" s="23" t="str">
        <f t="shared" si="1"/>
        <v>0.2%</v>
      </c>
    </row>
    <row r="32" spans="1:6">
      <c r="A32">
        <v>1991</v>
      </c>
      <c r="B32">
        <v>10</v>
      </c>
      <c r="C32" t="s">
        <v>128</v>
      </c>
      <c r="D32" s="13">
        <v>44.22</v>
      </c>
      <c r="E32" s="23" t="str">
        <f t="shared" si="0"/>
        <v>2%</v>
      </c>
      <c r="F32" s="23" t="str">
        <f t="shared" si="1"/>
        <v>3.8%</v>
      </c>
    </row>
    <row r="33" spans="1:6">
      <c r="A33">
        <v>1991</v>
      </c>
      <c r="B33">
        <v>11</v>
      </c>
      <c r="C33" t="s">
        <v>129</v>
      </c>
      <c r="D33" s="13">
        <v>44.88</v>
      </c>
      <c r="E33" s="23" t="str">
        <f t="shared" si="0"/>
        <v>1.5%</v>
      </c>
      <c r="F33" s="23" t="str">
        <f t="shared" si="1"/>
        <v>6.5%</v>
      </c>
    </row>
    <row r="34" spans="1:6">
      <c r="A34">
        <v>1991</v>
      </c>
      <c r="B34">
        <v>12</v>
      </c>
      <c r="C34" t="s">
        <v>130</v>
      </c>
      <c r="D34" s="13">
        <v>45.61</v>
      </c>
      <c r="E34" s="23" t="str">
        <f t="shared" si="0"/>
        <v>1.6%</v>
      </c>
      <c r="F34" s="23" t="str">
        <f t="shared" si="1"/>
        <v>8.9%</v>
      </c>
    </row>
    <row r="35" spans="1:6">
      <c r="A35">
        <v>1992</v>
      </c>
      <c r="B35">
        <v>1</v>
      </c>
      <c r="C35" t="s">
        <v>119</v>
      </c>
      <c r="D35" s="13">
        <v>46.42</v>
      </c>
      <c r="E35" s="23" t="str">
        <f t="shared" si="0"/>
        <v>1.8%</v>
      </c>
      <c r="F35" s="23" t="str">
        <f t="shared" si="1"/>
        <v>11.1%</v>
      </c>
    </row>
    <row r="36" spans="1:6">
      <c r="A36">
        <v>1992</v>
      </c>
      <c r="B36">
        <v>2</v>
      </c>
      <c r="C36" t="s">
        <v>120</v>
      </c>
      <c r="D36" s="13">
        <v>47.13</v>
      </c>
      <c r="E36" s="23" t="str">
        <f t="shared" si="0"/>
        <v>1.5%</v>
      </c>
      <c r="F36" s="23" t="str">
        <f t="shared" si="1"/>
        <v>12.6%</v>
      </c>
    </row>
    <row r="37" spans="1:6">
      <c r="A37">
        <v>1992</v>
      </c>
      <c r="B37">
        <v>3</v>
      </c>
      <c r="C37" t="s">
        <v>121</v>
      </c>
      <c r="D37" s="13">
        <v>47.75</v>
      </c>
      <c r="E37" s="23" t="str">
        <f t="shared" si="0"/>
        <v>1.3%</v>
      </c>
      <c r="F37" s="23" t="str">
        <f t="shared" si="1"/>
        <v>13.5%</v>
      </c>
    </row>
    <row r="38" spans="1:6">
      <c r="A38">
        <v>1992</v>
      </c>
      <c r="B38">
        <v>4</v>
      </c>
      <c r="C38" t="s">
        <v>122</v>
      </c>
      <c r="D38" s="13">
        <v>48.64</v>
      </c>
      <c r="E38" s="23" t="str">
        <f t="shared" si="0"/>
        <v>1.9%</v>
      </c>
      <c r="F38" s="23" t="str">
        <f t="shared" si="1"/>
        <v>14.7%</v>
      </c>
    </row>
    <row r="39" spans="1:6">
      <c r="A39">
        <v>1992</v>
      </c>
      <c r="B39">
        <v>5</v>
      </c>
      <c r="C39" t="s">
        <v>123</v>
      </c>
      <c r="D39" s="13">
        <v>49.36</v>
      </c>
      <c r="E39" s="23" t="str">
        <f t="shared" si="0"/>
        <v>1.5%</v>
      </c>
      <c r="F39" s="23" t="str">
        <f t="shared" si="1"/>
        <v>15.3%</v>
      </c>
    </row>
    <row r="40" spans="1:6">
      <c r="A40">
        <v>1992</v>
      </c>
      <c r="B40">
        <v>6</v>
      </c>
      <c r="C40" t="s">
        <v>124</v>
      </c>
      <c r="D40" s="13">
        <v>49.84</v>
      </c>
      <c r="E40" s="23" t="str">
        <f t="shared" si="0"/>
        <v>1%</v>
      </c>
      <c r="F40" s="23" t="str">
        <f t="shared" si="1"/>
        <v>18.2%</v>
      </c>
    </row>
    <row r="41" spans="1:6">
      <c r="A41">
        <v>1992</v>
      </c>
      <c r="B41">
        <v>7</v>
      </c>
      <c r="C41" t="s">
        <v>125</v>
      </c>
      <c r="D41" s="13">
        <v>51.04</v>
      </c>
      <c r="E41" s="23" t="str">
        <f t="shared" si="0"/>
        <v>2.4%</v>
      </c>
      <c r="F41" s="23" t="str">
        <f t="shared" si="1"/>
        <v>21.5%</v>
      </c>
    </row>
    <row r="42" spans="1:6">
      <c r="A42">
        <v>1992</v>
      </c>
      <c r="B42">
        <v>8</v>
      </c>
      <c r="C42" t="s">
        <v>126</v>
      </c>
      <c r="D42" s="13">
        <v>51.24</v>
      </c>
      <c r="E42" s="23" t="str">
        <f t="shared" si="0"/>
        <v>0.4%</v>
      </c>
      <c r="F42" s="23" t="str">
        <f t="shared" si="1"/>
        <v>18.4%</v>
      </c>
    </row>
    <row r="43" spans="1:6">
      <c r="A43">
        <v>1992</v>
      </c>
      <c r="B43">
        <v>9</v>
      </c>
      <c r="C43" t="s">
        <v>127</v>
      </c>
      <c r="D43" s="13">
        <v>51.92</v>
      </c>
      <c r="E43" s="23" t="str">
        <f t="shared" si="0"/>
        <v>1.3%</v>
      </c>
      <c r="F43" s="23" t="str">
        <f t="shared" si="1"/>
        <v>19.8%</v>
      </c>
    </row>
    <row r="44" spans="1:6">
      <c r="A44">
        <v>1992</v>
      </c>
      <c r="B44">
        <v>10</v>
      </c>
      <c r="C44" t="s">
        <v>128</v>
      </c>
      <c r="D44" s="13">
        <v>52.37</v>
      </c>
      <c r="E44" s="23" t="str">
        <f t="shared" si="0"/>
        <v>0.9%</v>
      </c>
      <c r="F44" s="23" t="str">
        <f t="shared" si="1"/>
        <v>18.4%</v>
      </c>
    </row>
    <row r="45" spans="1:6">
      <c r="A45">
        <v>1992</v>
      </c>
      <c r="B45">
        <v>11</v>
      </c>
      <c r="C45" t="s">
        <v>129</v>
      </c>
      <c r="D45" s="13">
        <v>52.77</v>
      </c>
      <c r="E45" s="23" t="str">
        <f t="shared" si="0"/>
        <v>0.8%</v>
      </c>
      <c r="F45" s="23" t="str">
        <f t="shared" si="1"/>
        <v>17.6%</v>
      </c>
    </row>
    <row r="46" spans="1:6">
      <c r="A46">
        <v>1992</v>
      </c>
      <c r="B46">
        <v>12</v>
      </c>
      <c r="C46" t="s">
        <v>130</v>
      </c>
      <c r="D46" s="13">
        <v>54.08</v>
      </c>
      <c r="E46" s="23" t="str">
        <f t="shared" si="0"/>
        <v>2.5%</v>
      </c>
      <c r="F46" s="23" t="str">
        <f t="shared" si="1"/>
        <v>18.6%</v>
      </c>
    </row>
    <row r="47" spans="1:6">
      <c r="A47">
        <v>1993</v>
      </c>
      <c r="B47">
        <v>1</v>
      </c>
      <c r="C47" t="s">
        <v>119</v>
      </c>
      <c r="D47" s="13">
        <v>53.95</v>
      </c>
      <c r="E47" s="23" t="str">
        <f t="shared" si="0"/>
        <v>-0.2%</v>
      </c>
      <c r="F47" s="23" t="str">
        <f t="shared" si="1"/>
        <v>16.2%</v>
      </c>
    </row>
    <row r="48" spans="1:6">
      <c r="A48">
        <v>1993</v>
      </c>
      <c r="B48">
        <v>2</v>
      </c>
      <c r="C48" t="s">
        <v>120</v>
      </c>
      <c r="D48" s="13">
        <v>55.55</v>
      </c>
      <c r="E48" s="23" t="str">
        <f t="shared" si="0"/>
        <v>3%</v>
      </c>
      <c r="F48" s="23" t="str">
        <f t="shared" si="1"/>
        <v>17.9%</v>
      </c>
    </row>
    <row r="49" spans="1:6">
      <c r="A49">
        <v>1993</v>
      </c>
      <c r="B49">
        <v>3</v>
      </c>
      <c r="C49" t="s">
        <v>121</v>
      </c>
      <c r="D49" s="13">
        <v>55.49</v>
      </c>
      <c r="E49" s="23" t="str">
        <f t="shared" si="0"/>
        <v>-0.1%</v>
      </c>
      <c r="F49" s="23" t="str">
        <f t="shared" si="1"/>
        <v>16.2%</v>
      </c>
    </row>
    <row r="50" spans="1:6">
      <c r="A50">
        <v>1993</v>
      </c>
      <c r="B50">
        <v>4</v>
      </c>
      <c r="C50" t="s">
        <v>122</v>
      </c>
      <c r="D50" s="13">
        <v>57.88</v>
      </c>
      <c r="E50" s="23" t="str">
        <f t="shared" si="0"/>
        <v>4.3%</v>
      </c>
      <c r="F50" s="23" t="str">
        <f t="shared" si="1"/>
        <v>19%</v>
      </c>
    </row>
    <row r="51" spans="1:6">
      <c r="A51">
        <v>1993</v>
      </c>
      <c r="B51">
        <v>5</v>
      </c>
      <c r="C51" t="s">
        <v>123</v>
      </c>
      <c r="D51" s="13">
        <v>57.35</v>
      </c>
      <c r="E51" s="23" t="str">
        <f t="shared" si="0"/>
        <v>-0.9%</v>
      </c>
      <c r="F51" s="23" t="str">
        <f t="shared" si="1"/>
        <v>16.2%</v>
      </c>
    </row>
    <row r="52" spans="1:6">
      <c r="A52">
        <v>1993</v>
      </c>
      <c r="B52">
        <v>6</v>
      </c>
      <c r="C52" t="s">
        <v>124</v>
      </c>
      <c r="D52" s="13">
        <v>57.84</v>
      </c>
      <c r="E52" s="23" t="str">
        <f t="shared" si="0"/>
        <v>0.9%</v>
      </c>
      <c r="F52" s="23" t="str">
        <f t="shared" si="1"/>
        <v>16.1%</v>
      </c>
    </row>
    <row r="53" spans="1:6">
      <c r="A53">
        <v>1993</v>
      </c>
      <c r="B53">
        <v>7</v>
      </c>
      <c r="C53" t="s">
        <v>125</v>
      </c>
      <c r="D53" s="13">
        <v>57.89</v>
      </c>
      <c r="E53" s="23" t="str">
        <f t="shared" si="0"/>
        <v>0.1%</v>
      </c>
      <c r="F53" s="23" t="str">
        <f t="shared" si="1"/>
        <v>13.4%</v>
      </c>
    </row>
    <row r="54" spans="1:6">
      <c r="A54">
        <v>1993</v>
      </c>
      <c r="B54">
        <v>8</v>
      </c>
      <c r="C54" t="s">
        <v>126</v>
      </c>
      <c r="D54" s="13">
        <v>58.75</v>
      </c>
      <c r="E54" s="23" t="str">
        <f t="shared" si="0"/>
        <v>1.5%</v>
      </c>
      <c r="F54" s="23" t="str">
        <f t="shared" si="1"/>
        <v>14.7%</v>
      </c>
    </row>
    <row r="55" spans="1:6">
      <c r="A55">
        <v>1993</v>
      </c>
      <c r="B55">
        <v>9</v>
      </c>
      <c r="C55" t="s">
        <v>127</v>
      </c>
      <c r="D55" s="13">
        <v>58.4</v>
      </c>
      <c r="E55" s="23" t="str">
        <f t="shared" si="0"/>
        <v>-0.6%</v>
      </c>
      <c r="F55" s="23" t="str">
        <f t="shared" si="1"/>
        <v>12.5%</v>
      </c>
    </row>
    <row r="56" spans="1:6">
      <c r="A56">
        <v>1993</v>
      </c>
      <c r="B56">
        <v>10</v>
      </c>
      <c r="C56" t="s">
        <v>128</v>
      </c>
      <c r="D56" s="13">
        <v>58.41</v>
      </c>
      <c r="E56" s="23" t="str">
        <f t="shared" si="0"/>
        <v>0%</v>
      </c>
      <c r="F56" s="23" t="str">
        <f t="shared" si="1"/>
        <v>11.5%</v>
      </c>
    </row>
    <row r="57" spans="1:6">
      <c r="A57">
        <v>1993</v>
      </c>
      <c r="B57">
        <v>11</v>
      </c>
      <c r="C57" t="s">
        <v>129</v>
      </c>
      <c r="D57" s="13">
        <v>57.53</v>
      </c>
      <c r="E57" s="23" t="str">
        <f t="shared" si="0"/>
        <v>-1.5%</v>
      </c>
      <c r="F57" s="23" t="str">
        <f t="shared" si="1"/>
        <v>9%</v>
      </c>
    </row>
    <row r="58" spans="1:6">
      <c r="A58">
        <v>1993</v>
      </c>
      <c r="B58">
        <v>12</v>
      </c>
      <c r="C58" t="s">
        <v>130</v>
      </c>
      <c r="D58" s="13">
        <v>56.27</v>
      </c>
      <c r="E58" s="23" t="str">
        <f t="shared" si="0"/>
        <v>-2.2%</v>
      </c>
      <c r="F58" s="23" t="str">
        <f t="shared" si="1"/>
        <v>4%</v>
      </c>
    </row>
    <row r="59" spans="1:6">
      <c r="A59">
        <v>1994</v>
      </c>
      <c r="B59">
        <v>1</v>
      </c>
      <c r="C59" t="s">
        <v>119</v>
      </c>
      <c r="D59" s="13">
        <v>55.98</v>
      </c>
      <c r="E59" s="23" t="str">
        <f t="shared" si="0"/>
        <v>-0.5%</v>
      </c>
      <c r="F59" s="23" t="str">
        <f t="shared" si="1"/>
        <v>3.8%</v>
      </c>
    </row>
    <row r="60" spans="1:6">
      <c r="A60">
        <v>1994</v>
      </c>
      <c r="B60">
        <v>2</v>
      </c>
      <c r="C60" t="s">
        <v>120</v>
      </c>
      <c r="D60" s="13">
        <v>54.59</v>
      </c>
      <c r="E60" s="23" t="str">
        <f t="shared" si="0"/>
        <v>-2.5%</v>
      </c>
      <c r="F60" s="23" t="str">
        <f t="shared" si="1"/>
        <v>-1.7%</v>
      </c>
    </row>
    <row r="61" spans="1:6">
      <c r="A61">
        <v>1994</v>
      </c>
      <c r="B61">
        <v>3</v>
      </c>
      <c r="C61" t="s">
        <v>121</v>
      </c>
      <c r="D61" s="13">
        <v>54.66</v>
      </c>
      <c r="E61" s="23" t="str">
        <f t="shared" si="0"/>
        <v>0.1%</v>
      </c>
      <c r="F61" s="23" t="str">
        <f t="shared" si="1"/>
        <v>-1.5%</v>
      </c>
    </row>
    <row r="62" spans="1:6">
      <c r="A62">
        <v>1994</v>
      </c>
      <c r="B62">
        <v>4</v>
      </c>
      <c r="C62" t="s">
        <v>122</v>
      </c>
      <c r="D62" s="13">
        <v>54.48</v>
      </c>
      <c r="E62" s="23" t="str">
        <f t="shared" si="0"/>
        <v>-0.3%</v>
      </c>
      <c r="F62" s="23" t="str">
        <f t="shared" si="1"/>
        <v>-5.9%</v>
      </c>
    </row>
    <row r="63" spans="1:6">
      <c r="A63">
        <v>1994</v>
      </c>
      <c r="B63">
        <v>5</v>
      </c>
      <c r="C63" t="s">
        <v>123</v>
      </c>
      <c r="D63" s="13">
        <v>53.99</v>
      </c>
      <c r="E63" s="23" t="str">
        <f t="shared" si="0"/>
        <v>-0.9%</v>
      </c>
      <c r="F63" s="23" t="str">
        <f t="shared" si="1"/>
        <v>-5.9%</v>
      </c>
    </row>
    <row r="64" spans="1:6">
      <c r="A64">
        <v>1994</v>
      </c>
      <c r="B64">
        <v>6</v>
      </c>
      <c r="C64" t="s">
        <v>124</v>
      </c>
      <c r="D64" s="13">
        <v>53.49</v>
      </c>
      <c r="E64" s="23" t="str">
        <f t="shared" si="0"/>
        <v>-0.9%</v>
      </c>
      <c r="F64" s="23" t="str">
        <f t="shared" si="1"/>
        <v>-7.5%</v>
      </c>
    </row>
    <row r="65" spans="1:6">
      <c r="A65">
        <v>1994</v>
      </c>
      <c r="B65">
        <v>7</v>
      </c>
      <c r="C65" t="s">
        <v>125</v>
      </c>
      <c r="D65" s="13">
        <v>52.95</v>
      </c>
      <c r="E65" s="23" t="str">
        <f t="shared" si="0"/>
        <v>-1%</v>
      </c>
      <c r="F65" s="23" t="str">
        <f t="shared" si="1"/>
        <v>-8.5%</v>
      </c>
    </row>
    <row r="66" spans="1:6">
      <c r="A66">
        <v>1994</v>
      </c>
      <c r="B66">
        <v>8</v>
      </c>
      <c r="C66" t="s">
        <v>126</v>
      </c>
      <c r="D66" s="13">
        <v>52.46</v>
      </c>
      <c r="E66" s="23" t="str">
        <f t="shared" si="0"/>
        <v>-0.9%</v>
      </c>
      <c r="F66" s="23" t="str">
        <f t="shared" si="1"/>
        <v>-10.7%</v>
      </c>
    </row>
    <row r="67" spans="1:6">
      <c r="A67">
        <v>1994</v>
      </c>
      <c r="B67">
        <v>9</v>
      </c>
      <c r="C67" t="s">
        <v>127</v>
      </c>
      <c r="D67" s="13">
        <v>52.45</v>
      </c>
      <c r="E67" s="23" t="str">
        <f t="shared" si="0"/>
        <v>0%</v>
      </c>
      <c r="F67" s="23" t="str">
        <f t="shared" si="1"/>
        <v>-10.2%</v>
      </c>
    </row>
    <row r="68" spans="1:6">
      <c r="A68">
        <v>1994</v>
      </c>
      <c r="B68">
        <v>10</v>
      </c>
      <c r="C68" t="s">
        <v>128</v>
      </c>
      <c r="D68" s="13">
        <v>52.35</v>
      </c>
      <c r="E68" s="23" t="str">
        <f t="shared" ref="E68:E131" si="2">ROUND((D68-D67)/D67*100,1)&amp;"%"</f>
        <v>-0.2%</v>
      </c>
      <c r="F68" s="23" t="str">
        <f t="shared" si="1"/>
        <v>-10.4%</v>
      </c>
    </row>
    <row r="69" spans="1:6">
      <c r="A69">
        <v>1994</v>
      </c>
      <c r="B69">
        <v>11</v>
      </c>
      <c r="C69" t="s">
        <v>129</v>
      </c>
      <c r="D69" s="13">
        <v>52.76</v>
      </c>
      <c r="E69" s="23" t="str">
        <f t="shared" si="2"/>
        <v>0.8%</v>
      </c>
      <c r="F69" s="23" t="str">
        <f t="shared" si="1"/>
        <v>-8.3%</v>
      </c>
    </row>
    <row r="70" spans="1:6">
      <c r="A70">
        <v>1994</v>
      </c>
      <c r="B70">
        <v>12</v>
      </c>
      <c r="C70" t="s">
        <v>130</v>
      </c>
      <c r="D70" s="13">
        <v>52.76</v>
      </c>
      <c r="E70" s="23" t="str">
        <f t="shared" si="2"/>
        <v>0%</v>
      </c>
      <c r="F70" s="23" t="str">
        <f t="shared" si="1"/>
        <v>-6.2%</v>
      </c>
    </row>
    <row r="71" spans="1:6">
      <c r="A71">
        <v>1995</v>
      </c>
      <c r="B71">
        <v>1</v>
      </c>
      <c r="C71" t="s">
        <v>119</v>
      </c>
      <c r="D71" s="13">
        <v>53.72</v>
      </c>
      <c r="E71" s="23" t="str">
        <f t="shared" si="2"/>
        <v>1.8%</v>
      </c>
      <c r="F71" s="23" t="str">
        <f t="shared" si="1"/>
        <v>-4%</v>
      </c>
    </row>
    <row r="72" spans="1:6">
      <c r="A72">
        <v>1995</v>
      </c>
      <c r="B72">
        <v>2</v>
      </c>
      <c r="C72" t="s">
        <v>120</v>
      </c>
      <c r="D72" s="13">
        <v>52.91</v>
      </c>
      <c r="E72" s="23" t="str">
        <f t="shared" si="2"/>
        <v>-1.5%</v>
      </c>
      <c r="F72" s="23" t="str">
        <f t="shared" si="1"/>
        <v>-3.1%</v>
      </c>
    </row>
    <row r="73" spans="1:6">
      <c r="A73">
        <v>1995</v>
      </c>
      <c r="B73">
        <v>3</v>
      </c>
      <c r="C73" t="s">
        <v>121</v>
      </c>
      <c r="D73" s="13">
        <v>54.2</v>
      </c>
      <c r="E73" s="23" t="str">
        <f t="shared" si="2"/>
        <v>2.4%</v>
      </c>
      <c r="F73" s="23" t="str">
        <f t="shared" si="1"/>
        <v>-0.8%</v>
      </c>
    </row>
    <row r="74" spans="1:6">
      <c r="A74">
        <v>1995</v>
      </c>
      <c r="B74">
        <v>4</v>
      </c>
      <c r="C74" t="s">
        <v>122</v>
      </c>
      <c r="D74" s="13">
        <v>53.81</v>
      </c>
      <c r="E74" s="23" t="str">
        <f t="shared" si="2"/>
        <v>-0.7%</v>
      </c>
      <c r="F74" s="23" t="str">
        <f t="shared" si="1"/>
        <v>-1.2%</v>
      </c>
    </row>
    <row r="75" spans="1:6">
      <c r="A75">
        <v>1995</v>
      </c>
      <c r="B75">
        <v>5</v>
      </c>
      <c r="C75" t="s">
        <v>123</v>
      </c>
      <c r="D75" s="13">
        <v>54.46</v>
      </c>
      <c r="E75" s="23" t="str">
        <f t="shared" si="2"/>
        <v>1.2%</v>
      </c>
      <c r="F75" s="23" t="str">
        <f t="shared" si="1"/>
        <v>0.9%</v>
      </c>
    </row>
    <row r="76" spans="1:6">
      <c r="A76">
        <v>1995</v>
      </c>
      <c r="B76">
        <v>6</v>
      </c>
      <c r="C76" t="s">
        <v>124</v>
      </c>
      <c r="D76" s="13">
        <v>54.98</v>
      </c>
      <c r="E76" s="23" t="str">
        <f t="shared" si="2"/>
        <v>1%</v>
      </c>
      <c r="F76" s="23" t="str">
        <f t="shared" si="1"/>
        <v>2.8%</v>
      </c>
    </row>
    <row r="77" spans="1:6">
      <c r="A77">
        <v>1995</v>
      </c>
      <c r="B77">
        <v>7</v>
      </c>
      <c r="C77" t="s">
        <v>125</v>
      </c>
      <c r="D77" s="13">
        <v>55.69</v>
      </c>
      <c r="E77" s="23" t="str">
        <f t="shared" si="2"/>
        <v>1.3%</v>
      </c>
      <c r="F77" s="23" t="str">
        <f t="shared" si="1"/>
        <v>5.2%</v>
      </c>
    </row>
    <row r="78" spans="1:6">
      <c r="A78">
        <v>1995</v>
      </c>
      <c r="B78">
        <v>8</v>
      </c>
      <c r="C78" t="s">
        <v>126</v>
      </c>
      <c r="D78" s="13">
        <v>56.09</v>
      </c>
      <c r="E78" s="23" t="str">
        <f t="shared" si="2"/>
        <v>0.7%</v>
      </c>
      <c r="F78" s="23" t="str">
        <f t="shared" si="1"/>
        <v>6.9%</v>
      </c>
    </row>
    <row r="79" spans="1:6">
      <c r="A79">
        <v>1995</v>
      </c>
      <c r="B79">
        <v>9</v>
      </c>
      <c r="C79" t="s">
        <v>127</v>
      </c>
      <c r="D79" s="13">
        <v>55.95</v>
      </c>
      <c r="E79" s="23" t="str">
        <f t="shared" si="2"/>
        <v>-0.2%</v>
      </c>
      <c r="F79" s="23" t="str">
        <f t="shared" ref="F79:F142" si="3">ROUND((D79-D67)/D67*100,1)&amp;"%"</f>
        <v>6.7%</v>
      </c>
    </row>
    <row r="80" spans="1:6">
      <c r="A80">
        <v>1995</v>
      </c>
      <c r="B80">
        <v>10</v>
      </c>
      <c r="C80" t="s">
        <v>128</v>
      </c>
      <c r="D80" s="13">
        <v>57.15</v>
      </c>
      <c r="E80" s="23" t="str">
        <f t="shared" si="2"/>
        <v>2.1%</v>
      </c>
      <c r="F80" s="23" t="str">
        <f t="shared" si="3"/>
        <v>9.2%</v>
      </c>
    </row>
    <row r="81" spans="1:6">
      <c r="A81">
        <v>1995</v>
      </c>
      <c r="B81">
        <v>11</v>
      </c>
      <c r="C81" t="s">
        <v>129</v>
      </c>
      <c r="D81" s="13">
        <v>57.51</v>
      </c>
      <c r="E81" s="23" t="str">
        <f t="shared" si="2"/>
        <v>0.6%</v>
      </c>
      <c r="F81" s="23" t="str">
        <f t="shared" si="3"/>
        <v>9%</v>
      </c>
    </row>
    <row r="82" spans="1:6">
      <c r="A82">
        <v>1995</v>
      </c>
      <c r="B82">
        <v>12</v>
      </c>
      <c r="C82" t="s">
        <v>130</v>
      </c>
      <c r="D82" s="13">
        <v>57.99</v>
      </c>
      <c r="E82" s="23" t="str">
        <f t="shared" si="2"/>
        <v>0.8%</v>
      </c>
      <c r="F82" s="23" t="str">
        <f t="shared" si="3"/>
        <v>9.9%</v>
      </c>
    </row>
    <row r="83" spans="1:6">
      <c r="A83">
        <v>1996</v>
      </c>
      <c r="B83">
        <v>1</v>
      </c>
      <c r="C83" t="s">
        <v>119</v>
      </c>
      <c r="D83" s="13">
        <v>58.79</v>
      </c>
      <c r="E83" s="23" t="str">
        <f t="shared" si="2"/>
        <v>1.4%</v>
      </c>
      <c r="F83" s="23" t="str">
        <f t="shared" si="3"/>
        <v>9.4%</v>
      </c>
    </row>
    <row r="84" spans="1:6">
      <c r="A84">
        <v>1996</v>
      </c>
      <c r="B84">
        <v>2</v>
      </c>
      <c r="C84" t="s">
        <v>120</v>
      </c>
      <c r="D84" s="13">
        <v>58.47</v>
      </c>
      <c r="E84" s="23" t="str">
        <f t="shared" si="2"/>
        <v>-0.5%</v>
      </c>
      <c r="F84" s="23" t="str">
        <f t="shared" si="3"/>
        <v>10.5%</v>
      </c>
    </row>
    <row r="85" spans="1:6">
      <c r="A85">
        <v>1996</v>
      </c>
      <c r="B85">
        <v>3</v>
      </c>
      <c r="C85" t="s">
        <v>121</v>
      </c>
      <c r="D85" s="13">
        <v>59.84</v>
      </c>
      <c r="E85" s="23" t="str">
        <f t="shared" si="2"/>
        <v>2.3%</v>
      </c>
      <c r="F85" s="23" t="str">
        <f t="shared" si="3"/>
        <v>10.4%</v>
      </c>
    </row>
    <row r="86" spans="1:6">
      <c r="A86">
        <v>1996</v>
      </c>
      <c r="B86">
        <v>4</v>
      </c>
      <c r="C86" t="s">
        <v>122</v>
      </c>
      <c r="D86" s="13">
        <v>59.44</v>
      </c>
      <c r="E86" s="23" t="str">
        <f t="shared" si="2"/>
        <v>-0.7%</v>
      </c>
      <c r="F86" s="23" t="str">
        <f t="shared" si="3"/>
        <v>10.5%</v>
      </c>
    </row>
    <row r="87" spans="1:6">
      <c r="A87">
        <v>1996</v>
      </c>
      <c r="B87">
        <v>5</v>
      </c>
      <c r="C87" t="s">
        <v>123</v>
      </c>
      <c r="D87" s="13">
        <v>59.62</v>
      </c>
      <c r="E87" s="23" t="str">
        <f t="shared" si="2"/>
        <v>0.3%</v>
      </c>
      <c r="F87" s="23" t="str">
        <f t="shared" si="3"/>
        <v>9.5%</v>
      </c>
    </row>
    <row r="88" spans="1:6">
      <c r="A88">
        <v>1996</v>
      </c>
      <c r="B88">
        <v>6</v>
      </c>
      <c r="C88" t="s">
        <v>124</v>
      </c>
      <c r="D88" s="13">
        <v>60.32</v>
      </c>
      <c r="E88" s="23" t="str">
        <f t="shared" si="2"/>
        <v>1.2%</v>
      </c>
      <c r="F88" s="23" t="str">
        <f t="shared" si="3"/>
        <v>9.7%</v>
      </c>
    </row>
    <row r="89" spans="1:6">
      <c r="A89">
        <v>1996</v>
      </c>
      <c r="B89">
        <v>7</v>
      </c>
      <c r="C89" t="s">
        <v>125</v>
      </c>
      <c r="D89" s="13">
        <v>60.87</v>
      </c>
      <c r="E89" s="23" t="str">
        <f t="shared" si="2"/>
        <v>0.9%</v>
      </c>
      <c r="F89" s="23" t="str">
        <f t="shared" si="3"/>
        <v>9.3%</v>
      </c>
    </row>
    <row r="90" spans="1:6">
      <c r="A90">
        <v>1996</v>
      </c>
      <c r="B90">
        <v>8</v>
      </c>
      <c r="C90" t="s">
        <v>126</v>
      </c>
      <c r="D90" s="13">
        <v>61.47</v>
      </c>
      <c r="E90" s="23" t="str">
        <f t="shared" si="2"/>
        <v>1%</v>
      </c>
      <c r="F90" s="23" t="str">
        <f t="shared" si="3"/>
        <v>9.6%</v>
      </c>
    </row>
    <row r="91" spans="1:6">
      <c r="A91">
        <v>1996</v>
      </c>
      <c r="B91">
        <v>9</v>
      </c>
      <c r="C91" t="s">
        <v>127</v>
      </c>
      <c r="D91" s="13">
        <v>61.71</v>
      </c>
      <c r="E91" s="23" t="str">
        <f t="shared" si="2"/>
        <v>0.4%</v>
      </c>
      <c r="F91" s="23" t="str">
        <f t="shared" si="3"/>
        <v>10.3%</v>
      </c>
    </row>
    <row r="92" spans="1:6">
      <c r="A92">
        <v>1996</v>
      </c>
      <c r="B92">
        <v>10</v>
      </c>
      <c r="C92" t="s">
        <v>128</v>
      </c>
      <c r="D92" s="13">
        <v>61.85</v>
      </c>
      <c r="E92" s="23" t="str">
        <f t="shared" si="2"/>
        <v>0.2%</v>
      </c>
      <c r="F92" s="23" t="str">
        <f t="shared" si="3"/>
        <v>8.2%</v>
      </c>
    </row>
    <row r="93" spans="1:6">
      <c r="A93">
        <v>1996</v>
      </c>
      <c r="B93">
        <v>11</v>
      </c>
      <c r="C93" t="s">
        <v>129</v>
      </c>
      <c r="D93" s="13">
        <v>62.03</v>
      </c>
      <c r="E93" s="23" t="str">
        <f t="shared" si="2"/>
        <v>0.3%</v>
      </c>
      <c r="F93" s="23" t="str">
        <f t="shared" si="3"/>
        <v>7.9%</v>
      </c>
    </row>
    <row r="94" spans="1:6">
      <c r="A94">
        <v>1996</v>
      </c>
      <c r="B94">
        <v>12</v>
      </c>
      <c r="C94" t="s">
        <v>130</v>
      </c>
      <c r="D94" s="13">
        <v>62.76</v>
      </c>
      <c r="E94" s="23" t="str">
        <f t="shared" si="2"/>
        <v>1.2%</v>
      </c>
      <c r="F94" s="23" t="str">
        <f t="shared" si="3"/>
        <v>8.2%</v>
      </c>
    </row>
    <row r="95" spans="1:6">
      <c r="A95">
        <v>1997</v>
      </c>
      <c r="B95">
        <v>1</v>
      </c>
      <c r="C95" t="s">
        <v>119</v>
      </c>
      <c r="D95" s="13">
        <v>62.84</v>
      </c>
      <c r="E95" s="23" t="str">
        <f t="shared" si="2"/>
        <v>0.1%</v>
      </c>
      <c r="F95" s="23" t="str">
        <f t="shared" si="3"/>
        <v>6.9%</v>
      </c>
    </row>
    <row r="96" spans="1:6">
      <c r="A96">
        <v>1997</v>
      </c>
      <c r="B96">
        <v>2</v>
      </c>
      <c r="C96" t="s">
        <v>120</v>
      </c>
      <c r="D96" s="13">
        <v>63.36</v>
      </c>
      <c r="E96" s="23" t="str">
        <f t="shared" si="2"/>
        <v>0.8%</v>
      </c>
      <c r="F96" s="23" t="str">
        <f t="shared" si="3"/>
        <v>8.4%</v>
      </c>
    </row>
    <row r="97" spans="1:6">
      <c r="A97">
        <v>1997</v>
      </c>
      <c r="B97">
        <v>3</v>
      </c>
      <c r="C97" t="s">
        <v>121</v>
      </c>
      <c r="D97" s="13">
        <v>63.53</v>
      </c>
      <c r="E97" s="23" t="str">
        <f t="shared" si="2"/>
        <v>0.3%</v>
      </c>
      <c r="F97" s="23" t="str">
        <f t="shared" si="3"/>
        <v>6.2%</v>
      </c>
    </row>
    <row r="98" spans="1:6">
      <c r="A98">
        <v>1997</v>
      </c>
      <c r="B98">
        <v>4</v>
      </c>
      <c r="C98" t="s">
        <v>122</v>
      </c>
      <c r="D98" s="13">
        <v>63.7</v>
      </c>
      <c r="E98" s="23" t="str">
        <f t="shared" si="2"/>
        <v>0.3%</v>
      </c>
      <c r="F98" s="23" t="str">
        <f t="shared" si="3"/>
        <v>7.2%</v>
      </c>
    </row>
    <row r="99" spans="1:6">
      <c r="A99">
        <v>1997</v>
      </c>
      <c r="B99">
        <v>5</v>
      </c>
      <c r="C99" t="s">
        <v>123</v>
      </c>
      <c r="D99" s="13">
        <v>65.19</v>
      </c>
      <c r="E99" s="23" t="str">
        <f t="shared" si="2"/>
        <v>2.3%</v>
      </c>
      <c r="F99" s="23" t="str">
        <f t="shared" si="3"/>
        <v>9.3%</v>
      </c>
    </row>
    <row r="100" spans="1:6">
      <c r="A100">
        <v>1997</v>
      </c>
      <c r="B100">
        <v>6</v>
      </c>
      <c r="C100" t="s">
        <v>124</v>
      </c>
      <c r="D100" s="13">
        <v>65.64</v>
      </c>
      <c r="E100" s="23" t="str">
        <f t="shared" si="2"/>
        <v>0.7%</v>
      </c>
      <c r="F100" s="23" t="str">
        <f t="shared" si="3"/>
        <v>8.8%</v>
      </c>
    </row>
    <row r="101" spans="1:6">
      <c r="A101">
        <v>1997</v>
      </c>
      <c r="B101">
        <v>7</v>
      </c>
      <c r="C101" t="s">
        <v>125</v>
      </c>
      <c r="D101" s="13">
        <v>66.58</v>
      </c>
      <c r="E101" s="23" t="str">
        <f t="shared" si="2"/>
        <v>1.4%</v>
      </c>
      <c r="F101" s="23" t="str">
        <f t="shared" si="3"/>
        <v>9.4%</v>
      </c>
    </row>
    <row r="102" spans="1:6">
      <c r="A102">
        <v>1997</v>
      </c>
      <c r="B102">
        <v>8</v>
      </c>
      <c r="C102" t="s">
        <v>126</v>
      </c>
      <c r="D102" s="13">
        <v>67.39</v>
      </c>
      <c r="E102" s="23" t="str">
        <f t="shared" si="2"/>
        <v>1.2%</v>
      </c>
      <c r="F102" s="23" t="str">
        <f t="shared" si="3"/>
        <v>9.6%</v>
      </c>
    </row>
    <row r="103" spans="1:6">
      <c r="A103">
        <v>1997</v>
      </c>
      <c r="B103">
        <v>9</v>
      </c>
      <c r="C103" t="s">
        <v>127</v>
      </c>
      <c r="D103" s="13">
        <v>68.11</v>
      </c>
      <c r="E103" s="23" t="str">
        <f t="shared" si="2"/>
        <v>1.1%</v>
      </c>
      <c r="F103" s="23" t="str">
        <f t="shared" si="3"/>
        <v>10.4%</v>
      </c>
    </row>
    <row r="104" spans="1:6">
      <c r="A104">
        <v>1997</v>
      </c>
      <c r="B104">
        <v>10</v>
      </c>
      <c r="C104" t="s">
        <v>128</v>
      </c>
      <c r="D104" s="13">
        <v>68.75</v>
      </c>
      <c r="E104" s="23" t="str">
        <f t="shared" si="2"/>
        <v>0.9%</v>
      </c>
      <c r="F104" s="23" t="str">
        <f t="shared" si="3"/>
        <v>11.2%</v>
      </c>
    </row>
    <row r="105" spans="1:6">
      <c r="A105">
        <v>1997</v>
      </c>
      <c r="B105">
        <v>11</v>
      </c>
      <c r="C105" t="s">
        <v>129</v>
      </c>
      <c r="D105" s="13">
        <v>69.459999999999994</v>
      </c>
      <c r="E105" s="23" t="str">
        <f t="shared" si="2"/>
        <v>1%</v>
      </c>
      <c r="F105" s="23" t="str">
        <f t="shared" si="3"/>
        <v>12%</v>
      </c>
    </row>
    <row r="106" spans="1:6">
      <c r="A106">
        <v>1997</v>
      </c>
      <c r="B106">
        <v>12</v>
      </c>
      <c r="C106" t="s">
        <v>130</v>
      </c>
      <c r="D106" s="13">
        <v>69.77</v>
      </c>
      <c r="E106" s="23" t="str">
        <f t="shared" si="2"/>
        <v>0.4%</v>
      </c>
      <c r="F106" s="23" t="str">
        <f t="shared" si="3"/>
        <v>11.2%</v>
      </c>
    </row>
    <row r="107" spans="1:6">
      <c r="A107">
        <v>1998</v>
      </c>
      <c r="B107">
        <v>1</v>
      </c>
      <c r="C107" t="s">
        <v>119</v>
      </c>
      <c r="D107" s="13">
        <v>70.05</v>
      </c>
      <c r="E107" s="23" t="str">
        <f t="shared" si="2"/>
        <v>0.4%</v>
      </c>
      <c r="F107" s="23" t="str">
        <f t="shared" si="3"/>
        <v>11.5%</v>
      </c>
    </row>
    <row r="108" spans="1:6">
      <c r="A108">
        <v>1998</v>
      </c>
      <c r="B108">
        <v>2</v>
      </c>
      <c r="C108" t="s">
        <v>120</v>
      </c>
      <c r="D108" s="13">
        <v>70.430000000000007</v>
      </c>
      <c r="E108" s="23" t="str">
        <f t="shared" si="2"/>
        <v>0.5%</v>
      </c>
      <c r="F108" s="23" t="str">
        <f t="shared" si="3"/>
        <v>11.2%</v>
      </c>
    </row>
    <row r="109" spans="1:6">
      <c r="A109">
        <v>1998</v>
      </c>
      <c r="B109">
        <v>3</v>
      </c>
      <c r="C109" t="s">
        <v>121</v>
      </c>
      <c r="D109" s="13">
        <v>70.459999999999994</v>
      </c>
      <c r="E109" s="23" t="str">
        <f t="shared" si="2"/>
        <v>0%</v>
      </c>
      <c r="F109" s="23" t="str">
        <f t="shared" si="3"/>
        <v>10.9%</v>
      </c>
    </row>
    <row r="110" spans="1:6">
      <c r="A110">
        <v>1998</v>
      </c>
      <c r="B110">
        <v>4</v>
      </c>
      <c r="C110" t="s">
        <v>122</v>
      </c>
      <c r="D110" s="13">
        <v>70.86</v>
      </c>
      <c r="E110" s="23" t="str">
        <f t="shared" si="2"/>
        <v>0.6%</v>
      </c>
      <c r="F110" s="23" t="str">
        <f t="shared" si="3"/>
        <v>11.2%</v>
      </c>
    </row>
    <row r="111" spans="1:6">
      <c r="A111">
        <v>1998</v>
      </c>
      <c r="B111">
        <v>5</v>
      </c>
      <c r="C111" t="s">
        <v>123</v>
      </c>
      <c r="D111" s="13">
        <v>70.959999999999994</v>
      </c>
      <c r="E111" s="23" t="str">
        <f t="shared" si="2"/>
        <v>0.1%</v>
      </c>
      <c r="F111" s="23" t="str">
        <f t="shared" si="3"/>
        <v>8.9%</v>
      </c>
    </row>
    <row r="112" spans="1:6">
      <c r="A112">
        <v>1998</v>
      </c>
      <c r="B112">
        <v>6</v>
      </c>
      <c r="C112" t="s">
        <v>124</v>
      </c>
      <c r="D112" s="13">
        <v>70.72</v>
      </c>
      <c r="E112" s="23" t="str">
        <f t="shared" si="2"/>
        <v>-0.3%</v>
      </c>
      <c r="F112" s="23" t="str">
        <f t="shared" si="3"/>
        <v>7.7%</v>
      </c>
    </row>
    <row r="113" spans="1:6">
      <c r="A113">
        <v>1998</v>
      </c>
      <c r="B113">
        <v>7</v>
      </c>
      <c r="C113" t="s">
        <v>125</v>
      </c>
      <c r="D113" s="13">
        <v>69.650000000000006</v>
      </c>
      <c r="E113" s="23" t="str">
        <f t="shared" si="2"/>
        <v>-1.5%</v>
      </c>
      <c r="F113" s="23" t="str">
        <f t="shared" si="3"/>
        <v>4.6%</v>
      </c>
    </row>
    <row r="114" spans="1:6">
      <c r="A114">
        <v>1998</v>
      </c>
      <c r="B114">
        <v>8</v>
      </c>
      <c r="C114" t="s">
        <v>126</v>
      </c>
      <c r="D114" s="13">
        <v>68.849999999999994</v>
      </c>
      <c r="E114" s="23" t="str">
        <f t="shared" si="2"/>
        <v>-1.1%</v>
      </c>
      <c r="F114" s="23" t="str">
        <f t="shared" si="3"/>
        <v>2.2%</v>
      </c>
    </row>
    <row r="115" spans="1:6">
      <c r="A115">
        <v>1998</v>
      </c>
      <c r="B115">
        <v>9</v>
      </c>
      <c r="C115" t="s">
        <v>127</v>
      </c>
      <c r="D115" s="13">
        <v>67.37</v>
      </c>
      <c r="E115" s="23" t="str">
        <f t="shared" si="2"/>
        <v>-2.1%</v>
      </c>
      <c r="F115" s="23" t="str">
        <f t="shared" si="3"/>
        <v>-1.1%</v>
      </c>
    </row>
    <row r="116" spans="1:6">
      <c r="A116">
        <v>1998</v>
      </c>
      <c r="B116">
        <v>10</v>
      </c>
      <c r="C116" t="s">
        <v>128</v>
      </c>
      <c r="D116" s="13">
        <v>65.900000000000006</v>
      </c>
      <c r="E116" s="23" t="str">
        <f t="shared" si="2"/>
        <v>-2.2%</v>
      </c>
      <c r="F116" s="23" t="str">
        <f t="shared" si="3"/>
        <v>-4.1%</v>
      </c>
    </row>
    <row r="117" spans="1:6">
      <c r="A117">
        <v>1998</v>
      </c>
      <c r="B117">
        <v>11</v>
      </c>
      <c r="C117" t="s">
        <v>129</v>
      </c>
      <c r="D117" s="13">
        <v>64.099999999999994</v>
      </c>
      <c r="E117" s="23" t="str">
        <f t="shared" si="2"/>
        <v>-2.7%</v>
      </c>
      <c r="F117" s="23" t="str">
        <f t="shared" si="3"/>
        <v>-7.7%</v>
      </c>
    </row>
    <row r="118" spans="1:6">
      <c r="A118">
        <v>1998</v>
      </c>
      <c r="B118">
        <v>12</v>
      </c>
      <c r="C118" t="s">
        <v>130</v>
      </c>
      <c r="D118" s="13">
        <v>62.93</v>
      </c>
      <c r="E118" s="23" t="str">
        <f t="shared" si="2"/>
        <v>-1.8%</v>
      </c>
      <c r="F118" s="23" t="str">
        <f t="shared" si="3"/>
        <v>-9.8%</v>
      </c>
    </row>
    <row r="119" spans="1:6">
      <c r="A119">
        <v>1999</v>
      </c>
      <c r="B119">
        <v>1</v>
      </c>
      <c r="C119" t="s">
        <v>119</v>
      </c>
      <c r="D119" s="13">
        <v>62.07</v>
      </c>
      <c r="E119" s="23" t="str">
        <f t="shared" si="2"/>
        <v>-1.4%</v>
      </c>
      <c r="F119" s="23" t="str">
        <f t="shared" si="3"/>
        <v>-11.4%</v>
      </c>
    </row>
    <row r="120" spans="1:6">
      <c r="A120">
        <v>1999</v>
      </c>
      <c r="B120">
        <v>2</v>
      </c>
      <c r="C120" t="s">
        <v>120</v>
      </c>
      <c r="D120" s="13">
        <v>61.57</v>
      </c>
      <c r="E120" s="23" t="str">
        <f t="shared" si="2"/>
        <v>-0.8%</v>
      </c>
      <c r="F120" s="23" t="str">
        <f t="shared" si="3"/>
        <v>-12.6%</v>
      </c>
    </row>
    <row r="121" spans="1:6">
      <c r="A121">
        <v>1999</v>
      </c>
      <c r="B121">
        <v>3</v>
      </c>
      <c r="C121" t="s">
        <v>121</v>
      </c>
      <c r="D121" s="13">
        <v>61.29</v>
      </c>
      <c r="E121" s="23" t="str">
        <f t="shared" si="2"/>
        <v>-0.5%</v>
      </c>
      <c r="F121" s="23" t="str">
        <f t="shared" si="3"/>
        <v>-13%</v>
      </c>
    </row>
    <row r="122" spans="1:6">
      <c r="A122">
        <v>1999</v>
      </c>
      <c r="B122">
        <v>4</v>
      </c>
      <c r="C122" t="s">
        <v>122</v>
      </c>
      <c r="D122" s="13">
        <v>61.23</v>
      </c>
      <c r="E122" s="23" t="str">
        <f t="shared" si="2"/>
        <v>-0.1%</v>
      </c>
      <c r="F122" s="23" t="str">
        <f t="shared" si="3"/>
        <v>-13.6%</v>
      </c>
    </row>
    <row r="123" spans="1:6">
      <c r="A123">
        <v>1999</v>
      </c>
      <c r="B123">
        <v>5</v>
      </c>
      <c r="C123" t="s">
        <v>123</v>
      </c>
      <c r="D123" s="13">
        <v>61.26</v>
      </c>
      <c r="E123" s="23" t="str">
        <f t="shared" si="2"/>
        <v>0%</v>
      </c>
      <c r="F123" s="23" t="str">
        <f t="shared" si="3"/>
        <v>-13.7%</v>
      </c>
    </row>
    <row r="124" spans="1:6">
      <c r="A124">
        <v>1999</v>
      </c>
      <c r="B124">
        <v>6</v>
      </c>
      <c r="C124" t="s">
        <v>124</v>
      </c>
      <c r="D124" s="13">
        <v>61.28</v>
      </c>
      <c r="E124" s="23" t="str">
        <f t="shared" si="2"/>
        <v>0%</v>
      </c>
      <c r="F124" s="23" t="str">
        <f t="shared" si="3"/>
        <v>-13.3%</v>
      </c>
    </row>
    <row r="125" spans="1:6">
      <c r="A125">
        <v>1999</v>
      </c>
      <c r="B125">
        <v>7</v>
      </c>
      <c r="C125" t="s">
        <v>125</v>
      </c>
      <c r="D125" s="13">
        <v>62.4</v>
      </c>
      <c r="E125" s="23" t="str">
        <f t="shared" si="2"/>
        <v>1.8%</v>
      </c>
      <c r="F125" s="23" t="str">
        <f t="shared" si="3"/>
        <v>-10.4%</v>
      </c>
    </row>
    <row r="126" spans="1:6">
      <c r="A126">
        <v>1999</v>
      </c>
      <c r="B126">
        <v>8</v>
      </c>
      <c r="C126" t="s">
        <v>126</v>
      </c>
      <c r="D126" s="13">
        <v>62.69</v>
      </c>
      <c r="E126" s="23" t="str">
        <f t="shared" si="2"/>
        <v>0.5%</v>
      </c>
      <c r="F126" s="23" t="str">
        <f t="shared" si="3"/>
        <v>-8.9%</v>
      </c>
    </row>
    <row r="127" spans="1:6">
      <c r="A127">
        <v>1999</v>
      </c>
      <c r="B127">
        <v>9</v>
      </c>
      <c r="C127" t="s">
        <v>127</v>
      </c>
      <c r="D127" s="13">
        <v>63.65</v>
      </c>
      <c r="E127" s="23" t="str">
        <f t="shared" si="2"/>
        <v>1.5%</v>
      </c>
      <c r="F127" s="23" t="str">
        <f t="shared" si="3"/>
        <v>-5.5%</v>
      </c>
    </row>
    <row r="128" spans="1:6">
      <c r="A128">
        <v>1999</v>
      </c>
      <c r="B128">
        <v>10</v>
      </c>
      <c r="C128" t="s">
        <v>128</v>
      </c>
      <c r="D128" s="13">
        <v>65.010000000000005</v>
      </c>
      <c r="E128" s="23" t="str">
        <f t="shared" si="2"/>
        <v>2.1%</v>
      </c>
      <c r="F128" s="23" t="str">
        <f t="shared" si="3"/>
        <v>-1.4%</v>
      </c>
    </row>
    <row r="129" spans="1:6">
      <c r="A129">
        <v>1999</v>
      </c>
      <c r="B129">
        <v>11</v>
      </c>
      <c r="C129" t="s">
        <v>129</v>
      </c>
      <c r="D129" s="13">
        <v>66.510000000000005</v>
      </c>
      <c r="E129" s="23" t="str">
        <f t="shared" si="2"/>
        <v>2.3%</v>
      </c>
      <c r="F129" s="23" t="str">
        <f t="shared" si="3"/>
        <v>3.8%</v>
      </c>
    </row>
    <row r="130" spans="1:6">
      <c r="A130">
        <v>1999</v>
      </c>
      <c r="B130">
        <v>12</v>
      </c>
      <c r="C130" t="s">
        <v>130</v>
      </c>
      <c r="D130" s="13">
        <v>66.48</v>
      </c>
      <c r="E130" s="23" t="str">
        <f t="shared" si="2"/>
        <v>0%</v>
      </c>
      <c r="F130" s="23" t="str">
        <f t="shared" si="3"/>
        <v>5.6%</v>
      </c>
    </row>
    <row r="131" spans="1:6">
      <c r="A131">
        <v>2000</v>
      </c>
      <c r="B131">
        <v>1</v>
      </c>
      <c r="C131" t="s">
        <v>119</v>
      </c>
      <c r="D131" s="13">
        <v>66.930000000000007</v>
      </c>
      <c r="E131" s="23" t="str">
        <f t="shared" si="2"/>
        <v>0.7%</v>
      </c>
      <c r="F131" s="23" t="str">
        <f t="shared" si="3"/>
        <v>7.8%</v>
      </c>
    </row>
    <row r="132" spans="1:6">
      <c r="A132">
        <v>2000</v>
      </c>
      <c r="B132">
        <v>2</v>
      </c>
      <c r="C132" t="s">
        <v>120</v>
      </c>
      <c r="D132" s="13">
        <v>66.87</v>
      </c>
      <c r="E132" s="23" t="str">
        <f t="shared" ref="E132:E195" si="4">ROUND((D132-D131)/D131*100,1)&amp;"%"</f>
        <v>-0.1%</v>
      </c>
      <c r="F132" s="23" t="str">
        <f t="shared" si="3"/>
        <v>8.6%</v>
      </c>
    </row>
    <row r="133" spans="1:6">
      <c r="A133">
        <v>2000</v>
      </c>
      <c r="B133">
        <v>3</v>
      </c>
      <c r="C133" t="s">
        <v>121</v>
      </c>
      <c r="D133" s="13">
        <v>67.13</v>
      </c>
      <c r="E133" s="23" t="str">
        <f t="shared" si="4"/>
        <v>0.4%</v>
      </c>
      <c r="F133" s="23" t="str">
        <f t="shared" si="3"/>
        <v>9.5%</v>
      </c>
    </row>
    <row r="134" spans="1:6">
      <c r="A134">
        <v>2000</v>
      </c>
      <c r="B134">
        <v>4</v>
      </c>
      <c r="C134" t="s">
        <v>122</v>
      </c>
      <c r="D134" s="13">
        <v>67.31</v>
      </c>
      <c r="E134" s="23" t="str">
        <f t="shared" si="4"/>
        <v>0.3%</v>
      </c>
      <c r="F134" s="23" t="str">
        <f t="shared" si="3"/>
        <v>9.9%</v>
      </c>
    </row>
    <row r="135" spans="1:6">
      <c r="A135">
        <v>2000</v>
      </c>
      <c r="B135">
        <v>5</v>
      </c>
      <c r="C135" t="s">
        <v>123</v>
      </c>
      <c r="D135" s="13">
        <v>67.19</v>
      </c>
      <c r="E135" s="23" t="str">
        <f t="shared" si="4"/>
        <v>-0.2%</v>
      </c>
      <c r="F135" s="23" t="str">
        <f t="shared" si="3"/>
        <v>9.7%</v>
      </c>
    </row>
    <row r="136" spans="1:6">
      <c r="A136">
        <v>2000</v>
      </c>
      <c r="B136">
        <v>6</v>
      </c>
      <c r="C136" t="s">
        <v>124</v>
      </c>
      <c r="D136" s="13">
        <v>67.64</v>
      </c>
      <c r="E136" s="23" t="str">
        <f t="shared" si="4"/>
        <v>0.7%</v>
      </c>
      <c r="F136" s="23" t="str">
        <f t="shared" si="3"/>
        <v>10.4%</v>
      </c>
    </row>
    <row r="137" spans="1:6">
      <c r="A137">
        <v>2000</v>
      </c>
      <c r="B137">
        <v>7</v>
      </c>
      <c r="C137" t="s">
        <v>125</v>
      </c>
      <c r="D137" s="13">
        <v>67.94</v>
      </c>
      <c r="E137" s="23" t="str">
        <f t="shared" si="4"/>
        <v>0.4%</v>
      </c>
      <c r="F137" s="23" t="str">
        <f t="shared" si="3"/>
        <v>8.9%</v>
      </c>
    </row>
    <row r="138" spans="1:6">
      <c r="A138">
        <v>2000</v>
      </c>
      <c r="B138">
        <v>8</v>
      </c>
      <c r="C138" t="s">
        <v>126</v>
      </c>
      <c r="D138" s="13">
        <v>68.489999999999995</v>
      </c>
      <c r="E138" s="23" t="str">
        <f t="shared" si="4"/>
        <v>0.8%</v>
      </c>
      <c r="F138" s="23" t="str">
        <f t="shared" si="3"/>
        <v>9.3%</v>
      </c>
    </row>
    <row r="139" spans="1:6">
      <c r="A139">
        <v>2000</v>
      </c>
      <c r="B139">
        <v>9</v>
      </c>
      <c r="C139" t="s">
        <v>127</v>
      </c>
      <c r="D139" s="13">
        <v>69.069999999999993</v>
      </c>
      <c r="E139" s="23" t="str">
        <f t="shared" si="4"/>
        <v>0.8%</v>
      </c>
      <c r="F139" s="23" t="str">
        <f t="shared" si="3"/>
        <v>8.5%</v>
      </c>
    </row>
    <row r="140" spans="1:6">
      <c r="A140">
        <v>2000</v>
      </c>
      <c r="B140">
        <v>10</v>
      </c>
      <c r="C140" t="s">
        <v>128</v>
      </c>
      <c r="D140" s="13">
        <v>69.239999999999995</v>
      </c>
      <c r="E140" s="23" t="str">
        <f t="shared" si="4"/>
        <v>0.2%</v>
      </c>
      <c r="F140" s="23" t="str">
        <f t="shared" si="3"/>
        <v>6.5%</v>
      </c>
    </row>
    <row r="141" spans="1:6">
      <c r="A141">
        <v>2000</v>
      </c>
      <c r="B141">
        <v>11</v>
      </c>
      <c r="C141" t="s">
        <v>129</v>
      </c>
      <c r="D141" s="13">
        <v>69.7</v>
      </c>
      <c r="E141" s="23" t="str">
        <f t="shared" si="4"/>
        <v>0.7%</v>
      </c>
      <c r="F141" s="23" t="str">
        <f t="shared" si="3"/>
        <v>4.8%</v>
      </c>
    </row>
    <row r="142" spans="1:6">
      <c r="A142">
        <v>2000</v>
      </c>
      <c r="B142">
        <v>12</v>
      </c>
      <c r="C142" t="s">
        <v>130</v>
      </c>
      <c r="D142" s="13">
        <v>70.81</v>
      </c>
      <c r="E142" s="23" t="str">
        <f t="shared" si="4"/>
        <v>1.6%</v>
      </c>
      <c r="F142" s="23" t="str">
        <f t="shared" si="3"/>
        <v>6.5%</v>
      </c>
    </row>
    <row r="143" spans="1:6">
      <c r="A143">
        <v>2001</v>
      </c>
      <c r="B143">
        <v>1</v>
      </c>
      <c r="C143" t="s">
        <v>119</v>
      </c>
      <c r="D143" s="13">
        <v>71.319999999999993</v>
      </c>
      <c r="E143" s="23" t="str">
        <f t="shared" si="4"/>
        <v>0.7%</v>
      </c>
      <c r="F143" s="23" t="str">
        <f t="shared" ref="F143:F206" si="5">ROUND((D143-D131)/D131*100,1)&amp;"%"</f>
        <v>6.6%</v>
      </c>
    </row>
    <row r="144" spans="1:6">
      <c r="A144">
        <v>2001</v>
      </c>
      <c r="B144">
        <v>2</v>
      </c>
      <c r="C144" t="s">
        <v>120</v>
      </c>
      <c r="D144" s="13">
        <v>71.64</v>
      </c>
      <c r="E144" s="23" t="str">
        <f t="shared" si="4"/>
        <v>0.4%</v>
      </c>
      <c r="F144" s="23" t="str">
        <f t="shared" si="5"/>
        <v>7.1%</v>
      </c>
    </row>
    <row r="145" spans="1:6">
      <c r="A145">
        <v>2001</v>
      </c>
      <c r="B145">
        <v>3</v>
      </c>
      <c r="C145" t="s">
        <v>121</v>
      </c>
      <c r="D145" s="13">
        <v>71.63</v>
      </c>
      <c r="E145" s="23" t="str">
        <f t="shared" si="4"/>
        <v>0%</v>
      </c>
      <c r="F145" s="23" t="str">
        <f t="shared" si="5"/>
        <v>6.7%</v>
      </c>
    </row>
    <row r="146" spans="1:6">
      <c r="A146">
        <v>2001</v>
      </c>
      <c r="B146">
        <v>4</v>
      </c>
      <c r="C146" t="s">
        <v>122</v>
      </c>
      <c r="D146" s="13">
        <v>71.89</v>
      </c>
      <c r="E146" s="23" t="str">
        <f t="shared" si="4"/>
        <v>0.4%</v>
      </c>
      <c r="F146" s="23" t="str">
        <f t="shared" si="5"/>
        <v>6.8%</v>
      </c>
    </row>
    <row r="147" spans="1:6">
      <c r="A147">
        <v>2001</v>
      </c>
      <c r="B147">
        <v>5</v>
      </c>
      <c r="C147" t="s">
        <v>123</v>
      </c>
      <c r="D147" s="13">
        <v>72.25</v>
      </c>
      <c r="E147" s="23" t="str">
        <f t="shared" si="4"/>
        <v>0.5%</v>
      </c>
      <c r="F147" s="23" t="str">
        <f t="shared" si="5"/>
        <v>7.5%</v>
      </c>
    </row>
    <row r="148" spans="1:6">
      <c r="A148">
        <v>2001</v>
      </c>
      <c r="B148">
        <v>6</v>
      </c>
      <c r="C148" t="s">
        <v>124</v>
      </c>
      <c r="D148" s="13">
        <v>72.52</v>
      </c>
      <c r="E148" s="23" t="str">
        <f t="shared" si="4"/>
        <v>0.4%</v>
      </c>
      <c r="F148" s="23" t="str">
        <f t="shared" si="5"/>
        <v>7.2%</v>
      </c>
    </row>
    <row r="149" spans="1:6">
      <c r="A149">
        <v>2001</v>
      </c>
      <c r="B149">
        <v>7</v>
      </c>
      <c r="C149" t="s">
        <v>125</v>
      </c>
      <c r="D149" s="13">
        <v>72.66</v>
      </c>
      <c r="E149" s="23" t="str">
        <f t="shared" si="4"/>
        <v>0.2%</v>
      </c>
      <c r="F149" s="23" t="str">
        <f t="shared" si="5"/>
        <v>6.9%</v>
      </c>
    </row>
    <row r="150" spans="1:6">
      <c r="A150">
        <v>2001</v>
      </c>
      <c r="B150">
        <v>8</v>
      </c>
      <c r="C150" t="s">
        <v>126</v>
      </c>
      <c r="D150" s="13">
        <v>73.06</v>
      </c>
      <c r="E150" s="23" t="str">
        <f t="shared" si="4"/>
        <v>0.6%</v>
      </c>
      <c r="F150" s="23" t="str">
        <f t="shared" si="5"/>
        <v>6.7%</v>
      </c>
    </row>
    <row r="151" spans="1:6">
      <c r="A151">
        <v>2001</v>
      </c>
      <c r="B151">
        <v>9</v>
      </c>
      <c r="C151" t="s">
        <v>127</v>
      </c>
      <c r="D151" s="13">
        <v>72.790000000000006</v>
      </c>
      <c r="E151" s="23" t="str">
        <f t="shared" si="4"/>
        <v>-0.4%</v>
      </c>
      <c r="F151" s="23" t="str">
        <f t="shared" si="5"/>
        <v>5.4%</v>
      </c>
    </row>
    <row r="152" spans="1:6">
      <c r="A152">
        <v>2001</v>
      </c>
      <c r="B152">
        <v>10</v>
      </c>
      <c r="C152" t="s">
        <v>128</v>
      </c>
      <c r="D152" s="13">
        <v>73.66</v>
      </c>
      <c r="E152" s="23" t="str">
        <f t="shared" si="4"/>
        <v>1.2%</v>
      </c>
      <c r="F152" s="23" t="str">
        <f t="shared" si="5"/>
        <v>6.4%</v>
      </c>
    </row>
    <row r="153" spans="1:6">
      <c r="A153">
        <v>2001</v>
      </c>
      <c r="B153">
        <v>11</v>
      </c>
      <c r="C153" t="s">
        <v>129</v>
      </c>
      <c r="D153" s="13">
        <v>73.77</v>
      </c>
      <c r="E153" s="23" t="str">
        <f t="shared" si="4"/>
        <v>0.1%</v>
      </c>
      <c r="F153" s="23" t="str">
        <f t="shared" si="5"/>
        <v>5.8%</v>
      </c>
    </row>
    <row r="154" spans="1:6">
      <c r="A154">
        <v>2001</v>
      </c>
      <c r="B154">
        <v>12</v>
      </c>
      <c r="C154" t="s">
        <v>130</v>
      </c>
      <c r="D154" s="13">
        <v>74.27</v>
      </c>
      <c r="E154" s="23" t="str">
        <f t="shared" si="4"/>
        <v>0.7%</v>
      </c>
      <c r="F154" s="23" t="str">
        <f t="shared" si="5"/>
        <v>4.9%</v>
      </c>
    </row>
    <row r="155" spans="1:6">
      <c r="A155">
        <v>2002</v>
      </c>
      <c r="B155">
        <v>1</v>
      </c>
      <c r="C155" t="s">
        <v>119</v>
      </c>
      <c r="D155" s="13">
        <v>73.95</v>
      </c>
      <c r="E155" s="23" t="str">
        <f t="shared" si="4"/>
        <v>-0.4%</v>
      </c>
      <c r="F155" s="23" t="str">
        <f t="shared" si="5"/>
        <v>3.7%</v>
      </c>
    </row>
    <row r="156" spans="1:6">
      <c r="A156">
        <v>2002</v>
      </c>
      <c r="B156">
        <v>2</v>
      </c>
      <c r="C156" t="s">
        <v>120</v>
      </c>
      <c r="D156" s="13">
        <v>74.510000000000005</v>
      </c>
      <c r="E156" s="23" t="str">
        <f t="shared" si="4"/>
        <v>0.8%</v>
      </c>
      <c r="F156" s="23" t="str">
        <f t="shared" si="5"/>
        <v>4%</v>
      </c>
    </row>
    <row r="157" spans="1:6">
      <c r="A157">
        <v>2002</v>
      </c>
      <c r="B157">
        <v>3</v>
      </c>
      <c r="C157" t="s">
        <v>121</v>
      </c>
      <c r="D157" s="13">
        <v>74.03</v>
      </c>
      <c r="E157" s="23" t="str">
        <f t="shared" si="4"/>
        <v>-0.6%</v>
      </c>
      <c r="F157" s="23" t="str">
        <f t="shared" si="5"/>
        <v>3.4%</v>
      </c>
    </row>
    <row r="158" spans="1:6">
      <c r="A158">
        <v>2002</v>
      </c>
      <c r="B158">
        <v>4</v>
      </c>
      <c r="C158" t="s">
        <v>122</v>
      </c>
      <c r="D158" s="13">
        <v>74.02</v>
      </c>
      <c r="E158" s="23" t="str">
        <f t="shared" si="4"/>
        <v>0%</v>
      </c>
      <c r="F158" s="23" t="str">
        <f t="shared" si="5"/>
        <v>3%</v>
      </c>
    </row>
    <row r="159" spans="1:6">
      <c r="A159">
        <v>2002</v>
      </c>
      <c r="B159">
        <v>5</v>
      </c>
      <c r="C159" t="s">
        <v>123</v>
      </c>
      <c r="D159" s="13">
        <v>73.900000000000006</v>
      </c>
      <c r="E159" s="23" t="str">
        <f t="shared" si="4"/>
        <v>-0.2%</v>
      </c>
      <c r="F159" s="23" t="str">
        <f t="shared" si="5"/>
        <v>2.3%</v>
      </c>
    </row>
    <row r="160" spans="1:6">
      <c r="A160">
        <v>2002</v>
      </c>
      <c r="B160">
        <v>6</v>
      </c>
      <c r="C160" t="s">
        <v>124</v>
      </c>
      <c r="D160" s="13">
        <v>73.849999999999994</v>
      </c>
      <c r="E160" s="23" t="str">
        <f t="shared" si="4"/>
        <v>-0.1%</v>
      </c>
      <c r="F160" s="23" t="str">
        <f t="shared" si="5"/>
        <v>1.8%</v>
      </c>
    </row>
    <row r="161" spans="1:6">
      <c r="A161">
        <v>2002</v>
      </c>
      <c r="B161">
        <v>7</v>
      </c>
      <c r="C161" t="s">
        <v>125</v>
      </c>
      <c r="D161" s="13">
        <v>73.64</v>
      </c>
      <c r="E161" s="23" t="str">
        <f t="shared" si="4"/>
        <v>-0.3%</v>
      </c>
      <c r="F161" s="23" t="str">
        <f t="shared" si="5"/>
        <v>1.3%</v>
      </c>
    </row>
    <row r="162" spans="1:6">
      <c r="A162">
        <v>2002</v>
      </c>
      <c r="B162">
        <v>8</v>
      </c>
      <c r="C162" t="s">
        <v>126</v>
      </c>
      <c r="D162" s="13">
        <v>73.89</v>
      </c>
      <c r="E162" s="23" t="str">
        <f t="shared" si="4"/>
        <v>0.3%</v>
      </c>
      <c r="F162" s="23" t="str">
        <f t="shared" si="5"/>
        <v>1.1%</v>
      </c>
    </row>
    <row r="163" spans="1:6">
      <c r="A163">
        <v>2002</v>
      </c>
      <c r="B163">
        <v>9</v>
      </c>
      <c r="C163" t="s">
        <v>127</v>
      </c>
      <c r="D163" s="13">
        <v>73.81</v>
      </c>
      <c r="E163" s="23" t="str">
        <f t="shared" si="4"/>
        <v>-0.1%</v>
      </c>
      <c r="F163" s="23" t="str">
        <f t="shared" si="5"/>
        <v>1.4%</v>
      </c>
    </row>
    <row r="164" spans="1:6">
      <c r="A164">
        <v>2002</v>
      </c>
      <c r="B164">
        <v>10</v>
      </c>
      <c r="C164" t="s">
        <v>128</v>
      </c>
      <c r="D164" s="13">
        <v>74.17</v>
      </c>
      <c r="E164" s="23" t="str">
        <f t="shared" si="4"/>
        <v>0.5%</v>
      </c>
      <c r="F164" s="23" t="str">
        <f t="shared" si="5"/>
        <v>0.7%</v>
      </c>
    </row>
    <row r="165" spans="1:6">
      <c r="A165">
        <v>2002</v>
      </c>
      <c r="B165">
        <v>11</v>
      </c>
      <c r="C165" t="s">
        <v>129</v>
      </c>
      <c r="D165" s="13">
        <v>75.099999999999994</v>
      </c>
      <c r="E165" s="23" t="str">
        <f t="shared" si="4"/>
        <v>1.3%</v>
      </c>
      <c r="F165" s="23" t="str">
        <f t="shared" si="5"/>
        <v>1.8%</v>
      </c>
    </row>
    <row r="166" spans="1:6">
      <c r="A166">
        <v>2002</v>
      </c>
      <c r="B166">
        <v>12</v>
      </c>
      <c r="C166" t="s">
        <v>130</v>
      </c>
      <c r="D166" s="13">
        <v>75.23</v>
      </c>
      <c r="E166" s="23" t="str">
        <f t="shared" si="4"/>
        <v>0.2%</v>
      </c>
      <c r="F166" s="23" t="str">
        <f t="shared" si="5"/>
        <v>1.3%</v>
      </c>
    </row>
    <row r="167" spans="1:6">
      <c r="A167">
        <v>2003</v>
      </c>
      <c r="B167">
        <v>1</v>
      </c>
      <c r="C167" t="s">
        <v>119</v>
      </c>
      <c r="D167" s="13">
        <v>75.88</v>
      </c>
      <c r="E167" s="23" t="str">
        <f t="shared" si="4"/>
        <v>0.9%</v>
      </c>
      <c r="F167" s="23" t="str">
        <f t="shared" si="5"/>
        <v>2.6%</v>
      </c>
    </row>
    <row r="168" spans="1:6">
      <c r="A168">
        <v>2003</v>
      </c>
      <c r="B168">
        <v>2</v>
      </c>
      <c r="C168" t="s">
        <v>120</v>
      </c>
      <c r="D168" s="13">
        <v>77</v>
      </c>
      <c r="E168" s="23" t="str">
        <f t="shared" si="4"/>
        <v>1.5%</v>
      </c>
      <c r="F168" s="23" t="str">
        <f t="shared" si="5"/>
        <v>3.3%</v>
      </c>
    </row>
    <row r="169" spans="1:6">
      <c r="A169">
        <v>2003</v>
      </c>
      <c r="B169">
        <v>3</v>
      </c>
      <c r="C169" t="s">
        <v>121</v>
      </c>
      <c r="D169" s="13">
        <v>77.05</v>
      </c>
      <c r="E169" s="23" t="str">
        <f t="shared" si="4"/>
        <v>0.1%</v>
      </c>
      <c r="F169" s="23" t="str">
        <f t="shared" si="5"/>
        <v>4.1%</v>
      </c>
    </row>
    <row r="170" spans="1:6">
      <c r="A170">
        <v>2003</v>
      </c>
      <c r="B170">
        <v>4</v>
      </c>
      <c r="C170" t="s">
        <v>122</v>
      </c>
      <c r="D170" s="13">
        <v>77.489999999999995</v>
      </c>
      <c r="E170" s="23" t="str">
        <f t="shared" si="4"/>
        <v>0.6%</v>
      </c>
      <c r="F170" s="23" t="str">
        <f t="shared" si="5"/>
        <v>4.7%</v>
      </c>
    </row>
    <row r="171" spans="1:6">
      <c r="A171">
        <v>2003</v>
      </c>
      <c r="B171">
        <v>5</v>
      </c>
      <c r="C171" t="s">
        <v>123</v>
      </c>
      <c r="D171" s="13">
        <v>77.97</v>
      </c>
      <c r="E171" s="23" t="str">
        <f t="shared" si="4"/>
        <v>0.6%</v>
      </c>
      <c r="F171" s="23" t="str">
        <f t="shared" si="5"/>
        <v>5.5%</v>
      </c>
    </row>
    <row r="172" spans="1:6">
      <c r="A172">
        <v>2003</v>
      </c>
      <c r="B172">
        <v>6</v>
      </c>
      <c r="C172" t="s">
        <v>124</v>
      </c>
      <c r="D172" s="13">
        <v>77.62</v>
      </c>
      <c r="E172" s="23" t="str">
        <f t="shared" si="4"/>
        <v>-0.4%</v>
      </c>
      <c r="F172" s="23" t="str">
        <f t="shared" si="5"/>
        <v>5.1%</v>
      </c>
    </row>
    <row r="173" spans="1:6">
      <c r="A173">
        <v>2003</v>
      </c>
      <c r="B173">
        <v>7</v>
      </c>
      <c r="C173" t="s">
        <v>125</v>
      </c>
      <c r="D173" s="13">
        <v>77.63</v>
      </c>
      <c r="E173" s="23" t="str">
        <f t="shared" si="4"/>
        <v>0%</v>
      </c>
      <c r="F173" s="23" t="str">
        <f t="shared" si="5"/>
        <v>5.4%</v>
      </c>
    </row>
    <row r="174" spans="1:6">
      <c r="A174">
        <v>2003</v>
      </c>
      <c r="B174">
        <v>8</v>
      </c>
      <c r="C174" t="s">
        <v>126</v>
      </c>
      <c r="D174" s="13">
        <v>77.44</v>
      </c>
      <c r="E174" s="23" t="str">
        <f t="shared" si="4"/>
        <v>-0.2%</v>
      </c>
      <c r="F174" s="23" t="str">
        <f t="shared" si="5"/>
        <v>4.8%</v>
      </c>
    </row>
    <row r="175" spans="1:6">
      <c r="A175">
        <v>2003</v>
      </c>
      <c r="B175">
        <v>9</v>
      </c>
      <c r="C175" t="s">
        <v>127</v>
      </c>
      <c r="D175" s="13">
        <v>77.78</v>
      </c>
      <c r="E175" s="23" t="str">
        <f t="shared" si="4"/>
        <v>0.4%</v>
      </c>
      <c r="F175" s="23" t="str">
        <f t="shared" si="5"/>
        <v>5.4%</v>
      </c>
    </row>
    <row r="176" spans="1:6">
      <c r="A176">
        <v>2003</v>
      </c>
      <c r="B176">
        <v>10</v>
      </c>
      <c r="C176" t="s">
        <v>128</v>
      </c>
      <c r="D176" s="13">
        <v>78</v>
      </c>
      <c r="E176" s="23" t="str">
        <f t="shared" si="4"/>
        <v>0.3%</v>
      </c>
      <c r="F176" s="23" t="str">
        <f t="shared" si="5"/>
        <v>5.2%</v>
      </c>
    </row>
    <row r="177" spans="1:6">
      <c r="A177">
        <v>2003</v>
      </c>
      <c r="B177">
        <v>11</v>
      </c>
      <c r="C177" t="s">
        <v>129</v>
      </c>
      <c r="D177" s="13">
        <v>78.680000000000007</v>
      </c>
      <c r="E177" s="23" t="str">
        <f t="shared" si="4"/>
        <v>0.9%</v>
      </c>
      <c r="F177" s="23" t="str">
        <f t="shared" si="5"/>
        <v>4.8%</v>
      </c>
    </row>
    <row r="178" spans="1:6">
      <c r="A178">
        <v>2003</v>
      </c>
      <c r="B178">
        <v>12</v>
      </c>
      <c r="C178" t="s">
        <v>130</v>
      </c>
      <c r="D178" s="13">
        <v>79.08</v>
      </c>
      <c r="E178" s="23" t="str">
        <f t="shared" si="4"/>
        <v>0.5%</v>
      </c>
      <c r="F178" s="23" t="str">
        <f t="shared" si="5"/>
        <v>5.1%</v>
      </c>
    </row>
    <row r="179" spans="1:6">
      <c r="A179">
        <v>2004</v>
      </c>
      <c r="B179">
        <v>1</v>
      </c>
      <c r="C179" t="s">
        <v>119</v>
      </c>
      <c r="D179" s="13">
        <v>79.08</v>
      </c>
      <c r="E179" s="23" t="str">
        <f t="shared" si="4"/>
        <v>0%</v>
      </c>
      <c r="F179" s="23" t="str">
        <f t="shared" si="5"/>
        <v>4.2%</v>
      </c>
    </row>
    <row r="180" spans="1:6">
      <c r="A180">
        <v>2004</v>
      </c>
      <c r="B180">
        <v>2</v>
      </c>
      <c r="C180" t="s">
        <v>120</v>
      </c>
      <c r="D180" s="13">
        <v>79.72</v>
      </c>
      <c r="E180" s="23" t="str">
        <f t="shared" si="4"/>
        <v>0.8%</v>
      </c>
      <c r="F180" s="23" t="str">
        <f t="shared" si="5"/>
        <v>3.5%</v>
      </c>
    </row>
    <row r="181" spans="1:6">
      <c r="A181">
        <v>2004</v>
      </c>
      <c r="B181">
        <v>3</v>
      </c>
      <c r="C181" t="s">
        <v>121</v>
      </c>
      <c r="D181" s="13">
        <v>79.680000000000007</v>
      </c>
      <c r="E181" s="23" t="str">
        <f t="shared" si="4"/>
        <v>-0.1%</v>
      </c>
      <c r="F181" s="23" t="str">
        <f t="shared" si="5"/>
        <v>3.4%</v>
      </c>
    </row>
    <row r="182" spans="1:6">
      <c r="A182">
        <v>2004</v>
      </c>
      <c r="B182">
        <v>4</v>
      </c>
      <c r="C182" t="s">
        <v>122</v>
      </c>
      <c r="D182" s="13">
        <v>80.790000000000006</v>
      </c>
      <c r="E182" s="23" t="str">
        <f t="shared" si="4"/>
        <v>1.4%</v>
      </c>
      <c r="F182" s="23" t="str">
        <f t="shared" si="5"/>
        <v>4.3%</v>
      </c>
    </row>
    <row r="183" spans="1:6">
      <c r="A183">
        <v>2004</v>
      </c>
      <c r="B183">
        <v>5</v>
      </c>
      <c r="C183" t="s">
        <v>123</v>
      </c>
      <c r="D183" s="13">
        <v>80.52</v>
      </c>
      <c r="E183" s="23" t="str">
        <f t="shared" si="4"/>
        <v>-0.3%</v>
      </c>
      <c r="F183" s="23" t="str">
        <f t="shared" si="5"/>
        <v>3.3%</v>
      </c>
    </row>
    <row r="184" spans="1:6">
      <c r="A184">
        <v>2004</v>
      </c>
      <c r="B184">
        <v>6</v>
      </c>
      <c r="C184" t="s">
        <v>124</v>
      </c>
      <c r="D184" s="13">
        <v>80.8</v>
      </c>
      <c r="E184" s="23" t="str">
        <f t="shared" si="4"/>
        <v>0.3%</v>
      </c>
      <c r="F184" s="23" t="str">
        <f t="shared" si="5"/>
        <v>4.1%</v>
      </c>
    </row>
    <row r="185" spans="1:6">
      <c r="A185">
        <v>2004</v>
      </c>
      <c r="B185">
        <v>7</v>
      </c>
      <c r="C185" t="s">
        <v>125</v>
      </c>
      <c r="D185" s="13">
        <v>81.8</v>
      </c>
      <c r="E185" s="23" t="str">
        <f t="shared" si="4"/>
        <v>1.2%</v>
      </c>
      <c r="F185" s="23" t="str">
        <f t="shared" si="5"/>
        <v>5.4%</v>
      </c>
    </row>
    <row r="186" spans="1:6">
      <c r="A186">
        <v>2004</v>
      </c>
      <c r="B186">
        <v>8</v>
      </c>
      <c r="C186" t="s">
        <v>126</v>
      </c>
      <c r="D186" s="13">
        <v>82.78</v>
      </c>
      <c r="E186" s="23" t="str">
        <f t="shared" si="4"/>
        <v>1.2%</v>
      </c>
      <c r="F186" s="23" t="str">
        <f t="shared" si="5"/>
        <v>6.9%</v>
      </c>
    </row>
    <row r="187" spans="1:6">
      <c r="A187">
        <v>2004</v>
      </c>
      <c r="B187">
        <v>9</v>
      </c>
      <c r="C187" t="s">
        <v>127</v>
      </c>
      <c r="D187" s="13">
        <v>83.62</v>
      </c>
      <c r="E187" s="23" t="str">
        <f t="shared" si="4"/>
        <v>1%</v>
      </c>
      <c r="F187" s="23" t="str">
        <f t="shared" si="5"/>
        <v>7.5%</v>
      </c>
    </row>
    <row r="188" spans="1:6">
      <c r="A188">
        <v>2004</v>
      </c>
      <c r="B188">
        <v>10</v>
      </c>
      <c r="C188" t="s">
        <v>128</v>
      </c>
      <c r="D188" s="13">
        <v>84.46</v>
      </c>
      <c r="E188" s="23" t="str">
        <f t="shared" si="4"/>
        <v>1%</v>
      </c>
      <c r="F188" s="23" t="str">
        <f t="shared" si="5"/>
        <v>8.3%</v>
      </c>
    </row>
    <row r="189" spans="1:6">
      <c r="A189">
        <v>2004</v>
      </c>
      <c r="B189">
        <v>11</v>
      </c>
      <c r="C189" t="s">
        <v>129</v>
      </c>
      <c r="D189" s="13">
        <v>85.19</v>
      </c>
      <c r="E189" s="23" t="str">
        <f t="shared" si="4"/>
        <v>0.9%</v>
      </c>
      <c r="F189" s="23" t="str">
        <f t="shared" si="5"/>
        <v>8.3%</v>
      </c>
    </row>
    <row r="190" spans="1:6">
      <c r="A190">
        <v>2004</v>
      </c>
      <c r="B190">
        <v>12</v>
      </c>
      <c r="C190" t="s">
        <v>130</v>
      </c>
      <c r="D190" s="13">
        <v>85.1</v>
      </c>
      <c r="E190" s="23" t="str">
        <f t="shared" si="4"/>
        <v>-0.1%</v>
      </c>
      <c r="F190" s="23" t="str">
        <f t="shared" si="5"/>
        <v>7.6%</v>
      </c>
    </row>
    <row r="191" spans="1:6">
      <c r="A191">
        <v>2005</v>
      </c>
      <c r="B191">
        <v>1</v>
      </c>
      <c r="C191" t="s">
        <v>119</v>
      </c>
      <c r="D191" s="13">
        <v>85.96</v>
      </c>
      <c r="E191" s="23" t="str">
        <f t="shared" si="4"/>
        <v>1%</v>
      </c>
      <c r="F191" s="23" t="str">
        <f t="shared" si="5"/>
        <v>8.7%</v>
      </c>
    </row>
    <row r="192" spans="1:6">
      <c r="A192">
        <v>2005</v>
      </c>
      <c r="B192">
        <v>2</v>
      </c>
      <c r="C192" t="s">
        <v>120</v>
      </c>
      <c r="D192" s="13">
        <v>85.65</v>
      </c>
      <c r="E192" s="23" t="str">
        <f t="shared" si="4"/>
        <v>-0.4%</v>
      </c>
      <c r="F192" s="23" t="str">
        <f t="shared" si="5"/>
        <v>7.4%</v>
      </c>
    </row>
    <row r="193" spans="1:6">
      <c r="A193">
        <v>2005</v>
      </c>
      <c r="B193">
        <v>3</v>
      </c>
      <c r="C193" t="s">
        <v>121</v>
      </c>
      <c r="D193" s="13">
        <v>85.43</v>
      </c>
      <c r="E193" s="23" t="str">
        <f t="shared" si="4"/>
        <v>-0.3%</v>
      </c>
      <c r="F193" s="23" t="str">
        <f t="shared" si="5"/>
        <v>7.2%</v>
      </c>
    </row>
    <row r="194" spans="1:6">
      <c r="A194">
        <v>2005</v>
      </c>
      <c r="B194">
        <v>4</v>
      </c>
      <c r="C194" t="s">
        <v>122</v>
      </c>
      <c r="D194" s="13">
        <v>85.7</v>
      </c>
      <c r="E194" s="23" t="str">
        <f t="shared" si="4"/>
        <v>0.3%</v>
      </c>
      <c r="F194" s="23" t="str">
        <f t="shared" si="5"/>
        <v>6.1%</v>
      </c>
    </row>
    <row r="195" spans="1:6">
      <c r="A195">
        <v>2005</v>
      </c>
      <c r="B195">
        <v>5</v>
      </c>
      <c r="C195" t="s">
        <v>123</v>
      </c>
      <c r="D195" s="13">
        <v>85.81</v>
      </c>
      <c r="E195" s="23" t="str">
        <f t="shared" si="4"/>
        <v>0.1%</v>
      </c>
      <c r="F195" s="23" t="str">
        <f t="shared" si="5"/>
        <v>6.6%</v>
      </c>
    </row>
    <row r="196" spans="1:6">
      <c r="A196">
        <v>2005</v>
      </c>
      <c r="B196">
        <v>6</v>
      </c>
      <c r="C196" t="s">
        <v>124</v>
      </c>
      <c r="D196" s="13">
        <v>86.17</v>
      </c>
      <c r="E196" s="23" t="str">
        <f t="shared" ref="E196:E259" si="6">ROUND((D196-D195)/D195*100,1)&amp;"%"</f>
        <v>0.4%</v>
      </c>
      <c r="F196" s="23" t="str">
        <f t="shared" si="5"/>
        <v>6.6%</v>
      </c>
    </row>
    <row r="197" spans="1:6">
      <c r="A197">
        <v>2005</v>
      </c>
      <c r="B197">
        <v>7</v>
      </c>
      <c r="C197" t="s">
        <v>125</v>
      </c>
      <c r="D197" s="13">
        <v>86.5</v>
      </c>
      <c r="E197" s="23" t="str">
        <f t="shared" si="6"/>
        <v>0.4%</v>
      </c>
      <c r="F197" s="23" t="str">
        <f t="shared" si="5"/>
        <v>5.7%</v>
      </c>
    </row>
    <row r="198" spans="1:6">
      <c r="A198">
        <v>2005</v>
      </c>
      <c r="B198">
        <v>8</v>
      </c>
      <c r="C198" t="s">
        <v>126</v>
      </c>
      <c r="D198" s="13">
        <v>86.6</v>
      </c>
      <c r="E198" s="23" t="str">
        <f t="shared" si="6"/>
        <v>0.1%</v>
      </c>
      <c r="F198" s="23" t="str">
        <f t="shared" si="5"/>
        <v>4.6%</v>
      </c>
    </row>
    <row r="199" spans="1:6">
      <c r="A199">
        <v>2005</v>
      </c>
      <c r="B199">
        <v>9</v>
      </c>
      <c r="C199" t="s">
        <v>127</v>
      </c>
      <c r="D199" s="13">
        <v>87.05</v>
      </c>
      <c r="E199" s="23" t="str">
        <f t="shared" si="6"/>
        <v>0.5%</v>
      </c>
      <c r="F199" s="23" t="str">
        <f t="shared" si="5"/>
        <v>4.1%</v>
      </c>
    </row>
    <row r="200" spans="1:6">
      <c r="A200">
        <v>2005</v>
      </c>
      <c r="B200">
        <v>10</v>
      </c>
      <c r="C200" t="s">
        <v>128</v>
      </c>
      <c r="D200" s="13">
        <v>87.71</v>
      </c>
      <c r="E200" s="23" t="str">
        <f t="shared" si="6"/>
        <v>0.8%</v>
      </c>
      <c r="F200" s="23" t="str">
        <f t="shared" si="5"/>
        <v>3.8%</v>
      </c>
    </row>
    <row r="201" spans="1:6">
      <c r="A201">
        <v>2005</v>
      </c>
      <c r="B201">
        <v>11</v>
      </c>
      <c r="C201" t="s">
        <v>129</v>
      </c>
      <c r="D201" s="13">
        <v>88</v>
      </c>
      <c r="E201" s="23" t="str">
        <f t="shared" si="6"/>
        <v>0.3%</v>
      </c>
      <c r="F201" s="23" t="str">
        <f t="shared" si="5"/>
        <v>3.3%</v>
      </c>
    </row>
    <row r="202" spans="1:6">
      <c r="A202">
        <v>2005</v>
      </c>
      <c r="B202">
        <v>12</v>
      </c>
      <c r="C202" t="s">
        <v>130</v>
      </c>
      <c r="D202" s="13">
        <v>88.15</v>
      </c>
      <c r="E202" s="23" t="str">
        <f t="shared" si="6"/>
        <v>0.2%</v>
      </c>
      <c r="F202" s="23" t="str">
        <f t="shared" si="5"/>
        <v>3.6%</v>
      </c>
    </row>
    <row r="203" spans="1:6">
      <c r="A203">
        <v>2006</v>
      </c>
      <c r="B203">
        <v>1</v>
      </c>
      <c r="C203" t="s">
        <v>119</v>
      </c>
      <c r="D203" s="13">
        <v>88.37</v>
      </c>
      <c r="E203" s="23" t="str">
        <f t="shared" si="6"/>
        <v>0.2%</v>
      </c>
      <c r="F203" s="23" t="str">
        <f t="shared" si="5"/>
        <v>2.8%</v>
      </c>
    </row>
    <row r="204" spans="1:6">
      <c r="A204">
        <v>2006</v>
      </c>
      <c r="B204">
        <v>2</v>
      </c>
      <c r="C204" t="s">
        <v>120</v>
      </c>
      <c r="D204" s="13">
        <v>88.82</v>
      </c>
      <c r="E204" s="23" t="str">
        <f t="shared" si="6"/>
        <v>0.5%</v>
      </c>
      <c r="F204" s="23" t="str">
        <f t="shared" si="5"/>
        <v>3.7%</v>
      </c>
    </row>
    <row r="205" spans="1:6">
      <c r="A205">
        <v>2006</v>
      </c>
      <c r="B205">
        <v>3</v>
      </c>
      <c r="C205" t="s">
        <v>121</v>
      </c>
      <c r="D205" s="13">
        <v>89.42</v>
      </c>
      <c r="E205" s="23" t="str">
        <f t="shared" si="6"/>
        <v>0.7%</v>
      </c>
      <c r="F205" s="23" t="str">
        <f t="shared" si="5"/>
        <v>4.7%</v>
      </c>
    </row>
    <row r="206" spans="1:6">
      <c r="A206">
        <v>2006</v>
      </c>
      <c r="B206">
        <v>4</v>
      </c>
      <c r="C206" t="s">
        <v>122</v>
      </c>
      <c r="D206" s="13">
        <v>89.9</v>
      </c>
      <c r="E206" s="23" t="str">
        <f t="shared" si="6"/>
        <v>0.5%</v>
      </c>
      <c r="F206" s="23" t="str">
        <f t="shared" si="5"/>
        <v>4.9%</v>
      </c>
    </row>
    <row r="207" spans="1:6">
      <c r="A207">
        <v>2006</v>
      </c>
      <c r="B207">
        <v>5</v>
      </c>
      <c r="C207" t="s">
        <v>123</v>
      </c>
      <c r="D207" s="13">
        <v>90.36</v>
      </c>
      <c r="E207" s="23" t="str">
        <f t="shared" si="6"/>
        <v>0.5%</v>
      </c>
      <c r="F207" s="23" t="str">
        <f t="shared" ref="F207:F270" si="7">ROUND((D207-D195)/D195*100,1)&amp;"%"</f>
        <v>5.3%</v>
      </c>
    </row>
    <row r="208" spans="1:6">
      <c r="A208">
        <v>2006</v>
      </c>
      <c r="B208">
        <v>6</v>
      </c>
      <c r="C208" t="s">
        <v>124</v>
      </c>
      <c r="D208" s="13">
        <v>91.01</v>
      </c>
      <c r="E208" s="23" t="str">
        <f t="shared" si="6"/>
        <v>0.7%</v>
      </c>
      <c r="F208" s="23" t="str">
        <f t="shared" si="7"/>
        <v>5.6%</v>
      </c>
    </row>
    <row r="209" spans="1:6">
      <c r="A209">
        <v>2006</v>
      </c>
      <c r="B209">
        <v>7</v>
      </c>
      <c r="C209" t="s">
        <v>125</v>
      </c>
      <c r="D209" s="13">
        <v>90.79</v>
      </c>
      <c r="E209" s="23" t="str">
        <f t="shared" si="6"/>
        <v>-0.2%</v>
      </c>
      <c r="F209" s="23" t="str">
        <f t="shared" si="7"/>
        <v>5%</v>
      </c>
    </row>
    <row r="210" spans="1:6">
      <c r="A210">
        <v>2006</v>
      </c>
      <c r="B210">
        <v>8</v>
      </c>
      <c r="C210" t="s">
        <v>126</v>
      </c>
      <c r="D210" s="13">
        <v>90.92</v>
      </c>
      <c r="E210" s="23" t="str">
        <f t="shared" si="6"/>
        <v>0.1%</v>
      </c>
      <c r="F210" s="23" t="str">
        <f t="shared" si="7"/>
        <v>5%</v>
      </c>
    </row>
    <row r="211" spans="1:6">
      <c r="A211">
        <v>2006</v>
      </c>
      <c r="B211">
        <v>9</v>
      </c>
      <c r="C211" t="s">
        <v>127</v>
      </c>
      <c r="D211" s="13">
        <v>90.85</v>
      </c>
      <c r="E211" s="23" t="str">
        <f t="shared" si="6"/>
        <v>-0.1%</v>
      </c>
      <c r="F211" s="23" t="str">
        <f t="shared" si="7"/>
        <v>4.4%</v>
      </c>
    </row>
    <row r="212" spans="1:6">
      <c r="A212">
        <v>2006</v>
      </c>
      <c r="B212">
        <v>10</v>
      </c>
      <c r="C212" t="s">
        <v>128</v>
      </c>
      <c r="D212" s="13">
        <v>90.8</v>
      </c>
      <c r="E212" s="23" t="str">
        <f t="shared" si="6"/>
        <v>-0.1%</v>
      </c>
      <c r="F212" s="23" t="str">
        <f t="shared" si="7"/>
        <v>3.5%</v>
      </c>
    </row>
    <row r="213" spans="1:6">
      <c r="A213">
        <v>2006</v>
      </c>
      <c r="B213">
        <v>11</v>
      </c>
      <c r="C213" t="s">
        <v>129</v>
      </c>
      <c r="D213" s="13">
        <v>91.48</v>
      </c>
      <c r="E213" s="23" t="str">
        <f t="shared" si="6"/>
        <v>0.7%</v>
      </c>
      <c r="F213" s="23" t="str">
        <f t="shared" si="7"/>
        <v>4%</v>
      </c>
    </row>
    <row r="214" spans="1:6">
      <c r="A214">
        <v>2006</v>
      </c>
      <c r="B214">
        <v>12</v>
      </c>
      <c r="C214" t="s">
        <v>130</v>
      </c>
      <c r="D214" s="13">
        <v>91.96</v>
      </c>
      <c r="E214" s="23" t="str">
        <f t="shared" si="6"/>
        <v>0.5%</v>
      </c>
      <c r="F214" s="23" t="str">
        <f t="shared" si="7"/>
        <v>4.3%</v>
      </c>
    </row>
    <row r="215" spans="1:6">
      <c r="A215">
        <v>2007</v>
      </c>
      <c r="B215">
        <v>1</v>
      </c>
      <c r="C215" t="s">
        <v>119</v>
      </c>
      <c r="D215" s="13">
        <v>92.81</v>
      </c>
      <c r="E215" s="23" t="str">
        <f t="shared" si="6"/>
        <v>0.9%</v>
      </c>
      <c r="F215" s="23" t="str">
        <f t="shared" si="7"/>
        <v>5%</v>
      </c>
    </row>
    <row r="216" spans="1:6">
      <c r="A216">
        <v>2007</v>
      </c>
      <c r="B216">
        <v>2</v>
      </c>
      <c r="C216" t="s">
        <v>120</v>
      </c>
      <c r="D216" s="13">
        <v>92.57</v>
      </c>
      <c r="E216" s="23" t="str">
        <f t="shared" si="6"/>
        <v>-0.3%</v>
      </c>
      <c r="F216" s="23" t="str">
        <f t="shared" si="7"/>
        <v>4.2%</v>
      </c>
    </row>
    <row r="217" spans="1:6">
      <c r="A217">
        <v>2007</v>
      </c>
      <c r="B217">
        <v>3</v>
      </c>
      <c r="C217" t="s">
        <v>121</v>
      </c>
      <c r="D217" s="13">
        <v>94.14</v>
      </c>
      <c r="E217" s="23" t="str">
        <f t="shared" si="6"/>
        <v>1.7%</v>
      </c>
      <c r="F217" s="23" t="str">
        <f t="shared" si="7"/>
        <v>5.3%</v>
      </c>
    </row>
    <row r="218" spans="1:6">
      <c r="A218">
        <v>2007</v>
      </c>
      <c r="B218">
        <v>4</v>
      </c>
      <c r="C218" t="s">
        <v>122</v>
      </c>
      <c r="D218" s="13">
        <v>93.83</v>
      </c>
      <c r="E218" s="23" t="str">
        <f t="shared" si="6"/>
        <v>-0.3%</v>
      </c>
      <c r="F218" s="23" t="str">
        <f t="shared" si="7"/>
        <v>4.4%</v>
      </c>
    </row>
    <row r="219" spans="1:6">
      <c r="A219">
        <v>2007</v>
      </c>
      <c r="B219">
        <v>5</v>
      </c>
      <c r="C219" t="s">
        <v>123</v>
      </c>
      <c r="D219" s="13">
        <v>94.57</v>
      </c>
      <c r="E219" s="23" t="str">
        <f t="shared" si="6"/>
        <v>0.8%</v>
      </c>
      <c r="F219" s="23" t="str">
        <f t="shared" si="7"/>
        <v>4.7%</v>
      </c>
    </row>
    <row r="220" spans="1:6">
      <c r="A220">
        <v>2007</v>
      </c>
      <c r="B220">
        <v>6</v>
      </c>
      <c r="C220" t="s">
        <v>124</v>
      </c>
      <c r="D220" s="13">
        <v>93.67</v>
      </c>
      <c r="E220" s="23" t="str">
        <f t="shared" si="6"/>
        <v>-1%</v>
      </c>
      <c r="F220" s="23" t="str">
        <f t="shared" si="7"/>
        <v>2.9%</v>
      </c>
    </row>
    <row r="221" spans="1:6">
      <c r="A221">
        <v>2007</v>
      </c>
      <c r="B221">
        <v>7</v>
      </c>
      <c r="C221" t="s">
        <v>125</v>
      </c>
      <c r="D221" s="13">
        <v>94.15</v>
      </c>
      <c r="E221" s="23" t="str">
        <f t="shared" si="6"/>
        <v>0.5%</v>
      </c>
      <c r="F221" s="23" t="str">
        <f t="shared" si="7"/>
        <v>3.7%</v>
      </c>
    </row>
    <row r="222" spans="1:6">
      <c r="A222">
        <v>2007</v>
      </c>
      <c r="B222">
        <v>8</v>
      </c>
      <c r="C222" t="s">
        <v>126</v>
      </c>
      <c r="D222" s="13">
        <v>94.11</v>
      </c>
      <c r="E222" s="23" t="str">
        <f t="shared" si="6"/>
        <v>0%</v>
      </c>
      <c r="F222" s="23" t="str">
        <f t="shared" si="7"/>
        <v>3.5%</v>
      </c>
    </row>
    <row r="223" spans="1:6">
      <c r="A223">
        <v>2007</v>
      </c>
      <c r="B223">
        <v>9</v>
      </c>
      <c r="C223" t="s">
        <v>127</v>
      </c>
      <c r="D223" s="13">
        <v>94.14</v>
      </c>
      <c r="E223" s="23" t="str">
        <f t="shared" si="6"/>
        <v>0%</v>
      </c>
      <c r="F223" s="23" t="str">
        <f t="shared" si="7"/>
        <v>3.6%</v>
      </c>
    </row>
    <row r="224" spans="1:6">
      <c r="A224">
        <v>2007</v>
      </c>
      <c r="B224">
        <v>10</v>
      </c>
      <c r="C224" t="s">
        <v>128</v>
      </c>
      <c r="D224" s="13">
        <v>94.74</v>
      </c>
      <c r="E224" s="23" t="str">
        <f t="shared" si="6"/>
        <v>0.6%</v>
      </c>
      <c r="F224" s="23" t="str">
        <f t="shared" si="7"/>
        <v>4.3%</v>
      </c>
    </row>
    <row r="225" spans="1:6">
      <c r="A225">
        <v>2007</v>
      </c>
      <c r="B225">
        <v>11</v>
      </c>
      <c r="C225" t="s">
        <v>129</v>
      </c>
      <c r="D225" s="13">
        <v>96.02</v>
      </c>
      <c r="E225" s="23" t="str">
        <f t="shared" si="6"/>
        <v>1.4%</v>
      </c>
      <c r="F225" s="23" t="str">
        <f t="shared" si="7"/>
        <v>5%</v>
      </c>
    </row>
    <row r="226" spans="1:6">
      <c r="A226">
        <v>2007</v>
      </c>
      <c r="B226">
        <v>12</v>
      </c>
      <c r="C226" t="s">
        <v>130</v>
      </c>
      <c r="D226" s="13">
        <v>97.64</v>
      </c>
      <c r="E226" s="23" t="str">
        <f t="shared" si="6"/>
        <v>1.7%</v>
      </c>
      <c r="F226" s="23" t="str">
        <f t="shared" si="7"/>
        <v>6.2%</v>
      </c>
    </row>
    <row r="227" spans="1:6">
      <c r="A227">
        <v>2008</v>
      </c>
      <c r="B227">
        <v>1</v>
      </c>
      <c r="C227" t="s">
        <v>119</v>
      </c>
      <c r="D227" s="13">
        <v>98.12</v>
      </c>
      <c r="E227" s="23" t="str">
        <f t="shared" si="6"/>
        <v>0.5%</v>
      </c>
      <c r="F227" s="23" t="str">
        <f t="shared" si="7"/>
        <v>5.7%</v>
      </c>
    </row>
    <row r="228" spans="1:6">
      <c r="A228">
        <v>2008</v>
      </c>
      <c r="B228">
        <v>2</v>
      </c>
      <c r="C228" t="s">
        <v>120</v>
      </c>
      <c r="D228" s="13">
        <v>99.28</v>
      </c>
      <c r="E228" s="23" t="str">
        <f t="shared" si="6"/>
        <v>1.2%</v>
      </c>
      <c r="F228" s="23" t="str">
        <f t="shared" si="7"/>
        <v>7.2%</v>
      </c>
    </row>
    <row r="229" spans="1:6">
      <c r="A229">
        <v>2008</v>
      </c>
      <c r="B229">
        <v>3</v>
      </c>
      <c r="C229" t="s">
        <v>121</v>
      </c>
      <c r="D229" s="13">
        <v>99.63</v>
      </c>
      <c r="E229" s="23" t="str">
        <f t="shared" si="6"/>
        <v>0.4%</v>
      </c>
      <c r="F229" s="23" t="str">
        <f t="shared" si="7"/>
        <v>5.8%</v>
      </c>
    </row>
    <row r="230" spans="1:6">
      <c r="A230">
        <v>2008</v>
      </c>
      <c r="B230">
        <v>4</v>
      </c>
      <c r="C230" t="s">
        <v>122</v>
      </c>
      <c r="D230" s="13">
        <v>100.39</v>
      </c>
      <c r="E230" s="23" t="str">
        <f t="shared" si="6"/>
        <v>0.8%</v>
      </c>
      <c r="F230" s="23" t="str">
        <f t="shared" si="7"/>
        <v>7%</v>
      </c>
    </row>
    <row r="231" spans="1:6">
      <c r="A231">
        <v>2008</v>
      </c>
      <c r="B231">
        <v>5</v>
      </c>
      <c r="C231" t="s">
        <v>123</v>
      </c>
      <c r="D231" s="13">
        <v>101.08</v>
      </c>
      <c r="E231" s="23" t="str">
        <f t="shared" si="6"/>
        <v>0.7%</v>
      </c>
      <c r="F231" s="23" t="str">
        <f t="shared" si="7"/>
        <v>6.9%</v>
      </c>
    </row>
    <row r="232" spans="1:6">
      <c r="A232">
        <v>2008</v>
      </c>
      <c r="B232">
        <v>6</v>
      </c>
      <c r="C232" t="s">
        <v>124</v>
      </c>
      <c r="D232" s="13">
        <v>102.74</v>
      </c>
      <c r="E232" s="23" t="str">
        <f t="shared" si="6"/>
        <v>1.6%</v>
      </c>
      <c r="F232" s="23" t="str">
        <f t="shared" si="7"/>
        <v>9.7%</v>
      </c>
    </row>
    <row r="233" spans="1:6">
      <c r="A233">
        <v>2008</v>
      </c>
      <c r="B233">
        <v>7</v>
      </c>
      <c r="C233" t="s">
        <v>125</v>
      </c>
      <c r="D233" s="13">
        <v>102.27</v>
      </c>
      <c r="E233" s="23" t="str">
        <f t="shared" si="6"/>
        <v>-0.5%</v>
      </c>
      <c r="F233" s="23" t="str">
        <f t="shared" si="7"/>
        <v>8.6%</v>
      </c>
    </row>
    <row r="234" spans="1:6">
      <c r="A234">
        <v>2008</v>
      </c>
      <c r="B234">
        <v>8</v>
      </c>
      <c r="C234" t="s">
        <v>126</v>
      </c>
      <c r="D234" s="13">
        <v>103.14</v>
      </c>
      <c r="E234" s="23" t="str">
        <f t="shared" si="6"/>
        <v>0.9%</v>
      </c>
      <c r="F234" s="23" t="str">
        <f t="shared" si="7"/>
        <v>9.6%</v>
      </c>
    </row>
    <row r="235" spans="1:6">
      <c r="A235">
        <v>2008</v>
      </c>
      <c r="B235">
        <v>9</v>
      </c>
      <c r="C235" t="s">
        <v>127</v>
      </c>
      <c r="D235" s="13">
        <v>101.9</v>
      </c>
      <c r="E235" s="23" t="str">
        <f t="shared" si="6"/>
        <v>-1.2%</v>
      </c>
      <c r="F235" s="23" t="str">
        <f t="shared" si="7"/>
        <v>8.2%</v>
      </c>
    </row>
    <row r="236" spans="1:6">
      <c r="A236">
        <v>2008</v>
      </c>
      <c r="B236">
        <v>10</v>
      </c>
      <c r="C236" t="s">
        <v>128</v>
      </c>
      <c r="D236" s="13">
        <v>99.06</v>
      </c>
      <c r="E236" s="23" t="str">
        <f t="shared" si="6"/>
        <v>-2.8%</v>
      </c>
      <c r="F236" s="23" t="str">
        <f t="shared" si="7"/>
        <v>4.6%</v>
      </c>
    </row>
    <row r="237" spans="1:6">
      <c r="A237">
        <v>2008</v>
      </c>
      <c r="B237">
        <v>11</v>
      </c>
      <c r="C237" t="s">
        <v>129</v>
      </c>
      <c r="D237" s="13">
        <v>97.21</v>
      </c>
      <c r="E237" s="23" t="str">
        <f t="shared" si="6"/>
        <v>-1.9%</v>
      </c>
      <c r="F237" s="23" t="str">
        <f t="shared" si="7"/>
        <v>1.2%</v>
      </c>
    </row>
    <row r="238" spans="1:6">
      <c r="A238">
        <v>2008</v>
      </c>
      <c r="B238">
        <v>12</v>
      </c>
      <c r="C238" t="s">
        <v>130</v>
      </c>
      <c r="D238" s="13">
        <v>95.17</v>
      </c>
      <c r="E238" s="23" t="str">
        <f t="shared" si="6"/>
        <v>-2.1%</v>
      </c>
      <c r="F238" s="23" t="str">
        <f t="shared" si="7"/>
        <v>-2.5%</v>
      </c>
    </row>
    <row r="239" spans="1:6">
      <c r="A239">
        <v>2009</v>
      </c>
      <c r="B239">
        <v>1</v>
      </c>
      <c r="C239" t="s">
        <v>119</v>
      </c>
      <c r="D239" s="13">
        <v>93.7</v>
      </c>
      <c r="E239" s="23" t="str">
        <f t="shared" si="6"/>
        <v>-1.5%</v>
      </c>
      <c r="F239" s="23" t="str">
        <f t="shared" si="7"/>
        <v>-4.5%</v>
      </c>
    </row>
    <row r="240" spans="1:6">
      <c r="A240">
        <v>2009</v>
      </c>
      <c r="B240">
        <v>2</v>
      </c>
      <c r="C240" t="s">
        <v>120</v>
      </c>
      <c r="D240" s="13">
        <v>92.45</v>
      </c>
      <c r="E240" s="23" t="str">
        <f t="shared" si="6"/>
        <v>-1.3%</v>
      </c>
      <c r="F240" s="23" t="str">
        <f t="shared" si="7"/>
        <v>-6.9%</v>
      </c>
    </row>
    <row r="241" spans="1:6">
      <c r="A241">
        <v>2009</v>
      </c>
      <c r="B241">
        <v>3</v>
      </c>
      <c r="C241" t="s">
        <v>121</v>
      </c>
      <c r="D241" s="13">
        <v>91.62</v>
      </c>
      <c r="E241" s="23" t="str">
        <f t="shared" si="6"/>
        <v>-0.9%</v>
      </c>
      <c r="F241" s="23" t="str">
        <f t="shared" si="7"/>
        <v>-8%</v>
      </c>
    </row>
    <row r="242" spans="1:6">
      <c r="A242">
        <v>2009</v>
      </c>
      <c r="B242">
        <v>4</v>
      </c>
      <c r="C242" t="s">
        <v>122</v>
      </c>
      <c r="D242" s="13">
        <v>90.59</v>
      </c>
      <c r="E242" s="23" t="str">
        <f t="shared" si="6"/>
        <v>-1.1%</v>
      </c>
      <c r="F242" s="23" t="str">
        <f t="shared" si="7"/>
        <v>-9.8%</v>
      </c>
    </row>
    <row r="243" spans="1:6">
      <c r="A243">
        <v>2009</v>
      </c>
      <c r="B243">
        <v>5</v>
      </c>
      <c r="C243" t="s">
        <v>123</v>
      </c>
      <c r="D243" s="13">
        <v>90.3</v>
      </c>
      <c r="E243" s="23" t="str">
        <f t="shared" si="6"/>
        <v>-0.3%</v>
      </c>
      <c r="F243" s="23" t="str">
        <f t="shared" si="7"/>
        <v>-10.7%</v>
      </c>
    </row>
    <row r="244" spans="1:6">
      <c r="A244">
        <v>2009</v>
      </c>
      <c r="B244">
        <v>6</v>
      </c>
      <c r="C244" t="s">
        <v>124</v>
      </c>
      <c r="D244" s="13">
        <v>89.89</v>
      </c>
      <c r="E244" s="23" t="str">
        <f t="shared" si="6"/>
        <v>-0.5%</v>
      </c>
      <c r="F244" s="23" t="str">
        <f t="shared" si="7"/>
        <v>-12.5%</v>
      </c>
    </row>
    <row r="245" spans="1:6">
      <c r="A245">
        <v>2009</v>
      </c>
      <c r="B245">
        <v>7</v>
      </c>
      <c r="C245" t="s">
        <v>125</v>
      </c>
      <c r="D245" s="13">
        <v>90.44</v>
      </c>
      <c r="E245" s="23" t="str">
        <f t="shared" si="6"/>
        <v>0.6%</v>
      </c>
      <c r="F245" s="23" t="str">
        <f t="shared" si="7"/>
        <v>-11.6%</v>
      </c>
    </row>
    <row r="246" spans="1:6">
      <c r="A246">
        <v>2009</v>
      </c>
      <c r="B246">
        <v>8</v>
      </c>
      <c r="C246" t="s">
        <v>126</v>
      </c>
      <c r="D246" s="13">
        <v>91.72</v>
      </c>
      <c r="E246" s="23" t="str">
        <f t="shared" si="6"/>
        <v>1.4%</v>
      </c>
      <c r="F246" s="23" t="str">
        <f t="shared" si="7"/>
        <v>-11.1%</v>
      </c>
    </row>
    <row r="247" spans="1:6">
      <c r="A247">
        <v>2009</v>
      </c>
      <c r="B247">
        <v>9</v>
      </c>
      <c r="C247" t="s">
        <v>127</v>
      </c>
      <c r="D247" s="13">
        <v>92.05</v>
      </c>
      <c r="E247" s="23" t="str">
        <f t="shared" si="6"/>
        <v>0.4%</v>
      </c>
      <c r="F247" s="23" t="str">
        <f t="shared" si="7"/>
        <v>-9.7%</v>
      </c>
    </row>
    <row r="248" spans="1:6">
      <c r="A248">
        <v>2009</v>
      </c>
      <c r="B248">
        <v>10</v>
      </c>
      <c r="C248" t="s">
        <v>128</v>
      </c>
      <c r="D248" s="13">
        <v>93.22</v>
      </c>
      <c r="E248" s="23" t="str">
        <f t="shared" si="6"/>
        <v>1.3%</v>
      </c>
      <c r="F248" s="23" t="str">
        <f t="shared" si="7"/>
        <v>-5.9%</v>
      </c>
    </row>
    <row r="249" spans="1:6">
      <c r="A249">
        <v>2009</v>
      </c>
      <c r="B249">
        <v>11</v>
      </c>
      <c r="C249" t="s">
        <v>129</v>
      </c>
      <c r="D249" s="13">
        <v>93.48</v>
      </c>
      <c r="E249" s="23" t="str">
        <f t="shared" si="6"/>
        <v>0.3%</v>
      </c>
      <c r="F249" s="23" t="str">
        <f t="shared" si="7"/>
        <v>-3.8%</v>
      </c>
    </row>
    <row r="250" spans="1:6">
      <c r="A250">
        <v>2009</v>
      </c>
      <c r="B250">
        <v>12</v>
      </c>
      <c r="C250" t="s">
        <v>130</v>
      </c>
      <c r="D250" s="13">
        <v>93.98</v>
      </c>
      <c r="E250" s="23" t="str">
        <f t="shared" si="6"/>
        <v>0.5%</v>
      </c>
      <c r="F250" s="23" t="str">
        <f t="shared" si="7"/>
        <v>-1.3%</v>
      </c>
    </row>
    <row r="251" spans="1:6">
      <c r="A251">
        <v>2010</v>
      </c>
      <c r="B251">
        <v>1</v>
      </c>
      <c r="C251" t="s">
        <v>119</v>
      </c>
      <c r="D251" s="13">
        <v>94.66</v>
      </c>
      <c r="E251" s="23" t="str">
        <f t="shared" si="6"/>
        <v>0.7%</v>
      </c>
      <c r="F251" s="23" t="str">
        <f t="shared" si="7"/>
        <v>1%</v>
      </c>
    </row>
    <row r="252" spans="1:6">
      <c r="A252">
        <v>2010</v>
      </c>
      <c r="B252">
        <v>2</v>
      </c>
      <c r="C252" t="s">
        <v>120</v>
      </c>
      <c r="D252" s="13">
        <v>94.2</v>
      </c>
      <c r="E252" s="23" t="str">
        <f t="shared" si="6"/>
        <v>-0.5%</v>
      </c>
      <c r="F252" s="23" t="str">
        <f t="shared" si="7"/>
        <v>1.9%</v>
      </c>
    </row>
    <row r="253" spans="1:6">
      <c r="A253">
        <v>2010</v>
      </c>
      <c r="B253">
        <v>3</v>
      </c>
      <c r="C253" t="s">
        <v>121</v>
      </c>
      <c r="D253" s="13">
        <v>95.14</v>
      </c>
      <c r="E253" s="23" t="str">
        <f t="shared" si="6"/>
        <v>1%</v>
      </c>
      <c r="F253" s="23" t="str">
        <f t="shared" si="7"/>
        <v>3.8%</v>
      </c>
    </row>
    <row r="254" spans="1:6">
      <c r="A254">
        <v>2010</v>
      </c>
      <c r="B254">
        <v>4</v>
      </c>
      <c r="C254" t="s">
        <v>122</v>
      </c>
      <c r="D254" s="13">
        <v>96.25</v>
      </c>
      <c r="E254" s="23" t="str">
        <f t="shared" si="6"/>
        <v>1.2%</v>
      </c>
      <c r="F254" s="23" t="str">
        <f t="shared" si="7"/>
        <v>6.2%</v>
      </c>
    </row>
    <row r="255" spans="1:6">
      <c r="A255">
        <v>2010</v>
      </c>
      <c r="B255">
        <v>5</v>
      </c>
      <c r="C255" t="s">
        <v>123</v>
      </c>
      <c r="D255" s="13">
        <v>97.81</v>
      </c>
      <c r="E255" s="23" t="str">
        <f t="shared" si="6"/>
        <v>1.6%</v>
      </c>
      <c r="F255" s="23" t="str">
        <f t="shared" si="7"/>
        <v>8.3%</v>
      </c>
    </row>
    <row r="256" spans="1:6">
      <c r="A256">
        <v>2010</v>
      </c>
      <c r="B256">
        <v>6</v>
      </c>
      <c r="C256" t="s">
        <v>124</v>
      </c>
      <c r="D256" s="13">
        <v>97.96</v>
      </c>
      <c r="E256" s="23" t="str">
        <f t="shared" si="6"/>
        <v>0.2%</v>
      </c>
      <c r="F256" s="23" t="str">
        <f t="shared" si="7"/>
        <v>9%</v>
      </c>
    </row>
    <row r="257" spans="1:6">
      <c r="A257">
        <v>2010</v>
      </c>
      <c r="B257">
        <v>7</v>
      </c>
      <c r="C257" t="s">
        <v>125</v>
      </c>
      <c r="D257" s="13">
        <v>98.22</v>
      </c>
      <c r="E257" s="23" t="str">
        <f t="shared" si="6"/>
        <v>0.3%</v>
      </c>
      <c r="F257" s="23" t="str">
        <f t="shared" si="7"/>
        <v>8.6%</v>
      </c>
    </row>
    <row r="258" spans="1:6">
      <c r="A258">
        <v>2010</v>
      </c>
      <c r="B258">
        <v>8</v>
      </c>
      <c r="C258" t="s">
        <v>126</v>
      </c>
      <c r="D258" s="13">
        <v>98.7</v>
      </c>
      <c r="E258" s="23" t="str">
        <f t="shared" si="6"/>
        <v>0.5%</v>
      </c>
      <c r="F258" s="23" t="str">
        <f t="shared" si="7"/>
        <v>7.6%</v>
      </c>
    </row>
    <row r="259" spans="1:6">
      <c r="A259">
        <v>2010</v>
      </c>
      <c r="B259">
        <v>9</v>
      </c>
      <c r="C259" t="s">
        <v>127</v>
      </c>
      <c r="D259" s="13">
        <v>99.19</v>
      </c>
      <c r="E259" s="23" t="str">
        <f t="shared" si="6"/>
        <v>0.5%</v>
      </c>
      <c r="F259" s="23" t="str">
        <f t="shared" si="7"/>
        <v>7.8%</v>
      </c>
    </row>
    <row r="260" spans="1:6">
      <c r="A260">
        <v>2010</v>
      </c>
      <c r="B260">
        <v>10</v>
      </c>
      <c r="C260" t="s">
        <v>128</v>
      </c>
      <c r="D260" s="13">
        <v>99.92</v>
      </c>
      <c r="E260" s="23" t="str">
        <f t="shared" ref="E260:E323" si="8">ROUND((D260-D259)/D259*100,1)&amp;"%"</f>
        <v>0.7%</v>
      </c>
      <c r="F260" s="23" t="str">
        <f t="shared" si="7"/>
        <v>7.2%</v>
      </c>
    </row>
    <row r="261" spans="1:6">
      <c r="A261">
        <v>2010</v>
      </c>
      <c r="B261">
        <v>11</v>
      </c>
      <c r="C261" t="s">
        <v>129</v>
      </c>
      <c r="D261" s="13">
        <v>100.52</v>
      </c>
      <c r="E261" s="23" t="str">
        <f t="shared" si="8"/>
        <v>0.6%</v>
      </c>
      <c r="F261" s="23" t="str">
        <f t="shared" si="7"/>
        <v>7.5%</v>
      </c>
    </row>
    <row r="262" spans="1:6">
      <c r="A262">
        <v>2010</v>
      </c>
      <c r="B262">
        <v>12</v>
      </c>
      <c r="C262" t="s">
        <v>130</v>
      </c>
      <c r="D262" s="13">
        <v>101.44</v>
      </c>
      <c r="E262" s="23" t="str">
        <f t="shared" si="8"/>
        <v>0.9%</v>
      </c>
      <c r="F262" s="23" t="str">
        <f t="shared" si="7"/>
        <v>7.9%</v>
      </c>
    </row>
    <row r="263" spans="1:6">
      <c r="A263">
        <v>2011</v>
      </c>
      <c r="B263">
        <v>1</v>
      </c>
      <c r="C263" t="s">
        <v>119</v>
      </c>
      <c r="D263" s="13">
        <v>101.68</v>
      </c>
      <c r="E263" s="23" t="str">
        <f t="shared" si="8"/>
        <v>0.2%</v>
      </c>
      <c r="F263" s="23" t="str">
        <f t="shared" si="7"/>
        <v>7.4%</v>
      </c>
    </row>
    <row r="264" spans="1:6">
      <c r="A264">
        <v>2011</v>
      </c>
      <c r="B264">
        <v>2</v>
      </c>
      <c r="C264" t="s">
        <v>120</v>
      </c>
      <c r="D264" s="13">
        <v>102.31</v>
      </c>
      <c r="E264" s="23" t="str">
        <f t="shared" si="8"/>
        <v>0.6%</v>
      </c>
      <c r="F264" s="23" t="str">
        <f t="shared" si="7"/>
        <v>8.6%</v>
      </c>
    </row>
    <row r="265" spans="1:6">
      <c r="A265">
        <v>2011</v>
      </c>
      <c r="B265">
        <v>3</v>
      </c>
      <c r="C265" t="s">
        <v>121</v>
      </c>
      <c r="D265" s="13">
        <v>103.23</v>
      </c>
      <c r="E265" s="23" t="str">
        <f t="shared" si="8"/>
        <v>0.9%</v>
      </c>
      <c r="F265" s="23" t="str">
        <f t="shared" si="7"/>
        <v>8.5%</v>
      </c>
    </row>
    <row r="266" spans="1:6">
      <c r="A266">
        <v>2011</v>
      </c>
      <c r="B266">
        <v>4</v>
      </c>
      <c r="C266" t="s">
        <v>122</v>
      </c>
      <c r="D266" s="13">
        <v>103.76</v>
      </c>
      <c r="E266" s="23" t="str">
        <f t="shared" si="8"/>
        <v>0.5%</v>
      </c>
      <c r="F266" s="23" t="str">
        <f t="shared" si="7"/>
        <v>7.8%</v>
      </c>
    </row>
    <row r="267" spans="1:6">
      <c r="A267">
        <v>2011</v>
      </c>
      <c r="B267">
        <v>5</v>
      </c>
      <c r="C267" t="s">
        <v>123</v>
      </c>
      <c r="D267" s="13">
        <v>104.35</v>
      </c>
      <c r="E267" s="23" t="str">
        <f t="shared" si="8"/>
        <v>0.6%</v>
      </c>
      <c r="F267" s="23" t="str">
        <f t="shared" si="7"/>
        <v>6.7%</v>
      </c>
    </row>
    <row r="268" spans="1:6">
      <c r="A268">
        <v>2011</v>
      </c>
      <c r="B268">
        <v>6</v>
      </c>
      <c r="C268" t="s">
        <v>124</v>
      </c>
      <c r="D268" s="13">
        <v>104.84</v>
      </c>
      <c r="E268" s="23" t="str">
        <f t="shared" si="8"/>
        <v>0.5%</v>
      </c>
      <c r="F268" s="23" t="str">
        <f t="shared" si="7"/>
        <v>7%</v>
      </c>
    </row>
    <row r="269" spans="1:6">
      <c r="A269">
        <v>2011</v>
      </c>
      <c r="B269">
        <v>7</v>
      </c>
      <c r="C269" t="s">
        <v>125</v>
      </c>
      <c r="D269" s="13">
        <v>105.73</v>
      </c>
      <c r="E269" s="23" t="str">
        <f t="shared" si="8"/>
        <v>0.8%</v>
      </c>
      <c r="F269" s="23" t="str">
        <f t="shared" si="7"/>
        <v>7.6%</v>
      </c>
    </row>
    <row r="270" spans="1:6">
      <c r="A270">
        <v>2011</v>
      </c>
      <c r="B270">
        <v>8</v>
      </c>
      <c r="C270" t="s">
        <v>126</v>
      </c>
      <c r="D270" s="13">
        <v>105.52</v>
      </c>
      <c r="E270" s="23" t="str">
        <f t="shared" si="8"/>
        <v>-0.2%</v>
      </c>
      <c r="F270" s="23" t="str">
        <f t="shared" si="7"/>
        <v>6.9%</v>
      </c>
    </row>
    <row r="271" spans="1:6">
      <c r="A271">
        <v>2011</v>
      </c>
      <c r="B271">
        <v>9</v>
      </c>
      <c r="C271" t="s">
        <v>127</v>
      </c>
      <c r="D271" s="13">
        <v>106.95</v>
      </c>
      <c r="E271" s="23" t="str">
        <f t="shared" si="8"/>
        <v>1.4%</v>
      </c>
      <c r="F271" s="23" t="str">
        <f t="shared" ref="F271:F334" si="9">ROUND((D271-D259)/D259*100,1)&amp;"%"</f>
        <v>7.8%</v>
      </c>
    </row>
    <row r="272" spans="1:6">
      <c r="A272">
        <v>2011</v>
      </c>
      <c r="B272">
        <v>10</v>
      </c>
      <c r="C272" t="s">
        <v>128</v>
      </c>
      <c r="D272" s="13">
        <v>108.41</v>
      </c>
      <c r="E272" s="23" t="str">
        <f t="shared" si="8"/>
        <v>1.4%</v>
      </c>
      <c r="F272" s="23" t="str">
        <f t="shared" si="9"/>
        <v>8.5%</v>
      </c>
    </row>
    <row r="273" spans="1:6">
      <c r="A273">
        <v>2011</v>
      </c>
      <c r="B273">
        <v>11</v>
      </c>
      <c r="C273" t="s">
        <v>129</v>
      </c>
      <c r="D273" s="13">
        <v>110.16</v>
      </c>
      <c r="E273" s="23" t="str">
        <f t="shared" si="8"/>
        <v>1.6%</v>
      </c>
      <c r="F273" s="23" t="str">
        <f t="shared" si="9"/>
        <v>9.6%</v>
      </c>
    </row>
    <row r="274" spans="1:6">
      <c r="A274">
        <v>2011</v>
      </c>
      <c r="B274">
        <v>12</v>
      </c>
      <c r="C274" t="s">
        <v>130</v>
      </c>
      <c r="D274" s="13">
        <v>111.03</v>
      </c>
      <c r="E274" s="23" t="str">
        <f t="shared" si="8"/>
        <v>0.8%</v>
      </c>
      <c r="F274" s="23" t="str">
        <f t="shared" si="9"/>
        <v>9.5%</v>
      </c>
    </row>
    <row r="275" spans="1:6">
      <c r="A275">
        <v>2012</v>
      </c>
      <c r="B275">
        <v>1</v>
      </c>
      <c r="C275" t="s">
        <v>119</v>
      </c>
      <c r="D275" s="13">
        <v>111.86</v>
      </c>
      <c r="E275" s="23" t="str">
        <f t="shared" si="8"/>
        <v>0.7%</v>
      </c>
      <c r="F275" s="23" t="str">
        <f t="shared" si="9"/>
        <v>10%</v>
      </c>
    </row>
    <row r="276" spans="1:6">
      <c r="A276">
        <v>2012</v>
      </c>
      <c r="B276">
        <v>2</v>
      </c>
      <c r="C276" t="s">
        <v>120</v>
      </c>
      <c r="D276" s="13">
        <v>112.58</v>
      </c>
      <c r="E276" s="23" t="str">
        <f t="shared" si="8"/>
        <v>0.6%</v>
      </c>
      <c r="F276" s="23" t="str">
        <f t="shared" si="9"/>
        <v>10%</v>
      </c>
    </row>
    <row r="277" spans="1:6">
      <c r="A277">
        <v>2012</v>
      </c>
      <c r="B277">
        <v>3</v>
      </c>
      <c r="C277" t="s">
        <v>121</v>
      </c>
      <c r="D277" s="13">
        <v>113.77</v>
      </c>
      <c r="E277" s="23" t="str">
        <f t="shared" si="8"/>
        <v>1.1%</v>
      </c>
      <c r="F277" s="23" t="str">
        <f t="shared" si="9"/>
        <v>10.2%</v>
      </c>
    </row>
    <row r="278" spans="1:6">
      <c r="A278">
        <v>2012</v>
      </c>
      <c r="B278">
        <v>4</v>
      </c>
      <c r="C278" t="s">
        <v>122</v>
      </c>
      <c r="D278" s="13">
        <v>114.51</v>
      </c>
      <c r="E278" s="23" t="str">
        <f t="shared" si="8"/>
        <v>0.7%</v>
      </c>
      <c r="F278" s="23" t="str">
        <f t="shared" si="9"/>
        <v>10.4%</v>
      </c>
    </row>
    <row r="279" spans="1:6">
      <c r="A279">
        <v>2012</v>
      </c>
      <c r="B279">
        <v>5</v>
      </c>
      <c r="C279" t="s">
        <v>123</v>
      </c>
      <c r="D279" s="13">
        <v>115.74</v>
      </c>
      <c r="E279" s="23" t="str">
        <f t="shared" si="8"/>
        <v>1.1%</v>
      </c>
      <c r="F279" s="23" t="str">
        <f t="shared" si="9"/>
        <v>10.9%</v>
      </c>
    </row>
    <row r="280" spans="1:6">
      <c r="A280">
        <v>2012</v>
      </c>
      <c r="B280">
        <v>6</v>
      </c>
      <c r="C280" t="s">
        <v>124</v>
      </c>
      <c r="D280" s="13">
        <v>116.58</v>
      </c>
      <c r="E280" s="23" t="str">
        <f t="shared" si="8"/>
        <v>0.7%</v>
      </c>
      <c r="F280" s="23" t="str">
        <f t="shared" si="9"/>
        <v>11.2%</v>
      </c>
    </row>
    <row r="281" spans="1:6">
      <c r="A281">
        <v>2012</v>
      </c>
      <c r="B281">
        <v>7</v>
      </c>
      <c r="C281" t="s">
        <v>125</v>
      </c>
      <c r="D281" s="13">
        <v>117.46</v>
      </c>
      <c r="E281" s="23" t="str">
        <f t="shared" si="8"/>
        <v>0.8%</v>
      </c>
      <c r="F281" s="23" t="str">
        <f t="shared" si="9"/>
        <v>11.1%</v>
      </c>
    </row>
    <row r="282" spans="1:6">
      <c r="A282">
        <v>2012</v>
      </c>
      <c r="B282">
        <v>8</v>
      </c>
      <c r="C282" t="s">
        <v>126</v>
      </c>
      <c r="D282" s="13">
        <v>118.71</v>
      </c>
      <c r="E282" s="23" t="str">
        <f t="shared" si="8"/>
        <v>1.1%</v>
      </c>
      <c r="F282" s="23" t="str">
        <f t="shared" si="9"/>
        <v>12.5%</v>
      </c>
    </row>
    <row r="283" spans="1:6">
      <c r="A283">
        <v>2012</v>
      </c>
      <c r="B283">
        <v>9</v>
      </c>
      <c r="C283" t="s">
        <v>127</v>
      </c>
      <c r="D283" s="13">
        <v>118.69</v>
      </c>
      <c r="E283" s="23" t="str">
        <f t="shared" si="8"/>
        <v>0%</v>
      </c>
      <c r="F283" s="23" t="str">
        <f t="shared" si="9"/>
        <v>11%</v>
      </c>
    </row>
    <row r="284" spans="1:6">
      <c r="A284">
        <v>2012</v>
      </c>
      <c r="B284">
        <v>10</v>
      </c>
      <c r="C284" t="s">
        <v>128</v>
      </c>
      <c r="D284" s="13">
        <v>118.63</v>
      </c>
      <c r="E284" s="23" t="str">
        <f t="shared" si="8"/>
        <v>-0.1%</v>
      </c>
      <c r="F284" s="23" t="str">
        <f t="shared" si="9"/>
        <v>9.4%</v>
      </c>
    </row>
    <row r="285" spans="1:6">
      <c r="A285">
        <v>2012</v>
      </c>
      <c r="B285">
        <v>11</v>
      </c>
      <c r="C285" t="s">
        <v>129</v>
      </c>
      <c r="D285" s="13">
        <v>118.22</v>
      </c>
      <c r="E285" s="23" t="str">
        <f t="shared" si="8"/>
        <v>-0.3%</v>
      </c>
      <c r="F285" s="23" t="str">
        <f t="shared" si="9"/>
        <v>7.3%</v>
      </c>
    </row>
    <row r="286" spans="1:6">
      <c r="A286">
        <v>2012</v>
      </c>
      <c r="B286">
        <v>12</v>
      </c>
      <c r="C286" t="s">
        <v>130</v>
      </c>
      <c r="D286" s="13">
        <v>118.63</v>
      </c>
      <c r="E286" s="23" t="str">
        <f t="shared" si="8"/>
        <v>0.3%</v>
      </c>
      <c r="F286" s="23" t="str">
        <f t="shared" si="9"/>
        <v>6.8%</v>
      </c>
    </row>
    <row r="287" spans="1:6">
      <c r="A287">
        <v>2013</v>
      </c>
      <c r="B287">
        <v>1</v>
      </c>
      <c r="C287" t="s">
        <v>119</v>
      </c>
      <c r="D287" s="13">
        <v>117.9</v>
      </c>
      <c r="E287" s="23" t="str">
        <f t="shared" si="8"/>
        <v>-0.6%</v>
      </c>
      <c r="F287" s="23" t="str">
        <f t="shared" si="9"/>
        <v>5.4%</v>
      </c>
    </row>
    <row r="288" spans="1:6">
      <c r="A288">
        <v>2013</v>
      </c>
      <c r="B288">
        <v>2</v>
      </c>
      <c r="C288" t="s">
        <v>120</v>
      </c>
      <c r="D288" s="13">
        <v>118.21</v>
      </c>
      <c r="E288" s="23" t="str">
        <f t="shared" si="8"/>
        <v>0.3%</v>
      </c>
      <c r="F288" s="23" t="str">
        <f t="shared" si="9"/>
        <v>5%</v>
      </c>
    </row>
    <row r="289" spans="1:6">
      <c r="A289">
        <v>2013</v>
      </c>
      <c r="B289">
        <v>3</v>
      </c>
      <c r="C289" t="s">
        <v>121</v>
      </c>
      <c r="D289" s="13">
        <v>118.56</v>
      </c>
      <c r="E289" s="23" t="str">
        <f t="shared" si="8"/>
        <v>0.3%</v>
      </c>
      <c r="F289" s="23" t="str">
        <f t="shared" si="9"/>
        <v>4.2%</v>
      </c>
    </row>
    <row r="290" spans="1:6">
      <c r="A290">
        <v>2013</v>
      </c>
      <c r="B290">
        <v>4</v>
      </c>
      <c r="C290" t="s">
        <v>122</v>
      </c>
      <c r="D290" s="13">
        <v>118.83</v>
      </c>
      <c r="E290" s="23" t="str">
        <f t="shared" si="8"/>
        <v>0.2%</v>
      </c>
      <c r="F290" s="23" t="str">
        <f t="shared" si="9"/>
        <v>3.8%</v>
      </c>
    </row>
    <row r="291" spans="1:6">
      <c r="A291">
        <v>2013</v>
      </c>
      <c r="B291">
        <v>5</v>
      </c>
      <c r="C291" t="s">
        <v>123</v>
      </c>
      <c r="D291" s="13">
        <v>120.72</v>
      </c>
      <c r="E291" s="23" t="str">
        <f t="shared" si="8"/>
        <v>1.6%</v>
      </c>
      <c r="F291" s="23" t="str">
        <f t="shared" si="9"/>
        <v>4.3%</v>
      </c>
    </row>
    <row r="292" spans="1:6">
      <c r="A292">
        <v>2013</v>
      </c>
      <c r="B292">
        <v>6</v>
      </c>
      <c r="C292" t="s">
        <v>124</v>
      </c>
      <c r="D292" s="13">
        <v>122.7</v>
      </c>
      <c r="E292" s="23" t="str">
        <f t="shared" si="8"/>
        <v>1.6%</v>
      </c>
      <c r="F292" s="23" t="str">
        <f t="shared" si="9"/>
        <v>5.2%</v>
      </c>
    </row>
    <row r="293" spans="1:6">
      <c r="A293">
        <v>2013</v>
      </c>
      <c r="B293">
        <v>7</v>
      </c>
      <c r="C293" t="s">
        <v>125</v>
      </c>
      <c r="D293" s="13">
        <v>122.46</v>
      </c>
      <c r="E293" s="23" t="str">
        <f t="shared" si="8"/>
        <v>-0.2%</v>
      </c>
      <c r="F293" s="23" t="str">
        <f t="shared" si="9"/>
        <v>4.3%</v>
      </c>
    </row>
    <row r="294" spans="1:6">
      <c r="A294">
        <v>2013</v>
      </c>
      <c r="B294">
        <v>8</v>
      </c>
      <c r="C294" t="s">
        <v>126</v>
      </c>
      <c r="D294" s="13">
        <v>124.48</v>
      </c>
      <c r="E294" s="23" t="str">
        <f t="shared" si="8"/>
        <v>1.6%</v>
      </c>
      <c r="F294" s="23" t="str">
        <f t="shared" si="9"/>
        <v>4.9%</v>
      </c>
    </row>
    <row r="295" spans="1:6">
      <c r="A295">
        <v>2013</v>
      </c>
      <c r="B295">
        <v>9</v>
      </c>
      <c r="C295" t="s">
        <v>127</v>
      </c>
      <c r="D295" s="13">
        <v>124.52</v>
      </c>
      <c r="E295" s="23" t="str">
        <f t="shared" si="8"/>
        <v>0%</v>
      </c>
      <c r="F295" s="23" t="str">
        <f t="shared" si="9"/>
        <v>4.9%</v>
      </c>
    </row>
    <row r="296" spans="1:6">
      <c r="A296">
        <v>2013</v>
      </c>
      <c r="B296">
        <v>10</v>
      </c>
      <c r="C296" t="s">
        <v>128</v>
      </c>
      <c r="D296" s="13">
        <v>124.12</v>
      </c>
      <c r="E296" s="23" t="str">
        <f t="shared" si="8"/>
        <v>-0.3%</v>
      </c>
      <c r="F296" s="23" t="str">
        <f t="shared" si="9"/>
        <v>4.6%</v>
      </c>
    </row>
    <row r="297" spans="1:6">
      <c r="A297">
        <v>2013</v>
      </c>
      <c r="B297">
        <v>11</v>
      </c>
      <c r="C297" t="s">
        <v>129</v>
      </c>
      <c r="D297" s="13">
        <v>124.2</v>
      </c>
      <c r="E297" s="23" t="str">
        <f t="shared" si="8"/>
        <v>0.1%</v>
      </c>
      <c r="F297" s="23" t="str">
        <f t="shared" si="9"/>
        <v>5.1%</v>
      </c>
    </row>
    <row r="298" spans="1:6">
      <c r="A298">
        <v>2013</v>
      </c>
      <c r="B298">
        <v>12</v>
      </c>
      <c r="C298" t="s">
        <v>130</v>
      </c>
      <c r="D298" s="13">
        <v>123.93</v>
      </c>
      <c r="E298" s="23" t="str">
        <f t="shared" si="8"/>
        <v>-0.2%</v>
      </c>
      <c r="F298" s="23" t="str">
        <f t="shared" si="9"/>
        <v>4.5%</v>
      </c>
    </row>
    <row r="299" spans="1:6">
      <c r="A299">
        <v>2014</v>
      </c>
      <c r="B299">
        <v>1</v>
      </c>
      <c r="C299" t="s">
        <v>119</v>
      </c>
      <c r="D299" s="13">
        <v>122.43</v>
      </c>
      <c r="E299" s="23" t="str">
        <f t="shared" si="8"/>
        <v>-1.2%</v>
      </c>
      <c r="F299" s="23" t="str">
        <f t="shared" si="9"/>
        <v>3.8%</v>
      </c>
    </row>
    <row r="300" spans="1:6">
      <c r="A300">
        <v>2014</v>
      </c>
      <c r="B300">
        <v>2</v>
      </c>
      <c r="C300" t="s">
        <v>120</v>
      </c>
      <c r="D300" s="13">
        <v>122.21</v>
      </c>
      <c r="E300" s="23" t="str">
        <f t="shared" si="8"/>
        <v>-0.2%</v>
      </c>
      <c r="F300" s="23" t="str">
        <f t="shared" si="9"/>
        <v>3.4%</v>
      </c>
    </row>
    <row r="301" spans="1:6">
      <c r="A301">
        <v>2014</v>
      </c>
      <c r="B301">
        <v>3</v>
      </c>
      <c r="C301" t="s">
        <v>121</v>
      </c>
      <c r="D301" s="13">
        <v>121.25</v>
      </c>
      <c r="E301" s="23" t="str">
        <f t="shared" si="8"/>
        <v>-0.8%</v>
      </c>
      <c r="F301" s="23" t="str">
        <f t="shared" si="9"/>
        <v>2.3%</v>
      </c>
    </row>
    <row r="302" spans="1:6">
      <c r="A302">
        <v>2014</v>
      </c>
      <c r="B302">
        <v>4</v>
      </c>
      <c r="C302" t="s">
        <v>122</v>
      </c>
      <c r="D302" s="13">
        <v>121.03</v>
      </c>
      <c r="E302" s="23" t="str">
        <f t="shared" si="8"/>
        <v>-0.2%</v>
      </c>
      <c r="F302" s="23" t="str">
        <f t="shared" si="9"/>
        <v>1.9%</v>
      </c>
    </row>
    <row r="303" spans="1:6">
      <c r="A303">
        <v>2014</v>
      </c>
      <c r="B303">
        <v>5</v>
      </c>
      <c r="C303" t="s">
        <v>123</v>
      </c>
      <c r="D303" s="13">
        <v>122.09</v>
      </c>
      <c r="E303" s="23" t="str">
        <f t="shared" si="8"/>
        <v>0.9%</v>
      </c>
      <c r="F303" s="23" t="str">
        <f t="shared" si="9"/>
        <v>1.1%</v>
      </c>
    </row>
    <row r="304" spans="1:6">
      <c r="A304">
        <v>2014</v>
      </c>
      <c r="B304">
        <v>6</v>
      </c>
      <c r="C304" t="s">
        <v>124</v>
      </c>
      <c r="D304" s="13">
        <v>121.5</v>
      </c>
      <c r="E304" s="23" t="str">
        <f t="shared" si="8"/>
        <v>-0.5%</v>
      </c>
      <c r="F304" s="23" t="str">
        <f t="shared" si="9"/>
        <v>-1%</v>
      </c>
    </row>
    <row r="305" spans="1:6">
      <c r="A305">
        <v>2014</v>
      </c>
      <c r="B305">
        <v>7</v>
      </c>
      <c r="C305" t="s">
        <v>125</v>
      </c>
      <c r="D305" s="13">
        <v>121.01</v>
      </c>
      <c r="E305" s="23" t="str">
        <f t="shared" si="8"/>
        <v>-0.4%</v>
      </c>
      <c r="F305" s="23" t="str">
        <f t="shared" si="9"/>
        <v>-1.2%</v>
      </c>
    </row>
    <row r="306" spans="1:6">
      <c r="A306">
        <v>2014</v>
      </c>
      <c r="B306">
        <v>8</v>
      </c>
      <c r="C306" t="s">
        <v>126</v>
      </c>
      <c r="D306" s="13">
        <v>121.48</v>
      </c>
      <c r="E306" s="23" t="str">
        <f t="shared" si="8"/>
        <v>0.4%</v>
      </c>
      <c r="F306" s="23" t="str">
        <f t="shared" si="9"/>
        <v>-2.4%</v>
      </c>
    </row>
    <row r="307" spans="1:6">
      <c r="A307">
        <v>2014</v>
      </c>
      <c r="B307">
        <v>9</v>
      </c>
      <c r="C307" t="s">
        <v>127</v>
      </c>
      <c r="D307" s="13">
        <v>121.85</v>
      </c>
      <c r="E307" s="23" t="str">
        <f t="shared" si="8"/>
        <v>0.3%</v>
      </c>
      <c r="F307" s="23" t="str">
        <f t="shared" si="9"/>
        <v>-2.1%</v>
      </c>
    </row>
    <row r="308" spans="1:6">
      <c r="A308">
        <v>2014</v>
      </c>
      <c r="B308">
        <v>10</v>
      </c>
      <c r="C308" t="s">
        <v>128</v>
      </c>
      <c r="D308" s="13">
        <v>122.23</v>
      </c>
      <c r="E308" s="23" t="str">
        <f t="shared" si="8"/>
        <v>0.3%</v>
      </c>
      <c r="F308" s="23" t="str">
        <f t="shared" si="9"/>
        <v>-1.5%</v>
      </c>
    </row>
    <row r="309" spans="1:6">
      <c r="A309">
        <v>2014</v>
      </c>
      <c r="B309">
        <v>11</v>
      </c>
      <c r="C309" t="s">
        <v>129</v>
      </c>
      <c r="D309" s="13">
        <v>122.84</v>
      </c>
      <c r="E309" s="23" t="str">
        <f t="shared" si="8"/>
        <v>0.5%</v>
      </c>
      <c r="F309" s="23" t="str">
        <f t="shared" si="9"/>
        <v>-1.1%</v>
      </c>
    </row>
    <row r="310" spans="1:6">
      <c r="A310">
        <v>2014</v>
      </c>
      <c r="B310">
        <v>12</v>
      </c>
      <c r="C310" t="s">
        <v>130</v>
      </c>
      <c r="D310" s="13">
        <v>121.43</v>
      </c>
      <c r="E310" s="23" t="str">
        <f t="shared" si="8"/>
        <v>-1.1%</v>
      </c>
      <c r="F310" s="23" t="str">
        <f t="shared" si="9"/>
        <v>-2%</v>
      </c>
    </row>
    <row r="311" spans="1:6">
      <c r="A311">
        <v>2015</v>
      </c>
      <c r="B311">
        <v>1</v>
      </c>
      <c r="C311" t="s">
        <v>119</v>
      </c>
      <c r="D311" s="13">
        <v>120.97</v>
      </c>
      <c r="E311" s="23" t="str">
        <f t="shared" si="8"/>
        <v>-0.4%</v>
      </c>
      <c r="F311" s="23" t="str">
        <f t="shared" si="9"/>
        <v>-1.2%</v>
      </c>
    </row>
    <row r="312" spans="1:6">
      <c r="A312">
        <v>2015</v>
      </c>
      <c r="B312">
        <v>2</v>
      </c>
      <c r="C312" t="s">
        <v>120</v>
      </c>
      <c r="D312" s="13">
        <v>120.73</v>
      </c>
      <c r="E312" s="23" t="str">
        <f t="shared" si="8"/>
        <v>-0.2%</v>
      </c>
      <c r="F312" s="23" t="str">
        <f t="shared" si="9"/>
        <v>-1.2%</v>
      </c>
    </row>
    <row r="313" spans="1:6">
      <c r="A313">
        <v>2015</v>
      </c>
      <c r="B313">
        <v>3</v>
      </c>
      <c r="C313" t="s">
        <v>121</v>
      </c>
      <c r="D313" s="13">
        <v>121.54</v>
      </c>
      <c r="E313" s="23" t="str">
        <f t="shared" si="8"/>
        <v>0.7%</v>
      </c>
      <c r="F313" s="23" t="str">
        <f t="shared" si="9"/>
        <v>0.2%</v>
      </c>
    </row>
    <row r="314" spans="1:6">
      <c r="A314">
        <v>2015</v>
      </c>
      <c r="B314">
        <v>4</v>
      </c>
      <c r="C314" t="s">
        <v>122</v>
      </c>
      <c r="D314" s="13">
        <v>122.61</v>
      </c>
      <c r="E314" s="23" t="str">
        <f t="shared" si="8"/>
        <v>0.9%</v>
      </c>
      <c r="F314" s="23" t="str">
        <f t="shared" si="9"/>
        <v>1.3%</v>
      </c>
    </row>
    <row r="315" spans="1:6">
      <c r="A315">
        <v>2015</v>
      </c>
      <c r="B315">
        <v>5</v>
      </c>
      <c r="C315" t="s">
        <v>123</v>
      </c>
      <c r="D315" s="13">
        <v>124.03</v>
      </c>
      <c r="E315" s="23" t="str">
        <f t="shared" si="8"/>
        <v>1.2%</v>
      </c>
      <c r="F315" s="23" t="str">
        <f t="shared" si="9"/>
        <v>1.6%</v>
      </c>
    </row>
    <row r="316" spans="1:6">
      <c r="A316">
        <v>2015</v>
      </c>
      <c r="B316">
        <v>6</v>
      </c>
      <c r="C316" t="s">
        <v>124</v>
      </c>
      <c r="D316" s="13">
        <v>124.37</v>
      </c>
      <c r="E316" s="23" t="str">
        <f t="shared" si="8"/>
        <v>0.3%</v>
      </c>
      <c r="F316" s="23" t="str">
        <f t="shared" si="9"/>
        <v>2.4%</v>
      </c>
    </row>
    <row r="317" spans="1:6">
      <c r="A317">
        <v>2015</v>
      </c>
      <c r="B317">
        <v>7</v>
      </c>
      <c r="C317" t="s">
        <v>125</v>
      </c>
      <c r="D317" s="13">
        <v>124.44</v>
      </c>
      <c r="E317" s="23" t="str">
        <f t="shared" si="8"/>
        <v>0.1%</v>
      </c>
      <c r="F317" s="23" t="str">
        <f t="shared" si="9"/>
        <v>2.8%</v>
      </c>
    </row>
    <row r="318" spans="1:6">
      <c r="A318">
        <v>2015</v>
      </c>
      <c r="B318">
        <v>8</v>
      </c>
      <c r="C318" t="s">
        <v>126</v>
      </c>
      <c r="D318" s="13">
        <v>124.76</v>
      </c>
      <c r="E318" s="23" t="str">
        <f t="shared" si="8"/>
        <v>0.3%</v>
      </c>
      <c r="F318" s="23" t="str">
        <f t="shared" si="9"/>
        <v>2.7%</v>
      </c>
    </row>
    <row r="319" spans="1:6">
      <c r="A319">
        <v>2015</v>
      </c>
      <c r="B319">
        <v>9</v>
      </c>
      <c r="C319" t="s">
        <v>127</v>
      </c>
      <c r="D319" s="13">
        <v>124.54</v>
      </c>
      <c r="E319" s="23" t="str">
        <f t="shared" si="8"/>
        <v>-0.2%</v>
      </c>
      <c r="F319" s="23" t="str">
        <f t="shared" si="9"/>
        <v>2.2%</v>
      </c>
    </row>
    <row r="320" spans="1:6">
      <c r="A320">
        <v>2015</v>
      </c>
      <c r="B320">
        <v>10</v>
      </c>
      <c r="C320" t="s">
        <v>128</v>
      </c>
      <c r="D320" s="13">
        <v>124.84</v>
      </c>
      <c r="E320" s="23" t="str">
        <f t="shared" si="8"/>
        <v>0.2%</v>
      </c>
      <c r="F320" s="23" t="str">
        <f t="shared" si="9"/>
        <v>2.1%</v>
      </c>
    </row>
    <row r="321" spans="1:6">
      <c r="A321">
        <v>2015</v>
      </c>
      <c r="B321">
        <v>11</v>
      </c>
      <c r="C321" t="s">
        <v>129</v>
      </c>
      <c r="D321" s="13">
        <v>124.48</v>
      </c>
      <c r="E321" s="23" t="str">
        <f t="shared" si="8"/>
        <v>-0.3%</v>
      </c>
      <c r="F321" s="23" t="str">
        <f t="shared" si="9"/>
        <v>1.3%</v>
      </c>
    </row>
    <row r="322" spans="1:6">
      <c r="A322">
        <v>2015</v>
      </c>
      <c r="B322">
        <v>12</v>
      </c>
      <c r="C322" t="s">
        <v>130</v>
      </c>
      <c r="D322" s="13">
        <v>124.86</v>
      </c>
      <c r="E322" s="23" t="str">
        <f t="shared" si="8"/>
        <v>0.3%</v>
      </c>
      <c r="F322" s="23" t="str">
        <f t="shared" si="9"/>
        <v>2.8%</v>
      </c>
    </row>
    <row r="323" spans="1:6">
      <c r="A323">
        <v>2016</v>
      </c>
      <c r="B323">
        <v>1</v>
      </c>
      <c r="C323" t="s">
        <v>119</v>
      </c>
      <c r="D323" s="13">
        <v>126.33</v>
      </c>
      <c r="E323" s="23" t="str">
        <f t="shared" si="8"/>
        <v>1.2%</v>
      </c>
      <c r="F323" s="23" t="str">
        <f t="shared" si="9"/>
        <v>4.4%</v>
      </c>
    </row>
    <row r="324" spans="1:6">
      <c r="A324">
        <v>2016</v>
      </c>
      <c r="B324">
        <v>2</v>
      </c>
      <c r="C324" t="s">
        <v>120</v>
      </c>
      <c r="D324" s="13">
        <v>127.27</v>
      </c>
      <c r="E324" s="23" t="str">
        <f t="shared" ref="E324:E354" si="10">ROUND((D324-D323)/D323*100,1)&amp;"%"</f>
        <v>0.7%</v>
      </c>
      <c r="F324" s="23" t="str">
        <f t="shared" si="9"/>
        <v>5.4%</v>
      </c>
    </row>
    <row r="325" spans="1:6">
      <c r="A325">
        <v>2016</v>
      </c>
      <c r="B325">
        <v>3</v>
      </c>
      <c r="C325" t="s">
        <v>121</v>
      </c>
      <c r="D325" s="13">
        <v>126.71</v>
      </c>
      <c r="E325" s="23" t="str">
        <f t="shared" si="10"/>
        <v>-0.4%</v>
      </c>
      <c r="F325" s="23" t="str">
        <f t="shared" si="9"/>
        <v>4.3%</v>
      </c>
    </row>
    <row r="326" spans="1:6">
      <c r="A326">
        <v>2016</v>
      </c>
      <c r="B326">
        <v>4</v>
      </c>
      <c r="C326" t="s">
        <v>122</v>
      </c>
      <c r="D326" s="13">
        <v>127.17</v>
      </c>
      <c r="E326" s="23" t="str">
        <f t="shared" si="10"/>
        <v>0.4%</v>
      </c>
      <c r="F326" s="23" t="str">
        <f t="shared" si="9"/>
        <v>3.7%</v>
      </c>
    </row>
    <row r="327" spans="1:6">
      <c r="A327">
        <v>2016</v>
      </c>
      <c r="B327">
        <v>5</v>
      </c>
      <c r="C327" t="s">
        <v>123</v>
      </c>
      <c r="D327" s="13">
        <v>126.56</v>
      </c>
      <c r="E327" s="23" t="str">
        <f t="shared" si="10"/>
        <v>-0.5%</v>
      </c>
      <c r="F327" s="23" t="str">
        <f t="shared" si="9"/>
        <v>2%</v>
      </c>
    </row>
    <row r="328" spans="1:6">
      <c r="A328">
        <v>2016</v>
      </c>
      <c r="B328">
        <v>6</v>
      </c>
      <c r="C328" t="s">
        <v>124</v>
      </c>
      <c r="D328" s="13">
        <v>126.86</v>
      </c>
      <c r="E328" s="23" t="str">
        <f t="shared" si="10"/>
        <v>0.2%</v>
      </c>
      <c r="F328" s="23" t="str">
        <f t="shared" si="9"/>
        <v>2%</v>
      </c>
    </row>
    <row r="329" spans="1:6">
      <c r="A329">
        <v>2016</v>
      </c>
      <c r="B329">
        <v>7</v>
      </c>
      <c r="C329" t="s">
        <v>125</v>
      </c>
      <c r="D329" s="13">
        <v>126.32</v>
      </c>
      <c r="E329" s="23" t="str">
        <f t="shared" si="10"/>
        <v>-0.4%</v>
      </c>
      <c r="F329" s="23" t="str">
        <f t="shared" si="9"/>
        <v>1.5%</v>
      </c>
    </row>
    <row r="330" spans="1:6">
      <c r="A330">
        <v>2016</v>
      </c>
      <c r="B330">
        <v>8</v>
      </c>
      <c r="C330" t="s">
        <v>126</v>
      </c>
      <c r="D330" s="13">
        <v>126.04</v>
      </c>
      <c r="E330" s="23" t="str">
        <f t="shared" si="10"/>
        <v>-0.2%</v>
      </c>
      <c r="F330" s="23" t="str">
        <f t="shared" si="9"/>
        <v>1%</v>
      </c>
    </row>
    <row r="331" spans="1:6">
      <c r="A331">
        <v>2016</v>
      </c>
      <c r="B331">
        <v>9</v>
      </c>
      <c r="C331" t="s">
        <v>127</v>
      </c>
      <c r="D331" s="13">
        <v>124.27</v>
      </c>
      <c r="E331" s="23" t="str">
        <f t="shared" si="10"/>
        <v>-1.4%</v>
      </c>
      <c r="F331" s="23" t="str">
        <f t="shared" si="9"/>
        <v>-0.2%</v>
      </c>
    </row>
    <row r="332" spans="1:6">
      <c r="A332">
        <v>2016</v>
      </c>
      <c r="B332">
        <v>10</v>
      </c>
      <c r="C332" t="s">
        <v>128</v>
      </c>
      <c r="D332" s="13">
        <v>123.65</v>
      </c>
      <c r="E332" s="23" t="str">
        <f t="shared" si="10"/>
        <v>-0.5%</v>
      </c>
      <c r="F332" s="23" t="str">
        <f t="shared" si="9"/>
        <v>-1%</v>
      </c>
    </row>
    <row r="333" spans="1:6">
      <c r="A333">
        <v>2016</v>
      </c>
      <c r="B333">
        <v>11</v>
      </c>
      <c r="C333" t="s">
        <v>129</v>
      </c>
      <c r="D333" s="13">
        <v>119.66</v>
      </c>
      <c r="E333" s="23" t="str">
        <f t="shared" si="10"/>
        <v>-3.2%</v>
      </c>
      <c r="F333" s="23" t="str">
        <f t="shared" si="9"/>
        <v>-3.9%</v>
      </c>
    </row>
    <row r="334" spans="1:6">
      <c r="A334">
        <v>2016</v>
      </c>
      <c r="B334">
        <v>12</v>
      </c>
      <c r="C334" t="s">
        <v>130</v>
      </c>
      <c r="D334" s="13">
        <v>119.79</v>
      </c>
      <c r="E334" s="23" t="str">
        <f t="shared" si="10"/>
        <v>0.1%</v>
      </c>
      <c r="F334" s="23" t="str">
        <f t="shared" si="9"/>
        <v>-4.1%</v>
      </c>
    </row>
    <row r="335" spans="1:6">
      <c r="A335">
        <v>2017</v>
      </c>
      <c r="B335">
        <v>1</v>
      </c>
      <c r="C335" t="s">
        <v>119</v>
      </c>
      <c r="D335" s="13">
        <v>118.83</v>
      </c>
      <c r="E335" s="23" t="str">
        <f t="shared" si="10"/>
        <v>-0.8%</v>
      </c>
      <c r="F335" s="23" t="str">
        <f t="shared" ref="F335:F354" si="11">ROUND((D335-D323)/D323*100,1)&amp;"%"</f>
        <v>-5.9%</v>
      </c>
    </row>
    <row r="336" spans="1:6">
      <c r="A336">
        <v>2017</v>
      </c>
      <c r="B336">
        <v>2</v>
      </c>
      <c r="C336" t="s">
        <v>120</v>
      </c>
      <c r="D336" s="13">
        <v>121.27</v>
      </c>
      <c r="E336" s="23" t="str">
        <f t="shared" si="10"/>
        <v>2.1%</v>
      </c>
      <c r="F336" s="23" t="str">
        <f t="shared" si="11"/>
        <v>-4.7%</v>
      </c>
    </row>
    <row r="337" spans="1:6">
      <c r="A337">
        <v>2017</v>
      </c>
      <c r="B337">
        <v>3</v>
      </c>
      <c r="C337" t="s">
        <v>121</v>
      </c>
      <c r="D337" s="13">
        <v>119.85</v>
      </c>
      <c r="E337" s="23" t="str">
        <f t="shared" si="10"/>
        <v>-1.2%</v>
      </c>
      <c r="F337" s="23" t="str">
        <f t="shared" si="11"/>
        <v>-5.4%</v>
      </c>
    </row>
    <row r="338" spans="1:6">
      <c r="A338">
        <v>2017</v>
      </c>
      <c r="B338">
        <v>4</v>
      </c>
      <c r="C338" t="s">
        <v>122</v>
      </c>
      <c r="D338" s="13">
        <v>120.93</v>
      </c>
      <c r="E338" s="23" t="str">
        <f t="shared" si="10"/>
        <v>0.9%</v>
      </c>
      <c r="F338" s="23" t="str">
        <f t="shared" si="11"/>
        <v>-4.9%</v>
      </c>
    </row>
    <row r="339" spans="1:6">
      <c r="A339">
        <v>2017</v>
      </c>
      <c r="B339">
        <v>5</v>
      </c>
      <c r="C339" t="s">
        <v>123</v>
      </c>
      <c r="D339" s="13">
        <v>120.74</v>
      </c>
      <c r="E339" s="23" t="str">
        <f t="shared" si="10"/>
        <v>-0.2%</v>
      </c>
      <c r="F339" s="23" t="str">
        <f t="shared" si="11"/>
        <v>-4.6%</v>
      </c>
    </row>
    <row r="340" spans="1:6">
      <c r="A340">
        <v>2017</v>
      </c>
      <c r="B340">
        <v>6</v>
      </c>
      <c r="C340" t="s">
        <v>124</v>
      </c>
      <c r="D340" s="13">
        <v>120.58</v>
      </c>
      <c r="E340" s="23" t="str">
        <f t="shared" si="10"/>
        <v>-0.1%</v>
      </c>
      <c r="F340" s="23" t="str">
        <f t="shared" si="11"/>
        <v>-5%</v>
      </c>
    </row>
    <row r="341" spans="1:6">
      <c r="A341">
        <v>2017</v>
      </c>
      <c r="B341">
        <v>7</v>
      </c>
      <c r="C341" t="s">
        <v>125</v>
      </c>
      <c r="D341" s="13">
        <v>120.89</v>
      </c>
      <c r="E341" s="23" t="str">
        <f t="shared" si="10"/>
        <v>0.3%</v>
      </c>
      <c r="F341" s="23" t="str">
        <f t="shared" si="11"/>
        <v>-4.3%</v>
      </c>
    </row>
    <row r="342" spans="1:6">
      <c r="A342">
        <v>2017</v>
      </c>
      <c r="B342">
        <v>8</v>
      </c>
      <c r="C342" t="s">
        <v>126</v>
      </c>
      <c r="D342" s="13">
        <v>120.83</v>
      </c>
      <c r="E342" s="23" t="str">
        <f t="shared" si="10"/>
        <v>0%</v>
      </c>
      <c r="F342" s="23" t="str">
        <f t="shared" si="11"/>
        <v>-4.1%</v>
      </c>
    </row>
    <row r="343" spans="1:6">
      <c r="A343">
        <v>2017</v>
      </c>
      <c r="B343">
        <v>9</v>
      </c>
      <c r="C343" t="s">
        <v>127</v>
      </c>
      <c r="D343" s="13">
        <v>122.4</v>
      </c>
      <c r="E343" s="23" t="str">
        <f t="shared" si="10"/>
        <v>1.3%</v>
      </c>
      <c r="F343" s="23" t="str">
        <f t="shared" si="11"/>
        <v>-1.5%</v>
      </c>
    </row>
    <row r="344" spans="1:6">
      <c r="A344">
        <v>2017</v>
      </c>
      <c r="B344">
        <v>10</v>
      </c>
      <c r="C344" t="s">
        <v>128</v>
      </c>
      <c r="D344" s="13">
        <v>122.21</v>
      </c>
      <c r="E344" s="23" t="str">
        <f t="shared" si="10"/>
        <v>-0.2%</v>
      </c>
      <c r="F344" s="23" t="str">
        <f t="shared" si="11"/>
        <v>-1.2%</v>
      </c>
    </row>
    <row r="345" spans="1:6">
      <c r="A345">
        <v>2017</v>
      </c>
      <c r="B345">
        <v>11</v>
      </c>
      <c r="C345" t="s">
        <v>129</v>
      </c>
      <c r="D345" s="13">
        <v>123.11</v>
      </c>
      <c r="E345" s="23" t="str">
        <f t="shared" si="10"/>
        <v>0.7%</v>
      </c>
      <c r="F345" s="23" t="str">
        <f t="shared" si="11"/>
        <v>2.9%</v>
      </c>
    </row>
    <row r="346" spans="1:6">
      <c r="A346">
        <v>2017</v>
      </c>
      <c r="B346">
        <v>12</v>
      </c>
      <c r="C346" t="s">
        <v>130</v>
      </c>
      <c r="D346" s="13">
        <v>123.53</v>
      </c>
      <c r="E346" s="23" t="str">
        <f t="shared" si="10"/>
        <v>0.3%</v>
      </c>
      <c r="F346" s="23" t="str">
        <f t="shared" si="11"/>
        <v>3.1%</v>
      </c>
    </row>
    <row r="347" spans="1:6">
      <c r="A347">
        <v>2018</v>
      </c>
      <c r="B347">
        <v>1</v>
      </c>
      <c r="C347" t="s">
        <v>119</v>
      </c>
      <c r="D347" s="13">
        <v>124.07</v>
      </c>
      <c r="E347" s="23" t="str">
        <f t="shared" si="10"/>
        <v>0.4%</v>
      </c>
      <c r="F347" s="23" t="str">
        <f t="shared" si="11"/>
        <v>4.4%</v>
      </c>
    </row>
    <row r="348" spans="1:6">
      <c r="A348">
        <v>2018</v>
      </c>
      <c r="B348">
        <v>2</v>
      </c>
      <c r="C348" t="s">
        <v>120</v>
      </c>
      <c r="D348" s="13">
        <v>124.38</v>
      </c>
      <c r="E348" s="23" t="str">
        <f t="shared" si="10"/>
        <v>0.2%</v>
      </c>
      <c r="F348" s="23" t="str">
        <f t="shared" si="11"/>
        <v>2.6%</v>
      </c>
    </row>
    <row r="349" spans="1:6">
      <c r="A349">
        <v>2018</v>
      </c>
      <c r="B349">
        <v>3</v>
      </c>
      <c r="C349" t="s">
        <v>121</v>
      </c>
      <c r="D349" s="13">
        <v>124.76</v>
      </c>
      <c r="E349" s="23" t="str">
        <f t="shared" si="10"/>
        <v>0.3%</v>
      </c>
      <c r="F349" s="23" t="str">
        <f t="shared" si="11"/>
        <v>4.1%</v>
      </c>
    </row>
    <row r="350" spans="1:6">
      <c r="A350">
        <v>2018</v>
      </c>
      <c r="B350">
        <v>4</v>
      </c>
      <c r="C350" t="s">
        <v>122</v>
      </c>
      <c r="D350" s="13">
        <v>124.11</v>
      </c>
      <c r="E350" s="23" t="str">
        <f t="shared" si="10"/>
        <v>-0.5%</v>
      </c>
      <c r="F350" s="23" t="str">
        <f t="shared" si="11"/>
        <v>2.6%</v>
      </c>
    </row>
    <row r="351" spans="1:6">
      <c r="A351">
        <v>2018</v>
      </c>
      <c r="B351">
        <v>5</v>
      </c>
      <c r="C351" t="s">
        <v>123</v>
      </c>
      <c r="D351" s="13">
        <v>124.3</v>
      </c>
      <c r="E351" s="23" t="str">
        <f t="shared" si="10"/>
        <v>0.2%</v>
      </c>
      <c r="F351" s="23" t="str">
        <f t="shared" si="11"/>
        <v>2.9%</v>
      </c>
    </row>
    <row r="352" spans="1:6">
      <c r="A352">
        <v>2018</v>
      </c>
      <c r="B352">
        <v>6</v>
      </c>
      <c r="C352" t="s">
        <v>124</v>
      </c>
      <c r="D352" s="13">
        <v>124.48</v>
      </c>
      <c r="E352" s="23" t="str">
        <f t="shared" si="10"/>
        <v>0.1%</v>
      </c>
      <c r="F352" s="23" t="str">
        <f t="shared" si="11"/>
        <v>3.2%</v>
      </c>
    </row>
    <row r="353" spans="1:6">
      <c r="A353">
        <v>2018</v>
      </c>
      <c r="B353">
        <v>7</v>
      </c>
      <c r="C353" t="s">
        <v>125</v>
      </c>
      <c r="D353" s="13">
        <v>124.14</v>
      </c>
      <c r="E353" s="23" t="str">
        <f t="shared" si="10"/>
        <v>-0.3%</v>
      </c>
      <c r="F353" s="23" t="str">
        <f t="shared" si="11"/>
        <v>2.7%</v>
      </c>
    </row>
    <row r="354" spans="1:6">
      <c r="A354">
        <v>2018</v>
      </c>
      <c r="B354">
        <v>8</v>
      </c>
      <c r="C354" t="s">
        <v>126</v>
      </c>
      <c r="D354" s="13">
        <v>124.24</v>
      </c>
      <c r="E354" s="23" t="str">
        <f t="shared" si="10"/>
        <v>0.1%</v>
      </c>
      <c r="F354" s="23" t="str">
        <f t="shared" si="11"/>
        <v>2.8%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9"/>
  <sheetViews>
    <sheetView topLeftCell="A167" zoomScale="70" zoomScaleNormal="70" workbookViewId="0">
      <selection activeCell="A134" sqref="A134:C199"/>
    </sheetView>
  </sheetViews>
  <sheetFormatPr baseColWidth="10" defaultColWidth="16.140625" defaultRowHeight="15"/>
  <cols>
    <col min="1" max="1" width="6.28515625" bestFit="1" customWidth="1"/>
    <col min="2" max="2" width="3.85546875" bestFit="1" customWidth="1"/>
    <col min="3" max="3" width="6.42578125" bestFit="1" customWidth="1"/>
    <col min="4" max="20" width="4.140625" style="10" customWidth="1"/>
    <col min="21" max="36" width="4" customWidth="1"/>
    <col min="37" max="37" width="9.5703125" customWidth="1"/>
    <col min="38" max="38" width="17.28515625" bestFit="1" customWidth="1"/>
    <col min="39" max="39" width="15.85546875" bestFit="1" customWidth="1"/>
    <col min="40" max="40" width="15.28515625" bestFit="1" customWidth="1"/>
    <col min="41" max="41" width="16.42578125" bestFit="1" customWidth="1"/>
    <col min="42" max="43" width="16.85546875" bestFit="1" customWidth="1"/>
    <col min="44" max="44" width="16.42578125" bestFit="1" customWidth="1"/>
    <col min="45" max="45" width="16.85546875" bestFit="1" customWidth="1"/>
    <col min="46" max="46" width="17.28515625" bestFit="1" customWidth="1"/>
    <col min="47" max="47" width="18" bestFit="1" customWidth="1"/>
    <col min="48" max="48" width="17.140625" bestFit="1" customWidth="1"/>
    <col min="49" max="49" width="17.7109375" bestFit="1" customWidth="1"/>
    <col min="50" max="50" width="16.42578125" bestFit="1" customWidth="1"/>
    <col min="51" max="51" width="15.7109375" bestFit="1" customWidth="1"/>
    <col min="52" max="52" width="17.7109375" bestFit="1" customWidth="1"/>
    <col min="53" max="53" width="18.140625" bestFit="1" customWidth="1"/>
    <col min="54" max="54" width="18.5703125" bestFit="1" customWidth="1"/>
    <col min="55" max="55" width="25.7109375" bestFit="1" customWidth="1"/>
    <col min="56" max="56" width="24.42578125" bestFit="1" customWidth="1"/>
    <col min="57" max="57" width="23.7109375" bestFit="1" customWidth="1"/>
  </cols>
  <sheetData>
    <row r="1" spans="1:54" s="11" customFormat="1" ht="30" customHeight="1">
      <c r="A1" s="11" t="s">
        <v>47</v>
      </c>
      <c r="B1" s="11" t="s">
        <v>89</v>
      </c>
      <c r="C1" s="11" t="s">
        <v>90</v>
      </c>
      <c r="D1" s="11" t="s">
        <v>72</v>
      </c>
      <c r="E1" s="11" t="s">
        <v>73</v>
      </c>
      <c r="F1" s="11" t="s">
        <v>74</v>
      </c>
      <c r="G1" s="11" t="s">
        <v>75</v>
      </c>
      <c r="H1" s="11" t="s">
        <v>76</v>
      </c>
      <c r="I1" s="11" t="s">
        <v>77</v>
      </c>
      <c r="J1" s="11" t="s">
        <v>78</v>
      </c>
      <c r="K1" s="11" t="s">
        <v>79</v>
      </c>
      <c r="L1" s="11" t="s">
        <v>80</v>
      </c>
      <c r="M1" s="11" t="s">
        <v>81</v>
      </c>
      <c r="N1" s="11" t="s">
        <v>82</v>
      </c>
      <c r="O1" s="11" t="s">
        <v>83</v>
      </c>
      <c r="P1" s="11" t="s">
        <v>84</v>
      </c>
      <c r="Q1" s="11" t="s">
        <v>85</v>
      </c>
      <c r="R1" s="11" t="s">
        <v>86</v>
      </c>
      <c r="S1" s="11" t="s">
        <v>87</v>
      </c>
      <c r="T1" s="11" t="s">
        <v>88</v>
      </c>
      <c r="U1" s="11" t="str">
        <f>D1&amp;" varMensual"</f>
        <v>Nv Actuales XV varMensual</v>
      </c>
      <c r="V1" s="11" t="str">
        <f t="shared" ref="V1:AK1" si="0">E1&amp;" varMensual"</f>
        <v>Nv Actuales I varMensual</v>
      </c>
      <c r="W1" s="11" t="str">
        <f t="shared" si="0"/>
        <v>Nv Antigua I varMensual</v>
      </c>
      <c r="X1" s="11" t="str">
        <f t="shared" si="0"/>
        <v>Nv Actuales II varMensual</v>
      </c>
      <c r="Y1" s="11" t="str">
        <f t="shared" si="0"/>
        <v>Nv Actuales III varMensual</v>
      </c>
      <c r="Z1" s="11" t="str">
        <f t="shared" si="0"/>
        <v>Nv Actuales IV varMensual</v>
      </c>
      <c r="AA1" s="11" t="str">
        <f t="shared" si="0"/>
        <v>Nv Actuales V varMensual</v>
      </c>
      <c r="AB1" s="11" t="str">
        <f t="shared" si="0"/>
        <v>Nv Actuales VI varMensual</v>
      </c>
      <c r="AC1" s="11" t="str">
        <f t="shared" si="0"/>
        <v>Nv Actuales VII varMensual</v>
      </c>
      <c r="AD1" s="11" t="str">
        <f t="shared" si="0"/>
        <v>Nv  Actuales VIII varMensual</v>
      </c>
      <c r="AE1" s="11" t="str">
        <f t="shared" si="0"/>
        <v>Nv  Actuales IX varMensual</v>
      </c>
      <c r="AF1" s="11" t="str">
        <f t="shared" si="0"/>
        <v>Nv Actuales XIV varMensual</v>
      </c>
      <c r="AG1" s="11" t="str">
        <f t="shared" si="0"/>
        <v>Nv Actuales X varMensual</v>
      </c>
      <c r="AH1" s="11" t="str">
        <f t="shared" si="0"/>
        <v>Nv Antigua X varMensual</v>
      </c>
      <c r="AI1" s="11" t="str">
        <f t="shared" si="0"/>
        <v>Nv Actuales r XI varMensual</v>
      </c>
      <c r="AJ1" s="11" t="str">
        <f t="shared" si="0"/>
        <v>Nv Actuales r XII varMensual</v>
      </c>
      <c r="AK1" s="11" t="str">
        <f t="shared" si="0"/>
        <v>Nv Actuales r RM varMensual</v>
      </c>
      <c r="AL1" s="11" t="str">
        <f>D1&amp;" varAnual"</f>
        <v>Nv Actuales XV varAnual</v>
      </c>
      <c r="AM1" s="11" t="str">
        <f t="shared" ref="AM1:AY1" si="1">E1&amp;" varAnual"</f>
        <v>Nv Actuales I varAnual</v>
      </c>
      <c r="AN1" s="11" t="str">
        <f t="shared" si="1"/>
        <v>Nv Antigua I varAnual</v>
      </c>
      <c r="AO1" s="11" t="str">
        <f t="shared" si="1"/>
        <v>Nv Actuales II varAnual</v>
      </c>
      <c r="AP1" s="11" t="str">
        <f t="shared" si="1"/>
        <v>Nv Actuales III varAnual</v>
      </c>
      <c r="AQ1" s="11" t="str">
        <f t="shared" si="1"/>
        <v>Nv Actuales IV varAnual</v>
      </c>
      <c r="AR1" s="11" t="str">
        <f t="shared" si="1"/>
        <v>Nv Actuales V varAnual</v>
      </c>
      <c r="AS1" s="11" t="str">
        <f t="shared" si="1"/>
        <v>Nv Actuales VI varAnual</v>
      </c>
      <c r="AT1" s="11" t="str">
        <f t="shared" si="1"/>
        <v>Nv Actuales VII varAnual</v>
      </c>
      <c r="AU1" s="11" t="str">
        <f t="shared" si="1"/>
        <v>Nv  Actuales VIII varAnual</v>
      </c>
      <c r="AV1" s="11" t="str">
        <f t="shared" si="1"/>
        <v>Nv  Actuales IX varAnual</v>
      </c>
      <c r="AW1" s="11" t="str">
        <f t="shared" si="1"/>
        <v>Nv Actuales XIV varAnual</v>
      </c>
      <c r="AX1" s="11" t="str">
        <f t="shared" si="1"/>
        <v>Nv Actuales X varAnual</v>
      </c>
      <c r="AY1" s="11" t="str">
        <f t="shared" si="1"/>
        <v>Nv Antigua X varAnual</v>
      </c>
      <c r="AZ1" s="11" t="str">
        <f t="shared" ref="AZ1" si="2">R1&amp;" varAnual"</f>
        <v>Nv Actuales r XI varAnual</v>
      </c>
      <c r="BA1" s="11" t="str">
        <f t="shared" ref="BA1" si="3">S1&amp;" varAnual"</f>
        <v>Nv Actuales r XII varAnual</v>
      </c>
      <c r="BB1" s="11" t="str">
        <f t="shared" ref="BB1" si="4">T1&amp;" varAnual"</f>
        <v>Nv Actuales r RM varAnual</v>
      </c>
    </row>
    <row r="2" spans="1:54">
      <c r="A2">
        <v>2002</v>
      </c>
      <c r="B2">
        <v>1</v>
      </c>
      <c r="C2" t="s">
        <v>119</v>
      </c>
      <c r="F2" s="10">
        <v>95.65</v>
      </c>
      <c r="G2" s="10">
        <v>76.81</v>
      </c>
      <c r="H2" s="10">
        <v>70.510000000000005</v>
      </c>
      <c r="I2" s="10">
        <v>73.790000000000006</v>
      </c>
      <c r="J2" s="10">
        <v>80.3</v>
      </c>
      <c r="K2" s="10">
        <v>75.900000000000006</v>
      </c>
      <c r="L2" s="10">
        <v>75.290000000000006</v>
      </c>
      <c r="M2" s="10">
        <v>81.37</v>
      </c>
      <c r="N2" s="10">
        <v>73.75</v>
      </c>
      <c r="Q2" s="10">
        <v>104.83</v>
      </c>
      <c r="R2" s="10">
        <v>74.58</v>
      </c>
      <c r="S2" s="10">
        <v>73.349999999999994</v>
      </c>
      <c r="T2" s="10">
        <v>67.7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spans="1:54">
      <c r="A3">
        <v>2002</v>
      </c>
      <c r="B3">
        <v>2</v>
      </c>
      <c r="C3" t="s">
        <v>120</v>
      </c>
      <c r="F3" s="10">
        <v>89.99</v>
      </c>
      <c r="G3" s="10">
        <v>77</v>
      </c>
      <c r="H3" s="10">
        <v>71.38</v>
      </c>
      <c r="I3" s="10">
        <v>74.89</v>
      </c>
      <c r="J3" s="10">
        <v>81.3</v>
      </c>
      <c r="K3" s="10">
        <v>75.760000000000005</v>
      </c>
      <c r="L3" s="10">
        <v>75.489999999999995</v>
      </c>
      <c r="M3" s="10">
        <v>82.1</v>
      </c>
      <c r="N3" s="10">
        <v>74.73</v>
      </c>
      <c r="Q3" s="10">
        <v>103.38</v>
      </c>
      <c r="R3" s="10">
        <v>75.62</v>
      </c>
      <c r="S3" s="10">
        <v>73.459999999999994</v>
      </c>
      <c r="T3" s="10">
        <v>68.23</v>
      </c>
      <c r="U3" s="25" t="str">
        <f>IFERROR(ROUND((D3-D2)/D2*100,1)&amp;" %","")</f>
        <v/>
      </c>
      <c r="V3" s="25" t="str">
        <f t="shared" ref="V3:AK3" si="5">IFERROR(ROUND((E3-E2)/E2*100,1)&amp;" %","")</f>
        <v/>
      </c>
      <c r="W3" s="25" t="str">
        <f t="shared" si="5"/>
        <v>-5.9 %</v>
      </c>
      <c r="X3" s="25" t="str">
        <f t="shared" si="5"/>
        <v>0.2 %</v>
      </c>
      <c r="Y3" s="25" t="str">
        <f t="shared" si="5"/>
        <v>1.2 %</v>
      </c>
      <c r="Z3" s="25" t="str">
        <f t="shared" si="5"/>
        <v>1.5 %</v>
      </c>
      <c r="AA3" s="25" t="str">
        <f t="shared" si="5"/>
        <v>1.2 %</v>
      </c>
      <c r="AB3" s="25" t="str">
        <f t="shared" si="5"/>
        <v>-0.2 %</v>
      </c>
      <c r="AC3" s="25" t="str">
        <f t="shared" si="5"/>
        <v>0.3 %</v>
      </c>
      <c r="AD3" s="25" t="str">
        <f t="shared" si="5"/>
        <v>0.9 %</v>
      </c>
      <c r="AE3" s="25" t="str">
        <f t="shared" si="5"/>
        <v>1.3 %</v>
      </c>
      <c r="AF3" s="25" t="str">
        <f t="shared" si="5"/>
        <v/>
      </c>
      <c r="AG3" s="25" t="str">
        <f t="shared" si="5"/>
        <v/>
      </c>
      <c r="AH3" s="25" t="str">
        <f t="shared" si="5"/>
        <v>-1.4 %</v>
      </c>
      <c r="AI3" s="25" t="str">
        <f t="shared" si="5"/>
        <v>1.4 %</v>
      </c>
      <c r="AJ3" s="25" t="str">
        <f t="shared" si="5"/>
        <v>0.1 %</v>
      </c>
      <c r="AK3" s="25" t="str">
        <f t="shared" si="5"/>
        <v>0.8 %</v>
      </c>
    </row>
    <row r="4" spans="1:54">
      <c r="A4">
        <v>2002</v>
      </c>
      <c r="B4">
        <v>3</v>
      </c>
      <c r="C4" t="s">
        <v>121</v>
      </c>
      <c r="F4" s="10">
        <v>85.71</v>
      </c>
      <c r="G4" s="10">
        <v>76.42</v>
      </c>
      <c r="H4" s="10">
        <v>70.900000000000006</v>
      </c>
      <c r="I4" s="10">
        <v>74.63</v>
      </c>
      <c r="J4" s="10">
        <v>80.48</v>
      </c>
      <c r="K4" s="10">
        <v>75.83</v>
      </c>
      <c r="L4" s="10">
        <v>74.78</v>
      </c>
      <c r="M4" s="10">
        <v>82.46</v>
      </c>
      <c r="N4" s="10">
        <v>74.58</v>
      </c>
      <c r="Q4" s="10">
        <v>98.11</v>
      </c>
      <c r="R4" s="10">
        <v>74.38</v>
      </c>
      <c r="S4" s="10">
        <v>72.31</v>
      </c>
      <c r="T4" s="10">
        <v>68.14</v>
      </c>
      <c r="U4" s="25" t="str">
        <f t="shared" ref="U4:U67" si="6">IFERROR(ROUND((D4-D3)/D3*100,1)&amp;" %","")</f>
        <v/>
      </c>
      <c r="V4" s="25" t="str">
        <f t="shared" ref="V4:V67" si="7">IFERROR(ROUND((E4-E3)/E3*100,1)&amp;" %","")</f>
        <v/>
      </c>
      <c r="W4" s="25" t="str">
        <f t="shared" ref="W4:W67" si="8">IFERROR(ROUND((F4-F3)/F3*100,1)&amp;" %","")</f>
        <v>-4.8 %</v>
      </c>
      <c r="X4" s="25" t="str">
        <f t="shared" ref="X4:X67" si="9">IFERROR(ROUND((G4-G3)/G3*100,1)&amp;" %","")</f>
        <v>-0.8 %</v>
      </c>
      <c r="Y4" s="25" t="str">
        <f t="shared" ref="Y4:Y67" si="10">IFERROR(ROUND((H4-H3)/H3*100,1)&amp;" %","")</f>
        <v>-0.7 %</v>
      </c>
      <c r="Z4" s="25" t="str">
        <f t="shared" ref="Z4:Z67" si="11">IFERROR(ROUND((I4-I3)/I3*100,1)&amp;" %","")</f>
        <v>-0.3 %</v>
      </c>
      <c r="AA4" s="25" t="str">
        <f t="shared" ref="AA4:AA67" si="12">IFERROR(ROUND((J4-J3)/J3*100,1)&amp;" %","")</f>
        <v>-1 %</v>
      </c>
      <c r="AB4" s="25" t="str">
        <f t="shared" ref="AB4:AB67" si="13">IFERROR(ROUND((K4-K3)/K3*100,1)&amp;" %","")</f>
        <v>0.1 %</v>
      </c>
      <c r="AC4" s="25" t="str">
        <f t="shared" ref="AC4:AC67" si="14">IFERROR(ROUND((L4-L3)/L3*100,1)&amp;" %","")</f>
        <v>-0.9 %</v>
      </c>
      <c r="AD4" s="25" t="str">
        <f t="shared" ref="AD4:AD67" si="15">IFERROR(ROUND((M4-M3)/M3*100,1)&amp;" %","")</f>
        <v>0.4 %</v>
      </c>
      <c r="AE4" s="25" t="str">
        <f t="shared" ref="AE4:AE67" si="16">IFERROR(ROUND((N4-N3)/N3*100,1)&amp;" %","")</f>
        <v>-0.2 %</v>
      </c>
      <c r="AF4" s="25" t="str">
        <f t="shared" ref="AF4:AF67" si="17">IFERROR(ROUND((O4-O3)/O3*100,1)&amp;" %","")</f>
        <v/>
      </c>
      <c r="AG4" s="25" t="str">
        <f t="shared" ref="AG4:AG67" si="18">IFERROR(ROUND((P4-P3)/P3*100,1)&amp;" %","")</f>
        <v/>
      </c>
      <c r="AH4" s="25" t="str">
        <f t="shared" ref="AH4:AH67" si="19">IFERROR(ROUND((Q4-Q3)/Q3*100,1)&amp;" %","")</f>
        <v>-5.1 %</v>
      </c>
      <c r="AI4" s="25" t="str">
        <f t="shared" ref="AI4:AI67" si="20">IFERROR(ROUND((R4-R3)/R3*100,1)&amp;" %","")</f>
        <v>-1.6 %</v>
      </c>
      <c r="AJ4" s="25" t="str">
        <f t="shared" ref="AJ4:AJ67" si="21">IFERROR(ROUND((S4-S3)/S3*100,1)&amp;" %","")</f>
        <v>-1.6 %</v>
      </c>
      <c r="AK4" s="25" t="str">
        <f t="shared" ref="AK4:AK67" si="22">IFERROR(ROUND((T4-T3)/T3*100,1)&amp;" %","")</f>
        <v>-0.1 %</v>
      </c>
    </row>
    <row r="5" spans="1:54">
      <c r="A5">
        <v>2002</v>
      </c>
      <c r="B5">
        <v>4</v>
      </c>
      <c r="C5" t="s">
        <v>122</v>
      </c>
      <c r="F5" s="10">
        <v>83.01</v>
      </c>
      <c r="G5" s="10">
        <v>75.59</v>
      </c>
      <c r="H5" s="10">
        <v>70.7</v>
      </c>
      <c r="I5" s="10">
        <v>73.97</v>
      </c>
      <c r="J5" s="10">
        <v>80.989999999999995</v>
      </c>
      <c r="K5" s="10">
        <v>76.02</v>
      </c>
      <c r="L5" s="10">
        <v>73.819999999999993</v>
      </c>
      <c r="M5" s="10">
        <v>84.9</v>
      </c>
      <c r="N5" s="10">
        <v>74.16</v>
      </c>
      <c r="Q5" s="10">
        <v>97.47</v>
      </c>
      <c r="R5" s="10">
        <v>74.38</v>
      </c>
      <c r="S5" s="10">
        <v>72.03</v>
      </c>
      <c r="T5" s="10">
        <v>68.11</v>
      </c>
      <c r="U5" s="25" t="str">
        <f t="shared" si="6"/>
        <v/>
      </c>
      <c r="V5" s="25" t="str">
        <f t="shared" si="7"/>
        <v/>
      </c>
      <c r="W5" s="25" t="str">
        <f t="shared" si="8"/>
        <v>-3.2 %</v>
      </c>
      <c r="X5" s="25" t="str">
        <f t="shared" si="9"/>
        <v>-1.1 %</v>
      </c>
      <c r="Y5" s="25" t="str">
        <f t="shared" si="10"/>
        <v>-0.3 %</v>
      </c>
      <c r="Z5" s="25" t="str">
        <f t="shared" si="11"/>
        <v>-0.9 %</v>
      </c>
      <c r="AA5" s="25" t="str">
        <f t="shared" si="12"/>
        <v>0.6 %</v>
      </c>
      <c r="AB5" s="25" t="str">
        <f t="shared" si="13"/>
        <v>0.3 %</v>
      </c>
      <c r="AC5" s="25" t="str">
        <f t="shared" si="14"/>
        <v>-1.3 %</v>
      </c>
      <c r="AD5" s="25" t="str">
        <f t="shared" si="15"/>
        <v>3 %</v>
      </c>
      <c r="AE5" s="25" t="str">
        <f t="shared" si="16"/>
        <v>-0.6 %</v>
      </c>
      <c r="AF5" s="25" t="str">
        <f t="shared" si="17"/>
        <v/>
      </c>
      <c r="AG5" s="25" t="str">
        <f t="shared" si="18"/>
        <v/>
      </c>
      <c r="AH5" s="25" t="str">
        <f t="shared" si="19"/>
        <v>-0.7 %</v>
      </c>
      <c r="AI5" s="25" t="str">
        <f t="shared" si="20"/>
        <v>0 %</v>
      </c>
      <c r="AJ5" s="25" t="str">
        <f t="shared" si="21"/>
        <v>-0.4 %</v>
      </c>
      <c r="AK5" s="25" t="str">
        <f t="shared" si="22"/>
        <v>0 %</v>
      </c>
    </row>
    <row r="6" spans="1:54">
      <c r="A6">
        <v>2002</v>
      </c>
      <c r="B6">
        <v>5</v>
      </c>
      <c r="C6" t="s">
        <v>123</v>
      </c>
      <c r="F6" s="10">
        <v>85.33</v>
      </c>
      <c r="G6" s="10">
        <v>75.040000000000006</v>
      </c>
      <c r="H6" s="10">
        <v>71.069999999999993</v>
      </c>
      <c r="I6" s="10">
        <v>73.400000000000006</v>
      </c>
      <c r="J6" s="10">
        <v>79.45</v>
      </c>
      <c r="K6" s="10">
        <v>75.95</v>
      </c>
      <c r="L6" s="10">
        <v>73.900000000000006</v>
      </c>
      <c r="M6" s="10">
        <v>86.77</v>
      </c>
      <c r="N6" s="10">
        <v>73.489999999999995</v>
      </c>
      <c r="Q6" s="10">
        <v>94.32</v>
      </c>
      <c r="R6" s="10">
        <v>73.95</v>
      </c>
      <c r="S6" s="10">
        <v>71.83</v>
      </c>
      <c r="T6" s="10">
        <v>68</v>
      </c>
      <c r="U6" s="25" t="str">
        <f t="shared" si="6"/>
        <v/>
      </c>
      <c r="V6" s="25" t="str">
        <f t="shared" si="7"/>
        <v/>
      </c>
      <c r="W6" s="25" t="str">
        <f t="shared" si="8"/>
        <v>2.8 %</v>
      </c>
      <c r="X6" s="25" t="str">
        <f t="shared" si="9"/>
        <v>-0.7 %</v>
      </c>
      <c r="Y6" s="25" t="str">
        <f t="shared" si="10"/>
        <v>0.5 %</v>
      </c>
      <c r="Z6" s="25" t="str">
        <f t="shared" si="11"/>
        <v>-0.8 %</v>
      </c>
      <c r="AA6" s="25" t="str">
        <f t="shared" si="12"/>
        <v>-1.9 %</v>
      </c>
      <c r="AB6" s="25" t="str">
        <f t="shared" si="13"/>
        <v>-0.1 %</v>
      </c>
      <c r="AC6" s="25" t="str">
        <f t="shared" si="14"/>
        <v>0.1 %</v>
      </c>
      <c r="AD6" s="25" t="str">
        <f t="shared" si="15"/>
        <v>2.2 %</v>
      </c>
      <c r="AE6" s="25" t="str">
        <f t="shared" si="16"/>
        <v>-0.9 %</v>
      </c>
      <c r="AF6" s="25" t="str">
        <f t="shared" si="17"/>
        <v/>
      </c>
      <c r="AG6" s="25" t="str">
        <f t="shared" si="18"/>
        <v/>
      </c>
      <c r="AH6" s="25" t="str">
        <f t="shared" si="19"/>
        <v>-3.2 %</v>
      </c>
      <c r="AI6" s="25" t="str">
        <f t="shared" si="20"/>
        <v>-0.6 %</v>
      </c>
      <c r="AJ6" s="25" t="str">
        <f t="shared" si="21"/>
        <v>-0.3 %</v>
      </c>
      <c r="AK6" s="25" t="str">
        <f t="shared" si="22"/>
        <v>-0.2 %</v>
      </c>
    </row>
    <row r="7" spans="1:54">
      <c r="A7">
        <v>2002</v>
      </c>
      <c r="B7">
        <v>6</v>
      </c>
      <c r="C7" t="s">
        <v>124</v>
      </c>
      <c r="F7" s="10">
        <v>91.1</v>
      </c>
      <c r="G7" s="10">
        <v>73.760000000000005</v>
      </c>
      <c r="H7" s="10">
        <v>70.87</v>
      </c>
      <c r="I7" s="10">
        <v>73.08</v>
      </c>
      <c r="J7" s="10">
        <v>78.05</v>
      </c>
      <c r="K7" s="10">
        <v>75.58</v>
      </c>
      <c r="L7" s="10">
        <v>73.67</v>
      </c>
      <c r="M7" s="10">
        <v>89.48</v>
      </c>
      <c r="N7" s="10">
        <v>73.14</v>
      </c>
      <c r="Q7" s="10">
        <v>100.92</v>
      </c>
      <c r="R7" s="10">
        <v>74.11</v>
      </c>
      <c r="S7" s="10">
        <v>71.59</v>
      </c>
      <c r="T7" s="10">
        <v>67.239999999999995</v>
      </c>
      <c r="U7" s="25" t="str">
        <f t="shared" si="6"/>
        <v/>
      </c>
      <c r="V7" s="25" t="str">
        <f t="shared" si="7"/>
        <v/>
      </c>
      <c r="W7" s="25" t="str">
        <f t="shared" si="8"/>
        <v>6.8 %</v>
      </c>
      <c r="X7" s="25" t="str">
        <f t="shared" si="9"/>
        <v>-1.7 %</v>
      </c>
      <c r="Y7" s="25" t="str">
        <f t="shared" si="10"/>
        <v>-0.3 %</v>
      </c>
      <c r="Z7" s="25" t="str">
        <f t="shared" si="11"/>
        <v>-0.4 %</v>
      </c>
      <c r="AA7" s="25" t="str">
        <f t="shared" si="12"/>
        <v>-1.8 %</v>
      </c>
      <c r="AB7" s="25" t="str">
        <f t="shared" si="13"/>
        <v>-0.5 %</v>
      </c>
      <c r="AC7" s="25" t="str">
        <f t="shared" si="14"/>
        <v>-0.3 %</v>
      </c>
      <c r="AD7" s="25" t="str">
        <f t="shared" si="15"/>
        <v>3.1 %</v>
      </c>
      <c r="AE7" s="25" t="str">
        <f t="shared" si="16"/>
        <v>-0.5 %</v>
      </c>
      <c r="AF7" s="25" t="str">
        <f t="shared" si="17"/>
        <v/>
      </c>
      <c r="AG7" s="25" t="str">
        <f t="shared" si="18"/>
        <v/>
      </c>
      <c r="AH7" s="25" t="str">
        <f t="shared" si="19"/>
        <v>7 %</v>
      </c>
      <c r="AI7" s="25" t="str">
        <f t="shared" si="20"/>
        <v>0.2 %</v>
      </c>
      <c r="AJ7" s="25" t="str">
        <f t="shared" si="21"/>
        <v>-0.3 %</v>
      </c>
      <c r="AK7" s="25" t="str">
        <f t="shared" si="22"/>
        <v>-1.1 %</v>
      </c>
    </row>
    <row r="8" spans="1:54">
      <c r="A8">
        <v>2002</v>
      </c>
      <c r="B8">
        <v>7</v>
      </c>
      <c r="C8" t="s">
        <v>125</v>
      </c>
      <c r="F8" s="10">
        <v>93.84</v>
      </c>
      <c r="G8" s="10">
        <v>72.97</v>
      </c>
      <c r="H8" s="10">
        <v>70.64</v>
      </c>
      <c r="I8" s="10">
        <v>72.98</v>
      </c>
      <c r="J8" s="10">
        <v>77.260000000000005</v>
      </c>
      <c r="K8" s="10">
        <v>75.099999999999994</v>
      </c>
      <c r="L8" s="10">
        <v>72.989999999999995</v>
      </c>
      <c r="M8" s="10">
        <v>89.33</v>
      </c>
      <c r="N8" s="10">
        <v>74.069999999999993</v>
      </c>
      <c r="Q8" s="10">
        <v>102.2</v>
      </c>
      <c r="R8" s="10">
        <v>74.709999999999994</v>
      </c>
      <c r="S8" s="10">
        <v>71.819999999999993</v>
      </c>
      <c r="T8" s="10">
        <v>66.31</v>
      </c>
      <c r="U8" s="25" t="str">
        <f t="shared" si="6"/>
        <v/>
      </c>
      <c r="V8" s="25" t="str">
        <f t="shared" si="7"/>
        <v/>
      </c>
      <c r="W8" s="25" t="str">
        <f t="shared" si="8"/>
        <v>3 %</v>
      </c>
      <c r="X8" s="25" t="str">
        <f t="shared" si="9"/>
        <v>-1.1 %</v>
      </c>
      <c r="Y8" s="25" t="str">
        <f t="shared" si="10"/>
        <v>-0.3 %</v>
      </c>
      <c r="Z8" s="25" t="str">
        <f t="shared" si="11"/>
        <v>-0.1 %</v>
      </c>
      <c r="AA8" s="25" t="str">
        <f t="shared" si="12"/>
        <v>-1 %</v>
      </c>
      <c r="AB8" s="25" t="str">
        <f t="shared" si="13"/>
        <v>-0.6 %</v>
      </c>
      <c r="AC8" s="25" t="str">
        <f t="shared" si="14"/>
        <v>-0.9 %</v>
      </c>
      <c r="AD8" s="25" t="str">
        <f t="shared" si="15"/>
        <v>-0.2 %</v>
      </c>
      <c r="AE8" s="25" t="str">
        <f t="shared" si="16"/>
        <v>1.3 %</v>
      </c>
      <c r="AF8" s="25" t="str">
        <f t="shared" si="17"/>
        <v/>
      </c>
      <c r="AG8" s="25" t="str">
        <f t="shared" si="18"/>
        <v/>
      </c>
      <c r="AH8" s="25" t="str">
        <f t="shared" si="19"/>
        <v>1.3 %</v>
      </c>
      <c r="AI8" s="25" t="str">
        <f t="shared" si="20"/>
        <v>0.8 %</v>
      </c>
      <c r="AJ8" s="25" t="str">
        <f t="shared" si="21"/>
        <v>0.3 %</v>
      </c>
      <c r="AK8" s="25" t="str">
        <f t="shared" si="22"/>
        <v>-1.4 %</v>
      </c>
    </row>
    <row r="9" spans="1:54">
      <c r="A9">
        <v>2002</v>
      </c>
      <c r="B9">
        <v>8</v>
      </c>
      <c r="C9" t="s">
        <v>126</v>
      </c>
      <c r="F9" s="10">
        <v>93.97</v>
      </c>
      <c r="G9" s="10">
        <v>74.14</v>
      </c>
      <c r="H9" s="10">
        <v>71.77</v>
      </c>
      <c r="I9" s="10">
        <v>73.8</v>
      </c>
      <c r="J9" s="10">
        <v>76.28</v>
      </c>
      <c r="K9" s="10">
        <v>74.38</v>
      </c>
      <c r="L9" s="10">
        <v>73.78</v>
      </c>
      <c r="M9" s="10">
        <v>89.43</v>
      </c>
      <c r="N9" s="10">
        <v>74.45</v>
      </c>
      <c r="Q9" s="10">
        <v>106.79</v>
      </c>
      <c r="R9" s="10">
        <v>76.16</v>
      </c>
      <c r="S9" s="10">
        <v>72.59</v>
      </c>
      <c r="T9" s="10">
        <v>65.55</v>
      </c>
      <c r="U9" s="25" t="str">
        <f t="shared" si="6"/>
        <v/>
      </c>
      <c r="V9" s="25" t="str">
        <f t="shared" si="7"/>
        <v/>
      </c>
      <c r="W9" s="25" t="str">
        <f t="shared" si="8"/>
        <v>0.1 %</v>
      </c>
      <c r="X9" s="25" t="str">
        <f t="shared" si="9"/>
        <v>1.6 %</v>
      </c>
      <c r="Y9" s="25" t="str">
        <f t="shared" si="10"/>
        <v>1.6 %</v>
      </c>
      <c r="Z9" s="25" t="str">
        <f t="shared" si="11"/>
        <v>1.1 %</v>
      </c>
      <c r="AA9" s="25" t="str">
        <f t="shared" si="12"/>
        <v>-1.3 %</v>
      </c>
      <c r="AB9" s="25" t="str">
        <f t="shared" si="13"/>
        <v>-1 %</v>
      </c>
      <c r="AC9" s="25" t="str">
        <f t="shared" si="14"/>
        <v>1.1 %</v>
      </c>
      <c r="AD9" s="25" t="str">
        <f t="shared" si="15"/>
        <v>0.1 %</v>
      </c>
      <c r="AE9" s="25" t="str">
        <f t="shared" si="16"/>
        <v>0.5 %</v>
      </c>
      <c r="AF9" s="25" t="str">
        <f t="shared" si="17"/>
        <v/>
      </c>
      <c r="AG9" s="25" t="str">
        <f t="shared" si="18"/>
        <v/>
      </c>
      <c r="AH9" s="25" t="str">
        <f t="shared" si="19"/>
        <v>4.5 %</v>
      </c>
      <c r="AI9" s="25" t="str">
        <f t="shared" si="20"/>
        <v>1.9 %</v>
      </c>
      <c r="AJ9" s="25" t="str">
        <f t="shared" si="21"/>
        <v>1.1 %</v>
      </c>
      <c r="AK9" s="25" t="str">
        <f t="shared" si="22"/>
        <v>-1.1 %</v>
      </c>
    </row>
    <row r="10" spans="1:54">
      <c r="A10">
        <v>2002</v>
      </c>
      <c r="B10">
        <v>9</v>
      </c>
      <c r="C10" t="s">
        <v>127</v>
      </c>
      <c r="F10" s="10">
        <v>93</v>
      </c>
      <c r="G10" s="10">
        <v>74.47</v>
      </c>
      <c r="H10" s="10">
        <v>72.010000000000005</v>
      </c>
      <c r="I10" s="10">
        <v>73.98</v>
      </c>
      <c r="J10" s="10">
        <v>75.47</v>
      </c>
      <c r="K10" s="10">
        <v>74.150000000000006</v>
      </c>
      <c r="L10" s="10">
        <v>73.260000000000005</v>
      </c>
      <c r="M10" s="10">
        <v>89.22</v>
      </c>
      <c r="N10" s="10">
        <v>75.3</v>
      </c>
      <c r="Q10" s="10">
        <v>103.69</v>
      </c>
      <c r="R10" s="10">
        <v>76.03</v>
      </c>
      <c r="S10" s="10">
        <v>72.72</v>
      </c>
      <c r="T10" s="10">
        <v>65.47</v>
      </c>
      <c r="U10" s="25" t="str">
        <f t="shared" si="6"/>
        <v/>
      </c>
      <c r="V10" s="25" t="str">
        <f t="shared" si="7"/>
        <v/>
      </c>
      <c r="W10" s="25" t="str">
        <f t="shared" si="8"/>
        <v>-1 %</v>
      </c>
      <c r="X10" s="25" t="str">
        <f t="shared" si="9"/>
        <v>0.4 %</v>
      </c>
      <c r="Y10" s="25" t="str">
        <f t="shared" si="10"/>
        <v>0.3 %</v>
      </c>
      <c r="Z10" s="25" t="str">
        <f t="shared" si="11"/>
        <v>0.2 %</v>
      </c>
      <c r="AA10" s="25" t="str">
        <f t="shared" si="12"/>
        <v>-1.1 %</v>
      </c>
      <c r="AB10" s="25" t="str">
        <f t="shared" si="13"/>
        <v>-0.3 %</v>
      </c>
      <c r="AC10" s="25" t="str">
        <f t="shared" si="14"/>
        <v>-0.7 %</v>
      </c>
      <c r="AD10" s="25" t="str">
        <f t="shared" si="15"/>
        <v>-0.2 %</v>
      </c>
      <c r="AE10" s="25" t="str">
        <f t="shared" si="16"/>
        <v>1.1 %</v>
      </c>
      <c r="AF10" s="25" t="str">
        <f t="shared" si="17"/>
        <v/>
      </c>
      <c r="AG10" s="25" t="str">
        <f t="shared" si="18"/>
        <v/>
      </c>
      <c r="AH10" s="25" t="str">
        <f t="shared" si="19"/>
        <v>-2.9 %</v>
      </c>
      <c r="AI10" s="25" t="str">
        <f t="shared" si="20"/>
        <v>-0.2 %</v>
      </c>
      <c r="AJ10" s="25" t="str">
        <f t="shared" si="21"/>
        <v>0.2 %</v>
      </c>
      <c r="AK10" s="25" t="str">
        <f t="shared" si="22"/>
        <v>-0.1 %</v>
      </c>
    </row>
    <row r="11" spans="1:54">
      <c r="A11">
        <v>2002</v>
      </c>
      <c r="B11">
        <v>10</v>
      </c>
      <c r="C11" t="s">
        <v>128</v>
      </c>
      <c r="F11" s="10">
        <v>93.16</v>
      </c>
      <c r="G11" s="10">
        <v>74.56</v>
      </c>
      <c r="H11" s="10">
        <v>72.66</v>
      </c>
      <c r="I11" s="10">
        <v>74.63</v>
      </c>
      <c r="J11" s="10">
        <v>77.260000000000005</v>
      </c>
      <c r="K11" s="10">
        <v>74.459999999999994</v>
      </c>
      <c r="L11" s="10">
        <v>74.349999999999994</v>
      </c>
      <c r="M11" s="10">
        <v>88.94</v>
      </c>
      <c r="N11" s="10">
        <v>75.81</v>
      </c>
      <c r="Q11" s="10">
        <v>96.89</v>
      </c>
      <c r="R11" s="10">
        <v>75.78</v>
      </c>
      <c r="S11" s="10">
        <v>72.95</v>
      </c>
      <c r="T11" s="10">
        <v>66.099999999999994</v>
      </c>
      <c r="U11" s="25" t="str">
        <f t="shared" si="6"/>
        <v/>
      </c>
      <c r="V11" s="25" t="str">
        <f t="shared" si="7"/>
        <v/>
      </c>
      <c r="W11" s="25" t="str">
        <f t="shared" si="8"/>
        <v>0.2 %</v>
      </c>
      <c r="X11" s="25" t="str">
        <f t="shared" si="9"/>
        <v>0.1 %</v>
      </c>
      <c r="Y11" s="25" t="str">
        <f t="shared" si="10"/>
        <v>0.9 %</v>
      </c>
      <c r="Z11" s="25" t="str">
        <f t="shared" si="11"/>
        <v>0.9 %</v>
      </c>
      <c r="AA11" s="25" t="str">
        <f t="shared" si="12"/>
        <v>2.4 %</v>
      </c>
      <c r="AB11" s="25" t="str">
        <f t="shared" si="13"/>
        <v>0.4 %</v>
      </c>
      <c r="AC11" s="25" t="str">
        <f t="shared" si="14"/>
        <v>1.5 %</v>
      </c>
      <c r="AD11" s="25" t="str">
        <f t="shared" si="15"/>
        <v>-0.3 %</v>
      </c>
      <c r="AE11" s="25" t="str">
        <f t="shared" si="16"/>
        <v>0.7 %</v>
      </c>
      <c r="AF11" s="25" t="str">
        <f t="shared" si="17"/>
        <v/>
      </c>
      <c r="AG11" s="25" t="str">
        <f t="shared" si="18"/>
        <v/>
      </c>
      <c r="AH11" s="25" t="str">
        <f t="shared" si="19"/>
        <v>-6.6 %</v>
      </c>
      <c r="AI11" s="25" t="str">
        <f t="shared" si="20"/>
        <v>-0.3 %</v>
      </c>
      <c r="AJ11" s="25" t="str">
        <f t="shared" si="21"/>
        <v>0.3 %</v>
      </c>
      <c r="AK11" s="25" t="str">
        <f t="shared" si="22"/>
        <v>1 %</v>
      </c>
    </row>
    <row r="12" spans="1:54">
      <c r="A12">
        <v>2002</v>
      </c>
      <c r="B12">
        <v>11</v>
      </c>
      <c r="C12" t="s">
        <v>129</v>
      </c>
      <c r="F12" s="10">
        <v>91.7</v>
      </c>
      <c r="G12" s="10">
        <v>74.819999999999993</v>
      </c>
      <c r="H12" s="10">
        <v>72.64</v>
      </c>
      <c r="I12" s="10">
        <v>75.25</v>
      </c>
      <c r="J12" s="10">
        <v>78.8</v>
      </c>
      <c r="K12" s="10">
        <v>75.03</v>
      </c>
      <c r="L12" s="10">
        <v>74.8</v>
      </c>
      <c r="M12" s="10">
        <v>92.09</v>
      </c>
      <c r="N12" s="10">
        <v>77.11</v>
      </c>
      <c r="Q12" s="10">
        <v>93.46</v>
      </c>
      <c r="R12" s="10">
        <v>75.42</v>
      </c>
      <c r="S12" s="10">
        <v>72.87</v>
      </c>
      <c r="T12" s="10">
        <v>68.040000000000006</v>
      </c>
      <c r="U12" s="25" t="str">
        <f t="shared" si="6"/>
        <v/>
      </c>
      <c r="V12" s="25" t="str">
        <f t="shared" si="7"/>
        <v/>
      </c>
      <c r="W12" s="25" t="str">
        <f t="shared" si="8"/>
        <v>-1.6 %</v>
      </c>
      <c r="X12" s="25" t="str">
        <f t="shared" si="9"/>
        <v>0.3 %</v>
      </c>
      <c r="Y12" s="25" t="str">
        <f t="shared" si="10"/>
        <v>0 %</v>
      </c>
      <c r="Z12" s="25" t="str">
        <f t="shared" si="11"/>
        <v>0.8 %</v>
      </c>
      <c r="AA12" s="25" t="str">
        <f t="shared" si="12"/>
        <v>2 %</v>
      </c>
      <c r="AB12" s="25" t="str">
        <f t="shared" si="13"/>
        <v>0.8 %</v>
      </c>
      <c r="AC12" s="25" t="str">
        <f t="shared" si="14"/>
        <v>0.6 %</v>
      </c>
      <c r="AD12" s="25" t="str">
        <f t="shared" si="15"/>
        <v>3.5 %</v>
      </c>
      <c r="AE12" s="25" t="str">
        <f t="shared" si="16"/>
        <v>1.7 %</v>
      </c>
      <c r="AF12" s="25" t="str">
        <f t="shared" si="17"/>
        <v/>
      </c>
      <c r="AG12" s="25" t="str">
        <f t="shared" si="18"/>
        <v/>
      </c>
      <c r="AH12" s="25" t="str">
        <f t="shared" si="19"/>
        <v>-3.5 %</v>
      </c>
      <c r="AI12" s="25" t="str">
        <f t="shared" si="20"/>
        <v>-0.5 %</v>
      </c>
      <c r="AJ12" s="25" t="str">
        <f t="shared" si="21"/>
        <v>-0.1 %</v>
      </c>
      <c r="AK12" s="25" t="str">
        <f t="shared" si="22"/>
        <v>2.9 %</v>
      </c>
    </row>
    <row r="13" spans="1:54">
      <c r="A13">
        <v>2002</v>
      </c>
      <c r="B13">
        <v>12</v>
      </c>
      <c r="C13" t="s">
        <v>130</v>
      </c>
      <c r="F13" s="10">
        <v>91.1</v>
      </c>
      <c r="G13" s="10">
        <v>75.03</v>
      </c>
      <c r="H13" s="10">
        <v>72.739999999999995</v>
      </c>
      <c r="I13" s="10">
        <v>74.900000000000006</v>
      </c>
      <c r="J13" s="10">
        <v>80.11</v>
      </c>
      <c r="K13" s="10">
        <v>74.489999999999995</v>
      </c>
      <c r="L13" s="10">
        <v>75.94</v>
      </c>
      <c r="M13" s="10">
        <v>92.24</v>
      </c>
      <c r="N13" s="10">
        <v>76.97</v>
      </c>
      <c r="Q13" s="10">
        <v>91.49</v>
      </c>
      <c r="R13" s="10">
        <v>75.03</v>
      </c>
      <c r="S13" s="10">
        <v>72.88</v>
      </c>
      <c r="T13" s="10">
        <v>68.430000000000007</v>
      </c>
      <c r="U13" s="25" t="str">
        <f t="shared" si="6"/>
        <v/>
      </c>
      <c r="V13" s="25" t="str">
        <f t="shared" si="7"/>
        <v/>
      </c>
      <c r="W13" s="25" t="str">
        <f t="shared" si="8"/>
        <v>-0.7 %</v>
      </c>
      <c r="X13" s="25" t="str">
        <f t="shared" si="9"/>
        <v>0.3 %</v>
      </c>
      <c r="Y13" s="25" t="str">
        <f t="shared" si="10"/>
        <v>0.1 %</v>
      </c>
      <c r="Z13" s="25" t="str">
        <f t="shared" si="11"/>
        <v>-0.5 %</v>
      </c>
      <c r="AA13" s="25" t="str">
        <f t="shared" si="12"/>
        <v>1.7 %</v>
      </c>
      <c r="AB13" s="25" t="str">
        <f t="shared" si="13"/>
        <v>-0.7 %</v>
      </c>
      <c r="AC13" s="25" t="str">
        <f t="shared" si="14"/>
        <v>1.5 %</v>
      </c>
      <c r="AD13" s="25" t="str">
        <f t="shared" si="15"/>
        <v>0.2 %</v>
      </c>
      <c r="AE13" s="25" t="str">
        <f t="shared" si="16"/>
        <v>-0.2 %</v>
      </c>
      <c r="AF13" s="25" t="str">
        <f t="shared" si="17"/>
        <v/>
      </c>
      <c r="AG13" s="25" t="str">
        <f t="shared" si="18"/>
        <v/>
      </c>
      <c r="AH13" s="25" t="str">
        <f t="shared" si="19"/>
        <v>-2.1 %</v>
      </c>
      <c r="AI13" s="25" t="str">
        <f t="shared" si="20"/>
        <v>-0.5 %</v>
      </c>
      <c r="AJ13" s="25" t="str">
        <f t="shared" si="21"/>
        <v>0 %</v>
      </c>
      <c r="AK13" s="25" t="str">
        <f t="shared" si="22"/>
        <v>0.6 %</v>
      </c>
    </row>
    <row r="14" spans="1:54">
      <c r="A14">
        <v>2003</v>
      </c>
      <c r="B14">
        <v>1</v>
      </c>
      <c r="C14" t="s">
        <v>119</v>
      </c>
      <c r="F14" s="10">
        <v>95.68</v>
      </c>
      <c r="G14" s="10">
        <v>75.67</v>
      </c>
      <c r="H14" s="10">
        <v>72.83</v>
      </c>
      <c r="I14" s="10">
        <v>75.02</v>
      </c>
      <c r="J14" s="10">
        <v>80.599999999999994</v>
      </c>
      <c r="K14" s="10">
        <v>73.84</v>
      </c>
      <c r="L14" s="10">
        <v>75.19</v>
      </c>
      <c r="M14" s="10">
        <v>94</v>
      </c>
      <c r="N14" s="10">
        <v>75.92</v>
      </c>
      <c r="Q14" s="10">
        <v>95.46</v>
      </c>
      <c r="R14" s="10">
        <v>75.099999999999994</v>
      </c>
      <c r="S14" s="10">
        <v>73.02</v>
      </c>
      <c r="T14" s="10">
        <v>70.34</v>
      </c>
      <c r="U14" s="25" t="str">
        <f t="shared" si="6"/>
        <v/>
      </c>
      <c r="V14" s="25" t="str">
        <f t="shared" si="7"/>
        <v/>
      </c>
      <c r="W14" s="25" t="str">
        <f t="shared" si="8"/>
        <v>5 %</v>
      </c>
      <c r="X14" s="25" t="str">
        <f t="shared" si="9"/>
        <v>0.9 %</v>
      </c>
      <c r="Y14" s="25" t="str">
        <f t="shared" si="10"/>
        <v>0.1 %</v>
      </c>
      <c r="Z14" s="25" t="str">
        <f t="shared" si="11"/>
        <v>0.2 %</v>
      </c>
      <c r="AA14" s="25" t="str">
        <f t="shared" si="12"/>
        <v>0.6 %</v>
      </c>
      <c r="AB14" s="25" t="str">
        <f t="shared" si="13"/>
        <v>-0.9 %</v>
      </c>
      <c r="AC14" s="25" t="str">
        <f t="shared" si="14"/>
        <v>-1 %</v>
      </c>
      <c r="AD14" s="25" t="str">
        <f t="shared" si="15"/>
        <v>1.9 %</v>
      </c>
      <c r="AE14" s="25" t="str">
        <f t="shared" si="16"/>
        <v>-1.4 %</v>
      </c>
      <c r="AF14" s="25" t="str">
        <f t="shared" si="17"/>
        <v/>
      </c>
      <c r="AG14" s="25" t="str">
        <f t="shared" si="18"/>
        <v/>
      </c>
      <c r="AH14" s="25" t="str">
        <f t="shared" si="19"/>
        <v>4.3 %</v>
      </c>
      <c r="AI14" s="25" t="str">
        <f t="shared" si="20"/>
        <v>0.1 %</v>
      </c>
      <c r="AJ14" s="25" t="str">
        <f t="shared" si="21"/>
        <v>0.2 %</v>
      </c>
      <c r="AK14" s="25" t="str">
        <f t="shared" si="22"/>
        <v>2.8 %</v>
      </c>
    </row>
    <row r="15" spans="1:54">
      <c r="A15">
        <v>2003</v>
      </c>
      <c r="B15">
        <v>2</v>
      </c>
      <c r="C15" t="s">
        <v>120</v>
      </c>
      <c r="F15" s="10">
        <v>96.04</v>
      </c>
      <c r="G15" s="10">
        <v>77.709999999999994</v>
      </c>
      <c r="H15" s="10">
        <v>73.88</v>
      </c>
      <c r="I15" s="10">
        <v>76.23</v>
      </c>
      <c r="J15" s="10">
        <v>81.66</v>
      </c>
      <c r="K15" s="10">
        <v>74.61</v>
      </c>
      <c r="L15" s="10">
        <v>76.260000000000005</v>
      </c>
      <c r="M15" s="10">
        <v>94.4</v>
      </c>
      <c r="N15" s="10">
        <v>75.599999999999994</v>
      </c>
      <c r="Q15" s="10">
        <v>100.43</v>
      </c>
      <c r="R15" s="10">
        <v>76.11</v>
      </c>
      <c r="S15" s="10">
        <v>74.16</v>
      </c>
      <c r="T15" s="10">
        <v>71.739999999999995</v>
      </c>
      <c r="U15" s="25" t="str">
        <f t="shared" si="6"/>
        <v/>
      </c>
      <c r="V15" s="25" t="str">
        <f t="shared" si="7"/>
        <v/>
      </c>
      <c r="W15" s="25" t="str">
        <f t="shared" si="8"/>
        <v>0.4 %</v>
      </c>
      <c r="X15" s="25" t="str">
        <f t="shared" si="9"/>
        <v>2.7 %</v>
      </c>
      <c r="Y15" s="25" t="str">
        <f t="shared" si="10"/>
        <v>1.4 %</v>
      </c>
      <c r="Z15" s="25" t="str">
        <f t="shared" si="11"/>
        <v>1.6 %</v>
      </c>
      <c r="AA15" s="25" t="str">
        <f t="shared" si="12"/>
        <v>1.3 %</v>
      </c>
      <c r="AB15" s="25" t="str">
        <f t="shared" si="13"/>
        <v>1 %</v>
      </c>
      <c r="AC15" s="25" t="str">
        <f t="shared" si="14"/>
        <v>1.4 %</v>
      </c>
      <c r="AD15" s="25" t="str">
        <f t="shared" si="15"/>
        <v>0.4 %</v>
      </c>
      <c r="AE15" s="25" t="str">
        <f t="shared" si="16"/>
        <v>-0.4 %</v>
      </c>
      <c r="AF15" s="25" t="str">
        <f t="shared" si="17"/>
        <v/>
      </c>
      <c r="AG15" s="25" t="str">
        <f t="shared" si="18"/>
        <v/>
      </c>
      <c r="AH15" s="25" t="str">
        <f t="shared" si="19"/>
        <v>5.2 %</v>
      </c>
      <c r="AI15" s="25" t="str">
        <f t="shared" si="20"/>
        <v>1.3 %</v>
      </c>
      <c r="AJ15" s="25" t="str">
        <f t="shared" si="21"/>
        <v>1.6 %</v>
      </c>
      <c r="AK15" s="25" t="str">
        <f t="shared" si="22"/>
        <v>2 %</v>
      </c>
      <c r="AL15" t="str">
        <f>IFERROR(ROUND((D14-D2)/D2*100,1)&amp;" %","")</f>
        <v/>
      </c>
      <c r="AM15" t="str">
        <f t="shared" ref="AM15:BB15" si="23">IFERROR(ROUND((E14-E2)/E2*100,1)&amp;" %","")</f>
        <v/>
      </c>
      <c r="AN15" t="str">
        <f t="shared" si="23"/>
        <v>0 %</v>
      </c>
      <c r="AO15" t="str">
        <f t="shared" si="23"/>
        <v>-1.5 %</v>
      </c>
      <c r="AP15" t="str">
        <f t="shared" si="23"/>
        <v>3.3 %</v>
      </c>
      <c r="AQ15" t="str">
        <f t="shared" si="23"/>
        <v>1.7 %</v>
      </c>
      <c r="AR15" t="str">
        <f t="shared" si="23"/>
        <v>0.4 %</v>
      </c>
      <c r="AS15" t="str">
        <f t="shared" si="23"/>
        <v>-2.7 %</v>
      </c>
      <c r="AT15" t="str">
        <f t="shared" si="23"/>
        <v>-0.1 %</v>
      </c>
      <c r="AU15" t="str">
        <f t="shared" si="23"/>
        <v>15.5 %</v>
      </c>
      <c r="AV15" t="str">
        <f t="shared" si="23"/>
        <v>2.9 %</v>
      </c>
      <c r="AW15" t="str">
        <f t="shared" si="23"/>
        <v/>
      </c>
      <c r="AX15" t="str">
        <f t="shared" si="23"/>
        <v/>
      </c>
      <c r="AY15" t="str">
        <f t="shared" si="23"/>
        <v>-8.9 %</v>
      </c>
      <c r="AZ15" t="str">
        <f t="shared" si="23"/>
        <v>0.7 %</v>
      </c>
      <c r="BA15" t="str">
        <f t="shared" si="23"/>
        <v>-0.4 %</v>
      </c>
      <c r="BB15" t="str">
        <f t="shared" si="23"/>
        <v>3.9 %</v>
      </c>
    </row>
    <row r="16" spans="1:54">
      <c r="A16">
        <v>2003</v>
      </c>
      <c r="B16">
        <v>3</v>
      </c>
      <c r="C16" t="s">
        <v>121</v>
      </c>
      <c r="F16" s="10">
        <v>102.58</v>
      </c>
      <c r="G16" s="10">
        <v>78.040000000000006</v>
      </c>
      <c r="H16" s="10">
        <v>73.05</v>
      </c>
      <c r="I16" s="10">
        <v>76.239999999999995</v>
      </c>
      <c r="J16" s="10">
        <v>81.23</v>
      </c>
      <c r="K16" s="10">
        <v>74.22</v>
      </c>
      <c r="L16" s="10">
        <v>75.13</v>
      </c>
      <c r="M16" s="10">
        <v>94.27</v>
      </c>
      <c r="N16" s="10">
        <v>74.739999999999995</v>
      </c>
      <c r="Q16" s="10">
        <v>104.65</v>
      </c>
      <c r="R16" s="10">
        <v>75.56</v>
      </c>
      <c r="S16" s="10">
        <v>73.66</v>
      </c>
      <c r="T16" s="10">
        <v>72.709999999999994</v>
      </c>
      <c r="U16" s="25" t="str">
        <f t="shared" si="6"/>
        <v/>
      </c>
      <c r="V16" s="25" t="str">
        <f t="shared" si="7"/>
        <v/>
      </c>
      <c r="W16" s="25" t="str">
        <f t="shared" si="8"/>
        <v>6.8 %</v>
      </c>
      <c r="X16" s="25" t="str">
        <f t="shared" si="9"/>
        <v>0.4 %</v>
      </c>
      <c r="Y16" s="25" t="str">
        <f t="shared" si="10"/>
        <v>-1.1 %</v>
      </c>
      <c r="Z16" s="25" t="str">
        <f t="shared" si="11"/>
        <v>0 %</v>
      </c>
      <c r="AA16" s="25" t="str">
        <f t="shared" si="12"/>
        <v>-0.5 %</v>
      </c>
      <c r="AB16" s="25" t="str">
        <f t="shared" si="13"/>
        <v>-0.5 %</v>
      </c>
      <c r="AC16" s="25" t="str">
        <f t="shared" si="14"/>
        <v>-1.5 %</v>
      </c>
      <c r="AD16" s="25" t="str">
        <f t="shared" si="15"/>
        <v>-0.1 %</v>
      </c>
      <c r="AE16" s="25" t="str">
        <f t="shared" si="16"/>
        <v>-1.1 %</v>
      </c>
      <c r="AF16" s="25" t="str">
        <f t="shared" si="17"/>
        <v/>
      </c>
      <c r="AG16" s="25" t="str">
        <f t="shared" si="18"/>
        <v/>
      </c>
      <c r="AH16" s="25" t="str">
        <f t="shared" si="19"/>
        <v>4.2 %</v>
      </c>
      <c r="AI16" s="25" t="str">
        <f t="shared" si="20"/>
        <v>-0.7 %</v>
      </c>
      <c r="AJ16" s="25" t="str">
        <f t="shared" si="21"/>
        <v>-0.7 %</v>
      </c>
      <c r="AK16" s="25" t="str">
        <f t="shared" si="22"/>
        <v>1.4 %</v>
      </c>
      <c r="AL16" t="str">
        <f t="shared" ref="AL16:AL79" si="24">IFERROR(ROUND((D15-D3)/D3*100,1)&amp;" %","")</f>
        <v/>
      </c>
      <c r="AM16" t="str">
        <f t="shared" ref="AM16:AM79" si="25">IFERROR(ROUND((E15-E3)/E3*100,1)&amp;" %","")</f>
        <v/>
      </c>
      <c r="AN16" t="str">
        <f t="shared" ref="AN16:AN79" si="26">IFERROR(ROUND((F15-F3)/F3*100,1)&amp;" %","")</f>
        <v>6.7 %</v>
      </c>
      <c r="AO16" t="str">
        <f t="shared" ref="AO16:AO79" si="27">IFERROR(ROUND((G15-G3)/G3*100,1)&amp;" %","")</f>
        <v>0.9 %</v>
      </c>
      <c r="AP16" t="str">
        <f t="shared" ref="AP16:AP79" si="28">IFERROR(ROUND((H15-H3)/H3*100,1)&amp;" %","")</f>
        <v>3.5 %</v>
      </c>
      <c r="AQ16" t="str">
        <f t="shared" ref="AQ16:AQ79" si="29">IFERROR(ROUND((I15-I3)/I3*100,1)&amp;" %","")</f>
        <v>1.8 %</v>
      </c>
      <c r="AR16" t="str">
        <f t="shared" ref="AR16:AR79" si="30">IFERROR(ROUND((J15-J3)/J3*100,1)&amp;" %","")</f>
        <v>0.4 %</v>
      </c>
      <c r="AS16" t="str">
        <f t="shared" ref="AS16:AS79" si="31">IFERROR(ROUND((K15-K3)/K3*100,1)&amp;" %","")</f>
        <v>-1.5 %</v>
      </c>
      <c r="AT16" t="str">
        <f t="shared" ref="AT16:AT79" si="32">IFERROR(ROUND((L15-L3)/L3*100,1)&amp;" %","")</f>
        <v>1 %</v>
      </c>
      <c r="AU16" t="str">
        <f t="shared" ref="AU16:AU79" si="33">IFERROR(ROUND((M15-M3)/M3*100,1)&amp;" %","")</f>
        <v>15 %</v>
      </c>
      <c r="AV16" t="str">
        <f t="shared" ref="AV16:AV79" si="34">IFERROR(ROUND((N15-N3)/N3*100,1)&amp;" %","")</f>
        <v>1.2 %</v>
      </c>
      <c r="AW16" t="str">
        <f t="shared" ref="AW16:AW79" si="35">IFERROR(ROUND((O15-O3)/O3*100,1)&amp;" %","")</f>
        <v/>
      </c>
      <c r="AX16" t="str">
        <f t="shared" ref="AX16:AX79" si="36">IFERROR(ROUND((P15-P3)/P3*100,1)&amp;" %","")</f>
        <v/>
      </c>
      <c r="AY16" t="str">
        <f t="shared" ref="AY16:AY79" si="37">IFERROR(ROUND((Q15-Q3)/Q3*100,1)&amp;" %","")</f>
        <v>-2.9 %</v>
      </c>
      <c r="AZ16" t="str">
        <f t="shared" ref="AZ16:AZ79" si="38">IFERROR(ROUND((R15-R3)/R3*100,1)&amp;" %","")</f>
        <v>0.6 %</v>
      </c>
      <c r="BA16" t="str">
        <f t="shared" ref="BA16:BA79" si="39">IFERROR(ROUND((S15-S3)/S3*100,1)&amp;" %","")</f>
        <v>1 %</v>
      </c>
      <c r="BB16" t="str">
        <f t="shared" ref="BB16:BB79" si="40">IFERROR(ROUND((T15-T3)/T3*100,1)&amp;" %","")</f>
        <v>5.1 %</v>
      </c>
    </row>
    <row r="17" spans="1:54">
      <c r="A17">
        <v>2003</v>
      </c>
      <c r="B17">
        <v>4</v>
      </c>
      <c r="C17" t="s">
        <v>122</v>
      </c>
      <c r="F17" s="10">
        <v>100.33</v>
      </c>
      <c r="G17" s="10">
        <v>77.8</v>
      </c>
      <c r="H17" s="10">
        <v>72.86</v>
      </c>
      <c r="I17" s="10">
        <v>77.08</v>
      </c>
      <c r="J17" s="10">
        <v>81.78</v>
      </c>
      <c r="K17" s="10">
        <v>75.010000000000005</v>
      </c>
      <c r="L17" s="10">
        <v>75.78</v>
      </c>
      <c r="M17" s="10">
        <v>94.27</v>
      </c>
      <c r="N17" s="10">
        <v>74.430000000000007</v>
      </c>
      <c r="Q17" s="10">
        <v>107.59</v>
      </c>
      <c r="R17" s="10">
        <v>76.11</v>
      </c>
      <c r="S17" s="10">
        <v>74.150000000000006</v>
      </c>
      <c r="T17" s="10">
        <v>73.55</v>
      </c>
      <c r="U17" s="25" t="str">
        <f t="shared" si="6"/>
        <v/>
      </c>
      <c r="V17" s="25" t="str">
        <f t="shared" si="7"/>
        <v/>
      </c>
      <c r="W17" s="25" t="str">
        <f t="shared" si="8"/>
        <v>-2.2 %</v>
      </c>
      <c r="X17" s="25" t="str">
        <f t="shared" si="9"/>
        <v>-0.3 %</v>
      </c>
      <c r="Y17" s="25" t="str">
        <f t="shared" si="10"/>
        <v>-0.3 %</v>
      </c>
      <c r="Z17" s="25" t="str">
        <f t="shared" si="11"/>
        <v>1.1 %</v>
      </c>
      <c r="AA17" s="25" t="str">
        <f t="shared" si="12"/>
        <v>0.7 %</v>
      </c>
      <c r="AB17" s="25" t="str">
        <f t="shared" si="13"/>
        <v>1.1 %</v>
      </c>
      <c r="AC17" s="25" t="str">
        <f t="shared" si="14"/>
        <v>0.9 %</v>
      </c>
      <c r="AD17" s="25" t="str">
        <f t="shared" si="15"/>
        <v>0 %</v>
      </c>
      <c r="AE17" s="25" t="str">
        <f t="shared" si="16"/>
        <v>-0.4 %</v>
      </c>
      <c r="AF17" s="25" t="str">
        <f t="shared" si="17"/>
        <v/>
      </c>
      <c r="AG17" s="25" t="str">
        <f t="shared" si="18"/>
        <v/>
      </c>
      <c r="AH17" s="25" t="str">
        <f t="shared" si="19"/>
        <v>2.8 %</v>
      </c>
      <c r="AI17" s="25" t="str">
        <f t="shared" si="20"/>
        <v>0.7 %</v>
      </c>
      <c r="AJ17" s="25" t="str">
        <f t="shared" si="21"/>
        <v>0.7 %</v>
      </c>
      <c r="AK17" s="25" t="str">
        <f t="shared" si="22"/>
        <v>1.2 %</v>
      </c>
      <c r="AL17" t="str">
        <f t="shared" si="24"/>
        <v/>
      </c>
      <c r="AM17" t="str">
        <f t="shared" si="25"/>
        <v/>
      </c>
      <c r="AN17" t="str">
        <f t="shared" si="26"/>
        <v>19.7 %</v>
      </c>
      <c r="AO17" t="str">
        <f t="shared" si="27"/>
        <v>2.1 %</v>
      </c>
      <c r="AP17" t="str">
        <f t="shared" si="28"/>
        <v>3 %</v>
      </c>
      <c r="AQ17" t="str">
        <f t="shared" si="29"/>
        <v>2.2 %</v>
      </c>
      <c r="AR17" t="str">
        <f t="shared" si="30"/>
        <v>0.9 %</v>
      </c>
      <c r="AS17" t="str">
        <f t="shared" si="31"/>
        <v>-2.1 %</v>
      </c>
      <c r="AT17" t="str">
        <f t="shared" si="32"/>
        <v>0.5 %</v>
      </c>
      <c r="AU17" t="str">
        <f t="shared" si="33"/>
        <v>14.3 %</v>
      </c>
      <c r="AV17" t="str">
        <f t="shared" si="34"/>
        <v>0.2 %</v>
      </c>
      <c r="AW17" t="str">
        <f t="shared" si="35"/>
        <v/>
      </c>
      <c r="AX17" t="str">
        <f t="shared" si="36"/>
        <v/>
      </c>
      <c r="AY17" t="str">
        <f t="shared" si="37"/>
        <v>6.7 %</v>
      </c>
      <c r="AZ17" t="str">
        <f t="shared" si="38"/>
        <v>1.6 %</v>
      </c>
      <c r="BA17" t="str">
        <f t="shared" si="39"/>
        <v>1.9 %</v>
      </c>
      <c r="BB17" t="str">
        <f t="shared" si="40"/>
        <v>6.7 %</v>
      </c>
    </row>
    <row r="18" spans="1:54">
      <c r="A18">
        <v>2003</v>
      </c>
      <c r="B18">
        <v>5</v>
      </c>
      <c r="C18" t="s">
        <v>123</v>
      </c>
      <c r="F18" s="10">
        <v>99.41</v>
      </c>
      <c r="G18" s="10">
        <v>78.98</v>
      </c>
      <c r="H18" s="10">
        <v>73.16</v>
      </c>
      <c r="I18" s="10">
        <v>77.209999999999994</v>
      </c>
      <c r="J18" s="10">
        <v>82.53</v>
      </c>
      <c r="K18" s="10">
        <v>76.430000000000007</v>
      </c>
      <c r="L18" s="10">
        <v>77.73</v>
      </c>
      <c r="M18" s="10">
        <v>93.55</v>
      </c>
      <c r="N18" s="10">
        <v>75.709999999999994</v>
      </c>
      <c r="Q18" s="10">
        <v>104.11</v>
      </c>
      <c r="R18" s="10">
        <v>77.59</v>
      </c>
      <c r="S18" s="10">
        <v>75.34</v>
      </c>
      <c r="T18" s="10">
        <v>73.11</v>
      </c>
      <c r="U18" s="25" t="str">
        <f t="shared" si="6"/>
        <v/>
      </c>
      <c r="V18" s="25" t="str">
        <f t="shared" si="7"/>
        <v/>
      </c>
      <c r="W18" s="25" t="str">
        <f t="shared" si="8"/>
        <v>-0.9 %</v>
      </c>
      <c r="X18" s="25" t="str">
        <f t="shared" si="9"/>
        <v>1.5 %</v>
      </c>
      <c r="Y18" s="25" t="str">
        <f t="shared" si="10"/>
        <v>0.4 %</v>
      </c>
      <c r="Z18" s="25" t="str">
        <f t="shared" si="11"/>
        <v>0.2 %</v>
      </c>
      <c r="AA18" s="25" t="str">
        <f t="shared" si="12"/>
        <v>0.9 %</v>
      </c>
      <c r="AB18" s="25" t="str">
        <f t="shared" si="13"/>
        <v>1.9 %</v>
      </c>
      <c r="AC18" s="25" t="str">
        <f t="shared" si="14"/>
        <v>2.6 %</v>
      </c>
      <c r="AD18" s="25" t="str">
        <f t="shared" si="15"/>
        <v>-0.8 %</v>
      </c>
      <c r="AE18" s="25" t="str">
        <f t="shared" si="16"/>
        <v>1.7 %</v>
      </c>
      <c r="AF18" s="25" t="str">
        <f t="shared" si="17"/>
        <v/>
      </c>
      <c r="AG18" s="25" t="str">
        <f t="shared" si="18"/>
        <v/>
      </c>
      <c r="AH18" s="25" t="str">
        <f t="shared" si="19"/>
        <v>-3.2 %</v>
      </c>
      <c r="AI18" s="25" t="str">
        <f t="shared" si="20"/>
        <v>1.9 %</v>
      </c>
      <c r="AJ18" s="25" t="str">
        <f t="shared" si="21"/>
        <v>1.6 %</v>
      </c>
      <c r="AK18" s="25" t="str">
        <f t="shared" si="22"/>
        <v>-0.6 %</v>
      </c>
      <c r="AL18" t="str">
        <f t="shared" si="24"/>
        <v/>
      </c>
      <c r="AM18" t="str">
        <f t="shared" si="25"/>
        <v/>
      </c>
      <c r="AN18" t="str">
        <f t="shared" si="26"/>
        <v>20.9 %</v>
      </c>
      <c r="AO18" t="str">
        <f t="shared" si="27"/>
        <v>2.9 %</v>
      </c>
      <c r="AP18" t="str">
        <f t="shared" si="28"/>
        <v>3.1 %</v>
      </c>
      <c r="AQ18" t="str">
        <f t="shared" si="29"/>
        <v>4.2 %</v>
      </c>
      <c r="AR18" t="str">
        <f t="shared" si="30"/>
        <v>1 %</v>
      </c>
      <c r="AS18" t="str">
        <f t="shared" si="31"/>
        <v>-1.3 %</v>
      </c>
      <c r="AT18" t="str">
        <f t="shared" si="32"/>
        <v>2.7 %</v>
      </c>
      <c r="AU18" t="str">
        <f t="shared" si="33"/>
        <v>11 %</v>
      </c>
      <c r="AV18" t="str">
        <f t="shared" si="34"/>
        <v>0.4 %</v>
      </c>
      <c r="AW18" t="str">
        <f t="shared" si="35"/>
        <v/>
      </c>
      <c r="AX18" t="str">
        <f t="shared" si="36"/>
        <v/>
      </c>
      <c r="AY18" t="str">
        <f t="shared" si="37"/>
        <v>10.4 %</v>
      </c>
      <c r="AZ18" t="str">
        <f t="shared" si="38"/>
        <v>2.3 %</v>
      </c>
      <c r="BA18" t="str">
        <f t="shared" si="39"/>
        <v>2.9 %</v>
      </c>
      <c r="BB18" t="str">
        <f t="shared" si="40"/>
        <v>8 %</v>
      </c>
    </row>
    <row r="19" spans="1:54">
      <c r="A19">
        <v>2003</v>
      </c>
      <c r="B19">
        <v>6</v>
      </c>
      <c r="C19" t="s">
        <v>124</v>
      </c>
      <c r="F19" s="10">
        <v>98.43</v>
      </c>
      <c r="G19" s="10">
        <v>79.3</v>
      </c>
      <c r="H19" s="10">
        <v>73.290000000000006</v>
      </c>
      <c r="I19" s="10">
        <v>76.95</v>
      </c>
      <c r="J19" s="10">
        <v>82.76</v>
      </c>
      <c r="K19" s="10">
        <v>77.069999999999993</v>
      </c>
      <c r="L19" s="10">
        <v>77.77</v>
      </c>
      <c r="M19" s="10">
        <v>89.11</v>
      </c>
      <c r="N19" s="10">
        <v>74.290000000000006</v>
      </c>
      <c r="Q19" s="10">
        <v>101.73</v>
      </c>
      <c r="R19" s="10">
        <v>78.17</v>
      </c>
      <c r="S19" s="10">
        <v>75.63</v>
      </c>
      <c r="T19" s="10">
        <v>73.31</v>
      </c>
      <c r="U19" s="25" t="str">
        <f t="shared" si="6"/>
        <v/>
      </c>
      <c r="V19" s="25" t="str">
        <f t="shared" si="7"/>
        <v/>
      </c>
      <c r="W19" s="25" t="str">
        <f t="shared" si="8"/>
        <v>-1 %</v>
      </c>
      <c r="X19" s="25" t="str">
        <f t="shared" si="9"/>
        <v>0.4 %</v>
      </c>
      <c r="Y19" s="25" t="str">
        <f t="shared" si="10"/>
        <v>0.2 %</v>
      </c>
      <c r="Z19" s="25" t="str">
        <f t="shared" si="11"/>
        <v>-0.3 %</v>
      </c>
      <c r="AA19" s="25" t="str">
        <f t="shared" si="12"/>
        <v>0.3 %</v>
      </c>
      <c r="AB19" s="25" t="str">
        <f t="shared" si="13"/>
        <v>0.8 %</v>
      </c>
      <c r="AC19" s="25" t="str">
        <f t="shared" si="14"/>
        <v>0.1 %</v>
      </c>
      <c r="AD19" s="25" t="str">
        <f t="shared" si="15"/>
        <v>-4.7 %</v>
      </c>
      <c r="AE19" s="25" t="str">
        <f t="shared" si="16"/>
        <v>-1.9 %</v>
      </c>
      <c r="AF19" s="25" t="str">
        <f t="shared" si="17"/>
        <v/>
      </c>
      <c r="AG19" s="25" t="str">
        <f t="shared" si="18"/>
        <v/>
      </c>
      <c r="AH19" s="25" t="str">
        <f t="shared" si="19"/>
        <v>-2.3 %</v>
      </c>
      <c r="AI19" s="25" t="str">
        <f t="shared" si="20"/>
        <v>0.7 %</v>
      </c>
      <c r="AJ19" s="25" t="str">
        <f t="shared" si="21"/>
        <v>0.4 %</v>
      </c>
      <c r="AK19" s="25" t="str">
        <f t="shared" si="22"/>
        <v>0.3 %</v>
      </c>
      <c r="AL19" t="str">
        <f t="shared" si="24"/>
        <v/>
      </c>
      <c r="AM19" t="str">
        <f t="shared" si="25"/>
        <v/>
      </c>
      <c r="AN19" t="str">
        <f t="shared" si="26"/>
        <v>16.5 %</v>
      </c>
      <c r="AO19" t="str">
        <f t="shared" si="27"/>
        <v>5.3 %</v>
      </c>
      <c r="AP19" t="str">
        <f t="shared" si="28"/>
        <v>2.9 %</v>
      </c>
      <c r="AQ19" t="str">
        <f t="shared" si="29"/>
        <v>5.2 %</v>
      </c>
      <c r="AR19" t="str">
        <f t="shared" si="30"/>
        <v>3.9 %</v>
      </c>
      <c r="AS19" t="str">
        <f t="shared" si="31"/>
        <v>0.6 %</v>
      </c>
      <c r="AT19" t="str">
        <f t="shared" si="32"/>
        <v>5.2 %</v>
      </c>
      <c r="AU19" t="str">
        <f t="shared" si="33"/>
        <v>7.8 %</v>
      </c>
      <c r="AV19" t="str">
        <f t="shared" si="34"/>
        <v>3 %</v>
      </c>
      <c r="AW19" t="str">
        <f t="shared" si="35"/>
        <v/>
      </c>
      <c r="AX19" t="str">
        <f t="shared" si="36"/>
        <v/>
      </c>
      <c r="AY19" t="str">
        <f t="shared" si="37"/>
        <v>10.4 %</v>
      </c>
      <c r="AZ19" t="str">
        <f t="shared" si="38"/>
        <v>4.9 %</v>
      </c>
      <c r="BA19" t="str">
        <f t="shared" si="39"/>
        <v>4.9 %</v>
      </c>
      <c r="BB19" t="str">
        <f t="shared" si="40"/>
        <v>7.5 %</v>
      </c>
    </row>
    <row r="20" spans="1:54">
      <c r="A20">
        <v>2003</v>
      </c>
      <c r="B20">
        <v>7</v>
      </c>
      <c r="C20" t="s">
        <v>125</v>
      </c>
      <c r="F20" s="10">
        <v>99.07</v>
      </c>
      <c r="G20" s="10">
        <v>79.13</v>
      </c>
      <c r="H20" s="10">
        <v>73.34</v>
      </c>
      <c r="I20" s="10">
        <v>77.290000000000006</v>
      </c>
      <c r="J20" s="10">
        <v>83.17</v>
      </c>
      <c r="K20" s="10">
        <v>77.040000000000006</v>
      </c>
      <c r="L20" s="10">
        <v>78.67</v>
      </c>
      <c r="M20" s="10">
        <v>87.23</v>
      </c>
      <c r="N20" s="10">
        <v>74.5</v>
      </c>
      <c r="Q20" s="10">
        <v>99.14</v>
      </c>
      <c r="R20" s="10">
        <v>78.430000000000007</v>
      </c>
      <c r="S20" s="10">
        <v>75.930000000000007</v>
      </c>
      <c r="T20" s="10">
        <v>73.510000000000005</v>
      </c>
      <c r="U20" s="25" t="str">
        <f t="shared" si="6"/>
        <v/>
      </c>
      <c r="V20" s="25" t="str">
        <f t="shared" si="7"/>
        <v/>
      </c>
      <c r="W20" s="25" t="str">
        <f t="shared" si="8"/>
        <v>0.7 %</v>
      </c>
      <c r="X20" s="25" t="str">
        <f t="shared" si="9"/>
        <v>-0.2 %</v>
      </c>
      <c r="Y20" s="25" t="str">
        <f t="shared" si="10"/>
        <v>0.1 %</v>
      </c>
      <c r="Z20" s="25" t="str">
        <f t="shared" si="11"/>
        <v>0.4 %</v>
      </c>
      <c r="AA20" s="25" t="str">
        <f t="shared" si="12"/>
        <v>0.5 %</v>
      </c>
      <c r="AB20" s="25" t="str">
        <f t="shared" si="13"/>
        <v>0 %</v>
      </c>
      <c r="AC20" s="25" t="str">
        <f t="shared" si="14"/>
        <v>1.2 %</v>
      </c>
      <c r="AD20" s="25" t="str">
        <f t="shared" si="15"/>
        <v>-2.1 %</v>
      </c>
      <c r="AE20" s="25" t="str">
        <f t="shared" si="16"/>
        <v>0.3 %</v>
      </c>
      <c r="AF20" s="25" t="str">
        <f t="shared" si="17"/>
        <v/>
      </c>
      <c r="AG20" s="25" t="str">
        <f t="shared" si="18"/>
        <v/>
      </c>
      <c r="AH20" s="25" t="str">
        <f t="shared" si="19"/>
        <v>-2.5 %</v>
      </c>
      <c r="AI20" s="25" t="str">
        <f t="shared" si="20"/>
        <v>0.3 %</v>
      </c>
      <c r="AJ20" s="25" t="str">
        <f t="shared" si="21"/>
        <v>0.4 %</v>
      </c>
      <c r="AK20" s="25" t="str">
        <f t="shared" si="22"/>
        <v>0.3 %</v>
      </c>
      <c r="AL20" t="str">
        <f t="shared" si="24"/>
        <v/>
      </c>
      <c r="AM20" t="str">
        <f t="shared" si="25"/>
        <v/>
      </c>
      <c r="AN20" t="str">
        <f t="shared" si="26"/>
        <v>8 %</v>
      </c>
      <c r="AO20" t="str">
        <f t="shared" si="27"/>
        <v>7.5 %</v>
      </c>
      <c r="AP20" t="str">
        <f t="shared" si="28"/>
        <v>3.4 %</v>
      </c>
      <c r="AQ20" t="str">
        <f t="shared" si="29"/>
        <v>5.3 %</v>
      </c>
      <c r="AR20" t="str">
        <f t="shared" si="30"/>
        <v>6 %</v>
      </c>
      <c r="AS20" t="str">
        <f t="shared" si="31"/>
        <v>2 %</v>
      </c>
      <c r="AT20" t="str">
        <f t="shared" si="32"/>
        <v>5.6 %</v>
      </c>
      <c r="AU20" t="str">
        <f t="shared" si="33"/>
        <v>-0.4 %</v>
      </c>
      <c r="AV20" t="str">
        <f t="shared" si="34"/>
        <v>1.6 %</v>
      </c>
      <c r="AW20" t="str">
        <f t="shared" si="35"/>
        <v/>
      </c>
      <c r="AX20" t="str">
        <f t="shared" si="36"/>
        <v/>
      </c>
      <c r="AY20" t="str">
        <f t="shared" si="37"/>
        <v>0.8 %</v>
      </c>
      <c r="AZ20" t="str">
        <f t="shared" si="38"/>
        <v>5.5 %</v>
      </c>
      <c r="BA20" t="str">
        <f t="shared" si="39"/>
        <v>5.6 %</v>
      </c>
      <c r="BB20" t="str">
        <f t="shared" si="40"/>
        <v>9 %</v>
      </c>
    </row>
    <row r="21" spans="1:54">
      <c r="A21">
        <v>2003</v>
      </c>
      <c r="B21">
        <v>8</v>
      </c>
      <c r="C21" t="s">
        <v>126</v>
      </c>
      <c r="F21" s="10">
        <v>102.2</v>
      </c>
      <c r="G21" s="10">
        <v>78.5</v>
      </c>
      <c r="H21" s="10">
        <v>73.2</v>
      </c>
      <c r="I21" s="10">
        <v>76.95</v>
      </c>
      <c r="J21" s="10">
        <v>81.91</v>
      </c>
      <c r="K21" s="10">
        <v>76.510000000000005</v>
      </c>
      <c r="L21" s="10">
        <v>78.23</v>
      </c>
      <c r="M21" s="10">
        <v>90.09</v>
      </c>
      <c r="N21" s="10">
        <v>73.349999999999994</v>
      </c>
      <c r="Q21" s="10">
        <v>98.17</v>
      </c>
      <c r="R21" s="10">
        <v>77.760000000000005</v>
      </c>
      <c r="S21" s="10">
        <v>75.87</v>
      </c>
      <c r="T21" s="10">
        <v>73.27</v>
      </c>
      <c r="U21" s="25" t="str">
        <f t="shared" si="6"/>
        <v/>
      </c>
      <c r="V21" s="25" t="str">
        <f t="shared" si="7"/>
        <v/>
      </c>
      <c r="W21" s="25" t="str">
        <f t="shared" si="8"/>
        <v>3.2 %</v>
      </c>
      <c r="X21" s="25" t="str">
        <f t="shared" si="9"/>
        <v>-0.8 %</v>
      </c>
      <c r="Y21" s="25" t="str">
        <f t="shared" si="10"/>
        <v>-0.2 %</v>
      </c>
      <c r="Z21" s="25" t="str">
        <f t="shared" si="11"/>
        <v>-0.4 %</v>
      </c>
      <c r="AA21" s="25" t="str">
        <f t="shared" si="12"/>
        <v>-1.5 %</v>
      </c>
      <c r="AB21" s="25" t="str">
        <f t="shared" si="13"/>
        <v>-0.7 %</v>
      </c>
      <c r="AC21" s="25" t="str">
        <f t="shared" si="14"/>
        <v>-0.6 %</v>
      </c>
      <c r="AD21" s="25" t="str">
        <f t="shared" si="15"/>
        <v>3.3 %</v>
      </c>
      <c r="AE21" s="25" t="str">
        <f t="shared" si="16"/>
        <v>-1.5 %</v>
      </c>
      <c r="AF21" s="25" t="str">
        <f t="shared" si="17"/>
        <v/>
      </c>
      <c r="AG21" s="25" t="str">
        <f t="shared" si="18"/>
        <v/>
      </c>
      <c r="AH21" s="25" t="str">
        <f t="shared" si="19"/>
        <v>-1 %</v>
      </c>
      <c r="AI21" s="25" t="str">
        <f t="shared" si="20"/>
        <v>-0.9 %</v>
      </c>
      <c r="AJ21" s="25" t="str">
        <f t="shared" si="21"/>
        <v>-0.1 %</v>
      </c>
      <c r="AK21" s="25" t="str">
        <f t="shared" si="22"/>
        <v>-0.3 %</v>
      </c>
      <c r="AL21" t="str">
        <f t="shared" si="24"/>
        <v/>
      </c>
      <c r="AM21" t="str">
        <f t="shared" si="25"/>
        <v/>
      </c>
      <c r="AN21" t="str">
        <f t="shared" si="26"/>
        <v>5.6 %</v>
      </c>
      <c r="AO21" t="str">
        <f t="shared" si="27"/>
        <v>8.4 %</v>
      </c>
      <c r="AP21" t="str">
        <f t="shared" si="28"/>
        <v>3.8 %</v>
      </c>
      <c r="AQ21" t="str">
        <f t="shared" si="29"/>
        <v>5.9 %</v>
      </c>
      <c r="AR21" t="str">
        <f t="shared" si="30"/>
        <v>7.6 %</v>
      </c>
      <c r="AS21" t="str">
        <f t="shared" si="31"/>
        <v>2.6 %</v>
      </c>
      <c r="AT21" t="str">
        <f t="shared" si="32"/>
        <v>7.8 %</v>
      </c>
      <c r="AU21" t="str">
        <f t="shared" si="33"/>
        <v>-2.4 %</v>
      </c>
      <c r="AV21" t="str">
        <f t="shared" si="34"/>
        <v>0.6 %</v>
      </c>
      <c r="AW21" t="str">
        <f t="shared" si="35"/>
        <v/>
      </c>
      <c r="AX21" t="str">
        <f t="shared" si="36"/>
        <v/>
      </c>
      <c r="AY21" t="str">
        <f t="shared" si="37"/>
        <v>-3 %</v>
      </c>
      <c r="AZ21" t="str">
        <f t="shared" si="38"/>
        <v>5 %</v>
      </c>
      <c r="BA21" t="str">
        <f t="shared" si="39"/>
        <v>5.7 %</v>
      </c>
      <c r="BB21" t="str">
        <f t="shared" si="40"/>
        <v>10.9 %</v>
      </c>
    </row>
    <row r="22" spans="1:54">
      <c r="A22">
        <v>2003</v>
      </c>
      <c r="B22">
        <v>9</v>
      </c>
      <c r="C22" t="s">
        <v>127</v>
      </c>
      <c r="F22" s="10">
        <v>102.17</v>
      </c>
      <c r="G22" s="10">
        <v>78.14</v>
      </c>
      <c r="H22" s="10">
        <v>73.47</v>
      </c>
      <c r="I22" s="10">
        <v>77.290000000000006</v>
      </c>
      <c r="J22" s="10">
        <v>81.58</v>
      </c>
      <c r="K22" s="10">
        <v>76.930000000000007</v>
      </c>
      <c r="L22" s="10">
        <v>78.11</v>
      </c>
      <c r="M22" s="10">
        <v>92.79</v>
      </c>
      <c r="N22" s="10">
        <v>74.2</v>
      </c>
      <c r="Q22" s="10">
        <v>95.5</v>
      </c>
      <c r="R22" s="10">
        <v>78.290000000000006</v>
      </c>
      <c r="S22" s="10">
        <v>76.569999999999993</v>
      </c>
      <c r="T22" s="10">
        <v>73.11</v>
      </c>
      <c r="U22" s="25" t="str">
        <f t="shared" si="6"/>
        <v/>
      </c>
      <c r="V22" s="25" t="str">
        <f t="shared" si="7"/>
        <v/>
      </c>
      <c r="W22" s="25" t="str">
        <f t="shared" si="8"/>
        <v>0 %</v>
      </c>
      <c r="X22" s="25" t="str">
        <f t="shared" si="9"/>
        <v>-0.5 %</v>
      </c>
      <c r="Y22" s="25" t="str">
        <f t="shared" si="10"/>
        <v>0.4 %</v>
      </c>
      <c r="Z22" s="25" t="str">
        <f t="shared" si="11"/>
        <v>0.4 %</v>
      </c>
      <c r="AA22" s="25" t="str">
        <f t="shared" si="12"/>
        <v>-0.4 %</v>
      </c>
      <c r="AB22" s="25" t="str">
        <f t="shared" si="13"/>
        <v>0.5 %</v>
      </c>
      <c r="AC22" s="25" t="str">
        <f t="shared" si="14"/>
        <v>-0.2 %</v>
      </c>
      <c r="AD22" s="25" t="str">
        <f t="shared" si="15"/>
        <v>3 %</v>
      </c>
      <c r="AE22" s="25" t="str">
        <f t="shared" si="16"/>
        <v>1.2 %</v>
      </c>
      <c r="AF22" s="25" t="str">
        <f t="shared" si="17"/>
        <v/>
      </c>
      <c r="AG22" s="25" t="str">
        <f t="shared" si="18"/>
        <v/>
      </c>
      <c r="AH22" s="25" t="str">
        <f t="shared" si="19"/>
        <v>-2.7 %</v>
      </c>
      <c r="AI22" s="25" t="str">
        <f t="shared" si="20"/>
        <v>0.7 %</v>
      </c>
      <c r="AJ22" s="25" t="str">
        <f t="shared" si="21"/>
        <v>0.9 %</v>
      </c>
      <c r="AK22" s="25" t="str">
        <f t="shared" si="22"/>
        <v>-0.2 %</v>
      </c>
      <c r="AL22" t="str">
        <f t="shared" si="24"/>
        <v/>
      </c>
      <c r="AM22" t="str">
        <f t="shared" si="25"/>
        <v/>
      </c>
      <c r="AN22" t="str">
        <f t="shared" si="26"/>
        <v>8.8 %</v>
      </c>
      <c r="AO22" t="str">
        <f t="shared" si="27"/>
        <v>5.9 %</v>
      </c>
      <c r="AP22" t="str">
        <f t="shared" si="28"/>
        <v>2 %</v>
      </c>
      <c r="AQ22" t="str">
        <f t="shared" si="29"/>
        <v>4.3 %</v>
      </c>
      <c r="AR22" t="str">
        <f t="shared" si="30"/>
        <v>7.4 %</v>
      </c>
      <c r="AS22" t="str">
        <f t="shared" si="31"/>
        <v>2.9 %</v>
      </c>
      <c r="AT22" t="str">
        <f t="shared" si="32"/>
        <v>6 %</v>
      </c>
      <c r="AU22" t="str">
        <f t="shared" si="33"/>
        <v>0.7 %</v>
      </c>
      <c r="AV22" t="str">
        <f t="shared" si="34"/>
        <v>-1.5 %</v>
      </c>
      <c r="AW22" t="str">
        <f t="shared" si="35"/>
        <v/>
      </c>
      <c r="AX22" t="str">
        <f t="shared" si="36"/>
        <v/>
      </c>
      <c r="AY22" t="str">
        <f t="shared" si="37"/>
        <v>-8.1 %</v>
      </c>
      <c r="AZ22" t="str">
        <f t="shared" si="38"/>
        <v>2.1 %</v>
      </c>
      <c r="BA22" t="str">
        <f t="shared" si="39"/>
        <v>4.5 %</v>
      </c>
      <c r="BB22" t="str">
        <f t="shared" si="40"/>
        <v>11.8 %</v>
      </c>
    </row>
    <row r="23" spans="1:54">
      <c r="A23">
        <v>2003</v>
      </c>
      <c r="B23">
        <v>10</v>
      </c>
      <c r="C23" t="s">
        <v>128</v>
      </c>
      <c r="F23" s="10">
        <v>101.3</v>
      </c>
      <c r="G23" s="10">
        <v>78.260000000000005</v>
      </c>
      <c r="H23" s="10">
        <v>73.91</v>
      </c>
      <c r="I23" s="10">
        <v>77.33</v>
      </c>
      <c r="J23" s="10">
        <v>81.91</v>
      </c>
      <c r="K23" s="10">
        <v>77.790000000000006</v>
      </c>
      <c r="L23" s="10">
        <v>77.34</v>
      </c>
      <c r="M23" s="10">
        <v>89.8</v>
      </c>
      <c r="N23" s="10">
        <v>74.66</v>
      </c>
      <c r="Q23" s="10">
        <v>94.41</v>
      </c>
      <c r="R23" s="10">
        <v>78.45</v>
      </c>
      <c r="S23" s="10">
        <v>76.81</v>
      </c>
      <c r="T23" s="10">
        <v>74.5</v>
      </c>
      <c r="U23" s="25" t="str">
        <f t="shared" si="6"/>
        <v/>
      </c>
      <c r="V23" s="25" t="str">
        <f t="shared" si="7"/>
        <v/>
      </c>
      <c r="W23" s="25" t="str">
        <f t="shared" si="8"/>
        <v>-0.9 %</v>
      </c>
      <c r="X23" s="25" t="str">
        <f t="shared" si="9"/>
        <v>0.2 %</v>
      </c>
      <c r="Y23" s="25" t="str">
        <f t="shared" si="10"/>
        <v>0.6 %</v>
      </c>
      <c r="Z23" s="25" t="str">
        <f t="shared" si="11"/>
        <v>0.1 %</v>
      </c>
      <c r="AA23" s="25" t="str">
        <f t="shared" si="12"/>
        <v>0.4 %</v>
      </c>
      <c r="AB23" s="25" t="str">
        <f t="shared" si="13"/>
        <v>1.1 %</v>
      </c>
      <c r="AC23" s="25" t="str">
        <f t="shared" si="14"/>
        <v>-1 %</v>
      </c>
      <c r="AD23" s="25" t="str">
        <f t="shared" si="15"/>
        <v>-3.2 %</v>
      </c>
      <c r="AE23" s="25" t="str">
        <f t="shared" si="16"/>
        <v>0.6 %</v>
      </c>
      <c r="AF23" s="25" t="str">
        <f t="shared" si="17"/>
        <v/>
      </c>
      <c r="AG23" s="25" t="str">
        <f t="shared" si="18"/>
        <v/>
      </c>
      <c r="AH23" s="25" t="str">
        <f t="shared" si="19"/>
        <v>-1.1 %</v>
      </c>
      <c r="AI23" s="25" t="str">
        <f t="shared" si="20"/>
        <v>0.2 %</v>
      </c>
      <c r="AJ23" s="25" t="str">
        <f t="shared" si="21"/>
        <v>0.3 %</v>
      </c>
      <c r="AK23" s="25" t="str">
        <f t="shared" si="22"/>
        <v>1.9 %</v>
      </c>
      <c r="AL23" t="str">
        <f t="shared" si="24"/>
        <v/>
      </c>
      <c r="AM23" t="str">
        <f t="shared" si="25"/>
        <v/>
      </c>
      <c r="AN23" t="str">
        <f t="shared" si="26"/>
        <v>9.9 %</v>
      </c>
      <c r="AO23" t="str">
        <f t="shared" si="27"/>
        <v>4.9 %</v>
      </c>
      <c r="AP23" t="str">
        <f t="shared" si="28"/>
        <v>2 %</v>
      </c>
      <c r="AQ23" t="str">
        <f t="shared" si="29"/>
        <v>4.5 %</v>
      </c>
      <c r="AR23" t="str">
        <f t="shared" si="30"/>
        <v>8.1 %</v>
      </c>
      <c r="AS23" t="str">
        <f t="shared" si="31"/>
        <v>3.7 %</v>
      </c>
      <c r="AT23" t="str">
        <f t="shared" si="32"/>
        <v>6.6 %</v>
      </c>
      <c r="AU23" t="str">
        <f t="shared" si="33"/>
        <v>4 %</v>
      </c>
      <c r="AV23" t="str">
        <f t="shared" si="34"/>
        <v>-1.5 %</v>
      </c>
      <c r="AW23" t="str">
        <f t="shared" si="35"/>
        <v/>
      </c>
      <c r="AX23" t="str">
        <f t="shared" si="36"/>
        <v/>
      </c>
      <c r="AY23" t="str">
        <f t="shared" si="37"/>
        <v>-7.9 %</v>
      </c>
      <c r="AZ23" t="str">
        <f t="shared" si="38"/>
        <v>3 %</v>
      </c>
      <c r="BA23" t="str">
        <f t="shared" si="39"/>
        <v>5.3 %</v>
      </c>
      <c r="BB23" t="str">
        <f t="shared" si="40"/>
        <v>11.7 %</v>
      </c>
    </row>
    <row r="24" spans="1:54">
      <c r="A24">
        <v>2003</v>
      </c>
      <c r="B24">
        <v>11</v>
      </c>
      <c r="C24" t="s">
        <v>129</v>
      </c>
      <c r="F24" s="10">
        <v>101.19</v>
      </c>
      <c r="G24" s="10">
        <v>79.209999999999994</v>
      </c>
      <c r="H24" s="10">
        <v>75.239999999999995</v>
      </c>
      <c r="I24" s="10">
        <v>78.11</v>
      </c>
      <c r="J24" s="10">
        <v>83.32</v>
      </c>
      <c r="K24" s="10">
        <v>78.72</v>
      </c>
      <c r="L24" s="10">
        <v>78.430000000000007</v>
      </c>
      <c r="M24" s="10">
        <v>84.47</v>
      </c>
      <c r="N24" s="10">
        <v>75.98</v>
      </c>
      <c r="Q24" s="10">
        <v>97.39</v>
      </c>
      <c r="R24" s="10">
        <v>79.83</v>
      </c>
      <c r="S24" s="10">
        <v>78.08</v>
      </c>
      <c r="T24" s="10">
        <v>75.84</v>
      </c>
      <c r="U24" s="25" t="str">
        <f t="shared" si="6"/>
        <v/>
      </c>
      <c r="V24" s="25" t="str">
        <f t="shared" si="7"/>
        <v/>
      </c>
      <c r="W24" s="25" t="str">
        <f t="shared" si="8"/>
        <v>-0.1 %</v>
      </c>
      <c r="X24" s="25" t="str">
        <f t="shared" si="9"/>
        <v>1.2 %</v>
      </c>
      <c r="Y24" s="25" t="str">
        <f t="shared" si="10"/>
        <v>1.8 %</v>
      </c>
      <c r="Z24" s="25" t="str">
        <f t="shared" si="11"/>
        <v>1 %</v>
      </c>
      <c r="AA24" s="25" t="str">
        <f t="shared" si="12"/>
        <v>1.7 %</v>
      </c>
      <c r="AB24" s="25" t="str">
        <f t="shared" si="13"/>
        <v>1.2 %</v>
      </c>
      <c r="AC24" s="25" t="str">
        <f t="shared" si="14"/>
        <v>1.4 %</v>
      </c>
      <c r="AD24" s="25" t="str">
        <f t="shared" si="15"/>
        <v>-5.9 %</v>
      </c>
      <c r="AE24" s="25" t="str">
        <f t="shared" si="16"/>
        <v>1.8 %</v>
      </c>
      <c r="AF24" s="25" t="str">
        <f t="shared" si="17"/>
        <v/>
      </c>
      <c r="AG24" s="25" t="str">
        <f t="shared" si="18"/>
        <v/>
      </c>
      <c r="AH24" s="25" t="str">
        <f t="shared" si="19"/>
        <v>3.2 %</v>
      </c>
      <c r="AI24" s="25" t="str">
        <f t="shared" si="20"/>
        <v>1.8 %</v>
      </c>
      <c r="AJ24" s="25" t="str">
        <f t="shared" si="21"/>
        <v>1.7 %</v>
      </c>
      <c r="AK24" s="25" t="str">
        <f t="shared" si="22"/>
        <v>1.8 %</v>
      </c>
      <c r="AL24" t="str">
        <f t="shared" si="24"/>
        <v/>
      </c>
      <c r="AM24" t="str">
        <f t="shared" si="25"/>
        <v/>
      </c>
      <c r="AN24" t="str">
        <f t="shared" si="26"/>
        <v>8.7 %</v>
      </c>
      <c r="AO24" t="str">
        <f t="shared" si="27"/>
        <v>5 %</v>
      </c>
      <c r="AP24" t="str">
        <f t="shared" si="28"/>
        <v>1.7 %</v>
      </c>
      <c r="AQ24" t="str">
        <f t="shared" si="29"/>
        <v>3.6 %</v>
      </c>
      <c r="AR24" t="str">
        <f t="shared" si="30"/>
        <v>6 %</v>
      </c>
      <c r="AS24" t="str">
        <f t="shared" si="31"/>
        <v>4.5 %</v>
      </c>
      <c r="AT24" t="str">
        <f t="shared" si="32"/>
        <v>4 %</v>
      </c>
      <c r="AU24" t="str">
        <f t="shared" si="33"/>
        <v>1 %</v>
      </c>
      <c r="AV24" t="str">
        <f t="shared" si="34"/>
        <v>-1.5 %</v>
      </c>
      <c r="AW24" t="str">
        <f t="shared" si="35"/>
        <v/>
      </c>
      <c r="AX24" t="str">
        <f t="shared" si="36"/>
        <v/>
      </c>
      <c r="AY24" t="str">
        <f t="shared" si="37"/>
        <v>-2.6 %</v>
      </c>
      <c r="AZ24" t="str">
        <f t="shared" si="38"/>
        <v>3.5 %</v>
      </c>
      <c r="BA24" t="str">
        <f t="shared" si="39"/>
        <v>5.3 %</v>
      </c>
      <c r="BB24" t="str">
        <f t="shared" si="40"/>
        <v>12.7 %</v>
      </c>
    </row>
    <row r="25" spans="1:54">
      <c r="A25">
        <v>2003</v>
      </c>
      <c r="B25">
        <v>12</v>
      </c>
      <c r="C25" t="s">
        <v>130</v>
      </c>
      <c r="F25" s="10">
        <v>101.59</v>
      </c>
      <c r="G25" s="10">
        <v>79.87</v>
      </c>
      <c r="H25" s="10">
        <v>76.41</v>
      </c>
      <c r="I25" s="10">
        <v>79.2</v>
      </c>
      <c r="J25" s="10">
        <v>84.52</v>
      </c>
      <c r="K25" s="10">
        <v>78.959999999999994</v>
      </c>
      <c r="L25" s="10">
        <v>79.930000000000007</v>
      </c>
      <c r="M25" s="10">
        <v>81.59</v>
      </c>
      <c r="N25" s="10">
        <v>77.11</v>
      </c>
      <c r="Q25" s="10">
        <v>101.42</v>
      </c>
      <c r="R25" s="10">
        <v>80.8</v>
      </c>
      <c r="S25" s="10">
        <v>78.959999999999994</v>
      </c>
      <c r="T25" s="10">
        <v>75.540000000000006</v>
      </c>
      <c r="U25" s="25" t="str">
        <f t="shared" si="6"/>
        <v/>
      </c>
      <c r="V25" s="25" t="str">
        <f t="shared" si="7"/>
        <v/>
      </c>
      <c r="W25" s="25" t="str">
        <f t="shared" si="8"/>
        <v>0.4 %</v>
      </c>
      <c r="X25" s="25" t="str">
        <f t="shared" si="9"/>
        <v>0.8 %</v>
      </c>
      <c r="Y25" s="25" t="str">
        <f t="shared" si="10"/>
        <v>1.6 %</v>
      </c>
      <c r="Z25" s="25" t="str">
        <f t="shared" si="11"/>
        <v>1.4 %</v>
      </c>
      <c r="AA25" s="25" t="str">
        <f t="shared" si="12"/>
        <v>1.4 %</v>
      </c>
      <c r="AB25" s="25" t="str">
        <f t="shared" si="13"/>
        <v>0.3 %</v>
      </c>
      <c r="AC25" s="25" t="str">
        <f t="shared" si="14"/>
        <v>1.9 %</v>
      </c>
      <c r="AD25" s="25" t="str">
        <f t="shared" si="15"/>
        <v>-3.4 %</v>
      </c>
      <c r="AE25" s="25" t="str">
        <f t="shared" si="16"/>
        <v>1.5 %</v>
      </c>
      <c r="AF25" s="25" t="str">
        <f t="shared" si="17"/>
        <v/>
      </c>
      <c r="AG25" s="25" t="str">
        <f t="shared" si="18"/>
        <v/>
      </c>
      <c r="AH25" s="25" t="str">
        <f t="shared" si="19"/>
        <v>4.1 %</v>
      </c>
      <c r="AI25" s="25" t="str">
        <f t="shared" si="20"/>
        <v>1.2 %</v>
      </c>
      <c r="AJ25" s="25" t="str">
        <f t="shared" si="21"/>
        <v>1.1 %</v>
      </c>
      <c r="AK25" s="25" t="str">
        <f t="shared" si="22"/>
        <v>-0.4 %</v>
      </c>
      <c r="AL25" t="str">
        <f t="shared" si="24"/>
        <v/>
      </c>
      <c r="AM25" t="str">
        <f t="shared" si="25"/>
        <v/>
      </c>
      <c r="AN25" t="str">
        <f t="shared" si="26"/>
        <v>10.3 %</v>
      </c>
      <c r="AO25" t="str">
        <f t="shared" si="27"/>
        <v>5.9 %</v>
      </c>
      <c r="AP25" t="str">
        <f t="shared" si="28"/>
        <v>3.6 %</v>
      </c>
      <c r="AQ25" t="str">
        <f t="shared" si="29"/>
        <v>3.8 %</v>
      </c>
      <c r="AR25" t="str">
        <f t="shared" si="30"/>
        <v>5.7 %</v>
      </c>
      <c r="AS25" t="str">
        <f t="shared" si="31"/>
        <v>4.9 %</v>
      </c>
      <c r="AT25" t="str">
        <f t="shared" si="32"/>
        <v>4.9 %</v>
      </c>
      <c r="AU25" t="str">
        <f t="shared" si="33"/>
        <v>-8.3 %</v>
      </c>
      <c r="AV25" t="str">
        <f t="shared" si="34"/>
        <v>-1.5 %</v>
      </c>
      <c r="AW25" t="str">
        <f t="shared" si="35"/>
        <v/>
      </c>
      <c r="AX25" t="str">
        <f t="shared" si="36"/>
        <v/>
      </c>
      <c r="AY25" t="str">
        <f t="shared" si="37"/>
        <v>4.2 %</v>
      </c>
      <c r="AZ25" t="str">
        <f t="shared" si="38"/>
        <v>5.8 %</v>
      </c>
      <c r="BA25" t="str">
        <f t="shared" si="39"/>
        <v>7.1 %</v>
      </c>
      <c r="BB25" t="str">
        <f t="shared" si="40"/>
        <v>11.5 %</v>
      </c>
    </row>
    <row r="26" spans="1:54">
      <c r="A26">
        <v>2004</v>
      </c>
      <c r="B26">
        <v>1</v>
      </c>
      <c r="C26" t="s">
        <v>119</v>
      </c>
      <c r="F26" s="10">
        <v>100.5</v>
      </c>
      <c r="G26" s="10">
        <v>78.67</v>
      </c>
      <c r="H26" s="10">
        <v>76.510000000000005</v>
      </c>
      <c r="I26" s="10">
        <v>79.02</v>
      </c>
      <c r="J26" s="10">
        <v>85.6</v>
      </c>
      <c r="K26" s="10">
        <v>78.75</v>
      </c>
      <c r="L26" s="10">
        <v>79.67</v>
      </c>
      <c r="M26" s="10">
        <v>82.19</v>
      </c>
      <c r="N26" s="10">
        <v>76.900000000000006</v>
      </c>
      <c r="Q26" s="10">
        <v>103.11</v>
      </c>
      <c r="R26" s="10">
        <v>80.540000000000006</v>
      </c>
      <c r="S26" s="10">
        <v>78.47</v>
      </c>
      <c r="T26" s="10">
        <v>75.709999999999994</v>
      </c>
      <c r="U26" s="25" t="str">
        <f t="shared" si="6"/>
        <v/>
      </c>
      <c r="V26" s="25" t="str">
        <f t="shared" si="7"/>
        <v/>
      </c>
      <c r="W26" s="25" t="str">
        <f t="shared" si="8"/>
        <v>-1.1 %</v>
      </c>
      <c r="X26" s="25" t="str">
        <f t="shared" si="9"/>
        <v>-1.5 %</v>
      </c>
      <c r="Y26" s="25" t="str">
        <f t="shared" si="10"/>
        <v>0.1 %</v>
      </c>
      <c r="Z26" s="25" t="str">
        <f t="shared" si="11"/>
        <v>-0.2 %</v>
      </c>
      <c r="AA26" s="25" t="str">
        <f t="shared" si="12"/>
        <v>1.3 %</v>
      </c>
      <c r="AB26" s="25" t="str">
        <f t="shared" si="13"/>
        <v>-0.3 %</v>
      </c>
      <c r="AC26" s="25" t="str">
        <f t="shared" si="14"/>
        <v>-0.3 %</v>
      </c>
      <c r="AD26" s="25" t="str">
        <f t="shared" si="15"/>
        <v>0.7 %</v>
      </c>
      <c r="AE26" s="25" t="str">
        <f t="shared" si="16"/>
        <v>-0.3 %</v>
      </c>
      <c r="AF26" s="25" t="str">
        <f t="shared" si="17"/>
        <v/>
      </c>
      <c r="AG26" s="25" t="str">
        <f t="shared" si="18"/>
        <v/>
      </c>
      <c r="AH26" s="25" t="str">
        <f t="shared" si="19"/>
        <v>1.7 %</v>
      </c>
      <c r="AI26" s="25" t="str">
        <f t="shared" si="20"/>
        <v>-0.3 %</v>
      </c>
      <c r="AJ26" s="25" t="str">
        <f t="shared" si="21"/>
        <v>-0.6 %</v>
      </c>
      <c r="AK26" s="25" t="str">
        <f t="shared" si="22"/>
        <v>0.2 %</v>
      </c>
      <c r="AL26" t="str">
        <f t="shared" si="24"/>
        <v/>
      </c>
      <c r="AM26" t="str">
        <f t="shared" si="25"/>
        <v/>
      </c>
      <c r="AN26" t="str">
        <f t="shared" si="26"/>
        <v>11.5 %</v>
      </c>
      <c r="AO26" t="str">
        <f t="shared" si="27"/>
        <v>6.5 %</v>
      </c>
      <c r="AP26" t="str">
        <f t="shared" si="28"/>
        <v>5 %</v>
      </c>
      <c r="AQ26" t="str">
        <f t="shared" si="29"/>
        <v>5.7 %</v>
      </c>
      <c r="AR26" t="str">
        <f t="shared" si="30"/>
        <v>5.5 %</v>
      </c>
      <c r="AS26" t="str">
        <f t="shared" si="31"/>
        <v>6 %</v>
      </c>
      <c r="AT26" t="str">
        <f t="shared" si="32"/>
        <v>5.3 %</v>
      </c>
      <c r="AU26" t="str">
        <f t="shared" si="33"/>
        <v>-11.5 %</v>
      </c>
      <c r="AV26" t="str">
        <f t="shared" si="34"/>
        <v>0.2 %</v>
      </c>
      <c r="AW26" t="str">
        <f t="shared" si="35"/>
        <v/>
      </c>
      <c r="AX26" t="str">
        <f t="shared" si="36"/>
        <v/>
      </c>
      <c r="AY26" t="str">
        <f t="shared" si="37"/>
        <v>10.9 %</v>
      </c>
      <c r="AZ26" t="str">
        <f t="shared" si="38"/>
        <v>7.7 %</v>
      </c>
      <c r="BA26" t="str">
        <f t="shared" si="39"/>
        <v>8.3 %</v>
      </c>
      <c r="BB26" t="str">
        <f t="shared" si="40"/>
        <v>10.4 %</v>
      </c>
    </row>
    <row r="27" spans="1:54">
      <c r="A27">
        <v>2004</v>
      </c>
      <c r="B27">
        <v>2</v>
      </c>
      <c r="C27" t="s">
        <v>120</v>
      </c>
      <c r="F27" s="10">
        <v>99.04</v>
      </c>
      <c r="G27" s="10">
        <v>79.83</v>
      </c>
      <c r="H27" s="10">
        <v>77.319999999999993</v>
      </c>
      <c r="I27" s="10">
        <v>79.58</v>
      </c>
      <c r="J27" s="10">
        <v>85.72</v>
      </c>
      <c r="K27" s="10">
        <v>79.17</v>
      </c>
      <c r="L27" s="10">
        <v>80.3</v>
      </c>
      <c r="M27" s="10">
        <v>83.42</v>
      </c>
      <c r="N27" s="10">
        <v>77.36</v>
      </c>
      <c r="Q27" s="10">
        <v>103.66</v>
      </c>
      <c r="R27" s="10">
        <v>80.83</v>
      </c>
      <c r="S27" s="10">
        <v>78.98</v>
      </c>
      <c r="T27" s="10">
        <v>76.55</v>
      </c>
      <c r="U27" s="25" t="str">
        <f t="shared" si="6"/>
        <v/>
      </c>
      <c r="V27" s="25" t="str">
        <f t="shared" si="7"/>
        <v/>
      </c>
      <c r="W27" s="25" t="str">
        <f t="shared" si="8"/>
        <v>-1.5 %</v>
      </c>
      <c r="X27" s="25" t="str">
        <f t="shared" si="9"/>
        <v>1.5 %</v>
      </c>
      <c r="Y27" s="25" t="str">
        <f t="shared" si="10"/>
        <v>1.1 %</v>
      </c>
      <c r="Z27" s="25" t="str">
        <f t="shared" si="11"/>
        <v>0.7 %</v>
      </c>
      <c r="AA27" s="25" t="str">
        <f t="shared" si="12"/>
        <v>0.1 %</v>
      </c>
      <c r="AB27" s="25" t="str">
        <f t="shared" si="13"/>
        <v>0.5 %</v>
      </c>
      <c r="AC27" s="25" t="str">
        <f t="shared" si="14"/>
        <v>0.8 %</v>
      </c>
      <c r="AD27" s="25" t="str">
        <f t="shared" si="15"/>
        <v>1.5 %</v>
      </c>
      <c r="AE27" s="25" t="str">
        <f t="shared" si="16"/>
        <v>0.6 %</v>
      </c>
      <c r="AF27" s="25" t="str">
        <f t="shared" si="17"/>
        <v/>
      </c>
      <c r="AG27" s="25" t="str">
        <f t="shared" si="18"/>
        <v/>
      </c>
      <c r="AH27" s="25" t="str">
        <f t="shared" si="19"/>
        <v>0.5 %</v>
      </c>
      <c r="AI27" s="25" t="str">
        <f t="shared" si="20"/>
        <v>0.4 %</v>
      </c>
      <c r="AJ27" s="25" t="str">
        <f t="shared" si="21"/>
        <v>0.6 %</v>
      </c>
      <c r="AK27" s="25" t="str">
        <f t="shared" si="22"/>
        <v>1.1 %</v>
      </c>
      <c r="AL27" t="str">
        <f t="shared" si="24"/>
        <v/>
      </c>
      <c r="AM27" t="str">
        <f t="shared" si="25"/>
        <v/>
      </c>
      <c r="AN27" t="str">
        <f t="shared" si="26"/>
        <v>5 %</v>
      </c>
      <c r="AO27" t="str">
        <f t="shared" si="27"/>
        <v>4 %</v>
      </c>
      <c r="AP27" t="str">
        <f t="shared" si="28"/>
        <v>5.1 %</v>
      </c>
      <c r="AQ27" t="str">
        <f t="shared" si="29"/>
        <v>5.3 %</v>
      </c>
      <c r="AR27" t="str">
        <f t="shared" si="30"/>
        <v>6.2 %</v>
      </c>
      <c r="AS27" t="str">
        <f t="shared" si="31"/>
        <v>6.6 %</v>
      </c>
      <c r="AT27" t="str">
        <f t="shared" si="32"/>
        <v>6 %</v>
      </c>
      <c r="AU27" t="str">
        <f t="shared" si="33"/>
        <v>-12.6 %</v>
      </c>
      <c r="AV27" t="str">
        <f t="shared" si="34"/>
        <v>1.3 %</v>
      </c>
      <c r="AW27" t="str">
        <f t="shared" si="35"/>
        <v/>
      </c>
      <c r="AX27" t="str">
        <f t="shared" si="36"/>
        <v/>
      </c>
      <c r="AY27" t="str">
        <f t="shared" si="37"/>
        <v>8 %</v>
      </c>
      <c r="AZ27" t="str">
        <f t="shared" si="38"/>
        <v>7.2 %</v>
      </c>
      <c r="BA27" t="str">
        <f t="shared" si="39"/>
        <v>7.5 %</v>
      </c>
      <c r="BB27" t="str">
        <f t="shared" si="40"/>
        <v>7.6 %</v>
      </c>
    </row>
    <row r="28" spans="1:54">
      <c r="A28">
        <v>2004</v>
      </c>
      <c r="B28">
        <v>3</v>
      </c>
      <c r="C28" t="s">
        <v>121</v>
      </c>
      <c r="F28" s="10">
        <v>97.79</v>
      </c>
      <c r="G28" s="10">
        <v>80</v>
      </c>
      <c r="H28" s="10">
        <v>77.19</v>
      </c>
      <c r="I28" s="10">
        <v>78.87</v>
      </c>
      <c r="J28" s="10">
        <v>85.78</v>
      </c>
      <c r="K28" s="10">
        <v>79.239999999999995</v>
      </c>
      <c r="L28" s="10">
        <v>80.23</v>
      </c>
      <c r="M28" s="10">
        <v>82.9</v>
      </c>
      <c r="N28" s="10">
        <v>76.81</v>
      </c>
      <c r="Q28" s="10">
        <v>100.56</v>
      </c>
      <c r="R28" s="10">
        <v>80.540000000000006</v>
      </c>
      <c r="S28" s="10">
        <v>78.709999999999994</v>
      </c>
      <c r="T28" s="10">
        <v>77.58</v>
      </c>
      <c r="U28" s="25" t="str">
        <f t="shared" si="6"/>
        <v/>
      </c>
      <c r="V28" s="25" t="str">
        <f t="shared" si="7"/>
        <v/>
      </c>
      <c r="W28" s="25" t="str">
        <f t="shared" si="8"/>
        <v>-1.3 %</v>
      </c>
      <c r="X28" s="25" t="str">
        <f t="shared" si="9"/>
        <v>0.2 %</v>
      </c>
      <c r="Y28" s="25" t="str">
        <f t="shared" si="10"/>
        <v>-0.2 %</v>
      </c>
      <c r="Z28" s="25" t="str">
        <f t="shared" si="11"/>
        <v>-0.9 %</v>
      </c>
      <c r="AA28" s="25" t="str">
        <f t="shared" si="12"/>
        <v>0.1 %</v>
      </c>
      <c r="AB28" s="25" t="str">
        <f t="shared" si="13"/>
        <v>0.1 %</v>
      </c>
      <c r="AC28" s="25" t="str">
        <f t="shared" si="14"/>
        <v>-0.1 %</v>
      </c>
      <c r="AD28" s="25" t="str">
        <f t="shared" si="15"/>
        <v>-0.6 %</v>
      </c>
      <c r="AE28" s="25" t="str">
        <f t="shared" si="16"/>
        <v>-0.7 %</v>
      </c>
      <c r="AF28" s="25" t="str">
        <f t="shared" si="17"/>
        <v/>
      </c>
      <c r="AG28" s="25" t="str">
        <f t="shared" si="18"/>
        <v/>
      </c>
      <c r="AH28" s="25" t="str">
        <f t="shared" si="19"/>
        <v>-3 %</v>
      </c>
      <c r="AI28" s="25" t="str">
        <f t="shared" si="20"/>
        <v>-0.4 %</v>
      </c>
      <c r="AJ28" s="25" t="str">
        <f t="shared" si="21"/>
        <v>-0.3 %</v>
      </c>
      <c r="AK28" s="25" t="str">
        <f t="shared" si="22"/>
        <v>1.3 %</v>
      </c>
      <c r="AL28" t="str">
        <f t="shared" si="24"/>
        <v/>
      </c>
      <c r="AM28" t="str">
        <f t="shared" si="25"/>
        <v/>
      </c>
      <c r="AN28" t="str">
        <f t="shared" si="26"/>
        <v>3.1 %</v>
      </c>
      <c r="AO28" t="str">
        <f t="shared" si="27"/>
        <v>2.7 %</v>
      </c>
      <c r="AP28" t="str">
        <f t="shared" si="28"/>
        <v>4.7 %</v>
      </c>
      <c r="AQ28" t="str">
        <f t="shared" si="29"/>
        <v>4.4 %</v>
      </c>
      <c r="AR28" t="str">
        <f t="shared" si="30"/>
        <v>5 %</v>
      </c>
      <c r="AS28" t="str">
        <f t="shared" si="31"/>
        <v>6.1 %</v>
      </c>
      <c r="AT28" t="str">
        <f t="shared" si="32"/>
        <v>5.3 %</v>
      </c>
      <c r="AU28" t="str">
        <f t="shared" si="33"/>
        <v>-11.6 %</v>
      </c>
      <c r="AV28" t="str">
        <f t="shared" si="34"/>
        <v>2.3 %</v>
      </c>
      <c r="AW28" t="str">
        <f t="shared" si="35"/>
        <v/>
      </c>
      <c r="AX28" t="str">
        <f t="shared" si="36"/>
        <v/>
      </c>
      <c r="AY28" t="str">
        <f t="shared" si="37"/>
        <v>3.2 %</v>
      </c>
      <c r="AZ28" t="str">
        <f t="shared" si="38"/>
        <v>6.2 %</v>
      </c>
      <c r="BA28" t="str">
        <f t="shared" si="39"/>
        <v>6.5 %</v>
      </c>
      <c r="BB28" t="str">
        <f t="shared" si="40"/>
        <v>6.7 %</v>
      </c>
    </row>
    <row r="29" spans="1:54">
      <c r="A29">
        <v>2004</v>
      </c>
      <c r="B29">
        <v>4</v>
      </c>
      <c r="C29" t="s">
        <v>122</v>
      </c>
      <c r="F29" s="10">
        <v>94.03</v>
      </c>
      <c r="G29" s="10">
        <v>81.900000000000006</v>
      </c>
      <c r="H29" s="10">
        <v>79.040000000000006</v>
      </c>
      <c r="I29" s="10">
        <v>80.47</v>
      </c>
      <c r="J29" s="10">
        <v>87.32</v>
      </c>
      <c r="K29" s="10">
        <v>79.91</v>
      </c>
      <c r="L29" s="10">
        <v>80.98</v>
      </c>
      <c r="M29" s="10">
        <v>82.54</v>
      </c>
      <c r="N29" s="10">
        <v>78.09</v>
      </c>
      <c r="Q29" s="10">
        <v>94.55</v>
      </c>
      <c r="R29" s="10">
        <v>81.91</v>
      </c>
      <c r="S29" s="10">
        <v>79.95</v>
      </c>
      <c r="T29" s="10">
        <v>79.27</v>
      </c>
      <c r="U29" s="25" t="str">
        <f t="shared" si="6"/>
        <v/>
      </c>
      <c r="V29" s="25" t="str">
        <f t="shared" si="7"/>
        <v/>
      </c>
      <c r="W29" s="25" t="str">
        <f t="shared" si="8"/>
        <v>-3.8 %</v>
      </c>
      <c r="X29" s="25" t="str">
        <f t="shared" si="9"/>
        <v>2.4 %</v>
      </c>
      <c r="Y29" s="25" t="str">
        <f t="shared" si="10"/>
        <v>2.4 %</v>
      </c>
      <c r="Z29" s="25" t="str">
        <f t="shared" si="11"/>
        <v>2 %</v>
      </c>
      <c r="AA29" s="25" t="str">
        <f t="shared" si="12"/>
        <v>1.8 %</v>
      </c>
      <c r="AB29" s="25" t="str">
        <f t="shared" si="13"/>
        <v>0.8 %</v>
      </c>
      <c r="AC29" s="25" t="str">
        <f t="shared" si="14"/>
        <v>0.9 %</v>
      </c>
      <c r="AD29" s="25" t="str">
        <f t="shared" si="15"/>
        <v>-0.4 %</v>
      </c>
      <c r="AE29" s="25" t="str">
        <f t="shared" si="16"/>
        <v>1.7 %</v>
      </c>
      <c r="AF29" s="25" t="str">
        <f t="shared" si="17"/>
        <v/>
      </c>
      <c r="AG29" s="25" t="str">
        <f t="shared" si="18"/>
        <v/>
      </c>
      <c r="AH29" s="25" t="str">
        <f t="shared" si="19"/>
        <v>-6 %</v>
      </c>
      <c r="AI29" s="25" t="str">
        <f t="shared" si="20"/>
        <v>1.7 %</v>
      </c>
      <c r="AJ29" s="25" t="str">
        <f t="shared" si="21"/>
        <v>1.6 %</v>
      </c>
      <c r="AK29" s="25" t="str">
        <f t="shared" si="22"/>
        <v>2.2 %</v>
      </c>
      <c r="AL29" t="str">
        <f t="shared" si="24"/>
        <v/>
      </c>
      <c r="AM29" t="str">
        <f t="shared" si="25"/>
        <v/>
      </c>
      <c r="AN29" t="str">
        <f t="shared" si="26"/>
        <v>-4.7 %</v>
      </c>
      <c r="AO29" t="str">
        <f t="shared" si="27"/>
        <v>2.5 %</v>
      </c>
      <c r="AP29" t="str">
        <f t="shared" si="28"/>
        <v>5.7 %</v>
      </c>
      <c r="AQ29" t="str">
        <f t="shared" si="29"/>
        <v>3.4 %</v>
      </c>
      <c r="AR29" t="str">
        <f t="shared" si="30"/>
        <v>5.6 %</v>
      </c>
      <c r="AS29" t="str">
        <f t="shared" si="31"/>
        <v>6.8 %</v>
      </c>
      <c r="AT29" t="str">
        <f t="shared" si="32"/>
        <v>6.8 %</v>
      </c>
      <c r="AU29" t="str">
        <f t="shared" si="33"/>
        <v>-12.1 %</v>
      </c>
      <c r="AV29" t="str">
        <f t="shared" si="34"/>
        <v>2.8 %</v>
      </c>
      <c r="AW29" t="str">
        <f t="shared" si="35"/>
        <v/>
      </c>
      <c r="AX29" t="str">
        <f t="shared" si="36"/>
        <v/>
      </c>
      <c r="AY29" t="str">
        <f t="shared" si="37"/>
        <v>-3.9 %</v>
      </c>
      <c r="AZ29" t="str">
        <f t="shared" si="38"/>
        <v>6.6 %</v>
      </c>
      <c r="BA29" t="str">
        <f t="shared" si="39"/>
        <v>6.9 %</v>
      </c>
      <c r="BB29" t="str">
        <f t="shared" si="40"/>
        <v>6.7 %</v>
      </c>
    </row>
    <row r="30" spans="1:54">
      <c r="A30">
        <v>2004</v>
      </c>
      <c r="B30">
        <v>5</v>
      </c>
      <c r="C30" t="s">
        <v>123</v>
      </c>
      <c r="F30" s="10">
        <v>92.12</v>
      </c>
      <c r="G30" s="10">
        <v>81.41</v>
      </c>
      <c r="H30" s="10">
        <v>78.67</v>
      </c>
      <c r="I30" s="10">
        <v>80.77</v>
      </c>
      <c r="J30" s="10">
        <v>87.61</v>
      </c>
      <c r="K30" s="10">
        <v>79.88</v>
      </c>
      <c r="L30" s="10">
        <v>80.22</v>
      </c>
      <c r="M30" s="10">
        <v>81.61</v>
      </c>
      <c r="N30" s="10">
        <v>77.760000000000005</v>
      </c>
      <c r="Q30" s="10">
        <v>93.83</v>
      </c>
      <c r="R30" s="10">
        <v>81.290000000000006</v>
      </c>
      <c r="S30" s="10">
        <v>79.17</v>
      </c>
      <c r="T30" s="10">
        <v>79.67</v>
      </c>
      <c r="U30" s="25" t="str">
        <f t="shared" si="6"/>
        <v/>
      </c>
      <c r="V30" s="25" t="str">
        <f t="shared" si="7"/>
        <v/>
      </c>
      <c r="W30" s="25" t="str">
        <f t="shared" si="8"/>
        <v>-2 %</v>
      </c>
      <c r="X30" s="25" t="str">
        <f t="shared" si="9"/>
        <v>-0.6 %</v>
      </c>
      <c r="Y30" s="25" t="str">
        <f t="shared" si="10"/>
        <v>-0.5 %</v>
      </c>
      <c r="Z30" s="25" t="str">
        <f t="shared" si="11"/>
        <v>0.4 %</v>
      </c>
      <c r="AA30" s="25" t="str">
        <f t="shared" si="12"/>
        <v>0.3 %</v>
      </c>
      <c r="AB30" s="25" t="str">
        <f t="shared" si="13"/>
        <v>0 %</v>
      </c>
      <c r="AC30" s="25" t="str">
        <f t="shared" si="14"/>
        <v>-0.9 %</v>
      </c>
      <c r="AD30" s="25" t="str">
        <f t="shared" si="15"/>
        <v>-1.1 %</v>
      </c>
      <c r="AE30" s="25" t="str">
        <f t="shared" si="16"/>
        <v>-0.4 %</v>
      </c>
      <c r="AF30" s="25" t="str">
        <f t="shared" si="17"/>
        <v/>
      </c>
      <c r="AG30" s="25" t="str">
        <f t="shared" si="18"/>
        <v/>
      </c>
      <c r="AH30" s="25" t="str">
        <f t="shared" si="19"/>
        <v>-0.8 %</v>
      </c>
      <c r="AI30" s="25" t="str">
        <f t="shared" si="20"/>
        <v>-0.8 %</v>
      </c>
      <c r="AJ30" s="25" t="str">
        <f t="shared" si="21"/>
        <v>-1 %</v>
      </c>
      <c r="AK30" s="25" t="str">
        <f t="shared" si="22"/>
        <v>0.5 %</v>
      </c>
      <c r="AL30" t="str">
        <f t="shared" si="24"/>
        <v/>
      </c>
      <c r="AM30" t="str">
        <f t="shared" si="25"/>
        <v/>
      </c>
      <c r="AN30" t="str">
        <f t="shared" si="26"/>
        <v>-6.3 %</v>
      </c>
      <c r="AO30" t="str">
        <f t="shared" si="27"/>
        <v>5.3 %</v>
      </c>
      <c r="AP30" t="str">
        <f t="shared" si="28"/>
        <v>8.5 %</v>
      </c>
      <c r="AQ30" t="str">
        <f t="shared" si="29"/>
        <v>4.4 %</v>
      </c>
      <c r="AR30" t="str">
        <f t="shared" si="30"/>
        <v>6.8 %</v>
      </c>
      <c r="AS30" t="str">
        <f t="shared" si="31"/>
        <v>6.5 %</v>
      </c>
      <c r="AT30" t="str">
        <f t="shared" si="32"/>
        <v>6.9 %</v>
      </c>
      <c r="AU30" t="str">
        <f t="shared" si="33"/>
        <v>-12.4 %</v>
      </c>
      <c r="AV30" t="str">
        <f t="shared" si="34"/>
        <v>4.9 %</v>
      </c>
      <c r="AW30" t="str">
        <f t="shared" si="35"/>
        <v/>
      </c>
      <c r="AX30" t="str">
        <f t="shared" si="36"/>
        <v/>
      </c>
      <c r="AY30" t="str">
        <f t="shared" si="37"/>
        <v>-12.1 %</v>
      </c>
      <c r="AZ30" t="str">
        <f t="shared" si="38"/>
        <v>7.6 %</v>
      </c>
      <c r="BA30" t="str">
        <f t="shared" si="39"/>
        <v>7.8 %</v>
      </c>
      <c r="BB30" t="str">
        <f t="shared" si="40"/>
        <v>7.8 %</v>
      </c>
    </row>
    <row r="31" spans="1:54">
      <c r="A31">
        <v>2004</v>
      </c>
      <c r="B31">
        <v>6</v>
      </c>
      <c r="C31" t="s">
        <v>124</v>
      </c>
      <c r="F31" s="10">
        <v>89.67</v>
      </c>
      <c r="G31" s="10">
        <v>81.83</v>
      </c>
      <c r="H31" s="10">
        <v>79.41</v>
      </c>
      <c r="I31" s="10">
        <v>81.66</v>
      </c>
      <c r="J31" s="10">
        <v>87.37</v>
      </c>
      <c r="K31" s="10">
        <v>80.08</v>
      </c>
      <c r="L31" s="10">
        <v>79.48</v>
      </c>
      <c r="M31" s="10">
        <v>80.77</v>
      </c>
      <c r="N31" s="10">
        <v>77.72</v>
      </c>
      <c r="Q31" s="10">
        <v>91.48</v>
      </c>
      <c r="R31" s="10">
        <v>81.7</v>
      </c>
      <c r="S31" s="10">
        <v>79.63</v>
      </c>
      <c r="T31" s="10">
        <v>81.239999999999995</v>
      </c>
      <c r="U31" s="25" t="str">
        <f t="shared" si="6"/>
        <v/>
      </c>
      <c r="V31" s="25" t="str">
        <f t="shared" si="7"/>
        <v/>
      </c>
      <c r="W31" s="25" t="str">
        <f t="shared" si="8"/>
        <v>-2.7 %</v>
      </c>
      <c r="X31" s="25" t="str">
        <f t="shared" si="9"/>
        <v>0.5 %</v>
      </c>
      <c r="Y31" s="25" t="str">
        <f t="shared" si="10"/>
        <v>0.9 %</v>
      </c>
      <c r="Z31" s="25" t="str">
        <f t="shared" si="11"/>
        <v>1.1 %</v>
      </c>
      <c r="AA31" s="25" t="str">
        <f t="shared" si="12"/>
        <v>-0.3 %</v>
      </c>
      <c r="AB31" s="25" t="str">
        <f t="shared" si="13"/>
        <v>0.3 %</v>
      </c>
      <c r="AC31" s="25" t="str">
        <f t="shared" si="14"/>
        <v>-0.9 %</v>
      </c>
      <c r="AD31" s="25" t="str">
        <f t="shared" si="15"/>
        <v>-1 %</v>
      </c>
      <c r="AE31" s="25" t="str">
        <f t="shared" si="16"/>
        <v>-0.1 %</v>
      </c>
      <c r="AF31" s="25" t="str">
        <f t="shared" si="17"/>
        <v/>
      </c>
      <c r="AG31" s="25" t="str">
        <f t="shared" si="18"/>
        <v/>
      </c>
      <c r="AH31" s="25" t="str">
        <f t="shared" si="19"/>
        <v>-2.5 %</v>
      </c>
      <c r="AI31" s="25" t="str">
        <f t="shared" si="20"/>
        <v>0.5 %</v>
      </c>
      <c r="AJ31" s="25" t="str">
        <f t="shared" si="21"/>
        <v>0.6 %</v>
      </c>
      <c r="AK31" s="25" t="str">
        <f t="shared" si="22"/>
        <v>2 %</v>
      </c>
      <c r="AL31" t="str">
        <f t="shared" si="24"/>
        <v/>
      </c>
      <c r="AM31" t="str">
        <f t="shared" si="25"/>
        <v/>
      </c>
      <c r="AN31" t="str">
        <f t="shared" si="26"/>
        <v>-7.3 %</v>
      </c>
      <c r="AO31" t="str">
        <f t="shared" si="27"/>
        <v>3.1 %</v>
      </c>
      <c r="AP31" t="str">
        <f t="shared" si="28"/>
        <v>7.5 %</v>
      </c>
      <c r="AQ31" t="str">
        <f t="shared" si="29"/>
        <v>4.6 %</v>
      </c>
      <c r="AR31" t="str">
        <f t="shared" si="30"/>
        <v>6.2 %</v>
      </c>
      <c r="AS31" t="str">
        <f t="shared" si="31"/>
        <v>4.5 %</v>
      </c>
      <c r="AT31" t="str">
        <f t="shared" si="32"/>
        <v>3.2 %</v>
      </c>
      <c r="AU31" t="str">
        <f t="shared" si="33"/>
        <v>-12.8 %</v>
      </c>
      <c r="AV31" t="str">
        <f t="shared" si="34"/>
        <v>2.7 %</v>
      </c>
      <c r="AW31" t="str">
        <f t="shared" si="35"/>
        <v/>
      </c>
      <c r="AX31" t="str">
        <f t="shared" si="36"/>
        <v/>
      </c>
      <c r="AY31" t="str">
        <f t="shared" si="37"/>
        <v>-9.9 %</v>
      </c>
      <c r="AZ31" t="str">
        <f t="shared" si="38"/>
        <v>4.8 %</v>
      </c>
      <c r="BA31" t="str">
        <f t="shared" si="39"/>
        <v>5.1 %</v>
      </c>
      <c r="BB31" t="str">
        <f t="shared" si="40"/>
        <v>9 %</v>
      </c>
    </row>
    <row r="32" spans="1:54">
      <c r="A32">
        <v>2004</v>
      </c>
      <c r="B32">
        <v>7</v>
      </c>
      <c r="C32" t="s">
        <v>125</v>
      </c>
      <c r="F32" s="10">
        <v>93.6</v>
      </c>
      <c r="G32" s="10">
        <v>81.81</v>
      </c>
      <c r="H32" s="10">
        <v>79.5</v>
      </c>
      <c r="I32" s="10">
        <v>82.38</v>
      </c>
      <c r="J32" s="10">
        <v>88.76</v>
      </c>
      <c r="K32" s="10">
        <v>81</v>
      </c>
      <c r="L32" s="10">
        <v>80.180000000000007</v>
      </c>
      <c r="M32" s="10">
        <v>81.59</v>
      </c>
      <c r="N32" s="10">
        <v>77.959999999999994</v>
      </c>
      <c r="Q32" s="10">
        <v>94.27</v>
      </c>
      <c r="R32" s="10">
        <v>82.18</v>
      </c>
      <c r="S32" s="10">
        <v>79.97</v>
      </c>
      <c r="T32" s="10">
        <v>83.41</v>
      </c>
      <c r="U32" s="25" t="str">
        <f t="shared" si="6"/>
        <v/>
      </c>
      <c r="V32" s="25" t="str">
        <f t="shared" si="7"/>
        <v/>
      </c>
      <c r="W32" s="25" t="str">
        <f t="shared" si="8"/>
        <v>4.4 %</v>
      </c>
      <c r="X32" s="25" t="str">
        <f t="shared" si="9"/>
        <v>0 %</v>
      </c>
      <c r="Y32" s="25" t="str">
        <f t="shared" si="10"/>
        <v>0.1 %</v>
      </c>
      <c r="Z32" s="25" t="str">
        <f t="shared" si="11"/>
        <v>0.9 %</v>
      </c>
      <c r="AA32" s="25" t="str">
        <f t="shared" si="12"/>
        <v>1.6 %</v>
      </c>
      <c r="AB32" s="25" t="str">
        <f t="shared" si="13"/>
        <v>1.1 %</v>
      </c>
      <c r="AC32" s="25" t="str">
        <f t="shared" si="14"/>
        <v>0.9 %</v>
      </c>
      <c r="AD32" s="25" t="str">
        <f t="shared" si="15"/>
        <v>1 %</v>
      </c>
      <c r="AE32" s="25" t="str">
        <f t="shared" si="16"/>
        <v>0.3 %</v>
      </c>
      <c r="AF32" s="25" t="str">
        <f t="shared" si="17"/>
        <v/>
      </c>
      <c r="AG32" s="25" t="str">
        <f t="shared" si="18"/>
        <v/>
      </c>
      <c r="AH32" s="25" t="str">
        <f t="shared" si="19"/>
        <v>3 %</v>
      </c>
      <c r="AI32" s="25" t="str">
        <f t="shared" si="20"/>
        <v>0.6 %</v>
      </c>
      <c r="AJ32" s="25" t="str">
        <f t="shared" si="21"/>
        <v>0.4 %</v>
      </c>
      <c r="AK32" s="25" t="str">
        <f t="shared" si="22"/>
        <v>2.7 %</v>
      </c>
      <c r="AL32" t="str">
        <f t="shared" si="24"/>
        <v/>
      </c>
      <c r="AM32" t="str">
        <f t="shared" si="25"/>
        <v/>
      </c>
      <c r="AN32" t="str">
        <f t="shared" si="26"/>
        <v>-8.9 %</v>
      </c>
      <c r="AO32" t="str">
        <f t="shared" si="27"/>
        <v>3.2 %</v>
      </c>
      <c r="AP32" t="str">
        <f t="shared" si="28"/>
        <v>8.4 %</v>
      </c>
      <c r="AQ32" t="str">
        <f t="shared" si="29"/>
        <v>6.1 %</v>
      </c>
      <c r="AR32" t="str">
        <f t="shared" si="30"/>
        <v>5.6 %</v>
      </c>
      <c r="AS32" t="str">
        <f t="shared" si="31"/>
        <v>3.9 %</v>
      </c>
      <c r="AT32" t="str">
        <f t="shared" si="32"/>
        <v>2.2 %</v>
      </c>
      <c r="AU32" t="str">
        <f t="shared" si="33"/>
        <v>-9.4 %</v>
      </c>
      <c r="AV32" t="str">
        <f t="shared" si="34"/>
        <v>4.6 %</v>
      </c>
      <c r="AW32" t="str">
        <f t="shared" si="35"/>
        <v/>
      </c>
      <c r="AX32" t="str">
        <f t="shared" si="36"/>
        <v/>
      </c>
      <c r="AY32" t="str">
        <f t="shared" si="37"/>
        <v>-10.1 %</v>
      </c>
      <c r="AZ32" t="str">
        <f t="shared" si="38"/>
        <v>4.5 %</v>
      </c>
      <c r="BA32" t="str">
        <f t="shared" si="39"/>
        <v>5.3 %</v>
      </c>
      <c r="BB32" t="str">
        <f t="shared" si="40"/>
        <v>10.8 %</v>
      </c>
    </row>
    <row r="33" spans="1:54">
      <c r="A33">
        <v>2004</v>
      </c>
      <c r="B33">
        <v>8</v>
      </c>
      <c r="C33" t="s">
        <v>126</v>
      </c>
      <c r="F33" s="10">
        <v>94.63</v>
      </c>
      <c r="G33" s="10">
        <v>82.84</v>
      </c>
      <c r="H33" s="10">
        <v>80.319999999999993</v>
      </c>
      <c r="I33" s="10">
        <v>82.57</v>
      </c>
      <c r="J33" s="10">
        <v>89.96</v>
      </c>
      <c r="K33" s="10">
        <v>81.95</v>
      </c>
      <c r="L33" s="10">
        <v>82.27</v>
      </c>
      <c r="M33" s="10">
        <v>82.3</v>
      </c>
      <c r="N33" s="10">
        <v>79.52</v>
      </c>
      <c r="Q33" s="10">
        <v>91.72</v>
      </c>
      <c r="R33" s="10">
        <v>82.86</v>
      </c>
      <c r="S33" s="10">
        <v>80.92</v>
      </c>
      <c r="T33" s="10">
        <v>84.55</v>
      </c>
      <c r="U33" s="25" t="str">
        <f t="shared" si="6"/>
        <v/>
      </c>
      <c r="V33" s="25" t="str">
        <f t="shared" si="7"/>
        <v/>
      </c>
      <c r="W33" s="25" t="str">
        <f t="shared" si="8"/>
        <v>1.1 %</v>
      </c>
      <c r="X33" s="25" t="str">
        <f t="shared" si="9"/>
        <v>1.3 %</v>
      </c>
      <c r="Y33" s="25" t="str">
        <f t="shared" si="10"/>
        <v>1 %</v>
      </c>
      <c r="Z33" s="25" t="str">
        <f t="shared" si="11"/>
        <v>0.2 %</v>
      </c>
      <c r="AA33" s="25" t="str">
        <f t="shared" si="12"/>
        <v>1.4 %</v>
      </c>
      <c r="AB33" s="25" t="str">
        <f t="shared" si="13"/>
        <v>1.2 %</v>
      </c>
      <c r="AC33" s="25" t="str">
        <f t="shared" si="14"/>
        <v>2.6 %</v>
      </c>
      <c r="AD33" s="25" t="str">
        <f t="shared" si="15"/>
        <v>0.9 %</v>
      </c>
      <c r="AE33" s="25" t="str">
        <f t="shared" si="16"/>
        <v>2 %</v>
      </c>
      <c r="AF33" s="25" t="str">
        <f t="shared" si="17"/>
        <v/>
      </c>
      <c r="AG33" s="25" t="str">
        <f t="shared" si="18"/>
        <v/>
      </c>
      <c r="AH33" s="25" t="str">
        <f t="shared" si="19"/>
        <v>-2.7 %</v>
      </c>
      <c r="AI33" s="25" t="str">
        <f t="shared" si="20"/>
        <v>0.8 %</v>
      </c>
      <c r="AJ33" s="25" t="str">
        <f t="shared" si="21"/>
        <v>1.2 %</v>
      </c>
      <c r="AK33" s="25" t="str">
        <f t="shared" si="22"/>
        <v>1.4 %</v>
      </c>
      <c r="AL33" t="str">
        <f t="shared" si="24"/>
        <v/>
      </c>
      <c r="AM33" t="str">
        <f t="shared" si="25"/>
        <v/>
      </c>
      <c r="AN33" t="str">
        <f t="shared" si="26"/>
        <v>-5.5 %</v>
      </c>
      <c r="AO33" t="str">
        <f t="shared" si="27"/>
        <v>3.4 %</v>
      </c>
      <c r="AP33" t="str">
        <f t="shared" si="28"/>
        <v>8.4 %</v>
      </c>
      <c r="AQ33" t="str">
        <f t="shared" si="29"/>
        <v>6.6 %</v>
      </c>
      <c r="AR33" t="str">
        <f t="shared" si="30"/>
        <v>6.7 %</v>
      </c>
      <c r="AS33" t="str">
        <f t="shared" si="31"/>
        <v>5.1 %</v>
      </c>
      <c r="AT33" t="str">
        <f t="shared" si="32"/>
        <v>1.9 %</v>
      </c>
      <c r="AU33" t="str">
        <f t="shared" si="33"/>
        <v>-6.5 %</v>
      </c>
      <c r="AV33" t="str">
        <f t="shared" si="34"/>
        <v>4.6 %</v>
      </c>
      <c r="AW33" t="str">
        <f t="shared" si="35"/>
        <v/>
      </c>
      <c r="AX33" t="str">
        <f t="shared" si="36"/>
        <v/>
      </c>
      <c r="AY33" t="str">
        <f t="shared" si="37"/>
        <v>-4.9 %</v>
      </c>
      <c r="AZ33" t="str">
        <f t="shared" si="38"/>
        <v>4.8 %</v>
      </c>
      <c r="BA33" t="str">
        <f t="shared" si="39"/>
        <v>5.3 %</v>
      </c>
      <c r="BB33" t="str">
        <f t="shared" si="40"/>
        <v>13.5 %</v>
      </c>
    </row>
    <row r="34" spans="1:54">
      <c r="A34">
        <v>2004</v>
      </c>
      <c r="B34">
        <v>9</v>
      </c>
      <c r="C34" t="s">
        <v>127</v>
      </c>
      <c r="F34" s="10">
        <v>97.77</v>
      </c>
      <c r="G34" s="10">
        <v>83.76</v>
      </c>
      <c r="H34" s="10">
        <v>80.08</v>
      </c>
      <c r="I34" s="10">
        <v>83.49</v>
      </c>
      <c r="J34" s="10">
        <v>91.02</v>
      </c>
      <c r="K34" s="10">
        <v>82.1</v>
      </c>
      <c r="L34" s="10">
        <v>83.32</v>
      </c>
      <c r="M34" s="10">
        <v>82.4</v>
      </c>
      <c r="N34" s="10">
        <v>79.94</v>
      </c>
      <c r="Q34" s="10">
        <v>95.08</v>
      </c>
      <c r="R34" s="10">
        <v>82.94</v>
      </c>
      <c r="S34" s="10">
        <v>81.09</v>
      </c>
      <c r="T34" s="10">
        <v>86.3</v>
      </c>
      <c r="U34" s="25" t="str">
        <f t="shared" si="6"/>
        <v/>
      </c>
      <c r="V34" s="25" t="str">
        <f t="shared" si="7"/>
        <v/>
      </c>
      <c r="W34" s="25" t="str">
        <f t="shared" si="8"/>
        <v>3.3 %</v>
      </c>
      <c r="X34" s="25" t="str">
        <f t="shared" si="9"/>
        <v>1.1 %</v>
      </c>
      <c r="Y34" s="25" t="str">
        <f t="shared" si="10"/>
        <v>-0.3 %</v>
      </c>
      <c r="Z34" s="25" t="str">
        <f t="shared" si="11"/>
        <v>1.1 %</v>
      </c>
      <c r="AA34" s="25" t="str">
        <f t="shared" si="12"/>
        <v>1.2 %</v>
      </c>
      <c r="AB34" s="25" t="str">
        <f t="shared" si="13"/>
        <v>0.2 %</v>
      </c>
      <c r="AC34" s="25" t="str">
        <f t="shared" si="14"/>
        <v>1.3 %</v>
      </c>
      <c r="AD34" s="25" t="str">
        <f t="shared" si="15"/>
        <v>0.1 %</v>
      </c>
      <c r="AE34" s="25" t="str">
        <f t="shared" si="16"/>
        <v>0.5 %</v>
      </c>
      <c r="AF34" s="25" t="str">
        <f t="shared" si="17"/>
        <v/>
      </c>
      <c r="AG34" s="25" t="str">
        <f t="shared" si="18"/>
        <v/>
      </c>
      <c r="AH34" s="25" t="str">
        <f t="shared" si="19"/>
        <v>3.7 %</v>
      </c>
      <c r="AI34" s="25" t="str">
        <f t="shared" si="20"/>
        <v>0.1 %</v>
      </c>
      <c r="AJ34" s="25" t="str">
        <f t="shared" si="21"/>
        <v>0.2 %</v>
      </c>
      <c r="AK34" s="25" t="str">
        <f t="shared" si="22"/>
        <v>2.1 %</v>
      </c>
      <c r="AL34" t="str">
        <f t="shared" si="24"/>
        <v/>
      </c>
      <c r="AM34" t="str">
        <f t="shared" si="25"/>
        <v/>
      </c>
      <c r="AN34" t="str">
        <f t="shared" si="26"/>
        <v>-7.4 %</v>
      </c>
      <c r="AO34" t="str">
        <f t="shared" si="27"/>
        <v>5.5 %</v>
      </c>
      <c r="AP34" t="str">
        <f t="shared" si="28"/>
        <v>9.7 %</v>
      </c>
      <c r="AQ34" t="str">
        <f t="shared" si="29"/>
        <v>7.3 %</v>
      </c>
      <c r="AR34" t="str">
        <f t="shared" si="30"/>
        <v>9.8 %</v>
      </c>
      <c r="AS34" t="str">
        <f t="shared" si="31"/>
        <v>7.1 %</v>
      </c>
      <c r="AT34" t="str">
        <f t="shared" si="32"/>
        <v>5.2 %</v>
      </c>
      <c r="AU34" t="str">
        <f t="shared" si="33"/>
        <v>-8.6 %</v>
      </c>
      <c r="AV34" t="str">
        <f t="shared" si="34"/>
        <v>8.4 %</v>
      </c>
      <c r="AW34" t="str">
        <f t="shared" si="35"/>
        <v/>
      </c>
      <c r="AX34" t="str">
        <f t="shared" si="36"/>
        <v/>
      </c>
      <c r="AY34" t="str">
        <f t="shared" si="37"/>
        <v>-6.6 %</v>
      </c>
      <c r="AZ34" t="str">
        <f t="shared" si="38"/>
        <v>6.6 %</v>
      </c>
      <c r="BA34" t="str">
        <f t="shared" si="39"/>
        <v>6.7 %</v>
      </c>
      <c r="BB34" t="str">
        <f t="shared" si="40"/>
        <v>15.4 %</v>
      </c>
    </row>
    <row r="35" spans="1:54">
      <c r="A35">
        <v>2004</v>
      </c>
      <c r="B35">
        <v>10</v>
      </c>
      <c r="C35" t="s">
        <v>128</v>
      </c>
      <c r="F35" s="10">
        <v>98</v>
      </c>
      <c r="G35" s="10">
        <v>84.73</v>
      </c>
      <c r="H35" s="10">
        <v>81.03</v>
      </c>
      <c r="I35" s="10">
        <v>84.43</v>
      </c>
      <c r="J35" s="10">
        <v>90.87</v>
      </c>
      <c r="K35" s="10">
        <v>82.52</v>
      </c>
      <c r="L35" s="10">
        <v>84.53</v>
      </c>
      <c r="M35" s="10">
        <v>83.02</v>
      </c>
      <c r="N35" s="10">
        <v>81.41</v>
      </c>
      <c r="Q35" s="10">
        <v>95.07</v>
      </c>
      <c r="R35" s="10">
        <v>84.16</v>
      </c>
      <c r="S35" s="10">
        <v>82.64</v>
      </c>
      <c r="T35" s="10">
        <v>87.05</v>
      </c>
      <c r="U35" s="25" t="str">
        <f t="shared" si="6"/>
        <v/>
      </c>
      <c r="V35" s="25" t="str">
        <f t="shared" si="7"/>
        <v/>
      </c>
      <c r="W35" s="25" t="str">
        <f t="shared" si="8"/>
        <v>0.2 %</v>
      </c>
      <c r="X35" s="25" t="str">
        <f t="shared" si="9"/>
        <v>1.2 %</v>
      </c>
      <c r="Y35" s="25" t="str">
        <f t="shared" si="10"/>
        <v>1.2 %</v>
      </c>
      <c r="Z35" s="25" t="str">
        <f t="shared" si="11"/>
        <v>1.1 %</v>
      </c>
      <c r="AA35" s="25" t="str">
        <f t="shared" si="12"/>
        <v>-0.2 %</v>
      </c>
      <c r="AB35" s="25" t="str">
        <f t="shared" si="13"/>
        <v>0.5 %</v>
      </c>
      <c r="AC35" s="25" t="str">
        <f t="shared" si="14"/>
        <v>1.5 %</v>
      </c>
      <c r="AD35" s="25" t="str">
        <f t="shared" si="15"/>
        <v>0.8 %</v>
      </c>
      <c r="AE35" s="25" t="str">
        <f t="shared" si="16"/>
        <v>1.8 %</v>
      </c>
      <c r="AF35" s="25" t="str">
        <f t="shared" si="17"/>
        <v/>
      </c>
      <c r="AG35" s="25" t="str">
        <f t="shared" si="18"/>
        <v/>
      </c>
      <c r="AH35" s="25" t="str">
        <f t="shared" si="19"/>
        <v>0 %</v>
      </c>
      <c r="AI35" s="25" t="str">
        <f t="shared" si="20"/>
        <v>1.5 %</v>
      </c>
      <c r="AJ35" s="25" t="str">
        <f t="shared" si="21"/>
        <v>1.9 %</v>
      </c>
      <c r="AK35" s="25" t="str">
        <f t="shared" si="22"/>
        <v>0.9 %</v>
      </c>
      <c r="AL35" t="str">
        <f t="shared" si="24"/>
        <v/>
      </c>
      <c r="AM35" t="str">
        <f t="shared" si="25"/>
        <v/>
      </c>
      <c r="AN35" t="str">
        <f t="shared" si="26"/>
        <v>-4.3 %</v>
      </c>
      <c r="AO35" t="str">
        <f t="shared" si="27"/>
        <v>7.2 %</v>
      </c>
      <c r="AP35" t="str">
        <f t="shared" si="28"/>
        <v>9 %</v>
      </c>
      <c r="AQ35" t="str">
        <f t="shared" si="29"/>
        <v>8 %</v>
      </c>
      <c r="AR35" t="str">
        <f t="shared" si="30"/>
        <v>11.6 %</v>
      </c>
      <c r="AS35" t="str">
        <f t="shared" si="31"/>
        <v>6.7 %</v>
      </c>
      <c r="AT35" t="str">
        <f t="shared" si="32"/>
        <v>6.7 %</v>
      </c>
      <c r="AU35" t="str">
        <f t="shared" si="33"/>
        <v>-11.2 %</v>
      </c>
      <c r="AV35" t="str">
        <f t="shared" si="34"/>
        <v>7.7 %</v>
      </c>
      <c r="AW35" t="str">
        <f t="shared" si="35"/>
        <v/>
      </c>
      <c r="AX35" t="str">
        <f t="shared" si="36"/>
        <v/>
      </c>
      <c r="AY35" t="str">
        <f t="shared" si="37"/>
        <v>-0.4 %</v>
      </c>
      <c r="AZ35" t="str">
        <f t="shared" si="38"/>
        <v>5.9 %</v>
      </c>
      <c r="BA35" t="str">
        <f t="shared" si="39"/>
        <v>5.9 %</v>
      </c>
      <c r="BB35" t="str">
        <f t="shared" si="40"/>
        <v>18 %</v>
      </c>
    </row>
    <row r="36" spans="1:54">
      <c r="A36">
        <v>2004</v>
      </c>
      <c r="B36">
        <v>11</v>
      </c>
      <c r="C36" t="s">
        <v>129</v>
      </c>
      <c r="F36" s="10">
        <v>100.11</v>
      </c>
      <c r="G36" s="10">
        <v>86.37</v>
      </c>
      <c r="H36" s="10">
        <v>81.73</v>
      </c>
      <c r="I36" s="10">
        <v>85.28</v>
      </c>
      <c r="J36" s="10">
        <v>90.15</v>
      </c>
      <c r="K36" s="10">
        <v>83.88</v>
      </c>
      <c r="L36" s="10">
        <v>85.1</v>
      </c>
      <c r="M36" s="10">
        <v>85.77</v>
      </c>
      <c r="N36" s="10">
        <v>81.319999999999993</v>
      </c>
      <c r="Q36" s="10">
        <v>100.41</v>
      </c>
      <c r="R36" s="10">
        <v>85.29</v>
      </c>
      <c r="S36" s="10">
        <v>83.89</v>
      </c>
      <c r="T36" s="10">
        <v>86.56</v>
      </c>
      <c r="U36" s="25" t="str">
        <f t="shared" si="6"/>
        <v/>
      </c>
      <c r="V36" s="25" t="str">
        <f t="shared" si="7"/>
        <v/>
      </c>
      <c r="W36" s="25" t="str">
        <f t="shared" si="8"/>
        <v>2.2 %</v>
      </c>
      <c r="X36" s="25" t="str">
        <f t="shared" si="9"/>
        <v>1.9 %</v>
      </c>
      <c r="Y36" s="25" t="str">
        <f t="shared" si="10"/>
        <v>0.9 %</v>
      </c>
      <c r="Z36" s="25" t="str">
        <f t="shared" si="11"/>
        <v>1 %</v>
      </c>
      <c r="AA36" s="25" t="str">
        <f t="shared" si="12"/>
        <v>-0.8 %</v>
      </c>
      <c r="AB36" s="25" t="str">
        <f t="shared" si="13"/>
        <v>1.6 %</v>
      </c>
      <c r="AC36" s="25" t="str">
        <f t="shared" si="14"/>
        <v>0.7 %</v>
      </c>
      <c r="AD36" s="25" t="str">
        <f t="shared" si="15"/>
        <v>3.3 %</v>
      </c>
      <c r="AE36" s="25" t="str">
        <f t="shared" si="16"/>
        <v>-0.1 %</v>
      </c>
      <c r="AF36" s="25" t="str">
        <f t="shared" si="17"/>
        <v/>
      </c>
      <c r="AG36" s="25" t="str">
        <f t="shared" si="18"/>
        <v/>
      </c>
      <c r="AH36" s="25" t="str">
        <f t="shared" si="19"/>
        <v>5.6 %</v>
      </c>
      <c r="AI36" s="25" t="str">
        <f t="shared" si="20"/>
        <v>1.3 %</v>
      </c>
      <c r="AJ36" s="25" t="str">
        <f t="shared" si="21"/>
        <v>1.5 %</v>
      </c>
      <c r="AK36" s="25" t="str">
        <f t="shared" si="22"/>
        <v>-0.6 %</v>
      </c>
      <c r="AL36" t="str">
        <f t="shared" si="24"/>
        <v/>
      </c>
      <c r="AM36" t="str">
        <f t="shared" si="25"/>
        <v/>
      </c>
      <c r="AN36" t="str">
        <f t="shared" si="26"/>
        <v>-3.3 %</v>
      </c>
      <c r="AO36" t="str">
        <f t="shared" si="27"/>
        <v>8.3 %</v>
      </c>
      <c r="AP36" t="str">
        <f t="shared" si="28"/>
        <v>9.6 %</v>
      </c>
      <c r="AQ36" t="str">
        <f t="shared" si="29"/>
        <v>9.2 %</v>
      </c>
      <c r="AR36" t="str">
        <f t="shared" si="30"/>
        <v>10.9 %</v>
      </c>
      <c r="AS36" t="str">
        <f t="shared" si="31"/>
        <v>6.1 %</v>
      </c>
      <c r="AT36" t="str">
        <f t="shared" si="32"/>
        <v>9.3 %</v>
      </c>
      <c r="AU36" t="str">
        <f t="shared" si="33"/>
        <v>-7.6 %</v>
      </c>
      <c r="AV36" t="str">
        <f t="shared" si="34"/>
        <v>9 %</v>
      </c>
      <c r="AW36" t="str">
        <f t="shared" si="35"/>
        <v/>
      </c>
      <c r="AX36" t="str">
        <f t="shared" si="36"/>
        <v/>
      </c>
      <c r="AY36" t="str">
        <f t="shared" si="37"/>
        <v>0.7 %</v>
      </c>
      <c r="AZ36" t="str">
        <f t="shared" si="38"/>
        <v>7.3 %</v>
      </c>
      <c r="BA36" t="str">
        <f t="shared" si="39"/>
        <v>7.6 %</v>
      </c>
      <c r="BB36" t="str">
        <f t="shared" si="40"/>
        <v>16.8 %</v>
      </c>
    </row>
    <row r="37" spans="1:54">
      <c r="A37">
        <v>2004</v>
      </c>
      <c r="B37">
        <v>12</v>
      </c>
      <c r="C37" t="s">
        <v>130</v>
      </c>
      <c r="F37" s="10">
        <v>101.63</v>
      </c>
      <c r="G37" s="10">
        <v>84.99</v>
      </c>
      <c r="H37" s="10">
        <v>81.319999999999993</v>
      </c>
      <c r="I37" s="10">
        <v>84.11</v>
      </c>
      <c r="J37" s="10">
        <v>89.31</v>
      </c>
      <c r="K37" s="10">
        <v>83.93</v>
      </c>
      <c r="L37" s="10">
        <v>84.67</v>
      </c>
      <c r="M37" s="10">
        <v>88.05</v>
      </c>
      <c r="N37" s="10">
        <v>80.150000000000006</v>
      </c>
      <c r="Q37" s="10">
        <v>100.23</v>
      </c>
      <c r="R37" s="10">
        <v>84.45</v>
      </c>
      <c r="S37" s="10">
        <v>83.28</v>
      </c>
      <c r="T37" s="10">
        <v>87.51</v>
      </c>
      <c r="U37" s="25" t="str">
        <f t="shared" si="6"/>
        <v/>
      </c>
      <c r="V37" s="25" t="str">
        <f t="shared" si="7"/>
        <v/>
      </c>
      <c r="W37" s="25" t="str">
        <f t="shared" si="8"/>
        <v>1.5 %</v>
      </c>
      <c r="X37" s="25" t="str">
        <f t="shared" si="9"/>
        <v>-1.6 %</v>
      </c>
      <c r="Y37" s="25" t="str">
        <f t="shared" si="10"/>
        <v>-0.5 %</v>
      </c>
      <c r="Z37" s="25" t="str">
        <f t="shared" si="11"/>
        <v>-1.4 %</v>
      </c>
      <c r="AA37" s="25" t="str">
        <f t="shared" si="12"/>
        <v>-0.9 %</v>
      </c>
      <c r="AB37" s="25" t="str">
        <f t="shared" si="13"/>
        <v>0.1 %</v>
      </c>
      <c r="AC37" s="25" t="str">
        <f t="shared" si="14"/>
        <v>-0.5 %</v>
      </c>
      <c r="AD37" s="25" t="str">
        <f t="shared" si="15"/>
        <v>2.7 %</v>
      </c>
      <c r="AE37" s="25" t="str">
        <f t="shared" si="16"/>
        <v>-1.4 %</v>
      </c>
      <c r="AF37" s="25" t="str">
        <f t="shared" si="17"/>
        <v/>
      </c>
      <c r="AG37" s="25" t="str">
        <f t="shared" si="18"/>
        <v/>
      </c>
      <c r="AH37" s="25" t="str">
        <f t="shared" si="19"/>
        <v>-0.2 %</v>
      </c>
      <c r="AI37" s="25" t="str">
        <f t="shared" si="20"/>
        <v>-1 %</v>
      </c>
      <c r="AJ37" s="25" t="str">
        <f t="shared" si="21"/>
        <v>-0.7 %</v>
      </c>
      <c r="AK37" s="25" t="str">
        <f t="shared" si="22"/>
        <v>1.1 %</v>
      </c>
      <c r="AL37" t="str">
        <f t="shared" si="24"/>
        <v/>
      </c>
      <c r="AM37" t="str">
        <f t="shared" si="25"/>
        <v/>
      </c>
      <c r="AN37" t="str">
        <f t="shared" si="26"/>
        <v>-1.1 %</v>
      </c>
      <c r="AO37" t="str">
        <f t="shared" si="27"/>
        <v>9 %</v>
      </c>
      <c r="AP37" t="str">
        <f t="shared" si="28"/>
        <v>8.6 %</v>
      </c>
      <c r="AQ37" t="str">
        <f t="shared" si="29"/>
        <v>9.2 %</v>
      </c>
      <c r="AR37" t="str">
        <f t="shared" si="30"/>
        <v>8.2 %</v>
      </c>
      <c r="AS37" t="str">
        <f t="shared" si="31"/>
        <v>6.6 %</v>
      </c>
      <c r="AT37" t="str">
        <f t="shared" si="32"/>
        <v>8.5 %</v>
      </c>
      <c r="AU37" t="str">
        <f t="shared" si="33"/>
        <v>1.5 %</v>
      </c>
      <c r="AV37" t="str">
        <f t="shared" si="34"/>
        <v>7 %</v>
      </c>
      <c r="AW37" t="str">
        <f t="shared" si="35"/>
        <v/>
      </c>
      <c r="AX37" t="str">
        <f t="shared" si="36"/>
        <v/>
      </c>
      <c r="AY37" t="str">
        <f t="shared" si="37"/>
        <v>3.1 %</v>
      </c>
      <c r="AZ37" t="str">
        <f t="shared" si="38"/>
        <v>6.8 %</v>
      </c>
      <c r="BA37" t="str">
        <f t="shared" si="39"/>
        <v>7.4 %</v>
      </c>
      <c r="BB37" t="str">
        <f t="shared" si="40"/>
        <v>14.1 %</v>
      </c>
    </row>
    <row r="38" spans="1:54">
      <c r="A38">
        <v>2005</v>
      </c>
      <c r="B38">
        <v>1</v>
      </c>
      <c r="C38" t="s">
        <v>119</v>
      </c>
      <c r="F38" s="10">
        <v>102.13</v>
      </c>
      <c r="G38" s="10">
        <v>86.2</v>
      </c>
      <c r="H38" s="10">
        <v>81.680000000000007</v>
      </c>
      <c r="I38" s="10">
        <v>84.57</v>
      </c>
      <c r="J38" s="10">
        <v>89.72</v>
      </c>
      <c r="K38" s="10">
        <v>85.42</v>
      </c>
      <c r="L38" s="10">
        <v>86.59</v>
      </c>
      <c r="M38" s="10">
        <v>90.52</v>
      </c>
      <c r="N38" s="10">
        <v>80.819999999999993</v>
      </c>
      <c r="Q38" s="10">
        <v>101.36</v>
      </c>
      <c r="R38" s="10">
        <v>85.37</v>
      </c>
      <c r="S38" s="10">
        <v>83.77</v>
      </c>
      <c r="T38" s="10">
        <v>87.7</v>
      </c>
      <c r="U38" s="25" t="str">
        <f t="shared" si="6"/>
        <v/>
      </c>
      <c r="V38" s="25" t="str">
        <f t="shared" si="7"/>
        <v/>
      </c>
      <c r="W38" s="25" t="str">
        <f t="shared" si="8"/>
        <v>0.5 %</v>
      </c>
      <c r="X38" s="25" t="str">
        <f t="shared" si="9"/>
        <v>1.4 %</v>
      </c>
      <c r="Y38" s="25" t="str">
        <f t="shared" si="10"/>
        <v>0.4 %</v>
      </c>
      <c r="Z38" s="25" t="str">
        <f t="shared" si="11"/>
        <v>0.5 %</v>
      </c>
      <c r="AA38" s="25" t="str">
        <f t="shared" si="12"/>
        <v>0.5 %</v>
      </c>
      <c r="AB38" s="25" t="str">
        <f t="shared" si="13"/>
        <v>1.8 %</v>
      </c>
      <c r="AC38" s="25" t="str">
        <f t="shared" si="14"/>
        <v>2.3 %</v>
      </c>
      <c r="AD38" s="25" t="str">
        <f t="shared" si="15"/>
        <v>2.8 %</v>
      </c>
      <c r="AE38" s="25" t="str">
        <f t="shared" si="16"/>
        <v>0.8 %</v>
      </c>
      <c r="AF38" s="25" t="str">
        <f t="shared" si="17"/>
        <v/>
      </c>
      <c r="AG38" s="25" t="str">
        <f t="shared" si="18"/>
        <v/>
      </c>
      <c r="AH38" s="25" t="str">
        <f t="shared" si="19"/>
        <v>1.1 %</v>
      </c>
      <c r="AI38" s="25" t="str">
        <f t="shared" si="20"/>
        <v>1.1 %</v>
      </c>
      <c r="AJ38" s="25" t="str">
        <f t="shared" si="21"/>
        <v>0.6 %</v>
      </c>
      <c r="AK38" s="25" t="str">
        <f t="shared" si="22"/>
        <v>0.2 %</v>
      </c>
      <c r="AL38" t="str">
        <f t="shared" si="24"/>
        <v/>
      </c>
      <c r="AM38" t="str">
        <f t="shared" si="25"/>
        <v/>
      </c>
      <c r="AN38" t="str">
        <f t="shared" si="26"/>
        <v>0 %</v>
      </c>
      <c r="AO38" t="str">
        <f t="shared" si="27"/>
        <v>6.4 %</v>
      </c>
      <c r="AP38" t="str">
        <f t="shared" si="28"/>
        <v>6.4 %</v>
      </c>
      <c r="AQ38" t="str">
        <f t="shared" si="29"/>
        <v>6.2 %</v>
      </c>
      <c r="AR38" t="str">
        <f t="shared" si="30"/>
        <v>5.7 %</v>
      </c>
      <c r="AS38" t="str">
        <f t="shared" si="31"/>
        <v>6.3 %</v>
      </c>
      <c r="AT38" t="str">
        <f t="shared" si="32"/>
        <v>5.9 %</v>
      </c>
      <c r="AU38" t="str">
        <f t="shared" si="33"/>
        <v>7.9 %</v>
      </c>
      <c r="AV38" t="str">
        <f t="shared" si="34"/>
        <v>3.9 %</v>
      </c>
      <c r="AW38" t="str">
        <f t="shared" si="35"/>
        <v/>
      </c>
      <c r="AX38" t="str">
        <f t="shared" si="36"/>
        <v/>
      </c>
      <c r="AY38" t="str">
        <f t="shared" si="37"/>
        <v>-1.2 %</v>
      </c>
      <c r="AZ38" t="str">
        <f t="shared" si="38"/>
        <v>4.5 %</v>
      </c>
      <c r="BA38" t="str">
        <f t="shared" si="39"/>
        <v>5.5 %</v>
      </c>
      <c r="BB38" t="str">
        <f t="shared" si="40"/>
        <v>15.8 %</v>
      </c>
    </row>
    <row r="39" spans="1:54">
      <c r="A39">
        <v>2005</v>
      </c>
      <c r="B39">
        <v>2</v>
      </c>
      <c r="C39" t="s">
        <v>120</v>
      </c>
      <c r="F39" s="10">
        <v>102.96</v>
      </c>
      <c r="G39" s="10">
        <v>86.5</v>
      </c>
      <c r="H39" s="10">
        <v>81.099999999999994</v>
      </c>
      <c r="I39" s="10">
        <v>83.56</v>
      </c>
      <c r="J39" s="10">
        <v>89.14</v>
      </c>
      <c r="K39" s="10">
        <v>84.54</v>
      </c>
      <c r="L39" s="10">
        <v>85.96</v>
      </c>
      <c r="M39" s="10">
        <v>89.14</v>
      </c>
      <c r="N39" s="10">
        <v>80.7</v>
      </c>
      <c r="Q39" s="10">
        <v>99.4</v>
      </c>
      <c r="R39" s="10">
        <v>84.86</v>
      </c>
      <c r="S39" s="10">
        <v>83.25</v>
      </c>
      <c r="T39" s="10">
        <v>88.54</v>
      </c>
      <c r="U39" s="25" t="str">
        <f t="shared" si="6"/>
        <v/>
      </c>
      <c r="V39" s="25" t="str">
        <f t="shared" si="7"/>
        <v/>
      </c>
      <c r="W39" s="25" t="str">
        <f t="shared" si="8"/>
        <v>0.8 %</v>
      </c>
      <c r="X39" s="25" t="str">
        <f t="shared" si="9"/>
        <v>0.3 %</v>
      </c>
      <c r="Y39" s="25" t="str">
        <f t="shared" si="10"/>
        <v>-0.7 %</v>
      </c>
      <c r="Z39" s="25" t="str">
        <f t="shared" si="11"/>
        <v>-1.2 %</v>
      </c>
      <c r="AA39" s="25" t="str">
        <f t="shared" si="12"/>
        <v>-0.6 %</v>
      </c>
      <c r="AB39" s="25" t="str">
        <f t="shared" si="13"/>
        <v>-1 %</v>
      </c>
      <c r="AC39" s="25" t="str">
        <f t="shared" si="14"/>
        <v>-0.7 %</v>
      </c>
      <c r="AD39" s="25" t="str">
        <f t="shared" si="15"/>
        <v>-1.5 %</v>
      </c>
      <c r="AE39" s="25" t="str">
        <f t="shared" si="16"/>
        <v>-0.1 %</v>
      </c>
      <c r="AF39" s="25" t="str">
        <f t="shared" si="17"/>
        <v/>
      </c>
      <c r="AG39" s="25" t="str">
        <f t="shared" si="18"/>
        <v/>
      </c>
      <c r="AH39" s="25" t="str">
        <f t="shared" si="19"/>
        <v>-1.9 %</v>
      </c>
      <c r="AI39" s="25" t="str">
        <f t="shared" si="20"/>
        <v>-0.6 %</v>
      </c>
      <c r="AJ39" s="25" t="str">
        <f t="shared" si="21"/>
        <v>-0.6 %</v>
      </c>
      <c r="AK39" s="25" t="str">
        <f t="shared" si="22"/>
        <v>1 %</v>
      </c>
      <c r="AL39" t="str">
        <f t="shared" si="24"/>
        <v/>
      </c>
      <c r="AM39" t="str">
        <f t="shared" si="25"/>
        <v/>
      </c>
      <c r="AN39" t="str">
        <f t="shared" si="26"/>
        <v>1.6 %</v>
      </c>
      <c r="AO39" t="str">
        <f t="shared" si="27"/>
        <v>9.6 %</v>
      </c>
      <c r="AP39" t="str">
        <f t="shared" si="28"/>
        <v>6.8 %</v>
      </c>
      <c r="AQ39" t="str">
        <f t="shared" si="29"/>
        <v>7 %</v>
      </c>
      <c r="AR39" t="str">
        <f t="shared" si="30"/>
        <v>4.8 %</v>
      </c>
      <c r="AS39" t="str">
        <f t="shared" si="31"/>
        <v>8.5 %</v>
      </c>
      <c r="AT39" t="str">
        <f t="shared" si="32"/>
        <v>8.7 %</v>
      </c>
      <c r="AU39" t="str">
        <f t="shared" si="33"/>
        <v>10.1 %</v>
      </c>
      <c r="AV39" t="str">
        <f t="shared" si="34"/>
        <v>5.1 %</v>
      </c>
      <c r="AW39" t="str">
        <f t="shared" si="35"/>
        <v/>
      </c>
      <c r="AX39" t="str">
        <f t="shared" si="36"/>
        <v/>
      </c>
      <c r="AY39" t="str">
        <f t="shared" si="37"/>
        <v>-1.7 %</v>
      </c>
      <c r="AZ39" t="str">
        <f t="shared" si="38"/>
        <v>6 %</v>
      </c>
      <c r="BA39" t="str">
        <f t="shared" si="39"/>
        <v>6.8 %</v>
      </c>
      <c r="BB39" t="str">
        <f t="shared" si="40"/>
        <v>15.8 %</v>
      </c>
    </row>
    <row r="40" spans="1:54">
      <c r="A40">
        <v>2005</v>
      </c>
      <c r="B40">
        <v>3</v>
      </c>
      <c r="C40" t="s">
        <v>121</v>
      </c>
      <c r="F40" s="10">
        <v>103.85</v>
      </c>
      <c r="G40" s="10">
        <v>88.72</v>
      </c>
      <c r="H40" s="10">
        <v>81.430000000000007</v>
      </c>
      <c r="I40" s="10">
        <v>83.59</v>
      </c>
      <c r="J40" s="10">
        <v>88.11</v>
      </c>
      <c r="K40" s="10">
        <v>84.83</v>
      </c>
      <c r="L40" s="10">
        <v>86.06</v>
      </c>
      <c r="M40" s="10">
        <v>87.35</v>
      </c>
      <c r="N40" s="10">
        <v>81.56</v>
      </c>
      <c r="Q40" s="10">
        <v>98.57</v>
      </c>
      <c r="R40" s="10">
        <v>85.56</v>
      </c>
      <c r="S40" s="10">
        <v>83.67</v>
      </c>
      <c r="T40" s="10">
        <v>86.97</v>
      </c>
      <c r="U40" s="25" t="str">
        <f t="shared" si="6"/>
        <v/>
      </c>
      <c r="V40" s="25" t="str">
        <f t="shared" si="7"/>
        <v/>
      </c>
      <c r="W40" s="25" t="str">
        <f t="shared" si="8"/>
        <v>0.9 %</v>
      </c>
      <c r="X40" s="25" t="str">
        <f t="shared" si="9"/>
        <v>2.6 %</v>
      </c>
      <c r="Y40" s="25" t="str">
        <f t="shared" si="10"/>
        <v>0.4 %</v>
      </c>
      <c r="Z40" s="25" t="str">
        <f t="shared" si="11"/>
        <v>0 %</v>
      </c>
      <c r="AA40" s="25" t="str">
        <f t="shared" si="12"/>
        <v>-1.2 %</v>
      </c>
      <c r="AB40" s="25" t="str">
        <f t="shared" si="13"/>
        <v>0.3 %</v>
      </c>
      <c r="AC40" s="25" t="str">
        <f t="shared" si="14"/>
        <v>0.1 %</v>
      </c>
      <c r="AD40" s="25" t="str">
        <f t="shared" si="15"/>
        <v>-2 %</v>
      </c>
      <c r="AE40" s="25" t="str">
        <f t="shared" si="16"/>
        <v>1.1 %</v>
      </c>
      <c r="AF40" s="25" t="str">
        <f t="shared" si="17"/>
        <v/>
      </c>
      <c r="AG40" s="25" t="str">
        <f t="shared" si="18"/>
        <v/>
      </c>
      <c r="AH40" s="25" t="str">
        <f t="shared" si="19"/>
        <v>-0.8 %</v>
      </c>
      <c r="AI40" s="25" t="str">
        <f t="shared" si="20"/>
        <v>0.8 %</v>
      </c>
      <c r="AJ40" s="25" t="str">
        <f t="shared" si="21"/>
        <v>0.5 %</v>
      </c>
      <c r="AK40" s="25" t="str">
        <f t="shared" si="22"/>
        <v>-1.8 %</v>
      </c>
      <c r="AL40" t="str">
        <f t="shared" si="24"/>
        <v/>
      </c>
      <c r="AM40" t="str">
        <f t="shared" si="25"/>
        <v/>
      </c>
      <c r="AN40" t="str">
        <f t="shared" si="26"/>
        <v>4 %</v>
      </c>
      <c r="AO40" t="str">
        <f t="shared" si="27"/>
        <v>8.4 %</v>
      </c>
      <c r="AP40" t="str">
        <f t="shared" si="28"/>
        <v>4.9 %</v>
      </c>
      <c r="AQ40" t="str">
        <f t="shared" si="29"/>
        <v>5 %</v>
      </c>
      <c r="AR40" t="str">
        <f t="shared" si="30"/>
        <v>4 %</v>
      </c>
      <c r="AS40" t="str">
        <f t="shared" si="31"/>
        <v>6.8 %</v>
      </c>
      <c r="AT40" t="str">
        <f t="shared" si="32"/>
        <v>7 %</v>
      </c>
      <c r="AU40" t="str">
        <f t="shared" si="33"/>
        <v>6.9 %</v>
      </c>
      <c r="AV40" t="str">
        <f t="shared" si="34"/>
        <v>4.3 %</v>
      </c>
      <c r="AW40" t="str">
        <f t="shared" si="35"/>
        <v/>
      </c>
      <c r="AX40" t="str">
        <f t="shared" si="36"/>
        <v/>
      </c>
      <c r="AY40" t="str">
        <f t="shared" si="37"/>
        <v>-4.1 %</v>
      </c>
      <c r="AZ40" t="str">
        <f t="shared" si="38"/>
        <v>5 %</v>
      </c>
      <c r="BA40" t="str">
        <f t="shared" si="39"/>
        <v>5.4 %</v>
      </c>
      <c r="BB40" t="str">
        <f t="shared" si="40"/>
        <v>15.7 %</v>
      </c>
    </row>
    <row r="41" spans="1:54">
      <c r="A41">
        <v>2005</v>
      </c>
      <c r="B41">
        <v>4</v>
      </c>
      <c r="C41" t="s">
        <v>122</v>
      </c>
      <c r="F41" s="10">
        <v>108.32</v>
      </c>
      <c r="G41" s="10">
        <v>88.5</v>
      </c>
      <c r="H41" s="10">
        <v>81.400000000000006</v>
      </c>
      <c r="I41" s="10">
        <v>82.95</v>
      </c>
      <c r="J41" s="10">
        <v>88.25</v>
      </c>
      <c r="K41" s="10">
        <v>84.43</v>
      </c>
      <c r="L41" s="10">
        <v>85.57</v>
      </c>
      <c r="M41" s="10">
        <v>91.52</v>
      </c>
      <c r="N41" s="10">
        <v>82.44</v>
      </c>
      <c r="Q41" s="10">
        <v>97.29</v>
      </c>
      <c r="R41" s="10">
        <v>84.97</v>
      </c>
      <c r="S41" s="10">
        <v>82.88</v>
      </c>
      <c r="T41" s="10">
        <v>87.17</v>
      </c>
      <c r="U41" s="25" t="str">
        <f t="shared" si="6"/>
        <v/>
      </c>
      <c r="V41" s="25" t="str">
        <f t="shared" si="7"/>
        <v/>
      </c>
      <c r="W41" s="25" t="str">
        <f t="shared" si="8"/>
        <v>4.3 %</v>
      </c>
      <c r="X41" s="25" t="str">
        <f t="shared" si="9"/>
        <v>-0.2 %</v>
      </c>
      <c r="Y41" s="25" t="str">
        <f t="shared" si="10"/>
        <v>0 %</v>
      </c>
      <c r="Z41" s="25" t="str">
        <f t="shared" si="11"/>
        <v>-0.8 %</v>
      </c>
      <c r="AA41" s="25" t="str">
        <f t="shared" si="12"/>
        <v>0.2 %</v>
      </c>
      <c r="AB41" s="25" t="str">
        <f t="shared" si="13"/>
        <v>-0.5 %</v>
      </c>
      <c r="AC41" s="25" t="str">
        <f t="shared" si="14"/>
        <v>-0.6 %</v>
      </c>
      <c r="AD41" s="25" t="str">
        <f t="shared" si="15"/>
        <v>4.8 %</v>
      </c>
      <c r="AE41" s="25" t="str">
        <f t="shared" si="16"/>
        <v>1.1 %</v>
      </c>
      <c r="AF41" s="25" t="str">
        <f t="shared" si="17"/>
        <v/>
      </c>
      <c r="AG41" s="25" t="str">
        <f t="shared" si="18"/>
        <v/>
      </c>
      <c r="AH41" s="25" t="str">
        <f t="shared" si="19"/>
        <v>-1.3 %</v>
      </c>
      <c r="AI41" s="25" t="str">
        <f t="shared" si="20"/>
        <v>-0.7 %</v>
      </c>
      <c r="AJ41" s="25" t="str">
        <f t="shared" si="21"/>
        <v>-0.9 %</v>
      </c>
      <c r="AK41" s="25" t="str">
        <f t="shared" si="22"/>
        <v>0.2 %</v>
      </c>
      <c r="AL41" t="str">
        <f t="shared" si="24"/>
        <v/>
      </c>
      <c r="AM41" t="str">
        <f t="shared" si="25"/>
        <v/>
      </c>
      <c r="AN41" t="str">
        <f t="shared" si="26"/>
        <v>6.2 %</v>
      </c>
      <c r="AO41" t="str">
        <f t="shared" si="27"/>
        <v>10.9 %</v>
      </c>
      <c r="AP41" t="str">
        <f t="shared" si="28"/>
        <v>5.5 %</v>
      </c>
      <c r="AQ41" t="str">
        <f t="shared" si="29"/>
        <v>6 %</v>
      </c>
      <c r="AR41" t="str">
        <f t="shared" si="30"/>
        <v>2.7 %</v>
      </c>
      <c r="AS41" t="str">
        <f t="shared" si="31"/>
        <v>7.1 %</v>
      </c>
      <c r="AT41" t="str">
        <f t="shared" si="32"/>
        <v>7.3 %</v>
      </c>
      <c r="AU41" t="str">
        <f t="shared" si="33"/>
        <v>5.4 %</v>
      </c>
      <c r="AV41" t="str">
        <f t="shared" si="34"/>
        <v>6.2 %</v>
      </c>
      <c r="AW41" t="str">
        <f t="shared" si="35"/>
        <v/>
      </c>
      <c r="AX41" t="str">
        <f t="shared" si="36"/>
        <v/>
      </c>
      <c r="AY41" t="str">
        <f t="shared" si="37"/>
        <v>-2 %</v>
      </c>
      <c r="AZ41" t="str">
        <f t="shared" si="38"/>
        <v>6.2 %</v>
      </c>
      <c r="BA41" t="str">
        <f t="shared" si="39"/>
        <v>6.3 %</v>
      </c>
      <c r="BB41" t="str">
        <f t="shared" si="40"/>
        <v>12.1 %</v>
      </c>
    </row>
    <row r="42" spans="1:54">
      <c r="A42">
        <v>2005</v>
      </c>
      <c r="B42">
        <v>5</v>
      </c>
      <c r="C42" t="s">
        <v>123</v>
      </c>
      <c r="F42" s="10">
        <v>107.6</v>
      </c>
      <c r="G42" s="10">
        <v>90.23</v>
      </c>
      <c r="H42" s="10">
        <v>82.27</v>
      </c>
      <c r="I42" s="10">
        <v>83.76</v>
      </c>
      <c r="J42" s="10">
        <v>87.61</v>
      </c>
      <c r="K42" s="10">
        <v>84.01</v>
      </c>
      <c r="L42" s="10">
        <v>86.02</v>
      </c>
      <c r="M42" s="10">
        <v>92.3</v>
      </c>
      <c r="N42" s="10">
        <v>83.2</v>
      </c>
      <c r="Q42" s="10">
        <v>95.68</v>
      </c>
      <c r="R42" s="10">
        <v>85.26</v>
      </c>
      <c r="S42" s="10">
        <v>83.49</v>
      </c>
      <c r="T42" s="10">
        <v>85.87</v>
      </c>
      <c r="U42" s="25" t="str">
        <f t="shared" si="6"/>
        <v/>
      </c>
      <c r="V42" s="25" t="str">
        <f t="shared" si="7"/>
        <v/>
      </c>
      <c r="W42" s="25" t="str">
        <f t="shared" si="8"/>
        <v>-0.7 %</v>
      </c>
      <c r="X42" s="25" t="str">
        <f t="shared" si="9"/>
        <v>2 %</v>
      </c>
      <c r="Y42" s="25" t="str">
        <f t="shared" si="10"/>
        <v>1.1 %</v>
      </c>
      <c r="Z42" s="25" t="str">
        <f t="shared" si="11"/>
        <v>1 %</v>
      </c>
      <c r="AA42" s="25" t="str">
        <f t="shared" si="12"/>
        <v>-0.7 %</v>
      </c>
      <c r="AB42" s="25" t="str">
        <f t="shared" si="13"/>
        <v>-0.5 %</v>
      </c>
      <c r="AC42" s="25" t="str">
        <f t="shared" si="14"/>
        <v>0.5 %</v>
      </c>
      <c r="AD42" s="25" t="str">
        <f t="shared" si="15"/>
        <v>0.9 %</v>
      </c>
      <c r="AE42" s="25" t="str">
        <f t="shared" si="16"/>
        <v>0.9 %</v>
      </c>
      <c r="AF42" s="25" t="str">
        <f t="shared" si="17"/>
        <v/>
      </c>
      <c r="AG42" s="25" t="str">
        <f t="shared" si="18"/>
        <v/>
      </c>
      <c r="AH42" s="25" t="str">
        <f t="shared" si="19"/>
        <v>-1.7 %</v>
      </c>
      <c r="AI42" s="25" t="str">
        <f t="shared" si="20"/>
        <v>0.3 %</v>
      </c>
      <c r="AJ42" s="25" t="str">
        <f t="shared" si="21"/>
        <v>0.7 %</v>
      </c>
      <c r="AK42" s="25" t="str">
        <f t="shared" si="22"/>
        <v>-1.5 %</v>
      </c>
      <c r="AL42" t="str">
        <f t="shared" si="24"/>
        <v/>
      </c>
      <c r="AM42" t="str">
        <f t="shared" si="25"/>
        <v/>
      </c>
      <c r="AN42" t="str">
        <f t="shared" si="26"/>
        <v>15.2 %</v>
      </c>
      <c r="AO42" t="str">
        <f t="shared" si="27"/>
        <v>8.1 %</v>
      </c>
      <c r="AP42" t="str">
        <f t="shared" si="28"/>
        <v>3 %</v>
      </c>
      <c r="AQ42" t="str">
        <f t="shared" si="29"/>
        <v>3.1 %</v>
      </c>
      <c r="AR42" t="str">
        <f t="shared" si="30"/>
        <v>1.1 %</v>
      </c>
      <c r="AS42" t="str">
        <f t="shared" si="31"/>
        <v>5.7 %</v>
      </c>
      <c r="AT42" t="str">
        <f t="shared" si="32"/>
        <v>5.7 %</v>
      </c>
      <c r="AU42" t="str">
        <f t="shared" si="33"/>
        <v>10.9 %</v>
      </c>
      <c r="AV42" t="str">
        <f t="shared" si="34"/>
        <v>5.6 %</v>
      </c>
      <c r="AW42" t="str">
        <f t="shared" si="35"/>
        <v/>
      </c>
      <c r="AX42" t="str">
        <f t="shared" si="36"/>
        <v/>
      </c>
      <c r="AY42" t="str">
        <f t="shared" si="37"/>
        <v>2.9 %</v>
      </c>
      <c r="AZ42" t="str">
        <f t="shared" si="38"/>
        <v>3.7 %</v>
      </c>
      <c r="BA42" t="str">
        <f t="shared" si="39"/>
        <v>3.7 %</v>
      </c>
      <c r="BB42" t="str">
        <f t="shared" si="40"/>
        <v>10 %</v>
      </c>
    </row>
    <row r="43" spans="1:54">
      <c r="A43">
        <v>2005</v>
      </c>
      <c r="B43">
        <v>6</v>
      </c>
      <c r="C43" t="s">
        <v>124</v>
      </c>
      <c r="F43" s="10">
        <v>111.25</v>
      </c>
      <c r="G43" s="10">
        <v>90.52</v>
      </c>
      <c r="H43" s="10">
        <v>82.91</v>
      </c>
      <c r="I43" s="10">
        <v>83.66</v>
      </c>
      <c r="J43" s="10">
        <v>86.61</v>
      </c>
      <c r="K43" s="10">
        <v>83.44</v>
      </c>
      <c r="L43" s="10">
        <v>87</v>
      </c>
      <c r="M43" s="10">
        <v>94.45</v>
      </c>
      <c r="N43" s="10">
        <v>83.24</v>
      </c>
      <c r="Q43" s="10">
        <v>100.63</v>
      </c>
      <c r="R43" s="10">
        <v>85.23</v>
      </c>
      <c r="S43" s="10">
        <v>85.05</v>
      </c>
      <c r="T43" s="10">
        <v>85.75</v>
      </c>
      <c r="U43" s="25" t="str">
        <f t="shared" si="6"/>
        <v/>
      </c>
      <c r="V43" s="25" t="str">
        <f t="shared" si="7"/>
        <v/>
      </c>
      <c r="W43" s="25" t="str">
        <f t="shared" si="8"/>
        <v>3.4 %</v>
      </c>
      <c r="X43" s="25" t="str">
        <f t="shared" si="9"/>
        <v>0.3 %</v>
      </c>
      <c r="Y43" s="25" t="str">
        <f t="shared" si="10"/>
        <v>0.8 %</v>
      </c>
      <c r="Z43" s="25" t="str">
        <f t="shared" si="11"/>
        <v>-0.1 %</v>
      </c>
      <c r="AA43" s="25" t="str">
        <f t="shared" si="12"/>
        <v>-1.1 %</v>
      </c>
      <c r="AB43" s="25" t="str">
        <f t="shared" si="13"/>
        <v>-0.7 %</v>
      </c>
      <c r="AC43" s="25" t="str">
        <f t="shared" si="14"/>
        <v>1.1 %</v>
      </c>
      <c r="AD43" s="25" t="str">
        <f t="shared" si="15"/>
        <v>2.3 %</v>
      </c>
      <c r="AE43" s="25" t="str">
        <f t="shared" si="16"/>
        <v>0 %</v>
      </c>
      <c r="AF43" s="25" t="str">
        <f t="shared" si="17"/>
        <v/>
      </c>
      <c r="AG43" s="25" t="str">
        <f t="shared" si="18"/>
        <v/>
      </c>
      <c r="AH43" s="25" t="str">
        <f t="shared" si="19"/>
        <v>5.2 %</v>
      </c>
      <c r="AI43" s="25" t="str">
        <f t="shared" si="20"/>
        <v>0 %</v>
      </c>
      <c r="AJ43" s="25" t="str">
        <f t="shared" si="21"/>
        <v>1.9 %</v>
      </c>
      <c r="AK43" s="25" t="str">
        <f t="shared" si="22"/>
        <v>-0.1 %</v>
      </c>
      <c r="AL43" t="str">
        <f t="shared" si="24"/>
        <v/>
      </c>
      <c r="AM43" t="str">
        <f t="shared" si="25"/>
        <v/>
      </c>
      <c r="AN43" t="str">
        <f t="shared" si="26"/>
        <v>16.8 %</v>
      </c>
      <c r="AO43" t="str">
        <f t="shared" si="27"/>
        <v>10.8 %</v>
      </c>
      <c r="AP43" t="str">
        <f t="shared" si="28"/>
        <v>4.6 %</v>
      </c>
      <c r="AQ43" t="str">
        <f t="shared" si="29"/>
        <v>3.7 %</v>
      </c>
      <c r="AR43" t="str">
        <f t="shared" si="30"/>
        <v>0 %</v>
      </c>
      <c r="AS43" t="str">
        <f t="shared" si="31"/>
        <v>5.2 %</v>
      </c>
      <c r="AT43" t="str">
        <f t="shared" si="32"/>
        <v>7.2 %</v>
      </c>
      <c r="AU43" t="str">
        <f t="shared" si="33"/>
        <v>13.1 %</v>
      </c>
      <c r="AV43" t="str">
        <f t="shared" si="34"/>
        <v>7 %</v>
      </c>
      <c r="AW43" t="str">
        <f t="shared" si="35"/>
        <v/>
      </c>
      <c r="AX43" t="str">
        <f t="shared" si="36"/>
        <v/>
      </c>
      <c r="AY43" t="str">
        <f t="shared" si="37"/>
        <v>2 %</v>
      </c>
      <c r="AZ43" t="str">
        <f t="shared" si="38"/>
        <v>4.9 %</v>
      </c>
      <c r="BA43" t="str">
        <f t="shared" si="39"/>
        <v>5.5 %</v>
      </c>
      <c r="BB43" t="str">
        <f t="shared" si="40"/>
        <v>7.8 %</v>
      </c>
    </row>
    <row r="44" spans="1:54">
      <c r="A44">
        <v>2005</v>
      </c>
      <c r="B44">
        <v>7</v>
      </c>
      <c r="C44" t="s">
        <v>125</v>
      </c>
      <c r="F44" s="10">
        <v>104.84</v>
      </c>
      <c r="G44" s="10">
        <v>92.07</v>
      </c>
      <c r="H44" s="10">
        <v>83.61</v>
      </c>
      <c r="I44" s="10">
        <v>84.63</v>
      </c>
      <c r="J44" s="10">
        <v>86.02</v>
      </c>
      <c r="K44" s="10">
        <v>84.49</v>
      </c>
      <c r="L44" s="10">
        <v>86.58</v>
      </c>
      <c r="M44" s="10">
        <v>95.84</v>
      </c>
      <c r="N44" s="10">
        <v>83.73</v>
      </c>
      <c r="Q44" s="10">
        <v>103.48</v>
      </c>
      <c r="R44" s="10">
        <v>86.13</v>
      </c>
      <c r="S44" s="10">
        <v>86.66</v>
      </c>
      <c r="T44" s="10">
        <v>84.46</v>
      </c>
      <c r="U44" s="25" t="str">
        <f t="shared" si="6"/>
        <v/>
      </c>
      <c r="V44" s="25" t="str">
        <f t="shared" si="7"/>
        <v/>
      </c>
      <c r="W44" s="25" t="str">
        <f t="shared" si="8"/>
        <v>-5.8 %</v>
      </c>
      <c r="X44" s="25" t="str">
        <f t="shared" si="9"/>
        <v>1.7 %</v>
      </c>
      <c r="Y44" s="25" t="str">
        <f t="shared" si="10"/>
        <v>0.8 %</v>
      </c>
      <c r="Z44" s="25" t="str">
        <f t="shared" si="11"/>
        <v>1.2 %</v>
      </c>
      <c r="AA44" s="25" t="str">
        <f t="shared" si="12"/>
        <v>-0.7 %</v>
      </c>
      <c r="AB44" s="25" t="str">
        <f t="shared" si="13"/>
        <v>1.3 %</v>
      </c>
      <c r="AC44" s="25" t="str">
        <f t="shared" si="14"/>
        <v>-0.5 %</v>
      </c>
      <c r="AD44" s="25" t="str">
        <f t="shared" si="15"/>
        <v>1.5 %</v>
      </c>
      <c r="AE44" s="25" t="str">
        <f t="shared" si="16"/>
        <v>0.6 %</v>
      </c>
      <c r="AF44" s="25" t="str">
        <f t="shared" si="17"/>
        <v/>
      </c>
      <c r="AG44" s="25" t="str">
        <f t="shared" si="18"/>
        <v/>
      </c>
      <c r="AH44" s="25" t="str">
        <f t="shared" si="19"/>
        <v>2.8 %</v>
      </c>
      <c r="AI44" s="25" t="str">
        <f t="shared" si="20"/>
        <v>1.1 %</v>
      </c>
      <c r="AJ44" s="25" t="str">
        <f t="shared" si="21"/>
        <v>1.9 %</v>
      </c>
      <c r="AK44" s="25" t="str">
        <f t="shared" si="22"/>
        <v>-1.5 %</v>
      </c>
      <c r="AL44" t="str">
        <f t="shared" si="24"/>
        <v/>
      </c>
      <c r="AM44" t="str">
        <f t="shared" si="25"/>
        <v/>
      </c>
      <c r="AN44" t="str">
        <f t="shared" si="26"/>
        <v>24.1 %</v>
      </c>
      <c r="AO44" t="str">
        <f t="shared" si="27"/>
        <v>10.6 %</v>
      </c>
      <c r="AP44" t="str">
        <f t="shared" si="28"/>
        <v>4.4 %</v>
      </c>
      <c r="AQ44" t="str">
        <f t="shared" si="29"/>
        <v>2.4 %</v>
      </c>
      <c r="AR44" t="str">
        <f t="shared" si="30"/>
        <v>-0.9 %</v>
      </c>
      <c r="AS44" t="str">
        <f t="shared" si="31"/>
        <v>4.2 %</v>
      </c>
      <c r="AT44" t="str">
        <f t="shared" si="32"/>
        <v>9.5 %</v>
      </c>
      <c r="AU44" t="str">
        <f t="shared" si="33"/>
        <v>16.9 %</v>
      </c>
      <c r="AV44" t="str">
        <f t="shared" si="34"/>
        <v>7.1 %</v>
      </c>
      <c r="AW44" t="str">
        <f t="shared" si="35"/>
        <v/>
      </c>
      <c r="AX44" t="str">
        <f t="shared" si="36"/>
        <v/>
      </c>
      <c r="AY44" t="str">
        <f t="shared" si="37"/>
        <v>10 %</v>
      </c>
      <c r="AZ44" t="str">
        <f t="shared" si="38"/>
        <v>4.3 %</v>
      </c>
      <c r="BA44" t="str">
        <f t="shared" si="39"/>
        <v>6.8 %</v>
      </c>
      <c r="BB44" t="str">
        <f t="shared" si="40"/>
        <v>5.6 %</v>
      </c>
    </row>
    <row r="45" spans="1:54">
      <c r="A45">
        <v>2005</v>
      </c>
      <c r="B45">
        <v>8</v>
      </c>
      <c r="C45" t="s">
        <v>126</v>
      </c>
      <c r="F45" s="10">
        <v>101.35</v>
      </c>
      <c r="G45" s="10">
        <v>91.06</v>
      </c>
      <c r="H45" s="10">
        <v>82.98</v>
      </c>
      <c r="I45" s="10">
        <v>84.42</v>
      </c>
      <c r="J45" s="10">
        <v>85.06</v>
      </c>
      <c r="K45" s="10">
        <v>85.31</v>
      </c>
      <c r="L45" s="10">
        <v>85.36</v>
      </c>
      <c r="M45" s="10">
        <v>97.33</v>
      </c>
      <c r="N45" s="10">
        <v>83.43</v>
      </c>
      <c r="Q45" s="10">
        <v>109.3</v>
      </c>
      <c r="R45" s="10">
        <v>85.44</v>
      </c>
      <c r="S45" s="10">
        <v>86.36</v>
      </c>
      <c r="T45" s="10">
        <v>85.62</v>
      </c>
      <c r="U45" s="25" t="str">
        <f t="shared" si="6"/>
        <v/>
      </c>
      <c r="V45" s="25" t="str">
        <f t="shared" si="7"/>
        <v/>
      </c>
      <c r="W45" s="25" t="str">
        <f t="shared" si="8"/>
        <v>-3.3 %</v>
      </c>
      <c r="X45" s="25" t="str">
        <f t="shared" si="9"/>
        <v>-1.1 %</v>
      </c>
      <c r="Y45" s="25" t="str">
        <f t="shared" si="10"/>
        <v>-0.8 %</v>
      </c>
      <c r="Z45" s="25" t="str">
        <f t="shared" si="11"/>
        <v>-0.2 %</v>
      </c>
      <c r="AA45" s="25" t="str">
        <f t="shared" si="12"/>
        <v>-1.1 %</v>
      </c>
      <c r="AB45" s="25" t="str">
        <f t="shared" si="13"/>
        <v>1 %</v>
      </c>
      <c r="AC45" s="25" t="str">
        <f t="shared" si="14"/>
        <v>-1.4 %</v>
      </c>
      <c r="AD45" s="25" t="str">
        <f t="shared" si="15"/>
        <v>1.6 %</v>
      </c>
      <c r="AE45" s="25" t="str">
        <f t="shared" si="16"/>
        <v>-0.4 %</v>
      </c>
      <c r="AF45" s="25" t="str">
        <f t="shared" si="17"/>
        <v/>
      </c>
      <c r="AG45" s="25" t="str">
        <f t="shared" si="18"/>
        <v/>
      </c>
      <c r="AH45" s="25" t="str">
        <f t="shared" si="19"/>
        <v>5.6 %</v>
      </c>
      <c r="AI45" s="25" t="str">
        <f t="shared" si="20"/>
        <v>-0.8 %</v>
      </c>
      <c r="AJ45" s="25" t="str">
        <f t="shared" si="21"/>
        <v>-0.3 %</v>
      </c>
      <c r="AK45" s="25" t="str">
        <f t="shared" si="22"/>
        <v>1.4 %</v>
      </c>
      <c r="AL45" t="str">
        <f t="shared" si="24"/>
        <v/>
      </c>
      <c r="AM45" t="str">
        <f t="shared" si="25"/>
        <v/>
      </c>
      <c r="AN45" t="str">
        <f t="shared" si="26"/>
        <v>12 %</v>
      </c>
      <c r="AO45" t="str">
        <f t="shared" si="27"/>
        <v>12.5 %</v>
      </c>
      <c r="AP45" t="str">
        <f t="shared" si="28"/>
        <v>5.2 %</v>
      </c>
      <c r="AQ45" t="str">
        <f t="shared" si="29"/>
        <v>2.7 %</v>
      </c>
      <c r="AR45" t="str">
        <f t="shared" si="30"/>
        <v>-3.1 %</v>
      </c>
      <c r="AS45" t="str">
        <f t="shared" si="31"/>
        <v>4.3 %</v>
      </c>
      <c r="AT45" t="str">
        <f t="shared" si="32"/>
        <v>8 %</v>
      </c>
      <c r="AU45" t="str">
        <f t="shared" si="33"/>
        <v>17.5 %</v>
      </c>
      <c r="AV45" t="str">
        <f t="shared" si="34"/>
        <v>7.4 %</v>
      </c>
      <c r="AW45" t="str">
        <f t="shared" si="35"/>
        <v/>
      </c>
      <c r="AX45" t="str">
        <f t="shared" si="36"/>
        <v/>
      </c>
      <c r="AY45" t="str">
        <f t="shared" si="37"/>
        <v>9.8 %</v>
      </c>
      <c r="AZ45" t="str">
        <f t="shared" si="38"/>
        <v>4.8 %</v>
      </c>
      <c r="BA45" t="str">
        <f t="shared" si="39"/>
        <v>8.4 %</v>
      </c>
      <c r="BB45" t="str">
        <f t="shared" si="40"/>
        <v>1.3 %</v>
      </c>
    </row>
    <row r="46" spans="1:54">
      <c r="A46">
        <v>2005</v>
      </c>
      <c r="B46">
        <v>9</v>
      </c>
      <c r="C46" t="s">
        <v>127</v>
      </c>
      <c r="F46" s="10">
        <v>102.34</v>
      </c>
      <c r="G46" s="10">
        <v>91.41</v>
      </c>
      <c r="H46" s="10">
        <v>82.81</v>
      </c>
      <c r="I46" s="10">
        <v>84.64</v>
      </c>
      <c r="J46" s="10">
        <v>86.15</v>
      </c>
      <c r="K46" s="10">
        <v>86.74</v>
      </c>
      <c r="L46" s="10">
        <v>85.68</v>
      </c>
      <c r="M46" s="10">
        <v>98.48</v>
      </c>
      <c r="N46" s="10">
        <v>83.57</v>
      </c>
      <c r="Q46" s="10">
        <v>116.5</v>
      </c>
      <c r="R46" s="10">
        <v>85.56</v>
      </c>
      <c r="S46" s="10">
        <v>85.46</v>
      </c>
      <c r="T46" s="10">
        <v>85.66</v>
      </c>
      <c r="U46" s="25" t="str">
        <f t="shared" si="6"/>
        <v/>
      </c>
      <c r="V46" s="25" t="str">
        <f t="shared" si="7"/>
        <v/>
      </c>
      <c r="W46" s="25" t="str">
        <f t="shared" si="8"/>
        <v>1 %</v>
      </c>
      <c r="X46" s="25" t="str">
        <f t="shared" si="9"/>
        <v>0.4 %</v>
      </c>
      <c r="Y46" s="25" t="str">
        <f t="shared" si="10"/>
        <v>-0.2 %</v>
      </c>
      <c r="Z46" s="25" t="str">
        <f t="shared" si="11"/>
        <v>0.3 %</v>
      </c>
      <c r="AA46" s="25" t="str">
        <f t="shared" si="12"/>
        <v>1.3 %</v>
      </c>
      <c r="AB46" s="25" t="str">
        <f t="shared" si="13"/>
        <v>1.7 %</v>
      </c>
      <c r="AC46" s="25" t="str">
        <f t="shared" si="14"/>
        <v>0.4 %</v>
      </c>
      <c r="AD46" s="25" t="str">
        <f t="shared" si="15"/>
        <v>1.2 %</v>
      </c>
      <c r="AE46" s="25" t="str">
        <f t="shared" si="16"/>
        <v>0.2 %</v>
      </c>
      <c r="AF46" s="25" t="str">
        <f t="shared" si="17"/>
        <v/>
      </c>
      <c r="AG46" s="25" t="str">
        <f t="shared" si="18"/>
        <v/>
      </c>
      <c r="AH46" s="25" t="str">
        <f t="shared" si="19"/>
        <v>6.6 %</v>
      </c>
      <c r="AI46" s="25" t="str">
        <f t="shared" si="20"/>
        <v>0.1 %</v>
      </c>
      <c r="AJ46" s="25" t="str">
        <f t="shared" si="21"/>
        <v>-1 %</v>
      </c>
      <c r="AK46" s="25" t="str">
        <f t="shared" si="22"/>
        <v>0 %</v>
      </c>
      <c r="AL46" t="str">
        <f t="shared" si="24"/>
        <v/>
      </c>
      <c r="AM46" t="str">
        <f t="shared" si="25"/>
        <v/>
      </c>
      <c r="AN46" t="str">
        <f t="shared" si="26"/>
        <v>7.1 %</v>
      </c>
      <c r="AO46" t="str">
        <f t="shared" si="27"/>
        <v>9.9 %</v>
      </c>
      <c r="AP46" t="str">
        <f t="shared" si="28"/>
        <v>3.3 %</v>
      </c>
      <c r="AQ46" t="str">
        <f t="shared" si="29"/>
        <v>2.2 %</v>
      </c>
      <c r="AR46" t="str">
        <f t="shared" si="30"/>
        <v>-5.4 %</v>
      </c>
      <c r="AS46" t="str">
        <f t="shared" si="31"/>
        <v>4.1 %</v>
      </c>
      <c r="AT46" t="str">
        <f t="shared" si="32"/>
        <v>3.8 %</v>
      </c>
      <c r="AU46" t="str">
        <f t="shared" si="33"/>
        <v>18.3 %</v>
      </c>
      <c r="AV46" t="str">
        <f t="shared" si="34"/>
        <v>4.9 %</v>
      </c>
      <c r="AW46" t="str">
        <f t="shared" si="35"/>
        <v/>
      </c>
      <c r="AX46" t="str">
        <f t="shared" si="36"/>
        <v/>
      </c>
      <c r="AY46" t="str">
        <f t="shared" si="37"/>
        <v>19.2 %</v>
      </c>
      <c r="AZ46" t="str">
        <f t="shared" si="38"/>
        <v>3.1 %</v>
      </c>
      <c r="BA46" t="str">
        <f t="shared" si="39"/>
        <v>6.7 %</v>
      </c>
      <c r="BB46" t="str">
        <f t="shared" si="40"/>
        <v>1.3 %</v>
      </c>
    </row>
    <row r="47" spans="1:54">
      <c r="A47">
        <v>2005</v>
      </c>
      <c r="B47">
        <v>10</v>
      </c>
      <c r="C47" t="s">
        <v>128</v>
      </c>
      <c r="F47" s="10">
        <v>98.78</v>
      </c>
      <c r="G47" s="10">
        <v>92.5</v>
      </c>
      <c r="H47" s="10">
        <v>83.45</v>
      </c>
      <c r="I47" s="10">
        <v>85.53</v>
      </c>
      <c r="J47" s="10">
        <v>88.59</v>
      </c>
      <c r="K47" s="10">
        <v>87.78</v>
      </c>
      <c r="L47" s="10">
        <v>86.99</v>
      </c>
      <c r="M47" s="10">
        <v>98.23</v>
      </c>
      <c r="N47" s="10">
        <v>84.07</v>
      </c>
      <c r="Q47" s="10">
        <v>117.98</v>
      </c>
      <c r="R47" s="10">
        <v>86.5</v>
      </c>
      <c r="S47" s="10">
        <v>85.51</v>
      </c>
      <c r="T47" s="10">
        <v>85.77</v>
      </c>
      <c r="U47" s="25" t="str">
        <f t="shared" si="6"/>
        <v/>
      </c>
      <c r="V47" s="25" t="str">
        <f t="shared" si="7"/>
        <v/>
      </c>
      <c r="W47" s="25" t="str">
        <f t="shared" si="8"/>
        <v>-3.5 %</v>
      </c>
      <c r="X47" s="25" t="str">
        <f t="shared" si="9"/>
        <v>1.2 %</v>
      </c>
      <c r="Y47" s="25" t="str">
        <f t="shared" si="10"/>
        <v>0.8 %</v>
      </c>
      <c r="Z47" s="25" t="str">
        <f t="shared" si="11"/>
        <v>1.1 %</v>
      </c>
      <c r="AA47" s="25" t="str">
        <f t="shared" si="12"/>
        <v>2.8 %</v>
      </c>
      <c r="AB47" s="25" t="str">
        <f t="shared" si="13"/>
        <v>1.2 %</v>
      </c>
      <c r="AC47" s="25" t="str">
        <f t="shared" si="14"/>
        <v>1.5 %</v>
      </c>
      <c r="AD47" s="25" t="str">
        <f t="shared" si="15"/>
        <v>-0.3 %</v>
      </c>
      <c r="AE47" s="25" t="str">
        <f t="shared" si="16"/>
        <v>0.6 %</v>
      </c>
      <c r="AF47" s="25" t="str">
        <f t="shared" si="17"/>
        <v/>
      </c>
      <c r="AG47" s="25" t="str">
        <f t="shared" si="18"/>
        <v/>
      </c>
      <c r="AH47" s="25" t="str">
        <f t="shared" si="19"/>
        <v>1.3 %</v>
      </c>
      <c r="AI47" s="25" t="str">
        <f t="shared" si="20"/>
        <v>1.1 %</v>
      </c>
      <c r="AJ47" s="25" t="str">
        <f t="shared" si="21"/>
        <v>0.1 %</v>
      </c>
      <c r="AK47" s="25" t="str">
        <f t="shared" si="22"/>
        <v>0.1 %</v>
      </c>
      <c r="AL47" t="str">
        <f t="shared" si="24"/>
        <v/>
      </c>
      <c r="AM47" t="str">
        <f t="shared" si="25"/>
        <v/>
      </c>
      <c r="AN47" t="str">
        <f t="shared" si="26"/>
        <v>4.7 %</v>
      </c>
      <c r="AO47" t="str">
        <f t="shared" si="27"/>
        <v>9.1 %</v>
      </c>
      <c r="AP47" t="str">
        <f t="shared" si="28"/>
        <v>3.4 %</v>
      </c>
      <c r="AQ47" t="str">
        <f t="shared" si="29"/>
        <v>1.4 %</v>
      </c>
      <c r="AR47" t="str">
        <f t="shared" si="30"/>
        <v>-5.4 %</v>
      </c>
      <c r="AS47" t="str">
        <f t="shared" si="31"/>
        <v>5.7 %</v>
      </c>
      <c r="AT47" t="str">
        <f t="shared" si="32"/>
        <v>2.8 %</v>
      </c>
      <c r="AU47" t="str">
        <f t="shared" si="33"/>
        <v>19.5 %</v>
      </c>
      <c r="AV47" t="str">
        <f t="shared" si="34"/>
        <v>4.5 %</v>
      </c>
      <c r="AW47" t="str">
        <f t="shared" si="35"/>
        <v/>
      </c>
      <c r="AX47" t="str">
        <f t="shared" si="36"/>
        <v/>
      </c>
      <c r="AY47" t="str">
        <f t="shared" si="37"/>
        <v>22.5 %</v>
      </c>
      <c r="AZ47" t="str">
        <f t="shared" si="38"/>
        <v>3.2 %</v>
      </c>
      <c r="BA47" t="str">
        <f t="shared" si="39"/>
        <v>5.4 %</v>
      </c>
      <c r="BB47" t="str">
        <f t="shared" si="40"/>
        <v>-0.7 %</v>
      </c>
    </row>
    <row r="48" spans="1:54">
      <c r="A48">
        <v>2005</v>
      </c>
      <c r="B48">
        <v>11</v>
      </c>
      <c r="C48" t="s">
        <v>129</v>
      </c>
      <c r="F48" s="10">
        <v>99.98</v>
      </c>
      <c r="G48" s="10">
        <v>93.55</v>
      </c>
      <c r="H48" s="10">
        <v>83.03</v>
      </c>
      <c r="I48" s="10">
        <v>86.87</v>
      </c>
      <c r="J48" s="10">
        <v>88.91</v>
      </c>
      <c r="K48" s="10">
        <v>88.54</v>
      </c>
      <c r="L48" s="10">
        <v>87.79</v>
      </c>
      <c r="M48" s="10">
        <v>97.43</v>
      </c>
      <c r="N48" s="10">
        <v>84.96</v>
      </c>
      <c r="Q48" s="10">
        <v>114.51</v>
      </c>
      <c r="R48" s="10">
        <v>86.89</v>
      </c>
      <c r="S48" s="10">
        <v>85.54</v>
      </c>
      <c r="T48" s="10">
        <v>86</v>
      </c>
      <c r="U48" s="25" t="str">
        <f t="shared" si="6"/>
        <v/>
      </c>
      <c r="V48" s="25" t="str">
        <f t="shared" si="7"/>
        <v/>
      </c>
      <c r="W48" s="25" t="str">
        <f t="shared" si="8"/>
        <v>1.2 %</v>
      </c>
      <c r="X48" s="25" t="str">
        <f t="shared" si="9"/>
        <v>1.1 %</v>
      </c>
      <c r="Y48" s="25" t="str">
        <f t="shared" si="10"/>
        <v>-0.5 %</v>
      </c>
      <c r="Z48" s="25" t="str">
        <f t="shared" si="11"/>
        <v>1.6 %</v>
      </c>
      <c r="AA48" s="25" t="str">
        <f t="shared" si="12"/>
        <v>0.4 %</v>
      </c>
      <c r="AB48" s="25" t="str">
        <f t="shared" si="13"/>
        <v>0.9 %</v>
      </c>
      <c r="AC48" s="25" t="str">
        <f t="shared" si="14"/>
        <v>0.9 %</v>
      </c>
      <c r="AD48" s="25" t="str">
        <f t="shared" si="15"/>
        <v>-0.8 %</v>
      </c>
      <c r="AE48" s="25" t="str">
        <f t="shared" si="16"/>
        <v>1.1 %</v>
      </c>
      <c r="AF48" s="25" t="str">
        <f t="shared" si="17"/>
        <v/>
      </c>
      <c r="AG48" s="25" t="str">
        <f t="shared" si="18"/>
        <v/>
      </c>
      <c r="AH48" s="25" t="str">
        <f t="shared" si="19"/>
        <v>-2.9 %</v>
      </c>
      <c r="AI48" s="25" t="str">
        <f t="shared" si="20"/>
        <v>0.5 %</v>
      </c>
      <c r="AJ48" s="25" t="str">
        <f t="shared" si="21"/>
        <v>0 %</v>
      </c>
      <c r="AK48" s="25" t="str">
        <f t="shared" si="22"/>
        <v>0.3 %</v>
      </c>
      <c r="AL48" t="str">
        <f t="shared" si="24"/>
        <v/>
      </c>
      <c r="AM48" t="str">
        <f t="shared" si="25"/>
        <v/>
      </c>
      <c r="AN48" t="str">
        <f t="shared" si="26"/>
        <v>0.8 %</v>
      </c>
      <c r="AO48" t="str">
        <f t="shared" si="27"/>
        <v>9.2 %</v>
      </c>
      <c r="AP48" t="str">
        <f t="shared" si="28"/>
        <v>3 %</v>
      </c>
      <c r="AQ48" t="str">
        <f t="shared" si="29"/>
        <v>1.3 %</v>
      </c>
      <c r="AR48" t="str">
        <f t="shared" si="30"/>
        <v>-2.5 %</v>
      </c>
      <c r="AS48" t="str">
        <f t="shared" si="31"/>
        <v>6.4 %</v>
      </c>
      <c r="AT48" t="str">
        <f t="shared" si="32"/>
        <v>2.9 %</v>
      </c>
      <c r="AU48" t="str">
        <f t="shared" si="33"/>
        <v>18.3 %</v>
      </c>
      <c r="AV48" t="str">
        <f t="shared" si="34"/>
        <v>3.3 %</v>
      </c>
      <c r="AW48" t="str">
        <f t="shared" si="35"/>
        <v/>
      </c>
      <c r="AX48" t="str">
        <f t="shared" si="36"/>
        <v/>
      </c>
      <c r="AY48" t="str">
        <f t="shared" si="37"/>
        <v>24.1 %</v>
      </c>
      <c r="AZ48" t="str">
        <f t="shared" si="38"/>
        <v>2.8 %</v>
      </c>
      <c r="BA48" t="str">
        <f t="shared" si="39"/>
        <v>3.5 %</v>
      </c>
      <c r="BB48" t="str">
        <f t="shared" si="40"/>
        <v>-1.5 %</v>
      </c>
    </row>
    <row r="49" spans="1:54">
      <c r="A49">
        <v>2005</v>
      </c>
      <c r="B49">
        <v>12</v>
      </c>
      <c r="C49" t="s">
        <v>130</v>
      </c>
      <c r="F49" s="10">
        <v>95.29</v>
      </c>
      <c r="G49" s="10">
        <v>95.79</v>
      </c>
      <c r="H49" s="10">
        <v>83.59</v>
      </c>
      <c r="I49" s="10">
        <v>88.13</v>
      </c>
      <c r="J49" s="10">
        <v>88.11</v>
      </c>
      <c r="K49" s="10">
        <v>89.64</v>
      </c>
      <c r="L49" s="10">
        <v>88.22</v>
      </c>
      <c r="M49" s="10">
        <v>95.92</v>
      </c>
      <c r="N49" s="10">
        <v>86.3</v>
      </c>
      <c r="Q49" s="10">
        <v>110.56</v>
      </c>
      <c r="R49" s="10">
        <v>87.95</v>
      </c>
      <c r="S49" s="10">
        <v>86.86</v>
      </c>
      <c r="T49" s="10">
        <v>85.13</v>
      </c>
      <c r="U49" s="25" t="str">
        <f t="shared" si="6"/>
        <v/>
      </c>
      <c r="V49" s="25" t="str">
        <f t="shared" si="7"/>
        <v/>
      </c>
      <c r="W49" s="25" t="str">
        <f t="shared" si="8"/>
        <v>-4.7 %</v>
      </c>
      <c r="X49" s="25" t="str">
        <f t="shared" si="9"/>
        <v>2.4 %</v>
      </c>
      <c r="Y49" s="25" t="str">
        <f t="shared" si="10"/>
        <v>0.7 %</v>
      </c>
      <c r="Z49" s="25" t="str">
        <f t="shared" si="11"/>
        <v>1.5 %</v>
      </c>
      <c r="AA49" s="25" t="str">
        <f t="shared" si="12"/>
        <v>-0.9 %</v>
      </c>
      <c r="AB49" s="25" t="str">
        <f t="shared" si="13"/>
        <v>1.2 %</v>
      </c>
      <c r="AC49" s="25" t="str">
        <f t="shared" si="14"/>
        <v>0.5 %</v>
      </c>
      <c r="AD49" s="25" t="str">
        <f t="shared" si="15"/>
        <v>-1.5 %</v>
      </c>
      <c r="AE49" s="25" t="str">
        <f t="shared" si="16"/>
        <v>1.6 %</v>
      </c>
      <c r="AF49" s="25" t="str">
        <f t="shared" si="17"/>
        <v/>
      </c>
      <c r="AG49" s="25" t="str">
        <f t="shared" si="18"/>
        <v/>
      </c>
      <c r="AH49" s="25" t="str">
        <f t="shared" si="19"/>
        <v>-3.4 %</v>
      </c>
      <c r="AI49" s="25" t="str">
        <f t="shared" si="20"/>
        <v>1.2 %</v>
      </c>
      <c r="AJ49" s="25" t="str">
        <f t="shared" si="21"/>
        <v>1.5 %</v>
      </c>
      <c r="AK49" s="25" t="str">
        <f t="shared" si="22"/>
        <v>-1 %</v>
      </c>
      <c r="AL49" t="str">
        <f t="shared" si="24"/>
        <v/>
      </c>
      <c r="AM49" t="str">
        <f t="shared" si="25"/>
        <v/>
      </c>
      <c r="AN49" t="str">
        <f t="shared" si="26"/>
        <v>-0.1 %</v>
      </c>
      <c r="AO49" t="str">
        <f t="shared" si="27"/>
        <v>8.3 %</v>
      </c>
      <c r="AP49" t="str">
        <f t="shared" si="28"/>
        <v>1.6 %</v>
      </c>
      <c r="AQ49" t="str">
        <f t="shared" si="29"/>
        <v>1.9 %</v>
      </c>
      <c r="AR49" t="str">
        <f t="shared" si="30"/>
        <v>-1.4 %</v>
      </c>
      <c r="AS49" t="str">
        <f t="shared" si="31"/>
        <v>5.6 %</v>
      </c>
      <c r="AT49" t="str">
        <f t="shared" si="32"/>
        <v>3.2 %</v>
      </c>
      <c r="AU49" t="str">
        <f t="shared" si="33"/>
        <v>13.6 %</v>
      </c>
      <c r="AV49" t="str">
        <f t="shared" si="34"/>
        <v>4.5 %</v>
      </c>
      <c r="AW49" t="str">
        <f t="shared" si="35"/>
        <v/>
      </c>
      <c r="AX49" t="str">
        <f t="shared" si="36"/>
        <v/>
      </c>
      <c r="AY49" t="str">
        <f t="shared" si="37"/>
        <v>14 %</v>
      </c>
      <c r="AZ49" t="str">
        <f t="shared" si="38"/>
        <v>1.9 %</v>
      </c>
      <c r="BA49" t="str">
        <f t="shared" si="39"/>
        <v>2 %</v>
      </c>
      <c r="BB49" t="str">
        <f t="shared" si="40"/>
        <v>-0.6 %</v>
      </c>
    </row>
    <row r="50" spans="1:54">
      <c r="A50">
        <v>2006</v>
      </c>
      <c r="B50">
        <v>1</v>
      </c>
      <c r="C50" t="s">
        <v>119</v>
      </c>
      <c r="F50" s="10">
        <v>92.69</v>
      </c>
      <c r="G50" s="10">
        <v>96.53</v>
      </c>
      <c r="H50" s="10">
        <v>83.54</v>
      </c>
      <c r="I50" s="10">
        <v>89.76</v>
      </c>
      <c r="J50" s="10">
        <v>86.63</v>
      </c>
      <c r="K50" s="10">
        <v>89.67</v>
      </c>
      <c r="L50" s="10">
        <v>88.42</v>
      </c>
      <c r="M50" s="10">
        <v>95.6</v>
      </c>
      <c r="N50" s="10">
        <v>86.45</v>
      </c>
      <c r="Q50" s="10">
        <v>109.44</v>
      </c>
      <c r="R50" s="10">
        <v>88.48</v>
      </c>
      <c r="S50" s="10">
        <v>87.44</v>
      </c>
      <c r="T50" s="10">
        <v>85.94</v>
      </c>
      <c r="U50" s="25" t="str">
        <f t="shared" si="6"/>
        <v/>
      </c>
      <c r="V50" s="25" t="str">
        <f t="shared" si="7"/>
        <v/>
      </c>
      <c r="W50" s="25" t="str">
        <f t="shared" si="8"/>
        <v>-2.7 %</v>
      </c>
      <c r="X50" s="25" t="str">
        <f t="shared" si="9"/>
        <v>0.8 %</v>
      </c>
      <c r="Y50" s="25" t="str">
        <f t="shared" si="10"/>
        <v>-0.1 %</v>
      </c>
      <c r="Z50" s="25" t="str">
        <f t="shared" si="11"/>
        <v>1.8 %</v>
      </c>
      <c r="AA50" s="25" t="str">
        <f t="shared" si="12"/>
        <v>-1.7 %</v>
      </c>
      <c r="AB50" s="25" t="str">
        <f t="shared" si="13"/>
        <v>0 %</v>
      </c>
      <c r="AC50" s="25" t="str">
        <f t="shared" si="14"/>
        <v>0.2 %</v>
      </c>
      <c r="AD50" s="25" t="str">
        <f t="shared" si="15"/>
        <v>-0.3 %</v>
      </c>
      <c r="AE50" s="25" t="str">
        <f t="shared" si="16"/>
        <v>0.2 %</v>
      </c>
      <c r="AF50" s="25" t="str">
        <f t="shared" si="17"/>
        <v/>
      </c>
      <c r="AG50" s="25" t="str">
        <f t="shared" si="18"/>
        <v/>
      </c>
      <c r="AH50" s="25" t="str">
        <f t="shared" si="19"/>
        <v>-1 %</v>
      </c>
      <c r="AI50" s="25" t="str">
        <f t="shared" si="20"/>
        <v>0.6 %</v>
      </c>
      <c r="AJ50" s="25" t="str">
        <f t="shared" si="21"/>
        <v>0.7 %</v>
      </c>
      <c r="AK50" s="25" t="str">
        <f t="shared" si="22"/>
        <v>1 %</v>
      </c>
      <c r="AL50" t="str">
        <f t="shared" si="24"/>
        <v/>
      </c>
      <c r="AM50" t="str">
        <f t="shared" si="25"/>
        <v/>
      </c>
      <c r="AN50" t="str">
        <f t="shared" si="26"/>
        <v>-6.2 %</v>
      </c>
      <c r="AO50" t="str">
        <f t="shared" si="27"/>
        <v>12.7 %</v>
      </c>
      <c r="AP50" t="str">
        <f t="shared" si="28"/>
        <v>2.8 %</v>
      </c>
      <c r="AQ50" t="str">
        <f t="shared" si="29"/>
        <v>4.8 %</v>
      </c>
      <c r="AR50" t="str">
        <f t="shared" si="30"/>
        <v>-1.3 %</v>
      </c>
      <c r="AS50" t="str">
        <f t="shared" si="31"/>
        <v>6.8 %</v>
      </c>
      <c r="AT50" t="str">
        <f t="shared" si="32"/>
        <v>4.2 %</v>
      </c>
      <c r="AU50" t="str">
        <f t="shared" si="33"/>
        <v>8.9 %</v>
      </c>
      <c r="AV50" t="str">
        <f t="shared" si="34"/>
        <v>7.7 %</v>
      </c>
      <c r="AW50" t="str">
        <f t="shared" si="35"/>
        <v/>
      </c>
      <c r="AX50" t="str">
        <f t="shared" si="36"/>
        <v/>
      </c>
      <c r="AY50" t="str">
        <f t="shared" si="37"/>
        <v>10.3 %</v>
      </c>
      <c r="AZ50" t="str">
        <f t="shared" si="38"/>
        <v>4.1 %</v>
      </c>
      <c r="BA50" t="str">
        <f t="shared" si="39"/>
        <v>4.3 %</v>
      </c>
      <c r="BB50" t="str">
        <f t="shared" si="40"/>
        <v>-2.7 %</v>
      </c>
    </row>
    <row r="51" spans="1:54">
      <c r="A51">
        <v>2006</v>
      </c>
      <c r="B51">
        <v>2</v>
      </c>
      <c r="C51" t="s">
        <v>120</v>
      </c>
      <c r="F51" s="10">
        <v>94.47</v>
      </c>
      <c r="G51" s="10">
        <v>95.21</v>
      </c>
      <c r="H51" s="10">
        <v>83.37</v>
      </c>
      <c r="I51" s="10">
        <v>89.66</v>
      </c>
      <c r="J51" s="10">
        <v>87.91</v>
      </c>
      <c r="K51" s="10">
        <v>90.14</v>
      </c>
      <c r="L51" s="10">
        <v>89.61</v>
      </c>
      <c r="M51" s="10">
        <v>95.87</v>
      </c>
      <c r="N51" s="10">
        <v>86.93</v>
      </c>
      <c r="Q51" s="10">
        <v>113.32</v>
      </c>
      <c r="R51" s="10">
        <v>88.77</v>
      </c>
      <c r="S51" s="10">
        <v>87.56</v>
      </c>
      <c r="T51" s="10">
        <v>86.77</v>
      </c>
      <c r="U51" s="25" t="str">
        <f t="shared" si="6"/>
        <v/>
      </c>
      <c r="V51" s="25" t="str">
        <f t="shared" si="7"/>
        <v/>
      </c>
      <c r="W51" s="25" t="str">
        <f t="shared" si="8"/>
        <v>1.9 %</v>
      </c>
      <c r="X51" s="25" t="str">
        <f t="shared" si="9"/>
        <v>-1.4 %</v>
      </c>
      <c r="Y51" s="25" t="str">
        <f t="shared" si="10"/>
        <v>-0.2 %</v>
      </c>
      <c r="Z51" s="25" t="str">
        <f t="shared" si="11"/>
        <v>-0.1 %</v>
      </c>
      <c r="AA51" s="25" t="str">
        <f t="shared" si="12"/>
        <v>1.5 %</v>
      </c>
      <c r="AB51" s="25" t="str">
        <f t="shared" si="13"/>
        <v>0.5 %</v>
      </c>
      <c r="AC51" s="25" t="str">
        <f t="shared" si="14"/>
        <v>1.3 %</v>
      </c>
      <c r="AD51" s="25" t="str">
        <f t="shared" si="15"/>
        <v>0.3 %</v>
      </c>
      <c r="AE51" s="25" t="str">
        <f t="shared" si="16"/>
        <v>0.6 %</v>
      </c>
      <c r="AF51" s="25" t="str">
        <f t="shared" si="17"/>
        <v/>
      </c>
      <c r="AG51" s="25" t="str">
        <f t="shared" si="18"/>
        <v/>
      </c>
      <c r="AH51" s="25" t="str">
        <f t="shared" si="19"/>
        <v>3.5 %</v>
      </c>
      <c r="AI51" s="25" t="str">
        <f t="shared" si="20"/>
        <v>0.3 %</v>
      </c>
      <c r="AJ51" s="25" t="str">
        <f t="shared" si="21"/>
        <v>0.1 %</v>
      </c>
      <c r="AK51" s="25" t="str">
        <f t="shared" si="22"/>
        <v>1 %</v>
      </c>
      <c r="AL51" t="str">
        <f t="shared" si="24"/>
        <v/>
      </c>
      <c r="AM51" t="str">
        <f t="shared" si="25"/>
        <v/>
      </c>
      <c r="AN51" t="str">
        <f t="shared" si="26"/>
        <v>-9.2 %</v>
      </c>
      <c r="AO51" t="str">
        <f t="shared" si="27"/>
        <v>12 %</v>
      </c>
      <c r="AP51" t="str">
        <f t="shared" si="28"/>
        <v>2.3 %</v>
      </c>
      <c r="AQ51" t="str">
        <f t="shared" si="29"/>
        <v>6.1 %</v>
      </c>
      <c r="AR51" t="str">
        <f t="shared" si="30"/>
        <v>-3.4 %</v>
      </c>
      <c r="AS51" t="str">
        <f t="shared" si="31"/>
        <v>5 %</v>
      </c>
      <c r="AT51" t="str">
        <f t="shared" si="32"/>
        <v>2.1 %</v>
      </c>
      <c r="AU51" t="str">
        <f t="shared" si="33"/>
        <v>5.6 %</v>
      </c>
      <c r="AV51" t="str">
        <f t="shared" si="34"/>
        <v>7 %</v>
      </c>
      <c r="AW51" t="str">
        <f t="shared" si="35"/>
        <v/>
      </c>
      <c r="AX51" t="str">
        <f t="shared" si="36"/>
        <v/>
      </c>
      <c r="AY51" t="str">
        <f t="shared" si="37"/>
        <v>8 %</v>
      </c>
      <c r="AZ51" t="str">
        <f t="shared" si="38"/>
        <v>3.6 %</v>
      </c>
      <c r="BA51" t="str">
        <f t="shared" si="39"/>
        <v>4.4 %</v>
      </c>
      <c r="BB51" t="str">
        <f t="shared" si="40"/>
        <v>-2 %</v>
      </c>
    </row>
    <row r="52" spans="1:54">
      <c r="A52">
        <v>2006</v>
      </c>
      <c r="B52">
        <v>3</v>
      </c>
      <c r="C52" t="s">
        <v>121</v>
      </c>
      <c r="F52" s="10">
        <v>100.88</v>
      </c>
      <c r="G52" s="10">
        <v>91.98</v>
      </c>
      <c r="H52" s="10">
        <v>83.75</v>
      </c>
      <c r="I52" s="10">
        <v>91.81</v>
      </c>
      <c r="J52" s="10">
        <v>89.37</v>
      </c>
      <c r="K52" s="10">
        <v>89.35</v>
      </c>
      <c r="L52" s="10">
        <v>91.1</v>
      </c>
      <c r="M52" s="10">
        <v>95.12</v>
      </c>
      <c r="N52" s="10">
        <v>87.47</v>
      </c>
      <c r="Q52" s="10">
        <v>116.54</v>
      </c>
      <c r="R52" s="10">
        <v>89.5</v>
      </c>
      <c r="S52" s="10">
        <v>88.33</v>
      </c>
      <c r="T52" s="10">
        <v>88.27</v>
      </c>
      <c r="U52" s="25" t="str">
        <f t="shared" si="6"/>
        <v/>
      </c>
      <c r="V52" s="25" t="str">
        <f t="shared" si="7"/>
        <v/>
      </c>
      <c r="W52" s="25" t="str">
        <f t="shared" si="8"/>
        <v>6.8 %</v>
      </c>
      <c r="X52" s="25" t="str">
        <f t="shared" si="9"/>
        <v>-3.4 %</v>
      </c>
      <c r="Y52" s="25" t="str">
        <f t="shared" si="10"/>
        <v>0.5 %</v>
      </c>
      <c r="Z52" s="25" t="str">
        <f t="shared" si="11"/>
        <v>2.4 %</v>
      </c>
      <c r="AA52" s="25" t="str">
        <f t="shared" si="12"/>
        <v>1.7 %</v>
      </c>
      <c r="AB52" s="25" t="str">
        <f t="shared" si="13"/>
        <v>-0.9 %</v>
      </c>
      <c r="AC52" s="25" t="str">
        <f t="shared" si="14"/>
        <v>1.7 %</v>
      </c>
      <c r="AD52" s="25" t="str">
        <f t="shared" si="15"/>
        <v>-0.8 %</v>
      </c>
      <c r="AE52" s="25" t="str">
        <f t="shared" si="16"/>
        <v>0.6 %</v>
      </c>
      <c r="AF52" s="25" t="str">
        <f t="shared" si="17"/>
        <v/>
      </c>
      <c r="AG52" s="25" t="str">
        <f t="shared" si="18"/>
        <v/>
      </c>
      <c r="AH52" s="25" t="str">
        <f t="shared" si="19"/>
        <v>2.8 %</v>
      </c>
      <c r="AI52" s="25" t="str">
        <f t="shared" si="20"/>
        <v>0.8 %</v>
      </c>
      <c r="AJ52" s="25" t="str">
        <f t="shared" si="21"/>
        <v>0.9 %</v>
      </c>
      <c r="AK52" s="25" t="str">
        <f t="shared" si="22"/>
        <v>1.7 %</v>
      </c>
      <c r="AL52" t="str">
        <f t="shared" si="24"/>
        <v/>
      </c>
      <c r="AM52" t="str">
        <f t="shared" si="25"/>
        <v/>
      </c>
      <c r="AN52" t="str">
        <f t="shared" si="26"/>
        <v>-8.2 %</v>
      </c>
      <c r="AO52" t="str">
        <f t="shared" si="27"/>
        <v>10.1 %</v>
      </c>
      <c r="AP52" t="str">
        <f t="shared" si="28"/>
        <v>2.8 %</v>
      </c>
      <c r="AQ52" t="str">
        <f t="shared" si="29"/>
        <v>7.3 %</v>
      </c>
      <c r="AR52" t="str">
        <f t="shared" si="30"/>
        <v>-1.4 %</v>
      </c>
      <c r="AS52" t="str">
        <f t="shared" si="31"/>
        <v>6.6 %</v>
      </c>
      <c r="AT52" t="str">
        <f t="shared" si="32"/>
        <v>4.2 %</v>
      </c>
      <c r="AU52" t="str">
        <f t="shared" si="33"/>
        <v>7.5 %</v>
      </c>
      <c r="AV52" t="str">
        <f t="shared" si="34"/>
        <v>7.7 %</v>
      </c>
      <c r="AW52" t="str">
        <f t="shared" si="35"/>
        <v/>
      </c>
      <c r="AX52" t="str">
        <f t="shared" si="36"/>
        <v/>
      </c>
      <c r="AY52" t="str">
        <f t="shared" si="37"/>
        <v>14 %</v>
      </c>
      <c r="AZ52" t="str">
        <f t="shared" si="38"/>
        <v>4.6 %</v>
      </c>
      <c r="BA52" t="str">
        <f t="shared" si="39"/>
        <v>5.2 %</v>
      </c>
      <c r="BB52" t="str">
        <f t="shared" si="40"/>
        <v>-2 %</v>
      </c>
    </row>
    <row r="53" spans="1:54">
      <c r="A53">
        <v>2006</v>
      </c>
      <c r="B53">
        <v>4</v>
      </c>
      <c r="C53" t="s">
        <v>122</v>
      </c>
      <c r="F53" s="10">
        <v>106.96</v>
      </c>
      <c r="G53" s="10">
        <v>89.95</v>
      </c>
      <c r="H53" s="10">
        <v>84.81</v>
      </c>
      <c r="I53" s="10">
        <v>91.33</v>
      </c>
      <c r="J53" s="10">
        <v>90.69</v>
      </c>
      <c r="K53" s="10">
        <v>89.68</v>
      </c>
      <c r="L53" s="10">
        <v>91.08</v>
      </c>
      <c r="M53" s="10">
        <v>95.45</v>
      </c>
      <c r="N53" s="10">
        <v>88.23</v>
      </c>
      <c r="Q53" s="10">
        <v>122.07</v>
      </c>
      <c r="R53" s="10">
        <v>90.41</v>
      </c>
      <c r="S53" s="10">
        <v>89.17</v>
      </c>
      <c r="T53" s="10">
        <v>89.03</v>
      </c>
      <c r="U53" s="25" t="str">
        <f t="shared" si="6"/>
        <v/>
      </c>
      <c r="V53" s="25" t="str">
        <f t="shared" si="7"/>
        <v/>
      </c>
      <c r="W53" s="25" t="str">
        <f t="shared" si="8"/>
        <v>6 %</v>
      </c>
      <c r="X53" s="25" t="str">
        <f t="shared" si="9"/>
        <v>-2.2 %</v>
      </c>
      <c r="Y53" s="25" t="str">
        <f t="shared" si="10"/>
        <v>1.3 %</v>
      </c>
      <c r="Z53" s="25" t="str">
        <f t="shared" si="11"/>
        <v>-0.5 %</v>
      </c>
      <c r="AA53" s="25" t="str">
        <f t="shared" si="12"/>
        <v>1.5 %</v>
      </c>
      <c r="AB53" s="25" t="str">
        <f t="shared" si="13"/>
        <v>0.4 %</v>
      </c>
      <c r="AC53" s="25" t="str">
        <f t="shared" si="14"/>
        <v>0 %</v>
      </c>
      <c r="AD53" s="25" t="str">
        <f t="shared" si="15"/>
        <v>0.3 %</v>
      </c>
      <c r="AE53" s="25" t="str">
        <f t="shared" si="16"/>
        <v>0.9 %</v>
      </c>
      <c r="AF53" s="25" t="str">
        <f t="shared" si="17"/>
        <v/>
      </c>
      <c r="AG53" s="25" t="str">
        <f t="shared" si="18"/>
        <v/>
      </c>
      <c r="AH53" s="25" t="str">
        <f t="shared" si="19"/>
        <v>4.7 %</v>
      </c>
      <c r="AI53" s="25" t="str">
        <f t="shared" si="20"/>
        <v>1 %</v>
      </c>
      <c r="AJ53" s="25" t="str">
        <f t="shared" si="21"/>
        <v>1 %</v>
      </c>
      <c r="AK53" s="25" t="str">
        <f t="shared" si="22"/>
        <v>0.9 %</v>
      </c>
      <c r="AL53" t="str">
        <f t="shared" si="24"/>
        <v/>
      </c>
      <c r="AM53" t="str">
        <f t="shared" si="25"/>
        <v/>
      </c>
      <c r="AN53" t="str">
        <f t="shared" si="26"/>
        <v>-2.9 %</v>
      </c>
      <c r="AO53" t="str">
        <f t="shared" si="27"/>
        <v>3.7 %</v>
      </c>
      <c r="AP53" t="str">
        <f t="shared" si="28"/>
        <v>2.8 %</v>
      </c>
      <c r="AQ53" t="str">
        <f t="shared" si="29"/>
        <v>9.8 %</v>
      </c>
      <c r="AR53" t="str">
        <f t="shared" si="30"/>
        <v>1.4 %</v>
      </c>
      <c r="AS53" t="str">
        <f t="shared" si="31"/>
        <v>5.3 %</v>
      </c>
      <c r="AT53" t="str">
        <f t="shared" si="32"/>
        <v>5.9 %</v>
      </c>
      <c r="AU53" t="str">
        <f t="shared" si="33"/>
        <v>8.9 %</v>
      </c>
      <c r="AV53" t="str">
        <f t="shared" si="34"/>
        <v>7.2 %</v>
      </c>
      <c r="AW53" t="str">
        <f t="shared" si="35"/>
        <v/>
      </c>
      <c r="AX53" t="str">
        <f t="shared" si="36"/>
        <v/>
      </c>
      <c r="AY53" t="str">
        <f t="shared" si="37"/>
        <v>18.2 %</v>
      </c>
      <c r="AZ53" t="str">
        <f t="shared" si="38"/>
        <v>4.6 %</v>
      </c>
      <c r="BA53" t="str">
        <f t="shared" si="39"/>
        <v>5.6 %</v>
      </c>
      <c r="BB53" t="str">
        <f t="shared" si="40"/>
        <v>1.5 %</v>
      </c>
    </row>
    <row r="54" spans="1:54">
      <c r="A54">
        <v>2006</v>
      </c>
      <c r="B54">
        <v>5</v>
      </c>
      <c r="C54" t="s">
        <v>123</v>
      </c>
      <c r="F54" s="10">
        <v>103.99</v>
      </c>
      <c r="G54" s="10">
        <v>89.76</v>
      </c>
      <c r="H54" s="10">
        <v>85.3</v>
      </c>
      <c r="I54" s="10">
        <v>91.88</v>
      </c>
      <c r="J54" s="10">
        <v>91.54</v>
      </c>
      <c r="K54" s="10">
        <v>89.96</v>
      </c>
      <c r="L54" s="10">
        <v>90.91</v>
      </c>
      <c r="M54" s="10">
        <v>95.59</v>
      </c>
      <c r="N54" s="10">
        <v>88.62</v>
      </c>
      <c r="Q54" s="10">
        <v>127.74</v>
      </c>
      <c r="R54" s="10">
        <v>90.94</v>
      </c>
      <c r="S54" s="10">
        <v>89.75</v>
      </c>
      <c r="T54" s="10">
        <v>89.68</v>
      </c>
      <c r="U54" s="25" t="str">
        <f t="shared" si="6"/>
        <v/>
      </c>
      <c r="V54" s="25" t="str">
        <f t="shared" si="7"/>
        <v/>
      </c>
      <c r="W54" s="25" t="str">
        <f t="shared" si="8"/>
        <v>-2.8 %</v>
      </c>
      <c r="X54" s="25" t="str">
        <f t="shared" si="9"/>
        <v>-0.2 %</v>
      </c>
      <c r="Y54" s="25" t="str">
        <f t="shared" si="10"/>
        <v>0.6 %</v>
      </c>
      <c r="Z54" s="25" t="str">
        <f t="shared" si="11"/>
        <v>0.6 %</v>
      </c>
      <c r="AA54" s="25" t="str">
        <f t="shared" si="12"/>
        <v>0.9 %</v>
      </c>
      <c r="AB54" s="25" t="str">
        <f t="shared" si="13"/>
        <v>0.3 %</v>
      </c>
      <c r="AC54" s="25" t="str">
        <f t="shared" si="14"/>
        <v>-0.2 %</v>
      </c>
      <c r="AD54" s="25" t="str">
        <f t="shared" si="15"/>
        <v>0.1 %</v>
      </c>
      <c r="AE54" s="25" t="str">
        <f t="shared" si="16"/>
        <v>0.4 %</v>
      </c>
      <c r="AF54" s="25" t="str">
        <f t="shared" si="17"/>
        <v/>
      </c>
      <c r="AG54" s="25" t="str">
        <f t="shared" si="18"/>
        <v/>
      </c>
      <c r="AH54" s="25" t="str">
        <f t="shared" si="19"/>
        <v>4.6 %</v>
      </c>
      <c r="AI54" s="25" t="str">
        <f t="shared" si="20"/>
        <v>0.6 %</v>
      </c>
      <c r="AJ54" s="25" t="str">
        <f t="shared" si="21"/>
        <v>0.7 %</v>
      </c>
      <c r="AK54" s="25" t="str">
        <f t="shared" si="22"/>
        <v>0.7 %</v>
      </c>
      <c r="AL54" t="str">
        <f t="shared" si="24"/>
        <v/>
      </c>
      <c r="AM54" t="str">
        <f t="shared" si="25"/>
        <v/>
      </c>
      <c r="AN54" t="str">
        <f t="shared" si="26"/>
        <v>-1.3 %</v>
      </c>
      <c r="AO54" t="str">
        <f t="shared" si="27"/>
        <v>1.6 %</v>
      </c>
      <c r="AP54" t="str">
        <f t="shared" si="28"/>
        <v>4.2 %</v>
      </c>
      <c r="AQ54" t="str">
        <f t="shared" si="29"/>
        <v>10.1 %</v>
      </c>
      <c r="AR54" t="str">
        <f t="shared" si="30"/>
        <v>2.8 %</v>
      </c>
      <c r="AS54" t="str">
        <f t="shared" si="31"/>
        <v>6.2 %</v>
      </c>
      <c r="AT54" t="str">
        <f t="shared" si="32"/>
        <v>6.4 %</v>
      </c>
      <c r="AU54" t="str">
        <f t="shared" si="33"/>
        <v>4.3 %</v>
      </c>
      <c r="AV54" t="str">
        <f t="shared" si="34"/>
        <v>7 %</v>
      </c>
      <c r="AW54" t="str">
        <f t="shared" si="35"/>
        <v/>
      </c>
      <c r="AX54" t="str">
        <f t="shared" si="36"/>
        <v/>
      </c>
      <c r="AY54" t="str">
        <f t="shared" si="37"/>
        <v>25.5 %</v>
      </c>
      <c r="AZ54" t="str">
        <f t="shared" si="38"/>
        <v>6.4 %</v>
      </c>
      <c r="BA54" t="str">
        <f t="shared" si="39"/>
        <v>7.6 %</v>
      </c>
      <c r="BB54" t="str">
        <f t="shared" si="40"/>
        <v>2.1 %</v>
      </c>
    </row>
    <row r="55" spans="1:54">
      <c r="A55">
        <v>2006</v>
      </c>
      <c r="B55">
        <v>6</v>
      </c>
      <c r="C55" t="s">
        <v>124</v>
      </c>
      <c r="F55" s="10">
        <v>102.7</v>
      </c>
      <c r="G55" s="10">
        <v>89.93</v>
      </c>
      <c r="H55" s="10">
        <v>86.52</v>
      </c>
      <c r="I55" s="10">
        <v>91.68</v>
      </c>
      <c r="J55" s="10">
        <v>92.52</v>
      </c>
      <c r="K55" s="10">
        <v>90.37</v>
      </c>
      <c r="L55" s="10">
        <v>91.94</v>
      </c>
      <c r="M55" s="10">
        <v>95.09</v>
      </c>
      <c r="N55" s="10">
        <v>87.75</v>
      </c>
      <c r="Q55" s="10">
        <v>131.99</v>
      </c>
      <c r="R55" s="10">
        <v>91.09</v>
      </c>
      <c r="S55" s="10">
        <v>89.67</v>
      </c>
      <c r="T55" s="10">
        <v>91.78</v>
      </c>
      <c r="U55" s="25" t="str">
        <f t="shared" si="6"/>
        <v/>
      </c>
      <c r="V55" s="25" t="str">
        <f t="shared" si="7"/>
        <v/>
      </c>
      <c r="W55" s="25" t="str">
        <f t="shared" si="8"/>
        <v>-1.2 %</v>
      </c>
      <c r="X55" s="25" t="str">
        <f t="shared" si="9"/>
        <v>0.2 %</v>
      </c>
      <c r="Y55" s="25" t="str">
        <f t="shared" si="10"/>
        <v>1.4 %</v>
      </c>
      <c r="Z55" s="25" t="str">
        <f t="shared" si="11"/>
        <v>-0.2 %</v>
      </c>
      <c r="AA55" s="25" t="str">
        <f t="shared" si="12"/>
        <v>1.1 %</v>
      </c>
      <c r="AB55" s="25" t="str">
        <f t="shared" si="13"/>
        <v>0.5 %</v>
      </c>
      <c r="AC55" s="25" t="str">
        <f t="shared" si="14"/>
        <v>1.1 %</v>
      </c>
      <c r="AD55" s="25" t="str">
        <f t="shared" si="15"/>
        <v>-0.5 %</v>
      </c>
      <c r="AE55" s="25" t="str">
        <f t="shared" si="16"/>
        <v>-1 %</v>
      </c>
      <c r="AF55" s="25" t="str">
        <f t="shared" si="17"/>
        <v/>
      </c>
      <c r="AG55" s="25" t="str">
        <f t="shared" si="18"/>
        <v/>
      </c>
      <c r="AH55" s="25" t="str">
        <f t="shared" si="19"/>
        <v>3.3 %</v>
      </c>
      <c r="AI55" s="25" t="str">
        <f t="shared" si="20"/>
        <v>0.2 %</v>
      </c>
      <c r="AJ55" s="25" t="str">
        <f t="shared" si="21"/>
        <v>-0.1 %</v>
      </c>
      <c r="AK55" s="25" t="str">
        <f t="shared" si="22"/>
        <v>2.3 %</v>
      </c>
      <c r="AL55" t="str">
        <f t="shared" si="24"/>
        <v/>
      </c>
      <c r="AM55" t="str">
        <f t="shared" si="25"/>
        <v/>
      </c>
      <c r="AN55" t="str">
        <f t="shared" si="26"/>
        <v>-3.4 %</v>
      </c>
      <c r="AO55" t="str">
        <f t="shared" si="27"/>
        <v>-0.5 %</v>
      </c>
      <c r="AP55" t="str">
        <f t="shared" si="28"/>
        <v>3.7 %</v>
      </c>
      <c r="AQ55" t="str">
        <f t="shared" si="29"/>
        <v>9.7 %</v>
      </c>
      <c r="AR55" t="str">
        <f t="shared" si="30"/>
        <v>4.5 %</v>
      </c>
      <c r="AS55" t="str">
        <f t="shared" si="31"/>
        <v>7.1 %</v>
      </c>
      <c r="AT55" t="str">
        <f t="shared" si="32"/>
        <v>5.7 %</v>
      </c>
      <c r="AU55" t="str">
        <f t="shared" si="33"/>
        <v>3.6 %</v>
      </c>
      <c r="AV55" t="str">
        <f t="shared" si="34"/>
        <v>6.5 %</v>
      </c>
      <c r="AW55" t="str">
        <f t="shared" si="35"/>
        <v/>
      </c>
      <c r="AX55" t="str">
        <f t="shared" si="36"/>
        <v/>
      </c>
      <c r="AY55" t="str">
        <f t="shared" si="37"/>
        <v>33.5 %</v>
      </c>
      <c r="AZ55" t="str">
        <f t="shared" si="38"/>
        <v>6.7 %</v>
      </c>
      <c r="BA55" t="str">
        <f t="shared" si="39"/>
        <v>7.5 %</v>
      </c>
      <c r="BB55" t="str">
        <f t="shared" si="40"/>
        <v>4.4 %</v>
      </c>
    </row>
    <row r="56" spans="1:54">
      <c r="A56">
        <v>2006</v>
      </c>
      <c r="B56">
        <v>7</v>
      </c>
      <c r="C56" t="s">
        <v>125</v>
      </c>
      <c r="F56" s="10">
        <v>99.59</v>
      </c>
      <c r="G56" s="10">
        <v>90.6</v>
      </c>
      <c r="H56" s="10">
        <v>87.12</v>
      </c>
      <c r="I56" s="10">
        <v>92.12</v>
      </c>
      <c r="J56" s="10">
        <v>92.97</v>
      </c>
      <c r="K56" s="10">
        <v>89.34</v>
      </c>
      <c r="L56" s="10">
        <v>93.34</v>
      </c>
      <c r="M56" s="10">
        <v>95.01</v>
      </c>
      <c r="N56" s="10">
        <v>88.39</v>
      </c>
      <c r="Q56" s="10">
        <v>127.76</v>
      </c>
      <c r="R56" s="10">
        <v>90.74</v>
      </c>
      <c r="S56" s="10">
        <v>89.44</v>
      </c>
      <c r="T56" s="10">
        <v>90.26</v>
      </c>
      <c r="U56" s="25" t="str">
        <f t="shared" si="6"/>
        <v/>
      </c>
      <c r="V56" s="25" t="str">
        <f t="shared" si="7"/>
        <v/>
      </c>
      <c r="W56" s="25" t="str">
        <f t="shared" si="8"/>
        <v>-3 %</v>
      </c>
      <c r="X56" s="25" t="str">
        <f t="shared" si="9"/>
        <v>0.7 %</v>
      </c>
      <c r="Y56" s="25" t="str">
        <f t="shared" si="10"/>
        <v>0.7 %</v>
      </c>
      <c r="Z56" s="25" t="str">
        <f t="shared" si="11"/>
        <v>0.5 %</v>
      </c>
      <c r="AA56" s="25" t="str">
        <f t="shared" si="12"/>
        <v>0.5 %</v>
      </c>
      <c r="AB56" s="25" t="str">
        <f t="shared" si="13"/>
        <v>-1.1 %</v>
      </c>
      <c r="AC56" s="25" t="str">
        <f t="shared" si="14"/>
        <v>1.5 %</v>
      </c>
      <c r="AD56" s="25" t="str">
        <f t="shared" si="15"/>
        <v>-0.1 %</v>
      </c>
      <c r="AE56" s="25" t="str">
        <f t="shared" si="16"/>
        <v>0.7 %</v>
      </c>
      <c r="AF56" s="25" t="str">
        <f t="shared" si="17"/>
        <v/>
      </c>
      <c r="AG56" s="25" t="str">
        <f t="shared" si="18"/>
        <v/>
      </c>
      <c r="AH56" s="25" t="str">
        <f t="shared" si="19"/>
        <v>-3.2 %</v>
      </c>
      <c r="AI56" s="25" t="str">
        <f t="shared" si="20"/>
        <v>-0.4 %</v>
      </c>
      <c r="AJ56" s="25" t="str">
        <f t="shared" si="21"/>
        <v>-0.3 %</v>
      </c>
      <c r="AK56" s="25" t="str">
        <f t="shared" si="22"/>
        <v>-1.7 %</v>
      </c>
      <c r="AL56" t="str">
        <f t="shared" si="24"/>
        <v/>
      </c>
      <c r="AM56" t="str">
        <f t="shared" si="25"/>
        <v/>
      </c>
      <c r="AN56" t="str">
        <f t="shared" si="26"/>
        <v>-7.7 %</v>
      </c>
      <c r="AO56" t="str">
        <f t="shared" si="27"/>
        <v>-0.7 %</v>
      </c>
      <c r="AP56" t="str">
        <f t="shared" si="28"/>
        <v>4.4 %</v>
      </c>
      <c r="AQ56" t="str">
        <f t="shared" si="29"/>
        <v>9.6 %</v>
      </c>
      <c r="AR56" t="str">
        <f t="shared" si="30"/>
        <v>6.8 %</v>
      </c>
      <c r="AS56" t="str">
        <f t="shared" si="31"/>
        <v>8.3 %</v>
      </c>
      <c r="AT56" t="str">
        <f t="shared" si="32"/>
        <v>5.7 %</v>
      </c>
      <c r="AU56" t="str">
        <f t="shared" si="33"/>
        <v>0.7 %</v>
      </c>
      <c r="AV56" t="str">
        <f t="shared" si="34"/>
        <v>5.4 %</v>
      </c>
      <c r="AW56" t="str">
        <f t="shared" si="35"/>
        <v/>
      </c>
      <c r="AX56" t="str">
        <f t="shared" si="36"/>
        <v/>
      </c>
      <c r="AY56" t="str">
        <f t="shared" si="37"/>
        <v>31.2 %</v>
      </c>
      <c r="AZ56" t="str">
        <f t="shared" si="38"/>
        <v>6.9 %</v>
      </c>
      <c r="BA56" t="str">
        <f t="shared" si="39"/>
        <v>5.4 %</v>
      </c>
      <c r="BB56" t="str">
        <f t="shared" si="40"/>
        <v>7 %</v>
      </c>
    </row>
    <row r="57" spans="1:54">
      <c r="A57">
        <v>2006</v>
      </c>
      <c r="B57">
        <v>8</v>
      </c>
      <c r="C57" t="s">
        <v>126</v>
      </c>
      <c r="F57" s="10">
        <v>97.75</v>
      </c>
      <c r="G57" s="10">
        <v>91.27</v>
      </c>
      <c r="H57" s="10">
        <v>88.48</v>
      </c>
      <c r="I57" s="10">
        <v>93.19</v>
      </c>
      <c r="J57" s="10">
        <v>93.31</v>
      </c>
      <c r="K57" s="10">
        <v>89.28</v>
      </c>
      <c r="L57" s="10">
        <v>94.02</v>
      </c>
      <c r="M57" s="10">
        <v>93.13</v>
      </c>
      <c r="N57" s="10">
        <v>88.23</v>
      </c>
      <c r="Q57" s="10">
        <v>122.4</v>
      </c>
      <c r="R57" s="10">
        <v>90.91</v>
      </c>
      <c r="S57" s="10">
        <v>90.46</v>
      </c>
      <c r="T57" s="10">
        <v>90.58</v>
      </c>
      <c r="U57" s="25" t="str">
        <f t="shared" si="6"/>
        <v/>
      </c>
      <c r="V57" s="25" t="str">
        <f t="shared" si="7"/>
        <v/>
      </c>
      <c r="W57" s="25" t="str">
        <f t="shared" si="8"/>
        <v>-1.8 %</v>
      </c>
      <c r="X57" s="25" t="str">
        <f t="shared" si="9"/>
        <v>0.7 %</v>
      </c>
      <c r="Y57" s="25" t="str">
        <f t="shared" si="10"/>
        <v>1.6 %</v>
      </c>
      <c r="Z57" s="25" t="str">
        <f t="shared" si="11"/>
        <v>1.2 %</v>
      </c>
      <c r="AA57" s="25" t="str">
        <f t="shared" si="12"/>
        <v>0.4 %</v>
      </c>
      <c r="AB57" s="25" t="str">
        <f t="shared" si="13"/>
        <v>-0.1 %</v>
      </c>
      <c r="AC57" s="25" t="str">
        <f t="shared" si="14"/>
        <v>0.7 %</v>
      </c>
      <c r="AD57" s="25" t="str">
        <f t="shared" si="15"/>
        <v>-2 %</v>
      </c>
      <c r="AE57" s="25" t="str">
        <f t="shared" si="16"/>
        <v>-0.2 %</v>
      </c>
      <c r="AF57" s="25" t="str">
        <f t="shared" si="17"/>
        <v/>
      </c>
      <c r="AG57" s="25" t="str">
        <f t="shared" si="18"/>
        <v/>
      </c>
      <c r="AH57" s="25" t="str">
        <f t="shared" si="19"/>
        <v>-4.2 %</v>
      </c>
      <c r="AI57" s="25" t="str">
        <f t="shared" si="20"/>
        <v>0.2 %</v>
      </c>
      <c r="AJ57" s="25" t="str">
        <f t="shared" si="21"/>
        <v>1.1 %</v>
      </c>
      <c r="AK57" s="25" t="str">
        <f t="shared" si="22"/>
        <v>0.4 %</v>
      </c>
      <c r="AL57" t="str">
        <f t="shared" si="24"/>
        <v/>
      </c>
      <c r="AM57" t="str">
        <f t="shared" si="25"/>
        <v/>
      </c>
      <c r="AN57" t="str">
        <f t="shared" si="26"/>
        <v>-5 %</v>
      </c>
      <c r="AO57" t="str">
        <f t="shared" si="27"/>
        <v>-1.6 %</v>
      </c>
      <c r="AP57" t="str">
        <f t="shared" si="28"/>
        <v>4.2 %</v>
      </c>
      <c r="AQ57" t="str">
        <f t="shared" si="29"/>
        <v>8.9 %</v>
      </c>
      <c r="AR57" t="str">
        <f t="shared" si="30"/>
        <v>8.1 %</v>
      </c>
      <c r="AS57" t="str">
        <f t="shared" si="31"/>
        <v>5.7 %</v>
      </c>
      <c r="AT57" t="str">
        <f t="shared" si="32"/>
        <v>7.8 %</v>
      </c>
      <c r="AU57" t="str">
        <f t="shared" si="33"/>
        <v>-0.9 %</v>
      </c>
      <c r="AV57" t="str">
        <f t="shared" si="34"/>
        <v>5.6 %</v>
      </c>
      <c r="AW57" t="str">
        <f t="shared" si="35"/>
        <v/>
      </c>
      <c r="AX57" t="str">
        <f t="shared" si="36"/>
        <v/>
      </c>
      <c r="AY57" t="str">
        <f t="shared" si="37"/>
        <v>23.5 %</v>
      </c>
      <c r="AZ57" t="str">
        <f t="shared" si="38"/>
        <v>5.4 %</v>
      </c>
      <c r="BA57" t="str">
        <f t="shared" si="39"/>
        <v>3.2 %</v>
      </c>
      <c r="BB57" t="str">
        <f t="shared" si="40"/>
        <v>6.9 %</v>
      </c>
    </row>
    <row r="58" spans="1:54">
      <c r="A58">
        <v>2006</v>
      </c>
      <c r="B58">
        <v>9</v>
      </c>
      <c r="C58" t="s">
        <v>127</v>
      </c>
      <c r="F58" s="10">
        <v>98.85</v>
      </c>
      <c r="G58" s="10">
        <v>89.75</v>
      </c>
      <c r="H58" s="10">
        <v>88.5</v>
      </c>
      <c r="I58" s="10">
        <v>93.54</v>
      </c>
      <c r="J58" s="10">
        <v>93.74</v>
      </c>
      <c r="K58" s="10">
        <v>90.14</v>
      </c>
      <c r="L58" s="10">
        <v>94.41</v>
      </c>
      <c r="M58" s="10">
        <v>92.59</v>
      </c>
      <c r="N58" s="10">
        <v>88.18</v>
      </c>
      <c r="Q58" s="10">
        <v>118.15</v>
      </c>
      <c r="R58" s="10">
        <v>91.65</v>
      </c>
      <c r="S58" s="10">
        <v>92.33</v>
      </c>
      <c r="T58" s="10">
        <v>89.61</v>
      </c>
      <c r="U58" s="25" t="str">
        <f t="shared" si="6"/>
        <v/>
      </c>
      <c r="V58" s="25" t="str">
        <f t="shared" si="7"/>
        <v/>
      </c>
      <c r="W58" s="25" t="str">
        <f t="shared" si="8"/>
        <v>1.1 %</v>
      </c>
      <c r="X58" s="25" t="str">
        <f t="shared" si="9"/>
        <v>-1.7 %</v>
      </c>
      <c r="Y58" s="25" t="str">
        <f t="shared" si="10"/>
        <v>0 %</v>
      </c>
      <c r="Z58" s="25" t="str">
        <f t="shared" si="11"/>
        <v>0.4 %</v>
      </c>
      <c r="AA58" s="25" t="str">
        <f t="shared" si="12"/>
        <v>0.5 %</v>
      </c>
      <c r="AB58" s="25" t="str">
        <f t="shared" si="13"/>
        <v>1 %</v>
      </c>
      <c r="AC58" s="25" t="str">
        <f t="shared" si="14"/>
        <v>0.4 %</v>
      </c>
      <c r="AD58" s="25" t="str">
        <f t="shared" si="15"/>
        <v>-0.6 %</v>
      </c>
      <c r="AE58" s="25" t="str">
        <f t="shared" si="16"/>
        <v>-0.1 %</v>
      </c>
      <c r="AF58" s="25" t="str">
        <f t="shared" si="17"/>
        <v/>
      </c>
      <c r="AG58" s="25" t="str">
        <f t="shared" si="18"/>
        <v/>
      </c>
      <c r="AH58" s="25" t="str">
        <f t="shared" si="19"/>
        <v>-3.5 %</v>
      </c>
      <c r="AI58" s="25" t="str">
        <f t="shared" si="20"/>
        <v>0.8 %</v>
      </c>
      <c r="AJ58" s="25" t="str">
        <f t="shared" si="21"/>
        <v>2.1 %</v>
      </c>
      <c r="AK58" s="25" t="str">
        <f t="shared" si="22"/>
        <v>-1.1 %</v>
      </c>
      <c r="AL58" t="str">
        <f t="shared" si="24"/>
        <v/>
      </c>
      <c r="AM58" t="str">
        <f t="shared" si="25"/>
        <v/>
      </c>
      <c r="AN58" t="str">
        <f t="shared" si="26"/>
        <v>-3.6 %</v>
      </c>
      <c r="AO58" t="str">
        <f t="shared" si="27"/>
        <v>0.2 %</v>
      </c>
      <c r="AP58" t="str">
        <f t="shared" si="28"/>
        <v>6.6 %</v>
      </c>
      <c r="AQ58" t="str">
        <f t="shared" si="29"/>
        <v>10.4 %</v>
      </c>
      <c r="AR58" t="str">
        <f t="shared" si="30"/>
        <v>9.7 %</v>
      </c>
      <c r="AS58" t="str">
        <f t="shared" si="31"/>
        <v>4.7 %</v>
      </c>
      <c r="AT58" t="str">
        <f t="shared" si="32"/>
        <v>10.1 %</v>
      </c>
      <c r="AU58" t="str">
        <f t="shared" si="33"/>
        <v>-4.3 %</v>
      </c>
      <c r="AV58" t="str">
        <f t="shared" si="34"/>
        <v>5.8 %</v>
      </c>
      <c r="AW58" t="str">
        <f t="shared" si="35"/>
        <v/>
      </c>
      <c r="AX58" t="str">
        <f t="shared" si="36"/>
        <v/>
      </c>
      <c r="AY58" t="str">
        <f t="shared" si="37"/>
        <v>12 %</v>
      </c>
      <c r="AZ58" t="str">
        <f t="shared" si="38"/>
        <v>6.4 %</v>
      </c>
      <c r="BA58" t="str">
        <f t="shared" si="39"/>
        <v>4.7 %</v>
      </c>
      <c r="BB58" t="str">
        <f t="shared" si="40"/>
        <v>5.8 %</v>
      </c>
    </row>
    <row r="59" spans="1:54">
      <c r="A59">
        <v>2006</v>
      </c>
      <c r="B59">
        <v>10</v>
      </c>
      <c r="C59" t="s">
        <v>128</v>
      </c>
      <c r="F59" s="10">
        <v>104.48</v>
      </c>
      <c r="G59" s="10">
        <v>89.17</v>
      </c>
      <c r="H59" s="10">
        <v>88.24</v>
      </c>
      <c r="I59" s="10">
        <v>92.35</v>
      </c>
      <c r="J59" s="10">
        <v>94.14</v>
      </c>
      <c r="K59" s="10">
        <v>90.13</v>
      </c>
      <c r="L59" s="10">
        <v>94.15</v>
      </c>
      <c r="M59" s="10">
        <v>93.3</v>
      </c>
      <c r="N59" s="10">
        <v>86.91</v>
      </c>
      <c r="Q59" s="10">
        <v>119.12</v>
      </c>
      <c r="R59" s="10">
        <v>91.31</v>
      </c>
      <c r="S59" s="10">
        <v>92.02</v>
      </c>
      <c r="T59" s="10">
        <v>90.14</v>
      </c>
      <c r="U59" s="25" t="str">
        <f t="shared" si="6"/>
        <v/>
      </c>
      <c r="V59" s="25" t="str">
        <f t="shared" si="7"/>
        <v/>
      </c>
      <c r="W59" s="25" t="str">
        <f t="shared" si="8"/>
        <v>5.7 %</v>
      </c>
      <c r="X59" s="25" t="str">
        <f t="shared" si="9"/>
        <v>-0.6 %</v>
      </c>
      <c r="Y59" s="25" t="str">
        <f t="shared" si="10"/>
        <v>-0.3 %</v>
      </c>
      <c r="Z59" s="25" t="str">
        <f t="shared" si="11"/>
        <v>-1.3 %</v>
      </c>
      <c r="AA59" s="25" t="str">
        <f t="shared" si="12"/>
        <v>0.4 %</v>
      </c>
      <c r="AB59" s="25" t="str">
        <f t="shared" si="13"/>
        <v>0 %</v>
      </c>
      <c r="AC59" s="25" t="str">
        <f t="shared" si="14"/>
        <v>-0.3 %</v>
      </c>
      <c r="AD59" s="25" t="str">
        <f t="shared" si="15"/>
        <v>0.8 %</v>
      </c>
      <c r="AE59" s="25" t="str">
        <f t="shared" si="16"/>
        <v>-1.4 %</v>
      </c>
      <c r="AF59" s="25" t="str">
        <f t="shared" si="17"/>
        <v/>
      </c>
      <c r="AG59" s="25" t="str">
        <f t="shared" si="18"/>
        <v/>
      </c>
      <c r="AH59" s="25" t="str">
        <f t="shared" si="19"/>
        <v>0.8 %</v>
      </c>
      <c r="AI59" s="25" t="str">
        <f t="shared" si="20"/>
        <v>-0.4 %</v>
      </c>
      <c r="AJ59" s="25" t="str">
        <f t="shared" si="21"/>
        <v>-0.3 %</v>
      </c>
      <c r="AK59" s="25" t="str">
        <f t="shared" si="22"/>
        <v>0.6 %</v>
      </c>
      <c r="AL59" t="str">
        <f t="shared" si="24"/>
        <v/>
      </c>
      <c r="AM59" t="str">
        <f t="shared" si="25"/>
        <v/>
      </c>
      <c r="AN59" t="str">
        <f t="shared" si="26"/>
        <v>-3.4 %</v>
      </c>
      <c r="AO59" t="str">
        <f t="shared" si="27"/>
        <v>-1.8 %</v>
      </c>
      <c r="AP59" t="str">
        <f t="shared" si="28"/>
        <v>6.9 %</v>
      </c>
      <c r="AQ59" t="str">
        <f t="shared" si="29"/>
        <v>10.5 %</v>
      </c>
      <c r="AR59" t="str">
        <f t="shared" si="30"/>
        <v>8.8 %</v>
      </c>
      <c r="AS59" t="str">
        <f t="shared" si="31"/>
        <v>3.9 %</v>
      </c>
      <c r="AT59" t="str">
        <f t="shared" si="32"/>
        <v>10.2 %</v>
      </c>
      <c r="AU59" t="str">
        <f t="shared" si="33"/>
        <v>-6 %</v>
      </c>
      <c r="AV59" t="str">
        <f t="shared" si="34"/>
        <v>5.5 %</v>
      </c>
      <c r="AW59" t="str">
        <f t="shared" si="35"/>
        <v/>
      </c>
      <c r="AX59" t="str">
        <f t="shared" si="36"/>
        <v/>
      </c>
      <c r="AY59" t="str">
        <f t="shared" si="37"/>
        <v>1.4 %</v>
      </c>
      <c r="AZ59" t="str">
        <f t="shared" si="38"/>
        <v>7.1 %</v>
      </c>
      <c r="BA59" t="str">
        <f t="shared" si="39"/>
        <v>8 %</v>
      </c>
      <c r="BB59" t="str">
        <f t="shared" si="40"/>
        <v>4.6 %</v>
      </c>
    </row>
    <row r="60" spans="1:54">
      <c r="A60">
        <v>2006</v>
      </c>
      <c r="B60">
        <v>11</v>
      </c>
      <c r="C60" t="s">
        <v>129</v>
      </c>
      <c r="F60" s="10">
        <v>107.92</v>
      </c>
      <c r="G60" s="10">
        <v>89.96</v>
      </c>
      <c r="H60" s="10">
        <v>90.5</v>
      </c>
      <c r="I60" s="10">
        <v>92.47</v>
      </c>
      <c r="J60" s="10">
        <v>93.42</v>
      </c>
      <c r="K60" s="10">
        <v>90.77</v>
      </c>
      <c r="L60" s="10">
        <v>95.11</v>
      </c>
      <c r="M60" s="10">
        <v>94.74</v>
      </c>
      <c r="N60" s="10">
        <v>88.13</v>
      </c>
      <c r="Q60" s="10">
        <v>120.05</v>
      </c>
      <c r="R60" s="10">
        <v>92.33</v>
      </c>
      <c r="S60" s="10">
        <v>93.38</v>
      </c>
      <c r="T60" s="10">
        <v>90.05</v>
      </c>
      <c r="U60" s="25" t="str">
        <f t="shared" si="6"/>
        <v/>
      </c>
      <c r="V60" s="25" t="str">
        <f t="shared" si="7"/>
        <v/>
      </c>
      <c r="W60" s="25" t="str">
        <f t="shared" si="8"/>
        <v>3.3 %</v>
      </c>
      <c r="X60" s="25" t="str">
        <f t="shared" si="9"/>
        <v>0.9 %</v>
      </c>
      <c r="Y60" s="25" t="str">
        <f t="shared" si="10"/>
        <v>2.6 %</v>
      </c>
      <c r="Z60" s="25" t="str">
        <f t="shared" si="11"/>
        <v>0.1 %</v>
      </c>
      <c r="AA60" s="25" t="str">
        <f t="shared" si="12"/>
        <v>-0.8 %</v>
      </c>
      <c r="AB60" s="25" t="str">
        <f t="shared" si="13"/>
        <v>0.7 %</v>
      </c>
      <c r="AC60" s="25" t="str">
        <f t="shared" si="14"/>
        <v>1 %</v>
      </c>
      <c r="AD60" s="25" t="str">
        <f t="shared" si="15"/>
        <v>1.5 %</v>
      </c>
      <c r="AE60" s="25" t="str">
        <f t="shared" si="16"/>
        <v>1.4 %</v>
      </c>
      <c r="AF60" s="25" t="str">
        <f t="shared" si="17"/>
        <v/>
      </c>
      <c r="AG60" s="25" t="str">
        <f t="shared" si="18"/>
        <v/>
      </c>
      <c r="AH60" s="25" t="str">
        <f t="shared" si="19"/>
        <v>0.8 %</v>
      </c>
      <c r="AI60" s="25" t="str">
        <f t="shared" si="20"/>
        <v>1.1 %</v>
      </c>
      <c r="AJ60" s="25" t="str">
        <f t="shared" si="21"/>
        <v>1.5 %</v>
      </c>
      <c r="AK60" s="25" t="str">
        <f t="shared" si="22"/>
        <v>-0.1 %</v>
      </c>
      <c r="AL60" t="str">
        <f t="shared" si="24"/>
        <v/>
      </c>
      <c r="AM60" t="str">
        <f t="shared" si="25"/>
        <v/>
      </c>
      <c r="AN60" t="str">
        <f t="shared" si="26"/>
        <v>5.8 %</v>
      </c>
      <c r="AO60" t="str">
        <f t="shared" si="27"/>
        <v>-3.6 %</v>
      </c>
      <c r="AP60" t="str">
        <f t="shared" si="28"/>
        <v>5.7 %</v>
      </c>
      <c r="AQ60" t="str">
        <f t="shared" si="29"/>
        <v>8 %</v>
      </c>
      <c r="AR60" t="str">
        <f t="shared" si="30"/>
        <v>6.3 %</v>
      </c>
      <c r="AS60" t="str">
        <f t="shared" si="31"/>
        <v>2.7 %</v>
      </c>
      <c r="AT60" t="str">
        <f t="shared" si="32"/>
        <v>8.2 %</v>
      </c>
      <c r="AU60" t="str">
        <f t="shared" si="33"/>
        <v>-5 %</v>
      </c>
      <c r="AV60" t="str">
        <f t="shared" si="34"/>
        <v>3.4 %</v>
      </c>
      <c r="AW60" t="str">
        <f t="shared" si="35"/>
        <v/>
      </c>
      <c r="AX60" t="str">
        <f t="shared" si="36"/>
        <v/>
      </c>
      <c r="AY60" t="str">
        <f t="shared" si="37"/>
        <v>1 %</v>
      </c>
      <c r="AZ60" t="str">
        <f t="shared" si="38"/>
        <v>5.6 %</v>
      </c>
      <c r="BA60" t="str">
        <f t="shared" si="39"/>
        <v>7.6 %</v>
      </c>
      <c r="BB60" t="str">
        <f t="shared" si="40"/>
        <v>5.1 %</v>
      </c>
    </row>
    <row r="61" spans="1:54">
      <c r="A61">
        <v>2006</v>
      </c>
      <c r="B61">
        <v>12</v>
      </c>
      <c r="C61" t="s">
        <v>130</v>
      </c>
      <c r="F61" s="10">
        <v>110.42</v>
      </c>
      <c r="G61" s="10">
        <v>91.13</v>
      </c>
      <c r="H61" s="10">
        <v>92.25</v>
      </c>
      <c r="I61" s="10">
        <v>93.18</v>
      </c>
      <c r="J61" s="10">
        <v>93.28</v>
      </c>
      <c r="K61" s="10">
        <v>90.48</v>
      </c>
      <c r="L61" s="10">
        <v>95.25</v>
      </c>
      <c r="M61" s="10">
        <v>95.57</v>
      </c>
      <c r="N61" s="10">
        <v>89.09</v>
      </c>
      <c r="Q61" s="10">
        <v>121.89</v>
      </c>
      <c r="R61" s="10">
        <v>93.3</v>
      </c>
      <c r="S61" s="10">
        <v>93.06</v>
      </c>
      <c r="T61" s="10">
        <v>90.06</v>
      </c>
      <c r="U61" s="25" t="str">
        <f t="shared" si="6"/>
        <v/>
      </c>
      <c r="V61" s="25" t="str">
        <f t="shared" si="7"/>
        <v/>
      </c>
      <c r="W61" s="25" t="str">
        <f t="shared" si="8"/>
        <v>2.3 %</v>
      </c>
      <c r="X61" s="25" t="str">
        <f t="shared" si="9"/>
        <v>1.3 %</v>
      </c>
      <c r="Y61" s="25" t="str">
        <f t="shared" si="10"/>
        <v>1.9 %</v>
      </c>
      <c r="Z61" s="25" t="str">
        <f t="shared" si="11"/>
        <v>0.8 %</v>
      </c>
      <c r="AA61" s="25" t="str">
        <f t="shared" si="12"/>
        <v>-0.1 %</v>
      </c>
      <c r="AB61" s="25" t="str">
        <f t="shared" si="13"/>
        <v>-0.3 %</v>
      </c>
      <c r="AC61" s="25" t="str">
        <f t="shared" si="14"/>
        <v>0.1 %</v>
      </c>
      <c r="AD61" s="25" t="str">
        <f t="shared" si="15"/>
        <v>0.9 %</v>
      </c>
      <c r="AE61" s="25" t="str">
        <f t="shared" si="16"/>
        <v>1.1 %</v>
      </c>
      <c r="AF61" s="25" t="str">
        <f t="shared" si="17"/>
        <v/>
      </c>
      <c r="AG61" s="25" t="str">
        <f t="shared" si="18"/>
        <v/>
      </c>
      <c r="AH61" s="25" t="str">
        <f t="shared" si="19"/>
        <v>1.5 %</v>
      </c>
      <c r="AI61" s="25" t="str">
        <f t="shared" si="20"/>
        <v>1.1 %</v>
      </c>
      <c r="AJ61" s="25" t="str">
        <f t="shared" si="21"/>
        <v>-0.3 %</v>
      </c>
      <c r="AK61" s="25" t="str">
        <f t="shared" si="22"/>
        <v>0 %</v>
      </c>
      <c r="AL61" t="str">
        <f t="shared" si="24"/>
        <v/>
      </c>
      <c r="AM61" t="str">
        <f t="shared" si="25"/>
        <v/>
      </c>
      <c r="AN61" t="str">
        <f t="shared" si="26"/>
        <v>7.9 %</v>
      </c>
      <c r="AO61" t="str">
        <f t="shared" si="27"/>
        <v>-3.8 %</v>
      </c>
      <c r="AP61" t="str">
        <f t="shared" si="28"/>
        <v>9 %</v>
      </c>
      <c r="AQ61" t="str">
        <f t="shared" si="29"/>
        <v>6.4 %</v>
      </c>
      <c r="AR61" t="str">
        <f t="shared" si="30"/>
        <v>5.1 %</v>
      </c>
      <c r="AS61" t="str">
        <f t="shared" si="31"/>
        <v>2.5 %</v>
      </c>
      <c r="AT61" t="str">
        <f t="shared" si="32"/>
        <v>8.3 %</v>
      </c>
      <c r="AU61" t="str">
        <f t="shared" si="33"/>
        <v>-2.8 %</v>
      </c>
      <c r="AV61" t="str">
        <f t="shared" si="34"/>
        <v>3.7 %</v>
      </c>
      <c r="AW61" t="str">
        <f t="shared" si="35"/>
        <v/>
      </c>
      <c r="AX61" t="str">
        <f t="shared" si="36"/>
        <v/>
      </c>
      <c r="AY61" t="str">
        <f t="shared" si="37"/>
        <v>4.8 %</v>
      </c>
      <c r="AZ61" t="str">
        <f t="shared" si="38"/>
        <v>6.3 %</v>
      </c>
      <c r="BA61" t="str">
        <f t="shared" si="39"/>
        <v>9.2 %</v>
      </c>
      <c r="BB61" t="str">
        <f t="shared" si="40"/>
        <v>4.7 %</v>
      </c>
    </row>
    <row r="62" spans="1:54">
      <c r="A62">
        <v>2007</v>
      </c>
      <c r="B62">
        <v>1</v>
      </c>
      <c r="C62" t="s">
        <v>119</v>
      </c>
      <c r="F62" s="10">
        <v>108.15</v>
      </c>
      <c r="G62" s="10">
        <v>93.01</v>
      </c>
      <c r="H62" s="10">
        <v>93.71</v>
      </c>
      <c r="I62" s="10">
        <v>94.74</v>
      </c>
      <c r="J62" s="10">
        <v>94.34</v>
      </c>
      <c r="K62" s="10">
        <v>90.48</v>
      </c>
      <c r="L62" s="10">
        <v>95.11</v>
      </c>
      <c r="M62" s="10">
        <v>96.31</v>
      </c>
      <c r="N62" s="10">
        <v>90.29</v>
      </c>
      <c r="Q62" s="10">
        <v>119.98</v>
      </c>
      <c r="R62" s="10">
        <v>93.9</v>
      </c>
      <c r="S62" s="10">
        <v>94.23</v>
      </c>
      <c r="T62" s="10">
        <v>90.84</v>
      </c>
      <c r="U62" s="25" t="str">
        <f t="shared" si="6"/>
        <v/>
      </c>
      <c r="V62" s="25" t="str">
        <f t="shared" si="7"/>
        <v/>
      </c>
      <c r="W62" s="25" t="str">
        <f t="shared" si="8"/>
        <v>-2.1 %</v>
      </c>
      <c r="X62" s="25" t="str">
        <f t="shared" si="9"/>
        <v>2.1 %</v>
      </c>
      <c r="Y62" s="25" t="str">
        <f t="shared" si="10"/>
        <v>1.6 %</v>
      </c>
      <c r="Z62" s="25" t="str">
        <f t="shared" si="11"/>
        <v>1.7 %</v>
      </c>
      <c r="AA62" s="25" t="str">
        <f t="shared" si="12"/>
        <v>1.1 %</v>
      </c>
      <c r="AB62" s="25" t="str">
        <f t="shared" si="13"/>
        <v>0 %</v>
      </c>
      <c r="AC62" s="25" t="str">
        <f t="shared" si="14"/>
        <v>-0.1 %</v>
      </c>
      <c r="AD62" s="25" t="str">
        <f t="shared" si="15"/>
        <v>0.8 %</v>
      </c>
      <c r="AE62" s="25" t="str">
        <f t="shared" si="16"/>
        <v>1.3 %</v>
      </c>
      <c r="AF62" s="25" t="str">
        <f t="shared" si="17"/>
        <v/>
      </c>
      <c r="AG62" s="25" t="str">
        <f t="shared" si="18"/>
        <v/>
      </c>
      <c r="AH62" s="25" t="str">
        <f t="shared" si="19"/>
        <v>-1.6 %</v>
      </c>
      <c r="AI62" s="25" t="str">
        <f t="shared" si="20"/>
        <v>0.6 %</v>
      </c>
      <c r="AJ62" s="25" t="str">
        <f t="shared" si="21"/>
        <v>1.3 %</v>
      </c>
      <c r="AK62" s="25" t="str">
        <f t="shared" si="22"/>
        <v>0.9 %</v>
      </c>
      <c r="AL62" t="str">
        <f t="shared" si="24"/>
        <v/>
      </c>
      <c r="AM62" t="str">
        <f t="shared" si="25"/>
        <v/>
      </c>
      <c r="AN62" t="str">
        <f t="shared" si="26"/>
        <v>15.9 %</v>
      </c>
      <c r="AO62" t="str">
        <f t="shared" si="27"/>
        <v>-4.9 %</v>
      </c>
      <c r="AP62" t="str">
        <f t="shared" si="28"/>
        <v>10.4 %</v>
      </c>
      <c r="AQ62" t="str">
        <f t="shared" si="29"/>
        <v>5.7 %</v>
      </c>
      <c r="AR62" t="str">
        <f t="shared" si="30"/>
        <v>5.9 %</v>
      </c>
      <c r="AS62" t="str">
        <f t="shared" si="31"/>
        <v>0.9 %</v>
      </c>
      <c r="AT62" t="str">
        <f t="shared" si="32"/>
        <v>8 %</v>
      </c>
      <c r="AU62" t="str">
        <f t="shared" si="33"/>
        <v>-0.4 %</v>
      </c>
      <c r="AV62" t="str">
        <f t="shared" si="34"/>
        <v>3.2 %</v>
      </c>
      <c r="AW62" t="str">
        <f t="shared" si="35"/>
        <v/>
      </c>
      <c r="AX62" t="str">
        <f t="shared" si="36"/>
        <v/>
      </c>
      <c r="AY62" t="str">
        <f t="shared" si="37"/>
        <v>10.2 %</v>
      </c>
      <c r="AZ62" t="str">
        <f t="shared" si="38"/>
        <v>6.1 %</v>
      </c>
      <c r="BA62" t="str">
        <f t="shared" si="39"/>
        <v>7.1 %</v>
      </c>
      <c r="BB62" t="str">
        <f t="shared" si="40"/>
        <v>5.8 %</v>
      </c>
    </row>
    <row r="63" spans="1:54">
      <c r="A63">
        <v>2007</v>
      </c>
      <c r="B63">
        <v>2</v>
      </c>
      <c r="C63" t="s">
        <v>120</v>
      </c>
      <c r="F63" s="10">
        <v>105.91</v>
      </c>
      <c r="G63" s="10">
        <v>93.42</v>
      </c>
      <c r="H63" s="10">
        <v>92.86</v>
      </c>
      <c r="I63" s="10">
        <v>95.52</v>
      </c>
      <c r="J63" s="10">
        <v>94.35</v>
      </c>
      <c r="K63" s="10">
        <v>89.92</v>
      </c>
      <c r="L63" s="10">
        <v>93.95</v>
      </c>
      <c r="M63" s="10">
        <v>95.75</v>
      </c>
      <c r="N63" s="10">
        <v>90.82</v>
      </c>
      <c r="Q63" s="10">
        <v>121.01</v>
      </c>
      <c r="R63" s="10">
        <v>93.56</v>
      </c>
      <c r="S63" s="10">
        <v>94.26</v>
      </c>
      <c r="T63" s="10">
        <v>90.29</v>
      </c>
      <c r="U63" s="25" t="str">
        <f t="shared" si="6"/>
        <v/>
      </c>
      <c r="V63" s="25" t="str">
        <f t="shared" si="7"/>
        <v/>
      </c>
      <c r="W63" s="25" t="str">
        <f t="shared" si="8"/>
        <v>-2.1 %</v>
      </c>
      <c r="X63" s="25" t="str">
        <f t="shared" si="9"/>
        <v>0.4 %</v>
      </c>
      <c r="Y63" s="25" t="str">
        <f t="shared" si="10"/>
        <v>-0.9 %</v>
      </c>
      <c r="Z63" s="25" t="str">
        <f t="shared" si="11"/>
        <v>0.8 %</v>
      </c>
      <c r="AA63" s="25" t="str">
        <f t="shared" si="12"/>
        <v>0 %</v>
      </c>
      <c r="AB63" s="25" t="str">
        <f t="shared" si="13"/>
        <v>-0.6 %</v>
      </c>
      <c r="AC63" s="25" t="str">
        <f t="shared" si="14"/>
        <v>-1.2 %</v>
      </c>
      <c r="AD63" s="25" t="str">
        <f t="shared" si="15"/>
        <v>-0.6 %</v>
      </c>
      <c r="AE63" s="25" t="str">
        <f t="shared" si="16"/>
        <v>0.6 %</v>
      </c>
      <c r="AF63" s="25" t="str">
        <f t="shared" si="17"/>
        <v/>
      </c>
      <c r="AG63" s="25" t="str">
        <f t="shared" si="18"/>
        <v/>
      </c>
      <c r="AH63" s="25" t="str">
        <f t="shared" si="19"/>
        <v>0.9 %</v>
      </c>
      <c r="AI63" s="25" t="str">
        <f t="shared" si="20"/>
        <v>-0.4 %</v>
      </c>
      <c r="AJ63" s="25" t="str">
        <f t="shared" si="21"/>
        <v>0 %</v>
      </c>
      <c r="AK63" s="25" t="str">
        <f t="shared" si="22"/>
        <v>-0.6 %</v>
      </c>
      <c r="AL63" t="str">
        <f t="shared" si="24"/>
        <v/>
      </c>
      <c r="AM63" t="str">
        <f t="shared" si="25"/>
        <v/>
      </c>
      <c r="AN63" t="str">
        <f t="shared" si="26"/>
        <v>16.7 %</v>
      </c>
      <c r="AO63" t="str">
        <f t="shared" si="27"/>
        <v>-3.6 %</v>
      </c>
      <c r="AP63" t="str">
        <f t="shared" si="28"/>
        <v>12.2 %</v>
      </c>
      <c r="AQ63" t="str">
        <f t="shared" si="29"/>
        <v>5.5 %</v>
      </c>
      <c r="AR63" t="str">
        <f t="shared" si="30"/>
        <v>8.9 %</v>
      </c>
      <c r="AS63" t="str">
        <f t="shared" si="31"/>
        <v>0.9 %</v>
      </c>
      <c r="AT63" t="str">
        <f t="shared" si="32"/>
        <v>7.6 %</v>
      </c>
      <c r="AU63" t="str">
        <f t="shared" si="33"/>
        <v>0.7 %</v>
      </c>
      <c r="AV63" t="str">
        <f t="shared" si="34"/>
        <v>4.4 %</v>
      </c>
      <c r="AW63" t="str">
        <f t="shared" si="35"/>
        <v/>
      </c>
      <c r="AX63" t="str">
        <f t="shared" si="36"/>
        <v/>
      </c>
      <c r="AY63" t="str">
        <f t="shared" si="37"/>
        <v>9.6 %</v>
      </c>
      <c r="AZ63" t="str">
        <f t="shared" si="38"/>
        <v>6.1 %</v>
      </c>
      <c r="BA63" t="str">
        <f t="shared" si="39"/>
        <v>7.8 %</v>
      </c>
      <c r="BB63" t="str">
        <f t="shared" si="40"/>
        <v>5.7 %</v>
      </c>
    </row>
    <row r="64" spans="1:54">
      <c r="A64">
        <v>2007</v>
      </c>
      <c r="B64">
        <v>3</v>
      </c>
      <c r="C64" t="s">
        <v>121</v>
      </c>
      <c r="F64" s="10">
        <v>105.03</v>
      </c>
      <c r="G64" s="10">
        <v>95.34</v>
      </c>
      <c r="H64" s="10">
        <v>93.73</v>
      </c>
      <c r="I64" s="10">
        <v>96.53</v>
      </c>
      <c r="J64" s="10">
        <v>95.25</v>
      </c>
      <c r="K64" s="10">
        <v>92.01</v>
      </c>
      <c r="L64" s="10">
        <v>95.12</v>
      </c>
      <c r="M64" s="10">
        <v>96.83</v>
      </c>
      <c r="N64" s="10">
        <v>93.6</v>
      </c>
      <c r="Q64" s="10">
        <v>124.79</v>
      </c>
      <c r="R64" s="10">
        <v>95.06</v>
      </c>
      <c r="S64" s="10">
        <v>95.88</v>
      </c>
      <c r="T64" s="10">
        <v>92.17</v>
      </c>
      <c r="U64" s="25" t="str">
        <f t="shared" si="6"/>
        <v/>
      </c>
      <c r="V64" s="25" t="str">
        <f t="shared" si="7"/>
        <v/>
      </c>
      <c r="W64" s="25" t="str">
        <f t="shared" si="8"/>
        <v>-0.8 %</v>
      </c>
      <c r="X64" s="25" t="str">
        <f t="shared" si="9"/>
        <v>2.1 %</v>
      </c>
      <c r="Y64" s="25" t="str">
        <f t="shared" si="10"/>
        <v>0.9 %</v>
      </c>
      <c r="Z64" s="25" t="str">
        <f t="shared" si="11"/>
        <v>1.1 %</v>
      </c>
      <c r="AA64" s="25" t="str">
        <f t="shared" si="12"/>
        <v>1 %</v>
      </c>
      <c r="AB64" s="25" t="str">
        <f t="shared" si="13"/>
        <v>2.3 %</v>
      </c>
      <c r="AC64" s="25" t="str">
        <f t="shared" si="14"/>
        <v>1.2 %</v>
      </c>
      <c r="AD64" s="25" t="str">
        <f t="shared" si="15"/>
        <v>1.1 %</v>
      </c>
      <c r="AE64" s="25" t="str">
        <f t="shared" si="16"/>
        <v>3.1 %</v>
      </c>
      <c r="AF64" s="25" t="str">
        <f t="shared" si="17"/>
        <v/>
      </c>
      <c r="AG64" s="25" t="str">
        <f t="shared" si="18"/>
        <v/>
      </c>
      <c r="AH64" s="25" t="str">
        <f t="shared" si="19"/>
        <v>3.1 %</v>
      </c>
      <c r="AI64" s="25" t="str">
        <f t="shared" si="20"/>
        <v>1.6 %</v>
      </c>
      <c r="AJ64" s="25" t="str">
        <f t="shared" si="21"/>
        <v>1.7 %</v>
      </c>
      <c r="AK64" s="25" t="str">
        <f t="shared" si="22"/>
        <v>2.1 %</v>
      </c>
      <c r="AL64" t="str">
        <f t="shared" si="24"/>
        <v/>
      </c>
      <c r="AM64" t="str">
        <f t="shared" si="25"/>
        <v/>
      </c>
      <c r="AN64" t="str">
        <f t="shared" si="26"/>
        <v>12.1 %</v>
      </c>
      <c r="AO64" t="str">
        <f t="shared" si="27"/>
        <v>-1.9 %</v>
      </c>
      <c r="AP64" t="str">
        <f t="shared" si="28"/>
        <v>11.4 %</v>
      </c>
      <c r="AQ64" t="str">
        <f t="shared" si="29"/>
        <v>6.5 %</v>
      </c>
      <c r="AR64" t="str">
        <f t="shared" si="30"/>
        <v>7.3 %</v>
      </c>
      <c r="AS64" t="str">
        <f t="shared" si="31"/>
        <v>-0.2 %</v>
      </c>
      <c r="AT64" t="str">
        <f t="shared" si="32"/>
        <v>4.8 %</v>
      </c>
      <c r="AU64" t="str">
        <f t="shared" si="33"/>
        <v>-0.1 %</v>
      </c>
      <c r="AV64" t="str">
        <f t="shared" si="34"/>
        <v>4.5 %</v>
      </c>
      <c r="AW64" t="str">
        <f t="shared" si="35"/>
        <v/>
      </c>
      <c r="AX64" t="str">
        <f t="shared" si="36"/>
        <v/>
      </c>
      <c r="AY64" t="str">
        <f t="shared" si="37"/>
        <v>6.8 %</v>
      </c>
      <c r="AZ64" t="str">
        <f t="shared" si="38"/>
        <v>5.4 %</v>
      </c>
      <c r="BA64" t="str">
        <f t="shared" si="39"/>
        <v>7.7 %</v>
      </c>
      <c r="BB64" t="str">
        <f t="shared" si="40"/>
        <v>4.1 %</v>
      </c>
    </row>
    <row r="65" spans="1:54">
      <c r="A65">
        <v>2007</v>
      </c>
      <c r="B65">
        <v>4</v>
      </c>
      <c r="C65" t="s">
        <v>122</v>
      </c>
      <c r="F65" s="10">
        <v>108.62</v>
      </c>
      <c r="G65" s="10">
        <v>95.13</v>
      </c>
      <c r="H65" s="10">
        <v>92.73</v>
      </c>
      <c r="I65" s="10">
        <v>95.7</v>
      </c>
      <c r="J65" s="10">
        <v>93.69</v>
      </c>
      <c r="K65" s="10">
        <v>92.17</v>
      </c>
      <c r="L65" s="10">
        <v>93.99</v>
      </c>
      <c r="M65" s="10">
        <v>95.33</v>
      </c>
      <c r="N65" s="10">
        <v>94</v>
      </c>
      <c r="Q65" s="10">
        <v>126.78</v>
      </c>
      <c r="R65" s="10">
        <v>94.19</v>
      </c>
      <c r="S65" s="10">
        <v>95.01</v>
      </c>
      <c r="T65" s="10">
        <v>93.4</v>
      </c>
      <c r="U65" s="25" t="str">
        <f t="shared" si="6"/>
        <v/>
      </c>
      <c r="V65" s="25" t="str">
        <f t="shared" si="7"/>
        <v/>
      </c>
      <c r="W65" s="25" t="str">
        <f t="shared" si="8"/>
        <v>3.4 %</v>
      </c>
      <c r="X65" s="25" t="str">
        <f t="shared" si="9"/>
        <v>-0.2 %</v>
      </c>
      <c r="Y65" s="25" t="str">
        <f t="shared" si="10"/>
        <v>-1.1 %</v>
      </c>
      <c r="Z65" s="25" t="str">
        <f t="shared" si="11"/>
        <v>-0.9 %</v>
      </c>
      <c r="AA65" s="25" t="str">
        <f t="shared" si="12"/>
        <v>-1.6 %</v>
      </c>
      <c r="AB65" s="25" t="str">
        <f t="shared" si="13"/>
        <v>0.2 %</v>
      </c>
      <c r="AC65" s="25" t="str">
        <f t="shared" si="14"/>
        <v>-1.2 %</v>
      </c>
      <c r="AD65" s="25" t="str">
        <f t="shared" si="15"/>
        <v>-1.5 %</v>
      </c>
      <c r="AE65" s="25" t="str">
        <f t="shared" si="16"/>
        <v>0.4 %</v>
      </c>
      <c r="AF65" s="25" t="str">
        <f t="shared" si="17"/>
        <v/>
      </c>
      <c r="AG65" s="25" t="str">
        <f t="shared" si="18"/>
        <v/>
      </c>
      <c r="AH65" s="25" t="str">
        <f t="shared" si="19"/>
        <v>1.6 %</v>
      </c>
      <c r="AI65" s="25" t="str">
        <f t="shared" si="20"/>
        <v>-0.9 %</v>
      </c>
      <c r="AJ65" s="25" t="str">
        <f t="shared" si="21"/>
        <v>-0.9 %</v>
      </c>
      <c r="AK65" s="25" t="str">
        <f t="shared" si="22"/>
        <v>1.3 %</v>
      </c>
      <c r="AL65" t="str">
        <f t="shared" si="24"/>
        <v/>
      </c>
      <c r="AM65" t="str">
        <f t="shared" si="25"/>
        <v/>
      </c>
      <c r="AN65" t="str">
        <f t="shared" si="26"/>
        <v>4.1 %</v>
      </c>
      <c r="AO65" t="str">
        <f t="shared" si="27"/>
        <v>3.7 %</v>
      </c>
      <c r="AP65" t="str">
        <f t="shared" si="28"/>
        <v>11.9 %</v>
      </c>
      <c r="AQ65" t="str">
        <f t="shared" si="29"/>
        <v>5.1 %</v>
      </c>
      <c r="AR65" t="str">
        <f t="shared" si="30"/>
        <v>6.6 %</v>
      </c>
      <c r="AS65" t="str">
        <f t="shared" si="31"/>
        <v>3 %</v>
      </c>
      <c r="AT65" t="str">
        <f t="shared" si="32"/>
        <v>4.4 %</v>
      </c>
      <c r="AU65" t="str">
        <f t="shared" si="33"/>
        <v>1.8 %</v>
      </c>
      <c r="AV65" t="str">
        <f t="shared" si="34"/>
        <v>7 %</v>
      </c>
      <c r="AW65" t="str">
        <f t="shared" si="35"/>
        <v/>
      </c>
      <c r="AX65" t="str">
        <f t="shared" si="36"/>
        <v/>
      </c>
      <c r="AY65" t="str">
        <f t="shared" si="37"/>
        <v>7.1 %</v>
      </c>
      <c r="AZ65" t="str">
        <f t="shared" si="38"/>
        <v>6.2 %</v>
      </c>
      <c r="BA65" t="str">
        <f t="shared" si="39"/>
        <v>8.5 %</v>
      </c>
      <c r="BB65" t="str">
        <f t="shared" si="40"/>
        <v>4.4 %</v>
      </c>
    </row>
    <row r="66" spans="1:54">
      <c r="A66">
        <v>2007</v>
      </c>
      <c r="B66">
        <v>5</v>
      </c>
      <c r="C66" t="s">
        <v>123</v>
      </c>
      <c r="F66" s="10">
        <v>115.91</v>
      </c>
      <c r="G66" s="10">
        <v>95.97</v>
      </c>
      <c r="H66" s="10">
        <v>93.4</v>
      </c>
      <c r="I66" s="10">
        <v>95.47</v>
      </c>
      <c r="J66" s="10">
        <v>93.35</v>
      </c>
      <c r="K66" s="10">
        <v>93.07</v>
      </c>
      <c r="L66" s="10">
        <v>94.78</v>
      </c>
      <c r="M66" s="10">
        <v>95.52</v>
      </c>
      <c r="N66" s="10">
        <v>94.22</v>
      </c>
      <c r="Q66" s="10">
        <v>128.06</v>
      </c>
      <c r="R66" s="10">
        <v>94.39</v>
      </c>
      <c r="S66" s="10">
        <v>94.75</v>
      </c>
      <c r="T66" s="10">
        <v>95.61</v>
      </c>
      <c r="U66" s="25" t="str">
        <f t="shared" si="6"/>
        <v/>
      </c>
      <c r="V66" s="25" t="str">
        <f t="shared" si="7"/>
        <v/>
      </c>
      <c r="W66" s="25" t="str">
        <f t="shared" si="8"/>
        <v>6.7 %</v>
      </c>
      <c r="X66" s="25" t="str">
        <f t="shared" si="9"/>
        <v>0.9 %</v>
      </c>
      <c r="Y66" s="25" t="str">
        <f t="shared" si="10"/>
        <v>0.7 %</v>
      </c>
      <c r="Z66" s="25" t="str">
        <f t="shared" si="11"/>
        <v>-0.2 %</v>
      </c>
      <c r="AA66" s="25" t="str">
        <f t="shared" si="12"/>
        <v>-0.4 %</v>
      </c>
      <c r="AB66" s="25" t="str">
        <f t="shared" si="13"/>
        <v>1 %</v>
      </c>
      <c r="AC66" s="25" t="str">
        <f t="shared" si="14"/>
        <v>0.8 %</v>
      </c>
      <c r="AD66" s="25" t="str">
        <f t="shared" si="15"/>
        <v>0.2 %</v>
      </c>
      <c r="AE66" s="25" t="str">
        <f t="shared" si="16"/>
        <v>0.2 %</v>
      </c>
      <c r="AF66" s="25" t="str">
        <f t="shared" si="17"/>
        <v/>
      </c>
      <c r="AG66" s="25" t="str">
        <f t="shared" si="18"/>
        <v/>
      </c>
      <c r="AH66" s="25" t="str">
        <f t="shared" si="19"/>
        <v>1 %</v>
      </c>
      <c r="AI66" s="25" t="str">
        <f t="shared" si="20"/>
        <v>0.2 %</v>
      </c>
      <c r="AJ66" s="25" t="str">
        <f t="shared" si="21"/>
        <v>-0.3 %</v>
      </c>
      <c r="AK66" s="25" t="str">
        <f t="shared" si="22"/>
        <v>2.4 %</v>
      </c>
      <c r="AL66" t="str">
        <f t="shared" si="24"/>
        <v/>
      </c>
      <c r="AM66" t="str">
        <f t="shared" si="25"/>
        <v/>
      </c>
      <c r="AN66" t="str">
        <f t="shared" si="26"/>
        <v>1.6 %</v>
      </c>
      <c r="AO66" t="str">
        <f t="shared" si="27"/>
        <v>5.8 %</v>
      </c>
      <c r="AP66" t="str">
        <f t="shared" si="28"/>
        <v>9.3 %</v>
      </c>
      <c r="AQ66" t="str">
        <f t="shared" si="29"/>
        <v>4.8 %</v>
      </c>
      <c r="AR66" t="str">
        <f t="shared" si="30"/>
        <v>3.3 %</v>
      </c>
      <c r="AS66" t="str">
        <f t="shared" si="31"/>
        <v>2.8 %</v>
      </c>
      <c r="AT66" t="str">
        <f t="shared" si="32"/>
        <v>3.2 %</v>
      </c>
      <c r="AU66" t="str">
        <f t="shared" si="33"/>
        <v>-0.1 %</v>
      </c>
      <c r="AV66" t="str">
        <f t="shared" si="34"/>
        <v>6.5 %</v>
      </c>
      <c r="AW66" t="str">
        <f t="shared" si="35"/>
        <v/>
      </c>
      <c r="AX66" t="str">
        <f t="shared" si="36"/>
        <v/>
      </c>
      <c r="AY66" t="str">
        <f t="shared" si="37"/>
        <v>3.9 %</v>
      </c>
      <c r="AZ66" t="str">
        <f t="shared" si="38"/>
        <v>4.2 %</v>
      </c>
      <c r="BA66" t="str">
        <f t="shared" si="39"/>
        <v>6.5 %</v>
      </c>
      <c r="BB66" t="str">
        <f t="shared" si="40"/>
        <v>4.9 %</v>
      </c>
    </row>
    <row r="67" spans="1:54">
      <c r="A67">
        <v>2007</v>
      </c>
      <c r="B67">
        <v>6</v>
      </c>
      <c r="C67" t="s">
        <v>124</v>
      </c>
      <c r="F67" s="10">
        <v>123.29</v>
      </c>
      <c r="G67" s="10">
        <v>96.71</v>
      </c>
      <c r="H67" s="10">
        <v>92</v>
      </c>
      <c r="I67" s="10">
        <v>94.53</v>
      </c>
      <c r="J67" s="10">
        <v>91.4</v>
      </c>
      <c r="K67" s="10">
        <v>92.3</v>
      </c>
      <c r="L67" s="10">
        <v>93.01</v>
      </c>
      <c r="M67" s="10">
        <v>93.19</v>
      </c>
      <c r="N67" s="10">
        <v>91.4</v>
      </c>
      <c r="Q67" s="10">
        <v>133.59</v>
      </c>
      <c r="R67" s="10">
        <v>92.17</v>
      </c>
      <c r="S67" s="10">
        <v>94.47</v>
      </c>
      <c r="T67" s="10">
        <v>96.12</v>
      </c>
      <c r="U67" s="25" t="str">
        <f t="shared" si="6"/>
        <v/>
      </c>
      <c r="V67" s="25" t="str">
        <f t="shared" si="7"/>
        <v/>
      </c>
      <c r="W67" s="25" t="str">
        <f t="shared" si="8"/>
        <v>6.4 %</v>
      </c>
      <c r="X67" s="25" t="str">
        <f t="shared" si="9"/>
        <v>0.8 %</v>
      </c>
      <c r="Y67" s="25" t="str">
        <f t="shared" si="10"/>
        <v>-1.5 %</v>
      </c>
      <c r="Z67" s="25" t="str">
        <f t="shared" si="11"/>
        <v>-1 %</v>
      </c>
      <c r="AA67" s="25" t="str">
        <f t="shared" si="12"/>
        <v>-2.1 %</v>
      </c>
      <c r="AB67" s="25" t="str">
        <f t="shared" si="13"/>
        <v>-0.8 %</v>
      </c>
      <c r="AC67" s="25" t="str">
        <f t="shared" si="14"/>
        <v>-1.9 %</v>
      </c>
      <c r="AD67" s="25" t="str">
        <f t="shared" si="15"/>
        <v>-2.4 %</v>
      </c>
      <c r="AE67" s="25" t="str">
        <f t="shared" si="16"/>
        <v>-3 %</v>
      </c>
      <c r="AF67" s="25" t="str">
        <f t="shared" si="17"/>
        <v/>
      </c>
      <c r="AG67" s="25" t="str">
        <f t="shared" si="18"/>
        <v/>
      </c>
      <c r="AH67" s="25" t="str">
        <f t="shared" si="19"/>
        <v>4.3 %</v>
      </c>
      <c r="AI67" s="25" t="str">
        <f t="shared" si="20"/>
        <v>-2.4 %</v>
      </c>
      <c r="AJ67" s="25" t="str">
        <f t="shared" si="21"/>
        <v>-0.3 %</v>
      </c>
      <c r="AK67" s="25" t="str">
        <f t="shared" si="22"/>
        <v>0.5 %</v>
      </c>
      <c r="AL67" t="str">
        <f t="shared" si="24"/>
        <v/>
      </c>
      <c r="AM67" t="str">
        <f t="shared" si="25"/>
        <v/>
      </c>
      <c r="AN67" t="str">
        <f t="shared" si="26"/>
        <v>11.5 %</v>
      </c>
      <c r="AO67" t="str">
        <f t="shared" si="27"/>
        <v>6.9 %</v>
      </c>
      <c r="AP67" t="str">
        <f t="shared" si="28"/>
        <v>9.5 %</v>
      </c>
      <c r="AQ67" t="str">
        <f t="shared" si="29"/>
        <v>3.9 %</v>
      </c>
      <c r="AR67" t="str">
        <f t="shared" si="30"/>
        <v>2 %</v>
      </c>
      <c r="AS67" t="str">
        <f t="shared" si="31"/>
        <v>3.5 %</v>
      </c>
      <c r="AT67" t="str">
        <f t="shared" si="32"/>
        <v>4.3 %</v>
      </c>
      <c r="AU67" t="str">
        <f t="shared" si="33"/>
        <v>-0.1 %</v>
      </c>
      <c r="AV67" t="str">
        <f t="shared" si="34"/>
        <v>6.3 %</v>
      </c>
      <c r="AW67" t="str">
        <f t="shared" si="35"/>
        <v/>
      </c>
      <c r="AX67" t="str">
        <f t="shared" si="36"/>
        <v/>
      </c>
      <c r="AY67" t="str">
        <f t="shared" si="37"/>
        <v>0.3 %</v>
      </c>
      <c r="AZ67" t="str">
        <f t="shared" si="38"/>
        <v>3.8 %</v>
      </c>
      <c r="BA67" t="str">
        <f t="shared" si="39"/>
        <v>5.6 %</v>
      </c>
      <c r="BB67" t="str">
        <f t="shared" si="40"/>
        <v>6.6 %</v>
      </c>
    </row>
    <row r="68" spans="1:54">
      <c r="A68">
        <v>2007</v>
      </c>
      <c r="B68">
        <v>7</v>
      </c>
      <c r="C68" t="s">
        <v>125</v>
      </c>
      <c r="F68" s="10">
        <v>125.09</v>
      </c>
      <c r="G68" s="10">
        <v>98.51</v>
      </c>
      <c r="H68" s="10">
        <v>92.83</v>
      </c>
      <c r="I68" s="10">
        <v>94.56</v>
      </c>
      <c r="J68" s="10">
        <v>92.24</v>
      </c>
      <c r="K68" s="10">
        <v>92.36</v>
      </c>
      <c r="L68" s="10">
        <v>92.84</v>
      </c>
      <c r="M68" s="10">
        <v>92.75</v>
      </c>
      <c r="N68" s="10">
        <v>93.53</v>
      </c>
      <c r="Q68" s="10">
        <v>135.41</v>
      </c>
      <c r="R68" s="10">
        <v>93.51</v>
      </c>
      <c r="S68" s="10">
        <v>94.57</v>
      </c>
      <c r="T68" s="10">
        <v>95.61</v>
      </c>
      <c r="U68" s="25" t="str">
        <f t="shared" ref="U68:U131" si="41">IFERROR(ROUND((D68-D67)/D67*100,1)&amp;" %","")</f>
        <v/>
      </c>
      <c r="V68" s="25" t="str">
        <f t="shared" ref="V68:V131" si="42">IFERROR(ROUND((E68-E67)/E67*100,1)&amp;" %","")</f>
        <v/>
      </c>
      <c r="W68" s="25" t="str">
        <f t="shared" ref="W68:W131" si="43">IFERROR(ROUND((F68-F67)/F67*100,1)&amp;" %","")</f>
        <v>1.5 %</v>
      </c>
      <c r="X68" s="25" t="str">
        <f t="shared" ref="X68:X131" si="44">IFERROR(ROUND((G68-G67)/G67*100,1)&amp;" %","")</f>
        <v>1.9 %</v>
      </c>
      <c r="Y68" s="25" t="str">
        <f t="shared" ref="Y68:Y131" si="45">IFERROR(ROUND((H68-H67)/H67*100,1)&amp;" %","")</f>
        <v>0.9 %</v>
      </c>
      <c r="Z68" s="25" t="str">
        <f t="shared" ref="Z68:Z131" si="46">IFERROR(ROUND((I68-I67)/I67*100,1)&amp;" %","")</f>
        <v>0 %</v>
      </c>
      <c r="AA68" s="25" t="str">
        <f t="shared" ref="AA68:AA131" si="47">IFERROR(ROUND((J68-J67)/J67*100,1)&amp;" %","")</f>
        <v>0.9 %</v>
      </c>
      <c r="AB68" s="25" t="str">
        <f t="shared" ref="AB68:AB131" si="48">IFERROR(ROUND((K68-K67)/K67*100,1)&amp;" %","")</f>
        <v>0.1 %</v>
      </c>
      <c r="AC68" s="25" t="str">
        <f t="shared" ref="AC68:AC131" si="49">IFERROR(ROUND((L68-L67)/L67*100,1)&amp;" %","")</f>
        <v>-0.2 %</v>
      </c>
      <c r="AD68" s="25" t="str">
        <f t="shared" ref="AD68:AD131" si="50">IFERROR(ROUND((M68-M67)/M67*100,1)&amp;" %","")</f>
        <v>-0.5 %</v>
      </c>
      <c r="AE68" s="25" t="str">
        <f t="shared" ref="AE68:AE131" si="51">IFERROR(ROUND((N68-N67)/N67*100,1)&amp;" %","")</f>
        <v>2.3 %</v>
      </c>
      <c r="AF68" s="25" t="str">
        <f t="shared" ref="AF68:AF131" si="52">IFERROR(ROUND((O68-O67)/O67*100,1)&amp;" %","")</f>
        <v/>
      </c>
      <c r="AG68" s="25" t="str">
        <f t="shared" ref="AG68:AG131" si="53">IFERROR(ROUND((P68-P67)/P67*100,1)&amp;" %","")</f>
        <v/>
      </c>
      <c r="AH68" s="25" t="str">
        <f t="shared" ref="AH68:AH131" si="54">IFERROR(ROUND((Q68-Q67)/Q67*100,1)&amp;" %","")</f>
        <v>1.4 %</v>
      </c>
      <c r="AI68" s="25" t="str">
        <f t="shared" ref="AI68:AI131" si="55">IFERROR(ROUND((R68-R67)/R67*100,1)&amp;" %","")</f>
        <v>1.5 %</v>
      </c>
      <c r="AJ68" s="25" t="str">
        <f t="shared" ref="AJ68:AJ131" si="56">IFERROR(ROUND((S68-S67)/S67*100,1)&amp;" %","")</f>
        <v>0.1 %</v>
      </c>
      <c r="AK68" s="25" t="str">
        <f t="shared" ref="AK68:AK131" si="57">IFERROR(ROUND((T68-T67)/T67*100,1)&amp;" %","")</f>
        <v>-0.5 %</v>
      </c>
      <c r="AL68" t="str">
        <f t="shared" si="24"/>
        <v/>
      </c>
      <c r="AM68" t="str">
        <f t="shared" si="25"/>
        <v/>
      </c>
      <c r="AN68" t="str">
        <f t="shared" si="26"/>
        <v>20 %</v>
      </c>
      <c r="AO68" t="str">
        <f t="shared" si="27"/>
        <v>7.5 %</v>
      </c>
      <c r="AP68" t="str">
        <f t="shared" si="28"/>
        <v>6.3 %</v>
      </c>
      <c r="AQ68" t="str">
        <f t="shared" si="29"/>
        <v>3.1 %</v>
      </c>
      <c r="AR68" t="str">
        <f t="shared" si="30"/>
        <v>-1.2 %</v>
      </c>
      <c r="AS68" t="str">
        <f t="shared" si="31"/>
        <v>2.1 %</v>
      </c>
      <c r="AT68" t="str">
        <f t="shared" si="32"/>
        <v>1.2 %</v>
      </c>
      <c r="AU68" t="str">
        <f t="shared" si="33"/>
        <v>-2 %</v>
      </c>
      <c r="AV68" t="str">
        <f t="shared" si="34"/>
        <v>4.2 %</v>
      </c>
      <c r="AW68" t="str">
        <f t="shared" si="35"/>
        <v/>
      </c>
      <c r="AX68" t="str">
        <f t="shared" si="36"/>
        <v/>
      </c>
      <c r="AY68" t="str">
        <f t="shared" si="37"/>
        <v>1.2 %</v>
      </c>
      <c r="AZ68" t="str">
        <f t="shared" si="38"/>
        <v>1.2 %</v>
      </c>
      <c r="BA68" t="str">
        <f t="shared" si="39"/>
        <v>5.4 %</v>
      </c>
      <c r="BB68" t="str">
        <f t="shared" si="40"/>
        <v>4.7 %</v>
      </c>
    </row>
    <row r="69" spans="1:54">
      <c r="A69">
        <v>2007</v>
      </c>
      <c r="B69">
        <v>8</v>
      </c>
      <c r="C69" t="s">
        <v>126</v>
      </c>
      <c r="F69" s="10">
        <v>123.49</v>
      </c>
      <c r="G69" s="10">
        <v>99.44</v>
      </c>
      <c r="H69" s="10">
        <v>90.98</v>
      </c>
      <c r="I69" s="10">
        <v>94.11</v>
      </c>
      <c r="J69" s="10">
        <v>93.5</v>
      </c>
      <c r="K69" s="10">
        <v>92.39</v>
      </c>
      <c r="L69" s="10">
        <v>93.2</v>
      </c>
      <c r="M69" s="10">
        <v>91.97</v>
      </c>
      <c r="N69" s="10">
        <v>93.86</v>
      </c>
      <c r="Q69" s="10">
        <v>138.55000000000001</v>
      </c>
      <c r="R69" s="10">
        <v>93.49</v>
      </c>
      <c r="S69" s="10">
        <v>94.1</v>
      </c>
      <c r="T69" s="10">
        <v>95.3</v>
      </c>
      <c r="U69" s="25" t="str">
        <f t="shared" si="41"/>
        <v/>
      </c>
      <c r="V69" s="25" t="str">
        <f t="shared" si="42"/>
        <v/>
      </c>
      <c r="W69" s="25" t="str">
        <f t="shared" si="43"/>
        <v>-1.3 %</v>
      </c>
      <c r="X69" s="25" t="str">
        <f t="shared" si="44"/>
        <v>0.9 %</v>
      </c>
      <c r="Y69" s="25" t="str">
        <f t="shared" si="45"/>
        <v>-2 %</v>
      </c>
      <c r="Z69" s="25" t="str">
        <f t="shared" si="46"/>
        <v>-0.5 %</v>
      </c>
      <c r="AA69" s="25" t="str">
        <f t="shared" si="47"/>
        <v>1.4 %</v>
      </c>
      <c r="AB69" s="25" t="str">
        <f t="shared" si="48"/>
        <v>0 %</v>
      </c>
      <c r="AC69" s="25" t="str">
        <f t="shared" si="49"/>
        <v>0.4 %</v>
      </c>
      <c r="AD69" s="25" t="str">
        <f t="shared" si="50"/>
        <v>-0.8 %</v>
      </c>
      <c r="AE69" s="25" t="str">
        <f t="shared" si="51"/>
        <v>0.4 %</v>
      </c>
      <c r="AF69" s="25" t="str">
        <f t="shared" si="52"/>
        <v/>
      </c>
      <c r="AG69" s="25" t="str">
        <f t="shared" si="53"/>
        <v/>
      </c>
      <c r="AH69" s="25" t="str">
        <f t="shared" si="54"/>
        <v>2.3 %</v>
      </c>
      <c r="AI69" s="25" t="str">
        <f t="shared" si="55"/>
        <v>0 %</v>
      </c>
      <c r="AJ69" s="25" t="str">
        <f t="shared" si="56"/>
        <v>-0.5 %</v>
      </c>
      <c r="AK69" s="25" t="str">
        <f t="shared" si="57"/>
        <v>-0.3 %</v>
      </c>
      <c r="AL69" t="str">
        <f t="shared" si="24"/>
        <v/>
      </c>
      <c r="AM69" t="str">
        <f t="shared" si="25"/>
        <v/>
      </c>
      <c r="AN69" t="str">
        <f t="shared" si="26"/>
        <v>25.6 %</v>
      </c>
      <c r="AO69" t="str">
        <f t="shared" si="27"/>
        <v>8.7 %</v>
      </c>
      <c r="AP69" t="str">
        <f t="shared" si="28"/>
        <v>6.6 %</v>
      </c>
      <c r="AQ69" t="str">
        <f t="shared" si="29"/>
        <v>2.6 %</v>
      </c>
      <c r="AR69" t="str">
        <f t="shared" si="30"/>
        <v>-0.8 %</v>
      </c>
      <c r="AS69" t="str">
        <f t="shared" si="31"/>
        <v>3.4 %</v>
      </c>
      <c r="AT69" t="str">
        <f t="shared" si="32"/>
        <v>-0.5 %</v>
      </c>
      <c r="AU69" t="str">
        <f t="shared" si="33"/>
        <v>-2.4 %</v>
      </c>
      <c r="AV69" t="str">
        <f t="shared" si="34"/>
        <v>5.8 %</v>
      </c>
      <c r="AW69" t="str">
        <f t="shared" si="35"/>
        <v/>
      </c>
      <c r="AX69" t="str">
        <f t="shared" si="36"/>
        <v/>
      </c>
      <c r="AY69" t="str">
        <f t="shared" si="37"/>
        <v>6 %</v>
      </c>
      <c r="AZ69" t="str">
        <f t="shared" si="38"/>
        <v>3.1 %</v>
      </c>
      <c r="BA69" t="str">
        <f t="shared" si="39"/>
        <v>5.7 %</v>
      </c>
      <c r="BB69" t="str">
        <f t="shared" si="40"/>
        <v>5.9 %</v>
      </c>
    </row>
    <row r="70" spans="1:54">
      <c r="A70">
        <v>2007</v>
      </c>
      <c r="B70">
        <v>9</v>
      </c>
      <c r="C70" t="s">
        <v>127</v>
      </c>
      <c r="F70" s="10">
        <v>116.73</v>
      </c>
      <c r="G70" s="10">
        <v>98.75</v>
      </c>
      <c r="H70" s="10">
        <v>91.03</v>
      </c>
      <c r="I70" s="10">
        <v>93.79</v>
      </c>
      <c r="J70" s="10">
        <v>94.19</v>
      </c>
      <c r="K70" s="10">
        <v>91.37</v>
      </c>
      <c r="L70" s="10">
        <v>92.55</v>
      </c>
      <c r="M70" s="10">
        <v>89.98</v>
      </c>
      <c r="N70" s="10">
        <v>95.6</v>
      </c>
      <c r="Q70" s="10">
        <v>139.66999999999999</v>
      </c>
      <c r="R70" s="10">
        <v>94.07</v>
      </c>
      <c r="S70" s="10">
        <v>93.62</v>
      </c>
      <c r="T70" s="10">
        <v>96.09</v>
      </c>
      <c r="U70" s="25" t="str">
        <f t="shared" si="41"/>
        <v/>
      </c>
      <c r="V70" s="25" t="str">
        <f t="shared" si="42"/>
        <v/>
      </c>
      <c r="W70" s="25" t="str">
        <f t="shared" si="43"/>
        <v>-5.5 %</v>
      </c>
      <c r="X70" s="25" t="str">
        <f t="shared" si="44"/>
        <v>-0.7 %</v>
      </c>
      <c r="Y70" s="25" t="str">
        <f t="shared" si="45"/>
        <v>0.1 %</v>
      </c>
      <c r="Z70" s="25" t="str">
        <f t="shared" si="46"/>
        <v>-0.3 %</v>
      </c>
      <c r="AA70" s="25" t="str">
        <f t="shared" si="47"/>
        <v>0.7 %</v>
      </c>
      <c r="AB70" s="25" t="str">
        <f t="shared" si="48"/>
        <v>-1.1 %</v>
      </c>
      <c r="AC70" s="25" t="str">
        <f t="shared" si="49"/>
        <v>-0.7 %</v>
      </c>
      <c r="AD70" s="25" t="str">
        <f t="shared" si="50"/>
        <v>-2.2 %</v>
      </c>
      <c r="AE70" s="25" t="str">
        <f t="shared" si="51"/>
        <v>1.9 %</v>
      </c>
      <c r="AF70" s="25" t="str">
        <f t="shared" si="52"/>
        <v/>
      </c>
      <c r="AG70" s="25" t="str">
        <f t="shared" si="53"/>
        <v/>
      </c>
      <c r="AH70" s="25" t="str">
        <f t="shared" si="54"/>
        <v>0.8 %</v>
      </c>
      <c r="AI70" s="25" t="str">
        <f t="shared" si="55"/>
        <v>0.6 %</v>
      </c>
      <c r="AJ70" s="25" t="str">
        <f t="shared" si="56"/>
        <v>-0.5 %</v>
      </c>
      <c r="AK70" s="25" t="str">
        <f t="shared" si="57"/>
        <v>0.8 %</v>
      </c>
      <c r="AL70" t="str">
        <f t="shared" si="24"/>
        <v/>
      </c>
      <c r="AM70" t="str">
        <f t="shared" si="25"/>
        <v/>
      </c>
      <c r="AN70" t="str">
        <f t="shared" si="26"/>
        <v>26.3 %</v>
      </c>
      <c r="AO70" t="str">
        <f t="shared" si="27"/>
        <v>9 %</v>
      </c>
      <c r="AP70" t="str">
        <f t="shared" si="28"/>
        <v>2.8 %</v>
      </c>
      <c r="AQ70" t="str">
        <f t="shared" si="29"/>
        <v>1 %</v>
      </c>
      <c r="AR70" t="str">
        <f t="shared" si="30"/>
        <v>0.2 %</v>
      </c>
      <c r="AS70" t="str">
        <f t="shared" si="31"/>
        <v>3.5 %</v>
      </c>
      <c r="AT70" t="str">
        <f t="shared" si="32"/>
        <v>-0.9 %</v>
      </c>
      <c r="AU70" t="str">
        <f t="shared" si="33"/>
        <v>-1.2 %</v>
      </c>
      <c r="AV70" t="str">
        <f t="shared" si="34"/>
        <v>6.4 %</v>
      </c>
      <c r="AW70" t="str">
        <f t="shared" si="35"/>
        <v/>
      </c>
      <c r="AX70" t="str">
        <f t="shared" si="36"/>
        <v/>
      </c>
      <c r="AY70" t="str">
        <f t="shared" si="37"/>
        <v>13.2 %</v>
      </c>
      <c r="AZ70" t="str">
        <f t="shared" si="38"/>
        <v>2.8 %</v>
      </c>
      <c r="BA70" t="str">
        <f t="shared" si="39"/>
        <v>4 %</v>
      </c>
      <c r="BB70" t="str">
        <f t="shared" si="40"/>
        <v>5.2 %</v>
      </c>
    </row>
    <row r="71" spans="1:54">
      <c r="A71">
        <v>2007</v>
      </c>
      <c r="B71">
        <v>10</v>
      </c>
      <c r="C71" t="s">
        <v>128</v>
      </c>
      <c r="F71" s="10">
        <v>114.95</v>
      </c>
      <c r="G71" s="10">
        <v>99.18</v>
      </c>
      <c r="H71" s="10">
        <v>91.61</v>
      </c>
      <c r="I71" s="10">
        <v>93.58</v>
      </c>
      <c r="J71" s="10">
        <v>95.06</v>
      </c>
      <c r="K71" s="10">
        <v>92.06</v>
      </c>
      <c r="L71" s="10">
        <v>93.35</v>
      </c>
      <c r="M71" s="10">
        <v>91.45</v>
      </c>
      <c r="N71" s="10">
        <v>95.73</v>
      </c>
      <c r="Q71" s="10">
        <v>137.37</v>
      </c>
      <c r="R71" s="10">
        <v>93.87</v>
      </c>
      <c r="S71" s="10">
        <v>93.32</v>
      </c>
      <c r="T71" s="10">
        <v>97.62</v>
      </c>
      <c r="U71" s="25" t="str">
        <f t="shared" si="41"/>
        <v/>
      </c>
      <c r="V71" s="25" t="str">
        <f t="shared" si="42"/>
        <v/>
      </c>
      <c r="W71" s="25" t="str">
        <f t="shared" si="43"/>
        <v>-1.5 %</v>
      </c>
      <c r="X71" s="25" t="str">
        <f t="shared" si="44"/>
        <v>0.4 %</v>
      </c>
      <c r="Y71" s="25" t="str">
        <f t="shared" si="45"/>
        <v>0.6 %</v>
      </c>
      <c r="Z71" s="25" t="str">
        <f t="shared" si="46"/>
        <v>-0.2 %</v>
      </c>
      <c r="AA71" s="25" t="str">
        <f t="shared" si="47"/>
        <v>0.9 %</v>
      </c>
      <c r="AB71" s="25" t="str">
        <f t="shared" si="48"/>
        <v>0.8 %</v>
      </c>
      <c r="AC71" s="25" t="str">
        <f t="shared" si="49"/>
        <v>0.9 %</v>
      </c>
      <c r="AD71" s="25" t="str">
        <f t="shared" si="50"/>
        <v>1.6 %</v>
      </c>
      <c r="AE71" s="25" t="str">
        <f t="shared" si="51"/>
        <v>0.1 %</v>
      </c>
      <c r="AF71" s="25" t="str">
        <f t="shared" si="52"/>
        <v/>
      </c>
      <c r="AG71" s="25" t="str">
        <f t="shared" si="53"/>
        <v/>
      </c>
      <c r="AH71" s="25" t="str">
        <f t="shared" si="54"/>
        <v>-1.6 %</v>
      </c>
      <c r="AI71" s="25" t="str">
        <f t="shared" si="55"/>
        <v>-0.2 %</v>
      </c>
      <c r="AJ71" s="25" t="str">
        <f t="shared" si="56"/>
        <v>-0.3 %</v>
      </c>
      <c r="AK71" s="25" t="str">
        <f t="shared" si="57"/>
        <v>1.6 %</v>
      </c>
      <c r="AL71" t="str">
        <f t="shared" si="24"/>
        <v/>
      </c>
      <c r="AM71" t="str">
        <f t="shared" si="25"/>
        <v/>
      </c>
      <c r="AN71" t="str">
        <f t="shared" si="26"/>
        <v>18.1 %</v>
      </c>
      <c r="AO71" t="str">
        <f t="shared" si="27"/>
        <v>10 %</v>
      </c>
      <c r="AP71" t="str">
        <f t="shared" si="28"/>
        <v>2.9 %</v>
      </c>
      <c r="AQ71" t="str">
        <f t="shared" si="29"/>
        <v>0.3 %</v>
      </c>
      <c r="AR71" t="str">
        <f t="shared" si="30"/>
        <v>0.5 %</v>
      </c>
      <c r="AS71" t="str">
        <f t="shared" si="31"/>
        <v>1.4 %</v>
      </c>
      <c r="AT71" t="str">
        <f t="shared" si="32"/>
        <v>-2 %</v>
      </c>
      <c r="AU71" t="str">
        <f t="shared" si="33"/>
        <v>-2.8 %</v>
      </c>
      <c r="AV71" t="str">
        <f t="shared" si="34"/>
        <v>8.4 %</v>
      </c>
      <c r="AW71" t="str">
        <f t="shared" si="35"/>
        <v/>
      </c>
      <c r="AX71" t="str">
        <f t="shared" si="36"/>
        <v/>
      </c>
      <c r="AY71" t="str">
        <f t="shared" si="37"/>
        <v>18.2 %</v>
      </c>
      <c r="AZ71" t="str">
        <f t="shared" si="38"/>
        <v>2.6 %</v>
      </c>
      <c r="BA71" t="str">
        <f t="shared" si="39"/>
        <v>1.4 %</v>
      </c>
      <c r="BB71" t="str">
        <f t="shared" si="40"/>
        <v>7.2 %</v>
      </c>
    </row>
    <row r="72" spans="1:54">
      <c r="A72">
        <v>2007</v>
      </c>
      <c r="B72">
        <v>11</v>
      </c>
      <c r="C72" t="s">
        <v>129</v>
      </c>
      <c r="F72" s="10">
        <v>114</v>
      </c>
      <c r="G72" s="10">
        <v>99.62</v>
      </c>
      <c r="H72" s="10">
        <v>94.6</v>
      </c>
      <c r="I72" s="10">
        <v>94.93</v>
      </c>
      <c r="J72" s="10">
        <v>95.34</v>
      </c>
      <c r="K72" s="10">
        <v>93.7</v>
      </c>
      <c r="L72" s="10">
        <v>95.56</v>
      </c>
      <c r="M72" s="10">
        <v>92.41</v>
      </c>
      <c r="N72" s="10">
        <v>98.13</v>
      </c>
      <c r="Q72" s="10">
        <v>136.13999999999999</v>
      </c>
      <c r="R72" s="10">
        <v>96.84</v>
      </c>
      <c r="S72" s="10">
        <v>95.52</v>
      </c>
      <c r="T72" s="10">
        <v>97.6</v>
      </c>
      <c r="U72" s="25" t="str">
        <f t="shared" si="41"/>
        <v/>
      </c>
      <c r="V72" s="25" t="str">
        <f t="shared" si="42"/>
        <v/>
      </c>
      <c r="W72" s="25" t="str">
        <f t="shared" si="43"/>
        <v>-0.8 %</v>
      </c>
      <c r="X72" s="25" t="str">
        <f t="shared" si="44"/>
        <v>0.4 %</v>
      </c>
      <c r="Y72" s="25" t="str">
        <f t="shared" si="45"/>
        <v>3.3 %</v>
      </c>
      <c r="Z72" s="25" t="str">
        <f t="shared" si="46"/>
        <v>1.4 %</v>
      </c>
      <c r="AA72" s="25" t="str">
        <f t="shared" si="47"/>
        <v>0.3 %</v>
      </c>
      <c r="AB72" s="25" t="str">
        <f t="shared" si="48"/>
        <v>1.8 %</v>
      </c>
      <c r="AC72" s="25" t="str">
        <f t="shared" si="49"/>
        <v>2.4 %</v>
      </c>
      <c r="AD72" s="25" t="str">
        <f t="shared" si="50"/>
        <v>1 %</v>
      </c>
      <c r="AE72" s="25" t="str">
        <f t="shared" si="51"/>
        <v>2.5 %</v>
      </c>
      <c r="AF72" s="25" t="str">
        <f t="shared" si="52"/>
        <v/>
      </c>
      <c r="AG72" s="25" t="str">
        <f t="shared" si="53"/>
        <v/>
      </c>
      <c r="AH72" s="25" t="str">
        <f t="shared" si="54"/>
        <v>-0.9 %</v>
      </c>
      <c r="AI72" s="25" t="str">
        <f t="shared" si="55"/>
        <v>3.2 %</v>
      </c>
      <c r="AJ72" s="25" t="str">
        <f t="shared" si="56"/>
        <v>2.4 %</v>
      </c>
      <c r="AK72" s="25" t="str">
        <f t="shared" si="57"/>
        <v>0 %</v>
      </c>
      <c r="AL72" t="str">
        <f t="shared" si="24"/>
        <v/>
      </c>
      <c r="AM72" t="str">
        <f t="shared" si="25"/>
        <v/>
      </c>
      <c r="AN72" t="str">
        <f t="shared" si="26"/>
        <v>10 %</v>
      </c>
      <c r="AO72" t="str">
        <f t="shared" si="27"/>
        <v>11.2 %</v>
      </c>
      <c r="AP72" t="str">
        <f t="shared" si="28"/>
        <v>3.8 %</v>
      </c>
      <c r="AQ72" t="str">
        <f t="shared" si="29"/>
        <v>1.3 %</v>
      </c>
      <c r="AR72" t="str">
        <f t="shared" si="30"/>
        <v>1 %</v>
      </c>
      <c r="AS72" t="str">
        <f t="shared" si="31"/>
        <v>2.1 %</v>
      </c>
      <c r="AT72" t="str">
        <f t="shared" si="32"/>
        <v>-0.8 %</v>
      </c>
      <c r="AU72" t="str">
        <f t="shared" si="33"/>
        <v>-2 %</v>
      </c>
      <c r="AV72" t="str">
        <f t="shared" si="34"/>
        <v>10.1 %</v>
      </c>
      <c r="AW72" t="str">
        <f t="shared" si="35"/>
        <v/>
      </c>
      <c r="AX72" t="str">
        <f t="shared" si="36"/>
        <v/>
      </c>
      <c r="AY72" t="str">
        <f t="shared" si="37"/>
        <v>15.3 %</v>
      </c>
      <c r="AZ72" t="str">
        <f t="shared" si="38"/>
        <v>2.8 %</v>
      </c>
      <c r="BA72" t="str">
        <f t="shared" si="39"/>
        <v>1.4 %</v>
      </c>
      <c r="BB72" t="str">
        <f t="shared" si="40"/>
        <v>8.3 %</v>
      </c>
    </row>
    <row r="73" spans="1:54">
      <c r="A73">
        <v>2007</v>
      </c>
      <c r="B73">
        <v>12</v>
      </c>
      <c r="C73" t="s">
        <v>130</v>
      </c>
      <c r="F73" s="10">
        <v>117.51</v>
      </c>
      <c r="G73" s="10">
        <v>99.29</v>
      </c>
      <c r="H73" s="10">
        <v>97.71</v>
      </c>
      <c r="I73" s="10">
        <v>95.26</v>
      </c>
      <c r="J73" s="10">
        <v>96.66</v>
      </c>
      <c r="K73" s="10">
        <v>95.28</v>
      </c>
      <c r="L73" s="10">
        <v>98.23</v>
      </c>
      <c r="M73" s="10">
        <v>93.93</v>
      </c>
      <c r="N73" s="10">
        <v>99.09</v>
      </c>
      <c r="Q73" s="10">
        <v>138.69</v>
      </c>
      <c r="R73" s="10">
        <v>98.32</v>
      </c>
      <c r="S73" s="10">
        <v>97.83</v>
      </c>
      <c r="T73" s="10">
        <v>99.54</v>
      </c>
      <c r="U73" s="25" t="str">
        <f t="shared" si="41"/>
        <v/>
      </c>
      <c r="V73" s="25" t="str">
        <f t="shared" si="42"/>
        <v/>
      </c>
      <c r="W73" s="25" t="str">
        <f t="shared" si="43"/>
        <v>3.1 %</v>
      </c>
      <c r="X73" s="25" t="str">
        <f t="shared" si="44"/>
        <v>-0.3 %</v>
      </c>
      <c r="Y73" s="25" t="str">
        <f t="shared" si="45"/>
        <v>3.3 %</v>
      </c>
      <c r="Z73" s="25" t="str">
        <f t="shared" si="46"/>
        <v>0.3 %</v>
      </c>
      <c r="AA73" s="25" t="str">
        <f t="shared" si="47"/>
        <v>1.4 %</v>
      </c>
      <c r="AB73" s="25" t="str">
        <f t="shared" si="48"/>
        <v>1.7 %</v>
      </c>
      <c r="AC73" s="25" t="str">
        <f t="shared" si="49"/>
        <v>2.8 %</v>
      </c>
      <c r="AD73" s="25" t="str">
        <f t="shared" si="50"/>
        <v>1.6 %</v>
      </c>
      <c r="AE73" s="25" t="str">
        <f t="shared" si="51"/>
        <v>1 %</v>
      </c>
      <c r="AF73" s="25" t="str">
        <f t="shared" si="52"/>
        <v/>
      </c>
      <c r="AG73" s="25" t="str">
        <f t="shared" si="53"/>
        <v/>
      </c>
      <c r="AH73" s="25" t="str">
        <f t="shared" si="54"/>
        <v>1.9 %</v>
      </c>
      <c r="AI73" s="25" t="str">
        <f t="shared" si="55"/>
        <v>1.5 %</v>
      </c>
      <c r="AJ73" s="25" t="str">
        <f t="shared" si="56"/>
        <v>2.4 %</v>
      </c>
      <c r="AK73" s="25" t="str">
        <f t="shared" si="57"/>
        <v>2 %</v>
      </c>
      <c r="AL73" t="str">
        <f t="shared" si="24"/>
        <v/>
      </c>
      <c r="AM73" t="str">
        <f t="shared" si="25"/>
        <v/>
      </c>
      <c r="AN73" t="str">
        <f t="shared" si="26"/>
        <v>5.6 %</v>
      </c>
      <c r="AO73" t="str">
        <f t="shared" si="27"/>
        <v>10.7 %</v>
      </c>
      <c r="AP73" t="str">
        <f t="shared" si="28"/>
        <v>4.5 %</v>
      </c>
      <c r="AQ73" t="str">
        <f t="shared" si="29"/>
        <v>2.7 %</v>
      </c>
      <c r="AR73" t="str">
        <f t="shared" si="30"/>
        <v>2.1 %</v>
      </c>
      <c r="AS73" t="str">
        <f t="shared" si="31"/>
        <v>3.2 %</v>
      </c>
      <c r="AT73" t="str">
        <f t="shared" si="32"/>
        <v>0.5 %</v>
      </c>
      <c r="AU73" t="str">
        <f t="shared" si="33"/>
        <v>-2.5 %</v>
      </c>
      <c r="AV73" t="str">
        <f t="shared" si="34"/>
        <v>11.3 %</v>
      </c>
      <c r="AW73" t="str">
        <f t="shared" si="35"/>
        <v/>
      </c>
      <c r="AX73" t="str">
        <f t="shared" si="36"/>
        <v/>
      </c>
      <c r="AY73" t="str">
        <f t="shared" si="37"/>
        <v>13.4 %</v>
      </c>
      <c r="AZ73" t="str">
        <f t="shared" si="38"/>
        <v>4.9 %</v>
      </c>
      <c r="BA73" t="str">
        <f t="shared" si="39"/>
        <v>2.3 %</v>
      </c>
      <c r="BB73" t="str">
        <f t="shared" si="40"/>
        <v>8.4 %</v>
      </c>
    </row>
    <row r="74" spans="1:54">
      <c r="A74">
        <v>2008</v>
      </c>
      <c r="B74">
        <v>1</v>
      </c>
      <c r="C74" t="s">
        <v>119</v>
      </c>
      <c r="F74" s="10">
        <v>122.81</v>
      </c>
      <c r="G74" s="10">
        <v>97.45</v>
      </c>
      <c r="H74" s="10">
        <v>98.55</v>
      </c>
      <c r="I74" s="10">
        <v>95.74</v>
      </c>
      <c r="J74" s="10">
        <v>97.09</v>
      </c>
      <c r="K74" s="10">
        <v>95.45</v>
      </c>
      <c r="L74" s="10">
        <v>99.17</v>
      </c>
      <c r="M74" s="10">
        <v>94.77</v>
      </c>
      <c r="N74" s="10">
        <v>99.15</v>
      </c>
      <c r="Q74" s="10">
        <v>142.15</v>
      </c>
      <c r="R74" s="10">
        <v>99.27</v>
      </c>
      <c r="S74" s="10">
        <v>99.39</v>
      </c>
      <c r="T74" s="10">
        <v>99.75</v>
      </c>
      <c r="U74" s="25" t="str">
        <f t="shared" si="41"/>
        <v/>
      </c>
      <c r="V74" s="25" t="str">
        <f t="shared" si="42"/>
        <v/>
      </c>
      <c r="W74" s="25" t="str">
        <f t="shared" si="43"/>
        <v>4.5 %</v>
      </c>
      <c r="X74" s="25" t="str">
        <f t="shared" si="44"/>
        <v>-1.9 %</v>
      </c>
      <c r="Y74" s="25" t="str">
        <f t="shared" si="45"/>
        <v>0.9 %</v>
      </c>
      <c r="Z74" s="25" t="str">
        <f t="shared" si="46"/>
        <v>0.5 %</v>
      </c>
      <c r="AA74" s="25" t="str">
        <f t="shared" si="47"/>
        <v>0.4 %</v>
      </c>
      <c r="AB74" s="25" t="str">
        <f t="shared" si="48"/>
        <v>0.2 %</v>
      </c>
      <c r="AC74" s="25" t="str">
        <f t="shared" si="49"/>
        <v>1 %</v>
      </c>
      <c r="AD74" s="25" t="str">
        <f t="shared" si="50"/>
        <v>0.9 %</v>
      </c>
      <c r="AE74" s="25" t="str">
        <f t="shared" si="51"/>
        <v>0.1 %</v>
      </c>
      <c r="AF74" s="25" t="str">
        <f t="shared" si="52"/>
        <v/>
      </c>
      <c r="AG74" s="25" t="str">
        <f t="shared" si="53"/>
        <v/>
      </c>
      <c r="AH74" s="25" t="str">
        <f t="shared" si="54"/>
        <v>2.5 %</v>
      </c>
      <c r="AI74" s="25" t="str">
        <f t="shared" si="55"/>
        <v>1 %</v>
      </c>
      <c r="AJ74" s="25" t="str">
        <f t="shared" si="56"/>
        <v>1.6 %</v>
      </c>
      <c r="AK74" s="25" t="str">
        <f t="shared" si="57"/>
        <v>0.2 %</v>
      </c>
      <c r="AL74" t="str">
        <f t="shared" si="24"/>
        <v/>
      </c>
      <c r="AM74" t="str">
        <f t="shared" si="25"/>
        <v/>
      </c>
      <c r="AN74" t="str">
        <f t="shared" si="26"/>
        <v>6.4 %</v>
      </c>
      <c r="AO74" t="str">
        <f t="shared" si="27"/>
        <v>9 %</v>
      </c>
      <c r="AP74" t="str">
        <f t="shared" si="28"/>
        <v>5.9 %</v>
      </c>
      <c r="AQ74" t="str">
        <f t="shared" si="29"/>
        <v>2.2 %</v>
      </c>
      <c r="AR74" t="str">
        <f t="shared" si="30"/>
        <v>3.6 %</v>
      </c>
      <c r="AS74" t="str">
        <f t="shared" si="31"/>
        <v>5.3 %</v>
      </c>
      <c r="AT74" t="str">
        <f t="shared" si="32"/>
        <v>3.1 %</v>
      </c>
      <c r="AU74" t="str">
        <f t="shared" si="33"/>
        <v>-1.7 %</v>
      </c>
      <c r="AV74" t="str">
        <f t="shared" si="34"/>
        <v>11.2 %</v>
      </c>
      <c r="AW74" t="str">
        <f t="shared" si="35"/>
        <v/>
      </c>
      <c r="AX74" t="str">
        <f t="shared" si="36"/>
        <v/>
      </c>
      <c r="AY74" t="str">
        <f t="shared" si="37"/>
        <v>13.8 %</v>
      </c>
      <c r="AZ74" t="str">
        <f t="shared" si="38"/>
        <v>5.4 %</v>
      </c>
      <c r="BA74" t="str">
        <f t="shared" si="39"/>
        <v>5.1 %</v>
      </c>
      <c r="BB74" t="str">
        <f t="shared" si="40"/>
        <v>10.5 %</v>
      </c>
    </row>
    <row r="75" spans="1:54">
      <c r="A75">
        <v>2008</v>
      </c>
      <c r="B75">
        <v>2</v>
      </c>
      <c r="C75" t="s">
        <v>120</v>
      </c>
      <c r="F75" s="10">
        <v>122.99</v>
      </c>
      <c r="G75" s="10">
        <v>98.12</v>
      </c>
      <c r="H75" s="10">
        <v>100.04</v>
      </c>
      <c r="I75" s="10">
        <v>96.68</v>
      </c>
      <c r="J75" s="10">
        <v>99.12</v>
      </c>
      <c r="K75" s="10">
        <v>97.32</v>
      </c>
      <c r="L75" s="10">
        <v>99.58</v>
      </c>
      <c r="M75" s="10">
        <v>95.82</v>
      </c>
      <c r="N75" s="10">
        <v>100.33</v>
      </c>
      <c r="Q75" s="10">
        <v>140.69999999999999</v>
      </c>
      <c r="R75" s="10">
        <v>99.27</v>
      </c>
      <c r="S75" s="10">
        <v>100.38</v>
      </c>
      <c r="T75" s="10">
        <v>101.15</v>
      </c>
      <c r="U75" s="25" t="str">
        <f t="shared" si="41"/>
        <v/>
      </c>
      <c r="V75" s="25" t="str">
        <f t="shared" si="42"/>
        <v/>
      </c>
      <c r="W75" s="25" t="str">
        <f t="shared" si="43"/>
        <v>0.1 %</v>
      </c>
      <c r="X75" s="25" t="str">
        <f t="shared" si="44"/>
        <v>0.7 %</v>
      </c>
      <c r="Y75" s="25" t="str">
        <f t="shared" si="45"/>
        <v>1.5 %</v>
      </c>
      <c r="Z75" s="25" t="str">
        <f t="shared" si="46"/>
        <v>1 %</v>
      </c>
      <c r="AA75" s="25" t="str">
        <f t="shared" si="47"/>
        <v>2.1 %</v>
      </c>
      <c r="AB75" s="25" t="str">
        <f t="shared" si="48"/>
        <v>2 %</v>
      </c>
      <c r="AC75" s="25" t="str">
        <f t="shared" si="49"/>
        <v>0.4 %</v>
      </c>
      <c r="AD75" s="25" t="str">
        <f t="shared" si="50"/>
        <v>1.1 %</v>
      </c>
      <c r="AE75" s="25" t="str">
        <f t="shared" si="51"/>
        <v>1.2 %</v>
      </c>
      <c r="AF75" s="25" t="str">
        <f t="shared" si="52"/>
        <v/>
      </c>
      <c r="AG75" s="25" t="str">
        <f t="shared" si="53"/>
        <v/>
      </c>
      <c r="AH75" s="25" t="str">
        <f t="shared" si="54"/>
        <v>-1 %</v>
      </c>
      <c r="AI75" s="25" t="str">
        <f t="shared" si="55"/>
        <v>0 %</v>
      </c>
      <c r="AJ75" s="25" t="str">
        <f t="shared" si="56"/>
        <v>1 %</v>
      </c>
      <c r="AK75" s="25" t="str">
        <f t="shared" si="57"/>
        <v>1.4 %</v>
      </c>
      <c r="AL75" t="str">
        <f t="shared" si="24"/>
        <v/>
      </c>
      <c r="AM75" t="str">
        <f t="shared" si="25"/>
        <v/>
      </c>
      <c r="AN75" t="str">
        <f t="shared" si="26"/>
        <v>13.6 %</v>
      </c>
      <c r="AO75" t="str">
        <f t="shared" si="27"/>
        <v>4.8 %</v>
      </c>
      <c r="AP75" t="str">
        <f t="shared" si="28"/>
        <v>5.2 %</v>
      </c>
      <c r="AQ75" t="str">
        <f t="shared" si="29"/>
        <v>1.1 %</v>
      </c>
      <c r="AR75" t="str">
        <f t="shared" si="30"/>
        <v>2.9 %</v>
      </c>
      <c r="AS75" t="str">
        <f t="shared" si="31"/>
        <v>5.5 %</v>
      </c>
      <c r="AT75" t="str">
        <f t="shared" si="32"/>
        <v>4.3 %</v>
      </c>
      <c r="AU75" t="str">
        <f t="shared" si="33"/>
        <v>-1.6 %</v>
      </c>
      <c r="AV75" t="str">
        <f t="shared" si="34"/>
        <v>9.8 %</v>
      </c>
      <c r="AW75" t="str">
        <f t="shared" si="35"/>
        <v/>
      </c>
      <c r="AX75" t="str">
        <f t="shared" si="36"/>
        <v/>
      </c>
      <c r="AY75" t="str">
        <f t="shared" si="37"/>
        <v>18.5 %</v>
      </c>
      <c r="AZ75" t="str">
        <f t="shared" si="38"/>
        <v>5.7 %</v>
      </c>
      <c r="BA75" t="str">
        <f t="shared" si="39"/>
        <v>5.5 %</v>
      </c>
      <c r="BB75" t="str">
        <f t="shared" si="40"/>
        <v>9.8 %</v>
      </c>
    </row>
    <row r="76" spans="1:54">
      <c r="A76">
        <v>2008</v>
      </c>
      <c r="B76">
        <v>3</v>
      </c>
      <c r="C76" t="s">
        <v>121</v>
      </c>
      <c r="F76" s="10">
        <v>117.24</v>
      </c>
      <c r="G76" s="10">
        <v>98.35</v>
      </c>
      <c r="H76" s="10">
        <v>99.33</v>
      </c>
      <c r="I76" s="10">
        <v>98.63</v>
      </c>
      <c r="J76" s="10">
        <v>100.8</v>
      </c>
      <c r="K76" s="10">
        <v>98.93</v>
      </c>
      <c r="L76" s="10">
        <v>100.16</v>
      </c>
      <c r="M76" s="10">
        <v>96.41</v>
      </c>
      <c r="N76" s="10">
        <v>100.65</v>
      </c>
      <c r="Q76" s="10">
        <v>141.32</v>
      </c>
      <c r="R76" s="10">
        <v>99.2</v>
      </c>
      <c r="S76" s="10">
        <v>100.45</v>
      </c>
      <c r="T76" s="10">
        <v>100.77</v>
      </c>
      <c r="U76" s="25" t="str">
        <f t="shared" si="41"/>
        <v/>
      </c>
      <c r="V76" s="25" t="str">
        <f t="shared" si="42"/>
        <v/>
      </c>
      <c r="W76" s="25" t="str">
        <f t="shared" si="43"/>
        <v>-4.7 %</v>
      </c>
      <c r="X76" s="25" t="str">
        <f t="shared" si="44"/>
        <v>0.2 %</v>
      </c>
      <c r="Y76" s="25" t="str">
        <f t="shared" si="45"/>
        <v>-0.7 %</v>
      </c>
      <c r="Z76" s="25" t="str">
        <f t="shared" si="46"/>
        <v>2 %</v>
      </c>
      <c r="AA76" s="25" t="str">
        <f t="shared" si="47"/>
        <v>1.7 %</v>
      </c>
      <c r="AB76" s="25" t="str">
        <f t="shared" si="48"/>
        <v>1.7 %</v>
      </c>
      <c r="AC76" s="25" t="str">
        <f t="shared" si="49"/>
        <v>0.6 %</v>
      </c>
      <c r="AD76" s="25" t="str">
        <f t="shared" si="50"/>
        <v>0.6 %</v>
      </c>
      <c r="AE76" s="25" t="str">
        <f t="shared" si="51"/>
        <v>0.3 %</v>
      </c>
      <c r="AF76" s="25" t="str">
        <f t="shared" si="52"/>
        <v/>
      </c>
      <c r="AG76" s="25" t="str">
        <f t="shared" si="53"/>
        <v/>
      </c>
      <c r="AH76" s="25" t="str">
        <f t="shared" si="54"/>
        <v>0.4 %</v>
      </c>
      <c r="AI76" s="25" t="str">
        <f t="shared" si="55"/>
        <v>-0.1 %</v>
      </c>
      <c r="AJ76" s="25" t="str">
        <f t="shared" si="56"/>
        <v>0.1 %</v>
      </c>
      <c r="AK76" s="25" t="str">
        <f t="shared" si="57"/>
        <v>-0.4 %</v>
      </c>
      <c r="AL76" t="str">
        <f t="shared" si="24"/>
        <v/>
      </c>
      <c r="AM76" t="str">
        <f t="shared" si="25"/>
        <v/>
      </c>
      <c r="AN76" t="str">
        <f t="shared" si="26"/>
        <v>16.1 %</v>
      </c>
      <c r="AO76" t="str">
        <f t="shared" si="27"/>
        <v>5 %</v>
      </c>
      <c r="AP76" t="str">
        <f t="shared" si="28"/>
        <v>7.7 %</v>
      </c>
      <c r="AQ76" t="str">
        <f t="shared" si="29"/>
        <v>1.2 %</v>
      </c>
      <c r="AR76" t="str">
        <f t="shared" si="30"/>
        <v>5.1 %</v>
      </c>
      <c r="AS76" t="str">
        <f t="shared" si="31"/>
        <v>8.2 %</v>
      </c>
      <c r="AT76" t="str">
        <f t="shared" si="32"/>
        <v>6 %</v>
      </c>
      <c r="AU76" t="str">
        <f t="shared" si="33"/>
        <v>0.1 %</v>
      </c>
      <c r="AV76" t="str">
        <f t="shared" si="34"/>
        <v>10.5 %</v>
      </c>
      <c r="AW76" t="str">
        <f t="shared" si="35"/>
        <v/>
      </c>
      <c r="AX76" t="str">
        <f t="shared" si="36"/>
        <v/>
      </c>
      <c r="AY76" t="str">
        <f t="shared" si="37"/>
        <v>16.3 %</v>
      </c>
      <c r="AZ76" t="str">
        <f t="shared" si="38"/>
        <v>6.1 %</v>
      </c>
      <c r="BA76" t="str">
        <f t="shared" si="39"/>
        <v>6.5 %</v>
      </c>
      <c r="BB76" t="str">
        <f t="shared" si="40"/>
        <v>12 %</v>
      </c>
    </row>
    <row r="77" spans="1:54">
      <c r="A77">
        <v>2008</v>
      </c>
      <c r="B77">
        <v>4</v>
      </c>
      <c r="C77" t="s">
        <v>122</v>
      </c>
      <c r="F77" s="10">
        <v>117.91</v>
      </c>
      <c r="G77" s="10">
        <v>99.87</v>
      </c>
      <c r="H77" s="10">
        <v>100.03</v>
      </c>
      <c r="I77" s="10">
        <v>99.85</v>
      </c>
      <c r="J77" s="10">
        <v>101.79</v>
      </c>
      <c r="K77" s="10">
        <v>99.73</v>
      </c>
      <c r="L77" s="10">
        <v>101.04</v>
      </c>
      <c r="M77" s="10">
        <v>98.64</v>
      </c>
      <c r="N77" s="10">
        <v>101.02</v>
      </c>
      <c r="Q77" s="10">
        <v>142.06</v>
      </c>
      <c r="R77" s="10">
        <v>99.68</v>
      </c>
      <c r="S77" s="10">
        <v>101.32</v>
      </c>
      <c r="T77" s="10">
        <v>100.58</v>
      </c>
      <c r="U77" s="25" t="str">
        <f t="shared" si="41"/>
        <v/>
      </c>
      <c r="V77" s="25" t="str">
        <f t="shared" si="42"/>
        <v/>
      </c>
      <c r="W77" s="25" t="str">
        <f t="shared" si="43"/>
        <v>0.6 %</v>
      </c>
      <c r="X77" s="25" t="str">
        <f t="shared" si="44"/>
        <v>1.5 %</v>
      </c>
      <c r="Y77" s="25" t="str">
        <f t="shared" si="45"/>
        <v>0.7 %</v>
      </c>
      <c r="Z77" s="25" t="str">
        <f t="shared" si="46"/>
        <v>1.2 %</v>
      </c>
      <c r="AA77" s="25" t="str">
        <f t="shared" si="47"/>
        <v>1 %</v>
      </c>
      <c r="AB77" s="25" t="str">
        <f t="shared" si="48"/>
        <v>0.8 %</v>
      </c>
      <c r="AC77" s="25" t="str">
        <f t="shared" si="49"/>
        <v>0.9 %</v>
      </c>
      <c r="AD77" s="25" t="str">
        <f t="shared" si="50"/>
        <v>2.3 %</v>
      </c>
      <c r="AE77" s="25" t="str">
        <f t="shared" si="51"/>
        <v>0.4 %</v>
      </c>
      <c r="AF77" s="25" t="str">
        <f t="shared" si="52"/>
        <v/>
      </c>
      <c r="AG77" s="25" t="str">
        <f t="shared" si="53"/>
        <v/>
      </c>
      <c r="AH77" s="25" t="str">
        <f t="shared" si="54"/>
        <v>0.5 %</v>
      </c>
      <c r="AI77" s="25" t="str">
        <f t="shared" si="55"/>
        <v>0.5 %</v>
      </c>
      <c r="AJ77" s="25" t="str">
        <f t="shared" si="56"/>
        <v>0.9 %</v>
      </c>
      <c r="AK77" s="25" t="str">
        <f t="shared" si="57"/>
        <v>-0.2 %</v>
      </c>
      <c r="AL77" t="str">
        <f t="shared" si="24"/>
        <v/>
      </c>
      <c r="AM77" t="str">
        <f t="shared" si="25"/>
        <v/>
      </c>
      <c r="AN77" t="str">
        <f t="shared" si="26"/>
        <v>11.6 %</v>
      </c>
      <c r="AO77" t="str">
        <f t="shared" si="27"/>
        <v>3.2 %</v>
      </c>
      <c r="AP77" t="str">
        <f t="shared" si="28"/>
        <v>6 %</v>
      </c>
      <c r="AQ77" t="str">
        <f t="shared" si="29"/>
        <v>2.2 %</v>
      </c>
      <c r="AR77" t="str">
        <f t="shared" si="30"/>
        <v>5.8 %</v>
      </c>
      <c r="AS77" t="str">
        <f t="shared" si="31"/>
        <v>7.5 %</v>
      </c>
      <c r="AT77" t="str">
        <f t="shared" si="32"/>
        <v>5.3 %</v>
      </c>
      <c r="AU77" t="str">
        <f t="shared" si="33"/>
        <v>-0.4 %</v>
      </c>
      <c r="AV77" t="str">
        <f t="shared" si="34"/>
        <v>7.5 %</v>
      </c>
      <c r="AW77" t="str">
        <f t="shared" si="35"/>
        <v/>
      </c>
      <c r="AX77" t="str">
        <f t="shared" si="36"/>
        <v/>
      </c>
      <c r="AY77" t="str">
        <f t="shared" si="37"/>
        <v>13.2 %</v>
      </c>
      <c r="AZ77" t="str">
        <f t="shared" si="38"/>
        <v>4.4 %</v>
      </c>
      <c r="BA77" t="str">
        <f t="shared" si="39"/>
        <v>4.8 %</v>
      </c>
      <c r="BB77" t="str">
        <f t="shared" si="40"/>
        <v>9.3 %</v>
      </c>
    </row>
    <row r="78" spans="1:54">
      <c r="A78">
        <v>2008</v>
      </c>
      <c r="B78">
        <v>5</v>
      </c>
      <c r="C78" t="s">
        <v>123</v>
      </c>
      <c r="F78" s="10">
        <v>115.5</v>
      </c>
      <c r="G78" s="10">
        <v>100.06</v>
      </c>
      <c r="H78" s="10">
        <v>102.17</v>
      </c>
      <c r="I78" s="10">
        <v>101.47</v>
      </c>
      <c r="J78" s="10">
        <v>101.58</v>
      </c>
      <c r="K78" s="10">
        <v>100</v>
      </c>
      <c r="L78" s="10">
        <v>102.51</v>
      </c>
      <c r="M78" s="10">
        <v>100.83</v>
      </c>
      <c r="N78" s="10">
        <v>102.46</v>
      </c>
      <c r="Q78" s="10">
        <v>141.13999999999999</v>
      </c>
      <c r="R78" s="10">
        <v>101.67</v>
      </c>
      <c r="S78" s="10">
        <v>103.32</v>
      </c>
      <c r="T78" s="10">
        <v>99.32</v>
      </c>
      <c r="U78" s="25" t="str">
        <f t="shared" si="41"/>
        <v/>
      </c>
      <c r="V78" s="25" t="str">
        <f t="shared" si="42"/>
        <v/>
      </c>
      <c r="W78" s="25" t="str">
        <f t="shared" si="43"/>
        <v>-2 %</v>
      </c>
      <c r="X78" s="25" t="str">
        <f t="shared" si="44"/>
        <v>0.2 %</v>
      </c>
      <c r="Y78" s="25" t="str">
        <f t="shared" si="45"/>
        <v>2.1 %</v>
      </c>
      <c r="Z78" s="25" t="str">
        <f t="shared" si="46"/>
        <v>1.6 %</v>
      </c>
      <c r="AA78" s="25" t="str">
        <f t="shared" si="47"/>
        <v>-0.2 %</v>
      </c>
      <c r="AB78" s="25" t="str">
        <f t="shared" si="48"/>
        <v>0.3 %</v>
      </c>
      <c r="AC78" s="25" t="str">
        <f t="shared" si="49"/>
        <v>1.5 %</v>
      </c>
      <c r="AD78" s="25" t="str">
        <f t="shared" si="50"/>
        <v>2.2 %</v>
      </c>
      <c r="AE78" s="25" t="str">
        <f t="shared" si="51"/>
        <v>1.4 %</v>
      </c>
      <c r="AF78" s="25" t="str">
        <f t="shared" si="52"/>
        <v/>
      </c>
      <c r="AG78" s="25" t="str">
        <f t="shared" si="53"/>
        <v/>
      </c>
      <c r="AH78" s="25" t="str">
        <f t="shared" si="54"/>
        <v>-0.6 %</v>
      </c>
      <c r="AI78" s="25" t="str">
        <f t="shared" si="55"/>
        <v>2 %</v>
      </c>
      <c r="AJ78" s="25" t="str">
        <f t="shared" si="56"/>
        <v>2 %</v>
      </c>
      <c r="AK78" s="25" t="str">
        <f t="shared" si="57"/>
        <v>-1.3 %</v>
      </c>
      <c r="AL78" t="str">
        <f t="shared" si="24"/>
        <v/>
      </c>
      <c r="AM78" t="str">
        <f t="shared" si="25"/>
        <v/>
      </c>
      <c r="AN78" t="str">
        <f t="shared" si="26"/>
        <v>8.6 %</v>
      </c>
      <c r="AO78" t="str">
        <f t="shared" si="27"/>
        <v>5 %</v>
      </c>
      <c r="AP78" t="str">
        <f t="shared" si="28"/>
        <v>7.9 %</v>
      </c>
      <c r="AQ78" t="str">
        <f t="shared" si="29"/>
        <v>4.3 %</v>
      </c>
      <c r="AR78" t="str">
        <f t="shared" si="30"/>
        <v>8.6 %</v>
      </c>
      <c r="AS78" t="str">
        <f t="shared" si="31"/>
        <v>8.2 %</v>
      </c>
      <c r="AT78" t="str">
        <f t="shared" si="32"/>
        <v>7.5 %</v>
      </c>
      <c r="AU78" t="str">
        <f t="shared" si="33"/>
        <v>3.5 %</v>
      </c>
      <c r="AV78" t="str">
        <f t="shared" si="34"/>
        <v>7.5 %</v>
      </c>
      <c r="AW78" t="str">
        <f t="shared" si="35"/>
        <v/>
      </c>
      <c r="AX78" t="str">
        <f t="shared" si="36"/>
        <v/>
      </c>
      <c r="AY78" t="str">
        <f t="shared" si="37"/>
        <v>12.1 %</v>
      </c>
      <c r="AZ78" t="str">
        <f t="shared" si="38"/>
        <v>5.8 %</v>
      </c>
      <c r="BA78" t="str">
        <f t="shared" si="39"/>
        <v>6.6 %</v>
      </c>
      <c r="BB78" t="str">
        <f t="shared" si="40"/>
        <v>7.7 %</v>
      </c>
    </row>
    <row r="79" spans="1:54">
      <c r="A79">
        <v>2008</v>
      </c>
      <c r="B79">
        <v>6</v>
      </c>
      <c r="C79" t="s">
        <v>124</v>
      </c>
      <c r="F79" s="10">
        <v>119.89</v>
      </c>
      <c r="G79" s="10">
        <v>102.74</v>
      </c>
      <c r="H79" s="10">
        <v>103.45</v>
      </c>
      <c r="I79" s="10">
        <v>103.32</v>
      </c>
      <c r="J79" s="10">
        <v>103.63</v>
      </c>
      <c r="K79" s="10">
        <v>101.54</v>
      </c>
      <c r="L79" s="10">
        <v>102.61</v>
      </c>
      <c r="M79" s="10">
        <v>102.94</v>
      </c>
      <c r="N79" s="10">
        <v>103.2</v>
      </c>
      <c r="Q79" s="10">
        <v>141.79</v>
      </c>
      <c r="R79" s="10">
        <v>103.28</v>
      </c>
      <c r="S79" s="10">
        <v>104.34</v>
      </c>
      <c r="T79" s="10">
        <v>101.61</v>
      </c>
      <c r="U79" s="25" t="str">
        <f t="shared" si="41"/>
        <v/>
      </c>
      <c r="V79" s="25" t="str">
        <f t="shared" si="42"/>
        <v/>
      </c>
      <c r="W79" s="25" t="str">
        <f t="shared" si="43"/>
        <v>3.8 %</v>
      </c>
      <c r="X79" s="25" t="str">
        <f t="shared" si="44"/>
        <v>2.7 %</v>
      </c>
      <c r="Y79" s="25" t="str">
        <f t="shared" si="45"/>
        <v>1.3 %</v>
      </c>
      <c r="Z79" s="25" t="str">
        <f t="shared" si="46"/>
        <v>1.8 %</v>
      </c>
      <c r="AA79" s="25" t="str">
        <f t="shared" si="47"/>
        <v>2 %</v>
      </c>
      <c r="AB79" s="25" t="str">
        <f t="shared" si="48"/>
        <v>1.5 %</v>
      </c>
      <c r="AC79" s="25" t="str">
        <f t="shared" si="49"/>
        <v>0.1 %</v>
      </c>
      <c r="AD79" s="25" t="str">
        <f t="shared" si="50"/>
        <v>2.1 %</v>
      </c>
      <c r="AE79" s="25" t="str">
        <f t="shared" si="51"/>
        <v>0.7 %</v>
      </c>
      <c r="AF79" s="25" t="str">
        <f t="shared" si="52"/>
        <v/>
      </c>
      <c r="AG79" s="25" t="str">
        <f t="shared" si="53"/>
        <v/>
      </c>
      <c r="AH79" s="25" t="str">
        <f t="shared" si="54"/>
        <v>0.5 %</v>
      </c>
      <c r="AI79" s="25" t="str">
        <f t="shared" si="55"/>
        <v>1.6 %</v>
      </c>
      <c r="AJ79" s="25" t="str">
        <f t="shared" si="56"/>
        <v>1 %</v>
      </c>
      <c r="AK79" s="25" t="str">
        <f t="shared" si="57"/>
        <v>2.3 %</v>
      </c>
      <c r="AL79" t="str">
        <f t="shared" si="24"/>
        <v/>
      </c>
      <c r="AM79" t="str">
        <f t="shared" si="25"/>
        <v/>
      </c>
      <c r="AN79" t="str">
        <f t="shared" si="26"/>
        <v>-0.4 %</v>
      </c>
      <c r="AO79" t="str">
        <f t="shared" si="27"/>
        <v>4.3 %</v>
      </c>
      <c r="AP79" t="str">
        <f t="shared" si="28"/>
        <v>9.4 %</v>
      </c>
      <c r="AQ79" t="str">
        <f t="shared" si="29"/>
        <v>6.3 %</v>
      </c>
      <c r="AR79" t="str">
        <f t="shared" si="30"/>
        <v>8.8 %</v>
      </c>
      <c r="AS79" t="str">
        <f t="shared" si="31"/>
        <v>7.4 %</v>
      </c>
      <c r="AT79" t="str">
        <f t="shared" si="32"/>
        <v>8.2 %</v>
      </c>
      <c r="AU79" t="str">
        <f t="shared" si="33"/>
        <v>5.6 %</v>
      </c>
      <c r="AV79" t="str">
        <f t="shared" si="34"/>
        <v>8.7 %</v>
      </c>
      <c r="AW79" t="str">
        <f t="shared" si="35"/>
        <v/>
      </c>
      <c r="AX79" t="str">
        <f t="shared" si="36"/>
        <v/>
      </c>
      <c r="AY79" t="str">
        <f t="shared" si="37"/>
        <v>10.2 %</v>
      </c>
      <c r="AZ79" t="str">
        <f t="shared" si="38"/>
        <v>7.7 %</v>
      </c>
      <c r="BA79" t="str">
        <f t="shared" si="39"/>
        <v>9 %</v>
      </c>
      <c r="BB79" t="str">
        <f t="shared" si="40"/>
        <v>3.9 %</v>
      </c>
    </row>
    <row r="80" spans="1:54">
      <c r="A80">
        <v>2008</v>
      </c>
      <c r="B80">
        <v>7</v>
      </c>
      <c r="C80" t="s">
        <v>125</v>
      </c>
      <c r="F80" s="10">
        <v>122.13</v>
      </c>
      <c r="G80" s="10">
        <v>100.61</v>
      </c>
      <c r="H80" s="10">
        <v>103.57</v>
      </c>
      <c r="I80" s="10">
        <v>102.23</v>
      </c>
      <c r="J80" s="10">
        <v>102.61</v>
      </c>
      <c r="K80" s="10">
        <v>101.74</v>
      </c>
      <c r="L80" s="10">
        <v>101.96</v>
      </c>
      <c r="M80" s="10">
        <v>103.08</v>
      </c>
      <c r="N80" s="10">
        <v>102.25</v>
      </c>
      <c r="Q80" s="10">
        <v>138.57</v>
      </c>
      <c r="R80" s="10">
        <v>102.15</v>
      </c>
      <c r="S80" s="10">
        <v>102.64</v>
      </c>
      <c r="T80" s="10">
        <v>102.7</v>
      </c>
      <c r="U80" s="25" t="str">
        <f t="shared" si="41"/>
        <v/>
      </c>
      <c r="V80" s="25" t="str">
        <f t="shared" si="42"/>
        <v/>
      </c>
      <c r="W80" s="25" t="str">
        <f t="shared" si="43"/>
        <v>1.9 %</v>
      </c>
      <c r="X80" s="25" t="str">
        <f t="shared" si="44"/>
        <v>-2.1 %</v>
      </c>
      <c r="Y80" s="25" t="str">
        <f t="shared" si="45"/>
        <v>0.1 %</v>
      </c>
      <c r="Z80" s="25" t="str">
        <f t="shared" si="46"/>
        <v>-1.1 %</v>
      </c>
      <c r="AA80" s="25" t="str">
        <f t="shared" si="47"/>
        <v>-1 %</v>
      </c>
      <c r="AB80" s="25" t="str">
        <f t="shared" si="48"/>
        <v>0.2 %</v>
      </c>
      <c r="AC80" s="25" t="str">
        <f t="shared" si="49"/>
        <v>-0.6 %</v>
      </c>
      <c r="AD80" s="25" t="str">
        <f t="shared" si="50"/>
        <v>0.1 %</v>
      </c>
      <c r="AE80" s="25" t="str">
        <f t="shared" si="51"/>
        <v>-0.9 %</v>
      </c>
      <c r="AF80" s="25" t="str">
        <f t="shared" si="52"/>
        <v/>
      </c>
      <c r="AG80" s="25" t="str">
        <f t="shared" si="53"/>
        <v/>
      </c>
      <c r="AH80" s="25" t="str">
        <f t="shared" si="54"/>
        <v>-2.3 %</v>
      </c>
      <c r="AI80" s="25" t="str">
        <f t="shared" si="55"/>
        <v>-1.1 %</v>
      </c>
      <c r="AJ80" s="25" t="str">
        <f t="shared" si="56"/>
        <v>-1.6 %</v>
      </c>
      <c r="AK80" s="25" t="str">
        <f t="shared" si="57"/>
        <v>1.1 %</v>
      </c>
      <c r="AL80" t="str">
        <f t="shared" ref="AL80:AL143" si="58">IFERROR(ROUND((D79-D67)/D67*100,1)&amp;" %","")</f>
        <v/>
      </c>
      <c r="AM80" t="str">
        <f t="shared" ref="AM80:AM143" si="59">IFERROR(ROUND((E79-E67)/E67*100,1)&amp;" %","")</f>
        <v/>
      </c>
      <c r="AN80" t="str">
        <f t="shared" ref="AN80:AN143" si="60">IFERROR(ROUND((F79-F67)/F67*100,1)&amp;" %","")</f>
        <v>-2.8 %</v>
      </c>
      <c r="AO80" t="str">
        <f t="shared" ref="AO80:AO143" si="61">IFERROR(ROUND((G79-G67)/G67*100,1)&amp;" %","")</f>
        <v>6.2 %</v>
      </c>
      <c r="AP80" t="str">
        <f t="shared" ref="AP80:AP143" si="62">IFERROR(ROUND((H79-H67)/H67*100,1)&amp;" %","")</f>
        <v>12.4 %</v>
      </c>
      <c r="AQ80" t="str">
        <f t="shared" ref="AQ80:AQ143" si="63">IFERROR(ROUND((I79-I67)/I67*100,1)&amp;" %","")</f>
        <v>9.3 %</v>
      </c>
      <c r="AR80" t="str">
        <f t="shared" ref="AR80:AR143" si="64">IFERROR(ROUND((J79-J67)/J67*100,1)&amp;" %","")</f>
        <v>13.4 %</v>
      </c>
      <c r="AS80" t="str">
        <f t="shared" ref="AS80:AS143" si="65">IFERROR(ROUND((K79-K67)/K67*100,1)&amp;" %","")</f>
        <v>10 %</v>
      </c>
      <c r="AT80" t="str">
        <f t="shared" ref="AT80:AT143" si="66">IFERROR(ROUND((L79-L67)/L67*100,1)&amp;" %","")</f>
        <v>10.3 %</v>
      </c>
      <c r="AU80" t="str">
        <f t="shared" ref="AU80:AU143" si="67">IFERROR(ROUND((M79-M67)/M67*100,1)&amp;" %","")</f>
        <v>10.5 %</v>
      </c>
      <c r="AV80" t="str">
        <f t="shared" ref="AV80:AV143" si="68">IFERROR(ROUND((N79-N67)/N67*100,1)&amp;" %","")</f>
        <v>12.9 %</v>
      </c>
      <c r="AW80" t="str">
        <f t="shared" ref="AW80:AW143" si="69">IFERROR(ROUND((O79-O67)/O67*100,1)&amp;" %","")</f>
        <v/>
      </c>
      <c r="AX80" t="str">
        <f t="shared" ref="AX80:AX143" si="70">IFERROR(ROUND((P79-P67)/P67*100,1)&amp;" %","")</f>
        <v/>
      </c>
      <c r="AY80" t="str">
        <f t="shared" ref="AY80:AY143" si="71">IFERROR(ROUND((Q79-Q67)/Q67*100,1)&amp;" %","")</f>
        <v>6.1 %</v>
      </c>
      <c r="AZ80" t="str">
        <f t="shared" ref="AZ80:AZ143" si="72">IFERROR(ROUND((R79-R67)/R67*100,1)&amp;" %","")</f>
        <v>12.1 %</v>
      </c>
      <c r="BA80" t="str">
        <f t="shared" ref="BA80:BA143" si="73">IFERROR(ROUND((S79-S67)/S67*100,1)&amp;" %","")</f>
        <v>10.4 %</v>
      </c>
      <c r="BB80" t="str">
        <f t="shared" ref="BB80:BB143" si="74">IFERROR(ROUND((T79-T67)/T67*100,1)&amp;" %","")</f>
        <v>5.7 %</v>
      </c>
    </row>
    <row r="81" spans="1:54">
      <c r="A81">
        <v>2008</v>
      </c>
      <c r="B81">
        <v>8</v>
      </c>
      <c r="C81" t="s">
        <v>126</v>
      </c>
      <c r="F81" s="10">
        <v>125.8</v>
      </c>
      <c r="G81" s="10">
        <v>101.77</v>
      </c>
      <c r="H81" s="10">
        <v>102.7</v>
      </c>
      <c r="I81" s="10">
        <v>103.69</v>
      </c>
      <c r="J81" s="10">
        <v>102.88</v>
      </c>
      <c r="K81" s="10">
        <v>105.1</v>
      </c>
      <c r="L81" s="10">
        <v>103.6</v>
      </c>
      <c r="M81" s="10">
        <v>104.41</v>
      </c>
      <c r="N81" s="10">
        <v>101.59</v>
      </c>
      <c r="Q81" s="10">
        <v>138.27000000000001</v>
      </c>
      <c r="R81" s="10">
        <v>102.95</v>
      </c>
      <c r="S81" s="10">
        <v>102.78</v>
      </c>
      <c r="T81" s="10">
        <v>103.63</v>
      </c>
      <c r="U81" s="25" t="str">
        <f t="shared" si="41"/>
        <v/>
      </c>
      <c r="V81" s="25" t="str">
        <f t="shared" si="42"/>
        <v/>
      </c>
      <c r="W81" s="25" t="str">
        <f t="shared" si="43"/>
        <v>3 %</v>
      </c>
      <c r="X81" s="25" t="str">
        <f t="shared" si="44"/>
        <v>1.2 %</v>
      </c>
      <c r="Y81" s="25" t="str">
        <f t="shared" si="45"/>
        <v>-0.8 %</v>
      </c>
      <c r="Z81" s="25" t="str">
        <f t="shared" si="46"/>
        <v>1.4 %</v>
      </c>
      <c r="AA81" s="25" t="str">
        <f t="shared" si="47"/>
        <v>0.3 %</v>
      </c>
      <c r="AB81" s="25" t="str">
        <f t="shared" si="48"/>
        <v>3.3 %</v>
      </c>
      <c r="AC81" s="25" t="str">
        <f t="shared" si="49"/>
        <v>1.6 %</v>
      </c>
      <c r="AD81" s="25" t="str">
        <f t="shared" si="50"/>
        <v>1.3 %</v>
      </c>
      <c r="AE81" s="25" t="str">
        <f t="shared" si="51"/>
        <v>-0.6 %</v>
      </c>
      <c r="AF81" s="25" t="str">
        <f t="shared" si="52"/>
        <v/>
      </c>
      <c r="AG81" s="25" t="str">
        <f t="shared" si="53"/>
        <v/>
      </c>
      <c r="AH81" s="25" t="str">
        <f t="shared" si="54"/>
        <v>-0.2 %</v>
      </c>
      <c r="AI81" s="25" t="str">
        <f t="shared" si="55"/>
        <v>0.8 %</v>
      </c>
      <c r="AJ81" s="25" t="str">
        <f t="shared" si="56"/>
        <v>0.1 %</v>
      </c>
      <c r="AK81" s="25" t="str">
        <f t="shared" si="57"/>
        <v>0.9 %</v>
      </c>
      <c r="AL81" t="str">
        <f t="shared" si="58"/>
        <v/>
      </c>
      <c r="AM81" t="str">
        <f t="shared" si="59"/>
        <v/>
      </c>
      <c r="AN81" t="str">
        <f t="shared" si="60"/>
        <v>-2.4 %</v>
      </c>
      <c r="AO81" t="str">
        <f t="shared" si="61"/>
        <v>2.1 %</v>
      </c>
      <c r="AP81" t="str">
        <f t="shared" si="62"/>
        <v>11.6 %</v>
      </c>
      <c r="AQ81" t="str">
        <f t="shared" si="63"/>
        <v>8.1 %</v>
      </c>
      <c r="AR81" t="str">
        <f t="shared" si="64"/>
        <v>11.2 %</v>
      </c>
      <c r="AS81" t="str">
        <f t="shared" si="65"/>
        <v>10.2 %</v>
      </c>
      <c r="AT81" t="str">
        <f t="shared" si="66"/>
        <v>9.8 %</v>
      </c>
      <c r="AU81" t="str">
        <f t="shared" si="67"/>
        <v>11.1 %</v>
      </c>
      <c r="AV81" t="str">
        <f t="shared" si="68"/>
        <v>9.3 %</v>
      </c>
      <c r="AW81" t="str">
        <f t="shared" si="69"/>
        <v/>
      </c>
      <c r="AX81" t="str">
        <f t="shared" si="70"/>
        <v/>
      </c>
      <c r="AY81" t="str">
        <f t="shared" si="71"/>
        <v>2.3 %</v>
      </c>
      <c r="AZ81" t="str">
        <f t="shared" si="72"/>
        <v>9.2 %</v>
      </c>
      <c r="BA81" t="str">
        <f t="shared" si="73"/>
        <v>8.5 %</v>
      </c>
      <c r="BB81" t="str">
        <f t="shared" si="74"/>
        <v>7.4 %</v>
      </c>
    </row>
    <row r="82" spans="1:54">
      <c r="A82">
        <v>2008</v>
      </c>
      <c r="B82">
        <v>9</v>
      </c>
      <c r="C82" t="s">
        <v>127</v>
      </c>
      <c r="F82" s="10">
        <v>127.87</v>
      </c>
      <c r="G82" s="10">
        <v>102.28</v>
      </c>
      <c r="H82" s="10">
        <v>101.99</v>
      </c>
      <c r="I82" s="10">
        <v>102.97</v>
      </c>
      <c r="J82" s="10">
        <v>99.36</v>
      </c>
      <c r="K82" s="10">
        <v>103.45</v>
      </c>
      <c r="L82" s="10">
        <v>102.15</v>
      </c>
      <c r="M82" s="10">
        <v>103.25</v>
      </c>
      <c r="N82" s="10">
        <v>99.64</v>
      </c>
      <c r="Q82" s="10">
        <v>134.63999999999999</v>
      </c>
      <c r="R82" s="10">
        <v>102.32</v>
      </c>
      <c r="S82" s="10">
        <v>101.36</v>
      </c>
      <c r="T82" s="10">
        <v>102.6</v>
      </c>
      <c r="U82" s="25" t="str">
        <f t="shared" si="41"/>
        <v/>
      </c>
      <c r="V82" s="25" t="str">
        <f t="shared" si="42"/>
        <v/>
      </c>
      <c r="W82" s="25" t="str">
        <f t="shared" si="43"/>
        <v>1.6 %</v>
      </c>
      <c r="X82" s="25" t="str">
        <f t="shared" si="44"/>
        <v>0.5 %</v>
      </c>
      <c r="Y82" s="25" t="str">
        <f t="shared" si="45"/>
        <v>-0.7 %</v>
      </c>
      <c r="Z82" s="25" t="str">
        <f t="shared" si="46"/>
        <v>-0.7 %</v>
      </c>
      <c r="AA82" s="25" t="str">
        <f t="shared" si="47"/>
        <v>-3.4 %</v>
      </c>
      <c r="AB82" s="25" t="str">
        <f t="shared" si="48"/>
        <v>-1.6 %</v>
      </c>
      <c r="AC82" s="25" t="str">
        <f t="shared" si="49"/>
        <v>-1.4 %</v>
      </c>
      <c r="AD82" s="25" t="str">
        <f t="shared" si="50"/>
        <v>-1.1 %</v>
      </c>
      <c r="AE82" s="25" t="str">
        <f t="shared" si="51"/>
        <v>-1.9 %</v>
      </c>
      <c r="AF82" s="25" t="str">
        <f t="shared" si="52"/>
        <v/>
      </c>
      <c r="AG82" s="25" t="str">
        <f t="shared" si="53"/>
        <v/>
      </c>
      <c r="AH82" s="25" t="str">
        <f t="shared" si="54"/>
        <v>-2.6 %</v>
      </c>
      <c r="AI82" s="25" t="str">
        <f t="shared" si="55"/>
        <v>-0.6 %</v>
      </c>
      <c r="AJ82" s="25" t="str">
        <f t="shared" si="56"/>
        <v>-1.4 %</v>
      </c>
      <c r="AK82" s="25" t="str">
        <f t="shared" si="57"/>
        <v>-1 %</v>
      </c>
      <c r="AL82" t="str">
        <f t="shared" si="58"/>
        <v/>
      </c>
      <c r="AM82" t="str">
        <f t="shared" si="59"/>
        <v/>
      </c>
      <c r="AN82" t="str">
        <f t="shared" si="60"/>
        <v>1.9 %</v>
      </c>
      <c r="AO82" t="str">
        <f t="shared" si="61"/>
        <v>2.3 %</v>
      </c>
      <c r="AP82" t="str">
        <f t="shared" si="62"/>
        <v>12.9 %</v>
      </c>
      <c r="AQ82" t="str">
        <f t="shared" si="63"/>
        <v>10.2 %</v>
      </c>
      <c r="AR82" t="str">
        <f t="shared" si="64"/>
        <v>10 %</v>
      </c>
      <c r="AS82" t="str">
        <f t="shared" si="65"/>
        <v>13.8 %</v>
      </c>
      <c r="AT82" t="str">
        <f t="shared" si="66"/>
        <v>11.2 %</v>
      </c>
      <c r="AU82" t="str">
        <f t="shared" si="67"/>
        <v>13.5 %</v>
      </c>
      <c r="AV82" t="str">
        <f t="shared" si="68"/>
        <v>8.2 %</v>
      </c>
      <c r="AW82" t="str">
        <f t="shared" si="69"/>
        <v/>
      </c>
      <c r="AX82" t="str">
        <f t="shared" si="70"/>
        <v/>
      </c>
      <c r="AY82" t="str">
        <f t="shared" si="71"/>
        <v>-0.2 %</v>
      </c>
      <c r="AZ82" t="str">
        <f t="shared" si="72"/>
        <v>10.1 %</v>
      </c>
      <c r="BA82" t="str">
        <f t="shared" si="73"/>
        <v>9.2 %</v>
      </c>
      <c r="BB82" t="str">
        <f t="shared" si="74"/>
        <v>8.7 %</v>
      </c>
    </row>
    <row r="83" spans="1:54">
      <c r="A83">
        <v>2008</v>
      </c>
      <c r="B83">
        <v>10</v>
      </c>
      <c r="C83" t="s">
        <v>128</v>
      </c>
      <c r="F83" s="10">
        <v>129.56</v>
      </c>
      <c r="G83" s="10">
        <v>100.47</v>
      </c>
      <c r="H83" s="10">
        <v>98.61</v>
      </c>
      <c r="I83" s="10">
        <v>100.48</v>
      </c>
      <c r="J83" s="10">
        <v>98.02</v>
      </c>
      <c r="K83" s="10">
        <v>100.68</v>
      </c>
      <c r="L83" s="10">
        <v>98.89</v>
      </c>
      <c r="M83" s="10">
        <v>102.06</v>
      </c>
      <c r="N83" s="10">
        <v>97.6</v>
      </c>
      <c r="Q83" s="10">
        <v>133.80000000000001</v>
      </c>
      <c r="R83" s="10">
        <v>98.96</v>
      </c>
      <c r="S83" s="10">
        <v>97.25</v>
      </c>
      <c r="T83" s="10">
        <v>98.26</v>
      </c>
      <c r="U83" s="25" t="str">
        <f t="shared" si="41"/>
        <v/>
      </c>
      <c r="V83" s="25" t="str">
        <f t="shared" si="42"/>
        <v/>
      </c>
      <c r="W83" s="25" t="str">
        <f t="shared" si="43"/>
        <v>1.3 %</v>
      </c>
      <c r="X83" s="25" t="str">
        <f t="shared" si="44"/>
        <v>-1.8 %</v>
      </c>
      <c r="Y83" s="25" t="str">
        <f t="shared" si="45"/>
        <v>-3.3 %</v>
      </c>
      <c r="Z83" s="25" t="str">
        <f t="shared" si="46"/>
        <v>-2.4 %</v>
      </c>
      <c r="AA83" s="25" t="str">
        <f t="shared" si="47"/>
        <v>-1.3 %</v>
      </c>
      <c r="AB83" s="25" t="str">
        <f t="shared" si="48"/>
        <v>-2.7 %</v>
      </c>
      <c r="AC83" s="25" t="str">
        <f t="shared" si="49"/>
        <v>-3.2 %</v>
      </c>
      <c r="AD83" s="25" t="str">
        <f t="shared" si="50"/>
        <v>-1.2 %</v>
      </c>
      <c r="AE83" s="25" t="str">
        <f t="shared" si="51"/>
        <v>-2 %</v>
      </c>
      <c r="AF83" s="25" t="str">
        <f t="shared" si="52"/>
        <v/>
      </c>
      <c r="AG83" s="25" t="str">
        <f t="shared" si="53"/>
        <v/>
      </c>
      <c r="AH83" s="25" t="str">
        <f t="shared" si="54"/>
        <v>-0.6 %</v>
      </c>
      <c r="AI83" s="25" t="str">
        <f t="shared" si="55"/>
        <v>-3.3 %</v>
      </c>
      <c r="AJ83" s="25" t="str">
        <f t="shared" si="56"/>
        <v>-4.1 %</v>
      </c>
      <c r="AK83" s="25" t="str">
        <f t="shared" si="57"/>
        <v>-4.2 %</v>
      </c>
      <c r="AL83" t="str">
        <f t="shared" si="58"/>
        <v/>
      </c>
      <c r="AM83" t="str">
        <f t="shared" si="59"/>
        <v/>
      </c>
      <c r="AN83" t="str">
        <f t="shared" si="60"/>
        <v>9.5 %</v>
      </c>
      <c r="AO83" t="str">
        <f t="shared" si="61"/>
        <v>3.6 %</v>
      </c>
      <c r="AP83" t="str">
        <f t="shared" si="62"/>
        <v>12 %</v>
      </c>
      <c r="AQ83" t="str">
        <f t="shared" si="63"/>
        <v>9.8 %</v>
      </c>
      <c r="AR83" t="str">
        <f t="shared" si="64"/>
        <v>5.5 %</v>
      </c>
      <c r="AS83" t="str">
        <f t="shared" si="65"/>
        <v>13.2 %</v>
      </c>
      <c r="AT83" t="str">
        <f t="shared" si="66"/>
        <v>10.4 %</v>
      </c>
      <c r="AU83" t="str">
        <f t="shared" si="67"/>
        <v>14.7 %</v>
      </c>
      <c r="AV83" t="str">
        <f t="shared" si="68"/>
        <v>4.2 %</v>
      </c>
      <c r="AW83" t="str">
        <f t="shared" si="69"/>
        <v/>
      </c>
      <c r="AX83" t="str">
        <f t="shared" si="70"/>
        <v/>
      </c>
      <c r="AY83" t="str">
        <f t="shared" si="71"/>
        <v>-3.6 %</v>
      </c>
      <c r="AZ83" t="str">
        <f t="shared" si="72"/>
        <v>8.8 %</v>
      </c>
      <c r="BA83" t="str">
        <f t="shared" si="73"/>
        <v>8.3 %</v>
      </c>
      <c r="BB83" t="str">
        <f t="shared" si="74"/>
        <v>6.8 %</v>
      </c>
    </row>
    <row r="84" spans="1:54">
      <c r="A84">
        <v>2008</v>
      </c>
      <c r="B84">
        <v>11</v>
      </c>
      <c r="C84" t="s">
        <v>129</v>
      </c>
      <c r="F84" s="10">
        <v>129.93</v>
      </c>
      <c r="G84" s="10">
        <v>100.18</v>
      </c>
      <c r="H84" s="10">
        <v>95.63</v>
      </c>
      <c r="I84" s="10">
        <v>98.4</v>
      </c>
      <c r="J84" s="10">
        <v>96.76</v>
      </c>
      <c r="K84" s="10">
        <v>98.75</v>
      </c>
      <c r="L84" s="10">
        <v>95.48</v>
      </c>
      <c r="M84" s="10">
        <v>100.07</v>
      </c>
      <c r="N84" s="10">
        <v>96.84</v>
      </c>
      <c r="Q84" s="10">
        <v>133.09</v>
      </c>
      <c r="R84" s="10">
        <v>96.63</v>
      </c>
      <c r="S84" s="10">
        <v>94.33</v>
      </c>
      <c r="T84" s="10">
        <v>96.39</v>
      </c>
      <c r="U84" s="25" t="str">
        <f t="shared" si="41"/>
        <v/>
      </c>
      <c r="V84" s="25" t="str">
        <f t="shared" si="42"/>
        <v/>
      </c>
      <c r="W84" s="25" t="str">
        <f t="shared" si="43"/>
        <v>0.3 %</v>
      </c>
      <c r="X84" s="25" t="str">
        <f t="shared" si="44"/>
        <v>-0.3 %</v>
      </c>
      <c r="Y84" s="25" t="str">
        <f t="shared" si="45"/>
        <v>-3 %</v>
      </c>
      <c r="Z84" s="25" t="str">
        <f t="shared" si="46"/>
        <v>-2.1 %</v>
      </c>
      <c r="AA84" s="25" t="str">
        <f t="shared" si="47"/>
        <v>-1.3 %</v>
      </c>
      <c r="AB84" s="25" t="str">
        <f t="shared" si="48"/>
        <v>-1.9 %</v>
      </c>
      <c r="AC84" s="25" t="str">
        <f t="shared" si="49"/>
        <v>-3.4 %</v>
      </c>
      <c r="AD84" s="25" t="str">
        <f t="shared" si="50"/>
        <v>-1.9 %</v>
      </c>
      <c r="AE84" s="25" t="str">
        <f t="shared" si="51"/>
        <v>-0.8 %</v>
      </c>
      <c r="AF84" s="25" t="str">
        <f t="shared" si="52"/>
        <v/>
      </c>
      <c r="AG84" s="25" t="str">
        <f t="shared" si="53"/>
        <v/>
      </c>
      <c r="AH84" s="25" t="str">
        <f t="shared" si="54"/>
        <v>-0.5 %</v>
      </c>
      <c r="AI84" s="25" t="str">
        <f t="shared" si="55"/>
        <v>-2.4 %</v>
      </c>
      <c r="AJ84" s="25" t="str">
        <f t="shared" si="56"/>
        <v>-3 %</v>
      </c>
      <c r="AK84" s="25" t="str">
        <f t="shared" si="57"/>
        <v>-1.9 %</v>
      </c>
      <c r="AL84" t="str">
        <f t="shared" si="58"/>
        <v/>
      </c>
      <c r="AM84" t="str">
        <f t="shared" si="59"/>
        <v/>
      </c>
      <c r="AN84" t="str">
        <f t="shared" si="60"/>
        <v>12.7 %</v>
      </c>
      <c r="AO84" t="str">
        <f t="shared" si="61"/>
        <v>1.3 %</v>
      </c>
      <c r="AP84" t="str">
        <f t="shared" si="62"/>
        <v>7.6 %</v>
      </c>
      <c r="AQ84" t="str">
        <f t="shared" si="63"/>
        <v>7.4 %</v>
      </c>
      <c r="AR84" t="str">
        <f t="shared" si="64"/>
        <v>3.1 %</v>
      </c>
      <c r="AS84" t="str">
        <f t="shared" si="65"/>
        <v>9.4 %</v>
      </c>
      <c r="AT84" t="str">
        <f t="shared" si="66"/>
        <v>5.9 %</v>
      </c>
      <c r="AU84" t="str">
        <f t="shared" si="67"/>
        <v>11.6 %</v>
      </c>
      <c r="AV84" t="str">
        <f t="shared" si="68"/>
        <v>2 %</v>
      </c>
      <c r="AW84" t="str">
        <f t="shared" si="69"/>
        <v/>
      </c>
      <c r="AX84" t="str">
        <f t="shared" si="70"/>
        <v/>
      </c>
      <c r="AY84" t="str">
        <f t="shared" si="71"/>
        <v>-2.6 %</v>
      </c>
      <c r="AZ84" t="str">
        <f t="shared" si="72"/>
        <v>5.4 %</v>
      </c>
      <c r="BA84" t="str">
        <f t="shared" si="73"/>
        <v>4.2 %</v>
      </c>
      <c r="BB84" t="str">
        <f t="shared" si="74"/>
        <v>0.7 %</v>
      </c>
    </row>
    <row r="85" spans="1:54">
      <c r="A85">
        <v>2008</v>
      </c>
      <c r="B85">
        <v>12</v>
      </c>
      <c r="C85" t="s">
        <v>130</v>
      </c>
      <c r="F85" s="10">
        <v>129.97999999999999</v>
      </c>
      <c r="G85" s="10">
        <v>98.09</v>
      </c>
      <c r="H85" s="10">
        <v>93.94</v>
      </c>
      <c r="I85" s="10">
        <v>96.53</v>
      </c>
      <c r="J85" s="10">
        <v>96.34</v>
      </c>
      <c r="K85" s="10">
        <v>97.3</v>
      </c>
      <c r="L85" s="10">
        <v>92.85</v>
      </c>
      <c r="M85" s="10">
        <v>97.72</v>
      </c>
      <c r="N85" s="10">
        <v>95.27</v>
      </c>
      <c r="Q85" s="10">
        <v>134.38999999999999</v>
      </c>
      <c r="R85" s="10">
        <v>94.63</v>
      </c>
      <c r="S85" s="10">
        <v>92.45</v>
      </c>
      <c r="T85" s="10">
        <v>93.23</v>
      </c>
      <c r="U85" s="25" t="str">
        <f t="shared" si="41"/>
        <v/>
      </c>
      <c r="V85" s="25" t="str">
        <f t="shared" si="42"/>
        <v/>
      </c>
      <c r="W85" s="25" t="str">
        <f t="shared" si="43"/>
        <v>0 %</v>
      </c>
      <c r="X85" s="25" t="str">
        <f t="shared" si="44"/>
        <v>-2.1 %</v>
      </c>
      <c r="Y85" s="25" t="str">
        <f t="shared" si="45"/>
        <v>-1.8 %</v>
      </c>
      <c r="Z85" s="25" t="str">
        <f t="shared" si="46"/>
        <v>-1.9 %</v>
      </c>
      <c r="AA85" s="25" t="str">
        <f t="shared" si="47"/>
        <v>-0.4 %</v>
      </c>
      <c r="AB85" s="25" t="str">
        <f t="shared" si="48"/>
        <v>-1.5 %</v>
      </c>
      <c r="AC85" s="25" t="str">
        <f t="shared" si="49"/>
        <v>-2.8 %</v>
      </c>
      <c r="AD85" s="25" t="str">
        <f t="shared" si="50"/>
        <v>-2.3 %</v>
      </c>
      <c r="AE85" s="25" t="str">
        <f t="shared" si="51"/>
        <v>-1.6 %</v>
      </c>
      <c r="AF85" s="25" t="str">
        <f t="shared" si="52"/>
        <v/>
      </c>
      <c r="AG85" s="25" t="str">
        <f t="shared" si="53"/>
        <v/>
      </c>
      <c r="AH85" s="25" t="str">
        <f t="shared" si="54"/>
        <v>1 %</v>
      </c>
      <c r="AI85" s="25" t="str">
        <f t="shared" si="55"/>
        <v>-2.1 %</v>
      </c>
      <c r="AJ85" s="25" t="str">
        <f t="shared" si="56"/>
        <v>-2 %</v>
      </c>
      <c r="AK85" s="25" t="str">
        <f t="shared" si="57"/>
        <v>-3.3 %</v>
      </c>
      <c r="AL85" t="str">
        <f t="shared" si="58"/>
        <v/>
      </c>
      <c r="AM85" t="str">
        <f t="shared" si="59"/>
        <v/>
      </c>
      <c r="AN85" t="str">
        <f t="shared" si="60"/>
        <v>14 %</v>
      </c>
      <c r="AO85" t="str">
        <f t="shared" si="61"/>
        <v>0.6 %</v>
      </c>
      <c r="AP85" t="str">
        <f t="shared" si="62"/>
        <v>1.1 %</v>
      </c>
      <c r="AQ85" t="str">
        <f t="shared" si="63"/>
        <v>3.7 %</v>
      </c>
      <c r="AR85" t="str">
        <f t="shared" si="64"/>
        <v>1.5 %</v>
      </c>
      <c r="AS85" t="str">
        <f t="shared" si="65"/>
        <v>5.4 %</v>
      </c>
      <c r="AT85" t="str">
        <f t="shared" si="66"/>
        <v>-0.1 %</v>
      </c>
      <c r="AU85" t="str">
        <f t="shared" si="67"/>
        <v>8.3 %</v>
      </c>
      <c r="AV85" t="str">
        <f t="shared" si="68"/>
        <v>-1.3 %</v>
      </c>
      <c r="AW85" t="str">
        <f t="shared" si="69"/>
        <v/>
      </c>
      <c r="AX85" t="str">
        <f t="shared" si="70"/>
        <v/>
      </c>
      <c r="AY85" t="str">
        <f t="shared" si="71"/>
        <v>-2.2 %</v>
      </c>
      <c r="AZ85" t="str">
        <f t="shared" si="72"/>
        <v>-0.2 %</v>
      </c>
      <c r="BA85" t="str">
        <f t="shared" si="73"/>
        <v>-1.2 %</v>
      </c>
      <c r="BB85" t="str">
        <f t="shared" si="74"/>
        <v>-1.2 %</v>
      </c>
    </row>
    <row r="86" spans="1:54">
      <c r="A86">
        <v>2009</v>
      </c>
      <c r="B86">
        <v>1</v>
      </c>
      <c r="C86" t="s">
        <v>119</v>
      </c>
      <c r="F86" s="10">
        <v>128.66999999999999</v>
      </c>
      <c r="G86" s="10">
        <v>99.71</v>
      </c>
      <c r="H86" s="10">
        <v>92</v>
      </c>
      <c r="I86" s="10">
        <v>96.23</v>
      </c>
      <c r="J86" s="10">
        <v>95.27</v>
      </c>
      <c r="K86" s="10">
        <v>96.3</v>
      </c>
      <c r="L86" s="10">
        <v>91.15</v>
      </c>
      <c r="M86" s="10">
        <v>96.58</v>
      </c>
      <c r="N86" s="10">
        <v>93.31</v>
      </c>
      <c r="Q86" s="10">
        <v>132.82</v>
      </c>
      <c r="R86" s="10">
        <v>94.53</v>
      </c>
      <c r="S86" s="10">
        <v>91.9</v>
      </c>
      <c r="T86" s="10">
        <v>89.36</v>
      </c>
      <c r="U86" s="25" t="str">
        <f t="shared" si="41"/>
        <v/>
      </c>
      <c r="V86" s="25" t="str">
        <f t="shared" si="42"/>
        <v/>
      </c>
      <c r="W86" s="25" t="str">
        <f t="shared" si="43"/>
        <v>-1 %</v>
      </c>
      <c r="X86" s="25" t="str">
        <f t="shared" si="44"/>
        <v>1.7 %</v>
      </c>
      <c r="Y86" s="25" t="str">
        <f t="shared" si="45"/>
        <v>-2.1 %</v>
      </c>
      <c r="Z86" s="25" t="str">
        <f t="shared" si="46"/>
        <v>-0.3 %</v>
      </c>
      <c r="AA86" s="25" t="str">
        <f t="shared" si="47"/>
        <v>-1.1 %</v>
      </c>
      <c r="AB86" s="25" t="str">
        <f t="shared" si="48"/>
        <v>-1 %</v>
      </c>
      <c r="AC86" s="25" t="str">
        <f t="shared" si="49"/>
        <v>-1.8 %</v>
      </c>
      <c r="AD86" s="25" t="str">
        <f t="shared" si="50"/>
        <v>-1.2 %</v>
      </c>
      <c r="AE86" s="25" t="str">
        <f t="shared" si="51"/>
        <v>-2.1 %</v>
      </c>
      <c r="AF86" s="25" t="str">
        <f t="shared" si="52"/>
        <v/>
      </c>
      <c r="AG86" s="25" t="str">
        <f t="shared" si="53"/>
        <v/>
      </c>
      <c r="AH86" s="25" t="str">
        <f t="shared" si="54"/>
        <v>-1.2 %</v>
      </c>
      <c r="AI86" s="25" t="str">
        <f t="shared" si="55"/>
        <v>-0.1 %</v>
      </c>
      <c r="AJ86" s="25" t="str">
        <f t="shared" si="56"/>
        <v>-0.6 %</v>
      </c>
      <c r="AK86" s="25" t="str">
        <f t="shared" si="57"/>
        <v>-4.2 %</v>
      </c>
      <c r="AL86" t="str">
        <f t="shared" si="58"/>
        <v/>
      </c>
      <c r="AM86" t="str">
        <f t="shared" si="59"/>
        <v/>
      </c>
      <c r="AN86" t="str">
        <f t="shared" si="60"/>
        <v>10.6 %</v>
      </c>
      <c r="AO86" t="str">
        <f t="shared" si="61"/>
        <v>-1.2 %</v>
      </c>
      <c r="AP86" t="str">
        <f t="shared" si="62"/>
        <v>-3.9 %</v>
      </c>
      <c r="AQ86" t="str">
        <f t="shared" si="63"/>
        <v>1.3 %</v>
      </c>
      <c r="AR86" t="str">
        <f t="shared" si="64"/>
        <v>-0.3 %</v>
      </c>
      <c r="AS86" t="str">
        <f t="shared" si="65"/>
        <v>2.1 %</v>
      </c>
      <c r="AT86" t="str">
        <f t="shared" si="66"/>
        <v>-5.5 %</v>
      </c>
      <c r="AU86" t="str">
        <f t="shared" si="67"/>
        <v>4 %</v>
      </c>
      <c r="AV86" t="str">
        <f t="shared" si="68"/>
        <v>-3.9 %</v>
      </c>
      <c r="AW86" t="str">
        <f t="shared" si="69"/>
        <v/>
      </c>
      <c r="AX86" t="str">
        <f t="shared" si="70"/>
        <v/>
      </c>
      <c r="AY86" t="str">
        <f t="shared" si="71"/>
        <v>-3.1 %</v>
      </c>
      <c r="AZ86" t="str">
        <f t="shared" si="72"/>
        <v>-3.8 %</v>
      </c>
      <c r="BA86" t="str">
        <f t="shared" si="73"/>
        <v>-5.5 %</v>
      </c>
      <c r="BB86" t="str">
        <f t="shared" si="74"/>
        <v>-6.3 %</v>
      </c>
    </row>
    <row r="87" spans="1:54">
      <c r="A87">
        <v>2009</v>
      </c>
      <c r="B87">
        <v>2</v>
      </c>
      <c r="C87" t="s">
        <v>120</v>
      </c>
      <c r="F87" s="10">
        <v>132.76</v>
      </c>
      <c r="G87" s="10">
        <v>99.21</v>
      </c>
      <c r="H87" s="10">
        <v>91.08</v>
      </c>
      <c r="I87" s="10">
        <v>96.21</v>
      </c>
      <c r="J87" s="10">
        <v>93.89</v>
      </c>
      <c r="K87" s="10">
        <v>95.53</v>
      </c>
      <c r="L87" s="10">
        <v>91.12</v>
      </c>
      <c r="M87" s="10">
        <v>95.59</v>
      </c>
      <c r="N87" s="10">
        <v>91.57</v>
      </c>
      <c r="Q87" s="10">
        <v>133.16</v>
      </c>
      <c r="R87" s="10">
        <v>94.1</v>
      </c>
      <c r="S87" s="10">
        <v>90.85</v>
      </c>
      <c r="T87" s="10">
        <v>86.12</v>
      </c>
      <c r="U87" s="25" t="str">
        <f t="shared" si="41"/>
        <v/>
      </c>
      <c r="V87" s="25" t="str">
        <f t="shared" si="42"/>
        <v/>
      </c>
      <c r="W87" s="25" t="str">
        <f t="shared" si="43"/>
        <v>3.2 %</v>
      </c>
      <c r="X87" s="25" t="str">
        <f t="shared" si="44"/>
        <v>-0.5 %</v>
      </c>
      <c r="Y87" s="25" t="str">
        <f t="shared" si="45"/>
        <v>-1 %</v>
      </c>
      <c r="Z87" s="25" t="str">
        <f t="shared" si="46"/>
        <v>0 %</v>
      </c>
      <c r="AA87" s="25" t="str">
        <f t="shared" si="47"/>
        <v>-1.4 %</v>
      </c>
      <c r="AB87" s="25" t="str">
        <f t="shared" si="48"/>
        <v>-0.8 %</v>
      </c>
      <c r="AC87" s="25" t="str">
        <f t="shared" si="49"/>
        <v>0 %</v>
      </c>
      <c r="AD87" s="25" t="str">
        <f t="shared" si="50"/>
        <v>-1 %</v>
      </c>
      <c r="AE87" s="25" t="str">
        <f t="shared" si="51"/>
        <v>-1.9 %</v>
      </c>
      <c r="AF87" s="25" t="str">
        <f t="shared" si="52"/>
        <v/>
      </c>
      <c r="AG87" s="25" t="str">
        <f t="shared" si="53"/>
        <v/>
      </c>
      <c r="AH87" s="25" t="str">
        <f t="shared" si="54"/>
        <v>0.3 %</v>
      </c>
      <c r="AI87" s="25" t="str">
        <f t="shared" si="55"/>
        <v>-0.5 %</v>
      </c>
      <c r="AJ87" s="25" t="str">
        <f t="shared" si="56"/>
        <v>-1.1 %</v>
      </c>
      <c r="AK87" s="25" t="str">
        <f t="shared" si="57"/>
        <v>-3.6 %</v>
      </c>
      <c r="AL87" t="str">
        <f t="shared" si="58"/>
        <v/>
      </c>
      <c r="AM87" t="str">
        <f t="shared" si="59"/>
        <v/>
      </c>
      <c r="AN87" t="str">
        <f t="shared" si="60"/>
        <v>4.8 %</v>
      </c>
      <c r="AO87" t="str">
        <f t="shared" si="61"/>
        <v>2.3 %</v>
      </c>
      <c r="AP87" t="str">
        <f t="shared" si="62"/>
        <v>-6.6 %</v>
      </c>
      <c r="AQ87" t="str">
        <f t="shared" si="63"/>
        <v>0.5 %</v>
      </c>
      <c r="AR87" t="str">
        <f t="shared" si="64"/>
        <v>-1.9 %</v>
      </c>
      <c r="AS87" t="str">
        <f t="shared" si="65"/>
        <v>0.9 %</v>
      </c>
      <c r="AT87" t="str">
        <f t="shared" si="66"/>
        <v>-8.1 %</v>
      </c>
      <c r="AU87" t="str">
        <f t="shared" si="67"/>
        <v>1.9 %</v>
      </c>
      <c r="AV87" t="str">
        <f t="shared" si="68"/>
        <v>-5.9 %</v>
      </c>
      <c r="AW87" t="str">
        <f t="shared" si="69"/>
        <v/>
      </c>
      <c r="AX87" t="str">
        <f t="shared" si="70"/>
        <v/>
      </c>
      <c r="AY87" t="str">
        <f t="shared" si="71"/>
        <v>-6.6 %</v>
      </c>
      <c r="AZ87" t="str">
        <f t="shared" si="72"/>
        <v>-4.8 %</v>
      </c>
      <c r="BA87" t="str">
        <f t="shared" si="73"/>
        <v>-7.5 %</v>
      </c>
      <c r="BB87" t="str">
        <f t="shared" si="74"/>
        <v>-10.4 %</v>
      </c>
    </row>
    <row r="88" spans="1:54">
      <c r="A88">
        <v>2009</v>
      </c>
      <c r="B88">
        <v>3</v>
      </c>
      <c r="C88" t="s">
        <v>121</v>
      </c>
      <c r="F88" s="10">
        <v>136.94</v>
      </c>
      <c r="G88" s="10">
        <v>99.17</v>
      </c>
      <c r="H88" s="10">
        <v>88.91</v>
      </c>
      <c r="I88" s="10">
        <v>96.16</v>
      </c>
      <c r="J88" s="10">
        <v>92.74</v>
      </c>
      <c r="K88" s="10">
        <v>96.37</v>
      </c>
      <c r="L88" s="10">
        <v>91.42</v>
      </c>
      <c r="M88" s="10">
        <v>96.39</v>
      </c>
      <c r="N88" s="10">
        <v>89.77</v>
      </c>
      <c r="Q88" s="10">
        <v>133.75</v>
      </c>
      <c r="R88" s="10">
        <v>93.4</v>
      </c>
      <c r="S88" s="10">
        <v>89.73</v>
      </c>
      <c r="T88" s="10">
        <v>83.7</v>
      </c>
      <c r="U88" s="25" t="str">
        <f t="shared" si="41"/>
        <v/>
      </c>
      <c r="V88" s="25" t="str">
        <f t="shared" si="42"/>
        <v/>
      </c>
      <c r="W88" s="25" t="str">
        <f t="shared" si="43"/>
        <v>3.1 %</v>
      </c>
      <c r="X88" s="25" t="str">
        <f t="shared" si="44"/>
        <v>0 %</v>
      </c>
      <c r="Y88" s="25" t="str">
        <f t="shared" si="45"/>
        <v>-2.4 %</v>
      </c>
      <c r="Z88" s="25" t="str">
        <f t="shared" si="46"/>
        <v>-0.1 %</v>
      </c>
      <c r="AA88" s="25" t="str">
        <f t="shared" si="47"/>
        <v>-1.2 %</v>
      </c>
      <c r="AB88" s="25" t="str">
        <f t="shared" si="48"/>
        <v>0.9 %</v>
      </c>
      <c r="AC88" s="25" t="str">
        <f t="shared" si="49"/>
        <v>0.3 %</v>
      </c>
      <c r="AD88" s="25" t="str">
        <f t="shared" si="50"/>
        <v>0.8 %</v>
      </c>
      <c r="AE88" s="25" t="str">
        <f t="shared" si="51"/>
        <v>-2 %</v>
      </c>
      <c r="AF88" s="25" t="str">
        <f t="shared" si="52"/>
        <v/>
      </c>
      <c r="AG88" s="25" t="str">
        <f t="shared" si="53"/>
        <v/>
      </c>
      <c r="AH88" s="25" t="str">
        <f t="shared" si="54"/>
        <v>0.4 %</v>
      </c>
      <c r="AI88" s="25" t="str">
        <f t="shared" si="55"/>
        <v>-0.7 %</v>
      </c>
      <c r="AJ88" s="25" t="str">
        <f t="shared" si="56"/>
        <v>-1.2 %</v>
      </c>
      <c r="AK88" s="25" t="str">
        <f t="shared" si="57"/>
        <v>-2.8 %</v>
      </c>
      <c r="AL88" t="str">
        <f t="shared" si="58"/>
        <v/>
      </c>
      <c r="AM88" t="str">
        <f t="shared" si="59"/>
        <v/>
      </c>
      <c r="AN88" t="str">
        <f t="shared" si="60"/>
        <v>7.9 %</v>
      </c>
      <c r="AO88" t="str">
        <f t="shared" si="61"/>
        <v>1.1 %</v>
      </c>
      <c r="AP88" t="str">
        <f t="shared" si="62"/>
        <v>-9 %</v>
      </c>
      <c r="AQ88" t="str">
        <f t="shared" si="63"/>
        <v>-0.5 %</v>
      </c>
      <c r="AR88" t="str">
        <f t="shared" si="64"/>
        <v>-5.3 %</v>
      </c>
      <c r="AS88" t="str">
        <f t="shared" si="65"/>
        <v>-1.8 %</v>
      </c>
      <c r="AT88" t="str">
        <f t="shared" si="66"/>
        <v>-8.5 %</v>
      </c>
      <c r="AU88" t="str">
        <f t="shared" si="67"/>
        <v>-0.2 %</v>
      </c>
      <c r="AV88" t="str">
        <f t="shared" si="68"/>
        <v>-8.7 %</v>
      </c>
      <c r="AW88" t="str">
        <f t="shared" si="69"/>
        <v/>
      </c>
      <c r="AX88" t="str">
        <f t="shared" si="70"/>
        <v/>
      </c>
      <c r="AY88" t="str">
        <f t="shared" si="71"/>
        <v>-5.4 %</v>
      </c>
      <c r="AZ88" t="str">
        <f t="shared" si="72"/>
        <v>-5.2 %</v>
      </c>
      <c r="BA88" t="str">
        <f t="shared" si="73"/>
        <v>-9.5 %</v>
      </c>
      <c r="BB88" t="str">
        <f t="shared" si="74"/>
        <v>-14.9 %</v>
      </c>
    </row>
    <row r="89" spans="1:54">
      <c r="A89">
        <v>2009</v>
      </c>
      <c r="B89">
        <v>4</v>
      </c>
      <c r="C89" t="s">
        <v>122</v>
      </c>
      <c r="F89" s="10">
        <v>139.65</v>
      </c>
      <c r="G89" s="10">
        <v>99.27</v>
      </c>
      <c r="H89" s="10">
        <v>87.02</v>
      </c>
      <c r="I89" s="10">
        <v>94.82</v>
      </c>
      <c r="J89" s="10">
        <v>91.23</v>
      </c>
      <c r="K89" s="10">
        <v>96.09</v>
      </c>
      <c r="L89" s="10">
        <v>91.37</v>
      </c>
      <c r="M89" s="10">
        <v>95.74</v>
      </c>
      <c r="N89" s="10">
        <v>89.38</v>
      </c>
      <c r="Q89" s="10">
        <v>127.99</v>
      </c>
      <c r="R89" s="10">
        <v>92.39</v>
      </c>
      <c r="S89" s="10">
        <v>88.5</v>
      </c>
      <c r="T89" s="10">
        <v>82.02</v>
      </c>
      <c r="U89" s="25" t="str">
        <f t="shared" si="41"/>
        <v/>
      </c>
      <c r="V89" s="25" t="str">
        <f t="shared" si="42"/>
        <v/>
      </c>
      <c r="W89" s="25" t="str">
        <f t="shared" si="43"/>
        <v>2 %</v>
      </c>
      <c r="X89" s="25" t="str">
        <f t="shared" si="44"/>
        <v>0.1 %</v>
      </c>
      <c r="Y89" s="25" t="str">
        <f t="shared" si="45"/>
        <v>-2.1 %</v>
      </c>
      <c r="Z89" s="25" t="str">
        <f t="shared" si="46"/>
        <v>-1.4 %</v>
      </c>
      <c r="AA89" s="25" t="str">
        <f t="shared" si="47"/>
        <v>-1.6 %</v>
      </c>
      <c r="AB89" s="25" t="str">
        <f t="shared" si="48"/>
        <v>-0.3 %</v>
      </c>
      <c r="AC89" s="25" t="str">
        <f t="shared" si="49"/>
        <v>-0.1 %</v>
      </c>
      <c r="AD89" s="25" t="str">
        <f t="shared" si="50"/>
        <v>-0.7 %</v>
      </c>
      <c r="AE89" s="25" t="str">
        <f t="shared" si="51"/>
        <v>-0.4 %</v>
      </c>
      <c r="AF89" s="25" t="str">
        <f t="shared" si="52"/>
        <v/>
      </c>
      <c r="AG89" s="25" t="str">
        <f t="shared" si="53"/>
        <v/>
      </c>
      <c r="AH89" s="25" t="str">
        <f t="shared" si="54"/>
        <v>-4.3 %</v>
      </c>
      <c r="AI89" s="25" t="str">
        <f t="shared" si="55"/>
        <v>-1.1 %</v>
      </c>
      <c r="AJ89" s="25" t="str">
        <f t="shared" si="56"/>
        <v>-1.4 %</v>
      </c>
      <c r="AK89" s="25" t="str">
        <f t="shared" si="57"/>
        <v>-2 %</v>
      </c>
      <c r="AL89" t="str">
        <f t="shared" si="58"/>
        <v/>
      </c>
      <c r="AM89" t="str">
        <f t="shared" si="59"/>
        <v/>
      </c>
      <c r="AN89" t="str">
        <f t="shared" si="60"/>
        <v>16.8 %</v>
      </c>
      <c r="AO89" t="str">
        <f t="shared" si="61"/>
        <v>0.8 %</v>
      </c>
      <c r="AP89" t="str">
        <f t="shared" si="62"/>
        <v>-10.5 %</v>
      </c>
      <c r="AQ89" t="str">
        <f t="shared" si="63"/>
        <v>-2.5 %</v>
      </c>
      <c r="AR89" t="str">
        <f t="shared" si="64"/>
        <v>-8 %</v>
      </c>
      <c r="AS89" t="str">
        <f t="shared" si="65"/>
        <v>-2.6 %</v>
      </c>
      <c r="AT89" t="str">
        <f t="shared" si="66"/>
        <v>-8.7 %</v>
      </c>
      <c r="AU89" t="str">
        <f t="shared" si="67"/>
        <v>0 %</v>
      </c>
      <c r="AV89" t="str">
        <f t="shared" si="68"/>
        <v>-10.8 %</v>
      </c>
      <c r="AW89" t="str">
        <f t="shared" si="69"/>
        <v/>
      </c>
      <c r="AX89" t="str">
        <f t="shared" si="70"/>
        <v/>
      </c>
      <c r="AY89" t="str">
        <f t="shared" si="71"/>
        <v>-5.4 %</v>
      </c>
      <c r="AZ89" t="str">
        <f t="shared" si="72"/>
        <v>-5.8 %</v>
      </c>
      <c r="BA89" t="str">
        <f t="shared" si="73"/>
        <v>-10.7 %</v>
      </c>
      <c r="BB89" t="str">
        <f t="shared" si="74"/>
        <v>-16.9 %</v>
      </c>
    </row>
    <row r="90" spans="1:54">
      <c r="A90">
        <v>2009</v>
      </c>
      <c r="B90">
        <v>5</v>
      </c>
      <c r="C90" t="s">
        <v>123</v>
      </c>
      <c r="F90" s="10">
        <v>138.32</v>
      </c>
      <c r="G90" s="10">
        <v>101.07</v>
      </c>
      <c r="H90" s="10">
        <v>87.13</v>
      </c>
      <c r="I90" s="10">
        <v>95.31</v>
      </c>
      <c r="J90" s="10">
        <v>90.41</v>
      </c>
      <c r="K90" s="10">
        <v>95.9</v>
      </c>
      <c r="L90" s="10">
        <v>90.88</v>
      </c>
      <c r="M90" s="10">
        <v>94.28</v>
      </c>
      <c r="N90" s="10">
        <v>89.87</v>
      </c>
      <c r="Q90" s="10">
        <v>125.11</v>
      </c>
      <c r="R90" s="10">
        <v>92.73</v>
      </c>
      <c r="S90" s="10">
        <v>88.82</v>
      </c>
      <c r="T90" s="10">
        <v>80.81</v>
      </c>
      <c r="U90" s="25" t="str">
        <f t="shared" si="41"/>
        <v/>
      </c>
      <c r="V90" s="25" t="str">
        <f t="shared" si="42"/>
        <v/>
      </c>
      <c r="W90" s="25" t="str">
        <f t="shared" si="43"/>
        <v>-1 %</v>
      </c>
      <c r="X90" s="25" t="str">
        <f t="shared" si="44"/>
        <v>1.8 %</v>
      </c>
      <c r="Y90" s="25" t="str">
        <f t="shared" si="45"/>
        <v>0.1 %</v>
      </c>
      <c r="Z90" s="25" t="str">
        <f t="shared" si="46"/>
        <v>0.5 %</v>
      </c>
      <c r="AA90" s="25" t="str">
        <f t="shared" si="47"/>
        <v>-0.9 %</v>
      </c>
      <c r="AB90" s="25" t="str">
        <f t="shared" si="48"/>
        <v>-0.2 %</v>
      </c>
      <c r="AC90" s="25" t="str">
        <f t="shared" si="49"/>
        <v>-0.5 %</v>
      </c>
      <c r="AD90" s="25" t="str">
        <f t="shared" si="50"/>
        <v>-1.5 %</v>
      </c>
      <c r="AE90" s="25" t="str">
        <f t="shared" si="51"/>
        <v>0.5 %</v>
      </c>
      <c r="AF90" s="25" t="str">
        <f t="shared" si="52"/>
        <v/>
      </c>
      <c r="AG90" s="25" t="str">
        <f t="shared" si="53"/>
        <v/>
      </c>
      <c r="AH90" s="25" t="str">
        <f t="shared" si="54"/>
        <v>-2.3 %</v>
      </c>
      <c r="AI90" s="25" t="str">
        <f t="shared" si="55"/>
        <v>0.4 %</v>
      </c>
      <c r="AJ90" s="25" t="str">
        <f t="shared" si="56"/>
        <v>0.4 %</v>
      </c>
      <c r="AK90" s="25" t="str">
        <f t="shared" si="57"/>
        <v>-1.5 %</v>
      </c>
      <c r="AL90" t="str">
        <f t="shared" si="58"/>
        <v/>
      </c>
      <c r="AM90" t="str">
        <f t="shared" si="59"/>
        <v/>
      </c>
      <c r="AN90" t="str">
        <f t="shared" si="60"/>
        <v>18.4 %</v>
      </c>
      <c r="AO90" t="str">
        <f t="shared" si="61"/>
        <v>-0.6 %</v>
      </c>
      <c r="AP90" t="str">
        <f t="shared" si="62"/>
        <v>-13 %</v>
      </c>
      <c r="AQ90" t="str">
        <f t="shared" si="63"/>
        <v>-5 %</v>
      </c>
      <c r="AR90" t="str">
        <f t="shared" si="64"/>
        <v>-10.4 %</v>
      </c>
      <c r="AS90" t="str">
        <f t="shared" si="65"/>
        <v>-3.6 %</v>
      </c>
      <c r="AT90" t="str">
        <f t="shared" si="66"/>
        <v>-9.6 %</v>
      </c>
      <c r="AU90" t="str">
        <f t="shared" si="67"/>
        <v>-2.9 %</v>
      </c>
      <c r="AV90" t="str">
        <f t="shared" si="68"/>
        <v>-11.5 %</v>
      </c>
      <c r="AW90" t="str">
        <f t="shared" si="69"/>
        <v/>
      </c>
      <c r="AX90" t="str">
        <f t="shared" si="70"/>
        <v/>
      </c>
      <c r="AY90" t="str">
        <f t="shared" si="71"/>
        <v>-9.9 %</v>
      </c>
      <c r="AZ90" t="str">
        <f t="shared" si="72"/>
        <v>-7.3 %</v>
      </c>
      <c r="BA90" t="str">
        <f t="shared" si="73"/>
        <v>-12.7 %</v>
      </c>
      <c r="BB90" t="str">
        <f t="shared" si="74"/>
        <v>-18.5 %</v>
      </c>
    </row>
    <row r="91" spans="1:54">
      <c r="A91">
        <v>2009</v>
      </c>
      <c r="B91">
        <v>6</v>
      </c>
      <c r="C91" t="s">
        <v>124</v>
      </c>
      <c r="F91" s="10">
        <v>130.09</v>
      </c>
      <c r="G91" s="10">
        <v>99.23</v>
      </c>
      <c r="H91" s="10">
        <v>86.44</v>
      </c>
      <c r="I91" s="10">
        <v>96.44</v>
      </c>
      <c r="J91" s="10">
        <v>90.75</v>
      </c>
      <c r="K91" s="10">
        <v>94.92</v>
      </c>
      <c r="L91" s="10">
        <v>91.12</v>
      </c>
      <c r="M91" s="10">
        <v>92.15</v>
      </c>
      <c r="N91" s="10">
        <v>89.97</v>
      </c>
      <c r="Q91" s="10">
        <v>127.83</v>
      </c>
      <c r="R91" s="10">
        <v>92.26</v>
      </c>
      <c r="S91" s="10">
        <v>88.73</v>
      </c>
      <c r="T91" s="10">
        <v>80.569999999999993</v>
      </c>
      <c r="U91" s="25" t="str">
        <f t="shared" si="41"/>
        <v/>
      </c>
      <c r="V91" s="25" t="str">
        <f t="shared" si="42"/>
        <v/>
      </c>
      <c r="W91" s="25" t="str">
        <f t="shared" si="43"/>
        <v>-5.9 %</v>
      </c>
      <c r="X91" s="25" t="str">
        <f t="shared" si="44"/>
        <v>-1.8 %</v>
      </c>
      <c r="Y91" s="25" t="str">
        <f t="shared" si="45"/>
        <v>-0.8 %</v>
      </c>
      <c r="Z91" s="25" t="str">
        <f t="shared" si="46"/>
        <v>1.2 %</v>
      </c>
      <c r="AA91" s="25" t="str">
        <f t="shared" si="47"/>
        <v>0.4 %</v>
      </c>
      <c r="AB91" s="25" t="str">
        <f t="shared" si="48"/>
        <v>-1 %</v>
      </c>
      <c r="AC91" s="25" t="str">
        <f t="shared" si="49"/>
        <v>0.3 %</v>
      </c>
      <c r="AD91" s="25" t="str">
        <f t="shared" si="50"/>
        <v>-2.3 %</v>
      </c>
      <c r="AE91" s="25" t="str">
        <f t="shared" si="51"/>
        <v>0.1 %</v>
      </c>
      <c r="AF91" s="25" t="str">
        <f t="shared" si="52"/>
        <v/>
      </c>
      <c r="AG91" s="25" t="str">
        <f t="shared" si="53"/>
        <v/>
      </c>
      <c r="AH91" s="25" t="str">
        <f t="shared" si="54"/>
        <v>2.2 %</v>
      </c>
      <c r="AI91" s="25" t="str">
        <f t="shared" si="55"/>
        <v>-0.5 %</v>
      </c>
      <c r="AJ91" s="25" t="str">
        <f t="shared" si="56"/>
        <v>-0.1 %</v>
      </c>
      <c r="AK91" s="25" t="str">
        <f t="shared" si="57"/>
        <v>-0.3 %</v>
      </c>
      <c r="AL91" t="str">
        <f t="shared" si="58"/>
        <v/>
      </c>
      <c r="AM91" t="str">
        <f t="shared" si="59"/>
        <v/>
      </c>
      <c r="AN91" t="str">
        <f t="shared" si="60"/>
        <v>19.8 %</v>
      </c>
      <c r="AO91" t="str">
        <f t="shared" si="61"/>
        <v>1 %</v>
      </c>
      <c r="AP91" t="str">
        <f t="shared" si="62"/>
        <v>-14.7 %</v>
      </c>
      <c r="AQ91" t="str">
        <f t="shared" si="63"/>
        <v>-6.1 %</v>
      </c>
      <c r="AR91" t="str">
        <f t="shared" si="64"/>
        <v>-11 %</v>
      </c>
      <c r="AS91" t="str">
        <f t="shared" si="65"/>
        <v>-4.1 %</v>
      </c>
      <c r="AT91" t="str">
        <f t="shared" si="66"/>
        <v>-11.3 %</v>
      </c>
      <c r="AU91" t="str">
        <f t="shared" si="67"/>
        <v>-6.5 %</v>
      </c>
      <c r="AV91" t="str">
        <f t="shared" si="68"/>
        <v>-12.3 %</v>
      </c>
      <c r="AW91" t="str">
        <f t="shared" si="69"/>
        <v/>
      </c>
      <c r="AX91" t="str">
        <f t="shared" si="70"/>
        <v/>
      </c>
      <c r="AY91" t="str">
        <f t="shared" si="71"/>
        <v>-11.4 %</v>
      </c>
      <c r="AZ91" t="str">
        <f t="shared" si="72"/>
        <v>-8.8 %</v>
      </c>
      <c r="BA91" t="str">
        <f t="shared" si="73"/>
        <v>-14 %</v>
      </c>
      <c r="BB91" t="str">
        <f t="shared" si="74"/>
        <v>-18.6 %</v>
      </c>
    </row>
    <row r="92" spans="1:54">
      <c r="A92">
        <v>2009</v>
      </c>
      <c r="B92">
        <v>7</v>
      </c>
      <c r="C92" t="s">
        <v>125</v>
      </c>
      <c r="F92" s="10">
        <v>132.56</v>
      </c>
      <c r="G92" s="10">
        <v>100.52</v>
      </c>
      <c r="H92" s="10">
        <v>87.83</v>
      </c>
      <c r="I92" s="10">
        <v>96.64</v>
      </c>
      <c r="J92" s="10">
        <v>92.81</v>
      </c>
      <c r="K92" s="10">
        <v>95.78</v>
      </c>
      <c r="L92" s="10">
        <v>92.61</v>
      </c>
      <c r="M92" s="10">
        <v>94.02</v>
      </c>
      <c r="N92" s="10">
        <v>92.37</v>
      </c>
      <c r="Q92" s="10">
        <v>132</v>
      </c>
      <c r="R92" s="10">
        <v>93.38</v>
      </c>
      <c r="S92" s="10">
        <v>89.63</v>
      </c>
      <c r="T92" s="10">
        <v>77.95</v>
      </c>
      <c r="U92" s="25" t="str">
        <f t="shared" si="41"/>
        <v/>
      </c>
      <c r="V92" s="25" t="str">
        <f t="shared" si="42"/>
        <v/>
      </c>
      <c r="W92" s="25" t="str">
        <f t="shared" si="43"/>
        <v>1.9 %</v>
      </c>
      <c r="X92" s="25" t="str">
        <f t="shared" si="44"/>
        <v>1.3 %</v>
      </c>
      <c r="Y92" s="25" t="str">
        <f t="shared" si="45"/>
        <v>1.6 %</v>
      </c>
      <c r="Z92" s="25" t="str">
        <f t="shared" si="46"/>
        <v>0.2 %</v>
      </c>
      <c r="AA92" s="25" t="str">
        <f t="shared" si="47"/>
        <v>2.3 %</v>
      </c>
      <c r="AB92" s="25" t="str">
        <f t="shared" si="48"/>
        <v>0.9 %</v>
      </c>
      <c r="AC92" s="25" t="str">
        <f t="shared" si="49"/>
        <v>1.6 %</v>
      </c>
      <c r="AD92" s="25" t="str">
        <f t="shared" si="50"/>
        <v>2 %</v>
      </c>
      <c r="AE92" s="25" t="str">
        <f t="shared" si="51"/>
        <v>2.7 %</v>
      </c>
      <c r="AF92" s="25" t="str">
        <f t="shared" si="52"/>
        <v/>
      </c>
      <c r="AG92" s="25" t="str">
        <f t="shared" si="53"/>
        <v/>
      </c>
      <c r="AH92" s="25" t="str">
        <f t="shared" si="54"/>
        <v>3.3 %</v>
      </c>
      <c r="AI92" s="25" t="str">
        <f t="shared" si="55"/>
        <v>1.2 %</v>
      </c>
      <c r="AJ92" s="25" t="str">
        <f t="shared" si="56"/>
        <v>1 %</v>
      </c>
      <c r="AK92" s="25" t="str">
        <f t="shared" si="57"/>
        <v>-3.3 %</v>
      </c>
      <c r="AL92" t="str">
        <f t="shared" si="58"/>
        <v/>
      </c>
      <c r="AM92" t="str">
        <f t="shared" si="59"/>
        <v/>
      </c>
      <c r="AN92" t="str">
        <f t="shared" si="60"/>
        <v>8.5 %</v>
      </c>
      <c r="AO92" t="str">
        <f t="shared" si="61"/>
        <v>-3.4 %</v>
      </c>
      <c r="AP92" t="str">
        <f t="shared" si="62"/>
        <v>-16.4 %</v>
      </c>
      <c r="AQ92" t="str">
        <f t="shared" si="63"/>
        <v>-6.7 %</v>
      </c>
      <c r="AR92" t="str">
        <f t="shared" si="64"/>
        <v>-12.4 %</v>
      </c>
      <c r="AS92" t="str">
        <f t="shared" si="65"/>
        <v>-6.5 %</v>
      </c>
      <c r="AT92" t="str">
        <f t="shared" si="66"/>
        <v>-11.2 %</v>
      </c>
      <c r="AU92" t="str">
        <f t="shared" si="67"/>
        <v>-10.5 %</v>
      </c>
      <c r="AV92" t="str">
        <f t="shared" si="68"/>
        <v>-12.8 %</v>
      </c>
      <c r="AW92" t="str">
        <f t="shared" si="69"/>
        <v/>
      </c>
      <c r="AX92" t="str">
        <f t="shared" si="70"/>
        <v/>
      </c>
      <c r="AY92" t="str">
        <f t="shared" si="71"/>
        <v>-9.8 %</v>
      </c>
      <c r="AZ92" t="str">
        <f t="shared" si="72"/>
        <v>-10.7 %</v>
      </c>
      <c r="BA92" t="str">
        <f t="shared" si="73"/>
        <v>-15 %</v>
      </c>
      <c r="BB92" t="str">
        <f t="shared" si="74"/>
        <v>-20.7 %</v>
      </c>
    </row>
    <row r="93" spans="1:54">
      <c r="A93">
        <v>2009</v>
      </c>
      <c r="B93">
        <v>8</v>
      </c>
      <c r="C93" t="s">
        <v>126</v>
      </c>
      <c r="F93" s="10">
        <v>139.53</v>
      </c>
      <c r="G93" s="10">
        <v>103.19</v>
      </c>
      <c r="H93" s="10">
        <v>90.46</v>
      </c>
      <c r="I93" s="10">
        <v>96.98</v>
      </c>
      <c r="J93" s="10">
        <v>91.88</v>
      </c>
      <c r="K93" s="10">
        <v>98.32</v>
      </c>
      <c r="L93" s="10">
        <v>94.32</v>
      </c>
      <c r="M93" s="10">
        <v>96.91</v>
      </c>
      <c r="N93" s="10">
        <v>94.21</v>
      </c>
      <c r="Q93" s="10">
        <v>133.62</v>
      </c>
      <c r="R93" s="10">
        <v>95.16</v>
      </c>
      <c r="S93" s="10">
        <v>91.2</v>
      </c>
      <c r="T93" s="10">
        <v>77.5</v>
      </c>
      <c r="U93" s="25" t="str">
        <f t="shared" si="41"/>
        <v/>
      </c>
      <c r="V93" s="25" t="str">
        <f t="shared" si="42"/>
        <v/>
      </c>
      <c r="W93" s="25" t="str">
        <f t="shared" si="43"/>
        <v>5.3 %</v>
      </c>
      <c r="X93" s="25" t="str">
        <f t="shared" si="44"/>
        <v>2.7 %</v>
      </c>
      <c r="Y93" s="25" t="str">
        <f t="shared" si="45"/>
        <v>3 %</v>
      </c>
      <c r="Z93" s="25" t="str">
        <f t="shared" si="46"/>
        <v>0.4 %</v>
      </c>
      <c r="AA93" s="25" t="str">
        <f t="shared" si="47"/>
        <v>-1 %</v>
      </c>
      <c r="AB93" s="25" t="str">
        <f t="shared" si="48"/>
        <v>2.7 %</v>
      </c>
      <c r="AC93" s="25" t="str">
        <f t="shared" si="49"/>
        <v>1.8 %</v>
      </c>
      <c r="AD93" s="25" t="str">
        <f t="shared" si="50"/>
        <v>3.1 %</v>
      </c>
      <c r="AE93" s="25" t="str">
        <f t="shared" si="51"/>
        <v>2 %</v>
      </c>
      <c r="AF93" s="25" t="str">
        <f t="shared" si="52"/>
        <v/>
      </c>
      <c r="AG93" s="25" t="str">
        <f t="shared" si="53"/>
        <v/>
      </c>
      <c r="AH93" s="25" t="str">
        <f t="shared" si="54"/>
        <v>1.2 %</v>
      </c>
      <c r="AI93" s="25" t="str">
        <f t="shared" si="55"/>
        <v>1.9 %</v>
      </c>
      <c r="AJ93" s="25" t="str">
        <f t="shared" si="56"/>
        <v>1.8 %</v>
      </c>
      <c r="AK93" s="25" t="str">
        <f t="shared" si="57"/>
        <v>-0.6 %</v>
      </c>
      <c r="AL93" t="str">
        <f t="shared" si="58"/>
        <v/>
      </c>
      <c r="AM93" t="str">
        <f t="shared" si="59"/>
        <v/>
      </c>
      <c r="AN93" t="str">
        <f t="shared" si="60"/>
        <v>8.5 %</v>
      </c>
      <c r="AO93" t="str">
        <f t="shared" si="61"/>
        <v>-0.1 %</v>
      </c>
      <c r="AP93" t="str">
        <f t="shared" si="62"/>
        <v>-15.2 %</v>
      </c>
      <c r="AQ93" t="str">
        <f t="shared" si="63"/>
        <v>-5.5 %</v>
      </c>
      <c r="AR93" t="str">
        <f t="shared" si="64"/>
        <v>-9.6 %</v>
      </c>
      <c r="AS93" t="str">
        <f t="shared" si="65"/>
        <v>-5.9 %</v>
      </c>
      <c r="AT93" t="str">
        <f t="shared" si="66"/>
        <v>-9.2 %</v>
      </c>
      <c r="AU93" t="str">
        <f t="shared" si="67"/>
        <v>-8.8 %</v>
      </c>
      <c r="AV93" t="str">
        <f t="shared" si="68"/>
        <v>-9.7 %</v>
      </c>
      <c r="AW93" t="str">
        <f t="shared" si="69"/>
        <v/>
      </c>
      <c r="AX93" t="str">
        <f t="shared" si="70"/>
        <v/>
      </c>
      <c r="AY93" t="str">
        <f t="shared" si="71"/>
        <v>-4.7 %</v>
      </c>
      <c r="AZ93" t="str">
        <f t="shared" si="72"/>
        <v>-8.6 %</v>
      </c>
      <c r="BA93" t="str">
        <f t="shared" si="73"/>
        <v>-12.7 %</v>
      </c>
      <c r="BB93" t="str">
        <f t="shared" si="74"/>
        <v>-24.1 %</v>
      </c>
    </row>
    <row r="94" spans="1:54">
      <c r="A94">
        <v>2009</v>
      </c>
      <c r="B94">
        <v>9</v>
      </c>
      <c r="C94" t="s">
        <v>127</v>
      </c>
      <c r="D94" s="10">
        <v>100.07</v>
      </c>
      <c r="E94" s="10">
        <v>100.07</v>
      </c>
      <c r="G94" s="10">
        <v>105.49</v>
      </c>
      <c r="H94" s="10">
        <v>91.54</v>
      </c>
      <c r="I94" s="10">
        <v>97.38</v>
      </c>
      <c r="J94" s="10">
        <v>93.3</v>
      </c>
      <c r="K94" s="10">
        <v>99.47</v>
      </c>
      <c r="L94" s="10">
        <v>94.98</v>
      </c>
      <c r="M94" s="10">
        <v>98.39</v>
      </c>
      <c r="N94" s="10">
        <v>94.22</v>
      </c>
      <c r="O94" s="10">
        <v>96.07</v>
      </c>
      <c r="P94" s="10">
        <v>96.07</v>
      </c>
      <c r="R94" s="10">
        <v>96.03</v>
      </c>
      <c r="S94" s="10">
        <v>92.08</v>
      </c>
      <c r="T94" s="10">
        <v>75.180000000000007</v>
      </c>
      <c r="U94" s="25" t="str">
        <f t="shared" si="41"/>
        <v/>
      </c>
      <c r="V94" s="25" t="str">
        <f t="shared" si="42"/>
        <v/>
      </c>
      <c r="W94" s="25" t="str">
        <f t="shared" si="43"/>
        <v>-100 %</v>
      </c>
      <c r="X94" s="25" t="str">
        <f t="shared" si="44"/>
        <v>2.2 %</v>
      </c>
      <c r="Y94" s="25" t="str">
        <f t="shared" si="45"/>
        <v>1.2 %</v>
      </c>
      <c r="Z94" s="25" t="str">
        <f t="shared" si="46"/>
        <v>0.4 %</v>
      </c>
      <c r="AA94" s="25" t="str">
        <f t="shared" si="47"/>
        <v>1.5 %</v>
      </c>
      <c r="AB94" s="25" t="str">
        <f t="shared" si="48"/>
        <v>1.2 %</v>
      </c>
      <c r="AC94" s="25" t="str">
        <f t="shared" si="49"/>
        <v>0.7 %</v>
      </c>
      <c r="AD94" s="25" t="str">
        <f t="shared" si="50"/>
        <v>1.5 %</v>
      </c>
      <c r="AE94" s="25" t="str">
        <f t="shared" si="51"/>
        <v>0 %</v>
      </c>
      <c r="AF94" s="25" t="str">
        <f t="shared" si="52"/>
        <v/>
      </c>
      <c r="AG94" s="25" t="str">
        <f t="shared" si="53"/>
        <v/>
      </c>
      <c r="AH94" s="25" t="str">
        <f t="shared" si="54"/>
        <v>-100 %</v>
      </c>
      <c r="AI94" s="25" t="str">
        <f t="shared" si="55"/>
        <v>0.9 %</v>
      </c>
      <c r="AJ94" s="25" t="str">
        <f t="shared" si="56"/>
        <v>1 %</v>
      </c>
      <c r="AK94" s="25" t="str">
        <f t="shared" si="57"/>
        <v>-3 %</v>
      </c>
      <c r="AL94" t="str">
        <f t="shared" si="58"/>
        <v/>
      </c>
      <c r="AM94" t="str">
        <f t="shared" si="59"/>
        <v/>
      </c>
      <c r="AN94" t="str">
        <f t="shared" si="60"/>
        <v>10.9 %</v>
      </c>
      <c r="AO94" t="str">
        <f t="shared" si="61"/>
        <v>1.4 %</v>
      </c>
      <c r="AP94" t="str">
        <f t="shared" si="62"/>
        <v>-11.9 %</v>
      </c>
      <c r="AQ94" t="str">
        <f t="shared" si="63"/>
        <v>-6.5 %</v>
      </c>
      <c r="AR94" t="str">
        <f t="shared" si="64"/>
        <v>-10.7 %</v>
      </c>
      <c r="AS94" t="str">
        <f t="shared" si="65"/>
        <v>-6.5 %</v>
      </c>
      <c r="AT94" t="str">
        <f t="shared" si="66"/>
        <v>-9 %</v>
      </c>
      <c r="AU94" t="str">
        <f t="shared" si="67"/>
        <v>-7.2 %</v>
      </c>
      <c r="AV94" t="str">
        <f t="shared" si="68"/>
        <v>-7.3 %</v>
      </c>
      <c r="AW94" t="str">
        <f t="shared" si="69"/>
        <v/>
      </c>
      <c r="AX94" t="str">
        <f t="shared" si="70"/>
        <v/>
      </c>
      <c r="AY94" t="str">
        <f t="shared" si="71"/>
        <v>-3.4 %</v>
      </c>
      <c r="AZ94" t="str">
        <f t="shared" si="72"/>
        <v>-7.6 %</v>
      </c>
      <c r="BA94" t="str">
        <f t="shared" si="73"/>
        <v>-11.3 %</v>
      </c>
      <c r="BB94" t="str">
        <f t="shared" si="74"/>
        <v>-25.2 %</v>
      </c>
    </row>
    <row r="95" spans="1:54">
      <c r="A95">
        <v>2009</v>
      </c>
      <c r="B95">
        <v>10</v>
      </c>
      <c r="C95" t="s">
        <v>128</v>
      </c>
      <c r="D95" s="10">
        <v>101.98</v>
      </c>
      <c r="E95" s="10">
        <v>101.32</v>
      </c>
      <c r="G95" s="10">
        <v>106.71</v>
      </c>
      <c r="H95" s="10">
        <v>93.45</v>
      </c>
      <c r="I95" s="10">
        <v>98.69</v>
      </c>
      <c r="J95" s="10">
        <v>94.44</v>
      </c>
      <c r="K95" s="10">
        <v>99.87</v>
      </c>
      <c r="L95" s="10">
        <v>96.43</v>
      </c>
      <c r="M95" s="10">
        <v>99.62</v>
      </c>
      <c r="N95" s="10">
        <v>95.97</v>
      </c>
      <c r="O95" s="10">
        <v>96.75</v>
      </c>
      <c r="P95" s="10">
        <v>95.18</v>
      </c>
      <c r="R95" s="10">
        <v>97.81</v>
      </c>
      <c r="S95" s="10">
        <v>94.04</v>
      </c>
      <c r="T95" s="10">
        <v>76.099999999999994</v>
      </c>
      <c r="U95" s="25" t="str">
        <f t="shared" si="41"/>
        <v>1.9 %</v>
      </c>
      <c r="V95" s="25" t="str">
        <f t="shared" si="42"/>
        <v>1.2 %</v>
      </c>
      <c r="W95" s="25" t="str">
        <f t="shared" si="43"/>
        <v/>
      </c>
      <c r="X95" s="25" t="str">
        <f t="shared" si="44"/>
        <v>1.2 %</v>
      </c>
      <c r="Y95" s="25" t="str">
        <f t="shared" si="45"/>
        <v>2.1 %</v>
      </c>
      <c r="Z95" s="25" t="str">
        <f t="shared" si="46"/>
        <v>1.3 %</v>
      </c>
      <c r="AA95" s="25" t="str">
        <f t="shared" si="47"/>
        <v>1.2 %</v>
      </c>
      <c r="AB95" s="25" t="str">
        <f t="shared" si="48"/>
        <v>0.4 %</v>
      </c>
      <c r="AC95" s="25" t="str">
        <f t="shared" si="49"/>
        <v>1.5 %</v>
      </c>
      <c r="AD95" s="25" t="str">
        <f t="shared" si="50"/>
        <v>1.3 %</v>
      </c>
      <c r="AE95" s="25" t="str">
        <f t="shared" si="51"/>
        <v>1.9 %</v>
      </c>
      <c r="AF95" s="25" t="str">
        <f t="shared" si="52"/>
        <v>0.7 %</v>
      </c>
      <c r="AG95" s="25" t="str">
        <f t="shared" si="53"/>
        <v>-0.9 %</v>
      </c>
      <c r="AH95" s="25" t="str">
        <f t="shared" si="54"/>
        <v/>
      </c>
      <c r="AI95" s="25" t="str">
        <f t="shared" si="55"/>
        <v>1.9 %</v>
      </c>
      <c r="AJ95" s="25" t="str">
        <f t="shared" si="56"/>
        <v>2.1 %</v>
      </c>
      <c r="AK95" s="25" t="str">
        <f t="shared" si="57"/>
        <v>1.2 %</v>
      </c>
      <c r="AL95" t="str">
        <f t="shared" si="58"/>
        <v/>
      </c>
      <c r="AM95" t="str">
        <f t="shared" si="59"/>
        <v/>
      </c>
      <c r="AN95" t="str">
        <f t="shared" si="60"/>
        <v>-100 %</v>
      </c>
      <c r="AO95" t="str">
        <f t="shared" si="61"/>
        <v>3.1 %</v>
      </c>
      <c r="AP95" t="str">
        <f t="shared" si="62"/>
        <v>-10.2 %</v>
      </c>
      <c r="AQ95" t="str">
        <f t="shared" si="63"/>
        <v>-5.4 %</v>
      </c>
      <c r="AR95" t="str">
        <f t="shared" si="64"/>
        <v>-6.1 %</v>
      </c>
      <c r="AS95" t="str">
        <f t="shared" si="65"/>
        <v>-3.8 %</v>
      </c>
      <c r="AT95" t="str">
        <f t="shared" si="66"/>
        <v>-7 %</v>
      </c>
      <c r="AU95" t="str">
        <f t="shared" si="67"/>
        <v>-4.7 %</v>
      </c>
      <c r="AV95" t="str">
        <f t="shared" si="68"/>
        <v>-5.4 %</v>
      </c>
      <c r="AW95" t="str">
        <f t="shared" si="69"/>
        <v/>
      </c>
      <c r="AX95" t="str">
        <f t="shared" si="70"/>
        <v/>
      </c>
      <c r="AY95" t="str">
        <f t="shared" si="71"/>
        <v>-100 %</v>
      </c>
      <c r="AZ95" t="str">
        <f t="shared" si="72"/>
        <v>-6.1 %</v>
      </c>
      <c r="BA95" t="str">
        <f t="shared" si="73"/>
        <v>-9.2 %</v>
      </c>
      <c r="BB95" t="str">
        <f t="shared" si="74"/>
        <v>-26.7 %</v>
      </c>
    </row>
    <row r="96" spans="1:54">
      <c r="A96">
        <v>2009</v>
      </c>
      <c r="B96">
        <v>11</v>
      </c>
      <c r="C96" t="s">
        <v>129</v>
      </c>
      <c r="D96" s="10">
        <v>101.88</v>
      </c>
      <c r="E96" s="10">
        <v>100.85</v>
      </c>
      <c r="G96" s="10">
        <v>106.38</v>
      </c>
      <c r="H96" s="10">
        <v>92.59</v>
      </c>
      <c r="I96" s="10">
        <v>97.99</v>
      </c>
      <c r="J96" s="10">
        <v>94.58</v>
      </c>
      <c r="K96" s="10">
        <v>101.05</v>
      </c>
      <c r="L96" s="10">
        <v>97.16</v>
      </c>
      <c r="M96" s="10">
        <v>100.49</v>
      </c>
      <c r="N96" s="10">
        <v>96.17</v>
      </c>
      <c r="O96" s="10">
        <v>98.38</v>
      </c>
      <c r="P96" s="10">
        <v>93.93</v>
      </c>
      <c r="R96" s="10">
        <v>97.75</v>
      </c>
      <c r="S96" s="10">
        <v>94.26</v>
      </c>
      <c r="T96" s="10">
        <v>76.84</v>
      </c>
      <c r="U96" s="25" t="str">
        <f t="shared" si="41"/>
        <v>-0.1 %</v>
      </c>
      <c r="V96" s="25" t="str">
        <f t="shared" si="42"/>
        <v>-0.5 %</v>
      </c>
      <c r="W96" s="25" t="str">
        <f t="shared" si="43"/>
        <v/>
      </c>
      <c r="X96" s="25" t="str">
        <f t="shared" si="44"/>
        <v>-0.3 %</v>
      </c>
      <c r="Y96" s="25" t="str">
        <f t="shared" si="45"/>
        <v>-0.9 %</v>
      </c>
      <c r="Z96" s="25" t="str">
        <f t="shared" si="46"/>
        <v>-0.7 %</v>
      </c>
      <c r="AA96" s="25" t="str">
        <f t="shared" si="47"/>
        <v>0.1 %</v>
      </c>
      <c r="AB96" s="25" t="str">
        <f t="shared" si="48"/>
        <v>1.2 %</v>
      </c>
      <c r="AC96" s="25" t="str">
        <f t="shared" si="49"/>
        <v>0.8 %</v>
      </c>
      <c r="AD96" s="25" t="str">
        <f t="shared" si="50"/>
        <v>0.9 %</v>
      </c>
      <c r="AE96" s="25" t="str">
        <f t="shared" si="51"/>
        <v>0.2 %</v>
      </c>
      <c r="AF96" s="25" t="str">
        <f t="shared" si="52"/>
        <v>1.7 %</v>
      </c>
      <c r="AG96" s="25" t="str">
        <f t="shared" si="53"/>
        <v>-1.3 %</v>
      </c>
      <c r="AH96" s="25" t="str">
        <f t="shared" si="54"/>
        <v/>
      </c>
      <c r="AI96" s="25" t="str">
        <f t="shared" si="55"/>
        <v>-0.1 %</v>
      </c>
      <c r="AJ96" s="25" t="str">
        <f t="shared" si="56"/>
        <v>0.2 %</v>
      </c>
      <c r="AK96" s="25" t="str">
        <f t="shared" si="57"/>
        <v>1 %</v>
      </c>
      <c r="AL96" t="str">
        <f t="shared" si="58"/>
        <v/>
      </c>
      <c r="AM96" t="str">
        <f t="shared" si="59"/>
        <v/>
      </c>
      <c r="AN96" t="str">
        <f t="shared" si="60"/>
        <v>-100 %</v>
      </c>
      <c r="AO96" t="str">
        <f t="shared" si="61"/>
        <v>6.2 %</v>
      </c>
      <c r="AP96" t="str">
        <f t="shared" si="62"/>
        <v>-5.2 %</v>
      </c>
      <c r="AQ96" t="str">
        <f t="shared" si="63"/>
        <v>-1.8 %</v>
      </c>
      <c r="AR96" t="str">
        <f t="shared" si="64"/>
        <v>-3.7 %</v>
      </c>
      <c r="AS96" t="str">
        <f t="shared" si="65"/>
        <v>-0.8 %</v>
      </c>
      <c r="AT96" t="str">
        <f t="shared" si="66"/>
        <v>-2.5 %</v>
      </c>
      <c r="AU96" t="str">
        <f t="shared" si="67"/>
        <v>-2.4 %</v>
      </c>
      <c r="AV96" t="str">
        <f t="shared" si="68"/>
        <v>-1.7 %</v>
      </c>
      <c r="AW96" t="str">
        <f t="shared" si="69"/>
        <v/>
      </c>
      <c r="AX96" t="str">
        <f t="shared" si="70"/>
        <v/>
      </c>
      <c r="AY96" t="str">
        <f t="shared" si="71"/>
        <v>-100 %</v>
      </c>
      <c r="AZ96" t="str">
        <f t="shared" si="72"/>
        <v>-1.2 %</v>
      </c>
      <c r="BA96" t="str">
        <f t="shared" si="73"/>
        <v>-3.3 %</v>
      </c>
      <c r="BB96" t="str">
        <f t="shared" si="74"/>
        <v>-22.6 %</v>
      </c>
    </row>
    <row r="97" spans="1:54">
      <c r="A97">
        <v>2009</v>
      </c>
      <c r="B97">
        <v>12</v>
      </c>
      <c r="C97" t="s">
        <v>130</v>
      </c>
      <c r="D97" s="10">
        <v>101.29</v>
      </c>
      <c r="E97" s="10">
        <v>100.24</v>
      </c>
      <c r="G97" s="10">
        <v>107.24</v>
      </c>
      <c r="H97" s="10">
        <v>93.02</v>
      </c>
      <c r="I97" s="10">
        <v>97.48</v>
      </c>
      <c r="J97" s="10">
        <v>93.98</v>
      </c>
      <c r="K97" s="10">
        <v>101.16</v>
      </c>
      <c r="L97" s="10">
        <v>97.48</v>
      </c>
      <c r="M97" s="10">
        <v>100.79</v>
      </c>
      <c r="N97" s="10">
        <v>96.12</v>
      </c>
      <c r="O97" s="10">
        <v>100.46</v>
      </c>
      <c r="P97" s="10">
        <v>92.51</v>
      </c>
      <c r="R97" s="10">
        <v>98.12</v>
      </c>
      <c r="S97" s="10">
        <v>94.39</v>
      </c>
      <c r="T97" s="10">
        <v>79.03</v>
      </c>
      <c r="U97" s="25" t="str">
        <f t="shared" si="41"/>
        <v>-0.6 %</v>
      </c>
      <c r="V97" s="25" t="str">
        <f t="shared" si="42"/>
        <v>-0.6 %</v>
      </c>
      <c r="W97" s="25" t="str">
        <f t="shared" si="43"/>
        <v/>
      </c>
      <c r="X97" s="25" t="str">
        <f t="shared" si="44"/>
        <v>0.8 %</v>
      </c>
      <c r="Y97" s="25" t="str">
        <f t="shared" si="45"/>
        <v>0.5 %</v>
      </c>
      <c r="Z97" s="25" t="str">
        <f t="shared" si="46"/>
        <v>-0.5 %</v>
      </c>
      <c r="AA97" s="25" t="str">
        <f t="shared" si="47"/>
        <v>-0.6 %</v>
      </c>
      <c r="AB97" s="25" t="str">
        <f t="shared" si="48"/>
        <v>0.1 %</v>
      </c>
      <c r="AC97" s="25" t="str">
        <f t="shared" si="49"/>
        <v>0.3 %</v>
      </c>
      <c r="AD97" s="25" t="str">
        <f t="shared" si="50"/>
        <v>0.3 %</v>
      </c>
      <c r="AE97" s="25" t="str">
        <f t="shared" si="51"/>
        <v>-0.1 %</v>
      </c>
      <c r="AF97" s="25" t="str">
        <f t="shared" si="52"/>
        <v>2.1 %</v>
      </c>
      <c r="AG97" s="25" t="str">
        <f t="shared" si="53"/>
        <v>-1.5 %</v>
      </c>
      <c r="AH97" s="25" t="str">
        <f t="shared" si="54"/>
        <v/>
      </c>
      <c r="AI97" s="25" t="str">
        <f t="shared" si="55"/>
        <v>0.4 %</v>
      </c>
      <c r="AJ97" s="25" t="str">
        <f t="shared" si="56"/>
        <v>0.1 %</v>
      </c>
      <c r="AK97" s="25" t="str">
        <f t="shared" si="57"/>
        <v>2.9 %</v>
      </c>
      <c r="AL97" t="str">
        <f t="shared" si="58"/>
        <v/>
      </c>
      <c r="AM97" t="str">
        <f t="shared" si="59"/>
        <v/>
      </c>
      <c r="AN97" t="str">
        <f t="shared" si="60"/>
        <v>-100 %</v>
      </c>
      <c r="AO97" t="str">
        <f t="shared" si="61"/>
        <v>6.2 %</v>
      </c>
      <c r="AP97" t="str">
        <f t="shared" si="62"/>
        <v>-3.2 %</v>
      </c>
      <c r="AQ97" t="str">
        <f t="shared" si="63"/>
        <v>-0.4 %</v>
      </c>
      <c r="AR97" t="str">
        <f t="shared" si="64"/>
        <v>-2.3 %</v>
      </c>
      <c r="AS97" t="str">
        <f t="shared" si="65"/>
        <v>2.3 %</v>
      </c>
      <c r="AT97" t="str">
        <f t="shared" si="66"/>
        <v>1.8 %</v>
      </c>
      <c r="AU97" t="str">
        <f t="shared" si="67"/>
        <v>0.4 %</v>
      </c>
      <c r="AV97" t="str">
        <f t="shared" si="68"/>
        <v>-0.7 %</v>
      </c>
      <c r="AW97" t="str">
        <f t="shared" si="69"/>
        <v/>
      </c>
      <c r="AX97" t="str">
        <f t="shared" si="70"/>
        <v/>
      </c>
      <c r="AY97" t="str">
        <f t="shared" si="71"/>
        <v>-100 %</v>
      </c>
      <c r="AZ97" t="str">
        <f t="shared" si="72"/>
        <v>1.2 %</v>
      </c>
      <c r="BA97" t="str">
        <f t="shared" si="73"/>
        <v>-0.1 %</v>
      </c>
      <c r="BB97" t="str">
        <f t="shared" si="74"/>
        <v>-20.3 %</v>
      </c>
    </row>
    <row r="98" spans="1:54">
      <c r="A98">
        <v>2010</v>
      </c>
      <c r="B98">
        <v>1</v>
      </c>
      <c r="C98" t="s">
        <v>119</v>
      </c>
      <c r="D98" s="10">
        <v>101.66</v>
      </c>
      <c r="E98" s="10">
        <v>100.65</v>
      </c>
      <c r="G98" s="10">
        <v>107.3</v>
      </c>
      <c r="H98" s="10">
        <v>93.66</v>
      </c>
      <c r="I98" s="10">
        <v>97.05</v>
      </c>
      <c r="J98" s="10">
        <v>94.67</v>
      </c>
      <c r="K98" s="10">
        <v>102.91</v>
      </c>
      <c r="L98" s="10">
        <v>97.33</v>
      </c>
      <c r="M98" s="10">
        <v>103.18</v>
      </c>
      <c r="N98" s="10">
        <v>96.73</v>
      </c>
      <c r="O98" s="10">
        <v>104.17</v>
      </c>
      <c r="P98" s="10">
        <v>91.86</v>
      </c>
      <c r="R98" s="10">
        <v>99.08</v>
      </c>
      <c r="S98" s="10">
        <v>94.99</v>
      </c>
      <c r="T98" s="10">
        <v>79.400000000000006</v>
      </c>
      <c r="U98" s="25" t="str">
        <f t="shared" si="41"/>
        <v>0.4 %</v>
      </c>
      <c r="V98" s="25" t="str">
        <f t="shared" si="42"/>
        <v>0.4 %</v>
      </c>
      <c r="W98" s="25" t="str">
        <f t="shared" si="43"/>
        <v/>
      </c>
      <c r="X98" s="25" t="str">
        <f t="shared" si="44"/>
        <v>0.1 %</v>
      </c>
      <c r="Y98" s="25" t="str">
        <f t="shared" si="45"/>
        <v>0.7 %</v>
      </c>
      <c r="Z98" s="25" t="str">
        <f t="shared" si="46"/>
        <v>-0.4 %</v>
      </c>
      <c r="AA98" s="25" t="str">
        <f t="shared" si="47"/>
        <v>0.7 %</v>
      </c>
      <c r="AB98" s="25" t="str">
        <f t="shared" si="48"/>
        <v>1.7 %</v>
      </c>
      <c r="AC98" s="25" t="str">
        <f t="shared" si="49"/>
        <v>-0.2 %</v>
      </c>
      <c r="AD98" s="25" t="str">
        <f t="shared" si="50"/>
        <v>2.4 %</v>
      </c>
      <c r="AE98" s="25" t="str">
        <f t="shared" si="51"/>
        <v>0.6 %</v>
      </c>
      <c r="AF98" s="25" t="str">
        <f t="shared" si="52"/>
        <v>3.7 %</v>
      </c>
      <c r="AG98" s="25" t="str">
        <f t="shared" si="53"/>
        <v>-0.7 %</v>
      </c>
      <c r="AH98" s="25" t="str">
        <f t="shared" si="54"/>
        <v/>
      </c>
      <c r="AI98" s="25" t="str">
        <f t="shared" si="55"/>
        <v>1 %</v>
      </c>
      <c r="AJ98" s="25" t="str">
        <f t="shared" si="56"/>
        <v>0.6 %</v>
      </c>
      <c r="AK98" s="25" t="str">
        <f t="shared" si="57"/>
        <v>0.5 %</v>
      </c>
      <c r="AL98" t="str">
        <f t="shared" si="58"/>
        <v/>
      </c>
      <c r="AM98" t="str">
        <f t="shared" si="59"/>
        <v/>
      </c>
      <c r="AN98" t="str">
        <f t="shared" si="60"/>
        <v>-100 %</v>
      </c>
      <c r="AO98" t="str">
        <f t="shared" si="61"/>
        <v>9.3 %</v>
      </c>
      <c r="AP98" t="str">
        <f t="shared" si="62"/>
        <v>-1 %</v>
      </c>
      <c r="AQ98" t="str">
        <f t="shared" si="63"/>
        <v>1 %</v>
      </c>
      <c r="AR98" t="str">
        <f t="shared" si="64"/>
        <v>-2.4 %</v>
      </c>
      <c r="AS98" t="str">
        <f t="shared" si="65"/>
        <v>4 %</v>
      </c>
      <c r="AT98" t="str">
        <f t="shared" si="66"/>
        <v>5 %</v>
      </c>
      <c r="AU98" t="str">
        <f t="shared" si="67"/>
        <v>3.1 %</v>
      </c>
      <c r="AV98" t="str">
        <f t="shared" si="68"/>
        <v>0.9 %</v>
      </c>
      <c r="AW98" t="str">
        <f t="shared" si="69"/>
        <v/>
      </c>
      <c r="AX98" t="str">
        <f t="shared" si="70"/>
        <v/>
      </c>
      <c r="AY98" t="str">
        <f t="shared" si="71"/>
        <v>-100 %</v>
      </c>
      <c r="AZ98" t="str">
        <f t="shared" si="72"/>
        <v>3.7 %</v>
      </c>
      <c r="BA98" t="str">
        <f t="shared" si="73"/>
        <v>2.1 %</v>
      </c>
      <c r="BB98" t="str">
        <f t="shared" si="74"/>
        <v>-15.2 %</v>
      </c>
    </row>
    <row r="99" spans="1:54">
      <c r="A99">
        <v>2010</v>
      </c>
      <c r="B99">
        <v>2</v>
      </c>
      <c r="C99" t="s">
        <v>120</v>
      </c>
      <c r="D99" s="10">
        <v>101.22</v>
      </c>
      <c r="E99" s="10">
        <v>99.84</v>
      </c>
      <c r="G99" s="10">
        <v>106.44</v>
      </c>
      <c r="H99" s="10">
        <v>93.17</v>
      </c>
      <c r="I99" s="10">
        <v>95.97</v>
      </c>
      <c r="J99" s="10">
        <v>94.71</v>
      </c>
      <c r="K99" s="10">
        <v>102.6</v>
      </c>
      <c r="L99" s="10">
        <v>96.19</v>
      </c>
      <c r="M99" s="10">
        <v>103.43</v>
      </c>
      <c r="N99" s="10">
        <v>95.87</v>
      </c>
      <c r="O99" s="10">
        <v>103.87</v>
      </c>
      <c r="P99" s="10">
        <v>94.4</v>
      </c>
      <c r="R99" s="10">
        <v>98.07</v>
      </c>
      <c r="S99" s="10">
        <v>94.43</v>
      </c>
      <c r="T99" s="10">
        <v>78.61</v>
      </c>
      <c r="U99" s="25" t="str">
        <f t="shared" si="41"/>
        <v>-0.4 %</v>
      </c>
      <c r="V99" s="25" t="str">
        <f t="shared" si="42"/>
        <v>-0.8 %</v>
      </c>
      <c r="W99" s="25" t="str">
        <f t="shared" si="43"/>
        <v/>
      </c>
      <c r="X99" s="25" t="str">
        <f t="shared" si="44"/>
        <v>-0.8 %</v>
      </c>
      <c r="Y99" s="25" t="str">
        <f t="shared" si="45"/>
        <v>-0.5 %</v>
      </c>
      <c r="Z99" s="25" t="str">
        <f t="shared" si="46"/>
        <v>-1.1 %</v>
      </c>
      <c r="AA99" s="25" t="str">
        <f t="shared" si="47"/>
        <v>0 %</v>
      </c>
      <c r="AB99" s="25" t="str">
        <f t="shared" si="48"/>
        <v>-0.3 %</v>
      </c>
      <c r="AC99" s="25" t="str">
        <f t="shared" si="49"/>
        <v>-1.2 %</v>
      </c>
      <c r="AD99" s="25" t="str">
        <f t="shared" si="50"/>
        <v>0.2 %</v>
      </c>
      <c r="AE99" s="25" t="str">
        <f t="shared" si="51"/>
        <v>-0.9 %</v>
      </c>
      <c r="AF99" s="25" t="str">
        <f t="shared" si="52"/>
        <v>-0.3 %</v>
      </c>
      <c r="AG99" s="25" t="str">
        <f t="shared" si="53"/>
        <v>2.8 %</v>
      </c>
      <c r="AH99" s="25" t="str">
        <f t="shared" si="54"/>
        <v/>
      </c>
      <c r="AI99" s="25" t="str">
        <f t="shared" si="55"/>
        <v>-1 %</v>
      </c>
      <c r="AJ99" s="25" t="str">
        <f t="shared" si="56"/>
        <v>-0.6 %</v>
      </c>
      <c r="AK99" s="25" t="str">
        <f t="shared" si="57"/>
        <v>-1 %</v>
      </c>
      <c r="AL99" t="str">
        <f t="shared" si="58"/>
        <v/>
      </c>
      <c r="AM99" t="str">
        <f t="shared" si="59"/>
        <v/>
      </c>
      <c r="AN99" t="str">
        <f t="shared" si="60"/>
        <v>-100 %</v>
      </c>
      <c r="AO99" t="str">
        <f t="shared" si="61"/>
        <v>7.6 %</v>
      </c>
      <c r="AP99" t="str">
        <f t="shared" si="62"/>
        <v>1.8 %</v>
      </c>
      <c r="AQ99" t="str">
        <f t="shared" si="63"/>
        <v>0.9 %</v>
      </c>
      <c r="AR99" t="str">
        <f t="shared" si="64"/>
        <v>-0.6 %</v>
      </c>
      <c r="AS99" t="str">
        <f t="shared" si="65"/>
        <v>6.9 %</v>
      </c>
      <c r="AT99" t="str">
        <f t="shared" si="66"/>
        <v>6.8 %</v>
      </c>
      <c r="AU99" t="str">
        <f t="shared" si="67"/>
        <v>6.8 %</v>
      </c>
      <c r="AV99" t="str">
        <f t="shared" si="68"/>
        <v>3.7 %</v>
      </c>
      <c r="AW99" t="str">
        <f t="shared" si="69"/>
        <v/>
      </c>
      <c r="AX99" t="str">
        <f t="shared" si="70"/>
        <v/>
      </c>
      <c r="AY99" t="str">
        <f t="shared" si="71"/>
        <v>-100 %</v>
      </c>
      <c r="AZ99" t="str">
        <f t="shared" si="72"/>
        <v>4.8 %</v>
      </c>
      <c r="BA99" t="str">
        <f t="shared" si="73"/>
        <v>3.4 %</v>
      </c>
      <c r="BB99" t="str">
        <f t="shared" si="74"/>
        <v>-11.1 %</v>
      </c>
    </row>
    <row r="100" spans="1:54">
      <c r="A100">
        <v>2010</v>
      </c>
      <c r="B100">
        <v>3</v>
      </c>
      <c r="C100" t="s">
        <v>121</v>
      </c>
      <c r="D100" s="10">
        <v>103.1</v>
      </c>
      <c r="E100" s="10">
        <v>101.57</v>
      </c>
      <c r="G100" s="10">
        <v>108.23</v>
      </c>
      <c r="H100" s="10">
        <v>96.04</v>
      </c>
      <c r="I100" s="10">
        <v>96.43</v>
      </c>
      <c r="J100" s="10">
        <v>95.66</v>
      </c>
      <c r="K100" s="10">
        <v>103.35</v>
      </c>
      <c r="L100" s="10">
        <v>97.17</v>
      </c>
      <c r="M100" s="10">
        <v>100.61</v>
      </c>
      <c r="N100" s="10">
        <v>97.44</v>
      </c>
      <c r="O100" s="10">
        <v>107.48</v>
      </c>
      <c r="P100" s="10">
        <v>96.84</v>
      </c>
      <c r="R100" s="10">
        <v>101.05</v>
      </c>
      <c r="S100" s="10">
        <v>97.28</v>
      </c>
      <c r="T100" s="10">
        <v>78.459999999999994</v>
      </c>
      <c r="U100" s="25" t="str">
        <f t="shared" si="41"/>
        <v>1.9 %</v>
      </c>
      <c r="V100" s="25" t="str">
        <f t="shared" si="42"/>
        <v>1.7 %</v>
      </c>
      <c r="W100" s="25" t="str">
        <f t="shared" si="43"/>
        <v/>
      </c>
      <c r="X100" s="25" t="str">
        <f t="shared" si="44"/>
        <v>1.7 %</v>
      </c>
      <c r="Y100" s="25" t="str">
        <f t="shared" si="45"/>
        <v>3.1 %</v>
      </c>
      <c r="Z100" s="25" t="str">
        <f t="shared" si="46"/>
        <v>0.5 %</v>
      </c>
      <c r="AA100" s="25" t="str">
        <f t="shared" si="47"/>
        <v>1 %</v>
      </c>
      <c r="AB100" s="25" t="str">
        <f t="shared" si="48"/>
        <v>0.7 %</v>
      </c>
      <c r="AC100" s="25" t="str">
        <f t="shared" si="49"/>
        <v>1 %</v>
      </c>
      <c r="AD100" s="25" t="str">
        <f t="shared" si="50"/>
        <v>-2.7 %</v>
      </c>
      <c r="AE100" s="25" t="str">
        <f t="shared" si="51"/>
        <v>1.6 %</v>
      </c>
      <c r="AF100" s="25" t="str">
        <f t="shared" si="52"/>
        <v>3.5 %</v>
      </c>
      <c r="AG100" s="25" t="str">
        <f t="shared" si="53"/>
        <v>2.6 %</v>
      </c>
      <c r="AH100" s="25" t="str">
        <f t="shared" si="54"/>
        <v/>
      </c>
      <c r="AI100" s="25" t="str">
        <f t="shared" si="55"/>
        <v>3 %</v>
      </c>
      <c r="AJ100" s="25" t="str">
        <f t="shared" si="56"/>
        <v>3 %</v>
      </c>
      <c r="AK100" s="25" t="str">
        <f t="shared" si="57"/>
        <v>-0.2 %</v>
      </c>
      <c r="AL100" t="str">
        <f t="shared" si="58"/>
        <v/>
      </c>
      <c r="AM100" t="str">
        <f t="shared" si="59"/>
        <v/>
      </c>
      <c r="AN100" t="str">
        <f t="shared" si="60"/>
        <v>-100 %</v>
      </c>
      <c r="AO100" t="str">
        <f t="shared" si="61"/>
        <v>7.3 %</v>
      </c>
      <c r="AP100" t="str">
        <f t="shared" si="62"/>
        <v>2.3 %</v>
      </c>
      <c r="AQ100" t="str">
        <f t="shared" si="63"/>
        <v>-0.2 %</v>
      </c>
      <c r="AR100" t="str">
        <f t="shared" si="64"/>
        <v>0.9 %</v>
      </c>
      <c r="AS100" t="str">
        <f t="shared" si="65"/>
        <v>7.4 %</v>
      </c>
      <c r="AT100" t="str">
        <f t="shared" si="66"/>
        <v>5.6 %</v>
      </c>
      <c r="AU100" t="str">
        <f t="shared" si="67"/>
        <v>8.2 %</v>
      </c>
      <c r="AV100" t="str">
        <f t="shared" si="68"/>
        <v>4.7 %</v>
      </c>
      <c r="AW100" t="str">
        <f t="shared" si="69"/>
        <v/>
      </c>
      <c r="AX100" t="str">
        <f t="shared" si="70"/>
        <v/>
      </c>
      <c r="AY100" t="str">
        <f t="shared" si="71"/>
        <v>-100 %</v>
      </c>
      <c r="AZ100" t="str">
        <f t="shared" si="72"/>
        <v>4.2 %</v>
      </c>
      <c r="BA100" t="str">
        <f t="shared" si="73"/>
        <v>3.9 %</v>
      </c>
      <c r="BB100" t="str">
        <f t="shared" si="74"/>
        <v>-8.7 %</v>
      </c>
    </row>
    <row r="101" spans="1:54">
      <c r="A101">
        <v>2010</v>
      </c>
      <c r="B101">
        <v>4</v>
      </c>
      <c r="C101" t="s">
        <v>122</v>
      </c>
      <c r="D101" s="10">
        <v>104.42</v>
      </c>
      <c r="E101" s="10">
        <v>103.12</v>
      </c>
      <c r="G101" s="10">
        <v>108.42</v>
      </c>
      <c r="H101" s="10">
        <v>97.24</v>
      </c>
      <c r="I101" s="10">
        <v>96.86</v>
      </c>
      <c r="J101" s="10">
        <v>97.86</v>
      </c>
      <c r="K101" s="10">
        <v>104.12</v>
      </c>
      <c r="L101" s="10">
        <v>99.35</v>
      </c>
      <c r="M101" s="10">
        <v>101.84</v>
      </c>
      <c r="N101" s="10">
        <v>98.11</v>
      </c>
      <c r="O101" s="10">
        <v>108.28</v>
      </c>
      <c r="P101" s="10">
        <v>100.08</v>
      </c>
      <c r="R101" s="10">
        <v>101.42</v>
      </c>
      <c r="S101" s="10">
        <v>97.78</v>
      </c>
      <c r="T101" s="10">
        <v>79.3</v>
      </c>
      <c r="U101" s="25" t="str">
        <f t="shared" si="41"/>
        <v>1.3 %</v>
      </c>
      <c r="V101" s="25" t="str">
        <f t="shared" si="42"/>
        <v>1.5 %</v>
      </c>
      <c r="W101" s="25" t="str">
        <f t="shared" si="43"/>
        <v/>
      </c>
      <c r="X101" s="25" t="str">
        <f t="shared" si="44"/>
        <v>0.2 %</v>
      </c>
      <c r="Y101" s="25" t="str">
        <f t="shared" si="45"/>
        <v>1.2 %</v>
      </c>
      <c r="Z101" s="25" t="str">
        <f t="shared" si="46"/>
        <v>0.4 %</v>
      </c>
      <c r="AA101" s="25" t="str">
        <f t="shared" si="47"/>
        <v>2.3 %</v>
      </c>
      <c r="AB101" s="25" t="str">
        <f t="shared" si="48"/>
        <v>0.7 %</v>
      </c>
      <c r="AC101" s="25" t="str">
        <f t="shared" si="49"/>
        <v>2.2 %</v>
      </c>
      <c r="AD101" s="25" t="str">
        <f t="shared" si="50"/>
        <v>1.2 %</v>
      </c>
      <c r="AE101" s="25" t="str">
        <f t="shared" si="51"/>
        <v>0.7 %</v>
      </c>
      <c r="AF101" s="25" t="str">
        <f t="shared" si="52"/>
        <v>0.7 %</v>
      </c>
      <c r="AG101" s="25" t="str">
        <f t="shared" si="53"/>
        <v>3.3 %</v>
      </c>
      <c r="AH101" s="25" t="str">
        <f t="shared" si="54"/>
        <v/>
      </c>
      <c r="AI101" s="25" t="str">
        <f t="shared" si="55"/>
        <v>0.4 %</v>
      </c>
      <c r="AJ101" s="25" t="str">
        <f t="shared" si="56"/>
        <v>0.5 %</v>
      </c>
      <c r="AK101" s="25" t="str">
        <f t="shared" si="57"/>
        <v>1.1 %</v>
      </c>
      <c r="AL101" t="str">
        <f t="shared" si="58"/>
        <v/>
      </c>
      <c r="AM101" t="str">
        <f t="shared" si="59"/>
        <v/>
      </c>
      <c r="AN101" t="str">
        <f t="shared" si="60"/>
        <v>-100 %</v>
      </c>
      <c r="AO101" t="str">
        <f t="shared" si="61"/>
        <v>9.1 %</v>
      </c>
      <c r="AP101" t="str">
        <f t="shared" si="62"/>
        <v>8 %</v>
      </c>
      <c r="AQ101" t="str">
        <f t="shared" si="63"/>
        <v>0.3 %</v>
      </c>
      <c r="AR101" t="str">
        <f t="shared" si="64"/>
        <v>3.1 %</v>
      </c>
      <c r="AS101" t="str">
        <f t="shared" si="65"/>
        <v>7.2 %</v>
      </c>
      <c r="AT101" t="str">
        <f t="shared" si="66"/>
        <v>6.3 %</v>
      </c>
      <c r="AU101" t="str">
        <f t="shared" si="67"/>
        <v>4.4 %</v>
      </c>
      <c r="AV101" t="str">
        <f t="shared" si="68"/>
        <v>8.5 %</v>
      </c>
      <c r="AW101" t="str">
        <f t="shared" si="69"/>
        <v/>
      </c>
      <c r="AX101" t="str">
        <f t="shared" si="70"/>
        <v/>
      </c>
      <c r="AY101" t="str">
        <f t="shared" si="71"/>
        <v>-100 %</v>
      </c>
      <c r="AZ101" t="str">
        <f t="shared" si="72"/>
        <v>8.2 %</v>
      </c>
      <c r="BA101" t="str">
        <f t="shared" si="73"/>
        <v>8.4 %</v>
      </c>
      <c r="BB101" t="str">
        <f t="shared" si="74"/>
        <v>-6.3 %</v>
      </c>
    </row>
    <row r="102" spans="1:54">
      <c r="A102">
        <v>2010</v>
      </c>
      <c r="B102">
        <v>5</v>
      </c>
      <c r="C102" t="s">
        <v>123</v>
      </c>
      <c r="D102" s="10">
        <v>104.63</v>
      </c>
      <c r="E102" s="10">
        <v>103.66</v>
      </c>
      <c r="G102" s="10">
        <v>109.3</v>
      </c>
      <c r="H102" s="10">
        <v>99.71</v>
      </c>
      <c r="I102" s="10">
        <v>98</v>
      </c>
      <c r="J102" s="10">
        <v>99.64</v>
      </c>
      <c r="K102" s="10">
        <v>106.41</v>
      </c>
      <c r="L102" s="10">
        <v>101.39</v>
      </c>
      <c r="M102" s="10">
        <v>103.95</v>
      </c>
      <c r="N102" s="10">
        <v>100.4</v>
      </c>
      <c r="O102" s="10">
        <v>111.01</v>
      </c>
      <c r="P102" s="10">
        <v>100.75</v>
      </c>
      <c r="R102" s="10">
        <v>103.79</v>
      </c>
      <c r="S102" s="10">
        <v>99.62</v>
      </c>
      <c r="T102" s="10">
        <v>80.12</v>
      </c>
      <c r="U102" s="25" t="str">
        <f t="shared" si="41"/>
        <v>0.2 %</v>
      </c>
      <c r="V102" s="25" t="str">
        <f t="shared" si="42"/>
        <v>0.5 %</v>
      </c>
      <c r="W102" s="25" t="str">
        <f t="shared" si="43"/>
        <v/>
      </c>
      <c r="X102" s="25" t="str">
        <f t="shared" si="44"/>
        <v>0.8 %</v>
      </c>
      <c r="Y102" s="25" t="str">
        <f t="shared" si="45"/>
        <v>2.5 %</v>
      </c>
      <c r="Z102" s="25" t="str">
        <f t="shared" si="46"/>
        <v>1.2 %</v>
      </c>
      <c r="AA102" s="25" t="str">
        <f t="shared" si="47"/>
        <v>1.8 %</v>
      </c>
      <c r="AB102" s="25" t="str">
        <f t="shared" si="48"/>
        <v>2.2 %</v>
      </c>
      <c r="AC102" s="25" t="str">
        <f t="shared" si="49"/>
        <v>2.1 %</v>
      </c>
      <c r="AD102" s="25" t="str">
        <f t="shared" si="50"/>
        <v>2.1 %</v>
      </c>
      <c r="AE102" s="25" t="str">
        <f t="shared" si="51"/>
        <v>2.3 %</v>
      </c>
      <c r="AF102" s="25" t="str">
        <f t="shared" si="52"/>
        <v>2.5 %</v>
      </c>
      <c r="AG102" s="25" t="str">
        <f t="shared" si="53"/>
        <v>0.7 %</v>
      </c>
      <c r="AH102" s="25" t="str">
        <f t="shared" si="54"/>
        <v/>
      </c>
      <c r="AI102" s="25" t="str">
        <f t="shared" si="55"/>
        <v>2.3 %</v>
      </c>
      <c r="AJ102" s="25" t="str">
        <f t="shared" si="56"/>
        <v>1.9 %</v>
      </c>
      <c r="AK102" s="25" t="str">
        <f t="shared" si="57"/>
        <v>1 %</v>
      </c>
      <c r="AL102" t="str">
        <f t="shared" si="58"/>
        <v/>
      </c>
      <c r="AM102" t="str">
        <f t="shared" si="59"/>
        <v/>
      </c>
      <c r="AN102" t="str">
        <f t="shared" si="60"/>
        <v>-100 %</v>
      </c>
      <c r="AO102" t="str">
        <f t="shared" si="61"/>
        <v>9.2 %</v>
      </c>
      <c r="AP102" t="str">
        <f t="shared" si="62"/>
        <v>11.7 %</v>
      </c>
      <c r="AQ102" t="str">
        <f t="shared" si="63"/>
        <v>2.2 %</v>
      </c>
      <c r="AR102" t="str">
        <f t="shared" si="64"/>
        <v>7.3 %</v>
      </c>
      <c r="AS102" t="str">
        <f t="shared" si="65"/>
        <v>8.4 %</v>
      </c>
      <c r="AT102" t="str">
        <f t="shared" si="66"/>
        <v>8.7 %</v>
      </c>
      <c r="AU102" t="str">
        <f t="shared" si="67"/>
        <v>6.4 %</v>
      </c>
      <c r="AV102" t="str">
        <f t="shared" si="68"/>
        <v>9.8 %</v>
      </c>
      <c r="AW102" t="str">
        <f t="shared" si="69"/>
        <v/>
      </c>
      <c r="AX102" t="str">
        <f t="shared" si="70"/>
        <v/>
      </c>
      <c r="AY102" t="str">
        <f t="shared" si="71"/>
        <v>-100 %</v>
      </c>
      <c r="AZ102" t="str">
        <f t="shared" si="72"/>
        <v>9.8 %</v>
      </c>
      <c r="BA102" t="str">
        <f t="shared" si="73"/>
        <v>10.5 %</v>
      </c>
      <c r="BB102" t="str">
        <f t="shared" si="74"/>
        <v>-3.3 %</v>
      </c>
    </row>
    <row r="103" spans="1:54">
      <c r="A103">
        <v>2010</v>
      </c>
      <c r="B103">
        <v>6</v>
      </c>
      <c r="C103" t="s">
        <v>124</v>
      </c>
      <c r="D103" s="10">
        <v>103.76</v>
      </c>
      <c r="E103" s="10">
        <v>102.73</v>
      </c>
      <c r="G103" s="10">
        <v>106.37</v>
      </c>
      <c r="H103" s="10">
        <v>99.44</v>
      </c>
      <c r="I103" s="10">
        <v>97.37</v>
      </c>
      <c r="J103" s="10">
        <v>99.42</v>
      </c>
      <c r="K103" s="10">
        <v>108.02</v>
      </c>
      <c r="L103" s="10">
        <v>102.57</v>
      </c>
      <c r="M103" s="10">
        <v>106.43</v>
      </c>
      <c r="N103" s="10">
        <v>100.73</v>
      </c>
      <c r="O103" s="10">
        <v>110.4</v>
      </c>
      <c r="P103" s="10">
        <v>99.76</v>
      </c>
      <c r="R103" s="10">
        <v>102.93</v>
      </c>
      <c r="S103" s="10">
        <v>99.41</v>
      </c>
      <c r="T103" s="10">
        <v>80.849999999999994</v>
      </c>
      <c r="U103" s="25" t="str">
        <f t="shared" si="41"/>
        <v>-0.8 %</v>
      </c>
      <c r="V103" s="25" t="str">
        <f t="shared" si="42"/>
        <v>-0.9 %</v>
      </c>
      <c r="W103" s="25" t="str">
        <f t="shared" si="43"/>
        <v/>
      </c>
      <c r="X103" s="25" t="str">
        <f t="shared" si="44"/>
        <v>-2.7 %</v>
      </c>
      <c r="Y103" s="25" t="str">
        <f t="shared" si="45"/>
        <v>-0.3 %</v>
      </c>
      <c r="Z103" s="25" t="str">
        <f t="shared" si="46"/>
        <v>-0.6 %</v>
      </c>
      <c r="AA103" s="25" t="str">
        <f t="shared" si="47"/>
        <v>-0.2 %</v>
      </c>
      <c r="AB103" s="25" t="str">
        <f t="shared" si="48"/>
        <v>1.5 %</v>
      </c>
      <c r="AC103" s="25" t="str">
        <f t="shared" si="49"/>
        <v>1.2 %</v>
      </c>
      <c r="AD103" s="25" t="str">
        <f t="shared" si="50"/>
        <v>2.4 %</v>
      </c>
      <c r="AE103" s="25" t="str">
        <f t="shared" si="51"/>
        <v>0.3 %</v>
      </c>
      <c r="AF103" s="25" t="str">
        <f t="shared" si="52"/>
        <v>-0.5 %</v>
      </c>
      <c r="AG103" s="25" t="str">
        <f t="shared" si="53"/>
        <v>-1 %</v>
      </c>
      <c r="AH103" s="25" t="str">
        <f t="shared" si="54"/>
        <v/>
      </c>
      <c r="AI103" s="25" t="str">
        <f t="shared" si="55"/>
        <v>-0.8 %</v>
      </c>
      <c r="AJ103" s="25" t="str">
        <f t="shared" si="56"/>
        <v>-0.2 %</v>
      </c>
      <c r="AK103" s="25" t="str">
        <f t="shared" si="57"/>
        <v>0.9 %</v>
      </c>
      <c r="AL103" t="str">
        <f t="shared" si="58"/>
        <v/>
      </c>
      <c r="AM103" t="str">
        <f t="shared" si="59"/>
        <v/>
      </c>
      <c r="AN103" t="str">
        <f t="shared" si="60"/>
        <v>-100 %</v>
      </c>
      <c r="AO103" t="str">
        <f t="shared" si="61"/>
        <v>8.1 %</v>
      </c>
      <c r="AP103" t="str">
        <f t="shared" si="62"/>
        <v>14.4 %</v>
      </c>
      <c r="AQ103" t="str">
        <f t="shared" si="63"/>
        <v>2.8 %</v>
      </c>
      <c r="AR103" t="str">
        <f t="shared" si="64"/>
        <v>10.2 %</v>
      </c>
      <c r="AS103" t="str">
        <f t="shared" si="65"/>
        <v>11 %</v>
      </c>
      <c r="AT103" t="str">
        <f t="shared" si="66"/>
        <v>11.6 %</v>
      </c>
      <c r="AU103" t="str">
        <f t="shared" si="67"/>
        <v>10.3 %</v>
      </c>
      <c r="AV103" t="str">
        <f t="shared" si="68"/>
        <v>11.7 %</v>
      </c>
      <c r="AW103" t="str">
        <f t="shared" si="69"/>
        <v/>
      </c>
      <c r="AX103" t="str">
        <f t="shared" si="70"/>
        <v/>
      </c>
      <c r="AY103" t="str">
        <f t="shared" si="71"/>
        <v>-100 %</v>
      </c>
      <c r="AZ103" t="str">
        <f t="shared" si="72"/>
        <v>11.9 %</v>
      </c>
      <c r="BA103" t="str">
        <f t="shared" si="73"/>
        <v>12.2 %</v>
      </c>
      <c r="BB103" t="str">
        <f t="shared" si="74"/>
        <v>-0.9 %</v>
      </c>
    </row>
    <row r="104" spans="1:54">
      <c r="A104">
        <v>2010</v>
      </c>
      <c r="B104">
        <v>7</v>
      </c>
      <c r="C104" t="s">
        <v>125</v>
      </c>
      <c r="D104" s="10">
        <v>105.02</v>
      </c>
      <c r="E104" s="10">
        <v>103.74</v>
      </c>
      <c r="G104" s="10">
        <v>105.63</v>
      </c>
      <c r="H104" s="10">
        <v>100.57</v>
      </c>
      <c r="I104" s="10">
        <v>98.18</v>
      </c>
      <c r="J104" s="10">
        <v>99.16</v>
      </c>
      <c r="K104" s="10">
        <v>107.99</v>
      </c>
      <c r="L104" s="10">
        <v>102.89</v>
      </c>
      <c r="M104" s="10">
        <v>107.75</v>
      </c>
      <c r="N104" s="10">
        <v>101.45</v>
      </c>
      <c r="O104" s="10">
        <v>112.29</v>
      </c>
      <c r="P104" s="10">
        <v>97.75</v>
      </c>
      <c r="R104" s="10">
        <v>103.85</v>
      </c>
      <c r="S104" s="10">
        <v>100.29</v>
      </c>
      <c r="T104" s="10">
        <v>80.42</v>
      </c>
      <c r="U104" s="25" t="str">
        <f t="shared" si="41"/>
        <v>1.2 %</v>
      </c>
      <c r="V104" s="25" t="str">
        <f t="shared" si="42"/>
        <v>1 %</v>
      </c>
      <c r="W104" s="25" t="str">
        <f t="shared" si="43"/>
        <v/>
      </c>
      <c r="X104" s="25" t="str">
        <f t="shared" si="44"/>
        <v>-0.7 %</v>
      </c>
      <c r="Y104" s="25" t="str">
        <f t="shared" si="45"/>
        <v>1.1 %</v>
      </c>
      <c r="Z104" s="25" t="str">
        <f t="shared" si="46"/>
        <v>0.8 %</v>
      </c>
      <c r="AA104" s="25" t="str">
        <f t="shared" si="47"/>
        <v>-0.3 %</v>
      </c>
      <c r="AB104" s="25" t="str">
        <f t="shared" si="48"/>
        <v>0 %</v>
      </c>
      <c r="AC104" s="25" t="str">
        <f t="shared" si="49"/>
        <v>0.3 %</v>
      </c>
      <c r="AD104" s="25" t="str">
        <f t="shared" si="50"/>
        <v>1.2 %</v>
      </c>
      <c r="AE104" s="25" t="str">
        <f t="shared" si="51"/>
        <v>0.7 %</v>
      </c>
      <c r="AF104" s="25" t="str">
        <f t="shared" si="52"/>
        <v>1.7 %</v>
      </c>
      <c r="AG104" s="25" t="str">
        <f t="shared" si="53"/>
        <v>-2 %</v>
      </c>
      <c r="AH104" s="25" t="str">
        <f t="shared" si="54"/>
        <v/>
      </c>
      <c r="AI104" s="25" t="str">
        <f t="shared" si="55"/>
        <v>0.9 %</v>
      </c>
      <c r="AJ104" s="25" t="str">
        <f t="shared" si="56"/>
        <v>0.9 %</v>
      </c>
      <c r="AK104" s="25" t="str">
        <f t="shared" si="57"/>
        <v>-0.5 %</v>
      </c>
      <c r="AL104" t="str">
        <f t="shared" si="58"/>
        <v/>
      </c>
      <c r="AM104" t="str">
        <f t="shared" si="59"/>
        <v/>
      </c>
      <c r="AN104" t="str">
        <f t="shared" si="60"/>
        <v>-100 %</v>
      </c>
      <c r="AO104" t="str">
        <f t="shared" si="61"/>
        <v>7.2 %</v>
      </c>
      <c r="AP104" t="str">
        <f t="shared" si="62"/>
        <v>15 %</v>
      </c>
      <c r="AQ104" t="str">
        <f t="shared" si="63"/>
        <v>1 %</v>
      </c>
      <c r="AR104" t="str">
        <f t="shared" si="64"/>
        <v>9.6 %</v>
      </c>
      <c r="AS104" t="str">
        <f t="shared" si="65"/>
        <v>13.8 %</v>
      </c>
      <c r="AT104" t="str">
        <f t="shared" si="66"/>
        <v>12.6 %</v>
      </c>
      <c r="AU104" t="str">
        <f t="shared" si="67"/>
        <v>15.5 %</v>
      </c>
      <c r="AV104" t="str">
        <f t="shared" si="68"/>
        <v>12 %</v>
      </c>
      <c r="AW104" t="str">
        <f t="shared" si="69"/>
        <v/>
      </c>
      <c r="AX104" t="str">
        <f t="shared" si="70"/>
        <v/>
      </c>
      <c r="AY104" t="str">
        <f t="shared" si="71"/>
        <v>-100 %</v>
      </c>
      <c r="AZ104" t="str">
        <f t="shared" si="72"/>
        <v>11.6 %</v>
      </c>
      <c r="BA104" t="str">
        <f t="shared" si="73"/>
        <v>12 %</v>
      </c>
      <c r="BB104" t="str">
        <f t="shared" si="74"/>
        <v>0.3 %</v>
      </c>
    </row>
    <row r="105" spans="1:54">
      <c r="A105">
        <v>2010</v>
      </c>
      <c r="B105">
        <v>8</v>
      </c>
      <c r="C105" t="s">
        <v>126</v>
      </c>
      <c r="D105" s="10">
        <v>105.96</v>
      </c>
      <c r="E105" s="10">
        <v>104.5</v>
      </c>
      <c r="G105" s="10">
        <v>105.36</v>
      </c>
      <c r="H105" s="10">
        <v>101.59</v>
      </c>
      <c r="I105" s="10">
        <v>98.58</v>
      </c>
      <c r="J105" s="10">
        <v>98.87</v>
      </c>
      <c r="K105" s="10">
        <v>108.06</v>
      </c>
      <c r="L105" s="10">
        <v>103.95</v>
      </c>
      <c r="M105" s="10">
        <v>108.56</v>
      </c>
      <c r="N105" s="10">
        <v>102.72</v>
      </c>
      <c r="O105" s="10">
        <v>113.52</v>
      </c>
      <c r="P105" s="10">
        <v>96.24</v>
      </c>
      <c r="R105" s="10">
        <v>103.73</v>
      </c>
      <c r="S105" s="10">
        <v>100.39</v>
      </c>
      <c r="T105" s="10">
        <v>81.33</v>
      </c>
      <c r="U105" s="25" t="str">
        <f t="shared" si="41"/>
        <v>0.9 %</v>
      </c>
      <c r="V105" s="25" t="str">
        <f t="shared" si="42"/>
        <v>0.7 %</v>
      </c>
      <c r="W105" s="25" t="str">
        <f t="shared" si="43"/>
        <v/>
      </c>
      <c r="X105" s="25" t="str">
        <f t="shared" si="44"/>
        <v>-0.3 %</v>
      </c>
      <c r="Y105" s="25" t="str">
        <f t="shared" si="45"/>
        <v>1 %</v>
      </c>
      <c r="Z105" s="25" t="str">
        <f t="shared" si="46"/>
        <v>0.4 %</v>
      </c>
      <c r="AA105" s="25" t="str">
        <f t="shared" si="47"/>
        <v>-0.3 %</v>
      </c>
      <c r="AB105" s="25" t="str">
        <f t="shared" si="48"/>
        <v>0.1 %</v>
      </c>
      <c r="AC105" s="25" t="str">
        <f t="shared" si="49"/>
        <v>1 %</v>
      </c>
      <c r="AD105" s="25" t="str">
        <f t="shared" si="50"/>
        <v>0.8 %</v>
      </c>
      <c r="AE105" s="25" t="str">
        <f t="shared" si="51"/>
        <v>1.3 %</v>
      </c>
      <c r="AF105" s="25" t="str">
        <f t="shared" si="52"/>
        <v>1.1 %</v>
      </c>
      <c r="AG105" s="25" t="str">
        <f t="shared" si="53"/>
        <v>-1.5 %</v>
      </c>
      <c r="AH105" s="25" t="str">
        <f t="shared" si="54"/>
        <v/>
      </c>
      <c r="AI105" s="25" t="str">
        <f t="shared" si="55"/>
        <v>-0.1 %</v>
      </c>
      <c r="AJ105" s="25" t="str">
        <f t="shared" si="56"/>
        <v>0.1 %</v>
      </c>
      <c r="AK105" s="25" t="str">
        <f t="shared" si="57"/>
        <v>1.1 %</v>
      </c>
      <c r="AL105" t="str">
        <f t="shared" si="58"/>
        <v/>
      </c>
      <c r="AM105" t="str">
        <f t="shared" si="59"/>
        <v/>
      </c>
      <c r="AN105" t="str">
        <f t="shared" si="60"/>
        <v>-100 %</v>
      </c>
      <c r="AO105" t="str">
        <f t="shared" si="61"/>
        <v>5.1 %</v>
      </c>
      <c r="AP105" t="str">
        <f t="shared" si="62"/>
        <v>14.5 %</v>
      </c>
      <c r="AQ105" t="str">
        <f t="shared" si="63"/>
        <v>1.6 %</v>
      </c>
      <c r="AR105" t="str">
        <f t="shared" si="64"/>
        <v>6.8 %</v>
      </c>
      <c r="AS105" t="str">
        <f t="shared" si="65"/>
        <v>12.7 %</v>
      </c>
      <c r="AT105" t="str">
        <f t="shared" si="66"/>
        <v>11.1 %</v>
      </c>
      <c r="AU105" t="str">
        <f t="shared" si="67"/>
        <v>14.6 %</v>
      </c>
      <c r="AV105" t="str">
        <f t="shared" si="68"/>
        <v>9.8 %</v>
      </c>
      <c r="AW105" t="str">
        <f t="shared" si="69"/>
        <v/>
      </c>
      <c r="AX105" t="str">
        <f t="shared" si="70"/>
        <v/>
      </c>
      <c r="AY105" t="str">
        <f t="shared" si="71"/>
        <v>-100 %</v>
      </c>
      <c r="AZ105" t="str">
        <f t="shared" si="72"/>
        <v>11.2 %</v>
      </c>
      <c r="BA105" t="str">
        <f t="shared" si="73"/>
        <v>11.9 %</v>
      </c>
      <c r="BB105" t="str">
        <f t="shared" si="74"/>
        <v>3.2 %</v>
      </c>
    </row>
    <row r="106" spans="1:54">
      <c r="A106">
        <v>2010</v>
      </c>
      <c r="B106">
        <v>9</v>
      </c>
      <c r="C106" t="s">
        <v>127</v>
      </c>
      <c r="D106" s="10">
        <v>106.12</v>
      </c>
      <c r="E106" s="10">
        <v>104.55</v>
      </c>
      <c r="G106" s="10">
        <v>103.96</v>
      </c>
      <c r="H106" s="10">
        <v>101.53</v>
      </c>
      <c r="I106" s="10">
        <v>98.64</v>
      </c>
      <c r="J106" s="10">
        <v>99.42</v>
      </c>
      <c r="K106" s="10">
        <v>107.73</v>
      </c>
      <c r="L106" s="10">
        <v>103.74</v>
      </c>
      <c r="M106" s="10">
        <v>110.42</v>
      </c>
      <c r="N106" s="10">
        <v>102.58</v>
      </c>
      <c r="O106" s="10">
        <v>115.25</v>
      </c>
      <c r="P106" s="10">
        <v>99.56</v>
      </c>
      <c r="R106" s="10">
        <v>103.32</v>
      </c>
      <c r="S106" s="10">
        <v>100.18</v>
      </c>
      <c r="T106" s="10">
        <v>82.56</v>
      </c>
      <c r="U106" s="25" t="str">
        <f t="shared" si="41"/>
        <v>0.2 %</v>
      </c>
      <c r="V106" s="25" t="str">
        <f t="shared" si="42"/>
        <v>0 %</v>
      </c>
      <c r="W106" s="25" t="str">
        <f t="shared" si="43"/>
        <v/>
      </c>
      <c r="X106" s="25" t="str">
        <f t="shared" si="44"/>
        <v>-1.3 %</v>
      </c>
      <c r="Y106" s="25" t="str">
        <f t="shared" si="45"/>
        <v>-0.1 %</v>
      </c>
      <c r="Z106" s="25" t="str">
        <f t="shared" si="46"/>
        <v>0.1 %</v>
      </c>
      <c r="AA106" s="25" t="str">
        <f t="shared" si="47"/>
        <v>0.6 %</v>
      </c>
      <c r="AB106" s="25" t="str">
        <f t="shared" si="48"/>
        <v>-0.3 %</v>
      </c>
      <c r="AC106" s="25" t="str">
        <f t="shared" si="49"/>
        <v>-0.2 %</v>
      </c>
      <c r="AD106" s="25" t="str">
        <f t="shared" si="50"/>
        <v>1.7 %</v>
      </c>
      <c r="AE106" s="25" t="str">
        <f t="shared" si="51"/>
        <v>-0.1 %</v>
      </c>
      <c r="AF106" s="25" t="str">
        <f t="shared" si="52"/>
        <v>1.5 %</v>
      </c>
      <c r="AG106" s="25" t="str">
        <f t="shared" si="53"/>
        <v>3.4 %</v>
      </c>
      <c r="AH106" s="25" t="str">
        <f t="shared" si="54"/>
        <v/>
      </c>
      <c r="AI106" s="25" t="str">
        <f t="shared" si="55"/>
        <v>-0.4 %</v>
      </c>
      <c r="AJ106" s="25" t="str">
        <f t="shared" si="56"/>
        <v>-0.2 %</v>
      </c>
      <c r="AK106" s="25" t="str">
        <f t="shared" si="57"/>
        <v>1.5 %</v>
      </c>
      <c r="AL106" t="str">
        <f t="shared" si="58"/>
        <v/>
      </c>
      <c r="AM106" t="str">
        <f t="shared" si="59"/>
        <v/>
      </c>
      <c r="AN106" t="str">
        <f t="shared" si="60"/>
        <v>-100 %</v>
      </c>
      <c r="AO106" t="str">
        <f t="shared" si="61"/>
        <v>2.1 %</v>
      </c>
      <c r="AP106" t="str">
        <f t="shared" si="62"/>
        <v>12.3 %</v>
      </c>
      <c r="AQ106" t="str">
        <f t="shared" si="63"/>
        <v>1.6 %</v>
      </c>
      <c r="AR106" t="str">
        <f t="shared" si="64"/>
        <v>7.6 %</v>
      </c>
      <c r="AS106" t="str">
        <f t="shared" si="65"/>
        <v>9.9 %</v>
      </c>
      <c r="AT106" t="str">
        <f t="shared" si="66"/>
        <v>10.2 %</v>
      </c>
      <c r="AU106" t="str">
        <f t="shared" si="67"/>
        <v>12 %</v>
      </c>
      <c r="AV106" t="str">
        <f t="shared" si="68"/>
        <v>9 %</v>
      </c>
      <c r="AW106" t="str">
        <f t="shared" si="69"/>
        <v/>
      </c>
      <c r="AX106" t="str">
        <f t="shared" si="70"/>
        <v/>
      </c>
      <c r="AY106" t="str">
        <f t="shared" si="71"/>
        <v>-100 %</v>
      </c>
      <c r="AZ106" t="str">
        <f t="shared" si="72"/>
        <v>9 %</v>
      </c>
      <c r="BA106" t="str">
        <f t="shared" si="73"/>
        <v>10.1 %</v>
      </c>
      <c r="BB106" t="str">
        <f t="shared" si="74"/>
        <v>4.9 %</v>
      </c>
    </row>
    <row r="107" spans="1:54">
      <c r="A107">
        <v>2010</v>
      </c>
      <c r="B107">
        <v>10</v>
      </c>
      <c r="C107" t="s">
        <v>128</v>
      </c>
      <c r="D107" s="10">
        <v>106.23</v>
      </c>
      <c r="E107" s="10">
        <v>104.72</v>
      </c>
      <c r="G107" s="10">
        <v>104.12</v>
      </c>
      <c r="H107" s="10">
        <v>102.53</v>
      </c>
      <c r="I107" s="10">
        <v>99.2</v>
      </c>
      <c r="J107" s="10">
        <v>99.59</v>
      </c>
      <c r="K107" s="10">
        <v>107.76</v>
      </c>
      <c r="L107" s="10">
        <v>104.4</v>
      </c>
      <c r="M107" s="10">
        <v>112.31</v>
      </c>
      <c r="N107" s="10">
        <v>103.23</v>
      </c>
      <c r="O107" s="10">
        <v>116.36</v>
      </c>
      <c r="P107" s="10">
        <v>101.91</v>
      </c>
      <c r="R107" s="10">
        <v>103.83</v>
      </c>
      <c r="S107" s="10">
        <v>100.74</v>
      </c>
      <c r="T107" s="10">
        <v>83.33</v>
      </c>
      <c r="U107" s="25" t="str">
        <f t="shared" si="41"/>
        <v>0.1 %</v>
      </c>
      <c r="V107" s="25" t="str">
        <f t="shared" si="42"/>
        <v>0.2 %</v>
      </c>
      <c r="W107" s="25" t="str">
        <f t="shared" si="43"/>
        <v/>
      </c>
      <c r="X107" s="25" t="str">
        <f t="shared" si="44"/>
        <v>0.2 %</v>
      </c>
      <c r="Y107" s="25" t="str">
        <f t="shared" si="45"/>
        <v>1 %</v>
      </c>
      <c r="Z107" s="25" t="str">
        <f t="shared" si="46"/>
        <v>0.6 %</v>
      </c>
      <c r="AA107" s="25" t="str">
        <f t="shared" si="47"/>
        <v>0.2 %</v>
      </c>
      <c r="AB107" s="25" t="str">
        <f t="shared" si="48"/>
        <v>0 %</v>
      </c>
      <c r="AC107" s="25" t="str">
        <f t="shared" si="49"/>
        <v>0.6 %</v>
      </c>
      <c r="AD107" s="25" t="str">
        <f t="shared" si="50"/>
        <v>1.7 %</v>
      </c>
      <c r="AE107" s="25" t="str">
        <f t="shared" si="51"/>
        <v>0.6 %</v>
      </c>
      <c r="AF107" s="25" t="str">
        <f t="shared" si="52"/>
        <v>1 %</v>
      </c>
      <c r="AG107" s="25" t="str">
        <f t="shared" si="53"/>
        <v>2.4 %</v>
      </c>
      <c r="AH107" s="25" t="str">
        <f t="shared" si="54"/>
        <v/>
      </c>
      <c r="AI107" s="25" t="str">
        <f t="shared" si="55"/>
        <v>0.5 %</v>
      </c>
      <c r="AJ107" s="25" t="str">
        <f t="shared" si="56"/>
        <v>0.6 %</v>
      </c>
      <c r="AK107" s="25" t="str">
        <f t="shared" si="57"/>
        <v>0.9 %</v>
      </c>
      <c r="AL107" t="str">
        <f t="shared" si="58"/>
        <v>6 %</v>
      </c>
      <c r="AM107" t="str">
        <f t="shared" si="59"/>
        <v>4.5 %</v>
      </c>
      <c r="AN107" t="str">
        <f t="shared" si="60"/>
        <v/>
      </c>
      <c r="AO107" t="str">
        <f t="shared" si="61"/>
        <v>-1.5 %</v>
      </c>
      <c r="AP107" t="str">
        <f t="shared" si="62"/>
        <v>10.9 %</v>
      </c>
      <c r="AQ107" t="str">
        <f t="shared" si="63"/>
        <v>1.3 %</v>
      </c>
      <c r="AR107" t="str">
        <f t="shared" si="64"/>
        <v>6.6 %</v>
      </c>
      <c r="AS107" t="str">
        <f t="shared" si="65"/>
        <v>8.3 %</v>
      </c>
      <c r="AT107" t="str">
        <f t="shared" si="66"/>
        <v>9.2 %</v>
      </c>
      <c r="AU107" t="str">
        <f t="shared" si="67"/>
        <v>12.2 %</v>
      </c>
      <c r="AV107" t="str">
        <f t="shared" si="68"/>
        <v>8.9 %</v>
      </c>
      <c r="AW107" t="str">
        <f t="shared" si="69"/>
        <v>20 %</v>
      </c>
      <c r="AX107" t="str">
        <f t="shared" si="70"/>
        <v>3.6 %</v>
      </c>
      <c r="AY107" t="str">
        <f t="shared" si="71"/>
        <v/>
      </c>
      <c r="AZ107" t="str">
        <f t="shared" si="72"/>
        <v>7.6 %</v>
      </c>
      <c r="BA107" t="str">
        <f t="shared" si="73"/>
        <v>8.8 %</v>
      </c>
      <c r="BB107" t="str">
        <f t="shared" si="74"/>
        <v>9.8 %</v>
      </c>
    </row>
    <row r="108" spans="1:54">
      <c r="A108">
        <v>2010</v>
      </c>
      <c r="B108">
        <v>11</v>
      </c>
      <c r="C108" t="s">
        <v>129</v>
      </c>
      <c r="D108" s="10">
        <v>107.69</v>
      </c>
      <c r="E108" s="10">
        <v>106.18</v>
      </c>
      <c r="G108" s="10">
        <v>104.75</v>
      </c>
      <c r="H108" s="10">
        <v>103.65</v>
      </c>
      <c r="I108" s="10">
        <v>100.76</v>
      </c>
      <c r="J108" s="10">
        <v>100.79</v>
      </c>
      <c r="K108" s="10">
        <v>108.93</v>
      </c>
      <c r="L108" s="10">
        <v>104.45</v>
      </c>
      <c r="M108" s="10">
        <v>111.79</v>
      </c>
      <c r="N108" s="10">
        <v>104.71</v>
      </c>
      <c r="O108" s="10">
        <v>115.69</v>
      </c>
      <c r="P108" s="10">
        <v>105.76</v>
      </c>
      <c r="R108" s="10">
        <v>105.45</v>
      </c>
      <c r="S108" s="10">
        <v>101.97</v>
      </c>
      <c r="T108" s="10">
        <v>82.32</v>
      </c>
      <c r="U108" s="25" t="str">
        <f t="shared" si="41"/>
        <v>1.4 %</v>
      </c>
      <c r="V108" s="25" t="str">
        <f t="shared" si="42"/>
        <v>1.4 %</v>
      </c>
      <c r="W108" s="25" t="str">
        <f t="shared" si="43"/>
        <v/>
      </c>
      <c r="X108" s="25" t="str">
        <f t="shared" si="44"/>
        <v>0.6 %</v>
      </c>
      <c r="Y108" s="25" t="str">
        <f t="shared" si="45"/>
        <v>1.1 %</v>
      </c>
      <c r="Z108" s="25" t="str">
        <f t="shared" si="46"/>
        <v>1.6 %</v>
      </c>
      <c r="AA108" s="25" t="str">
        <f t="shared" si="47"/>
        <v>1.2 %</v>
      </c>
      <c r="AB108" s="25" t="str">
        <f t="shared" si="48"/>
        <v>1.1 %</v>
      </c>
      <c r="AC108" s="25" t="str">
        <f t="shared" si="49"/>
        <v>0 %</v>
      </c>
      <c r="AD108" s="25" t="str">
        <f t="shared" si="50"/>
        <v>-0.5 %</v>
      </c>
      <c r="AE108" s="25" t="str">
        <f t="shared" si="51"/>
        <v>1.4 %</v>
      </c>
      <c r="AF108" s="25" t="str">
        <f t="shared" si="52"/>
        <v>-0.6 %</v>
      </c>
      <c r="AG108" s="25" t="str">
        <f t="shared" si="53"/>
        <v>3.8 %</v>
      </c>
      <c r="AH108" s="25" t="str">
        <f t="shared" si="54"/>
        <v/>
      </c>
      <c r="AI108" s="25" t="str">
        <f t="shared" si="55"/>
        <v>1.6 %</v>
      </c>
      <c r="AJ108" s="25" t="str">
        <f t="shared" si="56"/>
        <v>1.2 %</v>
      </c>
      <c r="AK108" s="25" t="str">
        <f t="shared" si="57"/>
        <v>-1.2 %</v>
      </c>
      <c r="AL108" t="str">
        <f t="shared" si="58"/>
        <v>4.2 %</v>
      </c>
      <c r="AM108" t="str">
        <f t="shared" si="59"/>
        <v>3.4 %</v>
      </c>
      <c r="AN108" t="str">
        <f t="shared" si="60"/>
        <v/>
      </c>
      <c r="AO108" t="str">
        <f t="shared" si="61"/>
        <v>-2.4 %</v>
      </c>
      <c r="AP108" t="str">
        <f t="shared" si="62"/>
        <v>9.7 %</v>
      </c>
      <c r="AQ108" t="str">
        <f t="shared" si="63"/>
        <v>0.5 %</v>
      </c>
      <c r="AR108" t="str">
        <f t="shared" si="64"/>
        <v>5.5 %</v>
      </c>
      <c r="AS108" t="str">
        <f t="shared" si="65"/>
        <v>7.9 %</v>
      </c>
      <c r="AT108" t="str">
        <f t="shared" si="66"/>
        <v>8.3 %</v>
      </c>
      <c r="AU108" t="str">
        <f t="shared" si="67"/>
        <v>12.7 %</v>
      </c>
      <c r="AV108" t="str">
        <f t="shared" si="68"/>
        <v>7.6 %</v>
      </c>
      <c r="AW108" t="str">
        <f t="shared" si="69"/>
        <v>20.3 %</v>
      </c>
      <c r="AX108" t="str">
        <f t="shared" si="70"/>
        <v>7.1 %</v>
      </c>
      <c r="AY108" t="str">
        <f t="shared" si="71"/>
        <v/>
      </c>
      <c r="AZ108" t="str">
        <f t="shared" si="72"/>
        <v>6.2 %</v>
      </c>
      <c r="BA108" t="str">
        <f t="shared" si="73"/>
        <v>7.1 %</v>
      </c>
      <c r="BB108" t="str">
        <f t="shared" si="74"/>
        <v>9.5 %</v>
      </c>
    </row>
    <row r="109" spans="1:54">
      <c r="A109">
        <v>2010</v>
      </c>
      <c r="B109">
        <v>12</v>
      </c>
      <c r="C109" t="s">
        <v>130</v>
      </c>
      <c r="D109" s="10">
        <v>107.99</v>
      </c>
      <c r="E109" s="10">
        <v>105.91</v>
      </c>
      <c r="G109" s="10">
        <v>104.63</v>
      </c>
      <c r="H109" s="10">
        <v>104.44</v>
      </c>
      <c r="I109" s="10">
        <v>101.47</v>
      </c>
      <c r="J109" s="10">
        <v>103.04</v>
      </c>
      <c r="K109" s="10">
        <v>108.33</v>
      </c>
      <c r="L109" s="10">
        <v>105.77</v>
      </c>
      <c r="M109" s="10">
        <v>113.01</v>
      </c>
      <c r="N109" s="10">
        <v>104.72</v>
      </c>
      <c r="O109" s="10">
        <v>116.78</v>
      </c>
      <c r="P109" s="10">
        <v>104.45</v>
      </c>
      <c r="R109" s="10">
        <v>105.19</v>
      </c>
      <c r="S109" s="10">
        <v>101.65</v>
      </c>
      <c r="T109" s="10">
        <v>84.9</v>
      </c>
      <c r="U109" s="25" t="str">
        <f t="shared" si="41"/>
        <v>0.3 %</v>
      </c>
      <c r="V109" s="25" t="str">
        <f t="shared" si="42"/>
        <v>-0.3 %</v>
      </c>
      <c r="W109" s="25" t="str">
        <f t="shared" si="43"/>
        <v/>
      </c>
      <c r="X109" s="25" t="str">
        <f t="shared" si="44"/>
        <v>-0.1 %</v>
      </c>
      <c r="Y109" s="25" t="str">
        <f t="shared" si="45"/>
        <v>0.8 %</v>
      </c>
      <c r="Z109" s="25" t="str">
        <f t="shared" si="46"/>
        <v>0.7 %</v>
      </c>
      <c r="AA109" s="25" t="str">
        <f t="shared" si="47"/>
        <v>2.2 %</v>
      </c>
      <c r="AB109" s="25" t="str">
        <f t="shared" si="48"/>
        <v>-0.6 %</v>
      </c>
      <c r="AC109" s="25" t="str">
        <f t="shared" si="49"/>
        <v>1.3 %</v>
      </c>
      <c r="AD109" s="25" t="str">
        <f t="shared" si="50"/>
        <v>1.1 %</v>
      </c>
      <c r="AE109" s="25" t="str">
        <f t="shared" si="51"/>
        <v>0 %</v>
      </c>
      <c r="AF109" s="25" t="str">
        <f t="shared" si="52"/>
        <v>0.9 %</v>
      </c>
      <c r="AG109" s="25" t="str">
        <f t="shared" si="53"/>
        <v>-1.2 %</v>
      </c>
      <c r="AH109" s="25" t="str">
        <f t="shared" si="54"/>
        <v/>
      </c>
      <c r="AI109" s="25" t="str">
        <f t="shared" si="55"/>
        <v>-0.2 %</v>
      </c>
      <c r="AJ109" s="25" t="str">
        <f t="shared" si="56"/>
        <v>-0.3 %</v>
      </c>
      <c r="AK109" s="25" t="str">
        <f t="shared" si="57"/>
        <v>3.1 %</v>
      </c>
      <c r="AL109" t="str">
        <f t="shared" si="58"/>
        <v>5.7 %</v>
      </c>
      <c r="AM109" t="str">
        <f t="shared" si="59"/>
        <v>5.3 %</v>
      </c>
      <c r="AN109" t="str">
        <f t="shared" si="60"/>
        <v/>
      </c>
      <c r="AO109" t="str">
        <f t="shared" si="61"/>
        <v>-1.5 %</v>
      </c>
      <c r="AP109" t="str">
        <f t="shared" si="62"/>
        <v>11.9 %</v>
      </c>
      <c r="AQ109" t="str">
        <f t="shared" si="63"/>
        <v>2.8 %</v>
      </c>
      <c r="AR109" t="str">
        <f t="shared" si="64"/>
        <v>6.6 %</v>
      </c>
      <c r="AS109" t="str">
        <f t="shared" si="65"/>
        <v>7.8 %</v>
      </c>
      <c r="AT109" t="str">
        <f t="shared" si="66"/>
        <v>7.5 %</v>
      </c>
      <c r="AU109" t="str">
        <f t="shared" si="67"/>
        <v>11.2 %</v>
      </c>
      <c r="AV109" t="str">
        <f t="shared" si="68"/>
        <v>8.9 %</v>
      </c>
      <c r="AW109" t="str">
        <f t="shared" si="69"/>
        <v>17.6 %</v>
      </c>
      <c r="AX109" t="str">
        <f t="shared" si="70"/>
        <v>12.6 %</v>
      </c>
      <c r="AY109" t="str">
        <f t="shared" si="71"/>
        <v/>
      </c>
      <c r="AZ109" t="str">
        <f t="shared" si="72"/>
        <v>7.9 %</v>
      </c>
      <c r="BA109" t="str">
        <f t="shared" si="73"/>
        <v>8.2 %</v>
      </c>
      <c r="BB109" t="str">
        <f t="shared" si="74"/>
        <v>7.1 %</v>
      </c>
    </row>
    <row r="110" spans="1:54">
      <c r="A110">
        <v>2011</v>
      </c>
      <c r="B110">
        <v>1</v>
      </c>
      <c r="C110" t="s">
        <v>119</v>
      </c>
      <c r="D110" s="10">
        <v>107.4</v>
      </c>
      <c r="E110" s="10">
        <v>105.62</v>
      </c>
      <c r="G110" s="10">
        <v>104.37</v>
      </c>
      <c r="H110" s="10">
        <v>104.08</v>
      </c>
      <c r="I110" s="10">
        <v>101.83</v>
      </c>
      <c r="J110" s="10">
        <v>104.76</v>
      </c>
      <c r="K110" s="10">
        <v>108.04</v>
      </c>
      <c r="L110" s="10">
        <v>106.03</v>
      </c>
      <c r="M110" s="10">
        <v>113.27</v>
      </c>
      <c r="N110" s="10">
        <v>104.25</v>
      </c>
      <c r="O110" s="10">
        <v>112.14</v>
      </c>
      <c r="P110" s="10">
        <v>105.43</v>
      </c>
      <c r="R110" s="10">
        <v>104.84</v>
      </c>
      <c r="S110" s="10">
        <v>100.96</v>
      </c>
      <c r="T110" s="10">
        <v>86.21</v>
      </c>
      <c r="U110" s="25" t="str">
        <f t="shared" si="41"/>
        <v>-0.5 %</v>
      </c>
      <c r="V110" s="25" t="str">
        <f t="shared" si="42"/>
        <v>-0.3 %</v>
      </c>
      <c r="W110" s="25" t="str">
        <f t="shared" si="43"/>
        <v/>
      </c>
      <c r="X110" s="25" t="str">
        <f t="shared" si="44"/>
        <v>-0.2 %</v>
      </c>
      <c r="Y110" s="25" t="str">
        <f t="shared" si="45"/>
        <v>-0.3 %</v>
      </c>
      <c r="Z110" s="25" t="str">
        <f t="shared" si="46"/>
        <v>0.4 %</v>
      </c>
      <c r="AA110" s="25" t="str">
        <f t="shared" si="47"/>
        <v>1.7 %</v>
      </c>
      <c r="AB110" s="25" t="str">
        <f t="shared" si="48"/>
        <v>-0.3 %</v>
      </c>
      <c r="AC110" s="25" t="str">
        <f t="shared" si="49"/>
        <v>0.2 %</v>
      </c>
      <c r="AD110" s="25" t="str">
        <f t="shared" si="50"/>
        <v>0.2 %</v>
      </c>
      <c r="AE110" s="25" t="str">
        <f t="shared" si="51"/>
        <v>-0.4 %</v>
      </c>
      <c r="AF110" s="25" t="str">
        <f t="shared" si="52"/>
        <v>-4 %</v>
      </c>
      <c r="AG110" s="25" t="str">
        <f t="shared" si="53"/>
        <v>0.9 %</v>
      </c>
      <c r="AH110" s="25" t="str">
        <f t="shared" si="54"/>
        <v/>
      </c>
      <c r="AI110" s="25" t="str">
        <f t="shared" si="55"/>
        <v>-0.3 %</v>
      </c>
      <c r="AJ110" s="25" t="str">
        <f t="shared" si="56"/>
        <v>-0.7 %</v>
      </c>
      <c r="AK110" s="25" t="str">
        <f t="shared" si="57"/>
        <v>1.5 %</v>
      </c>
      <c r="AL110" t="str">
        <f t="shared" si="58"/>
        <v>6.6 %</v>
      </c>
      <c r="AM110" t="str">
        <f t="shared" si="59"/>
        <v>5.7 %</v>
      </c>
      <c r="AN110" t="str">
        <f t="shared" si="60"/>
        <v/>
      </c>
      <c r="AO110" t="str">
        <f t="shared" si="61"/>
        <v>-2.4 %</v>
      </c>
      <c r="AP110" t="str">
        <f t="shared" si="62"/>
        <v>12.3 %</v>
      </c>
      <c r="AQ110" t="str">
        <f t="shared" si="63"/>
        <v>4.1 %</v>
      </c>
      <c r="AR110" t="str">
        <f t="shared" si="64"/>
        <v>9.6 %</v>
      </c>
      <c r="AS110" t="str">
        <f t="shared" si="65"/>
        <v>7.1 %</v>
      </c>
      <c r="AT110" t="str">
        <f t="shared" si="66"/>
        <v>8.5 %</v>
      </c>
      <c r="AU110" t="str">
        <f t="shared" si="67"/>
        <v>12.1 %</v>
      </c>
      <c r="AV110" t="str">
        <f t="shared" si="68"/>
        <v>8.9 %</v>
      </c>
      <c r="AW110" t="str">
        <f t="shared" si="69"/>
        <v>16.2 %</v>
      </c>
      <c r="AX110" t="str">
        <f t="shared" si="70"/>
        <v>12.9 %</v>
      </c>
      <c r="AY110" t="str">
        <f t="shared" si="71"/>
        <v/>
      </c>
      <c r="AZ110" t="str">
        <f t="shared" si="72"/>
        <v>7.2 %</v>
      </c>
      <c r="BA110" t="str">
        <f t="shared" si="73"/>
        <v>7.7 %</v>
      </c>
      <c r="BB110" t="str">
        <f t="shared" si="74"/>
        <v>7.4 %</v>
      </c>
    </row>
    <row r="111" spans="1:54">
      <c r="A111">
        <v>2011</v>
      </c>
      <c r="B111">
        <v>2</v>
      </c>
      <c r="C111" t="s">
        <v>120</v>
      </c>
      <c r="D111" s="10">
        <v>108.75</v>
      </c>
      <c r="E111" s="10">
        <v>106.34</v>
      </c>
      <c r="G111" s="10">
        <v>104.62</v>
      </c>
      <c r="H111" s="10">
        <v>104.68</v>
      </c>
      <c r="I111" s="10">
        <v>102.72</v>
      </c>
      <c r="J111" s="10">
        <v>105.76</v>
      </c>
      <c r="K111" s="10">
        <v>107.61</v>
      </c>
      <c r="L111" s="10">
        <v>107.54</v>
      </c>
      <c r="M111" s="10">
        <v>114.15</v>
      </c>
      <c r="N111" s="10">
        <v>105.04</v>
      </c>
      <c r="O111" s="10">
        <v>111.01</v>
      </c>
      <c r="P111" s="10">
        <v>104.33</v>
      </c>
      <c r="R111" s="10">
        <v>105.89</v>
      </c>
      <c r="S111" s="10">
        <v>100.93</v>
      </c>
      <c r="T111" s="10">
        <v>87.17</v>
      </c>
      <c r="U111" s="25" t="str">
        <f t="shared" si="41"/>
        <v>1.3 %</v>
      </c>
      <c r="V111" s="25" t="str">
        <f t="shared" si="42"/>
        <v>0.7 %</v>
      </c>
      <c r="W111" s="25" t="str">
        <f t="shared" si="43"/>
        <v/>
      </c>
      <c r="X111" s="25" t="str">
        <f t="shared" si="44"/>
        <v>0.2 %</v>
      </c>
      <c r="Y111" s="25" t="str">
        <f t="shared" si="45"/>
        <v>0.6 %</v>
      </c>
      <c r="Z111" s="25" t="str">
        <f t="shared" si="46"/>
        <v>0.9 %</v>
      </c>
      <c r="AA111" s="25" t="str">
        <f t="shared" si="47"/>
        <v>1 %</v>
      </c>
      <c r="AB111" s="25" t="str">
        <f t="shared" si="48"/>
        <v>-0.4 %</v>
      </c>
      <c r="AC111" s="25" t="str">
        <f t="shared" si="49"/>
        <v>1.4 %</v>
      </c>
      <c r="AD111" s="25" t="str">
        <f t="shared" si="50"/>
        <v>0.8 %</v>
      </c>
      <c r="AE111" s="25" t="str">
        <f t="shared" si="51"/>
        <v>0.8 %</v>
      </c>
      <c r="AF111" s="25" t="str">
        <f t="shared" si="52"/>
        <v>-1 %</v>
      </c>
      <c r="AG111" s="25" t="str">
        <f t="shared" si="53"/>
        <v>-1 %</v>
      </c>
      <c r="AH111" s="25" t="str">
        <f t="shared" si="54"/>
        <v/>
      </c>
      <c r="AI111" s="25" t="str">
        <f t="shared" si="55"/>
        <v>1 %</v>
      </c>
      <c r="AJ111" s="25" t="str">
        <f t="shared" si="56"/>
        <v>0 %</v>
      </c>
      <c r="AK111" s="25" t="str">
        <f t="shared" si="57"/>
        <v>1.1 %</v>
      </c>
      <c r="AL111" t="str">
        <f t="shared" si="58"/>
        <v>5.6 %</v>
      </c>
      <c r="AM111" t="str">
        <f t="shared" si="59"/>
        <v>4.9 %</v>
      </c>
      <c r="AN111" t="str">
        <f t="shared" si="60"/>
        <v/>
      </c>
      <c r="AO111" t="str">
        <f t="shared" si="61"/>
        <v>-2.7 %</v>
      </c>
      <c r="AP111" t="str">
        <f t="shared" si="62"/>
        <v>11.1 %</v>
      </c>
      <c r="AQ111" t="str">
        <f t="shared" si="63"/>
        <v>4.9 %</v>
      </c>
      <c r="AR111" t="str">
        <f t="shared" si="64"/>
        <v>10.7 %</v>
      </c>
      <c r="AS111" t="str">
        <f t="shared" si="65"/>
        <v>5 %</v>
      </c>
      <c r="AT111" t="str">
        <f t="shared" si="66"/>
        <v>8.9 %</v>
      </c>
      <c r="AU111" t="str">
        <f t="shared" si="67"/>
        <v>9.8 %</v>
      </c>
      <c r="AV111" t="str">
        <f t="shared" si="68"/>
        <v>7.8 %</v>
      </c>
      <c r="AW111" t="str">
        <f t="shared" si="69"/>
        <v>7.7 %</v>
      </c>
      <c r="AX111" t="str">
        <f t="shared" si="70"/>
        <v>14.8 %</v>
      </c>
      <c r="AY111" t="str">
        <f t="shared" si="71"/>
        <v/>
      </c>
      <c r="AZ111" t="str">
        <f t="shared" si="72"/>
        <v>5.8 %</v>
      </c>
      <c r="BA111" t="str">
        <f t="shared" si="73"/>
        <v>6.3 %</v>
      </c>
      <c r="BB111" t="str">
        <f t="shared" si="74"/>
        <v>8.6 %</v>
      </c>
    </row>
    <row r="112" spans="1:54">
      <c r="A112">
        <v>2011</v>
      </c>
      <c r="B112">
        <v>3</v>
      </c>
      <c r="C112" t="s">
        <v>121</v>
      </c>
      <c r="D112" s="10">
        <v>110.77</v>
      </c>
      <c r="E112" s="10">
        <v>108.12</v>
      </c>
      <c r="G112" s="10">
        <v>106.85</v>
      </c>
      <c r="H112" s="10">
        <v>106.93</v>
      </c>
      <c r="I112" s="10">
        <v>103.76</v>
      </c>
      <c r="J112" s="10">
        <v>106.32</v>
      </c>
      <c r="K112" s="10">
        <v>108.66</v>
      </c>
      <c r="L112" s="10">
        <v>109.2</v>
      </c>
      <c r="M112" s="10">
        <v>114.69</v>
      </c>
      <c r="N112" s="10">
        <v>106.47</v>
      </c>
      <c r="O112" s="10">
        <v>109.29</v>
      </c>
      <c r="P112" s="10">
        <v>104.93</v>
      </c>
      <c r="R112" s="10">
        <v>108.56</v>
      </c>
      <c r="S112" s="10">
        <v>102.83</v>
      </c>
      <c r="T112" s="10">
        <v>86.68</v>
      </c>
      <c r="U112" s="25" t="str">
        <f t="shared" si="41"/>
        <v>1.9 %</v>
      </c>
      <c r="V112" s="25" t="str">
        <f t="shared" si="42"/>
        <v>1.7 %</v>
      </c>
      <c r="W112" s="25" t="str">
        <f t="shared" si="43"/>
        <v/>
      </c>
      <c r="X112" s="25" t="str">
        <f t="shared" si="44"/>
        <v>2.1 %</v>
      </c>
      <c r="Y112" s="25" t="str">
        <f t="shared" si="45"/>
        <v>2.1 %</v>
      </c>
      <c r="Z112" s="25" t="str">
        <f t="shared" si="46"/>
        <v>1 %</v>
      </c>
      <c r="AA112" s="25" t="str">
        <f t="shared" si="47"/>
        <v>0.5 %</v>
      </c>
      <c r="AB112" s="25" t="str">
        <f t="shared" si="48"/>
        <v>1 %</v>
      </c>
      <c r="AC112" s="25" t="str">
        <f t="shared" si="49"/>
        <v>1.5 %</v>
      </c>
      <c r="AD112" s="25" t="str">
        <f t="shared" si="50"/>
        <v>0.5 %</v>
      </c>
      <c r="AE112" s="25" t="str">
        <f t="shared" si="51"/>
        <v>1.4 %</v>
      </c>
      <c r="AF112" s="25" t="str">
        <f t="shared" si="52"/>
        <v>-1.5 %</v>
      </c>
      <c r="AG112" s="25" t="str">
        <f t="shared" si="53"/>
        <v>0.6 %</v>
      </c>
      <c r="AH112" s="25" t="str">
        <f t="shared" si="54"/>
        <v/>
      </c>
      <c r="AI112" s="25" t="str">
        <f t="shared" si="55"/>
        <v>2.5 %</v>
      </c>
      <c r="AJ112" s="25" t="str">
        <f t="shared" si="56"/>
        <v>1.9 %</v>
      </c>
      <c r="AK112" s="25" t="str">
        <f t="shared" si="57"/>
        <v>-0.6 %</v>
      </c>
      <c r="AL112" t="str">
        <f t="shared" si="58"/>
        <v>7.4 %</v>
      </c>
      <c r="AM112" t="str">
        <f t="shared" si="59"/>
        <v>6.5 %</v>
      </c>
      <c r="AN112" t="str">
        <f t="shared" si="60"/>
        <v/>
      </c>
      <c r="AO112" t="str">
        <f t="shared" si="61"/>
        <v>-1.7 %</v>
      </c>
      <c r="AP112" t="str">
        <f t="shared" si="62"/>
        <v>12.4 %</v>
      </c>
      <c r="AQ112" t="str">
        <f t="shared" si="63"/>
        <v>7 %</v>
      </c>
      <c r="AR112" t="str">
        <f t="shared" si="64"/>
        <v>11.7 %</v>
      </c>
      <c r="AS112" t="str">
        <f t="shared" si="65"/>
        <v>4.9 %</v>
      </c>
      <c r="AT112" t="str">
        <f t="shared" si="66"/>
        <v>11.8 %</v>
      </c>
      <c r="AU112" t="str">
        <f t="shared" si="67"/>
        <v>10.4 %</v>
      </c>
      <c r="AV112" t="str">
        <f t="shared" si="68"/>
        <v>9.6 %</v>
      </c>
      <c r="AW112" t="str">
        <f t="shared" si="69"/>
        <v>6.9 %</v>
      </c>
      <c r="AX112" t="str">
        <f t="shared" si="70"/>
        <v>10.5 %</v>
      </c>
      <c r="AY112" t="str">
        <f t="shared" si="71"/>
        <v/>
      </c>
      <c r="AZ112" t="str">
        <f t="shared" si="72"/>
        <v>8 %</v>
      </c>
      <c r="BA112" t="str">
        <f t="shared" si="73"/>
        <v>6.9 %</v>
      </c>
      <c r="BB112" t="str">
        <f t="shared" si="74"/>
        <v>10.9 %</v>
      </c>
    </row>
    <row r="113" spans="1:54">
      <c r="A113">
        <v>2011</v>
      </c>
      <c r="B113">
        <v>4</v>
      </c>
      <c r="C113" t="s">
        <v>122</v>
      </c>
      <c r="D113" s="10">
        <v>112.46</v>
      </c>
      <c r="E113" s="10">
        <v>109.01</v>
      </c>
      <c r="G113" s="10">
        <v>107.1</v>
      </c>
      <c r="H113" s="10">
        <v>108.12</v>
      </c>
      <c r="I113" s="10">
        <v>103.71</v>
      </c>
      <c r="J113" s="10">
        <v>106.81</v>
      </c>
      <c r="K113" s="10">
        <v>108.08</v>
      </c>
      <c r="L113" s="10">
        <v>110.78</v>
      </c>
      <c r="M113" s="10">
        <v>115.87</v>
      </c>
      <c r="N113" s="10">
        <v>108.23</v>
      </c>
      <c r="O113" s="10">
        <v>111.48</v>
      </c>
      <c r="P113" s="10">
        <v>103.32</v>
      </c>
      <c r="R113" s="10">
        <v>109.49</v>
      </c>
      <c r="S113" s="10">
        <v>103.21</v>
      </c>
      <c r="T113" s="10">
        <v>86.66</v>
      </c>
      <c r="U113" s="25" t="str">
        <f t="shared" si="41"/>
        <v>1.5 %</v>
      </c>
      <c r="V113" s="25" t="str">
        <f t="shared" si="42"/>
        <v>0.8 %</v>
      </c>
      <c r="W113" s="25" t="str">
        <f t="shared" si="43"/>
        <v/>
      </c>
      <c r="X113" s="25" t="str">
        <f t="shared" si="44"/>
        <v>0.2 %</v>
      </c>
      <c r="Y113" s="25" t="str">
        <f t="shared" si="45"/>
        <v>1.1 %</v>
      </c>
      <c r="Z113" s="25" t="str">
        <f t="shared" si="46"/>
        <v>0 %</v>
      </c>
      <c r="AA113" s="25" t="str">
        <f t="shared" si="47"/>
        <v>0.5 %</v>
      </c>
      <c r="AB113" s="25" t="str">
        <f t="shared" si="48"/>
        <v>-0.5 %</v>
      </c>
      <c r="AC113" s="25" t="str">
        <f t="shared" si="49"/>
        <v>1.4 %</v>
      </c>
      <c r="AD113" s="25" t="str">
        <f t="shared" si="50"/>
        <v>1 %</v>
      </c>
      <c r="AE113" s="25" t="str">
        <f t="shared" si="51"/>
        <v>1.7 %</v>
      </c>
      <c r="AF113" s="25" t="str">
        <f t="shared" si="52"/>
        <v>2 %</v>
      </c>
      <c r="AG113" s="25" t="str">
        <f t="shared" si="53"/>
        <v>-1.5 %</v>
      </c>
      <c r="AH113" s="25" t="str">
        <f t="shared" si="54"/>
        <v/>
      </c>
      <c r="AI113" s="25" t="str">
        <f t="shared" si="55"/>
        <v>0.9 %</v>
      </c>
      <c r="AJ113" s="25" t="str">
        <f t="shared" si="56"/>
        <v>0.4 %</v>
      </c>
      <c r="AK113" s="25" t="str">
        <f t="shared" si="57"/>
        <v>0 %</v>
      </c>
      <c r="AL113" t="str">
        <f t="shared" si="58"/>
        <v>7.4 %</v>
      </c>
      <c r="AM113" t="str">
        <f t="shared" si="59"/>
        <v>6.4 %</v>
      </c>
      <c r="AN113" t="str">
        <f t="shared" si="60"/>
        <v/>
      </c>
      <c r="AO113" t="str">
        <f t="shared" si="61"/>
        <v>-1.3 %</v>
      </c>
      <c r="AP113" t="str">
        <f t="shared" si="62"/>
        <v>11.3 %</v>
      </c>
      <c r="AQ113" t="str">
        <f t="shared" si="63"/>
        <v>7.6 %</v>
      </c>
      <c r="AR113" t="str">
        <f t="shared" si="64"/>
        <v>11.1 %</v>
      </c>
      <c r="AS113" t="str">
        <f t="shared" si="65"/>
        <v>5.1 %</v>
      </c>
      <c r="AT113" t="str">
        <f t="shared" si="66"/>
        <v>12.4 %</v>
      </c>
      <c r="AU113" t="str">
        <f t="shared" si="67"/>
        <v>14 %</v>
      </c>
      <c r="AV113" t="str">
        <f t="shared" si="68"/>
        <v>9.3 %</v>
      </c>
      <c r="AW113" t="str">
        <f t="shared" si="69"/>
        <v>1.7 %</v>
      </c>
      <c r="AX113" t="str">
        <f t="shared" si="70"/>
        <v>8.4 %</v>
      </c>
      <c r="AY113" t="str">
        <f t="shared" si="71"/>
        <v/>
      </c>
      <c r="AZ113" t="str">
        <f t="shared" si="72"/>
        <v>7.4 %</v>
      </c>
      <c r="BA113" t="str">
        <f t="shared" si="73"/>
        <v>5.7 %</v>
      </c>
      <c r="BB113" t="str">
        <f t="shared" si="74"/>
        <v>10.5 %</v>
      </c>
    </row>
    <row r="114" spans="1:54">
      <c r="A114">
        <v>2011</v>
      </c>
      <c r="B114">
        <v>5</v>
      </c>
      <c r="C114" t="s">
        <v>123</v>
      </c>
      <c r="D114" s="10">
        <v>111.35</v>
      </c>
      <c r="E114" s="10">
        <v>108.49</v>
      </c>
      <c r="G114" s="10">
        <v>108.46</v>
      </c>
      <c r="H114" s="10">
        <v>110.12</v>
      </c>
      <c r="I114" s="10">
        <v>103.55</v>
      </c>
      <c r="J114" s="10">
        <v>107.13</v>
      </c>
      <c r="K114" s="10">
        <v>108.47</v>
      </c>
      <c r="L114" s="10">
        <v>111.4</v>
      </c>
      <c r="M114" s="10">
        <v>118.71</v>
      </c>
      <c r="N114" s="10">
        <v>107.64</v>
      </c>
      <c r="O114" s="10">
        <v>110.93</v>
      </c>
      <c r="P114" s="10">
        <v>103.79</v>
      </c>
      <c r="R114" s="10">
        <v>109.11</v>
      </c>
      <c r="S114" s="10">
        <v>102.95</v>
      </c>
      <c r="T114" s="10">
        <v>87.43</v>
      </c>
      <c r="U114" s="25" t="str">
        <f t="shared" si="41"/>
        <v>-1 %</v>
      </c>
      <c r="V114" s="25" t="str">
        <f t="shared" si="42"/>
        <v>-0.5 %</v>
      </c>
      <c r="W114" s="25" t="str">
        <f t="shared" si="43"/>
        <v/>
      </c>
      <c r="X114" s="25" t="str">
        <f t="shared" si="44"/>
        <v>1.3 %</v>
      </c>
      <c r="Y114" s="25" t="str">
        <f t="shared" si="45"/>
        <v>1.8 %</v>
      </c>
      <c r="Z114" s="25" t="str">
        <f t="shared" si="46"/>
        <v>-0.2 %</v>
      </c>
      <c r="AA114" s="25" t="str">
        <f t="shared" si="47"/>
        <v>0.3 %</v>
      </c>
      <c r="AB114" s="25" t="str">
        <f t="shared" si="48"/>
        <v>0.4 %</v>
      </c>
      <c r="AC114" s="25" t="str">
        <f t="shared" si="49"/>
        <v>0.6 %</v>
      </c>
      <c r="AD114" s="25" t="str">
        <f t="shared" si="50"/>
        <v>2.5 %</v>
      </c>
      <c r="AE114" s="25" t="str">
        <f t="shared" si="51"/>
        <v>-0.5 %</v>
      </c>
      <c r="AF114" s="25" t="str">
        <f t="shared" si="52"/>
        <v>-0.5 %</v>
      </c>
      <c r="AG114" s="25" t="str">
        <f t="shared" si="53"/>
        <v>0.5 %</v>
      </c>
      <c r="AH114" s="25" t="str">
        <f t="shared" si="54"/>
        <v/>
      </c>
      <c r="AI114" s="25" t="str">
        <f t="shared" si="55"/>
        <v>-0.3 %</v>
      </c>
      <c r="AJ114" s="25" t="str">
        <f t="shared" si="56"/>
        <v>-0.3 %</v>
      </c>
      <c r="AK114" s="25" t="str">
        <f t="shared" si="57"/>
        <v>0.9 %</v>
      </c>
      <c r="AL114" t="str">
        <f t="shared" si="58"/>
        <v>7.7 %</v>
      </c>
      <c r="AM114" t="str">
        <f t="shared" si="59"/>
        <v>5.7 %</v>
      </c>
      <c r="AN114" t="str">
        <f t="shared" si="60"/>
        <v/>
      </c>
      <c r="AO114" t="str">
        <f t="shared" si="61"/>
        <v>-1.2 %</v>
      </c>
      <c r="AP114" t="str">
        <f t="shared" si="62"/>
        <v>11.2 %</v>
      </c>
      <c r="AQ114" t="str">
        <f t="shared" si="63"/>
        <v>7.1 %</v>
      </c>
      <c r="AR114" t="str">
        <f t="shared" si="64"/>
        <v>9.1 %</v>
      </c>
      <c r="AS114" t="str">
        <f t="shared" si="65"/>
        <v>3.8 %</v>
      </c>
      <c r="AT114" t="str">
        <f t="shared" si="66"/>
        <v>11.5 %</v>
      </c>
      <c r="AU114" t="str">
        <f t="shared" si="67"/>
        <v>13.8 %</v>
      </c>
      <c r="AV114" t="str">
        <f t="shared" si="68"/>
        <v>10.3 %</v>
      </c>
      <c r="AW114" t="str">
        <f t="shared" si="69"/>
        <v>3 %</v>
      </c>
      <c r="AX114" t="str">
        <f t="shared" si="70"/>
        <v>3.2 %</v>
      </c>
      <c r="AY114" t="str">
        <f t="shared" si="71"/>
        <v/>
      </c>
      <c r="AZ114" t="str">
        <f t="shared" si="72"/>
        <v>8 %</v>
      </c>
      <c r="BA114" t="str">
        <f t="shared" si="73"/>
        <v>5.6 %</v>
      </c>
      <c r="BB114" t="str">
        <f t="shared" si="74"/>
        <v>9.3 %</v>
      </c>
    </row>
    <row r="115" spans="1:54">
      <c r="A115">
        <v>2011</v>
      </c>
      <c r="B115">
        <v>6</v>
      </c>
      <c r="C115" t="s">
        <v>124</v>
      </c>
      <c r="D115" s="10">
        <v>111.15</v>
      </c>
      <c r="E115" s="10">
        <v>108.29</v>
      </c>
      <c r="G115" s="10">
        <v>108.7</v>
      </c>
      <c r="H115" s="10">
        <v>111.66</v>
      </c>
      <c r="I115" s="10">
        <v>104.06</v>
      </c>
      <c r="J115" s="10">
        <v>105.91</v>
      </c>
      <c r="K115" s="10">
        <v>108.64</v>
      </c>
      <c r="L115" s="10">
        <v>112.43</v>
      </c>
      <c r="M115" s="10">
        <v>120.43</v>
      </c>
      <c r="N115" s="10">
        <v>108.08</v>
      </c>
      <c r="O115" s="10">
        <v>112.71</v>
      </c>
      <c r="P115" s="10">
        <v>104.13</v>
      </c>
      <c r="R115" s="10">
        <v>109.99</v>
      </c>
      <c r="S115" s="10">
        <v>103.36</v>
      </c>
      <c r="T115" s="10">
        <v>87.87</v>
      </c>
      <c r="U115" s="25" t="str">
        <f t="shared" si="41"/>
        <v>-0.2 %</v>
      </c>
      <c r="V115" s="25" t="str">
        <f t="shared" si="42"/>
        <v>-0.2 %</v>
      </c>
      <c r="W115" s="25" t="str">
        <f t="shared" si="43"/>
        <v/>
      </c>
      <c r="X115" s="25" t="str">
        <f t="shared" si="44"/>
        <v>0.2 %</v>
      </c>
      <c r="Y115" s="25" t="str">
        <f t="shared" si="45"/>
        <v>1.4 %</v>
      </c>
      <c r="Z115" s="25" t="str">
        <f t="shared" si="46"/>
        <v>0.5 %</v>
      </c>
      <c r="AA115" s="25" t="str">
        <f t="shared" si="47"/>
        <v>-1.1 %</v>
      </c>
      <c r="AB115" s="25" t="str">
        <f t="shared" si="48"/>
        <v>0.2 %</v>
      </c>
      <c r="AC115" s="25" t="str">
        <f t="shared" si="49"/>
        <v>0.9 %</v>
      </c>
      <c r="AD115" s="25" t="str">
        <f t="shared" si="50"/>
        <v>1.4 %</v>
      </c>
      <c r="AE115" s="25" t="str">
        <f t="shared" si="51"/>
        <v>0.4 %</v>
      </c>
      <c r="AF115" s="25" t="str">
        <f t="shared" si="52"/>
        <v>1.6 %</v>
      </c>
      <c r="AG115" s="25" t="str">
        <f t="shared" si="53"/>
        <v>0.3 %</v>
      </c>
      <c r="AH115" s="25" t="str">
        <f t="shared" si="54"/>
        <v/>
      </c>
      <c r="AI115" s="25" t="str">
        <f t="shared" si="55"/>
        <v>0.8 %</v>
      </c>
      <c r="AJ115" s="25" t="str">
        <f t="shared" si="56"/>
        <v>0.4 %</v>
      </c>
      <c r="AK115" s="25" t="str">
        <f t="shared" si="57"/>
        <v>0.5 %</v>
      </c>
      <c r="AL115" t="str">
        <f t="shared" si="58"/>
        <v>6.4 %</v>
      </c>
      <c r="AM115" t="str">
        <f t="shared" si="59"/>
        <v>4.7 %</v>
      </c>
      <c r="AN115" t="str">
        <f t="shared" si="60"/>
        <v/>
      </c>
      <c r="AO115" t="str">
        <f t="shared" si="61"/>
        <v>-0.8 %</v>
      </c>
      <c r="AP115" t="str">
        <f t="shared" si="62"/>
        <v>10.4 %</v>
      </c>
      <c r="AQ115" t="str">
        <f t="shared" si="63"/>
        <v>5.7 %</v>
      </c>
      <c r="AR115" t="str">
        <f t="shared" si="64"/>
        <v>7.5 %</v>
      </c>
      <c r="AS115" t="str">
        <f t="shared" si="65"/>
        <v>1.9 %</v>
      </c>
      <c r="AT115" t="str">
        <f t="shared" si="66"/>
        <v>9.9 %</v>
      </c>
      <c r="AU115" t="str">
        <f t="shared" si="67"/>
        <v>14.2 %</v>
      </c>
      <c r="AV115" t="str">
        <f t="shared" si="68"/>
        <v>7.2 %</v>
      </c>
      <c r="AW115" t="str">
        <f t="shared" si="69"/>
        <v>-0.1 %</v>
      </c>
      <c r="AX115" t="str">
        <f t="shared" si="70"/>
        <v>3 %</v>
      </c>
      <c r="AY115" t="str">
        <f t="shared" si="71"/>
        <v/>
      </c>
      <c r="AZ115" t="str">
        <f t="shared" si="72"/>
        <v>5.1 %</v>
      </c>
      <c r="BA115" t="str">
        <f t="shared" si="73"/>
        <v>3.3 %</v>
      </c>
      <c r="BB115" t="str">
        <f t="shared" si="74"/>
        <v>9.1 %</v>
      </c>
    </row>
    <row r="116" spans="1:54">
      <c r="A116">
        <v>2011</v>
      </c>
      <c r="B116">
        <v>7</v>
      </c>
      <c r="C116" t="s">
        <v>125</v>
      </c>
      <c r="D116" s="10">
        <v>110.68</v>
      </c>
      <c r="E116" s="10">
        <v>108.24</v>
      </c>
      <c r="G116" s="10">
        <v>108.65</v>
      </c>
      <c r="H116" s="10">
        <v>113.52</v>
      </c>
      <c r="I116" s="10">
        <v>105.02</v>
      </c>
      <c r="J116" s="10">
        <v>104.57</v>
      </c>
      <c r="K116" s="10">
        <v>108.41</v>
      </c>
      <c r="L116" s="10">
        <v>113.55</v>
      </c>
      <c r="M116" s="10">
        <v>123.5</v>
      </c>
      <c r="N116" s="10">
        <v>108.17</v>
      </c>
      <c r="O116" s="10">
        <v>111.35</v>
      </c>
      <c r="P116" s="10">
        <v>105.88</v>
      </c>
      <c r="R116" s="10">
        <v>110.71</v>
      </c>
      <c r="S116" s="10">
        <v>103.66</v>
      </c>
      <c r="T116" s="10">
        <v>89.91</v>
      </c>
      <c r="U116" s="25" t="str">
        <f t="shared" si="41"/>
        <v>-0.4 %</v>
      </c>
      <c r="V116" s="25" t="str">
        <f t="shared" si="42"/>
        <v>0 %</v>
      </c>
      <c r="W116" s="25" t="str">
        <f t="shared" si="43"/>
        <v/>
      </c>
      <c r="X116" s="25" t="str">
        <f t="shared" si="44"/>
        <v>0 %</v>
      </c>
      <c r="Y116" s="25" t="str">
        <f t="shared" si="45"/>
        <v>1.7 %</v>
      </c>
      <c r="Z116" s="25" t="str">
        <f t="shared" si="46"/>
        <v>0.9 %</v>
      </c>
      <c r="AA116" s="25" t="str">
        <f t="shared" si="47"/>
        <v>-1.3 %</v>
      </c>
      <c r="AB116" s="25" t="str">
        <f t="shared" si="48"/>
        <v>-0.2 %</v>
      </c>
      <c r="AC116" s="25" t="str">
        <f t="shared" si="49"/>
        <v>1 %</v>
      </c>
      <c r="AD116" s="25" t="str">
        <f t="shared" si="50"/>
        <v>2.5 %</v>
      </c>
      <c r="AE116" s="25" t="str">
        <f t="shared" si="51"/>
        <v>0.1 %</v>
      </c>
      <c r="AF116" s="25" t="str">
        <f t="shared" si="52"/>
        <v>-1.2 %</v>
      </c>
      <c r="AG116" s="25" t="str">
        <f t="shared" si="53"/>
        <v>1.7 %</v>
      </c>
      <c r="AH116" s="25" t="str">
        <f t="shared" si="54"/>
        <v/>
      </c>
      <c r="AI116" s="25" t="str">
        <f t="shared" si="55"/>
        <v>0.7 %</v>
      </c>
      <c r="AJ116" s="25" t="str">
        <f t="shared" si="56"/>
        <v>0.3 %</v>
      </c>
      <c r="AK116" s="25" t="str">
        <f t="shared" si="57"/>
        <v>2.3 %</v>
      </c>
      <c r="AL116" t="str">
        <f t="shared" si="58"/>
        <v>7.1 %</v>
      </c>
      <c r="AM116" t="str">
        <f t="shared" si="59"/>
        <v>5.4 %</v>
      </c>
      <c r="AN116" t="str">
        <f t="shared" si="60"/>
        <v/>
      </c>
      <c r="AO116" t="str">
        <f t="shared" si="61"/>
        <v>2.2 %</v>
      </c>
      <c r="AP116" t="str">
        <f t="shared" si="62"/>
        <v>12.3 %</v>
      </c>
      <c r="AQ116" t="str">
        <f t="shared" si="63"/>
        <v>6.9 %</v>
      </c>
      <c r="AR116" t="str">
        <f t="shared" si="64"/>
        <v>6.5 %</v>
      </c>
      <c r="AS116" t="str">
        <f t="shared" si="65"/>
        <v>0.6 %</v>
      </c>
      <c r="AT116" t="str">
        <f t="shared" si="66"/>
        <v>9.6 %</v>
      </c>
      <c r="AU116" t="str">
        <f t="shared" si="67"/>
        <v>13.2 %</v>
      </c>
      <c r="AV116" t="str">
        <f t="shared" si="68"/>
        <v>7.3 %</v>
      </c>
      <c r="AW116" t="str">
        <f t="shared" si="69"/>
        <v>2.1 %</v>
      </c>
      <c r="AX116" t="str">
        <f t="shared" si="70"/>
        <v>4.4 %</v>
      </c>
      <c r="AY116" t="str">
        <f t="shared" si="71"/>
        <v/>
      </c>
      <c r="AZ116" t="str">
        <f t="shared" si="72"/>
        <v>6.9 %</v>
      </c>
      <c r="BA116" t="str">
        <f t="shared" si="73"/>
        <v>4 %</v>
      </c>
      <c r="BB116" t="str">
        <f t="shared" si="74"/>
        <v>8.7 %</v>
      </c>
    </row>
    <row r="117" spans="1:54">
      <c r="A117">
        <v>2011</v>
      </c>
      <c r="B117">
        <v>8</v>
      </c>
      <c r="C117" t="s">
        <v>126</v>
      </c>
      <c r="D117" s="10">
        <v>111.04</v>
      </c>
      <c r="E117" s="10">
        <v>109.01</v>
      </c>
      <c r="G117" s="10">
        <v>108.26</v>
      </c>
      <c r="H117" s="10">
        <v>112.6</v>
      </c>
      <c r="I117" s="10">
        <v>105.83</v>
      </c>
      <c r="J117" s="10">
        <v>104.73</v>
      </c>
      <c r="K117" s="10">
        <v>107.4</v>
      </c>
      <c r="L117" s="10">
        <v>114</v>
      </c>
      <c r="M117" s="10">
        <v>122.82</v>
      </c>
      <c r="N117" s="10">
        <v>107.62</v>
      </c>
      <c r="O117" s="10">
        <v>112.23</v>
      </c>
      <c r="P117" s="10">
        <v>105.99</v>
      </c>
      <c r="R117" s="10">
        <v>111.16</v>
      </c>
      <c r="S117" s="10">
        <v>104.35</v>
      </c>
      <c r="T117" s="10">
        <v>89.05</v>
      </c>
      <c r="U117" s="25" t="str">
        <f t="shared" si="41"/>
        <v>0.3 %</v>
      </c>
      <c r="V117" s="25" t="str">
        <f t="shared" si="42"/>
        <v>0.7 %</v>
      </c>
      <c r="W117" s="25" t="str">
        <f t="shared" si="43"/>
        <v/>
      </c>
      <c r="X117" s="25" t="str">
        <f t="shared" si="44"/>
        <v>-0.4 %</v>
      </c>
      <c r="Y117" s="25" t="str">
        <f t="shared" si="45"/>
        <v>-0.8 %</v>
      </c>
      <c r="Z117" s="25" t="str">
        <f t="shared" si="46"/>
        <v>0.8 %</v>
      </c>
      <c r="AA117" s="25" t="str">
        <f t="shared" si="47"/>
        <v>0.2 %</v>
      </c>
      <c r="AB117" s="25" t="str">
        <f t="shared" si="48"/>
        <v>-0.9 %</v>
      </c>
      <c r="AC117" s="25" t="str">
        <f t="shared" si="49"/>
        <v>0.4 %</v>
      </c>
      <c r="AD117" s="25" t="str">
        <f t="shared" si="50"/>
        <v>-0.6 %</v>
      </c>
      <c r="AE117" s="25" t="str">
        <f t="shared" si="51"/>
        <v>-0.5 %</v>
      </c>
      <c r="AF117" s="25" t="str">
        <f t="shared" si="52"/>
        <v>0.8 %</v>
      </c>
      <c r="AG117" s="25" t="str">
        <f t="shared" si="53"/>
        <v>0.1 %</v>
      </c>
      <c r="AH117" s="25" t="str">
        <f t="shared" si="54"/>
        <v/>
      </c>
      <c r="AI117" s="25" t="str">
        <f t="shared" si="55"/>
        <v>0.4 %</v>
      </c>
      <c r="AJ117" s="25" t="str">
        <f t="shared" si="56"/>
        <v>0.7 %</v>
      </c>
      <c r="AK117" s="25" t="str">
        <f t="shared" si="57"/>
        <v>-1 %</v>
      </c>
      <c r="AL117" t="str">
        <f t="shared" si="58"/>
        <v>5.4 %</v>
      </c>
      <c r="AM117" t="str">
        <f t="shared" si="59"/>
        <v>4.3 %</v>
      </c>
      <c r="AN117" t="str">
        <f t="shared" si="60"/>
        <v/>
      </c>
      <c r="AO117" t="str">
        <f t="shared" si="61"/>
        <v>2.9 %</v>
      </c>
      <c r="AP117" t="str">
        <f t="shared" si="62"/>
        <v>12.9 %</v>
      </c>
      <c r="AQ117" t="str">
        <f t="shared" si="63"/>
        <v>7 %</v>
      </c>
      <c r="AR117" t="str">
        <f t="shared" si="64"/>
        <v>5.5 %</v>
      </c>
      <c r="AS117" t="str">
        <f t="shared" si="65"/>
        <v>0.4 %</v>
      </c>
      <c r="AT117" t="str">
        <f t="shared" si="66"/>
        <v>10.4 %</v>
      </c>
      <c r="AU117" t="str">
        <f t="shared" si="67"/>
        <v>14.6 %</v>
      </c>
      <c r="AV117" t="str">
        <f t="shared" si="68"/>
        <v>6.6 %</v>
      </c>
      <c r="AW117" t="str">
        <f t="shared" si="69"/>
        <v>-0.8 %</v>
      </c>
      <c r="AX117" t="str">
        <f t="shared" si="70"/>
        <v>8.3 %</v>
      </c>
      <c r="AY117" t="str">
        <f t="shared" si="71"/>
        <v/>
      </c>
      <c r="AZ117" t="str">
        <f t="shared" si="72"/>
        <v>6.6 %</v>
      </c>
      <c r="BA117" t="str">
        <f t="shared" si="73"/>
        <v>3.4 %</v>
      </c>
      <c r="BB117" t="str">
        <f t="shared" si="74"/>
        <v>11.8 %</v>
      </c>
    </row>
    <row r="118" spans="1:54">
      <c r="A118">
        <v>2011</v>
      </c>
      <c r="B118">
        <v>9</v>
      </c>
      <c r="C118" t="s">
        <v>127</v>
      </c>
      <c r="D118" s="10">
        <v>112.21</v>
      </c>
      <c r="E118" s="10">
        <v>109.9</v>
      </c>
      <c r="G118" s="10">
        <v>109.36</v>
      </c>
      <c r="H118" s="10">
        <v>114.16</v>
      </c>
      <c r="I118" s="10">
        <v>107.75</v>
      </c>
      <c r="J118" s="10">
        <v>106.9</v>
      </c>
      <c r="K118" s="10">
        <v>108.3</v>
      </c>
      <c r="L118" s="10">
        <v>116.11</v>
      </c>
      <c r="M118" s="10">
        <v>123.06</v>
      </c>
      <c r="N118" s="10">
        <v>107.8</v>
      </c>
      <c r="O118" s="10">
        <v>114.16</v>
      </c>
      <c r="P118" s="10">
        <v>107.3</v>
      </c>
      <c r="R118" s="10">
        <v>112.3</v>
      </c>
      <c r="S118" s="10">
        <v>105.86</v>
      </c>
      <c r="T118" s="10">
        <v>91.03</v>
      </c>
      <c r="U118" s="25" t="str">
        <f t="shared" si="41"/>
        <v>1.1 %</v>
      </c>
      <c r="V118" s="25" t="str">
        <f t="shared" si="42"/>
        <v>0.8 %</v>
      </c>
      <c r="W118" s="25" t="str">
        <f t="shared" si="43"/>
        <v/>
      </c>
      <c r="X118" s="25" t="str">
        <f t="shared" si="44"/>
        <v>1 %</v>
      </c>
      <c r="Y118" s="25" t="str">
        <f t="shared" si="45"/>
        <v>1.4 %</v>
      </c>
      <c r="Z118" s="25" t="str">
        <f t="shared" si="46"/>
        <v>1.8 %</v>
      </c>
      <c r="AA118" s="25" t="str">
        <f t="shared" si="47"/>
        <v>2.1 %</v>
      </c>
      <c r="AB118" s="25" t="str">
        <f t="shared" si="48"/>
        <v>0.8 %</v>
      </c>
      <c r="AC118" s="25" t="str">
        <f t="shared" si="49"/>
        <v>1.9 %</v>
      </c>
      <c r="AD118" s="25" t="str">
        <f t="shared" si="50"/>
        <v>0.2 %</v>
      </c>
      <c r="AE118" s="25" t="str">
        <f t="shared" si="51"/>
        <v>0.2 %</v>
      </c>
      <c r="AF118" s="25" t="str">
        <f t="shared" si="52"/>
        <v>1.7 %</v>
      </c>
      <c r="AG118" s="25" t="str">
        <f t="shared" si="53"/>
        <v>1.2 %</v>
      </c>
      <c r="AH118" s="25" t="str">
        <f t="shared" si="54"/>
        <v/>
      </c>
      <c r="AI118" s="25" t="str">
        <f t="shared" si="55"/>
        <v>1 %</v>
      </c>
      <c r="AJ118" s="25" t="str">
        <f t="shared" si="56"/>
        <v>1.4 %</v>
      </c>
      <c r="AK118" s="25" t="str">
        <f t="shared" si="57"/>
        <v>2.2 %</v>
      </c>
      <c r="AL118" t="str">
        <f t="shared" si="58"/>
        <v>4.8 %</v>
      </c>
      <c r="AM118" t="str">
        <f t="shared" si="59"/>
        <v>4.3 %</v>
      </c>
      <c r="AN118" t="str">
        <f t="shared" si="60"/>
        <v/>
      </c>
      <c r="AO118" t="str">
        <f t="shared" si="61"/>
        <v>2.8 %</v>
      </c>
      <c r="AP118" t="str">
        <f t="shared" si="62"/>
        <v>10.8 %</v>
      </c>
      <c r="AQ118" t="str">
        <f t="shared" si="63"/>
        <v>7.4 %</v>
      </c>
      <c r="AR118" t="str">
        <f t="shared" si="64"/>
        <v>5.9 %</v>
      </c>
      <c r="AS118" t="str">
        <f t="shared" si="65"/>
        <v>-0.6 %</v>
      </c>
      <c r="AT118" t="str">
        <f t="shared" si="66"/>
        <v>9.7 %</v>
      </c>
      <c r="AU118" t="str">
        <f t="shared" si="67"/>
        <v>13.1 %</v>
      </c>
      <c r="AV118" t="str">
        <f t="shared" si="68"/>
        <v>4.8 %</v>
      </c>
      <c r="AW118" t="str">
        <f t="shared" si="69"/>
        <v>-1.1 %</v>
      </c>
      <c r="AX118" t="str">
        <f t="shared" si="70"/>
        <v>10.1 %</v>
      </c>
      <c r="AY118" t="str">
        <f t="shared" si="71"/>
        <v/>
      </c>
      <c r="AZ118" t="str">
        <f t="shared" si="72"/>
        <v>7.2 %</v>
      </c>
      <c r="BA118" t="str">
        <f t="shared" si="73"/>
        <v>3.9 %</v>
      </c>
      <c r="BB118" t="str">
        <f t="shared" si="74"/>
        <v>9.5 %</v>
      </c>
    </row>
    <row r="119" spans="1:54">
      <c r="A119">
        <v>2011</v>
      </c>
      <c r="B119">
        <v>10</v>
      </c>
      <c r="C119" t="s">
        <v>128</v>
      </c>
      <c r="D119" s="10">
        <v>114.66</v>
      </c>
      <c r="E119" s="10">
        <v>112.32</v>
      </c>
      <c r="G119" s="10">
        <v>111.61</v>
      </c>
      <c r="H119" s="10">
        <v>115.92</v>
      </c>
      <c r="I119" s="10">
        <v>107.94</v>
      </c>
      <c r="J119" s="10">
        <v>108.09</v>
      </c>
      <c r="K119" s="10">
        <v>109.83</v>
      </c>
      <c r="L119" s="10">
        <v>118.53</v>
      </c>
      <c r="M119" s="10">
        <v>123.7</v>
      </c>
      <c r="N119" s="10">
        <v>109.38</v>
      </c>
      <c r="O119" s="10">
        <v>117.57</v>
      </c>
      <c r="P119" s="10">
        <v>107.54</v>
      </c>
      <c r="R119" s="10">
        <v>114.21</v>
      </c>
      <c r="S119" s="10">
        <v>107.25</v>
      </c>
      <c r="T119" s="10">
        <v>92.26</v>
      </c>
      <c r="U119" s="25" t="str">
        <f t="shared" si="41"/>
        <v>2.2 %</v>
      </c>
      <c r="V119" s="25" t="str">
        <f t="shared" si="42"/>
        <v>2.2 %</v>
      </c>
      <c r="W119" s="25" t="str">
        <f t="shared" si="43"/>
        <v/>
      </c>
      <c r="X119" s="25" t="str">
        <f t="shared" si="44"/>
        <v>2.1 %</v>
      </c>
      <c r="Y119" s="25" t="str">
        <f t="shared" si="45"/>
        <v>1.5 %</v>
      </c>
      <c r="Z119" s="25" t="str">
        <f t="shared" si="46"/>
        <v>0.2 %</v>
      </c>
      <c r="AA119" s="25" t="str">
        <f t="shared" si="47"/>
        <v>1.1 %</v>
      </c>
      <c r="AB119" s="25" t="str">
        <f t="shared" si="48"/>
        <v>1.4 %</v>
      </c>
      <c r="AC119" s="25" t="str">
        <f t="shared" si="49"/>
        <v>2.1 %</v>
      </c>
      <c r="AD119" s="25" t="str">
        <f t="shared" si="50"/>
        <v>0.5 %</v>
      </c>
      <c r="AE119" s="25" t="str">
        <f t="shared" si="51"/>
        <v>1.5 %</v>
      </c>
      <c r="AF119" s="25" t="str">
        <f t="shared" si="52"/>
        <v>3 %</v>
      </c>
      <c r="AG119" s="25" t="str">
        <f t="shared" si="53"/>
        <v>0.2 %</v>
      </c>
      <c r="AH119" s="25" t="str">
        <f t="shared" si="54"/>
        <v/>
      </c>
      <c r="AI119" s="25" t="str">
        <f t="shared" si="55"/>
        <v>1.7 %</v>
      </c>
      <c r="AJ119" s="25" t="str">
        <f t="shared" si="56"/>
        <v>1.3 %</v>
      </c>
      <c r="AK119" s="25" t="str">
        <f t="shared" si="57"/>
        <v>1.4 %</v>
      </c>
      <c r="AL119" t="str">
        <f t="shared" si="58"/>
        <v>5.7 %</v>
      </c>
      <c r="AM119" t="str">
        <f t="shared" si="59"/>
        <v>5.1 %</v>
      </c>
      <c r="AN119" t="str">
        <f t="shared" si="60"/>
        <v/>
      </c>
      <c r="AO119" t="str">
        <f t="shared" si="61"/>
        <v>5.2 %</v>
      </c>
      <c r="AP119" t="str">
        <f t="shared" si="62"/>
        <v>12.4 %</v>
      </c>
      <c r="AQ119" t="str">
        <f t="shared" si="63"/>
        <v>9.2 %</v>
      </c>
      <c r="AR119" t="str">
        <f t="shared" si="64"/>
        <v>7.5 %</v>
      </c>
      <c r="AS119" t="str">
        <f t="shared" si="65"/>
        <v>0.5 %</v>
      </c>
      <c r="AT119" t="str">
        <f t="shared" si="66"/>
        <v>11.9 %</v>
      </c>
      <c r="AU119" t="str">
        <f t="shared" si="67"/>
        <v>11.4 %</v>
      </c>
      <c r="AV119" t="str">
        <f t="shared" si="68"/>
        <v>5.1 %</v>
      </c>
      <c r="AW119" t="str">
        <f t="shared" si="69"/>
        <v>-0.9 %</v>
      </c>
      <c r="AX119" t="str">
        <f t="shared" si="70"/>
        <v>7.8 %</v>
      </c>
      <c r="AY119" t="str">
        <f t="shared" si="71"/>
        <v/>
      </c>
      <c r="AZ119" t="str">
        <f t="shared" si="72"/>
        <v>8.7 %</v>
      </c>
      <c r="BA119" t="str">
        <f t="shared" si="73"/>
        <v>5.7 %</v>
      </c>
      <c r="BB119" t="str">
        <f t="shared" si="74"/>
        <v>10.3 %</v>
      </c>
    </row>
    <row r="120" spans="1:54">
      <c r="A120">
        <v>2011</v>
      </c>
      <c r="B120">
        <v>11</v>
      </c>
      <c r="C120" t="s">
        <v>129</v>
      </c>
      <c r="D120" s="10">
        <v>116.84</v>
      </c>
      <c r="E120" s="10">
        <v>114.27</v>
      </c>
      <c r="G120" s="10">
        <v>115.32</v>
      </c>
      <c r="H120" s="10">
        <v>118.54</v>
      </c>
      <c r="I120" s="10">
        <v>109.24</v>
      </c>
      <c r="J120" s="10">
        <v>108.01</v>
      </c>
      <c r="K120" s="10">
        <v>111.96</v>
      </c>
      <c r="L120" s="10">
        <v>121.28</v>
      </c>
      <c r="M120" s="10">
        <v>124.66</v>
      </c>
      <c r="N120" s="10">
        <v>111.7</v>
      </c>
      <c r="O120" s="10">
        <v>119.4</v>
      </c>
      <c r="P120" s="10">
        <v>109.24</v>
      </c>
      <c r="R120" s="10">
        <v>115.22</v>
      </c>
      <c r="S120" s="10">
        <v>108.91</v>
      </c>
      <c r="T120" s="10">
        <v>93.83</v>
      </c>
      <c r="U120" s="25" t="str">
        <f t="shared" si="41"/>
        <v>1.9 %</v>
      </c>
      <c r="V120" s="25" t="str">
        <f t="shared" si="42"/>
        <v>1.7 %</v>
      </c>
      <c r="W120" s="25" t="str">
        <f t="shared" si="43"/>
        <v/>
      </c>
      <c r="X120" s="25" t="str">
        <f t="shared" si="44"/>
        <v>3.3 %</v>
      </c>
      <c r="Y120" s="25" t="str">
        <f t="shared" si="45"/>
        <v>2.3 %</v>
      </c>
      <c r="Z120" s="25" t="str">
        <f t="shared" si="46"/>
        <v>1.2 %</v>
      </c>
      <c r="AA120" s="25" t="str">
        <f t="shared" si="47"/>
        <v>-0.1 %</v>
      </c>
      <c r="AB120" s="25" t="str">
        <f t="shared" si="48"/>
        <v>1.9 %</v>
      </c>
      <c r="AC120" s="25" t="str">
        <f t="shared" si="49"/>
        <v>2.3 %</v>
      </c>
      <c r="AD120" s="25" t="str">
        <f t="shared" si="50"/>
        <v>0.8 %</v>
      </c>
      <c r="AE120" s="25" t="str">
        <f t="shared" si="51"/>
        <v>2.1 %</v>
      </c>
      <c r="AF120" s="25" t="str">
        <f t="shared" si="52"/>
        <v>1.6 %</v>
      </c>
      <c r="AG120" s="25" t="str">
        <f t="shared" si="53"/>
        <v>1.6 %</v>
      </c>
      <c r="AH120" s="25" t="str">
        <f t="shared" si="54"/>
        <v/>
      </c>
      <c r="AI120" s="25" t="str">
        <f t="shared" si="55"/>
        <v>0.9 %</v>
      </c>
      <c r="AJ120" s="25" t="str">
        <f t="shared" si="56"/>
        <v>1.5 %</v>
      </c>
      <c r="AK120" s="25" t="str">
        <f t="shared" si="57"/>
        <v>1.7 %</v>
      </c>
      <c r="AL120" t="str">
        <f t="shared" si="58"/>
        <v>7.9 %</v>
      </c>
      <c r="AM120" t="str">
        <f t="shared" si="59"/>
        <v>7.3 %</v>
      </c>
      <c r="AN120" t="str">
        <f t="shared" si="60"/>
        <v/>
      </c>
      <c r="AO120" t="str">
        <f t="shared" si="61"/>
        <v>7.2 %</v>
      </c>
      <c r="AP120" t="str">
        <f t="shared" si="62"/>
        <v>13.1 %</v>
      </c>
      <c r="AQ120" t="str">
        <f t="shared" si="63"/>
        <v>8.8 %</v>
      </c>
      <c r="AR120" t="str">
        <f t="shared" si="64"/>
        <v>8.5 %</v>
      </c>
      <c r="AS120" t="str">
        <f t="shared" si="65"/>
        <v>1.9 %</v>
      </c>
      <c r="AT120" t="str">
        <f t="shared" si="66"/>
        <v>13.5 %</v>
      </c>
      <c r="AU120" t="str">
        <f t="shared" si="67"/>
        <v>10.1 %</v>
      </c>
      <c r="AV120" t="str">
        <f t="shared" si="68"/>
        <v>6 %</v>
      </c>
      <c r="AW120" t="str">
        <f t="shared" si="69"/>
        <v>1 %</v>
      </c>
      <c r="AX120" t="str">
        <f t="shared" si="70"/>
        <v>5.5 %</v>
      </c>
      <c r="AY120" t="str">
        <f t="shared" si="71"/>
        <v/>
      </c>
      <c r="AZ120" t="str">
        <f t="shared" si="72"/>
        <v>10 %</v>
      </c>
      <c r="BA120" t="str">
        <f t="shared" si="73"/>
        <v>6.5 %</v>
      </c>
      <c r="BB120" t="str">
        <f t="shared" si="74"/>
        <v>10.7 %</v>
      </c>
    </row>
    <row r="121" spans="1:54">
      <c r="A121">
        <v>2011</v>
      </c>
      <c r="B121">
        <v>12</v>
      </c>
      <c r="C121" t="s">
        <v>130</v>
      </c>
      <c r="D121" s="10">
        <v>117.93</v>
      </c>
      <c r="E121" s="10">
        <v>115.25</v>
      </c>
      <c r="G121" s="10">
        <v>117.17</v>
      </c>
      <c r="H121" s="10">
        <v>120.93</v>
      </c>
      <c r="I121" s="10">
        <v>110.39</v>
      </c>
      <c r="J121" s="10">
        <v>108.2</v>
      </c>
      <c r="K121" s="10">
        <v>112.12</v>
      </c>
      <c r="L121" s="10">
        <v>122.53</v>
      </c>
      <c r="M121" s="10">
        <v>127.98</v>
      </c>
      <c r="N121" s="10">
        <v>114.33</v>
      </c>
      <c r="O121" s="10">
        <v>120.71</v>
      </c>
      <c r="P121" s="10">
        <v>110.19</v>
      </c>
      <c r="R121" s="10">
        <v>115.9</v>
      </c>
      <c r="S121" s="10">
        <v>110.2</v>
      </c>
      <c r="T121" s="10">
        <v>92.63</v>
      </c>
      <c r="U121" s="25" t="str">
        <f t="shared" si="41"/>
        <v>0.9 %</v>
      </c>
      <c r="V121" s="25" t="str">
        <f t="shared" si="42"/>
        <v>0.9 %</v>
      </c>
      <c r="W121" s="25" t="str">
        <f t="shared" si="43"/>
        <v/>
      </c>
      <c r="X121" s="25" t="str">
        <f t="shared" si="44"/>
        <v>1.6 %</v>
      </c>
      <c r="Y121" s="25" t="str">
        <f t="shared" si="45"/>
        <v>2 %</v>
      </c>
      <c r="Z121" s="25" t="str">
        <f t="shared" si="46"/>
        <v>1.1 %</v>
      </c>
      <c r="AA121" s="25" t="str">
        <f t="shared" si="47"/>
        <v>0.2 %</v>
      </c>
      <c r="AB121" s="25" t="str">
        <f t="shared" si="48"/>
        <v>0.1 %</v>
      </c>
      <c r="AC121" s="25" t="str">
        <f t="shared" si="49"/>
        <v>1 %</v>
      </c>
      <c r="AD121" s="25" t="str">
        <f t="shared" si="50"/>
        <v>2.7 %</v>
      </c>
      <c r="AE121" s="25" t="str">
        <f t="shared" si="51"/>
        <v>2.4 %</v>
      </c>
      <c r="AF121" s="25" t="str">
        <f t="shared" si="52"/>
        <v>1.1 %</v>
      </c>
      <c r="AG121" s="25" t="str">
        <f t="shared" si="53"/>
        <v>0.9 %</v>
      </c>
      <c r="AH121" s="25" t="str">
        <f t="shared" si="54"/>
        <v/>
      </c>
      <c r="AI121" s="25" t="str">
        <f t="shared" si="55"/>
        <v>0.6 %</v>
      </c>
      <c r="AJ121" s="25" t="str">
        <f t="shared" si="56"/>
        <v>1.2 %</v>
      </c>
      <c r="AK121" s="25" t="str">
        <f t="shared" si="57"/>
        <v>-1.3 %</v>
      </c>
      <c r="AL121" t="str">
        <f t="shared" si="58"/>
        <v>8.5 %</v>
      </c>
      <c r="AM121" t="str">
        <f t="shared" si="59"/>
        <v>7.6 %</v>
      </c>
      <c r="AN121" t="str">
        <f t="shared" si="60"/>
        <v/>
      </c>
      <c r="AO121" t="str">
        <f t="shared" si="61"/>
        <v>10.1 %</v>
      </c>
      <c r="AP121" t="str">
        <f t="shared" si="62"/>
        <v>14.4 %</v>
      </c>
      <c r="AQ121" t="str">
        <f t="shared" si="63"/>
        <v>8.4 %</v>
      </c>
      <c r="AR121" t="str">
        <f t="shared" si="64"/>
        <v>7.2 %</v>
      </c>
      <c r="AS121" t="str">
        <f t="shared" si="65"/>
        <v>2.8 %</v>
      </c>
      <c r="AT121" t="str">
        <f t="shared" si="66"/>
        <v>16.1 %</v>
      </c>
      <c r="AU121" t="str">
        <f t="shared" si="67"/>
        <v>11.5 %</v>
      </c>
      <c r="AV121" t="str">
        <f t="shared" si="68"/>
        <v>6.7 %</v>
      </c>
      <c r="AW121" t="str">
        <f t="shared" si="69"/>
        <v>3.2 %</v>
      </c>
      <c r="AX121" t="str">
        <f t="shared" si="70"/>
        <v>3.3 %</v>
      </c>
      <c r="AY121" t="str">
        <f t="shared" si="71"/>
        <v/>
      </c>
      <c r="AZ121" t="str">
        <f t="shared" si="72"/>
        <v>9.3 %</v>
      </c>
      <c r="BA121" t="str">
        <f t="shared" si="73"/>
        <v>6.8 %</v>
      </c>
      <c r="BB121" t="str">
        <f t="shared" si="74"/>
        <v>14 %</v>
      </c>
    </row>
    <row r="122" spans="1:54">
      <c r="A122">
        <v>2012</v>
      </c>
      <c r="B122">
        <v>1</v>
      </c>
      <c r="C122" t="s">
        <v>119</v>
      </c>
      <c r="D122" s="10">
        <v>118.21</v>
      </c>
      <c r="E122" s="10">
        <v>115.21</v>
      </c>
      <c r="G122" s="10">
        <v>117.72</v>
      </c>
      <c r="H122" s="10">
        <v>123.5</v>
      </c>
      <c r="I122" s="10">
        <v>111.58</v>
      </c>
      <c r="J122" s="10">
        <v>109.59</v>
      </c>
      <c r="K122" s="10">
        <v>112.6</v>
      </c>
      <c r="L122" s="10">
        <v>123.96</v>
      </c>
      <c r="M122" s="10">
        <v>129.41999999999999</v>
      </c>
      <c r="N122" s="10">
        <v>114.94</v>
      </c>
      <c r="O122" s="10">
        <v>123.38</v>
      </c>
      <c r="P122" s="10">
        <v>109.47</v>
      </c>
      <c r="R122" s="10">
        <v>115.51</v>
      </c>
      <c r="S122" s="10">
        <v>110.34</v>
      </c>
      <c r="T122" s="10">
        <v>93.23</v>
      </c>
      <c r="U122" s="25" t="str">
        <f t="shared" si="41"/>
        <v>0.2 %</v>
      </c>
      <c r="V122" s="25" t="str">
        <f t="shared" si="42"/>
        <v>0 %</v>
      </c>
      <c r="W122" s="25" t="str">
        <f t="shared" si="43"/>
        <v/>
      </c>
      <c r="X122" s="25" t="str">
        <f t="shared" si="44"/>
        <v>0.5 %</v>
      </c>
      <c r="Y122" s="25" t="str">
        <f t="shared" si="45"/>
        <v>2.1 %</v>
      </c>
      <c r="Z122" s="25" t="str">
        <f t="shared" si="46"/>
        <v>1.1 %</v>
      </c>
      <c r="AA122" s="25" t="str">
        <f t="shared" si="47"/>
        <v>1.3 %</v>
      </c>
      <c r="AB122" s="25" t="str">
        <f t="shared" si="48"/>
        <v>0.4 %</v>
      </c>
      <c r="AC122" s="25" t="str">
        <f t="shared" si="49"/>
        <v>1.2 %</v>
      </c>
      <c r="AD122" s="25" t="str">
        <f t="shared" si="50"/>
        <v>1.1 %</v>
      </c>
      <c r="AE122" s="25" t="str">
        <f t="shared" si="51"/>
        <v>0.5 %</v>
      </c>
      <c r="AF122" s="25" t="str">
        <f t="shared" si="52"/>
        <v>2.2 %</v>
      </c>
      <c r="AG122" s="25" t="str">
        <f t="shared" si="53"/>
        <v>-0.7 %</v>
      </c>
      <c r="AH122" s="25" t="str">
        <f t="shared" si="54"/>
        <v/>
      </c>
      <c r="AI122" s="25" t="str">
        <f t="shared" si="55"/>
        <v>-0.3 %</v>
      </c>
      <c r="AJ122" s="25" t="str">
        <f t="shared" si="56"/>
        <v>0.1 %</v>
      </c>
      <c r="AK122" s="25" t="str">
        <f t="shared" si="57"/>
        <v>0.6 %</v>
      </c>
      <c r="AL122" t="str">
        <f t="shared" si="58"/>
        <v>9.2 %</v>
      </c>
      <c r="AM122" t="str">
        <f t="shared" si="59"/>
        <v>8.8 %</v>
      </c>
      <c r="AN122" t="str">
        <f t="shared" si="60"/>
        <v/>
      </c>
      <c r="AO122" t="str">
        <f t="shared" si="61"/>
        <v>12 %</v>
      </c>
      <c r="AP122" t="str">
        <f t="shared" si="62"/>
        <v>15.8 %</v>
      </c>
      <c r="AQ122" t="str">
        <f t="shared" si="63"/>
        <v>8.8 %</v>
      </c>
      <c r="AR122" t="str">
        <f t="shared" si="64"/>
        <v>5 %</v>
      </c>
      <c r="AS122" t="str">
        <f t="shared" si="65"/>
        <v>3.5 %</v>
      </c>
      <c r="AT122" t="str">
        <f t="shared" si="66"/>
        <v>15.8 %</v>
      </c>
      <c r="AU122" t="str">
        <f t="shared" si="67"/>
        <v>13.2 %</v>
      </c>
      <c r="AV122" t="str">
        <f t="shared" si="68"/>
        <v>9.2 %</v>
      </c>
      <c r="AW122" t="str">
        <f t="shared" si="69"/>
        <v>3.4 %</v>
      </c>
      <c r="AX122" t="str">
        <f t="shared" si="70"/>
        <v>5.5 %</v>
      </c>
      <c r="AY122" t="str">
        <f t="shared" si="71"/>
        <v/>
      </c>
      <c r="AZ122" t="str">
        <f t="shared" si="72"/>
        <v>10.2 %</v>
      </c>
      <c r="BA122" t="str">
        <f t="shared" si="73"/>
        <v>8.4 %</v>
      </c>
      <c r="BB122" t="str">
        <f t="shared" si="74"/>
        <v>9.1 %</v>
      </c>
    </row>
    <row r="123" spans="1:54">
      <c r="A123">
        <v>2012</v>
      </c>
      <c r="B123">
        <v>2</v>
      </c>
      <c r="C123" t="s">
        <v>120</v>
      </c>
      <c r="D123" s="10">
        <v>118.28</v>
      </c>
      <c r="E123" s="10">
        <v>115.4</v>
      </c>
      <c r="G123" s="10">
        <v>116.53</v>
      </c>
      <c r="H123" s="10">
        <v>124.19</v>
      </c>
      <c r="I123" s="10">
        <v>112.23</v>
      </c>
      <c r="J123" s="10">
        <v>109.59</v>
      </c>
      <c r="K123" s="10">
        <v>114.71</v>
      </c>
      <c r="L123" s="10">
        <v>124.83</v>
      </c>
      <c r="M123" s="10">
        <v>129.96</v>
      </c>
      <c r="N123" s="10">
        <v>116.47</v>
      </c>
      <c r="O123" s="10">
        <v>125.27</v>
      </c>
      <c r="P123" s="10">
        <v>111.35</v>
      </c>
      <c r="R123" s="10">
        <v>115.85</v>
      </c>
      <c r="S123" s="10">
        <v>111.14</v>
      </c>
      <c r="T123" s="10">
        <v>94</v>
      </c>
      <c r="U123" s="25" t="str">
        <f t="shared" si="41"/>
        <v>0.1 %</v>
      </c>
      <c r="V123" s="25" t="str">
        <f t="shared" si="42"/>
        <v>0.2 %</v>
      </c>
      <c r="W123" s="25" t="str">
        <f t="shared" si="43"/>
        <v/>
      </c>
      <c r="X123" s="25" t="str">
        <f t="shared" si="44"/>
        <v>-1 %</v>
      </c>
      <c r="Y123" s="25" t="str">
        <f t="shared" si="45"/>
        <v>0.6 %</v>
      </c>
      <c r="Z123" s="25" t="str">
        <f t="shared" si="46"/>
        <v>0.6 %</v>
      </c>
      <c r="AA123" s="25" t="str">
        <f t="shared" si="47"/>
        <v>0 %</v>
      </c>
      <c r="AB123" s="25" t="str">
        <f t="shared" si="48"/>
        <v>1.9 %</v>
      </c>
      <c r="AC123" s="25" t="str">
        <f t="shared" si="49"/>
        <v>0.7 %</v>
      </c>
      <c r="AD123" s="25" t="str">
        <f t="shared" si="50"/>
        <v>0.4 %</v>
      </c>
      <c r="AE123" s="25" t="str">
        <f t="shared" si="51"/>
        <v>1.3 %</v>
      </c>
      <c r="AF123" s="25" t="str">
        <f t="shared" si="52"/>
        <v>1.5 %</v>
      </c>
      <c r="AG123" s="25" t="str">
        <f t="shared" si="53"/>
        <v>1.7 %</v>
      </c>
      <c r="AH123" s="25" t="str">
        <f t="shared" si="54"/>
        <v/>
      </c>
      <c r="AI123" s="25" t="str">
        <f t="shared" si="55"/>
        <v>0.3 %</v>
      </c>
      <c r="AJ123" s="25" t="str">
        <f t="shared" si="56"/>
        <v>0.7 %</v>
      </c>
      <c r="AK123" s="25" t="str">
        <f t="shared" si="57"/>
        <v>0.8 %</v>
      </c>
      <c r="AL123" t="str">
        <f t="shared" si="58"/>
        <v>10.1 %</v>
      </c>
      <c r="AM123" t="str">
        <f t="shared" si="59"/>
        <v>9.1 %</v>
      </c>
      <c r="AN123" t="str">
        <f t="shared" si="60"/>
        <v/>
      </c>
      <c r="AO123" t="str">
        <f t="shared" si="61"/>
        <v>12.8 %</v>
      </c>
      <c r="AP123" t="str">
        <f t="shared" si="62"/>
        <v>18.7 %</v>
      </c>
      <c r="AQ123" t="str">
        <f t="shared" si="63"/>
        <v>9.6 %</v>
      </c>
      <c r="AR123" t="str">
        <f t="shared" si="64"/>
        <v>4.6 %</v>
      </c>
      <c r="AS123" t="str">
        <f t="shared" si="65"/>
        <v>4.2 %</v>
      </c>
      <c r="AT123" t="str">
        <f t="shared" si="66"/>
        <v>16.9 %</v>
      </c>
      <c r="AU123" t="str">
        <f t="shared" si="67"/>
        <v>14.3 %</v>
      </c>
      <c r="AV123" t="str">
        <f t="shared" si="68"/>
        <v>10.3 %</v>
      </c>
      <c r="AW123" t="str">
        <f t="shared" si="69"/>
        <v>10 %</v>
      </c>
      <c r="AX123" t="str">
        <f t="shared" si="70"/>
        <v>3.8 %</v>
      </c>
      <c r="AY123" t="str">
        <f t="shared" si="71"/>
        <v/>
      </c>
      <c r="AZ123" t="str">
        <f t="shared" si="72"/>
        <v>10.2 %</v>
      </c>
      <c r="BA123" t="str">
        <f t="shared" si="73"/>
        <v>9.3 %</v>
      </c>
      <c r="BB123" t="str">
        <f t="shared" si="74"/>
        <v>8.1 %</v>
      </c>
    </row>
    <row r="124" spans="1:54">
      <c r="A124">
        <v>2012</v>
      </c>
      <c r="B124">
        <v>3</v>
      </c>
      <c r="C124" t="s">
        <v>121</v>
      </c>
      <c r="D124" s="10">
        <v>119.62</v>
      </c>
      <c r="E124" s="10">
        <v>116.57</v>
      </c>
      <c r="G124" s="10">
        <v>117.44</v>
      </c>
      <c r="H124" s="10">
        <v>124.78</v>
      </c>
      <c r="I124" s="10">
        <v>113.46</v>
      </c>
      <c r="J124" s="10">
        <v>110.93</v>
      </c>
      <c r="K124" s="10">
        <v>116.37</v>
      </c>
      <c r="L124" s="10">
        <v>125.74</v>
      </c>
      <c r="M124" s="10">
        <v>131.71</v>
      </c>
      <c r="N124" s="10">
        <v>117.95</v>
      </c>
      <c r="O124" s="10">
        <v>127.22</v>
      </c>
      <c r="P124" s="10">
        <v>111.03</v>
      </c>
      <c r="R124" s="10">
        <v>116.68</v>
      </c>
      <c r="S124" s="10">
        <v>112.53</v>
      </c>
      <c r="T124" s="10">
        <v>95.23</v>
      </c>
      <c r="U124" s="25" t="str">
        <f t="shared" si="41"/>
        <v>1.1 %</v>
      </c>
      <c r="V124" s="25" t="str">
        <f t="shared" si="42"/>
        <v>1 %</v>
      </c>
      <c r="W124" s="25" t="str">
        <f t="shared" si="43"/>
        <v/>
      </c>
      <c r="X124" s="25" t="str">
        <f t="shared" si="44"/>
        <v>0.8 %</v>
      </c>
      <c r="Y124" s="25" t="str">
        <f t="shared" si="45"/>
        <v>0.5 %</v>
      </c>
      <c r="Z124" s="25" t="str">
        <f t="shared" si="46"/>
        <v>1.1 %</v>
      </c>
      <c r="AA124" s="25" t="str">
        <f t="shared" si="47"/>
        <v>1.2 %</v>
      </c>
      <c r="AB124" s="25" t="str">
        <f t="shared" si="48"/>
        <v>1.4 %</v>
      </c>
      <c r="AC124" s="25" t="str">
        <f t="shared" si="49"/>
        <v>0.7 %</v>
      </c>
      <c r="AD124" s="25" t="str">
        <f t="shared" si="50"/>
        <v>1.3 %</v>
      </c>
      <c r="AE124" s="25" t="str">
        <f t="shared" si="51"/>
        <v>1.3 %</v>
      </c>
      <c r="AF124" s="25" t="str">
        <f t="shared" si="52"/>
        <v>1.6 %</v>
      </c>
      <c r="AG124" s="25" t="str">
        <f t="shared" si="53"/>
        <v>-0.3 %</v>
      </c>
      <c r="AH124" s="25" t="str">
        <f t="shared" si="54"/>
        <v/>
      </c>
      <c r="AI124" s="25" t="str">
        <f t="shared" si="55"/>
        <v>0.7 %</v>
      </c>
      <c r="AJ124" s="25" t="str">
        <f t="shared" si="56"/>
        <v>1.3 %</v>
      </c>
      <c r="AK124" s="25" t="str">
        <f t="shared" si="57"/>
        <v>1.3 %</v>
      </c>
      <c r="AL124" t="str">
        <f t="shared" si="58"/>
        <v>8.8 %</v>
      </c>
      <c r="AM124" t="str">
        <f t="shared" si="59"/>
        <v>8.5 %</v>
      </c>
      <c r="AN124" t="str">
        <f t="shared" si="60"/>
        <v/>
      </c>
      <c r="AO124" t="str">
        <f t="shared" si="61"/>
        <v>11.4 %</v>
      </c>
      <c r="AP124" t="str">
        <f t="shared" si="62"/>
        <v>18.6 %</v>
      </c>
      <c r="AQ124" t="str">
        <f t="shared" si="63"/>
        <v>9.3 %</v>
      </c>
      <c r="AR124" t="str">
        <f t="shared" si="64"/>
        <v>3.6 %</v>
      </c>
      <c r="AS124" t="str">
        <f t="shared" si="65"/>
        <v>6.6 %</v>
      </c>
      <c r="AT124" t="str">
        <f t="shared" si="66"/>
        <v>16.1 %</v>
      </c>
      <c r="AU124" t="str">
        <f t="shared" si="67"/>
        <v>13.9 %</v>
      </c>
      <c r="AV124" t="str">
        <f t="shared" si="68"/>
        <v>10.9 %</v>
      </c>
      <c r="AW124" t="str">
        <f t="shared" si="69"/>
        <v>12.8 %</v>
      </c>
      <c r="AX124" t="str">
        <f t="shared" si="70"/>
        <v>6.7 %</v>
      </c>
      <c r="AY124" t="str">
        <f t="shared" si="71"/>
        <v/>
      </c>
      <c r="AZ124" t="str">
        <f t="shared" si="72"/>
        <v>9.4 %</v>
      </c>
      <c r="BA124" t="str">
        <f t="shared" si="73"/>
        <v>10.1 %</v>
      </c>
      <c r="BB124" t="str">
        <f t="shared" si="74"/>
        <v>7.8 %</v>
      </c>
    </row>
    <row r="125" spans="1:54">
      <c r="A125">
        <v>2012</v>
      </c>
      <c r="B125">
        <v>4</v>
      </c>
      <c r="C125" t="s">
        <v>122</v>
      </c>
      <c r="D125" s="10">
        <v>120.62</v>
      </c>
      <c r="E125" s="10">
        <v>118.02</v>
      </c>
      <c r="G125" s="10">
        <v>118.99</v>
      </c>
      <c r="H125" s="10">
        <v>125.82</v>
      </c>
      <c r="I125" s="10">
        <v>114.42</v>
      </c>
      <c r="J125" s="10">
        <v>110.03</v>
      </c>
      <c r="K125" s="10">
        <v>117.71</v>
      </c>
      <c r="L125" s="10">
        <v>125.25</v>
      </c>
      <c r="M125" s="10">
        <v>132.30000000000001</v>
      </c>
      <c r="N125" s="10">
        <v>119.05</v>
      </c>
      <c r="O125" s="10">
        <v>129.08000000000001</v>
      </c>
      <c r="P125" s="10">
        <v>112.43</v>
      </c>
      <c r="R125" s="10">
        <v>117.28</v>
      </c>
      <c r="S125" s="10">
        <v>113.46</v>
      </c>
      <c r="T125" s="10">
        <v>95.95</v>
      </c>
      <c r="U125" s="25" t="str">
        <f t="shared" si="41"/>
        <v>0.8 %</v>
      </c>
      <c r="V125" s="25" t="str">
        <f t="shared" si="42"/>
        <v>1.2 %</v>
      </c>
      <c r="W125" s="25" t="str">
        <f t="shared" si="43"/>
        <v/>
      </c>
      <c r="X125" s="25" t="str">
        <f t="shared" si="44"/>
        <v>1.3 %</v>
      </c>
      <c r="Y125" s="25" t="str">
        <f t="shared" si="45"/>
        <v>0.8 %</v>
      </c>
      <c r="Z125" s="25" t="str">
        <f t="shared" si="46"/>
        <v>0.8 %</v>
      </c>
      <c r="AA125" s="25" t="str">
        <f t="shared" si="47"/>
        <v>-0.8 %</v>
      </c>
      <c r="AB125" s="25" t="str">
        <f t="shared" si="48"/>
        <v>1.2 %</v>
      </c>
      <c r="AC125" s="25" t="str">
        <f t="shared" si="49"/>
        <v>-0.4 %</v>
      </c>
      <c r="AD125" s="25" t="str">
        <f t="shared" si="50"/>
        <v>0.4 %</v>
      </c>
      <c r="AE125" s="25" t="str">
        <f t="shared" si="51"/>
        <v>0.9 %</v>
      </c>
      <c r="AF125" s="25" t="str">
        <f t="shared" si="52"/>
        <v>1.5 %</v>
      </c>
      <c r="AG125" s="25" t="str">
        <f t="shared" si="53"/>
        <v>1.3 %</v>
      </c>
      <c r="AH125" s="25" t="str">
        <f t="shared" si="54"/>
        <v/>
      </c>
      <c r="AI125" s="25" t="str">
        <f t="shared" si="55"/>
        <v>0.5 %</v>
      </c>
      <c r="AJ125" s="25" t="str">
        <f t="shared" si="56"/>
        <v>0.8 %</v>
      </c>
      <c r="AK125" s="25" t="str">
        <f t="shared" si="57"/>
        <v>0.8 %</v>
      </c>
      <c r="AL125" t="str">
        <f t="shared" si="58"/>
        <v>8 %</v>
      </c>
      <c r="AM125" t="str">
        <f t="shared" si="59"/>
        <v>7.8 %</v>
      </c>
      <c r="AN125" t="str">
        <f t="shared" si="60"/>
        <v/>
      </c>
      <c r="AO125" t="str">
        <f t="shared" si="61"/>
        <v>9.9 %</v>
      </c>
      <c r="AP125" t="str">
        <f t="shared" si="62"/>
        <v>16.7 %</v>
      </c>
      <c r="AQ125" t="str">
        <f t="shared" si="63"/>
        <v>9.3 %</v>
      </c>
      <c r="AR125" t="str">
        <f t="shared" si="64"/>
        <v>4.3 %</v>
      </c>
      <c r="AS125" t="str">
        <f t="shared" si="65"/>
        <v>7.1 %</v>
      </c>
      <c r="AT125" t="str">
        <f t="shared" si="66"/>
        <v>15.1 %</v>
      </c>
      <c r="AU125" t="str">
        <f t="shared" si="67"/>
        <v>14.8 %</v>
      </c>
      <c r="AV125" t="str">
        <f t="shared" si="68"/>
        <v>10.8 %</v>
      </c>
      <c r="AW125" t="str">
        <f t="shared" si="69"/>
        <v>16.4 %</v>
      </c>
      <c r="AX125" t="str">
        <f t="shared" si="70"/>
        <v>5.8 %</v>
      </c>
      <c r="AY125" t="str">
        <f t="shared" si="71"/>
        <v/>
      </c>
      <c r="AZ125" t="str">
        <f t="shared" si="72"/>
        <v>7.5 %</v>
      </c>
      <c r="BA125" t="str">
        <f t="shared" si="73"/>
        <v>9.4 %</v>
      </c>
      <c r="BB125" t="str">
        <f t="shared" si="74"/>
        <v>9.9 %</v>
      </c>
    </row>
    <row r="126" spans="1:54">
      <c r="A126">
        <v>2012</v>
      </c>
      <c r="B126">
        <v>5</v>
      </c>
      <c r="C126" t="s">
        <v>123</v>
      </c>
      <c r="D126" s="10">
        <v>121.76</v>
      </c>
      <c r="E126" s="10">
        <v>118.71</v>
      </c>
      <c r="G126" s="10">
        <v>121.75</v>
      </c>
      <c r="H126" s="10">
        <v>125.39</v>
      </c>
      <c r="I126" s="10">
        <v>114.96</v>
      </c>
      <c r="J126" s="10">
        <v>112.23</v>
      </c>
      <c r="K126" s="10">
        <v>119.42</v>
      </c>
      <c r="L126" s="10">
        <v>127.96</v>
      </c>
      <c r="M126" s="10">
        <v>134.65</v>
      </c>
      <c r="N126" s="10">
        <v>119.64</v>
      </c>
      <c r="O126" s="10">
        <v>128.13999999999999</v>
      </c>
      <c r="P126" s="10">
        <v>113.61</v>
      </c>
      <c r="R126" s="10">
        <v>118.8</v>
      </c>
      <c r="S126" s="10">
        <v>114.9</v>
      </c>
      <c r="T126" s="10">
        <v>96.37</v>
      </c>
      <c r="U126" s="25" t="str">
        <f t="shared" si="41"/>
        <v>0.9 %</v>
      </c>
      <c r="V126" s="25" t="str">
        <f t="shared" si="42"/>
        <v>0.6 %</v>
      </c>
      <c r="W126" s="25" t="str">
        <f t="shared" si="43"/>
        <v/>
      </c>
      <c r="X126" s="25" t="str">
        <f t="shared" si="44"/>
        <v>2.3 %</v>
      </c>
      <c r="Y126" s="25" t="str">
        <f t="shared" si="45"/>
        <v>-0.3 %</v>
      </c>
      <c r="Z126" s="25" t="str">
        <f t="shared" si="46"/>
        <v>0.5 %</v>
      </c>
      <c r="AA126" s="25" t="str">
        <f t="shared" si="47"/>
        <v>2 %</v>
      </c>
      <c r="AB126" s="25" t="str">
        <f t="shared" si="48"/>
        <v>1.5 %</v>
      </c>
      <c r="AC126" s="25" t="str">
        <f t="shared" si="49"/>
        <v>2.2 %</v>
      </c>
      <c r="AD126" s="25" t="str">
        <f t="shared" si="50"/>
        <v>1.8 %</v>
      </c>
      <c r="AE126" s="25" t="str">
        <f t="shared" si="51"/>
        <v>0.5 %</v>
      </c>
      <c r="AF126" s="25" t="str">
        <f t="shared" si="52"/>
        <v>-0.7 %</v>
      </c>
      <c r="AG126" s="25" t="str">
        <f t="shared" si="53"/>
        <v>1 %</v>
      </c>
      <c r="AH126" s="25" t="str">
        <f t="shared" si="54"/>
        <v/>
      </c>
      <c r="AI126" s="25" t="str">
        <f t="shared" si="55"/>
        <v>1.3 %</v>
      </c>
      <c r="AJ126" s="25" t="str">
        <f t="shared" si="56"/>
        <v>1.3 %</v>
      </c>
      <c r="AK126" s="25" t="str">
        <f t="shared" si="57"/>
        <v>0.4 %</v>
      </c>
      <c r="AL126" t="str">
        <f t="shared" si="58"/>
        <v>7.3 %</v>
      </c>
      <c r="AM126" t="str">
        <f t="shared" si="59"/>
        <v>8.3 %</v>
      </c>
      <c r="AN126" t="str">
        <f t="shared" si="60"/>
        <v/>
      </c>
      <c r="AO126" t="str">
        <f t="shared" si="61"/>
        <v>11.1 %</v>
      </c>
      <c r="AP126" t="str">
        <f t="shared" si="62"/>
        <v>16.4 %</v>
      </c>
      <c r="AQ126" t="str">
        <f t="shared" si="63"/>
        <v>10.3 %</v>
      </c>
      <c r="AR126" t="str">
        <f t="shared" si="64"/>
        <v>3 %</v>
      </c>
      <c r="AS126" t="str">
        <f t="shared" si="65"/>
        <v>8.9 %</v>
      </c>
      <c r="AT126" t="str">
        <f t="shared" si="66"/>
        <v>13.1 %</v>
      </c>
      <c r="AU126" t="str">
        <f t="shared" si="67"/>
        <v>14.2 %</v>
      </c>
      <c r="AV126" t="str">
        <f t="shared" si="68"/>
        <v>10 %</v>
      </c>
      <c r="AW126" t="str">
        <f t="shared" si="69"/>
        <v>15.8 %</v>
      </c>
      <c r="AX126" t="str">
        <f t="shared" si="70"/>
        <v>8.8 %</v>
      </c>
      <c r="AY126" t="str">
        <f t="shared" si="71"/>
        <v/>
      </c>
      <c r="AZ126" t="str">
        <f t="shared" si="72"/>
        <v>7.1 %</v>
      </c>
      <c r="BA126" t="str">
        <f t="shared" si="73"/>
        <v>9.9 %</v>
      </c>
      <c r="BB126" t="str">
        <f t="shared" si="74"/>
        <v>10.7 %</v>
      </c>
    </row>
    <row r="127" spans="1:54">
      <c r="A127">
        <v>2012</v>
      </c>
      <c r="B127">
        <v>6</v>
      </c>
      <c r="C127" t="s">
        <v>124</v>
      </c>
      <c r="D127" s="10">
        <v>123.13</v>
      </c>
      <c r="E127" s="10">
        <v>120.78</v>
      </c>
      <c r="G127" s="10">
        <v>124.81</v>
      </c>
      <c r="H127" s="10">
        <v>126.32</v>
      </c>
      <c r="I127" s="10">
        <v>116.47</v>
      </c>
      <c r="J127" s="10">
        <v>113.27</v>
      </c>
      <c r="K127" s="10">
        <v>120.4</v>
      </c>
      <c r="L127" s="10">
        <v>127.9</v>
      </c>
      <c r="M127" s="10">
        <v>133.07</v>
      </c>
      <c r="N127" s="10">
        <v>118.8</v>
      </c>
      <c r="O127" s="10">
        <v>131.56</v>
      </c>
      <c r="P127" s="10">
        <v>115.33</v>
      </c>
      <c r="R127" s="10">
        <v>121.11</v>
      </c>
      <c r="S127" s="10">
        <v>117.15</v>
      </c>
      <c r="T127" s="10">
        <v>96.49</v>
      </c>
      <c r="U127" s="25" t="str">
        <f t="shared" si="41"/>
        <v>1.1 %</v>
      </c>
      <c r="V127" s="25" t="str">
        <f t="shared" si="42"/>
        <v>1.7 %</v>
      </c>
      <c r="W127" s="25" t="str">
        <f t="shared" si="43"/>
        <v/>
      </c>
      <c r="X127" s="25" t="str">
        <f t="shared" si="44"/>
        <v>2.5 %</v>
      </c>
      <c r="Y127" s="25" t="str">
        <f t="shared" si="45"/>
        <v>0.7 %</v>
      </c>
      <c r="Z127" s="25" t="str">
        <f t="shared" si="46"/>
        <v>1.3 %</v>
      </c>
      <c r="AA127" s="25" t="str">
        <f t="shared" si="47"/>
        <v>0.9 %</v>
      </c>
      <c r="AB127" s="25" t="str">
        <f t="shared" si="48"/>
        <v>0.8 %</v>
      </c>
      <c r="AC127" s="25" t="str">
        <f t="shared" si="49"/>
        <v>0 %</v>
      </c>
      <c r="AD127" s="25" t="str">
        <f t="shared" si="50"/>
        <v>-1.2 %</v>
      </c>
      <c r="AE127" s="25" t="str">
        <f t="shared" si="51"/>
        <v>-0.7 %</v>
      </c>
      <c r="AF127" s="25" t="str">
        <f t="shared" si="52"/>
        <v>2.7 %</v>
      </c>
      <c r="AG127" s="25" t="str">
        <f t="shared" si="53"/>
        <v>1.5 %</v>
      </c>
      <c r="AH127" s="25" t="str">
        <f t="shared" si="54"/>
        <v/>
      </c>
      <c r="AI127" s="25" t="str">
        <f t="shared" si="55"/>
        <v>1.9 %</v>
      </c>
      <c r="AJ127" s="25" t="str">
        <f t="shared" si="56"/>
        <v>2 %</v>
      </c>
      <c r="AK127" s="25" t="str">
        <f t="shared" si="57"/>
        <v>0.1 %</v>
      </c>
      <c r="AL127" t="str">
        <f t="shared" si="58"/>
        <v>9.3 %</v>
      </c>
      <c r="AM127" t="str">
        <f t="shared" si="59"/>
        <v>9.4 %</v>
      </c>
      <c r="AN127" t="str">
        <f t="shared" si="60"/>
        <v/>
      </c>
      <c r="AO127" t="str">
        <f t="shared" si="61"/>
        <v>12.3 %</v>
      </c>
      <c r="AP127" t="str">
        <f t="shared" si="62"/>
        <v>13.9 %</v>
      </c>
      <c r="AQ127" t="str">
        <f t="shared" si="63"/>
        <v>11 %</v>
      </c>
      <c r="AR127" t="str">
        <f t="shared" si="64"/>
        <v>4.8 %</v>
      </c>
      <c r="AS127" t="str">
        <f t="shared" si="65"/>
        <v>10.1 %</v>
      </c>
      <c r="AT127" t="str">
        <f t="shared" si="66"/>
        <v>14.9 %</v>
      </c>
      <c r="AU127" t="str">
        <f t="shared" si="67"/>
        <v>13.4 %</v>
      </c>
      <c r="AV127" t="str">
        <f t="shared" si="68"/>
        <v>11.1 %</v>
      </c>
      <c r="AW127" t="str">
        <f t="shared" si="69"/>
        <v>15.5 %</v>
      </c>
      <c r="AX127" t="str">
        <f t="shared" si="70"/>
        <v>9.5 %</v>
      </c>
      <c r="AY127" t="str">
        <f t="shared" si="71"/>
        <v/>
      </c>
      <c r="AZ127" t="str">
        <f t="shared" si="72"/>
        <v>8.9 %</v>
      </c>
      <c r="BA127" t="str">
        <f t="shared" si="73"/>
        <v>11.6 %</v>
      </c>
      <c r="BB127" t="str">
        <f t="shared" si="74"/>
        <v>10.2 %</v>
      </c>
    </row>
    <row r="128" spans="1:54">
      <c r="A128">
        <v>2012</v>
      </c>
      <c r="B128">
        <v>7</v>
      </c>
      <c r="C128" t="s">
        <v>125</v>
      </c>
      <c r="D128" s="10">
        <v>124</v>
      </c>
      <c r="E128" s="10">
        <v>121.54</v>
      </c>
      <c r="G128" s="10">
        <v>126.65</v>
      </c>
      <c r="H128" s="10">
        <v>126.54</v>
      </c>
      <c r="I128" s="10">
        <v>117.4</v>
      </c>
      <c r="J128" s="10">
        <v>114.95</v>
      </c>
      <c r="K128" s="10">
        <v>120.72</v>
      </c>
      <c r="L128" s="10">
        <v>129.22</v>
      </c>
      <c r="M128" s="10">
        <v>133.03</v>
      </c>
      <c r="N128" s="10">
        <v>121.3</v>
      </c>
      <c r="O128" s="10">
        <v>134.11000000000001</v>
      </c>
      <c r="P128" s="10">
        <v>115.57</v>
      </c>
      <c r="R128" s="10">
        <v>122.14</v>
      </c>
      <c r="S128" s="10">
        <v>117.91</v>
      </c>
      <c r="T128" s="10">
        <v>96.81</v>
      </c>
      <c r="U128" s="25" t="str">
        <f t="shared" si="41"/>
        <v>0.7 %</v>
      </c>
      <c r="V128" s="25" t="str">
        <f t="shared" si="42"/>
        <v>0.6 %</v>
      </c>
      <c r="W128" s="25" t="str">
        <f t="shared" si="43"/>
        <v/>
      </c>
      <c r="X128" s="25" t="str">
        <f t="shared" si="44"/>
        <v>1.5 %</v>
      </c>
      <c r="Y128" s="25" t="str">
        <f t="shared" si="45"/>
        <v>0.2 %</v>
      </c>
      <c r="Z128" s="25" t="str">
        <f t="shared" si="46"/>
        <v>0.8 %</v>
      </c>
      <c r="AA128" s="25" t="str">
        <f t="shared" si="47"/>
        <v>1.5 %</v>
      </c>
      <c r="AB128" s="25" t="str">
        <f t="shared" si="48"/>
        <v>0.3 %</v>
      </c>
      <c r="AC128" s="25" t="str">
        <f t="shared" si="49"/>
        <v>1 %</v>
      </c>
      <c r="AD128" s="25" t="str">
        <f t="shared" si="50"/>
        <v>0 %</v>
      </c>
      <c r="AE128" s="25" t="str">
        <f t="shared" si="51"/>
        <v>2.1 %</v>
      </c>
      <c r="AF128" s="25" t="str">
        <f t="shared" si="52"/>
        <v>1.9 %</v>
      </c>
      <c r="AG128" s="25" t="str">
        <f t="shared" si="53"/>
        <v>0.2 %</v>
      </c>
      <c r="AH128" s="25" t="str">
        <f t="shared" si="54"/>
        <v/>
      </c>
      <c r="AI128" s="25" t="str">
        <f t="shared" si="55"/>
        <v>0.9 %</v>
      </c>
      <c r="AJ128" s="25" t="str">
        <f t="shared" si="56"/>
        <v>0.6 %</v>
      </c>
      <c r="AK128" s="25" t="str">
        <f t="shared" si="57"/>
        <v>0.3 %</v>
      </c>
      <c r="AL128" t="str">
        <f t="shared" si="58"/>
        <v>10.8 %</v>
      </c>
      <c r="AM128" t="str">
        <f t="shared" si="59"/>
        <v>11.5 %</v>
      </c>
      <c r="AN128" t="str">
        <f t="shared" si="60"/>
        <v/>
      </c>
      <c r="AO128" t="str">
        <f t="shared" si="61"/>
        <v>14.8 %</v>
      </c>
      <c r="AP128" t="str">
        <f t="shared" si="62"/>
        <v>13.1 %</v>
      </c>
      <c r="AQ128" t="str">
        <f t="shared" si="63"/>
        <v>11.9 %</v>
      </c>
      <c r="AR128" t="str">
        <f t="shared" si="64"/>
        <v>6.9 %</v>
      </c>
      <c r="AS128" t="str">
        <f t="shared" si="65"/>
        <v>10.8 %</v>
      </c>
      <c r="AT128" t="str">
        <f t="shared" si="66"/>
        <v>13.8 %</v>
      </c>
      <c r="AU128" t="str">
        <f t="shared" si="67"/>
        <v>10.5 %</v>
      </c>
      <c r="AV128" t="str">
        <f t="shared" si="68"/>
        <v>9.9 %</v>
      </c>
      <c r="AW128" t="str">
        <f t="shared" si="69"/>
        <v>16.7 %</v>
      </c>
      <c r="AX128" t="str">
        <f t="shared" si="70"/>
        <v>10.8 %</v>
      </c>
      <c r="AY128" t="str">
        <f t="shared" si="71"/>
        <v/>
      </c>
      <c r="AZ128" t="str">
        <f t="shared" si="72"/>
        <v>10.1 %</v>
      </c>
      <c r="BA128" t="str">
        <f t="shared" si="73"/>
        <v>13.3 %</v>
      </c>
      <c r="BB128" t="str">
        <f t="shared" si="74"/>
        <v>9.8 %</v>
      </c>
    </row>
    <row r="129" spans="1:54">
      <c r="A129">
        <v>2012</v>
      </c>
      <c r="B129">
        <v>8</v>
      </c>
      <c r="C129" t="s">
        <v>126</v>
      </c>
      <c r="D129" s="10">
        <v>125.1</v>
      </c>
      <c r="E129" s="10">
        <v>123.04</v>
      </c>
      <c r="G129" s="10">
        <v>128.68</v>
      </c>
      <c r="H129" s="10">
        <v>127.35</v>
      </c>
      <c r="I129" s="10">
        <v>118.43</v>
      </c>
      <c r="J129" s="10">
        <v>115.31</v>
      </c>
      <c r="K129" s="10">
        <v>122.61</v>
      </c>
      <c r="L129" s="10">
        <v>130.16</v>
      </c>
      <c r="M129" s="10">
        <v>134.38</v>
      </c>
      <c r="N129" s="10">
        <v>124.46</v>
      </c>
      <c r="O129" s="10">
        <v>136.44999999999999</v>
      </c>
      <c r="P129" s="10">
        <v>115.43</v>
      </c>
      <c r="R129" s="10">
        <v>123.88</v>
      </c>
      <c r="S129" s="10">
        <v>119.74</v>
      </c>
      <c r="T129" s="10">
        <v>97.5</v>
      </c>
      <c r="U129" s="25" t="str">
        <f t="shared" si="41"/>
        <v>0.9 %</v>
      </c>
      <c r="V129" s="25" t="str">
        <f t="shared" si="42"/>
        <v>1.2 %</v>
      </c>
      <c r="W129" s="25" t="str">
        <f t="shared" si="43"/>
        <v/>
      </c>
      <c r="X129" s="25" t="str">
        <f t="shared" si="44"/>
        <v>1.6 %</v>
      </c>
      <c r="Y129" s="25" t="str">
        <f t="shared" si="45"/>
        <v>0.6 %</v>
      </c>
      <c r="Z129" s="25" t="str">
        <f t="shared" si="46"/>
        <v>0.9 %</v>
      </c>
      <c r="AA129" s="25" t="str">
        <f t="shared" si="47"/>
        <v>0.3 %</v>
      </c>
      <c r="AB129" s="25" t="str">
        <f t="shared" si="48"/>
        <v>1.6 %</v>
      </c>
      <c r="AC129" s="25" t="str">
        <f t="shared" si="49"/>
        <v>0.7 %</v>
      </c>
      <c r="AD129" s="25" t="str">
        <f t="shared" si="50"/>
        <v>1 %</v>
      </c>
      <c r="AE129" s="25" t="str">
        <f t="shared" si="51"/>
        <v>2.6 %</v>
      </c>
      <c r="AF129" s="25" t="str">
        <f t="shared" si="52"/>
        <v>1.7 %</v>
      </c>
      <c r="AG129" s="25" t="str">
        <f t="shared" si="53"/>
        <v>-0.1 %</v>
      </c>
      <c r="AH129" s="25" t="str">
        <f t="shared" si="54"/>
        <v/>
      </c>
      <c r="AI129" s="25" t="str">
        <f t="shared" si="55"/>
        <v>1.4 %</v>
      </c>
      <c r="AJ129" s="25" t="str">
        <f t="shared" si="56"/>
        <v>1.6 %</v>
      </c>
      <c r="AK129" s="25" t="str">
        <f t="shared" si="57"/>
        <v>0.7 %</v>
      </c>
      <c r="AL129" t="str">
        <f t="shared" si="58"/>
        <v>12 %</v>
      </c>
      <c r="AM129" t="str">
        <f t="shared" si="59"/>
        <v>12.3 %</v>
      </c>
      <c r="AN129" t="str">
        <f t="shared" si="60"/>
        <v/>
      </c>
      <c r="AO129" t="str">
        <f t="shared" si="61"/>
        <v>16.6 %</v>
      </c>
      <c r="AP129" t="str">
        <f t="shared" si="62"/>
        <v>11.5 %</v>
      </c>
      <c r="AQ129" t="str">
        <f t="shared" si="63"/>
        <v>11.8 %</v>
      </c>
      <c r="AR129" t="str">
        <f t="shared" si="64"/>
        <v>9.9 %</v>
      </c>
      <c r="AS129" t="str">
        <f t="shared" si="65"/>
        <v>11.4 %</v>
      </c>
      <c r="AT129" t="str">
        <f t="shared" si="66"/>
        <v>13.8 %</v>
      </c>
      <c r="AU129" t="str">
        <f t="shared" si="67"/>
        <v>7.7 %</v>
      </c>
      <c r="AV129" t="str">
        <f t="shared" si="68"/>
        <v>12.1 %</v>
      </c>
      <c r="AW129" t="str">
        <f t="shared" si="69"/>
        <v>20.4 %</v>
      </c>
      <c r="AX129" t="str">
        <f t="shared" si="70"/>
        <v>9.2 %</v>
      </c>
      <c r="AY129" t="str">
        <f t="shared" si="71"/>
        <v/>
      </c>
      <c r="AZ129" t="str">
        <f t="shared" si="72"/>
        <v>10.3 %</v>
      </c>
      <c r="BA129" t="str">
        <f t="shared" si="73"/>
        <v>13.7 %</v>
      </c>
      <c r="BB129" t="str">
        <f t="shared" si="74"/>
        <v>7.7 %</v>
      </c>
    </row>
    <row r="130" spans="1:54">
      <c r="A130">
        <v>2012</v>
      </c>
      <c r="B130">
        <v>9</v>
      </c>
      <c r="C130" t="s">
        <v>127</v>
      </c>
      <c r="D130" s="10">
        <v>124.29</v>
      </c>
      <c r="E130" s="10">
        <v>121.45</v>
      </c>
      <c r="G130" s="10">
        <v>128.59</v>
      </c>
      <c r="H130" s="10">
        <v>127.55</v>
      </c>
      <c r="I130" s="10">
        <v>118.91</v>
      </c>
      <c r="J130" s="10">
        <v>116.02</v>
      </c>
      <c r="K130" s="10">
        <v>123.04</v>
      </c>
      <c r="L130" s="10">
        <v>130.87</v>
      </c>
      <c r="M130" s="10">
        <v>134.93</v>
      </c>
      <c r="N130" s="10">
        <v>125.54</v>
      </c>
      <c r="O130" s="10">
        <v>135.21</v>
      </c>
      <c r="P130" s="10">
        <v>115.07</v>
      </c>
      <c r="R130" s="10">
        <v>124.17</v>
      </c>
      <c r="S130" s="10">
        <v>119.88</v>
      </c>
      <c r="T130" s="10">
        <v>96.52</v>
      </c>
      <c r="U130" s="25" t="str">
        <f t="shared" si="41"/>
        <v>-0.6 %</v>
      </c>
      <c r="V130" s="25" t="str">
        <f t="shared" si="42"/>
        <v>-1.3 %</v>
      </c>
      <c r="W130" s="25" t="str">
        <f t="shared" si="43"/>
        <v/>
      </c>
      <c r="X130" s="25" t="str">
        <f t="shared" si="44"/>
        <v>-0.1 %</v>
      </c>
      <c r="Y130" s="25" t="str">
        <f t="shared" si="45"/>
        <v>0.2 %</v>
      </c>
      <c r="Z130" s="25" t="str">
        <f t="shared" si="46"/>
        <v>0.4 %</v>
      </c>
      <c r="AA130" s="25" t="str">
        <f t="shared" si="47"/>
        <v>0.6 %</v>
      </c>
      <c r="AB130" s="25" t="str">
        <f t="shared" si="48"/>
        <v>0.4 %</v>
      </c>
      <c r="AC130" s="25" t="str">
        <f t="shared" si="49"/>
        <v>0.5 %</v>
      </c>
      <c r="AD130" s="25" t="str">
        <f t="shared" si="50"/>
        <v>0.4 %</v>
      </c>
      <c r="AE130" s="25" t="str">
        <f t="shared" si="51"/>
        <v>0.9 %</v>
      </c>
      <c r="AF130" s="25" t="str">
        <f t="shared" si="52"/>
        <v>-0.9 %</v>
      </c>
      <c r="AG130" s="25" t="str">
        <f t="shared" si="53"/>
        <v>-0.3 %</v>
      </c>
      <c r="AH130" s="25" t="str">
        <f t="shared" si="54"/>
        <v/>
      </c>
      <c r="AI130" s="25" t="str">
        <f t="shared" si="55"/>
        <v>0.2 %</v>
      </c>
      <c r="AJ130" s="25" t="str">
        <f t="shared" si="56"/>
        <v>0.1 %</v>
      </c>
      <c r="AK130" s="25" t="str">
        <f t="shared" si="57"/>
        <v>-1 %</v>
      </c>
      <c r="AL130" t="str">
        <f t="shared" si="58"/>
        <v>12.7 %</v>
      </c>
      <c r="AM130" t="str">
        <f t="shared" si="59"/>
        <v>12.9 %</v>
      </c>
      <c r="AN130" t="str">
        <f t="shared" si="60"/>
        <v/>
      </c>
      <c r="AO130" t="str">
        <f t="shared" si="61"/>
        <v>18.9 %</v>
      </c>
      <c r="AP130" t="str">
        <f t="shared" si="62"/>
        <v>13.1 %</v>
      </c>
      <c r="AQ130" t="str">
        <f t="shared" si="63"/>
        <v>11.9 %</v>
      </c>
      <c r="AR130" t="str">
        <f t="shared" si="64"/>
        <v>10.1 %</v>
      </c>
      <c r="AS130" t="str">
        <f t="shared" si="65"/>
        <v>14.2 %</v>
      </c>
      <c r="AT130" t="str">
        <f t="shared" si="66"/>
        <v>14.2 %</v>
      </c>
      <c r="AU130" t="str">
        <f t="shared" si="67"/>
        <v>9.4 %</v>
      </c>
      <c r="AV130" t="str">
        <f t="shared" si="68"/>
        <v>15.6 %</v>
      </c>
      <c r="AW130" t="str">
        <f t="shared" si="69"/>
        <v>21.6 %</v>
      </c>
      <c r="AX130" t="str">
        <f t="shared" si="70"/>
        <v>8.9 %</v>
      </c>
      <c r="AY130" t="str">
        <f t="shared" si="71"/>
        <v/>
      </c>
      <c r="AZ130" t="str">
        <f t="shared" si="72"/>
        <v>11.4 %</v>
      </c>
      <c r="BA130" t="str">
        <f t="shared" si="73"/>
        <v>14.7 %</v>
      </c>
      <c r="BB130" t="str">
        <f t="shared" si="74"/>
        <v>9.5 %</v>
      </c>
    </row>
    <row r="131" spans="1:54">
      <c r="A131">
        <v>2012</v>
      </c>
      <c r="B131">
        <v>10</v>
      </c>
      <c r="C131" t="s">
        <v>128</v>
      </c>
      <c r="D131" s="10">
        <v>123.93</v>
      </c>
      <c r="E131" s="10">
        <v>120.95</v>
      </c>
      <c r="G131" s="10">
        <v>129.34</v>
      </c>
      <c r="H131" s="10">
        <v>127.45</v>
      </c>
      <c r="I131" s="10">
        <v>120.47</v>
      </c>
      <c r="J131" s="10">
        <v>115.57</v>
      </c>
      <c r="K131" s="10">
        <v>122.56</v>
      </c>
      <c r="L131" s="10">
        <v>130.97999999999999</v>
      </c>
      <c r="M131" s="10">
        <v>135.22999999999999</v>
      </c>
      <c r="N131" s="10">
        <v>125.86</v>
      </c>
      <c r="O131" s="10">
        <v>133.03</v>
      </c>
      <c r="P131" s="10">
        <v>115.32</v>
      </c>
      <c r="R131" s="10">
        <v>123.78</v>
      </c>
      <c r="S131" s="10">
        <v>119.47</v>
      </c>
      <c r="T131" s="10">
        <v>96.19</v>
      </c>
      <c r="U131" s="25" t="str">
        <f t="shared" si="41"/>
        <v>-0.3 %</v>
      </c>
      <c r="V131" s="25" t="str">
        <f t="shared" si="42"/>
        <v>-0.4 %</v>
      </c>
      <c r="W131" s="25" t="str">
        <f t="shared" si="43"/>
        <v/>
      </c>
      <c r="X131" s="25" t="str">
        <f t="shared" si="44"/>
        <v>0.6 %</v>
      </c>
      <c r="Y131" s="25" t="str">
        <f t="shared" si="45"/>
        <v>-0.1 %</v>
      </c>
      <c r="Z131" s="25" t="str">
        <f t="shared" si="46"/>
        <v>1.3 %</v>
      </c>
      <c r="AA131" s="25" t="str">
        <f t="shared" si="47"/>
        <v>-0.4 %</v>
      </c>
      <c r="AB131" s="25" t="str">
        <f t="shared" si="48"/>
        <v>-0.4 %</v>
      </c>
      <c r="AC131" s="25" t="str">
        <f t="shared" si="49"/>
        <v>0.1 %</v>
      </c>
      <c r="AD131" s="25" t="str">
        <f t="shared" si="50"/>
        <v>0.2 %</v>
      </c>
      <c r="AE131" s="25" t="str">
        <f t="shared" si="51"/>
        <v>0.3 %</v>
      </c>
      <c r="AF131" s="25" t="str">
        <f t="shared" si="52"/>
        <v>-1.6 %</v>
      </c>
      <c r="AG131" s="25" t="str">
        <f t="shared" si="53"/>
        <v>0.2 %</v>
      </c>
      <c r="AH131" s="25" t="str">
        <f t="shared" si="54"/>
        <v/>
      </c>
      <c r="AI131" s="25" t="str">
        <f t="shared" si="55"/>
        <v>-0.3 %</v>
      </c>
      <c r="AJ131" s="25" t="str">
        <f t="shared" si="56"/>
        <v>-0.3 %</v>
      </c>
      <c r="AK131" s="25" t="str">
        <f t="shared" si="57"/>
        <v>-0.3 %</v>
      </c>
      <c r="AL131" t="str">
        <f t="shared" si="58"/>
        <v>10.8 %</v>
      </c>
      <c r="AM131" t="str">
        <f t="shared" si="59"/>
        <v>10.5 %</v>
      </c>
      <c r="AN131" t="str">
        <f t="shared" si="60"/>
        <v/>
      </c>
      <c r="AO131" t="str">
        <f t="shared" si="61"/>
        <v>17.6 %</v>
      </c>
      <c r="AP131" t="str">
        <f t="shared" si="62"/>
        <v>11.7 %</v>
      </c>
      <c r="AQ131" t="str">
        <f t="shared" si="63"/>
        <v>10.4 %</v>
      </c>
      <c r="AR131" t="str">
        <f t="shared" si="64"/>
        <v>8.5 %</v>
      </c>
      <c r="AS131" t="str">
        <f t="shared" si="65"/>
        <v>13.6 %</v>
      </c>
      <c r="AT131" t="str">
        <f t="shared" si="66"/>
        <v>12.7 %</v>
      </c>
      <c r="AU131" t="str">
        <f t="shared" si="67"/>
        <v>9.6 %</v>
      </c>
      <c r="AV131" t="str">
        <f t="shared" si="68"/>
        <v>16.5 %</v>
      </c>
      <c r="AW131" t="str">
        <f t="shared" si="69"/>
        <v>18.4 %</v>
      </c>
      <c r="AX131" t="str">
        <f t="shared" si="70"/>
        <v>7.2 %</v>
      </c>
      <c r="AY131" t="str">
        <f t="shared" si="71"/>
        <v/>
      </c>
      <c r="AZ131" t="str">
        <f t="shared" si="72"/>
        <v>10.6 %</v>
      </c>
      <c r="BA131" t="str">
        <f t="shared" si="73"/>
        <v>13.2 %</v>
      </c>
      <c r="BB131" t="str">
        <f t="shared" si="74"/>
        <v>6 %</v>
      </c>
    </row>
    <row r="132" spans="1:54">
      <c r="A132">
        <v>2012</v>
      </c>
      <c r="B132">
        <v>11</v>
      </c>
      <c r="C132" t="s">
        <v>129</v>
      </c>
      <c r="D132" s="10">
        <v>122.51</v>
      </c>
      <c r="E132" s="10">
        <v>119.33</v>
      </c>
      <c r="G132" s="10">
        <v>129.65</v>
      </c>
      <c r="H132" s="10">
        <v>128.07</v>
      </c>
      <c r="I132" s="10">
        <v>121.67</v>
      </c>
      <c r="J132" s="10">
        <v>114.36</v>
      </c>
      <c r="K132" s="10">
        <v>122.41</v>
      </c>
      <c r="L132" s="10">
        <v>130.13</v>
      </c>
      <c r="M132" s="10">
        <v>134.01</v>
      </c>
      <c r="N132" s="10">
        <v>125.24</v>
      </c>
      <c r="O132" s="10">
        <v>133.22</v>
      </c>
      <c r="P132" s="10">
        <v>113.26</v>
      </c>
      <c r="R132" s="10">
        <v>123.22</v>
      </c>
      <c r="S132" s="10">
        <v>118.92</v>
      </c>
      <c r="T132" s="10">
        <v>96.19</v>
      </c>
      <c r="U132" s="25" t="str">
        <f t="shared" ref="U132:U195" si="75">IFERROR(ROUND((D132-D131)/D131*100,1)&amp;" %","")</f>
        <v>-1.1 %</v>
      </c>
      <c r="V132" s="25" t="str">
        <f t="shared" ref="V132:V195" si="76">IFERROR(ROUND((E132-E131)/E131*100,1)&amp;" %","")</f>
        <v>-1.3 %</v>
      </c>
      <c r="W132" s="25" t="str">
        <f t="shared" ref="W132:W195" si="77">IFERROR(ROUND((F132-F131)/F131*100,1)&amp;" %","")</f>
        <v/>
      </c>
      <c r="X132" s="25" t="str">
        <f t="shared" ref="X132:X195" si="78">IFERROR(ROUND((G132-G131)/G131*100,1)&amp;" %","")</f>
        <v>0.2 %</v>
      </c>
      <c r="Y132" s="25" t="str">
        <f t="shared" ref="Y132:Y195" si="79">IFERROR(ROUND((H132-H131)/H131*100,1)&amp;" %","")</f>
        <v>0.5 %</v>
      </c>
      <c r="Z132" s="25" t="str">
        <f t="shared" ref="Z132:Z195" si="80">IFERROR(ROUND((I132-I131)/I131*100,1)&amp;" %","")</f>
        <v>1 %</v>
      </c>
      <c r="AA132" s="25" t="str">
        <f t="shared" ref="AA132:AA195" si="81">IFERROR(ROUND((J132-J131)/J131*100,1)&amp;" %","")</f>
        <v>-1 %</v>
      </c>
      <c r="AB132" s="25" t="str">
        <f t="shared" ref="AB132:AB195" si="82">IFERROR(ROUND((K132-K131)/K131*100,1)&amp;" %","")</f>
        <v>-0.1 %</v>
      </c>
      <c r="AC132" s="25" t="str">
        <f t="shared" ref="AC132:AC195" si="83">IFERROR(ROUND((L132-L131)/L131*100,1)&amp;" %","")</f>
        <v>-0.6 %</v>
      </c>
      <c r="AD132" s="25" t="str">
        <f t="shared" ref="AD132:AD195" si="84">IFERROR(ROUND((M132-M131)/M131*100,1)&amp;" %","")</f>
        <v>-0.9 %</v>
      </c>
      <c r="AE132" s="25" t="str">
        <f t="shared" ref="AE132:AE195" si="85">IFERROR(ROUND((N132-N131)/N131*100,1)&amp;" %","")</f>
        <v>-0.5 %</v>
      </c>
      <c r="AF132" s="25" t="str">
        <f t="shared" ref="AF132:AF195" si="86">IFERROR(ROUND((O132-O131)/O131*100,1)&amp;" %","")</f>
        <v>0.1 %</v>
      </c>
      <c r="AG132" s="25" t="str">
        <f t="shared" ref="AG132:AG195" si="87">IFERROR(ROUND((P132-P131)/P131*100,1)&amp;" %","")</f>
        <v>-1.8 %</v>
      </c>
      <c r="AH132" s="25" t="str">
        <f t="shared" ref="AH132:AH195" si="88">IFERROR(ROUND((Q132-Q131)/Q131*100,1)&amp;" %","")</f>
        <v/>
      </c>
      <c r="AI132" s="25" t="str">
        <f t="shared" ref="AI132:AI195" si="89">IFERROR(ROUND((R132-R131)/R131*100,1)&amp;" %","")</f>
        <v>-0.5 %</v>
      </c>
      <c r="AJ132" s="25" t="str">
        <f t="shared" ref="AJ132:AJ195" si="90">IFERROR(ROUND((S132-S131)/S131*100,1)&amp;" %","")</f>
        <v>-0.5 %</v>
      </c>
      <c r="AK132" s="25" t="str">
        <f t="shared" ref="AK132:AK195" si="91">IFERROR(ROUND((T132-T131)/T131*100,1)&amp;" %","")</f>
        <v>0 %</v>
      </c>
      <c r="AL132" t="str">
        <f t="shared" si="58"/>
        <v>8.1 %</v>
      </c>
      <c r="AM132" t="str">
        <f t="shared" si="59"/>
        <v>7.7 %</v>
      </c>
      <c r="AN132" t="str">
        <f t="shared" si="60"/>
        <v/>
      </c>
      <c r="AO132" t="str">
        <f t="shared" si="61"/>
        <v>15.9 %</v>
      </c>
      <c r="AP132" t="str">
        <f t="shared" si="62"/>
        <v>9.9 %</v>
      </c>
      <c r="AQ132" t="str">
        <f t="shared" si="63"/>
        <v>11.6 %</v>
      </c>
      <c r="AR132" t="str">
        <f t="shared" si="64"/>
        <v>6.9 %</v>
      </c>
      <c r="AS132" t="str">
        <f t="shared" si="65"/>
        <v>11.6 %</v>
      </c>
      <c r="AT132" t="str">
        <f t="shared" si="66"/>
        <v>10.5 %</v>
      </c>
      <c r="AU132" t="str">
        <f t="shared" si="67"/>
        <v>9.3 %</v>
      </c>
      <c r="AV132" t="str">
        <f t="shared" si="68"/>
        <v>15.1 %</v>
      </c>
      <c r="AW132" t="str">
        <f t="shared" si="69"/>
        <v>13.1 %</v>
      </c>
      <c r="AX132" t="str">
        <f t="shared" si="70"/>
        <v>7.2 %</v>
      </c>
      <c r="AY132" t="str">
        <f t="shared" si="71"/>
        <v/>
      </c>
      <c r="AZ132" t="str">
        <f t="shared" si="72"/>
        <v>8.4 %</v>
      </c>
      <c r="BA132" t="str">
        <f t="shared" si="73"/>
        <v>11.4 %</v>
      </c>
      <c r="BB132" t="str">
        <f t="shared" si="74"/>
        <v>4.3 %</v>
      </c>
    </row>
    <row r="133" spans="1:54">
      <c r="A133">
        <v>2012</v>
      </c>
      <c r="B133">
        <v>12</v>
      </c>
      <c r="C133" t="s">
        <v>130</v>
      </c>
      <c r="D133" s="10">
        <v>123.08</v>
      </c>
      <c r="E133" s="10">
        <v>119.87</v>
      </c>
      <c r="G133" s="10">
        <v>132.54</v>
      </c>
      <c r="H133" s="10">
        <v>128.26</v>
      </c>
      <c r="I133" s="10">
        <v>121.8</v>
      </c>
      <c r="J133" s="10">
        <v>113.93</v>
      </c>
      <c r="K133" s="10">
        <v>122.47</v>
      </c>
      <c r="L133" s="10">
        <v>130.16</v>
      </c>
      <c r="M133" s="10">
        <v>132.91999999999999</v>
      </c>
      <c r="N133" s="10">
        <v>125.54</v>
      </c>
      <c r="O133" s="10">
        <v>132.49</v>
      </c>
      <c r="P133" s="10">
        <v>113.51</v>
      </c>
      <c r="R133" s="10">
        <v>123.9</v>
      </c>
      <c r="S133" s="10">
        <v>119.96</v>
      </c>
      <c r="T133" s="10">
        <v>97.13</v>
      </c>
      <c r="U133" s="25" t="str">
        <f t="shared" si="75"/>
        <v>0.5 %</v>
      </c>
      <c r="V133" s="25" t="str">
        <f t="shared" si="76"/>
        <v>0.5 %</v>
      </c>
      <c r="W133" s="25" t="str">
        <f t="shared" si="77"/>
        <v/>
      </c>
      <c r="X133" s="25" t="str">
        <f t="shared" si="78"/>
        <v>2.2 %</v>
      </c>
      <c r="Y133" s="25" t="str">
        <f t="shared" si="79"/>
        <v>0.1 %</v>
      </c>
      <c r="Z133" s="25" t="str">
        <f t="shared" si="80"/>
        <v>0.1 %</v>
      </c>
      <c r="AA133" s="25" t="str">
        <f t="shared" si="81"/>
        <v>-0.4 %</v>
      </c>
      <c r="AB133" s="25" t="str">
        <f t="shared" si="82"/>
        <v>0 %</v>
      </c>
      <c r="AC133" s="25" t="str">
        <f t="shared" si="83"/>
        <v>0 %</v>
      </c>
      <c r="AD133" s="25" t="str">
        <f t="shared" si="84"/>
        <v>-0.8 %</v>
      </c>
      <c r="AE133" s="25" t="str">
        <f t="shared" si="85"/>
        <v>0.2 %</v>
      </c>
      <c r="AF133" s="25" t="str">
        <f t="shared" si="86"/>
        <v>-0.5 %</v>
      </c>
      <c r="AG133" s="25" t="str">
        <f t="shared" si="87"/>
        <v>0.2 %</v>
      </c>
      <c r="AH133" s="25" t="str">
        <f t="shared" si="88"/>
        <v/>
      </c>
      <c r="AI133" s="25" t="str">
        <f t="shared" si="89"/>
        <v>0.6 %</v>
      </c>
      <c r="AJ133" s="25" t="str">
        <f t="shared" si="90"/>
        <v>0.9 %</v>
      </c>
      <c r="AK133" s="25" t="str">
        <f t="shared" si="91"/>
        <v>1 %</v>
      </c>
      <c r="AL133" t="str">
        <f t="shared" si="58"/>
        <v>4.9 %</v>
      </c>
      <c r="AM133" t="str">
        <f t="shared" si="59"/>
        <v>4.4 %</v>
      </c>
      <c r="AN133" t="str">
        <f t="shared" si="60"/>
        <v/>
      </c>
      <c r="AO133" t="str">
        <f t="shared" si="61"/>
        <v>12.4 %</v>
      </c>
      <c r="AP133" t="str">
        <f t="shared" si="62"/>
        <v>8 %</v>
      </c>
      <c r="AQ133" t="str">
        <f t="shared" si="63"/>
        <v>11.4 %</v>
      </c>
      <c r="AR133" t="str">
        <f t="shared" si="64"/>
        <v>5.9 %</v>
      </c>
      <c r="AS133" t="str">
        <f t="shared" si="65"/>
        <v>9.3 %</v>
      </c>
      <c r="AT133" t="str">
        <f t="shared" si="66"/>
        <v>7.3 %</v>
      </c>
      <c r="AU133" t="str">
        <f t="shared" si="67"/>
        <v>7.5 %</v>
      </c>
      <c r="AV133" t="str">
        <f t="shared" si="68"/>
        <v>12.1 %</v>
      </c>
      <c r="AW133" t="str">
        <f t="shared" si="69"/>
        <v>11.6 %</v>
      </c>
      <c r="AX133" t="str">
        <f t="shared" si="70"/>
        <v>3.7 %</v>
      </c>
      <c r="AY133" t="str">
        <f t="shared" si="71"/>
        <v/>
      </c>
      <c r="AZ133" t="str">
        <f t="shared" si="72"/>
        <v>6.9 %</v>
      </c>
      <c r="BA133" t="str">
        <f t="shared" si="73"/>
        <v>9.2 %</v>
      </c>
      <c r="BB133" t="str">
        <f t="shared" si="74"/>
        <v>2.5 %</v>
      </c>
    </row>
    <row r="134" spans="1:54">
      <c r="A134">
        <v>2013</v>
      </c>
      <c r="B134">
        <v>1</v>
      </c>
      <c r="C134" t="s">
        <v>119</v>
      </c>
      <c r="D134" s="10">
        <v>121.88</v>
      </c>
      <c r="E134" s="10">
        <v>119.41</v>
      </c>
      <c r="G134" s="10">
        <v>133.37</v>
      </c>
      <c r="H134" s="10">
        <v>126.52</v>
      </c>
      <c r="I134" s="10">
        <v>119.74</v>
      </c>
      <c r="J134" s="10">
        <v>114.01</v>
      </c>
      <c r="K134" s="10">
        <v>122.19</v>
      </c>
      <c r="L134" s="10">
        <v>129.43</v>
      </c>
      <c r="M134" s="10">
        <v>130.97</v>
      </c>
      <c r="N134" s="10">
        <v>124.41</v>
      </c>
      <c r="O134" s="10">
        <v>132.21</v>
      </c>
      <c r="P134" s="10">
        <v>111.68</v>
      </c>
      <c r="R134" s="10">
        <v>122.98</v>
      </c>
      <c r="S134" s="10">
        <v>119.16</v>
      </c>
      <c r="T134" s="10">
        <v>96.94</v>
      </c>
      <c r="U134" s="25" t="str">
        <f t="shared" si="75"/>
        <v>-1 %</v>
      </c>
      <c r="V134" s="25" t="str">
        <f t="shared" si="76"/>
        <v>-0.4 %</v>
      </c>
      <c r="W134" s="25" t="str">
        <f t="shared" si="77"/>
        <v/>
      </c>
      <c r="X134" s="25" t="str">
        <f t="shared" si="78"/>
        <v>0.6 %</v>
      </c>
      <c r="Y134" s="25" t="str">
        <f t="shared" si="79"/>
        <v>-1.4 %</v>
      </c>
      <c r="Z134" s="25" t="str">
        <f t="shared" si="80"/>
        <v>-1.7 %</v>
      </c>
      <c r="AA134" s="25" t="str">
        <f t="shared" si="81"/>
        <v>0.1 %</v>
      </c>
      <c r="AB134" s="25" t="str">
        <f t="shared" si="82"/>
        <v>-0.2 %</v>
      </c>
      <c r="AC134" s="25" t="str">
        <f t="shared" si="83"/>
        <v>-0.6 %</v>
      </c>
      <c r="AD134" s="25" t="str">
        <f t="shared" si="84"/>
        <v>-1.5 %</v>
      </c>
      <c r="AE134" s="25" t="str">
        <f t="shared" si="85"/>
        <v>-0.9 %</v>
      </c>
      <c r="AF134" s="25" t="str">
        <f t="shared" si="86"/>
        <v>-0.2 %</v>
      </c>
      <c r="AG134" s="25" t="str">
        <f t="shared" si="87"/>
        <v>-1.6 %</v>
      </c>
      <c r="AH134" s="25" t="str">
        <f t="shared" si="88"/>
        <v/>
      </c>
      <c r="AI134" s="25" t="str">
        <f t="shared" si="89"/>
        <v>-0.7 %</v>
      </c>
      <c r="AJ134" s="25" t="str">
        <f t="shared" si="90"/>
        <v>-0.7 %</v>
      </c>
      <c r="AK134" s="25" t="str">
        <f t="shared" si="91"/>
        <v>-0.2 %</v>
      </c>
      <c r="AL134" t="str">
        <f t="shared" si="58"/>
        <v>4.4 %</v>
      </c>
      <c r="AM134" t="str">
        <f t="shared" si="59"/>
        <v>4 %</v>
      </c>
      <c r="AN134" t="str">
        <f t="shared" si="60"/>
        <v/>
      </c>
      <c r="AO134" t="str">
        <f t="shared" si="61"/>
        <v>13.1 %</v>
      </c>
      <c r="AP134" t="str">
        <f t="shared" si="62"/>
        <v>6.1 %</v>
      </c>
      <c r="AQ134" t="str">
        <f t="shared" si="63"/>
        <v>10.3 %</v>
      </c>
      <c r="AR134" t="str">
        <f t="shared" si="64"/>
        <v>5.3 %</v>
      </c>
      <c r="AS134" t="str">
        <f t="shared" si="65"/>
        <v>9.2 %</v>
      </c>
      <c r="AT134" t="str">
        <f t="shared" si="66"/>
        <v>6.2 %</v>
      </c>
      <c r="AU134" t="str">
        <f t="shared" si="67"/>
        <v>3.9 %</v>
      </c>
      <c r="AV134" t="str">
        <f t="shared" si="68"/>
        <v>9.8 %</v>
      </c>
      <c r="AW134" t="str">
        <f t="shared" si="69"/>
        <v>9.8 %</v>
      </c>
      <c r="AX134" t="str">
        <f t="shared" si="70"/>
        <v>3 %</v>
      </c>
      <c r="AY134" t="str">
        <f t="shared" si="71"/>
        <v/>
      </c>
      <c r="AZ134" t="str">
        <f t="shared" si="72"/>
        <v>6.9 %</v>
      </c>
      <c r="BA134" t="str">
        <f t="shared" si="73"/>
        <v>8.9 %</v>
      </c>
      <c r="BB134" t="str">
        <f t="shared" si="74"/>
        <v>4.9 %</v>
      </c>
    </row>
    <row r="135" spans="1:54">
      <c r="A135">
        <v>2013</v>
      </c>
      <c r="B135">
        <v>2</v>
      </c>
      <c r="C135" t="s">
        <v>120</v>
      </c>
      <c r="D135" s="10">
        <v>122.63</v>
      </c>
      <c r="E135" s="10">
        <v>120.91</v>
      </c>
      <c r="G135" s="10">
        <v>134.21</v>
      </c>
      <c r="H135" s="10">
        <v>126.05</v>
      </c>
      <c r="I135" s="10">
        <v>119.6</v>
      </c>
      <c r="J135" s="10">
        <v>115.21</v>
      </c>
      <c r="K135" s="10">
        <v>122.17</v>
      </c>
      <c r="L135" s="10">
        <v>130.41999999999999</v>
      </c>
      <c r="M135" s="10">
        <v>130.33000000000001</v>
      </c>
      <c r="N135" s="10">
        <v>124.53</v>
      </c>
      <c r="O135" s="10">
        <v>131.29</v>
      </c>
      <c r="P135" s="10">
        <v>112.98</v>
      </c>
      <c r="R135" s="10">
        <v>123.91</v>
      </c>
      <c r="S135" s="10">
        <v>120.24</v>
      </c>
      <c r="T135" s="10">
        <v>96.85</v>
      </c>
      <c r="U135" s="25" t="str">
        <f t="shared" si="75"/>
        <v>0.6 %</v>
      </c>
      <c r="V135" s="25" t="str">
        <f t="shared" si="76"/>
        <v>1.3 %</v>
      </c>
      <c r="W135" s="25" t="str">
        <f t="shared" si="77"/>
        <v/>
      </c>
      <c r="X135" s="25" t="str">
        <f t="shared" si="78"/>
        <v>0.6 %</v>
      </c>
      <c r="Y135" s="25" t="str">
        <f t="shared" si="79"/>
        <v>-0.4 %</v>
      </c>
      <c r="Z135" s="25" t="str">
        <f t="shared" si="80"/>
        <v>-0.1 %</v>
      </c>
      <c r="AA135" s="25" t="str">
        <f t="shared" si="81"/>
        <v>1.1 %</v>
      </c>
      <c r="AB135" s="25" t="str">
        <f t="shared" si="82"/>
        <v>0 %</v>
      </c>
      <c r="AC135" s="25" t="str">
        <f t="shared" si="83"/>
        <v>0.8 %</v>
      </c>
      <c r="AD135" s="25" t="str">
        <f t="shared" si="84"/>
        <v>-0.5 %</v>
      </c>
      <c r="AE135" s="25" t="str">
        <f t="shared" si="85"/>
        <v>0.1 %</v>
      </c>
      <c r="AF135" s="25" t="str">
        <f t="shared" si="86"/>
        <v>-0.7 %</v>
      </c>
      <c r="AG135" s="25" t="str">
        <f t="shared" si="87"/>
        <v>1.2 %</v>
      </c>
      <c r="AH135" s="25" t="str">
        <f t="shared" si="88"/>
        <v/>
      </c>
      <c r="AI135" s="25" t="str">
        <f t="shared" si="89"/>
        <v>0.8 %</v>
      </c>
      <c r="AJ135" s="25" t="str">
        <f t="shared" si="90"/>
        <v>0.9 %</v>
      </c>
      <c r="AK135" s="25" t="str">
        <f t="shared" si="91"/>
        <v>-0.1 %</v>
      </c>
      <c r="AL135" t="str">
        <f t="shared" si="58"/>
        <v>3.1 %</v>
      </c>
      <c r="AM135" t="str">
        <f t="shared" si="59"/>
        <v>3.6 %</v>
      </c>
      <c r="AN135" t="str">
        <f t="shared" si="60"/>
        <v/>
      </c>
      <c r="AO135" t="str">
        <f t="shared" si="61"/>
        <v>13.3 %</v>
      </c>
      <c r="AP135" t="str">
        <f t="shared" si="62"/>
        <v>2.4 %</v>
      </c>
      <c r="AQ135" t="str">
        <f t="shared" si="63"/>
        <v>7.3 %</v>
      </c>
      <c r="AR135" t="str">
        <f t="shared" si="64"/>
        <v>4 %</v>
      </c>
      <c r="AS135" t="str">
        <f t="shared" si="65"/>
        <v>8.5 %</v>
      </c>
      <c r="AT135" t="str">
        <f t="shared" si="66"/>
        <v>4.4 %</v>
      </c>
      <c r="AU135" t="str">
        <f t="shared" si="67"/>
        <v>1.2 %</v>
      </c>
      <c r="AV135" t="str">
        <f t="shared" si="68"/>
        <v>8.2 %</v>
      </c>
      <c r="AW135" t="str">
        <f t="shared" si="69"/>
        <v>7.2 %</v>
      </c>
      <c r="AX135" t="str">
        <f t="shared" si="70"/>
        <v>2 %</v>
      </c>
      <c r="AY135" t="str">
        <f t="shared" si="71"/>
        <v/>
      </c>
      <c r="AZ135" t="str">
        <f t="shared" si="72"/>
        <v>6.5 %</v>
      </c>
      <c r="BA135" t="str">
        <f t="shared" si="73"/>
        <v>8 %</v>
      </c>
      <c r="BB135" t="str">
        <f t="shared" si="74"/>
        <v>4 %</v>
      </c>
    </row>
    <row r="136" spans="1:54">
      <c r="A136">
        <v>2013</v>
      </c>
      <c r="B136">
        <v>3</v>
      </c>
      <c r="C136" t="s">
        <v>121</v>
      </c>
      <c r="D136" s="10">
        <v>121.83</v>
      </c>
      <c r="E136" s="10">
        <v>120.72</v>
      </c>
      <c r="G136" s="10">
        <v>134.44999999999999</v>
      </c>
      <c r="H136" s="10">
        <v>126.68</v>
      </c>
      <c r="I136" s="10">
        <v>120.38</v>
      </c>
      <c r="J136" s="10">
        <v>116.38</v>
      </c>
      <c r="K136" s="10">
        <v>121.34</v>
      </c>
      <c r="L136" s="10">
        <v>130.62</v>
      </c>
      <c r="M136" s="10">
        <v>131.29</v>
      </c>
      <c r="N136" s="10">
        <v>124.95</v>
      </c>
      <c r="O136" s="10">
        <v>131.58000000000001</v>
      </c>
      <c r="P136" s="10">
        <v>114.03</v>
      </c>
      <c r="R136" s="10">
        <v>123.68</v>
      </c>
      <c r="S136" s="10">
        <v>120.49</v>
      </c>
      <c r="T136" s="10">
        <v>97.11</v>
      </c>
      <c r="U136" s="25" t="str">
        <f t="shared" si="75"/>
        <v>-0.7 %</v>
      </c>
      <c r="V136" s="25" t="str">
        <f t="shared" si="76"/>
        <v>-0.2 %</v>
      </c>
      <c r="W136" s="25" t="str">
        <f t="shared" si="77"/>
        <v/>
      </c>
      <c r="X136" s="25" t="str">
        <f t="shared" si="78"/>
        <v>0.2 %</v>
      </c>
      <c r="Y136" s="25" t="str">
        <f t="shared" si="79"/>
        <v>0.5 %</v>
      </c>
      <c r="Z136" s="25" t="str">
        <f t="shared" si="80"/>
        <v>0.7 %</v>
      </c>
      <c r="AA136" s="25" t="str">
        <f t="shared" si="81"/>
        <v>1 %</v>
      </c>
      <c r="AB136" s="25" t="str">
        <f t="shared" si="82"/>
        <v>-0.7 %</v>
      </c>
      <c r="AC136" s="25" t="str">
        <f t="shared" si="83"/>
        <v>0.2 %</v>
      </c>
      <c r="AD136" s="25" t="str">
        <f t="shared" si="84"/>
        <v>0.7 %</v>
      </c>
      <c r="AE136" s="25" t="str">
        <f t="shared" si="85"/>
        <v>0.3 %</v>
      </c>
      <c r="AF136" s="25" t="str">
        <f t="shared" si="86"/>
        <v>0.2 %</v>
      </c>
      <c r="AG136" s="25" t="str">
        <f t="shared" si="87"/>
        <v>0.9 %</v>
      </c>
      <c r="AH136" s="25" t="str">
        <f t="shared" si="88"/>
        <v/>
      </c>
      <c r="AI136" s="25" t="str">
        <f t="shared" si="89"/>
        <v>-0.2 %</v>
      </c>
      <c r="AJ136" s="25" t="str">
        <f t="shared" si="90"/>
        <v>0.2 %</v>
      </c>
      <c r="AK136" s="25" t="str">
        <f t="shared" si="91"/>
        <v>0.3 %</v>
      </c>
      <c r="AL136" t="str">
        <f t="shared" si="58"/>
        <v>3.7 %</v>
      </c>
      <c r="AM136" t="str">
        <f t="shared" si="59"/>
        <v>4.8 %</v>
      </c>
      <c r="AN136" t="str">
        <f t="shared" si="60"/>
        <v/>
      </c>
      <c r="AO136" t="str">
        <f t="shared" si="61"/>
        <v>15.2 %</v>
      </c>
      <c r="AP136" t="str">
        <f t="shared" si="62"/>
        <v>1.5 %</v>
      </c>
      <c r="AQ136" t="str">
        <f t="shared" si="63"/>
        <v>6.6 %</v>
      </c>
      <c r="AR136" t="str">
        <f t="shared" si="64"/>
        <v>5.1 %</v>
      </c>
      <c r="AS136" t="str">
        <f t="shared" si="65"/>
        <v>6.5 %</v>
      </c>
      <c r="AT136" t="str">
        <f t="shared" si="66"/>
        <v>4.5 %</v>
      </c>
      <c r="AU136" t="str">
        <f t="shared" si="67"/>
        <v>0.3 %</v>
      </c>
      <c r="AV136" t="str">
        <f t="shared" si="68"/>
        <v>6.9 %</v>
      </c>
      <c r="AW136" t="str">
        <f t="shared" si="69"/>
        <v>4.8 %</v>
      </c>
      <c r="AX136" t="str">
        <f t="shared" si="70"/>
        <v>1.5 %</v>
      </c>
      <c r="AY136" t="str">
        <f t="shared" si="71"/>
        <v/>
      </c>
      <c r="AZ136" t="str">
        <f t="shared" si="72"/>
        <v>7 %</v>
      </c>
      <c r="BA136" t="str">
        <f t="shared" si="73"/>
        <v>8.2 %</v>
      </c>
      <c r="BB136" t="str">
        <f t="shared" si="74"/>
        <v>3 %</v>
      </c>
    </row>
    <row r="137" spans="1:54">
      <c r="A137">
        <v>2013</v>
      </c>
      <c r="B137">
        <v>4</v>
      </c>
      <c r="C137" t="s">
        <v>122</v>
      </c>
      <c r="D137" s="10">
        <v>121.78</v>
      </c>
      <c r="E137" s="10">
        <v>120.58</v>
      </c>
      <c r="G137" s="10">
        <v>134.88999999999999</v>
      </c>
      <c r="H137" s="10">
        <v>127.84</v>
      </c>
      <c r="I137" s="10">
        <v>120.49</v>
      </c>
      <c r="J137" s="10">
        <v>118.19</v>
      </c>
      <c r="K137" s="10">
        <v>120.47</v>
      </c>
      <c r="L137" s="10">
        <v>130.25</v>
      </c>
      <c r="M137" s="10">
        <v>131.75</v>
      </c>
      <c r="N137" s="10">
        <v>125.1</v>
      </c>
      <c r="O137" s="10">
        <v>128.69999999999999</v>
      </c>
      <c r="P137" s="10">
        <v>114.5</v>
      </c>
      <c r="R137" s="10">
        <v>123.63</v>
      </c>
      <c r="S137" s="10">
        <v>120.33</v>
      </c>
      <c r="T137" s="10">
        <v>97.71</v>
      </c>
      <c r="U137" s="25" t="str">
        <f t="shared" si="75"/>
        <v>0 %</v>
      </c>
      <c r="V137" s="25" t="str">
        <f t="shared" si="76"/>
        <v>-0.1 %</v>
      </c>
      <c r="W137" s="25" t="str">
        <f t="shared" si="77"/>
        <v/>
      </c>
      <c r="X137" s="25" t="str">
        <f t="shared" si="78"/>
        <v>0.3 %</v>
      </c>
      <c r="Y137" s="25" t="str">
        <f t="shared" si="79"/>
        <v>0.9 %</v>
      </c>
      <c r="Z137" s="25" t="str">
        <f t="shared" si="80"/>
        <v>0.1 %</v>
      </c>
      <c r="AA137" s="25" t="str">
        <f t="shared" si="81"/>
        <v>1.6 %</v>
      </c>
      <c r="AB137" s="25" t="str">
        <f t="shared" si="82"/>
        <v>-0.7 %</v>
      </c>
      <c r="AC137" s="25" t="str">
        <f t="shared" si="83"/>
        <v>-0.3 %</v>
      </c>
      <c r="AD137" s="25" t="str">
        <f t="shared" si="84"/>
        <v>0.4 %</v>
      </c>
      <c r="AE137" s="25" t="str">
        <f t="shared" si="85"/>
        <v>0.1 %</v>
      </c>
      <c r="AF137" s="25" t="str">
        <f t="shared" si="86"/>
        <v>-2.2 %</v>
      </c>
      <c r="AG137" s="25" t="str">
        <f t="shared" si="87"/>
        <v>0.4 %</v>
      </c>
      <c r="AH137" s="25" t="str">
        <f t="shared" si="88"/>
        <v/>
      </c>
      <c r="AI137" s="25" t="str">
        <f t="shared" si="89"/>
        <v>0 %</v>
      </c>
      <c r="AJ137" s="25" t="str">
        <f t="shared" si="90"/>
        <v>-0.1 %</v>
      </c>
      <c r="AK137" s="25" t="str">
        <f t="shared" si="91"/>
        <v>0.6 %</v>
      </c>
      <c r="AL137" t="str">
        <f t="shared" si="58"/>
        <v>1.8 %</v>
      </c>
      <c r="AM137" t="str">
        <f t="shared" si="59"/>
        <v>3.6 %</v>
      </c>
      <c r="AN137" t="str">
        <f t="shared" si="60"/>
        <v/>
      </c>
      <c r="AO137" t="str">
        <f t="shared" si="61"/>
        <v>14.5 %</v>
      </c>
      <c r="AP137" t="str">
        <f t="shared" si="62"/>
        <v>1.5 %</v>
      </c>
      <c r="AQ137" t="str">
        <f t="shared" si="63"/>
        <v>6.1 %</v>
      </c>
      <c r="AR137" t="str">
        <f t="shared" si="64"/>
        <v>4.9 %</v>
      </c>
      <c r="AS137" t="str">
        <f t="shared" si="65"/>
        <v>4.3 %</v>
      </c>
      <c r="AT137" t="str">
        <f t="shared" si="66"/>
        <v>3.9 %</v>
      </c>
      <c r="AU137" t="str">
        <f t="shared" si="67"/>
        <v>-0.3 %</v>
      </c>
      <c r="AV137" t="str">
        <f t="shared" si="68"/>
        <v>5.9 %</v>
      </c>
      <c r="AW137" t="str">
        <f t="shared" si="69"/>
        <v>3.4 %</v>
      </c>
      <c r="AX137" t="str">
        <f t="shared" si="70"/>
        <v>2.7 %</v>
      </c>
      <c r="AY137" t="str">
        <f t="shared" si="71"/>
        <v/>
      </c>
      <c r="AZ137" t="str">
        <f t="shared" si="72"/>
        <v>6 %</v>
      </c>
      <c r="BA137" t="str">
        <f t="shared" si="73"/>
        <v>7.1 %</v>
      </c>
      <c r="BB137" t="str">
        <f t="shared" si="74"/>
        <v>2 %</v>
      </c>
    </row>
    <row r="138" spans="1:54">
      <c r="A138">
        <v>2013</v>
      </c>
      <c r="B138">
        <v>5</v>
      </c>
      <c r="C138" t="s">
        <v>123</v>
      </c>
      <c r="D138" s="10">
        <v>124.88</v>
      </c>
      <c r="E138" s="10">
        <v>123.85</v>
      </c>
      <c r="G138" s="10">
        <v>138.33000000000001</v>
      </c>
      <c r="H138" s="10">
        <v>130.30000000000001</v>
      </c>
      <c r="I138" s="10">
        <v>122.42</v>
      </c>
      <c r="J138" s="10">
        <v>119.42</v>
      </c>
      <c r="K138" s="10">
        <v>123.7</v>
      </c>
      <c r="L138" s="10">
        <v>132.54</v>
      </c>
      <c r="M138" s="10">
        <v>132.01</v>
      </c>
      <c r="N138" s="10">
        <v>128.75</v>
      </c>
      <c r="O138" s="10">
        <v>131.59</v>
      </c>
      <c r="P138" s="10">
        <v>115.92</v>
      </c>
      <c r="R138" s="10">
        <v>126.87</v>
      </c>
      <c r="S138" s="10">
        <v>124.1</v>
      </c>
      <c r="T138" s="10">
        <v>97.66</v>
      </c>
      <c r="U138" s="25" t="str">
        <f t="shared" si="75"/>
        <v>2.5 %</v>
      </c>
      <c r="V138" s="25" t="str">
        <f t="shared" si="76"/>
        <v>2.7 %</v>
      </c>
      <c r="W138" s="25" t="str">
        <f t="shared" si="77"/>
        <v/>
      </c>
      <c r="X138" s="25" t="str">
        <f t="shared" si="78"/>
        <v>2.6 %</v>
      </c>
      <c r="Y138" s="25" t="str">
        <f t="shared" si="79"/>
        <v>1.9 %</v>
      </c>
      <c r="Z138" s="25" t="str">
        <f t="shared" si="80"/>
        <v>1.6 %</v>
      </c>
      <c r="AA138" s="25" t="str">
        <f t="shared" si="81"/>
        <v>1 %</v>
      </c>
      <c r="AB138" s="25" t="str">
        <f t="shared" si="82"/>
        <v>2.7 %</v>
      </c>
      <c r="AC138" s="25" t="str">
        <f t="shared" si="83"/>
        <v>1.8 %</v>
      </c>
      <c r="AD138" s="25" t="str">
        <f t="shared" si="84"/>
        <v>0.2 %</v>
      </c>
      <c r="AE138" s="25" t="str">
        <f t="shared" si="85"/>
        <v>2.9 %</v>
      </c>
      <c r="AF138" s="25" t="str">
        <f t="shared" si="86"/>
        <v>2.2 %</v>
      </c>
      <c r="AG138" s="25" t="str">
        <f t="shared" si="87"/>
        <v>1.2 %</v>
      </c>
      <c r="AH138" s="25" t="str">
        <f t="shared" si="88"/>
        <v/>
      </c>
      <c r="AI138" s="25" t="str">
        <f t="shared" si="89"/>
        <v>2.6 %</v>
      </c>
      <c r="AJ138" s="25" t="str">
        <f t="shared" si="90"/>
        <v>3.1 %</v>
      </c>
      <c r="AK138" s="25" t="str">
        <f t="shared" si="91"/>
        <v>-0.1 %</v>
      </c>
      <c r="AL138" t="str">
        <f t="shared" si="58"/>
        <v>1 %</v>
      </c>
      <c r="AM138" t="str">
        <f t="shared" si="59"/>
        <v>2.2 %</v>
      </c>
      <c r="AN138" t="str">
        <f t="shared" si="60"/>
        <v/>
      </c>
      <c r="AO138" t="str">
        <f t="shared" si="61"/>
        <v>13.4 %</v>
      </c>
      <c r="AP138" t="str">
        <f t="shared" si="62"/>
        <v>1.6 %</v>
      </c>
      <c r="AQ138" t="str">
        <f t="shared" si="63"/>
        <v>5.3 %</v>
      </c>
      <c r="AR138" t="str">
        <f t="shared" si="64"/>
        <v>7.4 %</v>
      </c>
      <c r="AS138" t="str">
        <f t="shared" si="65"/>
        <v>2.3 %</v>
      </c>
      <c r="AT138" t="str">
        <f t="shared" si="66"/>
        <v>4 %</v>
      </c>
      <c r="AU138" t="str">
        <f t="shared" si="67"/>
        <v>-0.4 %</v>
      </c>
      <c r="AV138" t="str">
        <f t="shared" si="68"/>
        <v>5.1 %</v>
      </c>
      <c r="AW138" t="str">
        <f t="shared" si="69"/>
        <v>-0.3 %</v>
      </c>
      <c r="AX138" t="str">
        <f t="shared" si="70"/>
        <v>1.8 %</v>
      </c>
      <c r="AY138" t="str">
        <f t="shared" si="71"/>
        <v/>
      </c>
      <c r="AZ138" t="str">
        <f t="shared" si="72"/>
        <v>5.4 %</v>
      </c>
      <c r="BA138" t="str">
        <f t="shared" si="73"/>
        <v>6.1 %</v>
      </c>
      <c r="BB138" t="str">
        <f t="shared" si="74"/>
        <v>1.8 %</v>
      </c>
    </row>
    <row r="139" spans="1:54">
      <c r="A139">
        <v>2013</v>
      </c>
      <c r="B139">
        <v>6</v>
      </c>
      <c r="C139" t="s">
        <v>124</v>
      </c>
      <c r="D139" s="10">
        <v>127.89</v>
      </c>
      <c r="E139" s="10">
        <v>126.06</v>
      </c>
      <c r="G139" s="10">
        <v>141.99</v>
      </c>
      <c r="H139" s="10">
        <v>131.63</v>
      </c>
      <c r="I139" s="10">
        <v>125.33</v>
      </c>
      <c r="J139" s="10">
        <v>121.98</v>
      </c>
      <c r="K139" s="10">
        <v>126.56</v>
      </c>
      <c r="L139" s="10">
        <v>134.94</v>
      </c>
      <c r="M139" s="10">
        <v>131.13999999999999</v>
      </c>
      <c r="N139" s="10">
        <v>129.72999999999999</v>
      </c>
      <c r="O139" s="10">
        <v>133.22</v>
      </c>
      <c r="P139" s="10">
        <v>116.93</v>
      </c>
      <c r="R139" s="10">
        <v>128.93</v>
      </c>
      <c r="S139" s="10">
        <v>125.75</v>
      </c>
      <c r="T139" s="10">
        <v>99.95</v>
      </c>
      <c r="U139" s="25" t="str">
        <f t="shared" si="75"/>
        <v>2.4 %</v>
      </c>
      <c r="V139" s="25" t="str">
        <f t="shared" si="76"/>
        <v>1.8 %</v>
      </c>
      <c r="W139" s="25" t="str">
        <f t="shared" si="77"/>
        <v/>
      </c>
      <c r="X139" s="25" t="str">
        <f t="shared" si="78"/>
        <v>2.6 %</v>
      </c>
      <c r="Y139" s="25" t="str">
        <f t="shared" si="79"/>
        <v>1 %</v>
      </c>
      <c r="Z139" s="25" t="str">
        <f t="shared" si="80"/>
        <v>2.4 %</v>
      </c>
      <c r="AA139" s="25" t="str">
        <f t="shared" si="81"/>
        <v>2.1 %</v>
      </c>
      <c r="AB139" s="25" t="str">
        <f t="shared" si="82"/>
        <v>2.3 %</v>
      </c>
      <c r="AC139" s="25" t="str">
        <f t="shared" si="83"/>
        <v>1.8 %</v>
      </c>
      <c r="AD139" s="25" t="str">
        <f t="shared" si="84"/>
        <v>-0.7 %</v>
      </c>
      <c r="AE139" s="25" t="str">
        <f t="shared" si="85"/>
        <v>0.8 %</v>
      </c>
      <c r="AF139" s="25" t="str">
        <f t="shared" si="86"/>
        <v>1.2 %</v>
      </c>
      <c r="AG139" s="25" t="str">
        <f t="shared" si="87"/>
        <v>0.9 %</v>
      </c>
      <c r="AH139" s="25" t="str">
        <f t="shared" si="88"/>
        <v/>
      </c>
      <c r="AI139" s="25" t="str">
        <f t="shared" si="89"/>
        <v>1.6 %</v>
      </c>
      <c r="AJ139" s="25" t="str">
        <f t="shared" si="90"/>
        <v>1.3 %</v>
      </c>
      <c r="AK139" s="25" t="str">
        <f t="shared" si="91"/>
        <v>2.3 %</v>
      </c>
      <c r="AL139" t="str">
        <f t="shared" si="58"/>
        <v>2.6 %</v>
      </c>
      <c r="AM139" t="str">
        <f t="shared" si="59"/>
        <v>4.3 %</v>
      </c>
      <c r="AN139" t="str">
        <f t="shared" si="60"/>
        <v/>
      </c>
      <c r="AO139" t="str">
        <f t="shared" si="61"/>
        <v>13.6 %</v>
      </c>
      <c r="AP139" t="str">
        <f t="shared" si="62"/>
        <v>3.9 %</v>
      </c>
      <c r="AQ139" t="str">
        <f t="shared" si="63"/>
        <v>6.5 %</v>
      </c>
      <c r="AR139" t="str">
        <f t="shared" si="64"/>
        <v>6.4 %</v>
      </c>
      <c r="AS139" t="str">
        <f t="shared" si="65"/>
        <v>3.6 %</v>
      </c>
      <c r="AT139" t="str">
        <f t="shared" si="66"/>
        <v>3.6 %</v>
      </c>
      <c r="AU139" t="str">
        <f t="shared" si="67"/>
        <v>-2 %</v>
      </c>
      <c r="AV139" t="str">
        <f t="shared" si="68"/>
        <v>7.6 %</v>
      </c>
      <c r="AW139" t="str">
        <f t="shared" si="69"/>
        <v>2.7 %</v>
      </c>
      <c r="AX139" t="str">
        <f t="shared" si="70"/>
        <v>2 %</v>
      </c>
      <c r="AY139" t="str">
        <f t="shared" si="71"/>
        <v/>
      </c>
      <c r="AZ139" t="str">
        <f t="shared" si="72"/>
        <v>6.8 %</v>
      </c>
      <c r="BA139" t="str">
        <f t="shared" si="73"/>
        <v>8 %</v>
      </c>
      <c r="BB139" t="str">
        <f t="shared" si="74"/>
        <v>1.3 %</v>
      </c>
    </row>
    <row r="140" spans="1:54">
      <c r="A140">
        <v>2013</v>
      </c>
      <c r="B140">
        <v>7</v>
      </c>
      <c r="C140" t="s">
        <v>125</v>
      </c>
      <c r="D140" s="10">
        <v>127.62</v>
      </c>
      <c r="E140" s="10">
        <v>125.18</v>
      </c>
      <c r="G140" s="10">
        <v>143.07</v>
      </c>
      <c r="H140" s="10">
        <v>130.25</v>
      </c>
      <c r="I140" s="10">
        <v>126.84</v>
      </c>
      <c r="J140" s="10">
        <v>122.08</v>
      </c>
      <c r="K140" s="10">
        <v>127.09</v>
      </c>
      <c r="L140" s="10">
        <v>133.47</v>
      </c>
      <c r="M140" s="10">
        <v>128.33000000000001</v>
      </c>
      <c r="N140" s="10">
        <v>129.51</v>
      </c>
      <c r="O140" s="10">
        <v>131.22</v>
      </c>
      <c r="P140" s="10">
        <v>117.09</v>
      </c>
      <c r="R140" s="10">
        <v>129.33000000000001</v>
      </c>
      <c r="S140" s="10">
        <v>125.52</v>
      </c>
      <c r="T140" s="10">
        <v>100.18</v>
      </c>
      <c r="U140" s="25" t="str">
        <f t="shared" si="75"/>
        <v>-0.2 %</v>
      </c>
      <c r="V140" s="25" t="str">
        <f t="shared" si="76"/>
        <v>-0.7 %</v>
      </c>
      <c r="W140" s="25" t="str">
        <f t="shared" si="77"/>
        <v/>
      </c>
      <c r="X140" s="25" t="str">
        <f t="shared" si="78"/>
        <v>0.8 %</v>
      </c>
      <c r="Y140" s="25" t="str">
        <f t="shared" si="79"/>
        <v>-1 %</v>
      </c>
      <c r="Z140" s="25" t="str">
        <f t="shared" si="80"/>
        <v>1.2 %</v>
      </c>
      <c r="AA140" s="25" t="str">
        <f t="shared" si="81"/>
        <v>0.1 %</v>
      </c>
      <c r="AB140" s="25" t="str">
        <f t="shared" si="82"/>
        <v>0.4 %</v>
      </c>
      <c r="AC140" s="25" t="str">
        <f t="shared" si="83"/>
        <v>-1.1 %</v>
      </c>
      <c r="AD140" s="25" t="str">
        <f t="shared" si="84"/>
        <v>-2.1 %</v>
      </c>
      <c r="AE140" s="25" t="str">
        <f t="shared" si="85"/>
        <v>-0.2 %</v>
      </c>
      <c r="AF140" s="25" t="str">
        <f t="shared" si="86"/>
        <v>-1.5 %</v>
      </c>
      <c r="AG140" s="25" t="str">
        <f t="shared" si="87"/>
        <v>0.1 %</v>
      </c>
      <c r="AH140" s="25" t="str">
        <f t="shared" si="88"/>
        <v/>
      </c>
      <c r="AI140" s="25" t="str">
        <f t="shared" si="89"/>
        <v>0.3 %</v>
      </c>
      <c r="AJ140" s="25" t="str">
        <f t="shared" si="90"/>
        <v>-0.2 %</v>
      </c>
      <c r="AK140" s="25" t="str">
        <f t="shared" si="91"/>
        <v>0.2 %</v>
      </c>
      <c r="AL140" t="str">
        <f t="shared" si="58"/>
        <v>3.9 %</v>
      </c>
      <c r="AM140" t="str">
        <f t="shared" si="59"/>
        <v>4.4 %</v>
      </c>
      <c r="AN140" t="str">
        <f t="shared" si="60"/>
        <v/>
      </c>
      <c r="AO140" t="str">
        <f t="shared" si="61"/>
        <v>13.8 %</v>
      </c>
      <c r="AP140" t="str">
        <f t="shared" si="62"/>
        <v>4.2 %</v>
      </c>
      <c r="AQ140" t="str">
        <f t="shared" si="63"/>
        <v>7.6 %</v>
      </c>
      <c r="AR140" t="str">
        <f t="shared" si="64"/>
        <v>7.7 %</v>
      </c>
      <c r="AS140" t="str">
        <f t="shared" si="65"/>
        <v>5.1 %</v>
      </c>
      <c r="AT140" t="str">
        <f t="shared" si="66"/>
        <v>5.5 %</v>
      </c>
      <c r="AU140" t="str">
        <f t="shared" si="67"/>
        <v>-1.5 %</v>
      </c>
      <c r="AV140" t="str">
        <f t="shared" si="68"/>
        <v>9.2 %</v>
      </c>
      <c r="AW140" t="str">
        <f t="shared" si="69"/>
        <v>1.3 %</v>
      </c>
      <c r="AX140" t="str">
        <f t="shared" si="70"/>
        <v>1.4 %</v>
      </c>
      <c r="AY140" t="str">
        <f t="shared" si="71"/>
        <v/>
      </c>
      <c r="AZ140" t="str">
        <f t="shared" si="72"/>
        <v>6.5 %</v>
      </c>
      <c r="BA140" t="str">
        <f t="shared" si="73"/>
        <v>7.3 %</v>
      </c>
      <c r="BB140" t="str">
        <f t="shared" si="74"/>
        <v>3.6 %</v>
      </c>
    </row>
    <row r="141" spans="1:54">
      <c r="A141">
        <v>2013</v>
      </c>
      <c r="B141">
        <v>8</v>
      </c>
      <c r="C141" t="s">
        <v>126</v>
      </c>
      <c r="D141" s="10">
        <v>128.09</v>
      </c>
      <c r="E141" s="10">
        <v>126.14</v>
      </c>
      <c r="G141" s="10">
        <v>144.68</v>
      </c>
      <c r="H141" s="10">
        <v>131.02000000000001</v>
      </c>
      <c r="I141" s="10">
        <v>128.46</v>
      </c>
      <c r="J141" s="10">
        <v>123.64</v>
      </c>
      <c r="K141" s="10">
        <v>130.49</v>
      </c>
      <c r="L141" s="10">
        <v>136</v>
      </c>
      <c r="M141" s="10">
        <v>130.6</v>
      </c>
      <c r="N141" s="10">
        <v>130.76</v>
      </c>
      <c r="O141" s="10">
        <v>131.76</v>
      </c>
      <c r="P141" s="10">
        <v>118.95</v>
      </c>
      <c r="R141" s="10">
        <v>130.26</v>
      </c>
      <c r="S141" s="10">
        <v>126.58</v>
      </c>
      <c r="T141" s="10">
        <v>103.58</v>
      </c>
      <c r="U141" s="25" t="str">
        <f t="shared" si="75"/>
        <v>0.4 %</v>
      </c>
      <c r="V141" s="25" t="str">
        <f t="shared" si="76"/>
        <v>0.8 %</v>
      </c>
      <c r="W141" s="25" t="str">
        <f t="shared" si="77"/>
        <v/>
      </c>
      <c r="X141" s="25" t="str">
        <f t="shared" si="78"/>
        <v>1.1 %</v>
      </c>
      <c r="Y141" s="25" t="str">
        <f t="shared" si="79"/>
        <v>0.6 %</v>
      </c>
      <c r="Z141" s="25" t="str">
        <f t="shared" si="80"/>
        <v>1.3 %</v>
      </c>
      <c r="AA141" s="25" t="str">
        <f t="shared" si="81"/>
        <v>1.3 %</v>
      </c>
      <c r="AB141" s="25" t="str">
        <f t="shared" si="82"/>
        <v>2.7 %</v>
      </c>
      <c r="AC141" s="25" t="str">
        <f t="shared" si="83"/>
        <v>1.9 %</v>
      </c>
      <c r="AD141" s="25" t="str">
        <f t="shared" si="84"/>
        <v>1.8 %</v>
      </c>
      <c r="AE141" s="25" t="str">
        <f t="shared" si="85"/>
        <v>1 %</v>
      </c>
      <c r="AF141" s="25" t="str">
        <f t="shared" si="86"/>
        <v>0.4 %</v>
      </c>
      <c r="AG141" s="25" t="str">
        <f t="shared" si="87"/>
        <v>1.6 %</v>
      </c>
      <c r="AH141" s="25" t="str">
        <f t="shared" si="88"/>
        <v/>
      </c>
      <c r="AI141" s="25" t="str">
        <f t="shared" si="89"/>
        <v>0.7 %</v>
      </c>
      <c r="AJ141" s="25" t="str">
        <f t="shared" si="90"/>
        <v>0.8 %</v>
      </c>
      <c r="AK141" s="25" t="str">
        <f t="shared" si="91"/>
        <v>3.4 %</v>
      </c>
      <c r="AL141" t="str">
        <f t="shared" si="58"/>
        <v>2.9 %</v>
      </c>
      <c r="AM141" t="str">
        <f t="shared" si="59"/>
        <v>3 %</v>
      </c>
      <c r="AN141" t="str">
        <f t="shared" si="60"/>
        <v/>
      </c>
      <c r="AO141" t="str">
        <f t="shared" si="61"/>
        <v>13 %</v>
      </c>
      <c r="AP141" t="str">
        <f t="shared" si="62"/>
        <v>2.9 %</v>
      </c>
      <c r="AQ141" t="str">
        <f t="shared" si="63"/>
        <v>8 %</v>
      </c>
      <c r="AR141" t="str">
        <f t="shared" si="64"/>
        <v>6.2 %</v>
      </c>
      <c r="AS141" t="str">
        <f t="shared" si="65"/>
        <v>5.3 %</v>
      </c>
      <c r="AT141" t="str">
        <f t="shared" si="66"/>
        <v>3.3 %</v>
      </c>
      <c r="AU141" t="str">
        <f t="shared" si="67"/>
        <v>-3.5 %</v>
      </c>
      <c r="AV141" t="str">
        <f t="shared" si="68"/>
        <v>6.8 %</v>
      </c>
      <c r="AW141" t="str">
        <f t="shared" si="69"/>
        <v>-2.2 %</v>
      </c>
      <c r="AX141" t="str">
        <f t="shared" si="70"/>
        <v>1.3 %</v>
      </c>
      <c r="AY141" t="str">
        <f t="shared" si="71"/>
        <v/>
      </c>
      <c r="AZ141" t="str">
        <f t="shared" si="72"/>
        <v>5.9 %</v>
      </c>
      <c r="BA141" t="str">
        <f t="shared" si="73"/>
        <v>6.5 %</v>
      </c>
      <c r="BB141" t="str">
        <f t="shared" si="74"/>
        <v>3.5 %</v>
      </c>
    </row>
    <row r="142" spans="1:54">
      <c r="A142">
        <v>2013</v>
      </c>
      <c r="B142">
        <v>9</v>
      </c>
      <c r="C142" t="s">
        <v>127</v>
      </c>
      <c r="D142" s="10">
        <v>127.58</v>
      </c>
      <c r="E142" s="10">
        <v>126.12</v>
      </c>
      <c r="G142" s="10">
        <v>147.29</v>
      </c>
      <c r="H142" s="10">
        <v>130.82</v>
      </c>
      <c r="I142" s="10">
        <v>130.49</v>
      </c>
      <c r="J142" s="10">
        <v>124.8</v>
      </c>
      <c r="K142" s="10">
        <v>130.38</v>
      </c>
      <c r="L142" s="10">
        <v>134.08000000000001</v>
      </c>
      <c r="M142" s="10">
        <v>130.09</v>
      </c>
      <c r="N142" s="10">
        <v>132.15</v>
      </c>
      <c r="O142" s="10">
        <v>132.91999999999999</v>
      </c>
      <c r="P142" s="10">
        <v>120.43</v>
      </c>
      <c r="R142" s="10">
        <v>131.69999999999999</v>
      </c>
      <c r="S142" s="10">
        <v>127.89</v>
      </c>
      <c r="T142" s="10">
        <v>101.37</v>
      </c>
      <c r="U142" s="25" t="str">
        <f t="shared" si="75"/>
        <v>-0.4 %</v>
      </c>
      <c r="V142" s="25" t="str">
        <f t="shared" si="76"/>
        <v>0 %</v>
      </c>
      <c r="W142" s="25" t="str">
        <f t="shared" si="77"/>
        <v/>
      </c>
      <c r="X142" s="25" t="str">
        <f t="shared" si="78"/>
        <v>1.8 %</v>
      </c>
      <c r="Y142" s="25" t="str">
        <f t="shared" si="79"/>
        <v>-0.2 %</v>
      </c>
      <c r="Z142" s="25" t="str">
        <f t="shared" si="80"/>
        <v>1.6 %</v>
      </c>
      <c r="AA142" s="25" t="str">
        <f t="shared" si="81"/>
        <v>0.9 %</v>
      </c>
      <c r="AB142" s="25" t="str">
        <f t="shared" si="82"/>
        <v>-0.1 %</v>
      </c>
      <c r="AC142" s="25" t="str">
        <f t="shared" si="83"/>
        <v>-1.4 %</v>
      </c>
      <c r="AD142" s="25" t="str">
        <f t="shared" si="84"/>
        <v>-0.4 %</v>
      </c>
      <c r="AE142" s="25" t="str">
        <f t="shared" si="85"/>
        <v>1.1 %</v>
      </c>
      <c r="AF142" s="25" t="str">
        <f t="shared" si="86"/>
        <v>0.9 %</v>
      </c>
      <c r="AG142" s="25" t="str">
        <f t="shared" si="87"/>
        <v>1.2 %</v>
      </c>
      <c r="AH142" s="25" t="str">
        <f t="shared" si="88"/>
        <v/>
      </c>
      <c r="AI142" s="25" t="str">
        <f t="shared" si="89"/>
        <v>1.1 %</v>
      </c>
      <c r="AJ142" s="25" t="str">
        <f t="shared" si="90"/>
        <v>1 %</v>
      </c>
      <c r="AK142" s="25" t="str">
        <f t="shared" si="91"/>
        <v>-2.1 %</v>
      </c>
      <c r="AL142" t="str">
        <f t="shared" si="58"/>
        <v>2.4 %</v>
      </c>
      <c r="AM142" t="str">
        <f t="shared" si="59"/>
        <v>2.5 %</v>
      </c>
      <c r="AN142" t="str">
        <f t="shared" si="60"/>
        <v/>
      </c>
      <c r="AO142" t="str">
        <f t="shared" si="61"/>
        <v>12.4 %</v>
      </c>
      <c r="AP142" t="str">
        <f t="shared" si="62"/>
        <v>2.9 %</v>
      </c>
      <c r="AQ142" t="str">
        <f t="shared" si="63"/>
        <v>8.5 %</v>
      </c>
      <c r="AR142" t="str">
        <f t="shared" si="64"/>
        <v>7.2 %</v>
      </c>
      <c r="AS142" t="str">
        <f t="shared" si="65"/>
        <v>6.4 %</v>
      </c>
      <c r="AT142" t="str">
        <f t="shared" si="66"/>
        <v>4.5 %</v>
      </c>
      <c r="AU142" t="str">
        <f t="shared" si="67"/>
        <v>-2.8 %</v>
      </c>
      <c r="AV142" t="str">
        <f t="shared" si="68"/>
        <v>5.1 %</v>
      </c>
      <c r="AW142" t="str">
        <f t="shared" si="69"/>
        <v>-3.4 %</v>
      </c>
      <c r="AX142" t="str">
        <f t="shared" si="70"/>
        <v>3 %</v>
      </c>
      <c r="AY142" t="str">
        <f t="shared" si="71"/>
        <v/>
      </c>
      <c r="AZ142" t="str">
        <f t="shared" si="72"/>
        <v>5.2 %</v>
      </c>
      <c r="BA142" t="str">
        <f t="shared" si="73"/>
        <v>5.7 %</v>
      </c>
      <c r="BB142" t="str">
        <f t="shared" si="74"/>
        <v>6.2 %</v>
      </c>
    </row>
    <row r="143" spans="1:54">
      <c r="A143">
        <v>2013</v>
      </c>
      <c r="B143">
        <v>10</v>
      </c>
      <c r="C143" t="s">
        <v>128</v>
      </c>
      <c r="D143" s="10">
        <v>127.31</v>
      </c>
      <c r="E143" s="10">
        <v>126.99</v>
      </c>
      <c r="G143" s="10">
        <v>146.57</v>
      </c>
      <c r="H143" s="10">
        <v>130.86000000000001</v>
      </c>
      <c r="I143" s="10">
        <v>130.01</v>
      </c>
      <c r="J143" s="10">
        <v>123.98</v>
      </c>
      <c r="K143" s="10">
        <v>129.63</v>
      </c>
      <c r="L143" s="10">
        <v>133.88999999999999</v>
      </c>
      <c r="M143" s="10">
        <v>130.72999999999999</v>
      </c>
      <c r="N143" s="10">
        <v>132.05000000000001</v>
      </c>
      <c r="O143" s="10">
        <v>135.05000000000001</v>
      </c>
      <c r="P143" s="10">
        <v>119.55</v>
      </c>
      <c r="R143" s="10">
        <v>132.07</v>
      </c>
      <c r="S143" s="10">
        <v>128.49</v>
      </c>
      <c r="T143" s="10">
        <v>99.84</v>
      </c>
      <c r="U143" s="25" t="str">
        <f t="shared" si="75"/>
        <v>-0.2 %</v>
      </c>
      <c r="V143" s="25" t="str">
        <f t="shared" si="76"/>
        <v>0.7 %</v>
      </c>
      <c r="W143" s="25" t="str">
        <f t="shared" si="77"/>
        <v/>
      </c>
      <c r="X143" s="25" t="str">
        <f t="shared" si="78"/>
        <v>-0.5 %</v>
      </c>
      <c r="Y143" s="25" t="str">
        <f t="shared" si="79"/>
        <v>0 %</v>
      </c>
      <c r="Z143" s="25" t="str">
        <f t="shared" si="80"/>
        <v>-0.4 %</v>
      </c>
      <c r="AA143" s="25" t="str">
        <f t="shared" si="81"/>
        <v>-0.7 %</v>
      </c>
      <c r="AB143" s="25" t="str">
        <f t="shared" si="82"/>
        <v>-0.6 %</v>
      </c>
      <c r="AC143" s="25" t="str">
        <f t="shared" si="83"/>
        <v>-0.1 %</v>
      </c>
      <c r="AD143" s="25" t="str">
        <f t="shared" si="84"/>
        <v>0.5 %</v>
      </c>
      <c r="AE143" s="25" t="str">
        <f t="shared" si="85"/>
        <v>-0.1 %</v>
      </c>
      <c r="AF143" s="25" t="str">
        <f t="shared" si="86"/>
        <v>1.6 %</v>
      </c>
      <c r="AG143" s="25" t="str">
        <f t="shared" si="87"/>
        <v>-0.7 %</v>
      </c>
      <c r="AH143" s="25" t="str">
        <f t="shared" si="88"/>
        <v/>
      </c>
      <c r="AI143" s="25" t="str">
        <f t="shared" si="89"/>
        <v>0.3 %</v>
      </c>
      <c r="AJ143" s="25" t="str">
        <f t="shared" si="90"/>
        <v>0.5 %</v>
      </c>
      <c r="AK143" s="25" t="str">
        <f t="shared" si="91"/>
        <v>-1.5 %</v>
      </c>
      <c r="AL143" t="str">
        <f t="shared" si="58"/>
        <v>2.6 %</v>
      </c>
      <c r="AM143" t="str">
        <f t="shared" si="59"/>
        <v>3.8 %</v>
      </c>
      <c r="AN143" t="str">
        <f t="shared" si="60"/>
        <v/>
      </c>
      <c r="AO143" t="str">
        <f t="shared" si="61"/>
        <v>14.5 %</v>
      </c>
      <c r="AP143" t="str">
        <f t="shared" si="62"/>
        <v>2.6 %</v>
      </c>
      <c r="AQ143" t="str">
        <f t="shared" si="63"/>
        <v>9.7 %</v>
      </c>
      <c r="AR143" t="str">
        <f t="shared" si="64"/>
        <v>7.6 %</v>
      </c>
      <c r="AS143" t="str">
        <f t="shared" si="65"/>
        <v>6 %</v>
      </c>
      <c r="AT143" t="str">
        <f t="shared" si="66"/>
        <v>2.5 %</v>
      </c>
      <c r="AU143" t="str">
        <f t="shared" si="67"/>
        <v>-3.6 %</v>
      </c>
      <c r="AV143" t="str">
        <f t="shared" si="68"/>
        <v>5.3 %</v>
      </c>
      <c r="AW143" t="str">
        <f t="shared" si="69"/>
        <v>-1.7 %</v>
      </c>
      <c r="AX143" t="str">
        <f t="shared" si="70"/>
        <v>4.7 %</v>
      </c>
      <c r="AY143" t="str">
        <f t="shared" si="71"/>
        <v/>
      </c>
      <c r="AZ143" t="str">
        <f t="shared" si="72"/>
        <v>6.1 %</v>
      </c>
      <c r="BA143" t="str">
        <f t="shared" si="73"/>
        <v>6.7 %</v>
      </c>
      <c r="BB143" t="str">
        <f t="shared" si="74"/>
        <v>5 %</v>
      </c>
    </row>
    <row r="144" spans="1:54">
      <c r="A144">
        <v>2013</v>
      </c>
      <c r="B144">
        <v>11</v>
      </c>
      <c r="C144" t="s">
        <v>129</v>
      </c>
      <c r="D144" s="10">
        <v>127.85</v>
      </c>
      <c r="E144" s="10">
        <v>127.95</v>
      </c>
      <c r="G144" s="10">
        <v>146.16</v>
      </c>
      <c r="H144" s="10">
        <v>131.25</v>
      </c>
      <c r="I144" s="10">
        <v>131.16</v>
      </c>
      <c r="J144" s="10">
        <v>123.58</v>
      </c>
      <c r="K144" s="10">
        <v>129.05000000000001</v>
      </c>
      <c r="L144" s="10">
        <v>134.6</v>
      </c>
      <c r="M144" s="10">
        <v>129.56</v>
      </c>
      <c r="N144" s="10">
        <v>132.01</v>
      </c>
      <c r="O144" s="10">
        <v>135.38999999999999</v>
      </c>
      <c r="P144" s="10">
        <v>121.6</v>
      </c>
      <c r="R144" s="10">
        <v>133.05000000000001</v>
      </c>
      <c r="S144" s="10">
        <v>129.85</v>
      </c>
      <c r="T144" s="10">
        <v>99.28</v>
      </c>
      <c r="U144" s="25" t="str">
        <f t="shared" si="75"/>
        <v>0.4 %</v>
      </c>
      <c r="V144" s="25" t="str">
        <f t="shared" si="76"/>
        <v>0.8 %</v>
      </c>
      <c r="W144" s="25" t="str">
        <f t="shared" si="77"/>
        <v/>
      </c>
      <c r="X144" s="25" t="str">
        <f t="shared" si="78"/>
        <v>-0.3 %</v>
      </c>
      <c r="Y144" s="25" t="str">
        <f t="shared" si="79"/>
        <v>0.3 %</v>
      </c>
      <c r="Z144" s="25" t="str">
        <f t="shared" si="80"/>
        <v>0.9 %</v>
      </c>
      <c r="AA144" s="25" t="str">
        <f t="shared" si="81"/>
        <v>-0.3 %</v>
      </c>
      <c r="AB144" s="25" t="str">
        <f t="shared" si="82"/>
        <v>-0.4 %</v>
      </c>
      <c r="AC144" s="25" t="str">
        <f t="shared" si="83"/>
        <v>0.5 %</v>
      </c>
      <c r="AD144" s="25" t="str">
        <f t="shared" si="84"/>
        <v>-0.9 %</v>
      </c>
      <c r="AE144" s="25" t="str">
        <f t="shared" si="85"/>
        <v>0 %</v>
      </c>
      <c r="AF144" s="25" t="str">
        <f t="shared" si="86"/>
        <v>0.3 %</v>
      </c>
      <c r="AG144" s="25" t="str">
        <f t="shared" si="87"/>
        <v>1.7 %</v>
      </c>
      <c r="AH144" s="25" t="str">
        <f t="shared" si="88"/>
        <v/>
      </c>
      <c r="AI144" s="25" t="str">
        <f t="shared" si="89"/>
        <v>0.7 %</v>
      </c>
      <c r="AJ144" s="25" t="str">
        <f t="shared" si="90"/>
        <v>1.1 %</v>
      </c>
      <c r="AK144" s="25" t="str">
        <f t="shared" si="91"/>
        <v>-0.6 %</v>
      </c>
      <c r="AL144" t="str">
        <f t="shared" ref="AL144:AL199" si="92">IFERROR(ROUND((D143-D131)/D131*100,1)&amp;" %","")</f>
        <v>2.7 %</v>
      </c>
      <c r="AM144" t="str">
        <f t="shared" ref="AM144:AM199" si="93">IFERROR(ROUND((E143-E131)/E131*100,1)&amp;" %","")</f>
        <v>5 %</v>
      </c>
      <c r="AN144" t="str">
        <f t="shared" ref="AN144:AN199" si="94">IFERROR(ROUND((F143-F131)/F131*100,1)&amp;" %","")</f>
        <v/>
      </c>
      <c r="AO144" t="str">
        <f t="shared" ref="AO144:AO199" si="95">IFERROR(ROUND((G143-G131)/G131*100,1)&amp;" %","")</f>
        <v>13.3 %</v>
      </c>
      <c r="AP144" t="str">
        <f t="shared" ref="AP144:AP199" si="96">IFERROR(ROUND((H143-H131)/H131*100,1)&amp;" %","")</f>
        <v>2.7 %</v>
      </c>
      <c r="AQ144" t="str">
        <f t="shared" ref="AQ144:AQ199" si="97">IFERROR(ROUND((I143-I131)/I131*100,1)&amp;" %","")</f>
        <v>7.9 %</v>
      </c>
      <c r="AR144" t="str">
        <f t="shared" ref="AR144:AR199" si="98">IFERROR(ROUND((J143-J131)/J131*100,1)&amp;" %","")</f>
        <v>7.3 %</v>
      </c>
      <c r="AS144" t="str">
        <f t="shared" ref="AS144:AS199" si="99">IFERROR(ROUND((K143-K131)/K131*100,1)&amp;" %","")</f>
        <v>5.8 %</v>
      </c>
      <c r="AT144" t="str">
        <f t="shared" ref="AT144:AT199" si="100">IFERROR(ROUND((L143-L131)/L131*100,1)&amp;" %","")</f>
        <v>2.2 %</v>
      </c>
      <c r="AU144" t="str">
        <f t="shared" ref="AU144:AU199" si="101">IFERROR(ROUND((M143-M131)/M131*100,1)&amp;" %","")</f>
        <v>-3.3 %</v>
      </c>
      <c r="AV144" t="str">
        <f t="shared" ref="AV144:AV199" si="102">IFERROR(ROUND((N143-N131)/N131*100,1)&amp;" %","")</f>
        <v>4.9 %</v>
      </c>
      <c r="AW144" t="str">
        <f t="shared" ref="AW144:AW199" si="103">IFERROR(ROUND((O143-O131)/O131*100,1)&amp;" %","")</f>
        <v>1.5 %</v>
      </c>
      <c r="AX144" t="str">
        <f t="shared" ref="AX144:AX199" si="104">IFERROR(ROUND((P143-P131)/P131*100,1)&amp;" %","")</f>
        <v>3.7 %</v>
      </c>
      <c r="AY144" t="str">
        <f t="shared" ref="AY144:AY199" si="105">IFERROR(ROUND((Q143-Q131)/Q131*100,1)&amp;" %","")</f>
        <v/>
      </c>
      <c r="AZ144" t="str">
        <f t="shared" ref="AZ144:AZ199" si="106">IFERROR(ROUND((R143-R131)/R131*100,1)&amp;" %","")</f>
        <v>6.7 %</v>
      </c>
      <c r="BA144" t="str">
        <f t="shared" ref="BA144:BA199" si="107">IFERROR(ROUND((S143-S131)/S131*100,1)&amp;" %","")</f>
        <v>7.6 %</v>
      </c>
      <c r="BB144" t="str">
        <f t="shared" ref="BB144:BB199" si="108">IFERROR(ROUND((T143-T131)/T131*100,1)&amp;" %","")</f>
        <v>3.8 %</v>
      </c>
    </row>
    <row r="145" spans="1:54">
      <c r="A145">
        <v>2013</v>
      </c>
      <c r="B145">
        <v>12</v>
      </c>
      <c r="C145" t="s">
        <v>130</v>
      </c>
      <c r="D145" s="10">
        <v>127.86</v>
      </c>
      <c r="E145" s="10">
        <v>127.91</v>
      </c>
      <c r="G145" s="10">
        <v>144.22999999999999</v>
      </c>
      <c r="H145" s="10">
        <v>130.59</v>
      </c>
      <c r="I145" s="10">
        <v>129.18</v>
      </c>
      <c r="J145" s="10">
        <v>123.15</v>
      </c>
      <c r="K145" s="10">
        <v>129.29</v>
      </c>
      <c r="L145" s="10">
        <v>134.74</v>
      </c>
      <c r="M145" s="10">
        <v>129.63999999999999</v>
      </c>
      <c r="N145" s="10">
        <v>130.57</v>
      </c>
      <c r="O145" s="10">
        <v>136.52000000000001</v>
      </c>
      <c r="P145" s="10">
        <v>124.09</v>
      </c>
      <c r="R145" s="10">
        <v>132.85</v>
      </c>
      <c r="S145" s="10">
        <v>129.41999999999999</v>
      </c>
      <c r="T145" s="10">
        <v>99.29</v>
      </c>
      <c r="U145" s="25" t="str">
        <f t="shared" si="75"/>
        <v>0 %</v>
      </c>
      <c r="V145" s="25" t="str">
        <f t="shared" si="76"/>
        <v>0 %</v>
      </c>
      <c r="W145" s="25" t="str">
        <f t="shared" si="77"/>
        <v/>
      </c>
      <c r="X145" s="25" t="str">
        <f t="shared" si="78"/>
        <v>-1.3 %</v>
      </c>
      <c r="Y145" s="25" t="str">
        <f t="shared" si="79"/>
        <v>-0.5 %</v>
      </c>
      <c r="Z145" s="25" t="str">
        <f t="shared" si="80"/>
        <v>-1.5 %</v>
      </c>
      <c r="AA145" s="25" t="str">
        <f t="shared" si="81"/>
        <v>-0.3 %</v>
      </c>
      <c r="AB145" s="25" t="str">
        <f t="shared" si="82"/>
        <v>0.2 %</v>
      </c>
      <c r="AC145" s="25" t="str">
        <f t="shared" si="83"/>
        <v>0.1 %</v>
      </c>
      <c r="AD145" s="25" t="str">
        <f t="shared" si="84"/>
        <v>0.1 %</v>
      </c>
      <c r="AE145" s="25" t="str">
        <f t="shared" si="85"/>
        <v>-1.1 %</v>
      </c>
      <c r="AF145" s="25" t="str">
        <f t="shared" si="86"/>
        <v>0.8 %</v>
      </c>
      <c r="AG145" s="25" t="str">
        <f t="shared" si="87"/>
        <v>2 %</v>
      </c>
      <c r="AH145" s="25" t="str">
        <f t="shared" si="88"/>
        <v/>
      </c>
      <c r="AI145" s="25" t="str">
        <f t="shared" si="89"/>
        <v>-0.2 %</v>
      </c>
      <c r="AJ145" s="25" t="str">
        <f t="shared" si="90"/>
        <v>-0.3 %</v>
      </c>
      <c r="AK145" s="25" t="str">
        <f t="shared" si="91"/>
        <v>0 %</v>
      </c>
      <c r="AL145" t="str">
        <f t="shared" si="92"/>
        <v>4.4 %</v>
      </c>
      <c r="AM145" t="str">
        <f t="shared" si="93"/>
        <v>7.2 %</v>
      </c>
      <c r="AN145" t="str">
        <f t="shared" si="94"/>
        <v/>
      </c>
      <c r="AO145" t="str">
        <f t="shared" si="95"/>
        <v>12.7 %</v>
      </c>
      <c r="AP145" t="str">
        <f t="shared" si="96"/>
        <v>2.5 %</v>
      </c>
      <c r="AQ145" t="str">
        <f t="shared" si="97"/>
        <v>7.8 %</v>
      </c>
      <c r="AR145" t="str">
        <f t="shared" si="98"/>
        <v>8.1 %</v>
      </c>
      <c r="AS145" t="str">
        <f t="shared" si="99"/>
        <v>5.4 %</v>
      </c>
      <c r="AT145" t="str">
        <f t="shared" si="100"/>
        <v>3.4 %</v>
      </c>
      <c r="AU145" t="str">
        <f t="shared" si="101"/>
        <v>-3.3 %</v>
      </c>
      <c r="AV145" t="str">
        <f t="shared" si="102"/>
        <v>5.4 %</v>
      </c>
      <c r="AW145" t="str">
        <f t="shared" si="103"/>
        <v>1.6 %</v>
      </c>
      <c r="AX145" t="str">
        <f t="shared" si="104"/>
        <v>7.4 %</v>
      </c>
      <c r="AY145" t="str">
        <f t="shared" si="105"/>
        <v/>
      </c>
      <c r="AZ145" t="str">
        <f t="shared" si="106"/>
        <v>8 %</v>
      </c>
      <c r="BA145" t="str">
        <f t="shared" si="107"/>
        <v>9.2 %</v>
      </c>
      <c r="BB145" t="str">
        <f t="shared" si="108"/>
        <v>3.2 %</v>
      </c>
    </row>
    <row r="146" spans="1:54">
      <c r="A146">
        <v>2014</v>
      </c>
      <c r="B146">
        <v>1</v>
      </c>
      <c r="C146" t="s">
        <v>119</v>
      </c>
      <c r="D146" s="10">
        <v>127.52</v>
      </c>
      <c r="E146" s="10">
        <v>127.34</v>
      </c>
      <c r="G146" s="10">
        <v>142.31</v>
      </c>
      <c r="H146" s="10">
        <v>128.19</v>
      </c>
      <c r="I146" s="10">
        <v>127.97</v>
      </c>
      <c r="J146" s="10">
        <v>121.4</v>
      </c>
      <c r="K146" s="10">
        <v>127.18</v>
      </c>
      <c r="L146" s="10">
        <v>132.76</v>
      </c>
      <c r="M146" s="10">
        <v>126.84</v>
      </c>
      <c r="N146" s="10">
        <v>128.93</v>
      </c>
      <c r="O146" s="10">
        <v>134.04</v>
      </c>
      <c r="P146" s="10">
        <v>122.72</v>
      </c>
      <c r="R146" s="10">
        <v>132.52000000000001</v>
      </c>
      <c r="S146" s="10">
        <v>128.66999999999999</v>
      </c>
      <c r="T146" s="10">
        <v>98.47</v>
      </c>
      <c r="U146" s="25" t="str">
        <f t="shared" si="75"/>
        <v>-0.3 %</v>
      </c>
      <c r="V146" s="25" t="str">
        <f t="shared" si="76"/>
        <v>-0.4 %</v>
      </c>
      <c r="W146" s="25" t="str">
        <f t="shared" si="77"/>
        <v/>
      </c>
      <c r="X146" s="25" t="str">
        <f t="shared" si="78"/>
        <v>-1.3 %</v>
      </c>
      <c r="Y146" s="25" t="str">
        <f t="shared" si="79"/>
        <v>-1.8 %</v>
      </c>
      <c r="Z146" s="25" t="str">
        <f t="shared" si="80"/>
        <v>-0.9 %</v>
      </c>
      <c r="AA146" s="25" t="str">
        <f t="shared" si="81"/>
        <v>-1.4 %</v>
      </c>
      <c r="AB146" s="25" t="str">
        <f t="shared" si="82"/>
        <v>-1.6 %</v>
      </c>
      <c r="AC146" s="25" t="str">
        <f t="shared" si="83"/>
        <v>-1.5 %</v>
      </c>
      <c r="AD146" s="25" t="str">
        <f t="shared" si="84"/>
        <v>-2.2 %</v>
      </c>
      <c r="AE146" s="25" t="str">
        <f t="shared" si="85"/>
        <v>-1.3 %</v>
      </c>
      <c r="AF146" s="25" t="str">
        <f t="shared" si="86"/>
        <v>-1.8 %</v>
      </c>
      <c r="AG146" s="25" t="str">
        <f t="shared" si="87"/>
        <v>-1.1 %</v>
      </c>
      <c r="AH146" s="25" t="str">
        <f t="shared" si="88"/>
        <v/>
      </c>
      <c r="AI146" s="25" t="str">
        <f t="shared" si="89"/>
        <v>-0.2 %</v>
      </c>
      <c r="AJ146" s="25" t="str">
        <f t="shared" si="90"/>
        <v>-0.6 %</v>
      </c>
      <c r="AK146" s="25" t="str">
        <f t="shared" si="91"/>
        <v>-0.8 %</v>
      </c>
      <c r="AL146" t="str">
        <f t="shared" si="92"/>
        <v>3.9 %</v>
      </c>
      <c r="AM146" t="str">
        <f t="shared" si="93"/>
        <v>6.7 %</v>
      </c>
      <c r="AN146" t="str">
        <f t="shared" si="94"/>
        <v/>
      </c>
      <c r="AO146" t="str">
        <f t="shared" si="95"/>
        <v>8.8 %</v>
      </c>
      <c r="AP146" t="str">
        <f t="shared" si="96"/>
        <v>1.8 %</v>
      </c>
      <c r="AQ146" t="str">
        <f t="shared" si="97"/>
        <v>6.1 %</v>
      </c>
      <c r="AR146" t="str">
        <f t="shared" si="98"/>
        <v>8.1 %</v>
      </c>
      <c r="AS146" t="str">
        <f t="shared" si="99"/>
        <v>5.6 %</v>
      </c>
      <c r="AT146" t="str">
        <f t="shared" si="100"/>
        <v>3.5 %</v>
      </c>
      <c r="AU146" t="str">
        <f t="shared" si="101"/>
        <v>-2.5 %</v>
      </c>
      <c r="AV146" t="str">
        <f t="shared" si="102"/>
        <v>4 %</v>
      </c>
      <c r="AW146" t="str">
        <f t="shared" si="103"/>
        <v>3 %</v>
      </c>
      <c r="AX146" t="str">
        <f t="shared" si="104"/>
        <v>9.3 %</v>
      </c>
      <c r="AY146" t="str">
        <f t="shared" si="105"/>
        <v/>
      </c>
      <c r="AZ146" t="str">
        <f t="shared" si="106"/>
        <v>7.2 %</v>
      </c>
      <c r="BA146" t="str">
        <f t="shared" si="107"/>
        <v>7.9 %</v>
      </c>
      <c r="BB146" t="str">
        <f t="shared" si="108"/>
        <v>2.2 %</v>
      </c>
    </row>
    <row r="147" spans="1:54">
      <c r="A147">
        <v>2014</v>
      </c>
      <c r="B147">
        <v>2</v>
      </c>
      <c r="C147" t="s">
        <v>120</v>
      </c>
      <c r="D147" s="10">
        <v>127.63</v>
      </c>
      <c r="E147" s="10">
        <v>127.22</v>
      </c>
      <c r="G147" s="10">
        <v>143.76</v>
      </c>
      <c r="H147" s="10">
        <v>128.13999999999999</v>
      </c>
      <c r="I147" s="10">
        <v>127.75</v>
      </c>
      <c r="J147" s="10">
        <v>121.37</v>
      </c>
      <c r="K147" s="10">
        <v>127.69</v>
      </c>
      <c r="L147" s="10">
        <v>132.77000000000001</v>
      </c>
      <c r="M147" s="10">
        <v>125.73</v>
      </c>
      <c r="N147" s="10">
        <v>129.5</v>
      </c>
      <c r="O147" s="10">
        <v>135.29</v>
      </c>
      <c r="P147" s="10">
        <v>121.44</v>
      </c>
      <c r="R147" s="10">
        <v>133.41999999999999</v>
      </c>
      <c r="S147" s="10">
        <v>129.53</v>
      </c>
      <c r="T147" s="10">
        <v>96.84</v>
      </c>
      <c r="U147" s="25" t="str">
        <f t="shared" si="75"/>
        <v>0.1 %</v>
      </c>
      <c r="V147" s="25" t="str">
        <f t="shared" si="76"/>
        <v>-0.1 %</v>
      </c>
      <c r="W147" s="25" t="str">
        <f t="shared" si="77"/>
        <v/>
      </c>
      <c r="X147" s="25" t="str">
        <f t="shared" si="78"/>
        <v>1 %</v>
      </c>
      <c r="Y147" s="25" t="str">
        <f t="shared" si="79"/>
        <v>0 %</v>
      </c>
      <c r="Z147" s="25" t="str">
        <f t="shared" si="80"/>
        <v>-0.2 %</v>
      </c>
      <c r="AA147" s="25" t="str">
        <f t="shared" si="81"/>
        <v>0 %</v>
      </c>
      <c r="AB147" s="25" t="str">
        <f t="shared" si="82"/>
        <v>0.4 %</v>
      </c>
      <c r="AC147" s="25" t="str">
        <f t="shared" si="83"/>
        <v>0 %</v>
      </c>
      <c r="AD147" s="25" t="str">
        <f t="shared" si="84"/>
        <v>-0.9 %</v>
      </c>
      <c r="AE147" s="25" t="str">
        <f t="shared" si="85"/>
        <v>0.4 %</v>
      </c>
      <c r="AF147" s="25" t="str">
        <f t="shared" si="86"/>
        <v>0.9 %</v>
      </c>
      <c r="AG147" s="25" t="str">
        <f t="shared" si="87"/>
        <v>-1 %</v>
      </c>
      <c r="AH147" s="25" t="str">
        <f t="shared" si="88"/>
        <v/>
      </c>
      <c r="AI147" s="25" t="str">
        <f t="shared" si="89"/>
        <v>0.7 %</v>
      </c>
      <c r="AJ147" s="25" t="str">
        <f t="shared" si="90"/>
        <v>0.7 %</v>
      </c>
      <c r="AK147" s="25" t="str">
        <f t="shared" si="91"/>
        <v>-1.7 %</v>
      </c>
      <c r="AL147" t="str">
        <f t="shared" si="92"/>
        <v>4.6 %</v>
      </c>
      <c r="AM147" t="str">
        <f t="shared" si="93"/>
        <v>6.6 %</v>
      </c>
      <c r="AN147" t="str">
        <f t="shared" si="94"/>
        <v/>
      </c>
      <c r="AO147" t="str">
        <f t="shared" si="95"/>
        <v>6.7 %</v>
      </c>
      <c r="AP147" t="str">
        <f t="shared" si="96"/>
        <v>1.3 %</v>
      </c>
      <c r="AQ147" t="str">
        <f t="shared" si="97"/>
        <v>6.9 %</v>
      </c>
      <c r="AR147" t="str">
        <f t="shared" si="98"/>
        <v>6.5 %</v>
      </c>
      <c r="AS147" t="str">
        <f t="shared" si="99"/>
        <v>4.1 %</v>
      </c>
      <c r="AT147" t="str">
        <f t="shared" si="100"/>
        <v>2.6 %</v>
      </c>
      <c r="AU147" t="str">
        <f t="shared" si="101"/>
        <v>-3.2 %</v>
      </c>
      <c r="AV147" t="str">
        <f t="shared" si="102"/>
        <v>3.6 %</v>
      </c>
      <c r="AW147" t="str">
        <f t="shared" si="103"/>
        <v>1.4 %</v>
      </c>
      <c r="AX147" t="str">
        <f t="shared" si="104"/>
        <v>9.9 %</v>
      </c>
      <c r="AY147" t="str">
        <f t="shared" si="105"/>
        <v/>
      </c>
      <c r="AZ147" t="str">
        <f t="shared" si="106"/>
        <v>7.8 %</v>
      </c>
      <c r="BA147" t="str">
        <f t="shared" si="107"/>
        <v>8 %</v>
      </c>
      <c r="BB147" t="str">
        <f t="shared" si="108"/>
        <v>1.6 %</v>
      </c>
    </row>
    <row r="148" spans="1:54">
      <c r="A148">
        <v>2014</v>
      </c>
      <c r="B148">
        <v>3</v>
      </c>
      <c r="C148" t="s">
        <v>121</v>
      </c>
      <c r="D148" s="10">
        <v>126.59</v>
      </c>
      <c r="E148" s="10">
        <v>126.37</v>
      </c>
      <c r="G148" s="10">
        <v>144.12</v>
      </c>
      <c r="H148" s="10">
        <v>127.25</v>
      </c>
      <c r="I148" s="10">
        <v>128.47999999999999</v>
      </c>
      <c r="J148" s="10">
        <v>119.83</v>
      </c>
      <c r="K148" s="10">
        <v>126</v>
      </c>
      <c r="L148" s="10">
        <v>132.13</v>
      </c>
      <c r="M148" s="10">
        <v>123.95</v>
      </c>
      <c r="N148" s="10">
        <v>128.84</v>
      </c>
      <c r="O148" s="10">
        <v>134.18</v>
      </c>
      <c r="P148" s="10">
        <v>119.76</v>
      </c>
      <c r="R148" s="10">
        <v>133.38</v>
      </c>
      <c r="S148" s="10">
        <v>129.29</v>
      </c>
      <c r="T148" s="10">
        <v>95.38</v>
      </c>
      <c r="U148" s="25" t="str">
        <f t="shared" si="75"/>
        <v>-0.8 %</v>
      </c>
      <c r="V148" s="25" t="str">
        <f t="shared" si="76"/>
        <v>-0.7 %</v>
      </c>
      <c r="W148" s="25" t="str">
        <f t="shared" si="77"/>
        <v/>
      </c>
      <c r="X148" s="25" t="str">
        <f t="shared" si="78"/>
        <v>0.3 %</v>
      </c>
      <c r="Y148" s="25" t="str">
        <f t="shared" si="79"/>
        <v>-0.7 %</v>
      </c>
      <c r="Z148" s="25" t="str">
        <f t="shared" si="80"/>
        <v>0.6 %</v>
      </c>
      <c r="AA148" s="25" t="str">
        <f t="shared" si="81"/>
        <v>-1.3 %</v>
      </c>
      <c r="AB148" s="25" t="str">
        <f t="shared" si="82"/>
        <v>-1.3 %</v>
      </c>
      <c r="AC148" s="25" t="str">
        <f t="shared" si="83"/>
        <v>-0.5 %</v>
      </c>
      <c r="AD148" s="25" t="str">
        <f t="shared" si="84"/>
        <v>-1.4 %</v>
      </c>
      <c r="AE148" s="25" t="str">
        <f t="shared" si="85"/>
        <v>-0.5 %</v>
      </c>
      <c r="AF148" s="25" t="str">
        <f t="shared" si="86"/>
        <v>-0.8 %</v>
      </c>
      <c r="AG148" s="25" t="str">
        <f t="shared" si="87"/>
        <v>-1.4 %</v>
      </c>
      <c r="AH148" s="25" t="str">
        <f t="shared" si="88"/>
        <v/>
      </c>
      <c r="AI148" s="25" t="str">
        <f t="shared" si="89"/>
        <v>0 %</v>
      </c>
      <c r="AJ148" s="25" t="str">
        <f t="shared" si="90"/>
        <v>-0.2 %</v>
      </c>
      <c r="AK148" s="25" t="str">
        <f t="shared" si="91"/>
        <v>-1.5 %</v>
      </c>
      <c r="AL148" t="str">
        <f t="shared" si="92"/>
        <v>4.1 %</v>
      </c>
      <c r="AM148" t="str">
        <f t="shared" si="93"/>
        <v>5.2 %</v>
      </c>
      <c r="AN148" t="str">
        <f t="shared" si="94"/>
        <v/>
      </c>
      <c r="AO148" t="str">
        <f t="shared" si="95"/>
        <v>7.1 %</v>
      </c>
      <c r="AP148" t="str">
        <f t="shared" si="96"/>
        <v>1.7 %</v>
      </c>
      <c r="AQ148" t="str">
        <f t="shared" si="97"/>
        <v>6.8 %</v>
      </c>
      <c r="AR148" t="str">
        <f t="shared" si="98"/>
        <v>5.3 %</v>
      </c>
      <c r="AS148" t="str">
        <f t="shared" si="99"/>
        <v>4.5 %</v>
      </c>
      <c r="AT148" t="str">
        <f t="shared" si="100"/>
        <v>1.8 %</v>
      </c>
      <c r="AU148" t="str">
        <f t="shared" si="101"/>
        <v>-3.5 %</v>
      </c>
      <c r="AV148" t="str">
        <f t="shared" si="102"/>
        <v>4 %</v>
      </c>
      <c r="AW148" t="str">
        <f t="shared" si="103"/>
        <v>3 %</v>
      </c>
      <c r="AX148" t="str">
        <f t="shared" si="104"/>
        <v>7.5 %</v>
      </c>
      <c r="AY148" t="str">
        <f t="shared" si="105"/>
        <v/>
      </c>
      <c r="AZ148" t="str">
        <f t="shared" si="106"/>
        <v>7.7 %</v>
      </c>
      <c r="BA148" t="str">
        <f t="shared" si="107"/>
        <v>7.7 %</v>
      </c>
      <c r="BB148" t="str">
        <f t="shared" si="108"/>
        <v>0 %</v>
      </c>
    </row>
    <row r="149" spans="1:54">
      <c r="A149">
        <v>2014</v>
      </c>
      <c r="B149">
        <v>4</v>
      </c>
      <c r="C149" t="s">
        <v>122</v>
      </c>
      <c r="D149" s="10">
        <v>126.59</v>
      </c>
      <c r="E149" s="10">
        <v>126.62</v>
      </c>
      <c r="G149" s="10">
        <v>142.21</v>
      </c>
      <c r="H149" s="10">
        <v>126.85</v>
      </c>
      <c r="I149" s="10">
        <v>130.12</v>
      </c>
      <c r="J149" s="10">
        <v>118.88</v>
      </c>
      <c r="K149" s="10">
        <v>126.22</v>
      </c>
      <c r="L149" s="10">
        <v>133</v>
      </c>
      <c r="M149" s="10">
        <v>124.13</v>
      </c>
      <c r="N149" s="10">
        <v>129.69999999999999</v>
      </c>
      <c r="O149" s="10">
        <v>135.52000000000001</v>
      </c>
      <c r="P149" s="10">
        <v>121.1</v>
      </c>
      <c r="R149" s="10">
        <v>133.47999999999999</v>
      </c>
      <c r="S149" s="10">
        <v>128.99</v>
      </c>
      <c r="T149" s="10">
        <v>93.81</v>
      </c>
      <c r="U149" s="25" t="str">
        <f t="shared" si="75"/>
        <v>0 %</v>
      </c>
      <c r="V149" s="25" t="str">
        <f t="shared" si="76"/>
        <v>0.2 %</v>
      </c>
      <c r="W149" s="25" t="str">
        <f t="shared" si="77"/>
        <v/>
      </c>
      <c r="X149" s="25" t="str">
        <f t="shared" si="78"/>
        <v>-1.3 %</v>
      </c>
      <c r="Y149" s="25" t="str">
        <f t="shared" si="79"/>
        <v>-0.3 %</v>
      </c>
      <c r="Z149" s="25" t="str">
        <f t="shared" si="80"/>
        <v>1.3 %</v>
      </c>
      <c r="AA149" s="25" t="str">
        <f t="shared" si="81"/>
        <v>-0.8 %</v>
      </c>
      <c r="AB149" s="25" t="str">
        <f t="shared" si="82"/>
        <v>0.2 %</v>
      </c>
      <c r="AC149" s="25" t="str">
        <f t="shared" si="83"/>
        <v>0.7 %</v>
      </c>
      <c r="AD149" s="25" t="str">
        <f t="shared" si="84"/>
        <v>0.1 %</v>
      </c>
      <c r="AE149" s="25" t="str">
        <f t="shared" si="85"/>
        <v>0.7 %</v>
      </c>
      <c r="AF149" s="25" t="str">
        <f t="shared" si="86"/>
        <v>1 %</v>
      </c>
      <c r="AG149" s="25" t="str">
        <f t="shared" si="87"/>
        <v>1.1 %</v>
      </c>
      <c r="AH149" s="25" t="str">
        <f t="shared" si="88"/>
        <v/>
      </c>
      <c r="AI149" s="25" t="str">
        <f t="shared" si="89"/>
        <v>0.1 %</v>
      </c>
      <c r="AJ149" s="25" t="str">
        <f t="shared" si="90"/>
        <v>-0.2 %</v>
      </c>
      <c r="AK149" s="25" t="str">
        <f t="shared" si="91"/>
        <v>-1.6 %</v>
      </c>
      <c r="AL149" t="str">
        <f t="shared" si="92"/>
        <v>3.9 %</v>
      </c>
      <c r="AM149" t="str">
        <f t="shared" si="93"/>
        <v>4.7 %</v>
      </c>
      <c r="AN149" t="str">
        <f t="shared" si="94"/>
        <v/>
      </c>
      <c r="AO149" t="str">
        <f t="shared" si="95"/>
        <v>7.2 %</v>
      </c>
      <c r="AP149" t="str">
        <f t="shared" si="96"/>
        <v>0.4 %</v>
      </c>
      <c r="AQ149" t="str">
        <f t="shared" si="97"/>
        <v>6.7 %</v>
      </c>
      <c r="AR149" t="str">
        <f t="shared" si="98"/>
        <v>3 %</v>
      </c>
      <c r="AS149" t="str">
        <f t="shared" si="99"/>
        <v>3.8 %</v>
      </c>
      <c r="AT149" t="str">
        <f t="shared" si="100"/>
        <v>1.2 %</v>
      </c>
      <c r="AU149" t="str">
        <f t="shared" si="101"/>
        <v>-5.6 %</v>
      </c>
      <c r="AV149" t="str">
        <f t="shared" si="102"/>
        <v>3.1 %</v>
      </c>
      <c r="AW149" t="str">
        <f t="shared" si="103"/>
        <v>2 %</v>
      </c>
      <c r="AX149" t="str">
        <f t="shared" si="104"/>
        <v>5 %</v>
      </c>
      <c r="AY149" t="str">
        <f t="shared" si="105"/>
        <v/>
      </c>
      <c r="AZ149" t="str">
        <f t="shared" si="106"/>
        <v>7.8 %</v>
      </c>
      <c r="BA149" t="str">
        <f t="shared" si="107"/>
        <v>7.3 %</v>
      </c>
      <c r="BB149" t="str">
        <f t="shared" si="108"/>
        <v>-1.8 %</v>
      </c>
    </row>
    <row r="150" spans="1:54">
      <c r="A150">
        <v>2014</v>
      </c>
      <c r="B150">
        <v>5</v>
      </c>
      <c r="C150" t="s">
        <v>123</v>
      </c>
      <c r="D150" s="10">
        <v>127.71</v>
      </c>
      <c r="E150" s="10">
        <v>127.94</v>
      </c>
      <c r="G150" s="10">
        <v>140.87</v>
      </c>
      <c r="H150" s="10">
        <v>128.28</v>
      </c>
      <c r="I150" s="10">
        <v>131.82</v>
      </c>
      <c r="J150" s="10">
        <v>118.48</v>
      </c>
      <c r="K150" s="10">
        <v>125.96</v>
      </c>
      <c r="L150" s="10">
        <v>132.85</v>
      </c>
      <c r="M150" s="10">
        <v>127.5</v>
      </c>
      <c r="N150" s="10">
        <v>132.19999999999999</v>
      </c>
      <c r="O150" s="10">
        <v>137.5</v>
      </c>
      <c r="P150" s="10">
        <v>122.65</v>
      </c>
      <c r="R150" s="10">
        <v>134.94</v>
      </c>
      <c r="S150" s="10">
        <v>129.81</v>
      </c>
      <c r="T150" s="10">
        <v>95.03</v>
      </c>
      <c r="U150" s="25" t="str">
        <f t="shared" si="75"/>
        <v>0.9 %</v>
      </c>
      <c r="V150" s="25" t="str">
        <f t="shared" si="76"/>
        <v>1 %</v>
      </c>
      <c r="W150" s="25" t="str">
        <f t="shared" si="77"/>
        <v/>
      </c>
      <c r="X150" s="25" t="str">
        <f t="shared" si="78"/>
        <v>-0.9 %</v>
      </c>
      <c r="Y150" s="25" t="str">
        <f t="shared" si="79"/>
        <v>1.1 %</v>
      </c>
      <c r="Z150" s="25" t="str">
        <f t="shared" si="80"/>
        <v>1.3 %</v>
      </c>
      <c r="AA150" s="25" t="str">
        <f t="shared" si="81"/>
        <v>-0.3 %</v>
      </c>
      <c r="AB150" s="25" t="str">
        <f t="shared" si="82"/>
        <v>-0.2 %</v>
      </c>
      <c r="AC150" s="25" t="str">
        <f t="shared" si="83"/>
        <v>-0.1 %</v>
      </c>
      <c r="AD150" s="25" t="str">
        <f t="shared" si="84"/>
        <v>2.7 %</v>
      </c>
      <c r="AE150" s="25" t="str">
        <f t="shared" si="85"/>
        <v>1.9 %</v>
      </c>
      <c r="AF150" s="25" t="str">
        <f t="shared" si="86"/>
        <v>1.5 %</v>
      </c>
      <c r="AG150" s="25" t="str">
        <f t="shared" si="87"/>
        <v>1.3 %</v>
      </c>
      <c r="AH150" s="25" t="str">
        <f t="shared" si="88"/>
        <v/>
      </c>
      <c r="AI150" s="25" t="str">
        <f t="shared" si="89"/>
        <v>1.1 %</v>
      </c>
      <c r="AJ150" s="25" t="str">
        <f t="shared" si="90"/>
        <v>0.6 %</v>
      </c>
      <c r="AK150" s="25" t="str">
        <f t="shared" si="91"/>
        <v>1.3 %</v>
      </c>
      <c r="AL150" t="str">
        <f t="shared" si="92"/>
        <v>3.9 %</v>
      </c>
      <c r="AM150" t="str">
        <f t="shared" si="93"/>
        <v>5 %</v>
      </c>
      <c r="AN150" t="str">
        <f t="shared" si="94"/>
        <v/>
      </c>
      <c r="AO150" t="str">
        <f t="shared" si="95"/>
        <v>5.4 %</v>
      </c>
      <c r="AP150" t="str">
        <f t="shared" si="96"/>
        <v>-0.8 %</v>
      </c>
      <c r="AQ150" t="str">
        <f t="shared" si="97"/>
        <v>8 %</v>
      </c>
      <c r="AR150" t="str">
        <f t="shared" si="98"/>
        <v>0.6 %</v>
      </c>
      <c r="AS150" t="str">
        <f t="shared" si="99"/>
        <v>4.8 %</v>
      </c>
      <c r="AT150" t="str">
        <f t="shared" si="100"/>
        <v>2.1 %</v>
      </c>
      <c r="AU150" t="str">
        <f t="shared" si="101"/>
        <v>-5.8 %</v>
      </c>
      <c r="AV150" t="str">
        <f t="shared" si="102"/>
        <v>3.7 %</v>
      </c>
      <c r="AW150" t="str">
        <f t="shared" si="103"/>
        <v>5.3 %</v>
      </c>
      <c r="AX150" t="str">
        <f t="shared" si="104"/>
        <v>5.8 %</v>
      </c>
      <c r="AY150" t="str">
        <f t="shared" si="105"/>
        <v/>
      </c>
      <c r="AZ150" t="str">
        <f t="shared" si="106"/>
        <v>8 %</v>
      </c>
      <c r="BA150" t="str">
        <f t="shared" si="107"/>
        <v>7.2 %</v>
      </c>
      <c r="BB150" t="str">
        <f t="shared" si="108"/>
        <v>-4 %</v>
      </c>
    </row>
    <row r="151" spans="1:54">
      <c r="A151">
        <v>2014</v>
      </c>
      <c r="B151">
        <v>6</v>
      </c>
      <c r="C151" t="s">
        <v>124</v>
      </c>
      <c r="D151" s="10">
        <v>126.29</v>
      </c>
      <c r="E151" s="10">
        <v>126.59</v>
      </c>
      <c r="G151" s="10">
        <v>136.93</v>
      </c>
      <c r="H151" s="10">
        <v>129</v>
      </c>
      <c r="I151" s="10">
        <v>131.66999999999999</v>
      </c>
      <c r="J151" s="10">
        <v>118.19</v>
      </c>
      <c r="K151" s="10">
        <v>125.05</v>
      </c>
      <c r="L151" s="10">
        <v>131.62</v>
      </c>
      <c r="M151" s="10">
        <v>128.22999999999999</v>
      </c>
      <c r="N151" s="10">
        <v>133.34</v>
      </c>
      <c r="O151" s="10">
        <v>138.71</v>
      </c>
      <c r="P151" s="10">
        <v>123.53</v>
      </c>
      <c r="R151" s="10">
        <v>133.94</v>
      </c>
      <c r="S151" s="10">
        <v>128.82</v>
      </c>
      <c r="T151" s="10">
        <v>93.97</v>
      </c>
      <c r="U151" s="25" t="str">
        <f t="shared" si="75"/>
        <v>-1.1 %</v>
      </c>
      <c r="V151" s="25" t="str">
        <f t="shared" si="76"/>
        <v>-1.1 %</v>
      </c>
      <c r="W151" s="25" t="str">
        <f t="shared" si="77"/>
        <v/>
      </c>
      <c r="X151" s="25" t="str">
        <f t="shared" si="78"/>
        <v>-2.8 %</v>
      </c>
      <c r="Y151" s="25" t="str">
        <f t="shared" si="79"/>
        <v>0.6 %</v>
      </c>
      <c r="Z151" s="25" t="str">
        <f t="shared" si="80"/>
        <v>-0.1 %</v>
      </c>
      <c r="AA151" s="25" t="str">
        <f t="shared" si="81"/>
        <v>-0.2 %</v>
      </c>
      <c r="AB151" s="25" t="str">
        <f t="shared" si="82"/>
        <v>-0.7 %</v>
      </c>
      <c r="AC151" s="25" t="str">
        <f t="shared" si="83"/>
        <v>-0.9 %</v>
      </c>
      <c r="AD151" s="25" t="str">
        <f t="shared" si="84"/>
        <v>0.6 %</v>
      </c>
      <c r="AE151" s="25" t="str">
        <f t="shared" si="85"/>
        <v>0.9 %</v>
      </c>
      <c r="AF151" s="25" t="str">
        <f t="shared" si="86"/>
        <v>0.9 %</v>
      </c>
      <c r="AG151" s="25" t="str">
        <f t="shared" si="87"/>
        <v>0.7 %</v>
      </c>
      <c r="AH151" s="25" t="str">
        <f t="shared" si="88"/>
        <v/>
      </c>
      <c r="AI151" s="25" t="str">
        <f t="shared" si="89"/>
        <v>-0.7 %</v>
      </c>
      <c r="AJ151" s="25" t="str">
        <f t="shared" si="90"/>
        <v>-0.8 %</v>
      </c>
      <c r="AK151" s="25" t="str">
        <f t="shared" si="91"/>
        <v>-1.1 %</v>
      </c>
      <c r="AL151" t="str">
        <f t="shared" si="92"/>
        <v>2.3 %</v>
      </c>
      <c r="AM151" t="str">
        <f t="shared" si="93"/>
        <v>3.3 %</v>
      </c>
      <c r="AN151" t="str">
        <f t="shared" si="94"/>
        <v/>
      </c>
      <c r="AO151" t="str">
        <f t="shared" si="95"/>
        <v>1.8 %</v>
      </c>
      <c r="AP151" t="str">
        <f t="shared" si="96"/>
        <v>-1.6 %</v>
      </c>
      <c r="AQ151" t="str">
        <f t="shared" si="97"/>
        <v>7.7 %</v>
      </c>
      <c r="AR151" t="str">
        <f t="shared" si="98"/>
        <v>-0.8 %</v>
      </c>
      <c r="AS151" t="str">
        <f t="shared" si="99"/>
        <v>1.8 %</v>
      </c>
      <c r="AT151" t="str">
        <f t="shared" si="100"/>
        <v>0.2 %</v>
      </c>
      <c r="AU151" t="str">
        <f t="shared" si="101"/>
        <v>-3.4 %</v>
      </c>
      <c r="AV151" t="str">
        <f t="shared" si="102"/>
        <v>2.7 %</v>
      </c>
      <c r="AW151" t="str">
        <f t="shared" si="103"/>
        <v>4.5 %</v>
      </c>
      <c r="AX151" t="str">
        <f t="shared" si="104"/>
        <v>5.8 %</v>
      </c>
      <c r="AY151" t="str">
        <f t="shared" si="105"/>
        <v/>
      </c>
      <c r="AZ151" t="str">
        <f t="shared" si="106"/>
        <v>6.4 %</v>
      </c>
      <c r="BA151" t="str">
        <f t="shared" si="107"/>
        <v>4.6 %</v>
      </c>
      <c r="BB151" t="str">
        <f t="shared" si="108"/>
        <v>-2.7 %</v>
      </c>
    </row>
    <row r="152" spans="1:54">
      <c r="A152">
        <v>2014</v>
      </c>
      <c r="B152">
        <v>7</v>
      </c>
      <c r="C152" t="s">
        <v>125</v>
      </c>
      <c r="D152" s="10">
        <v>126.1</v>
      </c>
      <c r="E152" s="10">
        <v>126.5</v>
      </c>
      <c r="G152" s="10">
        <v>135.53</v>
      </c>
      <c r="H152" s="10">
        <v>129.31</v>
      </c>
      <c r="I152" s="10">
        <v>130.07</v>
      </c>
      <c r="J152" s="10">
        <v>117.15</v>
      </c>
      <c r="K152" s="10">
        <v>124.05</v>
      </c>
      <c r="L152" s="10">
        <v>131.03</v>
      </c>
      <c r="M152" s="10">
        <v>129.79</v>
      </c>
      <c r="N152" s="10">
        <v>134.1</v>
      </c>
      <c r="O152" s="10">
        <v>138.44999999999999</v>
      </c>
      <c r="P152" s="10">
        <v>125.19</v>
      </c>
      <c r="R152" s="10">
        <v>133.66999999999999</v>
      </c>
      <c r="S152" s="10">
        <v>128.81</v>
      </c>
      <c r="T152" s="10">
        <v>92.37</v>
      </c>
      <c r="U152" s="25" t="str">
        <f t="shared" si="75"/>
        <v>-0.2 %</v>
      </c>
      <c r="V152" s="25" t="str">
        <f t="shared" si="76"/>
        <v>-0.1 %</v>
      </c>
      <c r="W152" s="25" t="str">
        <f t="shared" si="77"/>
        <v/>
      </c>
      <c r="X152" s="25" t="str">
        <f t="shared" si="78"/>
        <v>-1 %</v>
      </c>
      <c r="Y152" s="25" t="str">
        <f t="shared" si="79"/>
        <v>0.2 %</v>
      </c>
      <c r="Z152" s="25" t="str">
        <f t="shared" si="80"/>
        <v>-1.2 %</v>
      </c>
      <c r="AA152" s="25" t="str">
        <f t="shared" si="81"/>
        <v>-0.9 %</v>
      </c>
      <c r="AB152" s="25" t="str">
        <f t="shared" si="82"/>
        <v>-0.8 %</v>
      </c>
      <c r="AC152" s="25" t="str">
        <f t="shared" si="83"/>
        <v>-0.4 %</v>
      </c>
      <c r="AD152" s="25" t="str">
        <f t="shared" si="84"/>
        <v>1.2 %</v>
      </c>
      <c r="AE152" s="25" t="str">
        <f t="shared" si="85"/>
        <v>0.6 %</v>
      </c>
      <c r="AF152" s="25" t="str">
        <f t="shared" si="86"/>
        <v>-0.2 %</v>
      </c>
      <c r="AG152" s="25" t="str">
        <f t="shared" si="87"/>
        <v>1.3 %</v>
      </c>
      <c r="AH152" s="25" t="str">
        <f t="shared" si="88"/>
        <v/>
      </c>
      <c r="AI152" s="25" t="str">
        <f t="shared" si="89"/>
        <v>-0.2 %</v>
      </c>
      <c r="AJ152" s="25" t="str">
        <f t="shared" si="90"/>
        <v>0 %</v>
      </c>
      <c r="AK152" s="25" t="str">
        <f t="shared" si="91"/>
        <v>-1.7 %</v>
      </c>
      <c r="AL152" t="str">
        <f t="shared" si="92"/>
        <v>-1.3 %</v>
      </c>
      <c r="AM152" t="str">
        <f t="shared" si="93"/>
        <v>0.4 %</v>
      </c>
      <c r="AN152" t="str">
        <f t="shared" si="94"/>
        <v/>
      </c>
      <c r="AO152" t="str">
        <f t="shared" si="95"/>
        <v>-3.6 %</v>
      </c>
      <c r="AP152" t="str">
        <f t="shared" si="96"/>
        <v>-2 %</v>
      </c>
      <c r="AQ152" t="str">
        <f t="shared" si="97"/>
        <v>5.1 %</v>
      </c>
      <c r="AR152" t="str">
        <f t="shared" si="98"/>
        <v>-3.1 %</v>
      </c>
      <c r="AS152" t="str">
        <f t="shared" si="99"/>
        <v>-1.2 %</v>
      </c>
      <c r="AT152" t="str">
        <f t="shared" si="100"/>
        <v>-2.5 %</v>
      </c>
      <c r="AU152" t="str">
        <f t="shared" si="101"/>
        <v>-2.2 %</v>
      </c>
      <c r="AV152" t="str">
        <f t="shared" si="102"/>
        <v>2.8 %</v>
      </c>
      <c r="AW152" t="str">
        <f t="shared" si="103"/>
        <v>4.1 %</v>
      </c>
      <c r="AX152" t="str">
        <f t="shared" si="104"/>
        <v>5.6 %</v>
      </c>
      <c r="AY152" t="str">
        <f t="shared" si="105"/>
        <v/>
      </c>
      <c r="AZ152" t="str">
        <f t="shared" si="106"/>
        <v>3.9 %</v>
      </c>
      <c r="BA152" t="str">
        <f t="shared" si="107"/>
        <v>2.4 %</v>
      </c>
      <c r="BB152" t="str">
        <f t="shared" si="108"/>
        <v>-6 %</v>
      </c>
    </row>
    <row r="153" spans="1:54">
      <c r="A153">
        <v>2014</v>
      </c>
      <c r="B153">
        <v>8</v>
      </c>
      <c r="C153" t="s">
        <v>126</v>
      </c>
      <c r="D153" s="10">
        <v>137.86000000000001</v>
      </c>
      <c r="E153" s="10">
        <v>131.69999999999999</v>
      </c>
      <c r="G153" s="10">
        <v>135.94</v>
      </c>
      <c r="H153" s="10">
        <v>130.12</v>
      </c>
      <c r="I153" s="10">
        <v>129.49</v>
      </c>
      <c r="J153" s="10">
        <v>118.4</v>
      </c>
      <c r="K153" s="10">
        <v>124.75</v>
      </c>
      <c r="L153" s="10">
        <v>131.47</v>
      </c>
      <c r="M153" s="10">
        <v>128.16999999999999</v>
      </c>
      <c r="N153" s="10">
        <v>135.97</v>
      </c>
      <c r="O153" s="10">
        <v>131.91999999999999</v>
      </c>
      <c r="P153" s="10">
        <v>119.33</v>
      </c>
      <c r="R153" s="10">
        <v>134.25</v>
      </c>
      <c r="S153" s="10">
        <v>129.53</v>
      </c>
      <c r="T153" s="10">
        <v>92.78</v>
      </c>
      <c r="U153" s="25" t="str">
        <f t="shared" si="75"/>
        <v>9.3 %</v>
      </c>
      <c r="V153" s="25" t="str">
        <f t="shared" si="76"/>
        <v>4.1 %</v>
      </c>
      <c r="W153" s="25" t="str">
        <f t="shared" si="77"/>
        <v/>
      </c>
      <c r="X153" s="25" t="str">
        <f t="shared" si="78"/>
        <v>0.3 %</v>
      </c>
      <c r="Y153" s="25" t="str">
        <f t="shared" si="79"/>
        <v>0.6 %</v>
      </c>
      <c r="Z153" s="25" t="str">
        <f t="shared" si="80"/>
        <v>-0.4 %</v>
      </c>
      <c r="AA153" s="25" t="str">
        <f t="shared" si="81"/>
        <v>1.1 %</v>
      </c>
      <c r="AB153" s="25" t="str">
        <f t="shared" si="82"/>
        <v>0.6 %</v>
      </c>
      <c r="AC153" s="25" t="str">
        <f t="shared" si="83"/>
        <v>0.3 %</v>
      </c>
      <c r="AD153" s="25" t="str">
        <f t="shared" si="84"/>
        <v>-1.2 %</v>
      </c>
      <c r="AE153" s="25" t="str">
        <f t="shared" si="85"/>
        <v>1.4 %</v>
      </c>
      <c r="AF153" s="25" t="str">
        <f t="shared" si="86"/>
        <v>-4.7 %</v>
      </c>
      <c r="AG153" s="25" t="str">
        <f t="shared" si="87"/>
        <v>-4.7 %</v>
      </c>
      <c r="AH153" s="25" t="str">
        <f t="shared" si="88"/>
        <v/>
      </c>
      <c r="AI153" s="25" t="str">
        <f t="shared" si="89"/>
        <v>0.4 %</v>
      </c>
      <c r="AJ153" s="25" t="str">
        <f t="shared" si="90"/>
        <v>0.6 %</v>
      </c>
      <c r="AK153" s="25" t="str">
        <f t="shared" si="91"/>
        <v>0.4 %</v>
      </c>
      <c r="AL153" t="str">
        <f t="shared" si="92"/>
        <v>-1.2 %</v>
      </c>
      <c r="AM153" t="str">
        <f t="shared" si="93"/>
        <v>1.1 %</v>
      </c>
      <c r="AN153" t="str">
        <f t="shared" si="94"/>
        <v/>
      </c>
      <c r="AO153" t="str">
        <f t="shared" si="95"/>
        <v>-5.3 %</v>
      </c>
      <c r="AP153" t="str">
        <f t="shared" si="96"/>
        <v>-0.7 %</v>
      </c>
      <c r="AQ153" t="str">
        <f t="shared" si="97"/>
        <v>2.5 %</v>
      </c>
      <c r="AR153" t="str">
        <f t="shared" si="98"/>
        <v>-4 %</v>
      </c>
      <c r="AS153" t="str">
        <f t="shared" si="99"/>
        <v>-2.4 %</v>
      </c>
      <c r="AT153" t="str">
        <f t="shared" si="100"/>
        <v>-1.8 %</v>
      </c>
      <c r="AU153" t="str">
        <f t="shared" si="101"/>
        <v>1.1 %</v>
      </c>
      <c r="AV153" t="str">
        <f t="shared" si="102"/>
        <v>3.5 %</v>
      </c>
      <c r="AW153" t="str">
        <f t="shared" si="103"/>
        <v>5.5 %</v>
      </c>
      <c r="AX153" t="str">
        <f t="shared" si="104"/>
        <v>6.9 %</v>
      </c>
      <c r="AY153" t="str">
        <f t="shared" si="105"/>
        <v/>
      </c>
      <c r="AZ153" t="str">
        <f t="shared" si="106"/>
        <v>3.4 %</v>
      </c>
      <c r="BA153" t="str">
        <f t="shared" si="107"/>
        <v>2.6 %</v>
      </c>
      <c r="BB153" t="str">
        <f t="shared" si="108"/>
        <v>-7.8 %</v>
      </c>
    </row>
    <row r="154" spans="1:54">
      <c r="A154">
        <v>2014</v>
      </c>
      <c r="B154">
        <v>9</v>
      </c>
      <c r="C154" t="s">
        <v>127</v>
      </c>
      <c r="D154" s="10">
        <v>127.35</v>
      </c>
      <c r="E154" s="10">
        <v>128.19999999999999</v>
      </c>
      <c r="G154" s="10">
        <v>137.29</v>
      </c>
      <c r="H154" s="10">
        <v>129.79</v>
      </c>
      <c r="I154" s="10">
        <v>128.68</v>
      </c>
      <c r="J154" s="10">
        <v>119.98</v>
      </c>
      <c r="K154" s="10">
        <v>123.32</v>
      </c>
      <c r="L154" s="10">
        <v>129.51</v>
      </c>
      <c r="M154" s="10">
        <v>129.22999999999999</v>
      </c>
      <c r="N154" s="10">
        <v>137.22999999999999</v>
      </c>
      <c r="O154" s="10">
        <v>144.44</v>
      </c>
      <c r="P154" s="10">
        <v>121.82</v>
      </c>
      <c r="R154" s="10">
        <v>134.63999999999999</v>
      </c>
      <c r="S154" s="10">
        <v>129.72</v>
      </c>
      <c r="T154" s="10">
        <v>93.88</v>
      </c>
      <c r="U154" s="25" t="str">
        <f t="shared" si="75"/>
        <v>-7.6 %</v>
      </c>
      <c r="V154" s="25" t="str">
        <f t="shared" si="76"/>
        <v>-2.7 %</v>
      </c>
      <c r="W154" s="25" t="str">
        <f t="shared" si="77"/>
        <v/>
      </c>
      <c r="X154" s="25" t="str">
        <f t="shared" si="78"/>
        <v>1 %</v>
      </c>
      <c r="Y154" s="25" t="str">
        <f t="shared" si="79"/>
        <v>-0.3 %</v>
      </c>
      <c r="Z154" s="25" t="str">
        <f t="shared" si="80"/>
        <v>-0.6 %</v>
      </c>
      <c r="AA154" s="25" t="str">
        <f t="shared" si="81"/>
        <v>1.3 %</v>
      </c>
      <c r="AB154" s="25" t="str">
        <f t="shared" si="82"/>
        <v>-1.1 %</v>
      </c>
      <c r="AC154" s="25" t="str">
        <f t="shared" si="83"/>
        <v>-1.5 %</v>
      </c>
      <c r="AD154" s="25" t="str">
        <f t="shared" si="84"/>
        <v>0.8 %</v>
      </c>
      <c r="AE154" s="25" t="str">
        <f t="shared" si="85"/>
        <v>0.9 %</v>
      </c>
      <c r="AF154" s="25" t="str">
        <f t="shared" si="86"/>
        <v>9.5 %</v>
      </c>
      <c r="AG154" s="25" t="str">
        <f t="shared" si="87"/>
        <v>2.1 %</v>
      </c>
      <c r="AH154" s="25" t="str">
        <f t="shared" si="88"/>
        <v/>
      </c>
      <c r="AI154" s="25" t="str">
        <f t="shared" si="89"/>
        <v>0.3 %</v>
      </c>
      <c r="AJ154" s="25" t="str">
        <f t="shared" si="90"/>
        <v>0.1 %</v>
      </c>
      <c r="AK154" s="25" t="str">
        <f t="shared" si="91"/>
        <v>1.2 %</v>
      </c>
      <c r="AL154" t="str">
        <f t="shared" si="92"/>
        <v>7.6 %</v>
      </c>
      <c r="AM154" t="str">
        <f t="shared" si="93"/>
        <v>4.4 %</v>
      </c>
      <c r="AN154" t="str">
        <f t="shared" si="94"/>
        <v/>
      </c>
      <c r="AO154" t="str">
        <f t="shared" si="95"/>
        <v>-6 %</v>
      </c>
      <c r="AP154" t="str">
        <f t="shared" si="96"/>
        <v>-0.7 %</v>
      </c>
      <c r="AQ154" t="str">
        <f t="shared" si="97"/>
        <v>0.8 %</v>
      </c>
      <c r="AR154" t="str">
        <f t="shared" si="98"/>
        <v>-4.2 %</v>
      </c>
      <c r="AS154" t="str">
        <f t="shared" si="99"/>
        <v>-4.4 %</v>
      </c>
      <c r="AT154" t="str">
        <f t="shared" si="100"/>
        <v>-3.3 %</v>
      </c>
      <c r="AU154" t="str">
        <f t="shared" si="101"/>
        <v>-1.9 %</v>
      </c>
      <c r="AV154" t="str">
        <f t="shared" si="102"/>
        <v>4 %</v>
      </c>
      <c r="AW154" t="str">
        <f t="shared" si="103"/>
        <v>0.1 %</v>
      </c>
      <c r="AX154" t="str">
        <f t="shared" si="104"/>
        <v>0.3 %</v>
      </c>
      <c r="AY154" t="str">
        <f t="shared" si="105"/>
        <v/>
      </c>
      <c r="AZ154" t="str">
        <f t="shared" si="106"/>
        <v>3.1 %</v>
      </c>
      <c r="BA154" t="str">
        <f t="shared" si="107"/>
        <v>2.3 %</v>
      </c>
      <c r="BB154" t="str">
        <f t="shared" si="108"/>
        <v>-10.4 %</v>
      </c>
    </row>
    <row r="155" spans="1:54">
      <c r="A155">
        <v>2014</v>
      </c>
      <c r="B155">
        <v>10</v>
      </c>
      <c r="C155" t="s">
        <v>128</v>
      </c>
      <c r="D155" s="10">
        <v>127.91</v>
      </c>
      <c r="E155" s="10">
        <v>126.93</v>
      </c>
      <c r="G155" s="10">
        <v>136.72999999999999</v>
      </c>
      <c r="H155" s="10">
        <v>130.54</v>
      </c>
      <c r="I155" s="10">
        <v>128.63999999999999</v>
      </c>
      <c r="J155" s="10">
        <v>120.76</v>
      </c>
      <c r="K155" s="10">
        <v>123.97</v>
      </c>
      <c r="L155" s="10">
        <v>130.27000000000001</v>
      </c>
      <c r="M155" s="10">
        <v>127.42</v>
      </c>
      <c r="N155" s="10">
        <v>136.55000000000001</v>
      </c>
      <c r="O155" s="10">
        <v>140.91</v>
      </c>
      <c r="P155" s="10">
        <v>122.54</v>
      </c>
      <c r="R155" s="10">
        <v>134.68</v>
      </c>
      <c r="S155" s="10">
        <v>129.88999999999999</v>
      </c>
      <c r="T155" s="10">
        <v>96.27</v>
      </c>
      <c r="U155" s="25" t="str">
        <f t="shared" si="75"/>
        <v>0.4 %</v>
      </c>
      <c r="V155" s="25" t="str">
        <f t="shared" si="76"/>
        <v>-1 %</v>
      </c>
      <c r="W155" s="25" t="str">
        <f t="shared" si="77"/>
        <v/>
      </c>
      <c r="X155" s="25" t="str">
        <f t="shared" si="78"/>
        <v>-0.4 %</v>
      </c>
      <c r="Y155" s="25" t="str">
        <f t="shared" si="79"/>
        <v>0.6 %</v>
      </c>
      <c r="Z155" s="25" t="str">
        <f t="shared" si="80"/>
        <v>0 %</v>
      </c>
      <c r="AA155" s="25" t="str">
        <f t="shared" si="81"/>
        <v>0.7 %</v>
      </c>
      <c r="AB155" s="25" t="str">
        <f t="shared" si="82"/>
        <v>0.5 %</v>
      </c>
      <c r="AC155" s="25" t="str">
        <f t="shared" si="83"/>
        <v>0.6 %</v>
      </c>
      <c r="AD155" s="25" t="str">
        <f t="shared" si="84"/>
        <v>-1.4 %</v>
      </c>
      <c r="AE155" s="25" t="str">
        <f t="shared" si="85"/>
        <v>-0.5 %</v>
      </c>
      <c r="AF155" s="25" t="str">
        <f t="shared" si="86"/>
        <v>-2.4 %</v>
      </c>
      <c r="AG155" s="25" t="str">
        <f t="shared" si="87"/>
        <v>0.6 %</v>
      </c>
      <c r="AH155" s="25" t="str">
        <f t="shared" si="88"/>
        <v/>
      </c>
      <c r="AI155" s="25" t="str">
        <f t="shared" si="89"/>
        <v>0 %</v>
      </c>
      <c r="AJ155" s="25" t="str">
        <f t="shared" si="90"/>
        <v>0.1 %</v>
      </c>
      <c r="AK155" s="25" t="str">
        <f t="shared" si="91"/>
        <v>2.5 %</v>
      </c>
      <c r="AL155" t="str">
        <f t="shared" si="92"/>
        <v>-0.2 %</v>
      </c>
      <c r="AM155" t="str">
        <f t="shared" si="93"/>
        <v>1.6 %</v>
      </c>
      <c r="AN155" t="str">
        <f t="shared" si="94"/>
        <v/>
      </c>
      <c r="AO155" t="str">
        <f t="shared" si="95"/>
        <v>-6.8 %</v>
      </c>
      <c r="AP155" t="str">
        <f t="shared" si="96"/>
        <v>-0.8 %</v>
      </c>
      <c r="AQ155" t="str">
        <f t="shared" si="97"/>
        <v>-1.4 %</v>
      </c>
      <c r="AR155" t="str">
        <f t="shared" si="98"/>
        <v>-3.9 %</v>
      </c>
      <c r="AS155" t="str">
        <f t="shared" si="99"/>
        <v>-5.4 %</v>
      </c>
      <c r="AT155" t="str">
        <f t="shared" si="100"/>
        <v>-3.4 %</v>
      </c>
      <c r="AU155" t="str">
        <f t="shared" si="101"/>
        <v>-0.7 %</v>
      </c>
      <c r="AV155" t="str">
        <f t="shared" si="102"/>
        <v>3.8 %</v>
      </c>
      <c r="AW155" t="str">
        <f t="shared" si="103"/>
        <v>8.7 %</v>
      </c>
      <c r="AX155" t="str">
        <f t="shared" si="104"/>
        <v>1.2 %</v>
      </c>
      <c r="AY155" t="str">
        <f t="shared" si="105"/>
        <v/>
      </c>
      <c r="AZ155" t="str">
        <f t="shared" si="106"/>
        <v>2.2 %</v>
      </c>
      <c r="BA155" t="str">
        <f t="shared" si="107"/>
        <v>1.4 %</v>
      </c>
      <c r="BB155" t="str">
        <f t="shared" si="108"/>
        <v>-7.4 %</v>
      </c>
    </row>
    <row r="156" spans="1:54">
      <c r="A156">
        <v>2014</v>
      </c>
      <c r="B156">
        <v>11</v>
      </c>
      <c r="C156" t="s">
        <v>129</v>
      </c>
      <c r="D156" s="10">
        <v>130.83000000000001</v>
      </c>
      <c r="E156" s="10">
        <v>130.66</v>
      </c>
      <c r="G156" s="10">
        <v>135.33000000000001</v>
      </c>
      <c r="H156" s="10">
        <v>119.63</v>
      </c>
      <c r="I156" s="10">
        <v>145</v>
      </c>
      <c r="J156" s="10">
        <v>112.83</v>
      </c>
      <c r="K156" s="10">
        <v>140.61000000000001</v>
      </c>
      <c r="L156" s="10">
        <v>121.49</v>
      </c>
      <c r="M156" s="10">
        <v>129.16999999999999</v>
      </c>
      <c r="N156" s="10">
        <v>127.16</v>
      </c>
      <c r="O156" s="10">
        <v>152.19999999999999</v>
      </c>
      <c r="P156" s="10">
        <v>129.86000000000001</v>
      </c>
      <c r="R156" s="10">
        <v>144.18</v>
      </c>
      <c r="S156" s="10">
        <v>125.16</v>
      </c>
      <c r="T156" s="10">
        <v>95.81</v>
      </c>
      <c r="U156" s="25" t="str">
        <f t="shared" si="75"/>
        <v>2.3 %</v>
      </c>
      <c r="V156" s="25" t="str">
        <f t="shared" si="76"/>
        <v>2.9 %</v>
      </c>
      <c r="W156" s="25" t="str">
        <f t="shared" si="77"/>
        <v/>
      </c>
      <c r="X156" s="25" t="str">
        <f t="shared" si="78"/>
        <v>-1 %</v>
      </c>
      <c r="Y156" s="25" t="str">
        <f t="shared" si="79"/>
        <v>-8.4 %</v>
      </c>
      <c r="Z156" s="25" t="str">
        <f t="shared" si="80"/>
        <v>12.7 %</v>
      </c>
      <c r="AA156" s="25" t="str">
        <f t="shared" si="81"/>
        <v>-6.6 %</v>
      </c>
      <c r="AB156" s="25" t="str">
        <f t="shared" si="82"/>
        <v>13.4 %</v>
      </c>
      <c r="AC156" s="25" t="str">
        <f t="shared" si="83"/>
        <v>-6.7 %</v>
      </c>
      <c r="AD156" s="25" t="str">
        <f t="shared" si="84"/>
        <v>1.4 %</v>
      </c>
      <c r="AE156" s="25" t="str">
        <f t="shared" si="85"/>
        <v>-6.9 %</v>
      </c>
      <c r="AF156" s="25" t="str">
        <f t="shared" si="86"/>
        <v>8 %</v>
      </c>
      <c r="AG156" s="25" t="str">
        <f t="shared" si="87"/>
        <v>6 %</v>
      </c>
      <c r="AH156" s="25" t="str">
        <f t="shared" si="88"/>
        <v/>
      </c>
      <c r="AI156" s="25" t="str">
        <f t="shared" si="89"/>
        <v>7.1 %</v>
      </c>
      <c r="AJ156" s="25" t="str">
        <f t="shared" si="90"/>
        <v>-3.6 %</v>
      </c>
      <c r="AK156" s="25" t="str">
        <f t="shared" si="91"/>
        <v>-0.5 %</v>
      </c>
      <c r="AL156" t="str">
        <f t="shared" si="92"/>
        <v>0.5 %</v>
      </c>
      <c r="AM156" t="str">
        <f t="shared" si="93"/>
        <v>0 %</v>
      </c>
      <c r="AN156" t="str">
        <f t="shared" si="94"/>
        <v/>
      </c>
      <c r="AO156" t="str">
        <f t="shared" si="95"/>
        <v>-6.7 %</v>
      </c>
      <c r="AP156" t="str">
        <f t="shared" si="96"/>
        <v>-0.2 %</v>
      </c>
      <c r="AQ156" t="str">
        <f t="shared" si="97"/>
        <v>-1.1 %</v>
      </c>
      <c r="AR156" t="str">
        <f t="shared" si="98"/>
        <v>-2.6 %</v>
      </c>
      <c r="AS156" t="str">
        <f t="shared" si="99"/>
        <v>-4.4 %</v>
      </c>
      <c r="AT156" t="str">
        <f t="shared" si="100"/>
        <v>-2.7 %</v>
      </c>
      <c r="AU156" t="str">
        <f t="shared" si="101"/>
        <v>-2.5 %</v>
      </c>
      <c r="AV156" t="str">
        <f t="shared" si="102"/>
        <v>3.4 %</v>
      </c>
      <c r="AW156" t="str">
        <f t="shared" si="103"/>
        <v>4.3 %</v>
      </c>
      <c r="AX156" t="str">
        <f t="shared" si="104"/>
        <v>2.5 %</v>
      </c>
      <c r="AY156" t="str">
        <f t="shared" si="105"/>
        <v/>
      </c>
      <c r="AZ156" t="str">
        <f t="shared" si="106"/>
        <v>2 %</v>
      </c>
      <c r="BA156" t="str">
        <f t="shared" si="107"/>
        <v>1.1 %</v>
      </c>
      <c r="BB156" t="str">
        <f t="shared" si="108"/>
        <v>-3.6 %</v>
      </c>
    </row>
    <row r="157" spans="1:54">
      <c r="A157">
        <v>2014</v>
      </c>
      <c r="B157">
        <v>12</v>
      </c>
      <c r="C157" t="s">
        <v>130</v>
      </c>
      <c r="D157" s="10">
        <v>126.38</v>
      </c>
      <c r="E157" s="10">
        <v>126.5</v>
      </c>
      <c r="G157" s="10">
        <v>134.75</v>
      </c>
      <c r="H157" s="10">
        <v>136.26</v>
      </c>
      <c r="I157" s="10">
        <v>137.82</v>
      </c>
      <c r="J157" s="10">
        <v>122.68</v>
      </c>
      <c r="K157" s="10">
        <v>122.69</v>
      </c>
      <c r="L157" s="10">
        <v>139.43</v>
      </c>
      <c r="M157" s="10">
        <v>120.51</v>
      </c>
      <c r="N157" s="10">
        <v>130.6</v>
      </c>
      <c r="O157" s="10">
        <v>139.22</v>
      </c>
      <c r="P157" s="10">
        <v>122.24</v>
      </c>
      <c r="R157" s="10">
        <v>133.9</v>
      </c>
      <c r="S157" s="10">
        <v>129.53</v>
      </c>
      <c r="T157" s="10">
        <v>96.09</v>
      </c>
      <c r="U157" s="25" t="str">
        <f t="shared" si="75"/>
        <v>-3.4 %</v>
      </c>
      <c r="V157" s="25" t="str">
        <f t="shared" si="76"/>
        <v>-3.2 %</v>
      </c>
      <c r="W157" s="25" t="str">
        <f t="shared" si="77"/>
        <v/>
      </c>
      <c r="X157" s="25" t="str">
        <f t="shared" si="78"/>
        <v>-0.4 %</v>
      </c>
      <c r="Y157" s="25" t="str">
        <f t="shared" si="79"/>
        <v>13.9 %</v>
      </c>
      <c r="Z157" s="25" t="str">
        <f t="shared" si="80"/>
        <v>-5 %</v>
      </c>
      <c r="AA157" s="25" t="str">
        <f t="shared" si="81"/>
        <v>8.7 %</v>
      </c>
      <c r="AB157" s="25" t="str">
        <f t="shared" si="82"/>
        <v>-12.7 %</v>
      </c>
      <c r="AC157" s="25" t="str">
        <f t="shared" si="83"/>
        <v>14.8 %</v>
      </c>
      <c r="AD157" s="25" t="str">
        <f t="shared" si="84"/>
        <v>-6.7 %</v>
      </c>
      <c r="AE157" s="25" t="str">
        <f t="shared" si="85"/>
        <v>2.7 %</v>
      </c>
      <c r="AF157" s="25" t="str">
        <f t="shared" si="86"/>
        <v>-8.5 %</v>
      </c>
      <c r="AG157" s="25" t="str">
        <f t="shared" si="87"/>
        <v>-5.9 %</v>
      </c>
      <c r="AH157" s="25" t="str">
        <f t="shared" si="88"/>
        <v/>
      </c>
      <c r="AI157" s="25" t="str">
        <f t="shared" si="89"/>
        <v>-7.1 %</v>
      </c>
      <c r="AJ157" s="25" t="str">
        <f t="shared" si="90"/>
        <v>3.5 %</v>
      </c>
      <c r="AK157" s="25" t="str">
        <f t="shared" si="91"/>
        <v>0.3 %</v>
      </c>
      <c r="AL157" t="str">
        <f t="shared" si="92"/>
        <v>2.3 %</v>
      </c>
      <c r="AM157" t="str">
        <f t="shared" si="93"/>
        <v>2.1 %</v>
      </c>
      <c r="AN157" t="str">
        <f t="shared" si="94"/>
        <v/>
      </c>
      <c r="AO157" t="str">
        <f t="shared" si="95"/>
        <v>-7.4 %</v>
      </c>
      <c r="AP157" t="str">
        <f t="shared" si="96"/>
        <v>-8.9 %</v>
      </c>
      <c r="AQ157" t="str">
        <f t="shared" si="97"/>
        <v>10.6 %</v>
      </c>
      <c r="AR157" t="str">
        <f t="shared" si="98"/>
        <v>-8.7 %</v>
      </c>
      <c r="AS157" t="str">
        <f t="shared" si="99"/>
        <v>9 %</v>
      </c>
      <c r="AT157" t="str">
        <f t="shared" si="100"/>
        <v>-9.7 %</v>
      </c>
      <c r="AU157" t="str">
        <f t="shared" si="101"/>
        <v>-0.3 %</v>
      </c>
      <c r="AV157" t="str">
        <f t="shared" si="102"/>
        <v>-3.7 %</v>
      </c>
      <c r="AW157" t="str">
        <f t="shared" si="103"/>
        <v>12.4 %</v>
      </c>
      <c r="AX157" t="str">
        <f t="shared" si="104"/>
        <v>6.8 %</v>
      </c>
      <c r="AY157" t="str">
        <f t="shared" si="105"/>
        <v/>
      </c>
      <c r="AZ157" t="str">
        <f t="shared" si="106"/>
        <v>8.4 %</v>
      </c>
      <c r="BA157" t="str">
        <f t="shared" si="107"/>
        <v>-3.6 %</v>
      </c>
      <c r="BB157" t="str">
        <f t="shared" si="108"/>
        <v>-3.5 %</v>
      </c>
    </row>
    <row r="158" spans="1:54">
      <c r="A158">
        <v>2015</v>
      </c>
      <c r="B158">
        <v>1</v>
      </c>
      <c r="C158" t="s">
        <v>119</v>
      </c>
      <c r="D158" s="10">
        <v>129.04</v>
      </c>
      <c r="E158" s="10">
        <v>129.68</v>
      </c>
      <c r="G158" s="10">
        <v>138.9</v>
      </c>
      <c r="H158" s="10">
        <v>128.56</v>
      </c>
      <c r="I158" s="10">
        <v>128.68</v>
      </c>
      <c r="J158" s="10">
        <v>118.1</v>
      </c>
      <c r="K158" s="10">
        <v>122.47</v>
      </c>
      <c r="L158" s="10">
        <v>130.24</v>
      </c>
      <c r="M158" s="10">
        <v>127.32</v>
      </c>
      <c r="N158" s="10">
        <v>129.84</v>
      </c>
      <c r="O158" s="10">
        <v>145.35</v>
      </c>
      <c r="P158" s="10">
        <v>119.15</v>
      </c>
      <c r="R158" s="10">
        <v>133.22999999999999</v>
      </c>
      <c r="S158" s="10">
        <v>130.02000000000001</v>
      </c>
      <c r="T158" s="10">
        <v>93.84</v>
      </c>
      <c r="U158" s="25" t="str">
        <f t="shared" si="75"/>
        <v>2.1 %</v>
      </c>
      <c r="V158" s="25" t="str">
        <f t="shared" si="76"/>
        <v>2.5 %</v>
      </c>
      <c r="W158" s="25" t="str">
        <f t="shared" si="77"/>
        <v/>
      </c>
      <c r="X158" s="25" t="str">
        <f t="shared" si="78"/>
        <v>3.1 %</v>
      </c>
      <c r="Y158" s="25" t="str">
        <f t="shared" si="79"/>
        <v>-5.7 %</v>
      </c>
      <c r="Z158" s="25" t="str">
        <f t="shared" si="80"/>
        <v>-6.6 %</v>
      </c>
      <c r="AA158" s="25" t="str">
        <f t="shared" si="81"/>
        <v>-3.7 %</v>
      </c>
      <c r="AB158" s="25" t="str">
        <f t="shared" si="82"/>
        <v>-0.2 %</v>
      </c>
      <c r="AC158" s="25" t="str">
        <f t="shared" si="83"/>
        <v>-6.6 %</v>
      </c>
      <c r="AD158" s="25" t="str">
        <f t="shared" si="84"/>
        <v>5.7 %</v>
      </c>
      <c r="AE158" s="25" t="str">
        <f t="shared" si="85"/>
        <v>-0.6 %</v>
      </c>
      <c r="AF158" s="25" t="str">
        <f t="shared" si="86"/>
        <v>4.4 %</v>
      </c>
      <c r="AG158" s="25" t="str">
        <f t="shared" si="87"/>
        <v>-2.5 %</v>
      </c>
      <c r="AH158" s="25" t="str">
        <f t="shared" si="88"/>
        <v/>
      </c>
      <c r="AI158" s="25" t="str">
        <f t="shared" si="89"/>
        <v>-0.5 %</v>
      </c>
      <c r="AJ158" s="25" t="str">
        <f t="shared" si="90"/>
        <v>0.4 %</v>
      </c>
      <c r="AK158" s="25" t="str">
        <f t="shared" si="91"/>
        <v>-2.3 %</v>
      </c>
      <c r="AL158" t="str">
        <f t="shared" si="92"/>
        <v>-1.2 %</v>
      </c>
      <c r="AM158" t="str">
        <f t="shared" si="93"/>
        <v>-1.1 %</v>
      </c>
      <c r="AN158" t="str">
        <f t="shared" si="94"/>
        <v/>
      </c>
      <c r="AO158" t="str">
        <f t="shared" si="95"/>
        <v>-6.6 %</v>
      </c>
      <c r="AP158" t="str">
        <f t="shared" si="96"/>
        <v>4.3 %</v>
      </c>
      <c r="AQ158" t="str">
        <f t="shared" si="97"/>
        <v>6.7 %</v>
      </c>
      <c r="AR158" t="str">
        <f t="shared" si="98"/>
        <v>-0.4 %</v>
      </c>
      <c r="AS158" t="str">
        <f t="shared" si="99"/>
        <v>-5.1 %</v>
      </c>
      <c r="AT158" t="str">
        <f t="shared" si="100"/>
        <v>3.5 %</v>
      </c>
      <c r="AU158" t="str">
        <f t="shared" si="101"/>
        <v>-7 %</v>
      </c>
      <c r="AV158" t="str">
        <f t="shared" si="102"/>
        <v>0 %</v>
      </c>
      <c r="AW158" t="str">
        <f t="shared" si="103"/>
        <v>2 %</v>
      </c>
      <c r="AX158" t="str">
        <f t="shared" si="104"/>
        <v>-1.5 %</v>
      </c>
      <c r="AY158" t="str">
        <f t="shared" si="105"/>
        <v/>
      </c>
      <c r="AZ158" t="str">
        <f t="shared" si="106"/>
        <v>0.8 %</v>
      </c>
      <c r="BA158" t="str">
        <f t="shared" si="107"/>
        <v>0.1 %</v>
      </c>
      <c r="BB158" t="str">
        <f t="shared" si="108"/>
        <v>-3.2 %</v>
      </c>
    </row>
    <row r="159" spans="1:54">
      <c r="A159">
        <v>2015</v>
      </c>
      <c r="B159">
        <v>2</v>
      </c>
      <c r="C159" t="s">
        <v>120</v>
      </c>
      <c r="D159" s="10">
        <v>129.65</v>
      </c>
      <c r="E159" s="10">
        <v>128.41</v>
      </c>
      <c r="G159" s="10">
        <v>140.27000000000001</v>
      </c>
      <c r="H159" s="10">
        <v>129.59</v>
      </c>
      <c r="I159" s="10">
        <v>127.83</v>
      </c>
      <c r="J159" s="10">
        <v>118.35</v>
      </c>
      <c r="K159" s="10">
        <v>119.35</v>
      </c>
      <c r="L159" s="10">
        <v>131.47999999999999</v>
      </c>
      <c r="M159" s="10">
        <v>126.38</v>
      </c>
      <c r="N159" s="10">
        <v>127.67</v>
      </c>
      <c r="O159" s="10">
        <v>138.4</v>
      </c>
      <c r="P159" s="10">
        <v>123.45</v>
      </c>
      <c r="R159" s="10">
        <v>134.35</v>
      </c>
      <c r="S159" s="10">
        <v>129.22999999999999</v>
      </c>
      <c r="T159" s="10">
        <v>93.13</v>
      </c>
      <c r="U159" s="25" t="str">
        <f t="shared" si="75"/>
        <v>0.5 %</v>
      </c>
      <c r="V159" s="25" t="str">
        <f t="shared" si="76"/>
        <v>-1 %</v>
      </c>
      <c r="W159" s="25" t="str">
        <f t="shared" si="77"/>
        <v/>
      </c>
      <c r="X159" s="25" t="str">
        <f t="shared" si="78"/>
        <v>1 %</v>
      </c>
      <c r="Y159" s="25" t="str">
        <f t="shared" si="79"/>
        <v>0.8 %</v>
      </c>
      <c r="Z159" s="25" t="str">
        <f t="shared" si="80"/>
        <v>-0.7 %</v>
      </c>
      <c r="AA159" s="25" t="str">
        <f t="shared" si="81"/>
        <v>0.2 %</v>
      </c>
      <c r="AB159" s="25" t="str">
        <f t="shared" si="82"/>
        <v>-2.5 %</v>
      </c>
      <c r="AC159" s="25" t="str">
        <f t="shared" si="83"/>
        <v>1 %</v>
      </c>
      <c r="AD159" s="25" t="str">
        <f t="shared" si="84"/>
        <v>-0.7 %</v>
      </c>
      <c r="AE159" s="25" t="str">
        <f t="shared" si="85"/>
        <v>-1.7 %</v>
      </c>
      <c r="AF159" s="25" t="str">
        <f t="shared" si="86"/>
        <v>-4.8 %</v>
      </c>
      <c r="AG159" s="25" t="str">
        <f t="shared" si="87"/>
        <v>3.6 %</v>
      </c>
      <c r="AH159" s="25" t="str">
        <f t="shared" si="88"/>
        <v/>
      </c>
      <c r="AI159" s="25" t="str">
        <f t="shared" si="89"/>
        <v>0.8 %</v>
      </c>
      <c r="AJ159" s="25" t="str">
        <f t="shared" si="90"/>
        <v>-0.6 %</v>
      </c>
      <c r="AK159" s="25" t="str">
        <f t="shared" si="91"/>
        <v>-0.8 %</v>
      </c>
      <c r="AL159" t="str">
        <f t="shared" si="92"/>
        <v>1.2 %</v>
      </c>
      <c r="AM159" t="str">
        <f t="shared" si="93"/>
        <v>1.8 %</v>
      </c>
      <c r="AN159" t="str">
        <f t="shared" si="94"/>
        <v/>
      </c>
      <c r="AO159" t="str">
        <f t="shared" si="95"/>
        <v>-2.4 %</v>
      </c>
      <c r="AP159" t="str">
        <f t="shared" si="96"/>
        <v>0.3 %</v>
      </c>
      <c r="AQ159" t="str">
        <f t="shared" si="97"/>
        <v>0.6 %</v>
      </c>
      <c r="AR159" t="str">
        <f t="shared" si="98"/>
        <v>-2.7 %</v>
      </c>
      <c r="AS159" t="str">
        <f t="shared" si="99"/>
        <v>-3.7 %</v>
      </c>
      <c r="AT159" t="str">
        <f t="shared" si="100"/>
        <v>-1.9 %</v>
      </c>
      <c r="AU159" t="str">
        <f t="shared" si="101"/>
        <v>0.4 %</v>
      </c>
      <c r="AV159" t="str">
        <f t="shared" si="102"/>
        <v>0.7 %</v>
      </c>
      <c r="AW159" t="str">
        <f t="shared" si="103"/>
        <v>8.4 %</v>
      </c>
      <c r="AX159" t="str">
        <f t="shared" si="104"/>
        <v>-2.9 %</v>
      </c>
      <c r="AY159" t="str">
        <f t="shared" si="105"/>
        <v/>
      </c>
      <c r="AZ159" t="str">
        <f t="shared" si="106"/>
        <v>0.5 %</v>
      </c>
      <c r="BA159" t="str">
        <f t="shared" si="107"/>
        <v>1 %</v>
      </c>
      <c r="BB159" t="str">
        <f t="shared" si="108"/>
        <v>-4.7 %</v>
      </c>
    </row>
    <row r="160" spans="1:54">
      <c r="A160">
        <v>2015</v>
      </c>
      <c r="B160">
        <v>3</v>
      </c>
      <c r="C160" t="s">
        <v>121</v>
      </c>
      <c r="D160" s="10">
        <v>130.51</v>
      </c>
      <c r="E160" s="10">
        <v>130.27000000000001</v>
      </c>
      <c r="G160" s="10">
        <v>139.88</v>
      </c>
      <c r="H160" s="10">
        <v>124.58</v>
      </c>
      <c r="I160" s="10">
        <v>129.15</v>
      </c>
      <c r="J160" s="10">
        <v>119.28</v>
      </c>
      <c r="K160" s="10">
        <v>122.79</v>
      </c>
      <c r="L160" s="10">
        <v>132.18</v>
      </c>
      <c r="M160" s="10">
        <v>126.59</v>
      </c>
      <c r="N160" s="10">
        <v>129.71</v>
      </c>
      <c r="O160" s="10">
        <v>142.29</v>
      </c>
      <c r="P160" s="10">
        <v>122.9</v>
      </c>
      <c r="R160" s="10">
        <v>137.29</v>
      </c>
      <c r="S160" s="10">
        <v>131.58000000000001</v>
      </c>
      <c r="T160" s="10">
        <v>92.71</v>
      </c>
      <c r="U160" s="25" t="str">
        <f t="shared" si="75"/>
        <v>0.7 %</v>
      </c>
      <c r="V160" s="25" t="str">
        <f t="shared" si="76"/>
        <v>1.4 %</v>
      </c>
      <c r="W160" s="25" t="str">
        <f t="shared" si="77"/>
        <v/>
      </c>
      <c r="X160" s="25" t="str">
        <f t="shared" si="78"/>
        <v>-0.3 %</v>
      </c>
      <c r="Y160" s="25" t="str">
        <f t="shared" si="79"/>
        <v>-3.9 %</v>
      </c>
      <c r="Z160" s="25" t="str">
        <f t="shared" si="80"/>
        <v>1 %</v>
      </c>
      <c r="AA160" s="25" t="str">
        <f t="shared" si="81"/>
        <v>0.8 %</v>
      </c>
      <c r="AB160" s="25" t="str">
        <f t="shared" si="82"/>
        <v>2.9 %</v>
      </c>
      <c r="AC160" s="25" t="str">
        <f t="shared" si="83"/>
        <v>0.5 %</v>
      </c>
      <c r="AD160" s="25" t="str">
        <f t="shared" si="84"/>
        <v>0.2 %</v>
      </c>
      <c r="AE160" s="25" t="str">
        <f t="shared" si="85"/>
        <v>1.6 %</v>
      </c>
      <c r="AF160" s="25" t="str">
        <f t="shared" si="86"/>
        <v>2.8 %</v>
      </c>
      <c r="AG160" s="25" t="str">
        <f t="shared" si="87"/>
        <v>-0.4 %</v>
      </c>
      <c r="AH160" s="25" t="str">
        <f t="shared" si="88"/>
        <v/>
      </c>
      <c r="AI160" s="25" t="str">
        <f t="shared" si="89"/>
        <v>2.2 %</v>
      </c>
      <c r="AJ160" s="25" t="str">
        <f t="shared" si="90"/>
        <v>1.8 %</v>
      </c>
      <c r="AK160" s="25" t="str">
        <f t="shared" si="91"/>
        <v>-0.5 %</v>
      </c>
      <c r="AL160" t="str">
        <f t="shared" si="92"/>
        <v>1.6 %</v>
      </c>
      <c r="AM160" t="str">
        <f t="shared" si="93"/>
        <v>0.9 %</v>
      </c>
      <c r="AN160" t="str">
        <f t="shared" si="94"/>
        <v/>
      </c>
      <c r="AO160" t="str">
        <f t="shared" si="95"/>
        <v>-2.4 %</v>
      </c>
      <c r="AP160" t="str">
        <f t="shared" si="96"/>
        <v>1.1 %</v>
      </c>
      <c r="AQ160" t="str">
        <f t="shared" si="97"/>
        <v>0.1 %</v>
      </c>
      <c r="AR160" t="str">
        <f t="shared" si="98"/>
        <v>-2.5 %</v>
      </c>
      <c r="AS160" t="str">
        <f t="shared" si="99"/>
        <v>-6.5 %</v>
      </c>
      <c r="AT160" t="str">
        <f t="shared" si="100"/>
        <v>-1 %</v>
      </c>
      <c r="AU160" t="str">
        <f t="shared" si="101"/>
        <v>0.5 %</v>
      </c>
      <c r="AV160" t="str">
        <f t="shared" si="102"/>
        <v>-1.4 %</v>
      </c>
      <c r="AW160" t="str">
        <f t="shared" si="103"/>
        <v>2.3 %</v>
      </c>
      <c r="AX160" t="str">
        <f t="shared" si="104"/>
        <v>1.7 %</v>
      </c>
      <c r="AY160" t="str">
        <f t="shared" si="105"/>
        <v/>
      </c>
      <c r="AZ160" t="str">
        <f t="shared" si="106"/>
        <v>0.7 %</v>
      </c>
      <c r="BA160" t="str">
        <f t="shared" si="107"/>
        <v>-0.2 %</v>
      </c>
      <c r="BB160" t="str">
        <f t="shared" si="108"/>
        <v>-3.8 %</v>
      </c>
    </row>
    <row r="161" spans="1:54">
      <c r="A161">
        <v>2015</v>
      </c>
      <c r="B161">
        <v>4</v>
      </c>
      <c r="C161" t="s">
        <v>122</v>
      </c>
      <c r="D161" s="10">
        <v>129.53</v>
      </c>
      <c r="E161" s="10">
        <v>129.19999999999999</v>
      </c>
      <c r="G161" s="10">
        <v>134.79</v>
      </c>
      <c r="H161" s="10">
        <v>123.13</v>
      </c>
      <c r="I161" s="10">
        <v>129.77000000000001</v>
      </c>
      <c r="J161" s="10">
        <v>120.98</v>
      </c>
      <c r="K161" s="10">
        <v>122.09</v>
      </c>
      <c r="L161" s="10">
        <v>133.27000000000001</v>
      </c>
      <c r="M161" s="10">
        <v>129.6</v>
      </c>
      <c r="N161" s="10">
        <v>130.97999999999999</v>
      </c>
      <c r="O161" s="10">
        <v>145.32</v>
      </c>
      <c r="P161" s="10">
        <v>122.03</v>
      </c>
      <c r="R161" s="10">
        <v>136.72999999999999</v>
      </c>
      <c r="S161" s="10">
        <v>129.33000000000001</v>
      </c>
      <c r="T161" s="10">
        <v>96.94</v>
      </c>
      <c r="U161" s="25" t="str">
        <f t="shared" si="75"/>
        <v>-0.8 %</v>
      </c>
      <c r="V161" s="25" t="str">
        <f t="shared" si="76"/>
        <v>-0.8 %</v>
      </c>
      <c r="W161" s="25" t="str">
        <f t="shared" si="77"/>
        <v/>
      </c>
      <c r="X161" s="25" t="str">
        <f t="shared" si="78"/>
        <v>-3.6 %</v>
      </c>
      <c r="Y161" s="25" t="str">
        <f t="shared" si="79"/>
        <v>-1.2 %</v>
      </c>
      <c r="Z161" s="25" t="str">
        <f t="shared" si="80"/>
        <v>0.5 %</v>
      </c>
      <c r="AA161" s="25" t="str">
        <f t="shared" si="81"/>
        <v>1.4 %</v>
      </c>
      <c r="AB161" s="25" t="str">
        <f t="shared" si="82"/>
        <v>-0.6 %</v>
      </c>
      <c r="AC161" s="25" t="str">
        <f t="shared" si="83"/>
        <v>0.8 %</v>
      </c>
      <c r="AD161" s="25" t="str">
        <f t="shared" si="84"/>
        <v>2.4 %</v>
      </c>
      <c r="AE161" s="25" t="str">
        <f t="shared" si="85"/>
        <v>1 %</v>
      </c>
      <c r="AF161" s="25" t="str">
        <f t="shared" si="86"/>
        <v>2.1 %</v>
      </c>
      <c r="AG161" s="25" t="str">
        <f t="shared" si="87"/>
        <v>-0.7 %</v>
      </c>
      <c r="AH161" s="25" t="str">
        <f t="shared" si="88"/>
        <v/>
      </c>
      <c r="AI161" s="25" t="str">
        <f t="shared" si="89"/>
        <v>-0.4 %</v>
      </c>
      <c r="AJ161" s="25" t="str">
        <f t="shared" si="90"/>
        <v>-1.7 %</v>
      </c>
      <c r="AK161" s="25" t="str">
        <f t="shared" si="91"/>
        <v>4.6 %</v>
      </c>
      <c r="AL161" t="str">
        <f t="shared" si="92"/>
        <v>3.1 %</v>
      </c>
      <c r="AM161" t="str">
        <f t="shared" si="93"/>
        <v>3.1 %</v>
      </c>
      <c r="AN161" t="str">
        <f t="shared" si="94"/>
        <v/>
      </c>
      <c r="AO161" t="str">
        <f t="shared" si="95"/>
        <v>-2.9 %</v>
      </c>
      <c r="AP161" t="str">
        <f t="shared" si="96"/>
        <v>-2.1 %</v>
      </c>
      <c r="AQ161" t="str">
        <f t="shared" si="97"/>
        <v>0.5 %</v>
      </c>
      <c r="AR161" t="str">
        <f t="shared" si="98"/>
        <v>-0.5 %</v>
      </c>
      <c r="AS161" t="str">
        <f t="shared" si="99"/>
        <v>-2.5 %</v>
      </c>
      <c r="AT161" t="str">
        <f t="shared" si="100"/>
        <v>0 %</v>
      </c>
      <c r="AU161" t="str">
        <f t="shared" si="101"/>
        <v>2.1 %</v>
      </c>
      <c r="AV161" t="str">
        <f t="shared" si="102"/>
        <v>0.7 %</v>
      </c>
      <c r="AW161" t="str">
        <f t="shared" si="103"/>
        <v>6 %</v>
      </c>
      <c r="AX161" t="str">
        <f t="shared" si="104"/>
        <v>2.6 %</v>
      </c>
      <c r="AY161" t="str">
        <f t="shared" si="105"/>
        <v/>
      </c>
      <c r="AZ161" t="str">
        <f t="shared" si="106"/>
        <v>2.9 %</v>
      </c>
      <c r="BA161" t="str">
        <f t="shared" si="107"/>
        <v>1.8 %</v>
      </c>
      <c r="BB161" t="str">
        <f t="shared" si="108"/>
        <v>-2.8 %</v>
      </c>
    </row>
    <row r="162" spans="1:54">
      <c r="A162">
        <v>2015</v>
      </c>
      <c r="B162">
        <v>5</v>
      </c>
      <c r="C162" t="s">
        <v>123</v>
      </c>
      <c r="D162" s="10">
        <v>127.88</v>
      </c>
      <c r="E162" s="10">
        <v>131.22999999999999</v>
      </c>
      <c r="G162" s="10">
        <v>134.75</v>
      </c>
      <c r="H162" s="10">
        <v>125.61</v>
      </c>
      <c r="I162" s="10">
        <v>130.57</v>
      </c>
      <c r="J162" s="10">
        <v>121.16</v>
      </c>
      <c r="K162" s="10">
        <v>122.69</v>
      </c>
      <c r="L162" s="10">
        <v>135.47999999999999</v>
      </c>
      <c r="M162" s="10">
        <v>132.91</v>
      </c>
      <c r="N162" s="10">
        <v>135.05000000000001</v>
      </c>
      <c r="O162" s="10">
        <v>146.81</v>
      </c>
      <c r="P162" s="10">
        <v>125.7</v>
      </c>
      <c r="R162" s="10">
        <v>136.91</v>
      </c>
      <c r="S162" s="10">
        <v>128.86000000000001</v>
      </c>
      <c r="T162" s="10">
        <v>99.11</v>
      </c>
      <c r="U162" s="25" t="str">
        <f t="shared" si="75"/>
        <v>-1.3 %</v>
      </c>
      <c r="V162" s="25" t="str">
        <f t="shared" si="76"/>
        <v>1.6 %</v>
      </c>
      <c r="W162" s="25" t="str">
        <f t="shared" si="77"/>
        <v/>
      </c>
      <c r="X162" s="25" t="str">
        <f t="shared" si="78"/>
        <v>0 %</v>
      </c>
      <c r="Y162" s="25" t="str">
        <f t="shared" si="79"/>
        <v>2 %</v>
      </c>
      <c r="Z162" s="25" t="str">
        <f t="shared" si="80"/>
        <v>0.6 %</v>
      </c>
      <c r="AA162" s="25" t="str">
        <f t="shared" si="81"/>
        <v>0.1 %</v>
      </c>
      <c r="AB162" s="25" t="str">
        <f t="shared" si="82"/>
        <v>0.5 %</v>
      </c>
      <c r="AC162" s="25" t="str">
        <f t="shared" si="83"/>
        <v>1.7 %</v>
      </c>
      <c r="AD162" s="25" t="str">
        <f t="shared" si="84"/>
        <v>2.6 %</v>
      </c>
      <c r="AE162" s="25" t="str">
        <f t="shared" si="85"/>
        <v>3.1 %</v>
      </c>
      <c r="AF162" s="25" t="str">
        <f t="shared" si="86"/>
        <v>1 %</v>
      </c>
      <c r="AG162" s="25" t="str">
        <f t="shared" si="87"/>
        <v>3 %</v>
      </c>
      <c r="AH162" s="25" t="str">
        <f t="shared" si="88"/>
        <v/>
      </c>
      <c r="AI162" s="25" t="str">
        <f t="shared" si="89"/>
        <v>0.1 %</v>
      </c>
      <c r="AJ162" s="25" t="str">
        <f t="shared" si="90"/>
        <v>-0.4 %</v>
      </c>
      <c r="AK162" s="25" t="str">
        <f t="shared" si="91"/>
        <v>2.2 %</v>
      </c>
      <c r="AL162" t="str">
        <f t="shared" si="92"/>
        <v>2.3 %</v>
      </c>
      <c r="AM162" t="str">
        <f t="shared" si="93"/>
        <v>2 %</v>
      </c>
      <c r="AN162" t="str">
        <f t="shared" si="94"/>
        <v/>
      </c>
      <c r="AO162" t="str">
        <f t="shared" si="95"/>
        <v>-5.2 %</v>
      </c>
      <c r="AP162" t="str">
        <f t="shared" si="96"/>
        <v>-2.9 %</v>
      </c>
      <c r="AQ162" t="str">
        <f t="shared" si="97"/>
        <v>-0.3 %</v>
      </c>
      <c r="AR162" t="str">
        <f t="shared" si="98"/>
        <v>1.8 %</v>
      </c>
      <c r="AS162" t="str">
        <f t="shared" si="99"/>
        <v>-3.3 %</v>
      </c>
      <c r="AT162" t="str">
        <f t="shared" si="100"/>
        <v>0.2 %</v>
      </c>
      <c r="AU162" t="str">
        <f t="shared" si="101"/>
        <v>4.4 %</v>
      </c>
      <c r="AV162" t="str">
        <f t="shared" si="102"/>
        <v>1 %</v>
      </c>
      <c r="AW162" t="str">
        <f t="shared" si="103"/>
        <v>7.2 %</v>
      </c>
      <c r="AX162" t="str">
        <f t="shared" si="104"/>
        <v>0.8 %</v>
      </c>
      <c r="AY162" t="str">
        <f t="shared" si="105"/>
        <v/>
      </c>
      <c r="AZ162" t="str">
        <f t="shared" si="106"/>
        <v>2.4 %</v>
      </c>
      <c r="BA162" t="str">
        <f t="shared" si="107"/>
        <v>0.3 %</v>
      </c>
      <c r="BB162" t="str">
        <f t="shared" si="108"/>
        <v>3.3 %</v>
      </c>
    </row>
    <row r="163" spans="1:54">
      <c r="A163">
        <v>2015</v>
      </c>
      <c r="B163">
        <v>6</v>
      </c>
      <c r="C163" t="s">
        <v>124</v>
      </c>
      <c r="D163" s="10">
        <v>127.41</v>
      </c>
      <c r="E163" s="10">
        <v>130.82</v>
      </c>
      <c r="G163" s="10">
        <v>134.38</v>
      </c>
      <c r="H163" s="10">
        <v>126.08</v>
      </c>
      <c r="I163" s="10">
        <v>132.66999999999999</v>
      </c>
      <c r="J163" s="10">
        <v>121.42</v>
      </c>
      <c r="K163" s="10">
        <v>123.69</v>
      </c>
      <c r="L163" s="10">
        <v>135.21</v>
      </c>
      <c r="M163" s="10">
        <v>131.93</v>
      </c>
      <c r="N163" s="10">
        <v>135.38999999999999</v>
      </c>
      <c r="O163" s="10">
        <v>147.12</v>
      </c>
      <c r="P163" s="10">
        <v>126.31</v>
      </c>
      <c r="R163" s="10">
        <v>137.24</v>
      </c>
      <c r="S163" s="10">
        <v>129.63</v>
      </c>
      <c r="T163" s="10">
        <v>99.57</v>
      </c>
      <c r="U163" s="25" t="str">
        <f t="shared" si="75"/>
        <v>-0.4 %</v>
      </c>
      <c r="V163" s="25" t="str">
        <f t="shared" si="76"/>
        <v>-0.3 %</v>
      </c>
      <c r="W163" s="25" t="str">
        <f t="shared" si="77"/>
        <v/>
      </c>
      <c r="X163" s="25" t="str">
        <f t="shared" si="78"/>
        <v>-0.3 %</v>
      </c>
      <c r="Y163" s="25" t="str">
        <f t="shared" si="79"/>
        <v>0.4 %</v>
      </c>
      <c r="Z163" s="25" t="str">
        <f t="shared" si="80"/>
        <v>1.6 %</v>
      </c>
      <c r="AA163" s="25" t="str">
        <f t="shared" si="81"/>
        <v>0.2 %</v>
      </c>
      <c r="AB163" s="25" t="str">
        <f t="shared" si="82"/>
        <v>0.8 %</v>
      </c>
      <c r="AC163" s="25" t="str">
        <f t="shared" si="83"/>
        <v>-0.2 %</v>
      </c>
      <c r="AD163" s="25" t="str">
        <f t="shared" si="84"/>
        <v>-0.7 %</v>
      </c>
      <c r="AE163" s="25" t="str">
        <f t="shared" si="85"/>
        <v>0.3 %</v>
      </c>
      <c r="AF163" s="25" t="str">
        <f t="shared" si="86"/>
        <v>0.2 %</v>
      </c>
      <c r="AG163" s="25" t="str">
        <f t="shared" si="87"/>
        <v>0.5 %</v>
      </c>
      <c r="AH163" s="25" t="str">
        <f t="shared" si="88"/>
        <v/>
      </c>
      <c r="AI163" s="25" t="str">
        <f t="shared" si="89"/>
        <v>0.2 %</v>
      </c>
      <c r="AJ163" s="25" t="str">
        <f t="shared" si="90"/>
        <v>0.6 %</v>
      </c>
      <c r="AK163" s="25" t="str">
        <f t="shared" si="91"/>
        <v>0.5 %</v>
      </c>
      <c r="AL163" t="str">
        <f t="shared" si="92"/>
        <v>0.1 %</v>
      </c>
      <c r="AM163" t="str">
        <f t="shared" si="93"/>
        <v>2.6 %</v>
      </c>
      <c r="AN163" t="str">
        <f t="shared" si="94"/>
        <v/>
      </c>
      <c r="AO163" t="str">
        <f t="shared" si="95"/>
        <v>-4.3 %</v>
      </c>
      <c r="AP163" t="str">
        <f t="shared" si="96"/>
        <v>-2.1 %</v>
      </c>
      <c r="AQ163" t="str">
        <f t="shared" si="97"/>
        <v>-0.9 %</v>
      </c>
      <c r="AR163" t="str">
        <f t="shared" si="98"/>
        <v>2.3 %</v>
      </c>
      <c r="AS163" t="str">
        <f t="shared" si="99"/>
        <v>-2.6 %</v>
      </c>
      <c r="AT163" t="str">
        <f t="shared" si="100"/>
        <v>2 %</v>
      </c>
      <c r="AU163" t="str">
        <f t="shared" si="101"/>
        <v>4.2 %</v>
      </c>
      <c r="AV163" t="str">
        <f t="shared" si="102"/>
        <v>2.2 %</v>
      </c>
      <c r="AW163" t="str">
        <f t="shared" si="103"/>
        <v>6.8 %</v>
      </c>
      <c r="AX163" t="str">
        <f t="shared" si="104"/>
        <v>2.5 %</v>
      </c>
      <c r="AY163" t="str">
        <f t="shared" si="105"/>
        <v/>
      </c>
      <c r="AZ163" t="str">
        <f t="shared" si="106"/>
        <v>1.5 %</v>
      </c>
      <c r="BA163" t="str">
        <f t="shared" si="107"/>
        <v>-0.7 %</v>
      </c>
      <c r="BB163" t="str">
        <f t="shared" si="108"/>
        <v>4.3 %</v>
      </c>
    </row>
    <row r="164" spans="1:54">
      <c r="A164">
        <v>2015</v>
      </c>
      <c r="B164">
        <v>7</v>
      </c>
      <c r="C164" t="s">
        <v>125</v>
      </c>
      <c r="D164" s="10">
        <v>129.38</v>
      </c>
      <c r="E164" s="10">
        <v>128.93</v>
      </c>
      <c r="G164" s="10">
        <v>134.87</v>
      </c>
      <c r="H164" s="10">
        <v>127.87</v>
      </c>
      <c r="I164" s="10">
        <v>132.65</v>
      </c>
      <c r="J164" s="10">
        <v>121.07</v>
      </c>
      <c r="K164" s="10">
        <v>121.95</v>
      </c>
      <c r="L164" s="10">
        <v>135.58000000000001</v>
      </c>
      <c r="M164" s="10">
        <v>131.83000000000001</v>
      </c>
      <c r="N164" s="10">
        <v>139.30000000000001</v>
      </c>
      <c r="O164" s="10">
        <v>145.84</v>
      </c>
      <c r="P164" s="10">
        <v>125.85</v>
      </c>
      <c r="R164" s="10">
        <v>136.59</v>
      </c>
      <c r="S164" s="10">
        <v>130.07</v>
      </c>
      <c r="T164" s="10">
        <v>99.68</v>
      </c>
      <c r="U164" s="25" t="str">
        <f t="shared" si="75"/>
        <v>1.5 %</v>
      </c>
      <c r="V164" s="25" t="str">
        <f t="shared" si="76"/>
        <v>-1.4 %</v>
      </c>
      <c r="W164" s="25" t="str">
        <f t="shared" si="77"/>
        <v/>
      </c>
      <c r="X164" s="25" t="str">
        <f t="shared" si="78"/>
        <v>0.4 %</v>
      </c>
      <c r="Y164" s="25" t="str">
        <f t="shared" si="79"/>
        <v>1.4 %</v>
      </c>
      <c r="Z164" s="25" t="str">
        <f t="shared" si="80"/>
        <v>0 %</v>
      </c>
      <c r="AA164" s="25" t="str">
        <f t="shared" si="81"/>
        <v>-0.3 %</v>
      </c>
      <c r="AB164" s="25" t="str">
        <f t="shared" si="82"/>
        <v>-1.4 %</v>
      </c>
      <c r="AC164" s="25" t="str">
        <f t="shared" si="83"/>
        <v>0.3 %</v>
      </c>
      <c r="AD164" s="25" t="str">
        <f t="shared" si="84"/>
        <v>-0.1 %</v>
      </c>
      <c r="AE164" s="25" t="str">
        <f t="shared" si="85"/>
        <v>2.9 %</v>
      </c>
      <c r="AF164" s="25" t="str">
        <f t="shared" si="86"/>
        <v>-0.9 %</v>
      </c>
      <c r="AG164" s="25" t="str">
        <f t="shared" si="87"/>
        <v>-0.4 %</v>
      </c>
      <c r="AH164" s="25" t="str">
        <f t="shared" si="88"/>
        <v/>
      </c>
      <c r="AI164" s="25" t="str">
        <f t="shared" si="89"/>
        <v>-0.5 %</v>
      </c>
      <c r="AJ164" s="25" t="str">
        <f t="shared" si="90"/>
        <v>0.3 %</v>
      </c>
      <c r="AK164" s="25" t="str">
        <f t="shared" si="91"/>
        <v>0.1 %</v>
      </c>
      <c r="AL164" t="str">
        <f t="shared" si="92"/>
        <v>0.9 %</v>
      </c>
      <c r="AM164" t="str">
        <f t="shared" si="93"/>
        <v>3.3 %</v>
      </c>
      <c r="AN164" t="str">
        <f t="shared" si="94"/>
        <v/>
      </c>
      <c r="AO164" t="str">
        <f t="shared" si="95"/>
        <v>-1.9 %</v>
      </c>
      <c r="AP164" t="str">
        <f t="shared" si="96"/>
        <v>-2.3 %</v>
      </c>
      <c r="AQ164" t="str">
        <f t="shared" si="97"/>
        <v>0.8 %</v>
      </c>
      <c r="AR164" t="str">
        <f t="shared" si="98"/>
        <v>2.7 %</v>
      </c>
      <c r="AS164" t="str">
        <f t="shared" si="99"/>
        <v>-1.1 %</v>
      </c>
      <c r="AT164" t="str">
        <f t="shared" si="100"/>
        <v>2.7 %</v>
      </c>
      <c r="AU164" t="str">
        <f t="shared" si="101"/>
        <v>2.9 %</v>
      </c>
      <c r="AV164" t="str">
        <f t="shared" si="102"/>
        <v>1.5 %</v>
      </c>
      <c r="AW164" t="str">
        <f t="shared" si="103"/>
        <v>6.1 %</v>
      </c>
      <c r="AX164" t="str">
        <f t="shared" si="104"/>
        <v>2.3 %</v>
      </c>
      <c r="AY164" t="str">
        <f t="shared" si="105"/>
        <v/>
      </c>
      <c r="AZ164" t="str">
        <f t="shared" si="106"/>
        <v>2.5 %</v>
      </c>
      <c r="BA164" t="str">
        <f t="shared" si="107"/>
        <v>0.6 %</v>
      </c>
      <c r="BB164" t="str">
        <f t="shared" si="108"/>
        <v>6 %</v>
      </c>
    </row>
    <row r="165" spans="1:54">
      <c r="A165">
        <v>2015</v>
      </c>
      <c r="B165">
        <v>8</v>
      </c>
      <c r="C165" t="s">
        <v>126</v>
      </c>
      <c r="D165" s="10">
        <v>139.83000000000001</v>
      </c>
      <c r="E165" s="10">
        <v>134.08000000000001</v>
      </c>
      <c r="G165" s="10">
        <v>139.75</v>
      </c>
      <c r="H165" s="10">
        <v>130.01</v>
      </c>
      <c r="I165" s="10">
        <v>130.93</v>
      </c>
      <c r="J165" s="10">
        <v>122.33</v>
      </c>
      <c r="K165" s="10">
        <v>123.5</v>
      </c>
      <c r="L165" s="10">
        <v>131.66</v>
      </c>
      <c r="M165" s="10">
        <v>131.38999999999999</v>
      </c>
      <c r="N165" s="10">
        <v>137.19999999999999</v>
      </c>
      <c r="O165" s="10">
        <v>134.66</v>
      </c>
      <c r="P165" s="10">
        <v>117.21</v>
      </c>
      <c r="R165" s="10">
        <v>135.96</v>
      </c>
      <c r="S165" s="10">
        <v>129.38</v>
      </c>
      <c r="T165" s="10">
        <v>102.32</v>
      </c>
      <c r="U165" s="25" t="str">
        <f t="shared" si="75"/>
        <v>8.1 %</v>
      </c>
      <c r="V165" s="25" t="str">
        <f t="shared" si="76"/>
        <v>4 %</v>
      </c>
      <c r="W165" s="25" t="str">
        <f t="shared" si="77"/>
        <v/>
      </c>
      <c r="X165" s="25" t="str">
        <f t="shared" si="78"/>
        <v>3.6 %</v>
      </c>
      <c r="Y165" s="25" t="str">
        <f t="shared" si="79"/>
        <v>1.7 %</v>
      </c>
      <c r="Z165" s="25" t="str">
        <f t="shared" si="80"/>
        <v>-1.3 %</v>
      </c>
      <c r="AA165" s="25" t="str">
        <f t="shared" si="81"/>
        <v>1 %</v>
      </c>
      <c r="AB165" s="25" t="str">
        <f t="shared" si="82"/>
        <v>1.3 %</v>
      </c>
      <c r="AC165" s="25" t="str">
        <f t="shared" si="83"/>
        <v>-2.9 %</v>
      </c>
      <c r="AD165" s="25" t="str">
        <f t="shared" si="84"/>
        <v>-0.3 %</v>
      </c>
      <c r="AE165" s="25" t="str">
        <f t="shared" si="85"/>
        <v>-1.5 %</v>
      </c>
      <c r="AF165" s="25" t="str">
        <f t="shared" si="86"/>
        <v>-7.7 %</v>
      </c>
      <c r="AG165" s="25" t="str">
        <f t="shared" si="87"/>
        <v>-6.9 %</v>
      </c>
      <c r="AH165" s="25" t="str">
        <f t="shared" si="88"/>
        <v/>
      </c>
      <c r="AI165" s="25" t="str">
        <f t="shared" si="89"/>
        <v>-0.5 %</v>
      </c>
      <c r="AJ165" s="25" t="str">
        <f t="shared" si="90"/>
        <v>-0.5 %</v>
      </c>
      <c r="AK165" s="25" t="str">
        <f t="shared" si="91"/>
        <v>2.6 %</v>
      </c>
      <c r="AL165" t="str">
        <f t="shared" si="92"/>
        <v>2.6 %</v>
      </c>
      <c r="AM165" t="str">
        <f t="shared" si="93"/>
        <v>1.9 %</v>
      </c>
      <c r="AN165" t="str">
        <f t="shared" si="94"/>
        <v/>
      </c>
      <c r="AO165" t="str">
        <f t="shared" si="95"/>
        <v>-0.5 %</v>
      </c>
      <c r="AP165" t="str">
        <f t="shared" si="96"/>
        <v>-1.1 %</v>
      </c>
      <c r="AQ165" t="str">
        <f t="shared" si="97"/>
        <v>2 %</v>
      </c>
      <c r="AR165" t="str">
        <f t="shared" si="98"/>
        <v>3.3 %</v>
      </c>
      <c r="AS165" t="str">
        <f t="shared" si="99"/>
        <v>-1.7 %</v>
      </c>
      <c r="AT165" t="str">
        <f t="shared" si="100"/>
        <v>3.5 %</v>
      </c>
      <c r="AU165" t="str">
        <f t="shared" si="101"/>
        <v>1.6 %</v>
      </c>
      <c r="AV165" t="str">
        <f t="shared" si="102"/>
        <v>3.9 %</v>
      </c>
      <c r="AW165" t="str">
        <f t="shared" si="103"/>
        <v>5.3 %</v>
      </c>
      <c r="AX165" t="str">
        <f t="shared" si="104"/>
        <v>0.5 %</v>
      </c>
      <c r="AY165" t="str">
        <f t="shared" si="105"/>
        <v/>
      </c>
      <c r="AZ165" t="str">
        <f t="shared" si="106"/>
        <v>2.2 %</v>
      </c>
      <c r="BA165" t="str">
        <f t="shared" si="107"/>
        <v>1 %</v>
      </c>
      <c r="BB165" t="str">
        <f t="shared" si="108"/>
        <v>7.9 %</v>
      </c>
    </row>
    <row r="166" spans="1:54">
      <c r="A166">
        <v>2015</v>
      </c>
      <c r="B166">
        <v>9</v>
      </c>
      <c r="C166" t="s">
        <v>127</v>
      </c>
      <c r="D166" s="10">
        <v>128.49</v>
      </c>
      <c r="E166" s="10">
        <v>130.63999999999999</v>
      </c>
      <c r="G166" s="10">
        <v>144.03</v>
      </c>
      <c r="H166" s="10">
        <v>130.77000000000001</v>
      </c>
      <c r="I166" s="10">
        <v>128.43</v>
      </c>
      <c r="J166" s="10">
        <v>121.93</v>
      </c>
      <c r="K166" s="10">
        <v>124.62</v>
      </c>
      <c r="L166" s="10">
        <v>129.51</v>
      </c>
      <c r="M166" s="10">
        <v>128.38999999999999</v>
      </c>
      <c r="N166" s="10">
        <v>139.35</v>
      </c>
      <c r="O166" s="10">
        <v>144.04</v>
      </c>
      <c r="P166" s="10">
        <v>120.73</v>
      </c>
      <c r="R166" s="10">
        <v>135.18</v>
      </c>
      <c r="S166" s="10">
        <v>129.27000000000001</v>
      </c>
      <c r="T166" s="10">
        <v>102.85</v>
      </c>
      <c r="U166" s="25" t="str">
        <f t="shared" si="75"/>
        <v>-8.1 %</v>
      </c>
      <c r="V166" s="25" t="str">
        <f t="shared" si="76"/>
        <v>-2.6 %</v>
      </c>
      <c r="W166" s="25" t="str">
        <f t="shared" si="77"/>
        <v/>
      </c>
      <c r="X166" s="25" t="str">
        <f t="shared" si="78"/>
        <v>3.1 %</v>
      </c>
      <c r="Y166" s="25" t="str">
        <f t="shared" si="79"/>
        <v>0.6 %</v>
      </c>
      <c r="Z166" s="25" t="str">
        <f t="shared" si="80"/>
        <v>-1.9 %</v>
      </c>
      <c r="AA166" s="25" t="str">
        <f t="shared" si="81"/>
        <v>-0.3 %</v>
      </c>
      <c r="AB166" s="25" t="str">
        <f t="shared" si="82"/>
        <v>0.9 %</v>
      </c>
      <c r="AC166" s="25" t="str">
        <f t="shared" si="83"/>
        <v>-1.6 %</v>
      </c>
      <c r="AD166" s="25" t="str">
        <f t="shared" si="84"/>
        <v>-2.3 %</v>
      </c>
      <c r="AE166" s="25" t="str">
        <f t="shared" si="85"/>
        <v>1.6 %</v>
      </c>
      <c r="AF166" s="25" t="str">
        <f t="shared" si="86"/>
        <v>7 %</v>
      </c>
      <c r="AG166" s="25" t="str">
        <f t="shared" si="87"/>
        <v>3 %</v>
      </c>
      <c r="AH166" s="25" t="str">
        <f t="shared" si="88"/>
        <v/>
      </c>
      <c r="AI166" s="25" t="str">
        <f t="shared" si="89"/>
        <v>-0.6 %</v>
      </c>
      <c r="AJ166" s="25" t="str">
        <f t="shared" si="90"/>
        <v>-0.1 %</v>
      </c>
      <c r="AK166" s="25" t="str">
        <f t="shared" si="91"/>
        <v>0.5 %</v>
      </c>
      <c r="AL166" t="str">
        <f t="shared" si="92"/>
        <v>1.4 %</v>
      </c>
      <c r="AM166" t="str">
        <f t="shared" si="93"/>
        <v>1.8 %</v>
      </c>
      <c r="AN166" t="str">
        <f t="shared" si="94"/>
        <v/>
      </c>
      <c r="AO166" t="str">
        <f t="shared" si="95"/>
        <v>2.8 %</v>
      </c>
      <c r="AP166" t="str">
        <f t="shared" si="96"/>
        <v>-0.1 %</v>
      </c>
      <c r="AQ166" t="str">
        <f t="shared" si="97"/>
        <v>1.1 %</v>
      </c>
      <c r="AR166" t="str">
        <f t="shared" si="98"/>
        <v>3.3 %</v>
      </c>
      <c r="AS166" t="str">
        <f t="shared" si="99"/>
        <v>-1 %</v>
      </c>
      <c r="AT166" t="str">
        <f t="shared" si="100"/>
        <v>0.1 %</v>
      </c>
      <c r="AU166" t="str">
        <f t="shared" si="101"/>
        <v>2.5 %</v>
      </c>
      <c r="AV166" t="str">
        <f t="shared" si="102"/>
        <v>0.9 %</v>
      </c>
      <c r="AW166" t="str">
        <f t="shared" si="103"/>
        <v>2.1 %</v>
      </c>
      <c r="AX166" t="str">
        <f t="shared" si="104"/>
        <v>-1.8 %</v>
      </c>
      <c r="AY166" t="str">
        <f t="shared" si="105"/>
        <v/>
      </c>
      <c r="AZ166" t="str">
        <f t="shared" si="106"/>
        <v>1.3 %</v>
      </c>
      <c r="BA166" t="str">
        <f t="shared" si="107"/>
        <v>-0.1 %</v>
      </c>
      <c r="BB166" t="str">
        <f t="shared" si="108"/>
        <v>10.3 %</v>
      </c>
    </row>
    <row r="167" spans="1:54">
      <c r="A167">
        <v>2015</v>
      </c>
      <c r="B167">
        <v>10</v>
      </c>
      <c r="C167" t="s">
        <v>128</v>
      </c>
      <c r="D167" s="10">
        <v>129.53</v>
      </c>
      <c r="E167" s="10">
        <v>129.66</v>
      </c>
      <c r="G167" s="10">
        <v>146.47999999999999</v>
      </c>
      <c r="H167" s="10">
        <v>133.02000000000001</v>
      </c>
      <c r="I167" s="10">
        <v>126.79</v>
      </c>
      <c r="J167" s="10">
        <v>123.6</v>
      </c>
      <c r="K167" s="10">
        <v>126.43</v>
      </c>
      <c r="L167" s="10">
        <v>128.52000000000001</v>
      </c>
      <c r="M167" s="10">
        <v>127.51</v>
      </c>
      <c r="N167" s="10">
        <v>137.55000000000001</v>
      </c>
      <c r="O167" s="10">
        <v>140.61000000000001</v>
      </c>
      <c r="P167" s="10">
        <v>121.13</v>
      </c>
      <c r="R167" s="10">
        <v>135.31</v>
      </c>
      <c r="S167" s="10">
        <v>129.13999999999999</v>
      </c>
      <c r="T167" s="10">
        <v>104.68</v>
      </c>
      <c r="U167" s="25" t="str">
        <f t="shared" si="75"/>
        <v>0.8 %</v>
      </c>
      <c r="V167" s="25" t="str">
        <f t="shared" si="76"/>
        <v>-0.8 %</v>
      </c>
      <c r="W167" s="25" t="str">
        <f t="shared" si="77"/>
        <v/>
      </c>
      <c r="X167" s="25" t="str">
        <f t="shared" si="78"/>
        <v>1.7 %</v>
      </c>
      <c r="Y167" s="25" t="str">
        <f t="shared" si="79"/>
        <v>1.7 %</v>
      </c>
      <c r="Z167" s="25" t="str">
        <f t="shared" si="80"/>
        <v>-1.3 %</v>
      </c>
      <c r="AA167" s="25" t="str">
        <f t="shared" si="81"/>
        <v>1.4 %</v>
      </c>
      <c r="AB167" s="25" t="str">
        <f t="shared" si="82"/>
        <v>1.5 %</v>
      </c>
      <c r="AC167" s="25" t="str">
        <f t="shared" si="83"/>
        <v>-0.8 %</v>
      </c>
      <c r="AD167" s="25" t="str">
        <f t="shared" si="84"/>
        <v>-0.7 %</v>
      </c>
      <c r="AE167" s="25" t="str">
        <f t="shared" si="85"/>
        <v>-1.3 %</v>
      </c>
      <c r="AF167" s="25" t="str">
        <f t="shared" si="86"/>
        <v>-2.4 %</v>
      </c>
      <c r="AG167" s="25" t="str">
        <f t="shared" si="87"/>
        <v>0.3 %</v>
      </c>
      <c r="AH167" s="25" t="str">
        <f t="shared" si="88"/>
        <v/>
      </c>
      <c r="AI167" s="25" t="str">
        <f t="shared" si="89"/>
        <v>0.1 %</v>
      </c>
      <c r="AJ167" s="25" t="str">
        <f t="shared" si="90"/>
        <v>-0.1 %</v>
      </c>
      <c r="AK167" s="25" t="str">
        <f t="shared" si="91"/>
        <v>1.8 %</v>
      </c>
      <c r="AL167" t="str">
        <f t="shared" si="92"/>
        <v>0.9 %</v>
      </c>
      <c r="AM167" t="str">
        <f t="shared" si="93"/>
        <v>1.9 %</v>
      </c>
      <c r="AN167" t="str">
        <f t="shared" si="94"/>
        <v/>
      </c>
      <c r="AO167" t="str">
        <f t="shared" si="95"/>
        <v>4.9 %</v>
      </c>
      <c r="AP167" t="str">
        <f t="shared" si="96"/>
        <v>0.8 %</v>
      </c>
      <c r="AQ167" t="str">
        <f t="shared" si="97"/>
        <v>-0.2 %</v>
      </c>
      <c r="AR167" t="str">
        <f t="shared" si="98"/>
        <v>1.6 %</v>
      </c>
      <c r="AS167" t="str">
        <f t="shared" si="99"/>
        <v>1.1 %</v>
      </c>
      <c r="AT167" t="str">
        <f t="shared" si="100"/>
        <v>0 %</v>
      </c>
      <c r="AU167" t="str">
        <f t="shared" si="101"/>
        <v>-0.7 %</v>
      </c>
      <c r="AV167" t="str">
        <f t="shared" si="102"/>
        <v>1.5 %</v>
      </c>
      <c r="AW167" t="str">
        <f t="shared" si="103"/>
        <v>-0.3 %</v>
      </c>
      <c r="AX167" t="str">
        <f t="shared" si="104"/>
        <v>-0.9 %</v>
      </c>
      <c r="AY167" t="str">
        <f t="shared" si="105"/>
        <v/>
      </c>
      <c r="AZ167" t="str">
        <f t="shared" si="106"/>
        <v>0.4 %</v>
      </c>
      <c r="BA167" t="str">
        <f t="shared" si="107"/>
        <v>-0.3 %</v>
      </c>
      <c r="BB167" t="str">
        <f t="shared" si="108"/>
        <v>9.6 %</v>
      </c>
    </row>
    <row r="168" spans="1:54">
      <c r="A168">
        <v>2015</v>
      </c>
      <c r="B168">
        <v>11</v>
      </c>
      <c r="C168" t="s">
        <v>129</v>
      </c>
      <c r="D168" s="10">
        <v>131.38</v>
      </c>
      <c r="E168" s="10">
        <v>131.11000000000001</v>
      </c>
      <c r="G168" s="10">
        <v>146.69999999999999</v>
      </c>
      <c r="H168" s="10">
        <v>121.38</v>
      </c>
      <c r="I168" s="10">
        <v>143.86000000000001</v>
      </c>
      <c r="J168" s="10">
        <v>114.51</v>
      </c>
      <c r="K168" s="10">
        <v>142.88999999999999</v>
      </c>
      <c r="L168" s="10">
        <v>119.54</v>
      </c>
      <c r="M168" s="10">
        <v>127.52</v>
      </c>
      <c r="N168" s="10">
        <v>129.65</v>
      </c>
      <c r="O168" s="10">
        <v>150.47999999999999</v>
      </c>
      <c r="P168" s="10">
        <v>126.16</v>
      </c>
      <c r="R168" s="10">
        <v>144.19</v>
      </c>
      <c r="S168" s="10">
        <v>122.59</v>
      </c>
      <c r="T168" s="10">
        <v>101.96</v>
      </c>
      <c r="U168" s="25" t="str">
        <f t="shared" si="75"/>
        <v>1.4 %</v>
      </c>
      <c r="V168" s="25" t="str">
        <f t="shared" si="76"/>
        <v>1.1 %</v>
      </c>
      <c r="W168" s="25" t="str">
        <f t="shared" si="77"/>
        <v/>
      </c>
      <c r="X168" s="25" t="str">
        <f t="shared" si="78"/>
        <v>0.2 %</v>
      </c>
      <c r="Y168" s="25" t="str">
        <f t="shared" si="79"/>
        <v>-8.8 %</v>
      </c>
      <c r="Z168" s="25" t="str">
        <f t="shared" si="80"/>
        <v>13.5 %</v>
      </c>
      <c r="AA168" s="25" t="str">
        <f t="shared" si="81"/>
        <v>-7.4 %</v>
      </c>
      <c r="AB168" s="25" t="str">
        <f t="shared" si="82"/>
        <v>13 %</v>
      </c>
      <c r="AC168" s="25" t="str">
        <f t="shared" si="83"/>
        <v>-7 %</v>
      </c>
      <c r="AD168" s="25" t="str">
        <f t="shared" si="84"/>
        <v>0 %</v>
      </c>
      <c r="AE168" s="25" t="str">
        <f t="shared" si="85"/>
        <v>-5.7 %</v>
      </c>
      <c r="AF168" s="25" t="str">
        <f t="shared" si="86"/>
        <v>7 %</v>
      </c>
      <c r="AG168" s="25" t="str">
        <f t="shared" si="87"/>
        <v>4.2 %</v>
      </c>
      <c r="AH168" s="25" t="str">
        <f t="shared" si="88"/>
        <v/>
      </c>
      <c r="AI168" s="25" t="str">
        <f t="shared" si="89"/>
        <v>6.6 %</v>
      </c>
      <c r="AJ168" s="25" t="str">
        <f t="shared" si="90"/>
        <v>-5.1 %</v>
      </c>
      <c r="AK168" s="25" t="str">
        <f t="shared" si="91"/>
        <v>-2.6 %</v>
      </c>
      <c r="AL168" t="str">
        <f t="shared" si="92"/>
        <v>1.3 %</v>
      </c>
      <c r="AM168" t="str">
        <f t="shared" si="93"/>
        <v>2.2 %</v>
      </c>
      <c r="AN168" t="str">
        <f t="shared" si="94"/>
        <v/>
      </c>
      <c r="AO168" t="str">
        <f t="shared" si="95"/>
        <v>7.1 %</v>
      </c>
      <c r="AP168" t="str">
        <f t="shared" si="96"/>
        <v>1.9 %</v>
      </c>
      <c r="AQ168" t="str">
        <f t="shared" si="97"/>
        <v>-1.4 %</v>
      </c>
      <c r="AR168" t="str">
        <f t="shared" si="98"/>
        <v>2.4 %</v>
      </c>
      <c r="AS168" t="str">
        <f t="shared" si="99"/>
        <v>2 %</v>
      </c>
      <c r="AT168" t="str">
        <f t="shared" si="100"/>
        <v>-1.3 %</v>
      </c>
      <c r="AU168" t="str">
        <f t="shared" si="101"/>
        <v>0.1 %</v>
      </c>
      <c r="AV168" t="str">
        <f t="shared" si="102"/>
        <v>0.7 %</v>
      </c>
      <c r="AW168" t="str">
        <f t="shared" si="103"/>
        <v>-0.2 %</v>
      </c>
      <c r="AX168" t="str">
        <f t="shared" si="104"/>
        <v>-1.2 %</v>
      </c>
      <c r="AY168" t="str">
        <f t="shared" si="105"/>
        <v/>
      </c>
      <c r="AZ168" t="str">
        <f t="shared" si="106"/>
        <v>0.5 %</v>
      </c>
      <c r="BA168" t="str">
        <f t="shared" si="107"/>
        <v>-0.6 %</v>
      </c>
      <c r="BB168" t="str">
        <f t="shared" si="108"/>
        <v>8.7 %</v>
      </c>
    </row>
    <row r="169" spans="1:54">
      <c r="A169">
        <v>2015</v>
      </c>
      <c r="B169">
        <v>12</v>
      </c>
      <c r="C169" t="s">
        <v>130</v>
      </c>
      <c r="D169" s="10">
        <v>129.21</v>
      </c>
      <c r="E169" s="10">
        <v>131.79</v>
      </c>
      <c r="G169" s="10">
        <v>148.71</v>
      </c>
      <c r="H169" s="10">
        <v>147.58000000000001</v>
      </c>
      <c r="I169" s="10">
        <v>123.46</v>
      </c>
      <c r="J169" s="10">
        <v>144.18</v>
      </c>
      <c r="K169" s="10">
        <v>125.26</v>
      </c>
      <c r="L169" s="10">
        <v>127.39</v>
      </c>
      <c r="M169" s="10">
        <v>135.43</v>
      </c>
      <c r="N169" s="10">
        <v>135.97</v>
      </c>
      <c r="O169" s="10">
        <v>138.12</v>
      </c>
      <c r="P169" s="10">
        <v>120.73</v>
      </c>
      <c r="R169" s="10">
        <v>135.88</v>
      </c>
      <c r="S169" s="10">
        <v>129.46</v>
      </c>
      <c r="T169" s="10">
        <v>102.86</v>
      </c>
      <c r="U169" s="25" t="str">
        <f t="shared" si="75"/>
        <v>-1.7 %</v>
      </c>
      <c r="V169" s="25" t="str">
        <f t="shared" si="76"/>
        <v>0.5 %</v>
      </c>
      <c r="W169" s="25" t="str">
        <f t="shared" si="77"/>
        <v/>
      </c>
      <c r="X169" s="25" t="str">
        <f t="shared" si="78"/>
        <v>1.4 %</v>
      </c>
      <c r="Y169" s="25" t="str">
        <f t="shared" si="79"/>
        <v>21.6 %</v>
      </c>
      <c r="Z169" s="25" t="str">
        <f t="shared" si="80"/>
        <v>-14.2 %</v>
      </c>
      <c r="AA169" s="25" t="str">
        <f t="shared" si="81"/>
        <v>25.9 %</v>
      </c>
      <c r="AB169" s="25" t="str">
        <f t="shared" si="82"/>
        <v>-12.3 %</v>
      </c>
      <c r="AC169" s="25" t="str">
        <f t="shared" si="83"/>
        <v>6.6 %</v>
      </c>
      <c r="AD169" s="25" t="str">
        <f t="shared" si="84"/>
        <v>6.2 %</v>
      </c>
      <c r="AE169" s="25" t="str">
        <f t="shared" si="85"/>
        <v>4.9 %</v>
      </c>
      <c r="AF169" s="25" t="str">
        <f t="shared" si="86"/>
        <v>-8.2 %</v>
      </c>
      <c r="AG169" s="25" t="str">
        <f t="shared" si="87"/>
        <v>-4.3 %</v>
      </c>
      <c r="AH169" s="25" t="str">
        <f t="shared" si="88"/>
        <v/>
      </c>
      <c r="AI169" s="25" t="str">
        <f t="shared" si="89"/>
        <v>-5.8 %</v>
      </c>
      <c r="AJ169" s="25" t="str">
        <f t="shared" si="90"/>
        <v>5.6 %</v>
      </c>
      <c r="AK169" s="25" t="str">
        <f t="shared" si="91"/>
        <v>0.9 %</v>
      </c>
      <c r="AL169" t="str">
        <f t="shared" si="92"/>
        <v>0.4 %</v>
      </c>
      <c r="AM169" t="str">
        <f t="shared" si="93"/>
        <v>0.3 %</v>
      </c>
      <c r="AN169" t="str">
        <f t="shared" si="94"/>
        <v/>
      </c>
      <c r="AO169" t="str">
        <f t="shared" si="95"/>
        <v>8.4 %</v>
      </c>
      <c r="AP169" t="str">
        <f t="shared" si="96"/>
        <v>1.5 %</v>
      </c>
      <c r="AQ169" t="str">
        <f t="shared" si="97"/>
        <v>-0.8 %</v>
      </c>
      <c r="AR169" t="str">
        <f t="shared" si="98"/>
        <v>1.5 %</v>
      </c>
      <c r="AS169" t="str">
        <f t="shared" si="99"/>
        <v>1.6 %</v>
      </c>
      <c r="AT169" t="str">
        <f t="shared" si="100"/>
        <v>-1.6 %</v>
      </c>
      <c r="AU169" t="str">
        <f t="shared" si="101"/>
        <v>-1.3 %</v>
      </c>
      <c r="AV169" t="str">
        <f t="shared" si="102"/>
        <v>2 %</v>
      </c>
      <c r="AW169" t="str">
        <f t="shared" si="103"/>
        <v>-1.1 %</v>
      </c>
      <c r="AX169" t="str">
        <f t="shared" si="104"/>
        <v>-2.8 %</v>
      </c>
      <c r="AY169" t="str">
        <f t="shared" si="105"/>
        <v/>
      </c>
      <c r="AZ169" t="str">
        <f t="shared" si="106"/>
        <v>0 %</v>
      </c>
      <c r="BA169" t="str">
        <f t="shared" si="107"/>
        <v>-2.1 %</v>
      </c>
      <c r="BB169" t="str">
        <f t="shared" si="108"/>
        <v>6.4 %</v>
      </c>
    </row>
    <row r="170" spans="1:54">
      <c r="A170">
        <v>2016</v>
      </c>
      <c r="B170">
        <v>1</v>
      </c>
      <c r="C170" t="s">
        <v>119</v>
      </c>
      <c r="D170" s="10">
        <v>132.63</v>
      </c>
      <c r="E170" s="10">
        <v>132.97999999999999</v>
      </c>
      <c r="G170" s="10">
        <v>148.22</v>
      </c>
      <c r="H170" s="10">
        <v>124.88</v>
      </c>
      <c r="I170" s="10">
        <v>132.16</v>
      </c>
      <c r="J170" s="10">
        <v>123.74</v>
      </c>
      <c r="K170" s="10">
        <v>128.09</v>
      </c>
      <c r="L170" s="10">
        <v>132.38</v>
      </c>
      <c r="M170" s="10">
        <v>133.22</v>
      </c>
      <c r="N170" s="10">
        <v>137.41</v>
      </c>
      <c r="O170" s="10">
        <v>143.44</v>
      </c>
      <c r="P170" s="10">
        <v>117.88</v>
      </c>
      <c r="R170" s="10">
        <v>135.79</v>
      </c>
      <c r="S170" s="10">
        <v>131.44</v>
      </c>
      <c r="T170" s="10">
        <v>103.09</v>
      </c>
      <c r="U170" s="25" t="str">
        <f t="shared" si="75"/>
        <v>2.6 %</v>
      </c>
      <c r="V170" s="25" t="str">
        <f t="shared" si="76"/>
        <v>0.9 %</v>
      </c>
      <c r="W170" s="25" t="str">
        <f t="shared" si="77"/>
        <v/>
      </c>
      <c r="X170" s="25" t="str">
        <f t="shared" si="78"/>
        <v>-0.3 %</v>
      </c>
      <c r="Y170" s="25" t="str">
        <f t="shared" si="79"/>
        <v>-15.4 %</v>
      </c>
      <c r="Z170" s="25" t="str">
        <f t="shared" si="80"/>
        <v>7 %</v>
      </c>
      <c r="AA170" s="25" t="str">
        <f t="shared" si="81"/>
        <v>-14.2 %</v>
      </c>
      <c r="AB170" s="25" t="str">
        <f t="shared" si="82"/>
        <v>2.3 %</v>
      </c>
      <c r="AC170" s="25" t="str">
        <f t="shared" si="83"/>
        <v>3.9 %</v>
      </c>
      <c r="AD170" s="25" t="str">
        <f t="shared" si="84"/>
        <v>-1.6 %</v>
      </c>
      <c r="AE170" s="25" t="str">
        <f t="shared" si="85"/>
        <v>1.1 %</v>
      </c>
      <c r="AF170" s="25" t="str">
        <f t="shared" si="86"/>
        <v>3.9 %</v>
      </c>
      <c r="AG170" s="25" t="str">
        <f t="shared" si="87"/>
        <v>-2.4 %</v>
      </c>
      <c r="AH170" s="25" t="str">
        <f t="shared" si="88"/>
        <v/>
      </c>
      <c r="AI170" s="25" t="str">
        <f t="shared" si="89"/>
        <v>-0.1 %</v>
      </c>
      <c r="AJ170" s="25" t="str">
        <f t="shared" si="90"/>
        <v>1.5 %</v>
      </c>
      <c r="AK170" s="25" t="str">
        <f t="shared" si="91"/>
        <v>0.2 %</v>
      </c>
      <c r="AL170" t="str">
        <f t="shared" si="92"/>
        <v>2.2 %</v>
      </c>
      <c r="AM170" t="str">
        <f t="shared" si="93"/>
        <v>4.2 %</v>
      </c>
      <c r="AN170" t="str">
        <f t="shared" si="94"/>
        <v/>
      </c>
      <c r="AO170" t="str">
        <f t="shared" si="95"/>
        <v>10.4 %</v>
      </c>
      <c r="AP170" t="str">
        <f t="shared" si="96"/>
        <v>8.3 %</v>
      </c>
      <c r="AQ170" t="str">
        <f t="shared" si="97"/>
        <v>-10.4 %</v>
      </c>
      <c r="AR170" t="str">
        <f t="shared" si="98"/>
        <v>17.5 %</v>
      </c>
      <c r="AS170" t="str">
        <f t="shared" si="99"/>
        <v>2.1 %</v>
      </c>
      <c r="AT170" t="str">
        <f t="shared" si="100"/>
        <v>-8.6 %</v>
      </c>
      <c r="AU170" t="str">
        <f t="shared" si="101"/>
        <v>12.4 %</v>
      </c>
      <c r="AV170" t="str">
        <f t="shared" si="102"/>
        <v>4.1 %</v>
      </c>
      <c r="AW170" t="str">
        <f t="shared" si="103"/>
        <v>-0.8 %</v>
      </c>
      <c r="AX170" t="str">
        <f t="shared" si="104"/>
        <v>-1.2 %</v>
      </c>
      <c r="AY170" t="str">
        <f t="shared" si="105"/>
        <v/>
      </c>
      <c r="AZ170" t="str">
        <f t="shared" si="106"/>
        <v>1.5 %</v>
      </c>
      <c r="BA170" t="str">
        <f t="shared" si="107"/>
        <v>-0.1 %</v>
      </c>
      <c r="BB170" t="str">
        <f t="shared" si="108"/>
        <v>7 %</v>
      </c>
    </row>
    <row r="171" spans="1:54">
      <c r="A171">
        <v>2016</v>
      </c>
      <c r="B171">
        <v>2</v>
      </c>
      <c r="C171" t="s">
        <v>120</v>
      </c>
      <c r="D171" s="10">
        <v>134.93</v>
      </c>
      <c r="E171" s="10">
        <v>132.86000000000001</v>
      </c>
      <c r="G171" s="10">
        <v>153.35</v>
      </c>
      <c r="H171" s="10">
        <v>124.49</v>
      </c>
      <c r="I171" s="10">
        <v>133.63999999999999</v>
      </c>
      <c r="J171" s="10">
        <v>124.09</v>
      </c>
      <c r="K171" s="10">
        <v>124.62</v>
      </c>
      <c r="L171" s="10">
        <v>137.22999999999999</v>
      </c>
      <c r="M171" s="10">
        <v>133.84</v>
      </c>
      <c r="N171" s="10">
        <v>138.13999999999999</v>
      </c>
      <c r="O171" s="10">
        <v>136.47999999999999</v>
      </c>
      <c r="P171" s="10">
        <v>123.05</v>
      </c>
      <c r="R171" s="10">
        <v>139.99</v>
      </c>
      <c r="S171" s="10">
        <v>132.78</v>
      </c>
      <c r="T171" s="10">
        <v>101.7</v>
      </c>
      <c r="U171" s="25" t="str">
        <f t="shared" si="75"/>
        <v>1.7 %</v>
      </c>
      <c r="V171" s="25" t="str">
        <f t="shared" si="76"/>
        <v>-0.1 %</v>
      </c>
      <c r="W171" s="25" t="str">
        <f t="shared" si="77"/>
        <v/>
      </c>
      <c r="X171" s="25" t="str">
        <f t="shared" si="78"/>
        <v>3.5 %</v>
      </c>
      <c r="Y171" s="25" t="str">
        <f t="shared" si="79"/>
        <v>-0.3 %</v>
      </c>
      <c r="Z171" s="25" t="str">
        <f t="shared" si="80"/>
        <v>1.1 %</v>
      </c>
      <c r="AA171" s="25" t="str">
        <f t="shared" si="81"/>
        <v>0.3 %</v>
      </c>
      <c r="AB171" s="25" t="str">
        <f t="shared" si="82"/>
        <v>-2.7 %</v>
      </c>
      <c r="AC171" s="25" t="str">
        <f t="shared" si="83"/>
        <v>3.7 %</v>
      </c>
      <c r="AD171" s="25" t="str">
        <f t="shared" si="84"/>
        <v>0.5 %</v>
      </c>
      <c r="AE171" s="25" t="str">
        <f t="shared" si="85"/>
        <v>0.5 %</v>
      </c>
      <c r="AF171" s="25" t="str">
        <f t="shared" si="86"/>
        <v>-4.9 %</v>
      </c>
      <c r="AG171" s="25" t="str">
        <f t="shared" si="87"/>
        <v>4.4 %</v>
      </c>
      <c r="AH171" s="25" t="str">
        <f t="shared" si="88"/>
        <v/>
      </c>
      <c r="AI171" s="25" t="str">
        <f t="shared" si="89"/>
        <v>3.1 %</v>
      </c>
      <c r="AJ171" s="25" t="str">
        <f t="shared" si="90"/>
        <v>1 %</v>
      </c>
      <c r="AK171" s="25" t="str">
        <f t="shared" si="91"/>
        <v>-1.3 %</v>
      </c>
      <c r="AL171" t="str">
        <f t="shared" si="92"/>
        <v>2.8 %</v>
      </c>
      <c r="AM171" t="str">
        <f t="shared" si="93"/>
        <v>2.5 %</v>
      </c>
      <c r="AN171" t="str">
        <f t="shared" si="94"/>
        <v/>
      </c>
      <c r="AO171" t="str">
        <f t="shared" si="95"/>
        <v>6.7 %</v>
      </c>
      <c r="AP171" t="str">
        <f t="shared" si="96"/>
        <v>-2.9 %</v>
      </c>
      <c r="AQ171" t="str">
        <f t="shared" si="97"/>
        <v>2.7 %</v>
      </c>
      <c r="AR171" t="str">
        <f t="shared" si="98"/>
        <v>4.8 %</v>
      </c>
      <c r="AS171" t="str">
        <f t="shared" si="99"/>
        <v>4.6 %</v>
      </c>
      <c r="AT171" t="str">
        <f t="shared" si="100"/>
        <v>1.6 %</v>
      </c>
      <c r="AU171" t="str">
        <f t="shared" si="101"/>
        <v>4.6 %</v>
      </c>
      <c r="AV171" t="str">
        <f t="shared" si="102"/>
        <v>5.8 %</v>
      </c>
      <c r="AW171" t="str">
        <f t="shared" si="103"/>
        <v>-1.3 %</v>
      </c>
      <c r="AX171" t="str">
        <f t="shared" si="104"/>
        <v>-1.1 %</v>
      </c>
      <c r="AY171" t="str">
        <f t="shared" si="105"/>
        <v/>
      </c>
      <c r="AZ171" t="str">
        <f t="shared" si="106"/>
        <v>1.9 %</v>
      </c>
      <c r="BA171" t="str">
        <f t="shared" si="107"/>
        <v>1.1 %</v>
      </c>
      <c r="BB171" t="str">
        <f t="shared" si="108"/>
        <v>9.9 %</v>
      </c>
    </row>
    <row r="172" spans="1:54">
      <c r="A172">
        <v>2016</v>
      </c>
      <c r="B172">
        <v>3</v>
      </c>
      <c r="C172" t="s">
        <v>121</v>
      </c>
      <c r="D172" s="10">
        <v>136.9</v>
      </c>
      <c r="E172" s="10">
        <v>137.59</v>
      </c>
      <c r="G172" s="10">
        <v>156.03</v>
      </c>
      <c r="H172" s="10">
        <v>130.47999999999999</v>
      </c>
      <c r="I172" s="10">
        <v>134.18</v>
      </c>
      <c r="J172" s="10">
        <v>121.32</v>
      </c>
      <c r="K172" s="10">
        <v>126.39</v>
      </c>
      <c r="L172" s="10">
        <v>139.38</v>
      </c>
      <c r="M172" s="10">
        <v>130.65</v>
      </c>
      <c r="N172" s="10">
        <v>139.93</v>
      </c>
      <c r="O172" s="10">
        <v>136.26</v>
      </c>
      <c r="P172" s="10">
        <v>123.23</v>
      </c>
      <c r="R172" s="10">
        <v>142.97</v>
      </c>
      <c r="S172" s="10">
        <v>137.55000000000001</v>
      </c>
      <c r="T172" s="10">
        <v>96.32</v>
      </c>
      <c r="U172" s="25" t="str">
        <f t="shared" si="75"/>
        <v>1.5 %</v>
      </c>
      <c r="V172" s="25" t="str">
        <f t="shared" si="76"/>
        <v>3.6 %</v>
      </c>
      <c r="W172" s="25" t="str">
        <f t="shared" si="77"/>
        <v/>
      </c>
      <c r="X172" s="25" t="str">
        <f t="shared" si="78"/>
        <v>1.7 %</v>
      </c>
      <c r="Y172" s="25" t="str">
        <f t="shared" si="79"/>
        <v>4.8 %</v>
      </c>
      <c r="Z172" s="25" t="str">
        <f t="shared" si="80"/>
        <v>0.4 %</v>
      </c>
      <c r="AA172" s="25" t="str">
        <f t="shared" si="81"/>
        <v>-2.2 %</v>
      </c>
      <c r="AB172" s="25" t="str">
        <f t="shared" si="82"/>
        <v>1.4 %</v>
      </c>
      <c r="AC172" s="25" t="str">
        <f t="shared" si="83"/>
        <v>1.6 %</v>
      </c>
      <c r="AD172" s="25" t="str">
        <f t="shared" si="84"/>
        <v>-2.4 %</v>
      </c>
      <c r="AE172" s="25" t="str">
        <f t="shared" si="85"/>
        <v>1.3 %</v>
      </c>
      <c r="AF172" s="25" t="str">
        <f t="shared" si="86"/>
        <v>-0.2 %</v>
      </c>
      <c r="AG172" s="25" t="str">
        <f t="shared" si="87"/>
        <v>0.1 %</v>
      </c>
      <c r="AH172" s="25" t="str">
        <f t="shared" si="88"/>
        <v/>
      </c>
      <c r="AI172" s="25" t="str">
        <f t="shared" si="89"/>
        <v>2.1 %</v>
      </c>
      <c r="AJ172" s="25" t="str">
        <f t="shared" si="90"/>
        <v>3.6 %</v>
      </c>
      <c r="AK172" s="25" t="str">
        <f t="shared" si="91"/>
        <v>-5.3 %</v>
      </c>
      <c r="AL172" t="str">
        <f t="shared" si="92"/>
        <v>4.1 %</v>
      </c>
      <c r="AM172" t="str">
        <f t="shared" si="93"/>
        <v>3.5 %</v>
      </c>
      <c r="AN172" t="str">
        <f t="shared" si="94"/>
        <v/>
      </c>
      <c r="AO172" t="str">
        <f t="shared" si="95"/>
        <v>9.3 %</v>
      </c>
      <c r="AP172" t="str">
        <f t="shared" si="96"/>
        <v>-3.9 %</v>
      </c>
      <c r="AQ172" t="str">
        <f t="shared" si="97"/>
        <v>4.5 %</v>
      </c>
      <c r="AR172" t="str">
        <f t="shared" si="98"/>
        <v>4.9 %</v>
      </c>
      <c r="AS172" t="str">
        <f t="shared" si="99"/>
        <v>4.4 %</v>
      </c>
      <c r="AT172" t="str">
        <f t="shared" si="100"/>
        <v>4.4 %</v>
      </c>
      <c r="AU172" t="str">
        <f t="shared" si="101"/>
        <v>5.9 %</v>
      </c>
      <c r="AV172" t="str">
        <f t="shared" si="102"/>
        <v>8.2 %</v>
      </c>
      <c r="AW172" t="str">
        <f t="shared" si="103"/>
        <v>-1.4 %</v>
      </c>
      <c r="AX172" t="str">
        <f t="shared" si="104"/>
        <v>-0.3 %</v>
      </c>
      <c r="AY172" t="str">
        <f t="shared" si="105"/>
        <v/>
      </c>
      <c r="AZ172" t="str">
        <f t="shared" si="106"/>
        <v>4.2 %</v>
      </c>
      <c r="BA172" t="str">
        <f t="shared" si="107"/>
        <v>2.7 %</v>
      </c>
      <c r="BB172" t="str">
        <f t="shared" si="108"/>
        <v>9.2 %</v>
      </c>
    </row>
    <row r="173" spans="1:54">
      <c r="A173">
        <v>2016</v>
      </c>
      <c r="B173">
        <v>4</v>
      </c>
      <c r="C173" t="s">
        <v>122</v>
      </c>
      <c r="D173" s="10">
        <v>135.32</v>
      </c>
      <c r="E173" s="10">
        <v>136.85</v>
      </c>
      <c r="G173" s="10">
        <v>152.65</v>
      </c>
      <c r="H173" s="10">
        <v>117.83</v>
      </c>
      <c r="I173" s="10">
        <v>131.57</v>
      </c>
      <c r="J173" s="10">
        <v>121.63</v>
      </c>
      <c r="K173" s="10">
        <v>126.19</v>
      </c>
      <c r="L173" s="10">
        <v>143.32</v>
      </c>
      <c r="M173" s="10">
        <v>132.47</v>
      </c>
      <c r="N173" s="10">
        <v>140.75</v>
      </c>
      <c r="O173" s="10">
        <v>141.38</v>
      </c>
      <c r="P173" s="10">
        <v>126.71</v>
      </c>
      <c r="R173" s="10">
        <v>142.4</v>
      </c>
      <c r="S173" s="10">
        <v>134.74</v>
      </c>
      <c r="T173" s="10">
        <v>97.7</v>
      </c>
      <c r="U173" s="25" t="str">
        <f t="shared" si="75"/>
        <v>-1.2 %</v>
      </c>
      <c r="V173" s="25" t="str">
        <f t="shared" si="76"/>
        <v>-0.5 %</v>
      </c>
      <c r="W173" s="25" t="str">
        <f t="shared" si="77"/>
        <v/>
      </c>
      <c r="X173" s="25" t="str">
        <f t="shared" si="78"/>
        <v>-2.2 %</v>
      </c>
      <c r="Y173" s="25" t="str">
        <f t="shared" si="79"/>
        <v>-9.7 %</v>
      </c>
      <c r="Z173" s="25" t="str">
        <f t="shared" si="80"/>
        <v>-1.9 %</v>
      </c>
      <c r="AA173" s="25" t="str">
        <f t="shared" si="81"/>
        <v>0.3 %</v>
      </c>
      <c r="AB173" s="25" t="str">
        <f t="shared" si="82"/>
        <v>-0.2 %</v>
      </c>
      <c r="AC173" s="25" t="str">
        <f t="shared" si="83"/>
        <v>2.8 %</v>
      </c>
      <c r="AD173" s="25" t="str">
        <f t="shared" si="84"/>
        <v>1.4 %</v>
      </c>
      <c r="AE173" s="25" t="str">
        <f t="shared" si="85"/>
        <v>0.6 %</v>
      </c>
      <c r="AF173" s="25" t="str">
        <f t="shared" si="86"/>
        <v>3.8 %</v>
      </c>
      <c r="AG173" s="25" t="str">
        <f t="shared" si="87"/>
        <v>2.8 %</v>
      </c>
      <c r="AH173" s="25" t="str">
        <f t="shared" si="88"/>
        <v/>
      </c>
      <c r="AI173" s="25" t="str">
        <f t="shared" si="89"/>
        <v>-0.4 %</v>
      </c>
      <c r="AJ173" s="25" t="str">
        <f t="shared" si="90"/>
        <v>-2 %</v>
      </c>
      <c r="AK173" s="25" t="str">
        <f t="shared" si="91"/>
        <v>1.4 %</v>
      </c>
      <c r="AL173" t="str">
        <f t="shared" si="92"/>
        <v>4.9 %</v>
      </c>
      <c r="AM173" t="str">
        <f t="shared" si="93"/>
        <v>5.6 %</v>
      </c>
      <c r="AN173" t="str">
        <f t="shared" si="94"/>
        <v/>
      </c>
      <c r="AO173" t="str">
        <f t="shared" si="95"/>
        <v>11.5 %</v>
      </c>
      <c r="AP173" t="str">
        <f t="shared" si="96"/>
        <v>4.7 %</v>
      </c>
      <c r="AQ173" t="str">
        <f t="shared" si="97"/>
        <v>3.9 %</v>
      </c>
      <c r="AR173" t="str">
        <f t="shared" si="98"/>
        <v>1.7 %</v>
      </c>
      <c r="AS173" t="str">
        <f t="shared" si="99"/>
        <v>2.9 %</v>
      </c>
      <c r="AT173" t="str">
        <f t="shared" si="100"/>
        <v>5.4 %</v>
      </c>
      <c r="AU173" t="str">
        <f t="shared" si="101"/>
        <v>3.2 %</v>
      </c>
      <c r="AV173" t="str">
        <f t="shared" si="102"/>
        <v>7.9 %</v>
      </c>
      <c r="AW173" t="str">
        <f t="shared" si="103"/>
        <v>-4.2 %</v>
      </c>
      <c r="AX173" t="str">
        <f t="shared" si="104"/>
        <v>0.3 %</v>
      </c>
      <c r="AY173" t="str">
        <f t="shared" si="105"/>
        <v/>
      </c>
      <c r="AZ173" t="str">
        <f t="shared" si="106"/>
        <v>4.1 %</v>
      </c>
      <c r="BA173" t="str">
        <f t="shared" si="107"/>
        <v>4.5 %</v>
      </c>
      <c r="BB173" t="str">
        <f t="shared" si="108"/>
        <v>3.9 %</v>
      </c>
    </row>
    <row r="174" spans="1:54">
      <c r="A174">
        <v>2016</v>
      </c>
      <c r="B174">
        <v>5</v>
      </c>
      <c r="C174" t="s">
        <v>123</v>
      </c>
      <c r="D174" s="10">
        <v>130.9</v>
      </c>
      <c r="E174" s="10">
        <v>135.54</v>
      </c>
      <c r="G174" s="10">
        <v>150.22</v>
      </c>
      <c r="H174" s="10">
        <v>122.88</v>
      </c>
      <c r="I174" s="10">
        <v>131.37</v>
      </c>
      <c r="J174" s="10">
        <v>122.74</v>
      </c>
      <c r="K174" s="10">
        <v>125</v>
      </c>
      <c r="L174" s="10">
        <v>140.53</v>
      </c>
      <c r="M174" s="10">
        <v>135.43</v>
      </c>
      <c r="N174" s="10">
        <v>139.94999999999999</v>
      </c>
      <c r="O174" s="10">
        <v>148.35</v>
      </c>
      <c r="P174" s="10">
        <v>126.87</v>
      </c>
      <c r="R174" s="10">
        <v>139.44</v>
      </c>
      <c r="S174" s="10">
        <v>131.01</v>
      </c>
      <c r="T174" s="10">
        <v>97.65</v>
      </c>
      <c r="U174" s="25" t="str">
        <f t="shared" si="75"/>
        <v>-3.3 %</v>
      </c>
      <c r="V174" s="25" t="str">
        <f t="shared" si="76"/>
        <v>-1 %</v>
      </c>
      <c r="W174" s="25" t="str">
        <f t="shared" si="77"/>
        <v/>
      </c>
      <c r="X174" s="25" t="str">
        <f t="shared" si="78"/>
        <v>-1.6 %</v>
      </c>
      <c r="Y174" s="25" t="str">
        <f t="shared" si="79"/>
        <v>4.3 %</v>
      </c>
      <c r="Z174" s="25" t="str">
        <f t="shared" si="80"/>
        <v>-0.2 %</v>
      </c>
      <c r="AA174" s="25" t="str">
        <f t="shared" si="81"/>
        <v>0.9 %</v>
      </c>
      <c r="AB174" s="25" t="str">
        <f t="shared" si="82"/>
        <v>-0.9 %</v>
      </c>
      <c r="AC174" s="25" t="str">
        <f t="shared" si="83"/>
        <v>-1.9 %</v>
      </c>
      <c r="AD174" s="25" t="str">
        <f t="shared" si="84"/>
        <v>2.2 %</v>
      </c>
      <c r="AE174" s="25" t="str">
        <f t="shared" si="85"/>
        <v>-0.6 %</v>
      </c>
      <c r="AF174" s="25" t="str">
        <f t="shared" si="86"/>
        <v>4.9 %</v>
      </c>
      <c r="AG174" s="25" t="str">
        <f t="shared" si="87"/>
        <v>0.1 %</v>
      </c>
      <c r="AH174" s="25" t="str">
        <f t="shared" si="88"/>
        <v/>
      </c>
      <c r="AI174" s="25" t="str">
        <f t="shared" si="89"/>
        <v>-2.1 %</v>
      </c>
      <c r="AJ174" s="25" t="str">
        <f t="shared" si="90"/>
        <v>-2.8 %</v>
      </c>
      <c r="AK174" s="25" t="str">
        <f t="shared" si="91"/>
        <v>-0.1 %</v>
      </c>
      <c r="AL174" t="str">
        <f t="shared" si="92"/>
        <v>4.5 %</v>
      </c>
      <c r="AM174" t="str">
        <f t="shared" si="93"/>
        <v>5.9 %</v>
      </c>
      <c r="AN174" t="str">
        <f t="shared" si="94"/>
        <v/>
      </c>
      <c r="AO174" t="str">
        <f t="shared" si="95"/>
        <v>13.3 %</v>
      </c>
      <c r="AP174" t="str">
        <f t="shared" si="96"/>
        <v>-4.3 %</v>
      </c>
      <c r="AQ174" t="str">
        <f t="shared" si="97"/>
        <v>1.4 %</v>
      </c>
      <c r="AR174" t="str">
        <f t="shared" si="98"/>
        <v>0.5 %</v>
      </c>
      <c r="AS174" t="str">
        <f t="shared" si="99"/>
        <v>3.4 %</v>
      </c>
      <c r="AT174" t="str">
        <f t="shared" si="100"/>
        <v>7.5 %</v>
      </c>
      <c r="AU174" t="str">
        <f t="shared" si="101"/>
        <v>2.2 %</v>
      </c>
      <c r="AV174" t="str">
        <f t="shared" si="102"/>
        <v>7.5 %</v>
      </c>
      <c r="AW174" t="str">
        <f t="shared" si="103"/>
        <v>-2.7 %</v>
      </c>
      <c r="AX174" t="str">
        <f t="shared" si="104"/>
        <v>3.8 %</v>
      </c>
      <c r="AY174" t="str">
        <f t="shared" si="105"/>
        <v/>
      </c>
      <c r="AZ174" t="str">
        <f t="shared" si="106"/>
        <v>4.1 %</v>
      </c>
      <c r="BA174" t="str">
        <f t="shared" si="107"/>
        <v>4.2 %</v>
      </c>
      <c r="BB174" t="str">
        <f t="shared" si="108"/>
        <v>0.8 %</v>
      </c>
    </row>
    <row r="175" spans="1:54">
      <c r="A175">
        <v>2016</v>
      </c>
      <c r="B175">
        <v>6</v>
      </c>
      <c r="C175" t="s">
        <v>124</v>
      </c>
      <c r="D175" s="10">
        <v>130.51</v>
      </c>
      <c r="E175" s="10">
        <v>133.02000000000001</v>
      </c>
      <c r="G175" s="10">
        <v>146.38</v>
      </c>
      <c r="H175" s="10">
        <v>124.06</v>
      </c>
      <c r="I175" s="10">
        <v>131.18</v>
      </c>
      <c r="J175" s="10">
        <v>123.38</v>
      </c>
      <c r="K175" s="10">
        <v>124.49</v>
      </c>
      <c r="L175" s="10">
        <v>138.72</v>
      </c>
      <c r="M175" s="10">
        <v>135.63999999999999</v>
      </c>
      <c r="N175" s="10">
        <v>143.03</v>
      </c>
      <c r="O175" s="10">
        <v>149.22999999999999</v>
      </c>
      <c r="P175" s="10">
        <v>128.65</v>
      </c>
      <c r="R175" s="10">
        <v>138.13</v>
      </c>
      <c r="S175" s="10">
        <v>129.82</v>
      </c>
      <c r="T175" s="10">
        <v>100.18</v>
      </c>
      <c r="U175" s="25" t="str">
        <f t="shared" si="75"/>
        <v>-0.3 %</v>
      </c>
      <c r="V175" s="25" t="str">
        <f t="shared" si="76"/>
        <v>-1.9 %</v>
      </c>
      <c r="W175" s="25" t="str">
        <f t="shared" si="77"/>
        <v/>
      </c>
      <c r="X175" s="25" t="str">
        <f t="shared" si="78"/>
        <v>-2.6 %</v>
      </c>
      <c r="Y175" s="25" t="str">
        <f t="shared" si="79"/>
        <v>1 %</v>
      </c>
      <c r="Z175" s="25" t="str">
        <f t="shared" si="80"/>
        <v>-0.1 %</v>
      </c>
      <c r="AA175" s="25" t="str">
        <f t="shared" si="81"/>
        <v>0.5 %</v>
      </c>
      <c r="AB175" s="25" t="str">
        <f t="shared" si="82"/>
        <v>-0.4 %</v>
      </c>
      <c r="AC175" s="25" t="str">
        <f t="shared" si="83"/>
        <v>-1.3 %</v>
      </c>
      <c r="AD175" s="25" t="str">
        <f t="shared" si="84"/>
        <v>0.2 %</v>
      </c>
      <c r="AE175" s="25" t="str">
        <f t="shared" si="85"/>
        <v>2.2 %</v>
      </c>
      <c r="AF175" s="25" t="str">
        <f t="shared" si="86"/>
        <v>0.6 %</v>
      </c>
      <c r="AG175" s="25" t="str">
        <f t="shared" si="87"/>
        <v>1.4 %</v>
      </c>
      <c r="AH175" s="25" t="str">
        <f t="shared" si="88"/>
        <v/>
      </c>
      <c r="AI175" s="25" t="str">
        <f t="shared" si="89"/>
        <v>-0.9 %</v>
      </c>
      <c r="AJ175" s="25" t="str">
        <f t="shared" si="90"/>
        <v>-0.9 %</v>
      </c>
      <c r="AK175" s="25" t="str">
        <f t="shared" si="91"/>
        <v>2.6 %</v>
      </c>
      <c r="AL175" t="str">
        <f t="shared" si="92"/>
        <v>2.4 %</v>
      </c>
      <c r="AM175" t="str">
        <f t="shared" si="93"/>
        <v>3.3 %</v>
      </c>
      <c r="AN175" t="str">
        <f t="shared" si="94"/>
        <v/>
      </c>
      <c r="AO175" t="str">
        <f t="shared" si="95"/>
        <v>11.5 %</v>
      </c>
      <c r="AP175" t="str">
        <f t="shared" si="96"/>
        <v>-2.2 %</v>
      </c>
      <c r="AQ175" t="str">
        <f t="shared" si="97"/>
        <v>0.6 %</v>
      </c>
      <c r="AR175" t="str">
        <f t="shared" si="98"/>
        <v>1.3 %</v>
      </c>
      <c r="AS175" t="str">
        <f t="shared" si="99"/>
        <v>1.9 %</v>
      </c>
      <c r="AT175" t="str">
        <f t="shared" si="100"/>
        <v>3.7 %</v>
      </c>
      <c r="AU175" t="str">
        <f t="shared" si="101"/>
        <v>1.9 %</v>
      </c>
      <c r="AV175" t="str">
        <f t="shared" si="102"/>
        <v>3.6 %</v>
      </c>
      <c r="AW175" t="str">
        <f t="shared" si="103"/>
        <v>1 %</v>
      </c>
      <c r="AX175" t="str">
        <f t="shared" si="104"/>
        <v>0.9 %</v>
      </c>
      <c r="AY175" t="str">
        <f t="shared" si="105"/>
        <v/>
      </c>
      <c r="AZ175" t="str">
        <f t="shared" si="106"/>
        <v>1.8 %</v>
      </c>
      <c r="BA175" t="str">
        <f t="shared" si="107"/>
        <v>1.7 %</v>
      </c>
      <c r="BB175" t="str">
        <f t="shared" si="108"/>
        <v>-1.5 %</v>
      </c>
    </row>
    <row r="176" spans="1:54">
      <c r="A176">
        <v>2016</v>
      </c>
      <c r="B176">
        <v>7</v>
      </c>
      <c r="C176" t="s">
        <v>125</v>
      </c>
      <c r="D176" s="10">
        <v>135.26</v>
      </c>
      <c r="E176" s="10">
        <v>134.08000000000001</v>
      </c>
      <c r="G176" s="10">
        <v>148.38</v>
      </c>
      <c r="H176" s="10">
        <v>124.94</v>
      </c>
      <c r="I176" s="10">
        <v>134.62</v>
      </c>
      <c r="J176" s="10">
        <v>124.67</v>
      </c>
      <c r="K176" s="10">
        <v>126.65</v>
      </c>
      <c r="L176" s="10">
        <v>139.32</v>
      </c>
      <c r="M176" s="10">
        <v>122.65</v>
      </c>
      <c r="N176" s="10">
        <v>151.46</v>
      </c>
      <c r="O176" s="10">
        <v>149.15</v>
      </c>
      <c r="P176" s="10">
        <v>126.79</v>
      </c>
      <c r="R176" s="10">
        <v>142.46</v>
      </c>
      <c r="S176" s="10">
        <v>135.82</v>
      </c>
      <c r="T176" s="10">
        <v>93.89</v>
      </c>
      <c r="U176" s="25" t="str">
        <f t="shared" si="75"/>
        <v>3.6 %</v>
      </c>
      <c r="V176" s="25" t="str">
        <f t="shared" si="76"/>
        <v>0.8 %</v>
      </c>
      <c r="W176" s="25" t="str">
        <f t="shared" si="77"/>
        <v/>
      </c>
      <c r="X176" s="25" t="str">
        <f t="shared" si="78"/>
        <v>1.4 %</v>
      </c>
      <c r="Y176" s="25" t="str">
        <f t="shared" si="79"/>
        <v>0.7 %</v>
      </c>
      <c r="Z176" s="25" t="str">
        <f t="shared" si="80"/>
        <v>2.6 %</v>
      </c>
      <c r="AA176" s="25" t="str">
        <f t="shared" si="81"/>
        <v>1 %</v>
      </c>
      <c r="AB176" s="25" t="str">
        <f t="shared" si="82"/>
        <v>1.7 %</v>
      </c>
      <c r="AC176" s="25" t="str">
        <f t="shared" si="83"/>
        <v>0.4 %</v>
      </c>
      <c r="AD176" s="25" t="str">
        <f t="shared" si="84"/>
        <v>-9.6 %</v>
      </c>
      <c r="AE176" s="25" t="str">
        <f t="shared" si="85"/>
        <v>5.9 %</v>
      </c>
      <c r="AF176" s="25" t="str">
        <f t="shared" si="86"/>
        <v>-0.1 %</v>
      </c>
      <c r="AG176" s="25" t="str">
        <f t="shared" si="87"/>
        <v>-1.4 %</v>
      </c>
      <c r="AH176" s="25" t="str">
        <f t="shared" si="88"/>
        <v/>
      </c>
      <c r="AI176" s="25" t="str">
        <f t="shared" si="89"/>
        <v>3.1 %</v>
      </c>
      <c r="AJ176" s="25" t="str">
        <f t="shared" si="90"/>
        <v>4.6 %</v>
      </c>
      <c r="AK176" s="25" t="str">
        <f t="shared" si="91"/>
        <v>-6.3 %</v>
      </c>
      <c r="AL176" t="str">
        <f t="shared" si="92"/>
        <v>2.4 %</v>
      </c>
      <c r="AM176" t="str">
        <f t="shared" si="93"/>
        <v>1.7 %</v>
      </c>
      <c r="AN176" t="str">
        <f t="shared" si="94"/>
        <v/>
      </c>
      <c r="AO176" t="str">
        <f t="shared" si="95"/>
        <v>8.9 %</v>
      </c>
      <c r="AP176" t="str">
        <f t="shared" si="96"/>
        <v>-1.6 %</v>
      </c>
      <c r="AQ176" t="str">
        <f t="shared" si="97"/>
        <v>-1.1 %</v>
      </c>
      <c r="AR176" t="str">
        <f t="shared" si="98"/>
        <v>1.6 %</v>
      </c>
      <c r="AS176" t="str">
        <f t="shared" si="99"/>
        <v>0.6 %</v>
      </c>
      <c r="AT176" t="str">
        <f t="shared" si="100"/>
        <v>2.6 %</v>
      </c>
      <c r="AU176" t="str">
        <f t="shared" si="101"/>
        <v>2.8 %</v>
      </c>
      <c r="AV176" t="str">
        <f t="shared" si="102"/>
        <v>5.6 %</v>
      </c>
      <c r="AW176" t="str">
        <f t="shared" si="103"/>
        <v>1.4 %</v>
      </c>
      <c r="AX176" t="str">
        <f t="shared" si="104"/>
        <v>1.9 %</v>
      </c>
      <c r="AY176" t="str">
        <f t="shared" si="105"/>
        <v/>
      </c>
      <c r="AZ176" t="str">
        <f t="shared" si="106"/>
        <v>0.6 %</v>
      </c>
      <c r="BA176" t="str">
        <f t="shared" si="107"/>
        <v>0.1 %</v>
      </c>
      <c r="BB176" t="str">
        <f t="shared" si="108"/>
        <v>0.6 %</v>
      </c>
    </row>
    <row r="177" spans="1:54">
      <c r="A177">
        <v>2016</v>
      </c>
      <c r="B177">
        <v>8</v>
      </c>
      <c r="C177" t="s">
        <v>126</v>
      </c>
      <c r="D177" s="10">
        <v>143.49</v>
      </c>
      <c r="E177" s="10">
        <v>137.63</v>
      </c>
      <c r="G177" s="10">
        <v>143.72999999999999</v>
      </c>
      <c r="H177" s="10">
        <v>130.41999999999999</v>
      </c>
      <c r="I177" s="10">
        <v>131.57</v>
      </c>
      <c r="J177" s="10">
        <v>123.29</v>
      </c>
      <c r="K177" s="10">
        <v>123.42</v>
      </c>
      <c r="L177" s="10">
        <v>136.55000000000001</v>
      </c>
      <c r="M177" s="10">
        <v>134.63999999999999</v>
      </c>
      <c r="N177" s="10">
        <v>146.57</v>
      </c>
      <c r="O177" s="10">
        <v>136.34</v>
      </c>
      <c r="P177" s="10">
        <v>121.36</v>
      </c>
      <c r="R177" s="10">
        <v>138.35</v>
      </c>
      <c r="S177" s="10">
        <v>130.41999999999999</v>
      </c>
      <c r="T177" s="10">
        <v>98.29</v>
      </c>
      <c r="U177" s="25" t="str">
        <f t="shared" si="75"/>
        <v>6.1 %</v>
      </c>
      <c r="V177" s="25" t="str">
        <f t="shared" si="76"/>
        <v>2.6 %</v>
      </c>
      <c r="W177" s="25" t="str">
        <f t="shared" si="77"/>
        <v/>
      </c>
      <c r="X177" s="25" t="str">
        <f t="shared" si="78"/>
        <v>-3.1 %</v>
      </c>
      <c r="Y177" s="25" t="str">
        <f t="shared" si="79"/>
        <v>4.4 %</v>
      </c>
      <c r="Z177" s="25" t="str">
        <f t="shared" si="80"/>
        <v>-2.3 %</v>
      </c>
      <c r="AA177" s="25" t="str">
        <f t="shared" si="81"/>
        <v>-1.1 %</v>
      </c>
      <c r="AB177" s="25" t="str">
        <f t="shared" si="82"/>
        <v>-2.6 %</v>
      </c>
      <c r="AC177" s="25" t="str">
        <f t="shared" si="83"/>
        <v>-2 %</v>
      </c>
      <c r="AD177" s="25" t="str">
        <f t="shared" si="84"/>
        <v>9.8 %</v>
      </c>
      <c r="AE177" s="25" t="str">
        <f t="shared" si="85"/>
        <v>-3.2 %</v>
      </c>
      <c r="AF177" s="25" t="str">
        <f t="shared" si="86"/>
        <v>-8.6 %</v>
      </c>
      <c r="AG177" s="25" t="str">
        <f t="shared" si="87"/>
        <v>-4.3 %</v>
      </c>
      <c r="AH177" s="25" t="str">
        <f t="shared" si="88"/>
        <v/>
      </c>
      <c r="AI177" s="25" t="str">
        <f t="shared" si="89"/>
        <v>-2.9 %</v>
      </c>
      <c r="AJ177" s="25" t="str">
        <f t="shared" si="90"/>
        <v>-4 %</v>
      </c>
      <c r="AK177" s="25" t="str">
        <f t="shared" si="91"/>
        <v>4.7 %</v>
      </c>
      <c r="AL177" t="str">
        <f t="shared" si="92"/>
        <v>4.5 %</v>
      </c>
      <c r="AM177" t="str">
        <f t="shared" si="93"/>
        <v>4 %</v>
      </c>
      <c r="AN177" t="str">
        <f t="shared" si="94"/>
        <v/>
      </c>
      <c r="AO177" t="str">
        <f t="shared" si="95"/>
        <v>10 %</v>
      </c>
      <c r="AP177" t="str">
        <f t="shared" si="96"/>
        <v>-2.3 %</v>
      </c>
      <c r="AQ177" t="str">
        <f t="shared" si="97"/>
        <v>1.5 %</v>
      </c>
      <c r="AR177" t="str">
        <f t="shared" si="98"/>
        <v>3 %</v>
      </c>
      <c r="AS177" t="str">
        <f t="shared" si="99"/>
        <v>3.9 %</v>
      </c>
      <c r="AT177" t="str">
        <f t="shared" si="100"/>
        <v>2.8 %</v>
      </c>
      <c r="AU177" t="str">
        <f t="shared" si="101"/>
        <v>-7 %</v>
      </c>
      <c r="AV177" t="str">
        <f t="shared" si="102"/>
        <v>8.7 %</v>
      </c>
      <c r="AW177" t="str">
        <f t="shared" si="103"/>
        <v>2.3 %</v>
      </c>
      <c r="AX177" t="str">
        <f t="shared" si="104"/>
        <v>0.7 %</v>
      </c>
      <c r="AY177" t="str">
        <f t="shared" si="105"/>
        <v/>
      </c>
      <c r="AZ177" t="str">
        <f t="shared" si="106"/>
        <v>4.3 %</v>
      </c>
      <c r="BA177" t="str">
        <f t="shared" si="107"/>
        <v>4.4 %</v>
      </c>
      <c r="BB177" t="str">
        <f t="shared" si="108"/>
        <v>-5.8 %</v>
      </c>
    </row>
    <row r="178" spans="1:54">
      <c r="A178">
        <v>2016</v>
      </c>
      <c r="B178">
        <v>9</v>
      </c>
      <c r="C178" t="s">
        <v>127</v>
      </c>
      <c r="D178" s="10">
        <v>130.44999999999999</v>
      </c>
      <c r="E178" s="10">
        <v>134.43</v>
      </c>
      <c r="G178" s="10">
        <v>145.58000000000001</v>
      </c>
      <c r="H178" s="10">
        <v>129.01</v>
      </c>
      <c r="I178" s="10">
        <v>129.32</v>
      </c>
      <c r="J178" s="10">
        <v>123.24</v>
      </c>
      <c r="K178" s="10">
        <v>123.21</v>
      </c>
      <c r="L178" s="10">
        <v>133.9</v>
      </c>
      <c r="M178" s="10">
        <v>133.99</v>
      </c>
      <c r="N178" s="10">
        <v>143.36000000000001</v>
      </c>
      <c r="O178" s="10">
        <v>145.79</v>
      </c>
      <c r="P178" s="10">
        <v>123.59</v>
      </c>
      <c r="R178" s="10">
        <v>137.05000000000001</v>
      </c>
      <c r="S178" s="10">
        <v>130.58000000000001</v>
      </c>
      <c r="T178" s="10">
        <v>94.35</v>
      </c>
      <c r="U178" s="25" t="str">
        <f t="shared" si="75"/>
        <v>-9.1 %</v>
      </c>
      <c r="V178" s="25" t="str">
        <f t="shared" si="76"/>
        <v>-2.3 %</v>
      </c>
      <c r="W178" s="25" t="str">
        <f t="shared" si="77"/>
        <v/>
      </c>
      <c r="X178" s="25" t="str">
        <f t="shared" si="78"/>
        <v>1.3 %</v>
      </c>
      <c r="Y178" s="25" t="str">
        <f t="shared" si="79"/>
        <v>-1.1 %</v>
      </c>
      <c r="Z178" s="25" t="str">
        <f t="shared" si="80"/>
        <v>-1.7 %</v>
      </c>
      <c r="AA178" s="25" t="str">
        <f t="shared" si="81"/>
        <v>0 %</v>
      </c>
      <c r="AB178" s="25" t="str">
        <f t="shared" si="82"/>
        <v>-0.2 %</v>
      </c>
      <c r="AC178" s="25" t="str">
        <f t="shared" si="83"/>
        <v>-1.9 %</v>
      </c>
      <c r="AD178" s="25" t="str">
        <f t="shared" si="84"/>
        <v>-0.5 %</v>
      </c>
      <c r="AE178" s="25" t="str">
        <f t="shared" si="85"/>
        <v>-2.2 %</v>
      </c>
      <c r="AF178" s="25" t="str">
        <f t="shared" si="86"/>
        <v>6.9 %</v>
      </c>
      <c r="AG178" s="25" t="str">
        <f t="shared" si="87"/>
        <v>1.8 %</v>
      </c>
      <c r="AH178" s="25" t="str">
        <f t="shared" si="88"/>
        <v/>
      </c>
      <c r="AI178" s="25" t="str">
        <f t="shared" si="89"/>
        <v>-0.9 %</v>
      </c>
      <c r="AJ178" s="25" t="str">
        <f t="shared" si="90"/>
        <v>0.1 %</v>
      </c>
      <c r="AK178" s="25" t="str">
        <f t="shared" si="91"/>
        <v>-4 %</v>
      </c>
      <c r="AL178" t="str">
        <f t="shared" si="92"/>
        <v>2.6 %</v>
      </c>
      <c r="AM178" t="str">
        <f t="shared" si="93"/>
        <v>2.6 %</v>
      </c>
      <c r="AN178" t="str">
        <f t="shared" si="94"/>
        <v/>
      </c>
      <c r="AO178" t="str">
        <f t="shared" si="95"/>
        <v>2.8 %</v>
      </c>
      <c r="AP178" t="str">
        <f t="shared" si="96"/>
        <v>0.3 %</v>
      </c>
      <c r="AQ178" t="str">
        <f t="shared" si="97"/>
        <v>0.5 %</v>
      </c>
      <c r="AR178" t="str">
        <f t="shared" si="98"/>
        <v>0.8 %</v>
      </c>
      <c r="AS178" t="str">
        <f t="shared" si="99"/>
        <v>-0.1 %</v>
      </c>
      <c r="AT178" t="str">
        <f t="shared" si="100"/>
        <v>3.7 %</v>
      </c>
      <c r="AU178" t="str">
        <f t="shared" si="101"/>
        <v>2.5 %</v>
      </c>
      <c r="AV178" t="str">
        <f t="shared" si="102"/>
        <v>6.8 %</v>
      </c>
      <c r="AW178" t="str">
        <f t="shared" si="103"/>
        <v>1.2 %</v>
      </c>
      <c r="AX178" t="str">
        <f t="shared" si="104"/>
        <v>3.5 %</v>
      </c>
      <c r="AY178" t="str">
        <f t="shared" si="105"/>
        <v/>
      </c>
      <c r="AZ178" t="str">
        <f t="shared" si="106"/>
        <v>1.8 %</v>
      </c>
      <c r="BA178" t="str">
        <f t="shared" si="107"/>
        <v>0.8 %</v>
      </c>
      <c r="BB178" t="str">
        <f t="shared" si="108"/>
        <v>-3.9 %</v>
      </c>
    </row>
    <row r="179" spans="1:54">
      <c r="A179">
        <v>2016</v>
      </c>
      <c r="B179">
        <v>10</v>
      </c>
      <c r="C179" t="s">
        <v>128</v>
      </c>
      <c r="D179" s="10">
        <v>130.86000000000001</v>
      </c>
      <c r="E179" s="10">
        <v>133.15</v>
      </c>
      <c r="G179" s="10">
        <v>146.57</v>
      </c>
      <c r="H179" s="10">
        <v>131.61000000000001</v>
      </c>
      <c r="I179" s="10">
        <v>126.68</v>
      </c>
      <c r="J179" s="10">
        <v>122.32</v>
      </c>
      <c r="K179" s="10">
        <v>123.55</v>
      </c>
      <c r="L179" s="10">
        <v>132.44</v>
      </c>
      <c r="M179" s="10">
        <v>135.82</v>
      </c>
      <c r="N179" s="10">
        <v>138.22</v>
      </c>
      <c r="O179" s="10">
        <v>137.30000000000001</v>
      </c>
      <c r="P179" s="10">
        <v>124.72</v>
      </c>
      <c r="R179" s="10">
        <v>135.16999999999999</v>
      </c>
      <c r="S179" s="10">
        <v>129.15</v>
      </c>
      <c r="T179" s="10">
        <v>95.69</v>
      </c>
      <c r="U179" s="25" t="str">
        <f t="shared" si="75"/>
        <v>0.3 %</v>
      </c>
      <c r="V179" s="25" t="str">
        <f t="shared" si="76"/>
        <v>-1 %</v>
      </c>
      <c r="W179" s="25" t="str">
        <f t="shared" si="77"/>
        <v/>
      </c>
      <c r="X179" s="25" t="str">
        <f t="shared" si="78"/>
        <v>0.7 %</v>
      </c>
      <c r="Y179" s="25" t="str">
        <f t="shared" si="79"/>
        <v>2 %</v>
      </c>
      <c r="Z179" s="25" t="str">
        <f t="shared" si="80"/>
        <v>-2 %</v>
      </c>
      <c r="AA179" s="25" t="str">
        <f t="shared" si="81"/>
        <v>-0.7 %</v>
      </c>
      <c r="AB179" s="25" t="str">
        <f t="shared" si="82"/>
        <v>0.3 %</v>
      </c>
      <c r="AC179" s="25" t="str">
        <f t="shared" si="83"/>
        <v>-1.1 %</v>
      </c>
      <c r="AD179" s="25" t="str">
        <f t="shared" si="84"/>
        <v>1.4 %</v>
      </c>
      <c r="AE179" s="25" t="str">
        <f t="shared" si="85"/>
        <v>-3.6 %</v>
      </c>
      <c r="AF179" s="25" t="str">
        <f t="shared" si="86"/>
        <v>-5.8 %</v>
      </c>
      <c r="AG179" s="25" t="str">
        <f t="shared" si="87"/>
        <v>0.9 %</v>
      </c>
      <c r="AH179" s="25" t="str">
        <f t="shared" si="88"/>
        <v/>
      </c>
      <c r="AI179" s="25" t="str">
        <f t="shared" si="89"/>
        <v>-1.4 %</v>
      </c>
      <c r="AJ179" s="25" t="str">
        <f t="shared" si="90"/>
        <v>-1.1 %</v>
      </c>
      <c r="AK179" s="25" t="str">
        <f t="shared" si="91"/>
        <v>1.4 %</v>
      </c>
      <c r="AL179" t="str">
        <f t="shared" si="92"/>
        <v>1.5 %</v>
      </c>
      <c r="AM179" t="str">
        <f t="shared" si="93"/>
        <v>2.9 %</v>
      </c>
      <c r="AN179" t="str">
        <f t="shared" si="94"/>
        <v/>
      </c>
      <c r="AO179" t="str">
        <f t="shared" si="95"/>
        <v>1.1 %</v>
      </c>
      <c r="AP179" t="str">
        <f t="shared" si="96"/>
        <v>-1.3 %</v>
      </c>
      <c r="AQ179" t="str">
        <f t="shared" si="97"/>
        <v>0.7 %</v>
      </c>
      <c r="AR179" t="str">
        <f t="shared" si="98"/>
        <v>1.1 %</v>
      </c>
      <c r="AS179" t="str">
        <f t="shared" si="99"/>
        <v>-1.1 %</v>
      </c>
      <c r="AT179" t="str">
        <f t="shared" si="100"/>
        <v>3.4 %</v>
      </c>
      <c r="AU179" t="str">
        <f t="shared" si="101"/>
        <v>4.4 %</v>
      </c>
      <c r="AV179" t="str">
        <f t="shared" si="102"/>
        <v>2.9 %</v>
      </c>
      <c r="AW179" t="str">
        <f t="shared" si="103"/>
        <v>1.2 %</v>
      </c>
      <c r="AX179" t="str">
        <f t="shared" si="104"/>
        <v>2.4 %</v>
      </c>
      <c r="AY179" t="str">
        <f t="shared" si="105"/>
        <v/>
      </c>
      <c r="AZ179" t="str">
        <f t="shared" si="106"/>
        <v>1.4 %</v>
      </c>
      <c r="BA179" t="str">
        <f t="shared" si="107"/>
        <v>1 %</v>
      </c>
      <c r="BB179" t="str">
        <f t="shared" si="108"/>
        <v>-8.3 %</v>
      </c>
    </row>
    <row r="180" spans="1:54">
      <c r="A180">
        <v>2016</v>
      </c>
      <c r="B180">
        <v>11</v>
      </c>
      <c r="C180" t="s">
        <v>129</v>
      </c>
      <c r="D180" s="10">
        <v>130.05000000000001</v>
      </c>
      <c r="E180" s="10">
        <v>129.52000000000001</v>
      </c>
      <c r="G180" s="10">
        <v>146.15</v>
      </c>
      <c r="H180" s="10">
        <v>119.16</v>
      </c>
      <c r="I180" s="10">
        <v>138.31</v>
      </c>
      <c r="J180" s="10">
        <v>108.54</v>
      </c>
      <c r="K180" s="10">
        <v>136.27000000000001</v>
      </c>
      <c r="L180" s="10">
        <v>119.57</v>
      </c>
      <c r="M180" s="10">
        <v>130.55000000000001</v>
      </c>
      <c r="N180" s="10">
        <v>125.99</v>
      </c>
      <c r="O180" s="10">
        <v>144.78</v>
      </c>
      <c r="P180" s="10">
        <v>125.24</v>
      </c>
      <c r="R180" s="10">
        <v>140.81</v>
      </c>
      <c r="S180" s="10">
        <v>120.08</v>
      </c>
      <c r="T180" s="10">
        <v>89.74</v>
      </c>
      <c r="U180" s="25" t="str">
        <f t="shared" si="75"/>
        <v>-0.6 %</v>
      </c>
      <c r="V180" s="25" t="str">
        <f t="shared" si="76"/>
        <v>-2.7 %</v>
      </c>
      <c r="W180" s="25" t="str">
        <f t="shared" si="77"/>
        <v/>
      </c>
      <c r="X180" s="25" t="str">
        <f t="shared" si="78"/>
        <v>-0.3 %</v>
      </c>
      <c r="Y180" s="25" t="str">
        <f t="shared" si="79"/>
        <v>-9.5 %</v>
      </c>
      <c r="Z180" s="25" t="str">
        <f t="shared" si="80"/>
        <v>9.2 %</v>
      </c>
      <c r="AA180" s="25" t="str">
        <f t="shared" si="81"/>
        <v>-11.3 %</v>
      </c>
      <c r="AB180" s="25" t="str">
        <f t="shared" si="82"/>
        <v>10.3 %</v>
      </c>
      <c r="AC180" s="25" t="str">
        <f t="shared" si="83"/>
        <v>-9.7 %</v>
      </c>
      <c r="AD180" s="25" t="str">
        <f t="shared" si="84"/>
        <v>-3.9 %</v>
      </c>
      <c r="AE180" s="25" t="str">
        <f t="shared" si="85"/>
        <v>-8.8 %</v>
      </c>
      <c r="AF180" s="25" t="str">
        <f t="shared" si="86"/>
        <v>5.4 %</v>
      </c>
      <c r="AG180" s="25" t="str">
        <f t="shared" si="87"/>
        <v>0.4 %</v>
      </c>
      <c r="AH180" s="25" t="str">
        <f t="shared" si="88"/>
        <v/>
      </c>
      <c r="AI180" s="25" t="str">
        <f t="shared" si="89"/>
        <v>4.2 %</v>
      </c>
      <c r="AJ180" s="25" t="str">
        <f t="shared" si="90"/>
        <v>-7 %</v>
      </c>
      <c r="AK180" s="25" t="str">
        <f t="shared" si="91"/>
        <v>-6.2 %</v>
      </c>
      <c r="AL180" t="str">
        <f t="shared" si="92"/>
        <v>1 %</v>
      </c>
      <c r="AM180" t="str">
        <f t="shared" si="93"/>
        <v>2.7 %</v>
      </c>
      <c r="AN180" t="str">
        <f t="shared" si="94"/>
        <v/>
      </c>
      <c r="AO180" t="str">
        <f t="shared" si="95"/>
        <v>0.1 %</v>
      </c>
      <c r="AP180" t="str">
        <f t="shared" si="96"/>
        <v>-1.1 %</v>
      </c>
      <c r="AQ180" t="str">
        <f t="shared" si="97"/>
        <v>-0.1 %</v>
      </c>
      <c r="AR180" t="str">
        <f t="shared" si="98"/>
        <v>-1 %</v>
      </c>
      <c r="AS180" t="str">
        <f t="shared" si="99"/>
        <v>-2.3 %</v>
      </c>
      <c r="AT180" t="str">
        <f t="shared" si="100"/>
        <v>3.1 %</v>
      </c>
      <c r="AU180" t="str">
        <f t="shared" si="101"/>
        <v>6.5 %</v>
      </c>
      <c r="AV180" t="str">
        <f t="shared" si="102"/>
        <v>0.5 %</v>
      </c>
      <c r="AW180" t="str">
        <f t="shared" si="103"/>
        <v>-2.4 %</v>
      </c>
      <c r="AX180" t="str">
        <f t="shared" si="104"/>
        <v>3 %</v>
      </c>
      <c r="AY180" t="str">
        <f t="shared" si="105"/>
        <v/>
      </c>
      <c r="AZ180" t="str">
        <f t="shared" si="106"/>
        <v>-0.1 %</v>
      </c>
      <c r="BA180" t="str">
        <f t="shared" si="107"/>
        <v>0 %</v>
      </c>
      <c r="BB180" t="str">
        <f t="shared" si="108"/>
        <v>-8.6 %</v>
      </c>
    </row>
    <row r="181" spans="1:54">
      <c r="A181">
        <v>2016</v>
      </c>
      <c r="B181">
        <v>12</v>
      </c>
      <c r="C181" t="s">
        <v>130</v>
      </c>
      <c r="D181" s="10">
        <v>126.66</v>
      </c>
      <c r="E181" s="10">
        <v>129.19</v>
      </c>
      <c r="G181" s="10">
        <v>147.78</v>
      </c>
      <c r="H181" s="10">
        <v>143.01</v>
      </c>
      <c r="I181" s="10">
        <v>114.53</v>
      </c>
      <c r="J181" s="10">
        <v>136.57</v>
      </c>
      <c r="K181" s="10">
        <v>117.27</v>
      </c>
      <c r="L181" s="10">
        <v>126.63</v>
      </c>
      <c r="M181" s="10">
        <v>132.16</v>
      </c>
      <c r="N181" s="10">
        <v>136.12</v>
      </c>
      <c r="O181" s="10">
        <v>133.38999999999999</v>
      </c>
      <c r="P181" s="10">
        <v>116.72</v>
      </c>
      <c r="R181" s="10">
        <v>131.31</v>
      </c>
      <c r="S181" s="10">
        <v>126.13</v>
      </c>
      <c r="T181" s="10">
        <v>94.29</v>
      </c>
      <c r="U181" s="25" t="str">
        <f t="shared" si="75"/>
        <v>-2.6 %</v>
      </c>
      <c r="V181" s="25" t="str">
        <f t="shared" si="76"/>
        <v>-0.3 %</v>
      </c>
      <c r="W181" s="25" t="str">
        <f t="shared" si="77"/>
        <v/>
      </c>
      <c r="X181" s="25" t="str">
        <f t="shared" si="78"/>
        <v>1.1 %</v>
      </c>
      <c r="Y181" s="25" t="str">
        <f t="shared" si="79"/>
        <v>20 %</v>
      </c>
      <c r="Z181" s="25" t="str">
        <f t="shared" si="80"/>
        <v>-17.2 %</v>
      </c>
      <c r="AA181" s="25" t="str">
        <f t="shared" si="81"/>
        <v>25.8 %</v>
      </c>
      <c r="AB181" s="25" t="str">
        <f t="shared" si="82"/>
        <v>-13.9 %</v>
      </c>
      <c r="AC181" s="25" t="str">
        <f t="shared" si="83"/>
        <v>5.9 %</v>
      </c>
      <c r="AD181" s="25" t="str">
        <f t="shared" si="84"/>
        <v>1.2 %</v>
      </c>
      <c r="AE181" s="25" t="str">
        <f t="shared" si="85"/>
        <v>8 %</v>
      </c>
      <c r="AF181" s="25" t="str">
        <f t="shared" si="86"/>
        <v>-7.9 %</v>
      </c>
      <c r="AG181" s="25" t="str">
        <f t="shared" si="87"/>
        <v>-6.8 %</v>
      </c>
      <c r="AH181" s="25" t="str">
        <f t="shared" si="88"/>
        <v/>
      </c>
      <c r="AI181" s="25" t="str">
        <f t="shared" si="89"/>
        <v>-6.7 %</v>
      </c>
      <c r="AJ181" s="25" t="str">
        <f t="shared" si="90"/>
        <v>5 %</v>
      </c>
      <c r="AK181" s="25" t="str">
        <f t="shared" si="91"/>
        <v>5.1 %</v>
      </c>
      <c r="AL181" t="str">
        <f t="shared" si="92"/>
        <v>-1 %</v>
      </c>
      <c r="AM181" t="str">
        <f t="shared" si="93"/>
        <v>-1.2 %</v>
      </c>
      <c r="AN181" t="str">
        <f t="shared" si="94"/>
        <v/>
      </c>
      <c r="AO181" t="str">
        <f t="shared" si="95"/>
        <v>-0.4 %</v>
      </c>
      <c r="AP181" t="str">
        <f t="shared" si="96"/>
        <v>-1.8 %</v>
      </c>
      <c r="AQ181" t="str">
        <f t="shared" si="97"/>
        <v>-3.9 %</v>
      </c>
      <c r="AR181" t="str">
        <f t="shared" si="98"/>
        <v>-5.2 %</v>
      </c>
      <c r="AS181" t="str">
        <f t="shared" si="99"/>
        <v>-4.6 %</v>
      </c>
      <c r="AT181" t="str">
        <f t="shared" si="100"/>
        <v>0 %</v>
      </c>
      <c r="AU181" t="str">
        <f t="shared" si="101"/>
        <v>2.4 %</v>
      </c>
      <c r="AV181" t="str">
        <f t="shared" si="102"/>
        <v>-2.8 %</v>
      </c>
      <c r="AW181" t="str">
        <f t="shared" si="103"/>
        <v>-3.8 %</v>
      </c>
      <c r="AX181" t="str">
        <f t="shared" si="104"/>
        <v>-0.7 %</v>
      </c>
      <c r="AY181" t="str">
        <f t="shared" si="105"/>
        <v/>
      </c>
      <c r="AZ181" t="str">
        <f t="shared" si="106"/>
        <v>-2.3 %</v>
      </c>
      <c r="BA181" t="str">
        <f t="shared" si="107"/>
        <v>-2 %</v>
      </c>
      <c r="BB181" t="str">
        <f t="shared" si="108"/>
        <v>-12 %</v>
      </c>
    </row>
    <row r="182" spans="1:54">
      <c r="A182">
        <v>2017</v>
      </c>
      <c r="B182">
        <v>1</v>
      </c>
      <c r="C182" t="s">
        <v>119</v>
      </c>
      <c r="D182" s="10">
        <v>125.5</v>
      </c>
      <c r="E182" s="10">
        <v>125.13</v>
      </c>
      <c r="G182" s="10">
        <v>141.74</v>
      </c>
      <c r="H182" s="10">
        <v>116.83</v>
      </c>
      <c r="I182" s="10">
        <v>119</v>
      </c>
      <c r="J182" s="10">
        <v>116.38</v>
      </c>
      <c r="K182" s="10">
        <v>117.19</v>
      </c>
      <c r="L182" s="10">
        <v>129.24</v>
      </c>
      <c r="M182" s="10">
        <v>124.13</v>
      </c>
      <c r="N182" s="10">
        <v>135.87</v>
      </c>
      <c r="O182" s="10">
        <v>140.97</v>
      </c>
      <c r="P182" s="10">
        <v>112.4</v>
      </c>
      <c r="R182" s="10">
        <v>128.33000000000001</v>
      </c>
      <c r="S182" s="10">
        <v>124.41</v>
      </c>
      <c r="T182" s="10">
        <v>94.74</v>
      </c>
      <c r="U182" s="25" t="str">
        <f t="shared" si="75"/>
        <v>-0.9 %</v>
      </c>
      <c r="V182" s="25" t="str">
        <f t="shared" si="76"/>
        <v>-3.1 %</v>
      </c>
      <c r="W182" s="25" t="str">
        <f t="shared" si="77"/>
        <v/>
      </c>
      <c r="X182" s="25" t="str">
        <f t="shared" si="78"/>
        <v>-4.1 %</v>
      </c>
      <c r="Y182" s="25" t="str">
        <f t="shared" si="79"/>
        <v>-18.3 %</v>
      </c>
      <c r="Z182" s="25" t="str">
        <f t="shared" si="80"/>
        <v>3.9 %</v>
      </c>
      <c r="AA182" s="25" t="str">
        <f t="shared" si="81"/>
        <v>-14.8 %</v>
      </c>
      <c r="AB182" s="25" t="str">
        <f t="shared" si="82"/>
        <v>-0.1 %</v>
      </c>
      <c r="AC182" s="25" t="str">
        <f t="shared" si="83"/>
        <v>2.1 %</v>
      </c>
      <c r="AD182" s="25" t="str">
        <f t="shared" si="84"/>
        <v>-6.1 %</v>
      </c>
      <c r="AE182" s="25" t="str">
        <f t="shared" si="85"/>
        <v>-0.2 %</v>
      </c>
      <c r="AF182" s="25" t="str">
        <f t="shared" si="86"/>
        <v>5.7 %</v>
      </c>
      <c r="AG182" s="25" t="str">
        <f t="shared" si="87"/>
        <v>-3.7 %</v>
      </c>
      <c r="AH182" s="25" t="str">
        <f t="shared" si="88"/>
        <v/>
      </c>
      <c r="AI182" s="25" t="str">
        <f t="shared" si="89"/>
        <v>-2.3 %</v>
      </c>
      <c r="AJ182" s="25" t="str">
        <f t="shared" si="90"/>
        <v>-1.4 %</v>
      </c>
      <c r="AK182" s="25" t="str">
        <f t="shared" si="91"/>
        <v>0.5 %</v>
      </c>
      <c r="AL182" t="str">
        <f t="shared" si="92"/>
        <v>-2 %</v>
      </c>
      <c r="AM182" t="str">
        <f t="shared" si="93"/>
        <v>-2 %</v>
      </c>
      <c r="AN182" t="str">
        <f t="shared" si="94"/>
        <v/>
      </c>
      <c r="AO182" t="str">
        <f t="shared" si="95"/>
        <v>-0.6 %</v>
      </c>
      <c r="AP182" t="str">
        <f t="shared" si="96"/>
        <v>-3.1 %</v>
      </c>
      <c r="AQ182" t="str">
        <f t="shared" si="97"/>
        <v>-7.2 %</v>
      </c>
      <c r="AR182" t="str">
        <f t="shared" si="98"/>
        <v>-5.3 %</v>
      </c>
      <c r="AS182" t="str">
        <f t="shared" si="99"/>
        <v>-6.4 %</v>
      </c>
      <c r="AT182" t="str">
        <f t="shared" si="100"/>
        <v>-0.6 %</v>
      </c>
      <c r="AU182" t="str">
        <f t="shared" si="101"/>
        <v>-2.4 %</v>
      </c>
      <c r="AV182" t="str">
        <f t="shared" si="102"/>
        <v>0.1 %</v>
      </c>
      <c r="AW182" t="str">
        <f t="shared" si="103"/>
        <v>-3.4 %</v>
      </c>
      <c r="AX182" t="str">
        <f t="shared" si="104"/>
        <v>-3.3 %</v>
      </c>
      <c r="AY182" t="str">
        <f t="shared" si="105"/>
        <v/>
      </c>
      <c r="AZ182" t="str">
        <f t="shared" si="106"/>
        <v>-3.4 %</v>
      </c>
      <c r="BA182" t="str">
        <f t="shared" si="107"/>
        <v>-2.6 %</v>
      </c>
      <c r="BB182" t="str">
        <f t="shared" si="108"/>
        <v>-8.3 %</v>
      </c>
    </row>
    <row r="183" spans="1:54">
      <c r="A183">
        <v>2017</v>
      </c>
      <c r="B183">
        <v>2</v>
      </c>
      <c r="C183" t="s">
        <v>120</v>
      </c>
      <c r="D183" s="10">
        <v>129.83000000000001</v>
      </c>
      <c r="E183" s="10">
        <v>128.33000000000001</v>
      </c>
      <c r="G183" s="10">
        <v>144.87</v>
      </c>
      <c r="H183" s="10">
        <v>117.94</v>
      </c>
      <c r="I183" s="10">
        <v>123.65</v>
      </c>
      <c r="J183" s="10">
        <v>118.34</v>
      </c>
      <c r="K183" s="10">
        <v>116.26</v>
      </c>
      <c r="L183" s="10">
        <v>132.13999999999999</v>
      </c>
      <c r="M183" s="10">
        <v>129.07</v>
      </c>
      <c r="N183" s="10">
        <v>138.41999999999999</v>
      </c>
      <c r="O183" s="10">
        <v>138.72999999999999</v>
      </c>
      <c r="P183" s="10">
        <v>117.36</v>
      </c>
      <c r="R183" s="10">
        <v>134.22999999999999</v>
      </c>
      <c r="S183" s="10">
        <v>130.11000000000001</v>
      </c>
      <c r="T183" s="10">
        <v>93.82</v>
      </c>
      <c r="U183" s="25" t="str">
        <f t="shared" si="75"/>
        <v>3.5 %</v>
      </c>
      <c r="V183" s="25" t="str">
        <f t="shared" si="76"/>
        <v>2.6 %</v>
      </c>
      <c r="W183" s="25" t="str">
        <f t="shared" si="77"/>
        <v/>
      </c>
      <c r="X183" s="25" t="str">
        <f t="shared" si="78"/>
        <v>2.2 %</v>
      </c>
      <c r="Y183" s="25" t="str">
        <f t="shared" si="79"/>
        <v>1 %</v>
      </c>
      <c r="Z183" s="25" t="str">
        <f t="shared" si="80"/>
        <v>3.9 %</v>
      </c>
      <c r="AA183" s="25" t="str">
        <f t="shared" si="81"/>
        <v>1.7 %</v>
      </c>
      <c r="AB183" s="25" t="str">
        <f t="shared" si="82"/>
        <v>-0.8 %</v>
      </c>
      <c r="AC183" s="25" t="str">
        <f t="shared" si="83"/>
        <v>2.2 %</v>
      </c>
      <c r="AD183" s="25" t="str">
        <f t="shared" si="84"/>
        <v>4 %</v>
      </c>
      <c r="AE183" s="25" t="str">
        <f t="shared" si="85"/>
        <v>1.9 %</v>
      </c>
      <c r="AF183" s="25" t="str">
        <f t="shared" si="86"/>
        <v>-1.6 %</v>
      </c>
      <c r="AG183" s="25" t="str">
        <f t="shared" si="87"/>
        <v>4.4 %</v>
      </c>
      <c r="AH183" s="25" t="str">
        <f t="shared" si="88"/>
        <v/>
      </c>
      <c r="AI183" s="25" t="str">
        <f t="shared" si="89"/>
        <v>4.6 %</v>
      </c>
      <c r="AJ183" s="25" t="str">
        <f t="shared" si="90"/>
        <v>4.6 %</v>
      </c>
      <c r="AK183" s="25" t="str">
        <f t="shared" si="91"/>
        <v>-1 %</v>
      </c>
      <c r="AL183" t="str">
        <f t="shared" si="92"/>
        <v>-5.4 %</v>
      </c>
      <c r="AM183" t="str">
        <f t="shared" si="93"/>
        <v>-5.9 %</v>
      </c>
      <c r="AN183" t="str">
        <f t="shared" si="94"/>
        <v/>
      </c>
      <c r="AO183" t="str">
        <f t="shared" si="95"/>
        <v>-4.4 %</v>
      </c>
      <c r="AP183" t="str">
        <f t="shared" si="96"/>
        <v>-6.4 %</v>
      </c>
      <c r="AQ183" t="str">
        <f t="shared" si="97"/>
        <v>-10 %</v>
      </c>
      <c r="AR183" t="str">
        <f t="shared" si="98"/>
        <v>-5.9 %</v>
      </c>
      <c r="AS183" t="str">
        <f t="shared" si="99"/>
        <v>-8.5 %</v>
      </c>
      <c r="AT183" t="str">
        <f t="shared" si="100"/>
        <v>-2.4 %</v>
      </c>
      <c r="AU183" t="str">
        <f t="shared" si="101"/>
        <v>-6.8 %</v>
      </c>
      <c r="AV183" t="str">
        <f t="shared" si="102"/>
        <v>-1.1 %</v>
      </c>
      <c r="AW183" t="str">
        <f t="shared" si="103"/>
        <v>-1.7 %</v>
      </c>
      <c r="AX183" t="str">
        <f t="shared" si="104"/>
        <v>-4.6 %</v>
      </c>
      <c r="AY183" t="str">
        <f t="shared" si="105"/>
        <v/>
      </c>
      <c r="AZ183" t="str">
        <f t="shared" si="106"/>
        <v>-5.5 %</v>
      </c>
      <c r="BA183" t="str">
        <f t="shared" si="107"/>
        <v>-5.3 %</v>
      </c>
      <c r="BB183" t="str">
        <f t="shared" si="108"/>
        <v>-8.1 %</v>
      </c>
    </row>
    <row r="184" spans="1:54">
      <c r="A184">
        <v>2017</v>
      </c>
      <c r="B184">
        <v>3</v>
      </c>
      <c r="C184" t="s">
        <v>121</v>
      </c>
      <c r="D184" s="10">
        <v>127.21</v>
      </c>
      <c r="E184" s="10">
        <v>128.06</v>
      </c>
      <c r="G184" s="10">
        <v>141.93</v>
      </c>
      <c r="H184" s="10">
        <v>122.21</v>
      </c>
      <c r="I184" s="10">
        <v>124.32</v>
      </c>
      <c r="J184" s="10">
        <v>117.15</v>
      </c>
      <c r="K184" s="10">
        <v>118.67</v>
      </c>
      <c r="L184" s="10">
        <v>132.86000000000001</v>
      </c>
      <c r="M184" s="10">
        <v>128.61000000000001</v>
      </c>
      <c r="N184" s="10">
        <v>136.63999999999999</v>
      </c>
      <c r="O184" s="10">
        <v>137.47</v>
      </c>
      <c r="P184" s="10">
        <v>117.59</v>
      </c>
      <c r="R184" s="10">
        <v>133.94999999999999</v>
      </c>
      <c r="S184" s="10">
        <v>129</v>
      </c>
      <c r="T184" s="10">
        <v>89.35</v>
      </c>
      <c r="U184" s="25" t="str">
        <f t="shared" si="75"/>
        <v>-2 %</v>
      </c>
      <c r="V184" s="25" t="str">
        <f t="shared" si="76"/>
        <v>-0.2 %</v>
      </c>
      <c r="W184" s="25" t="str">
        <f t="shared" si="77"/>
        <v/>
      </c>
      <c r="X184" s="25" t="str">
        <f t="shared" si="78"/>
        <v>-2 %</v>
      </c>
      <c r="Y184" s="25" t="str">
        <f t="shared" si="79"/>
        <v>3.6 %</v>
      </c>
      <c r="Z184" s="25" t="str">
        <f t="shared" si="80"/>
        <v>0.5 %</v>
      </c>
      <c r="AA184" s="25" t="str">
        <f t="shared" si="81"/>
        <v>-1 %</v>
      </c>
      <c r="AB184" s="25" t="str">
        <f t="shared" si="82"/>
        <v>2.1 %</v>
      </c>
      <c r="AC184" s="25" t="str">
        <f t="shared" si="83"/>
        <v>0.5 %</v>
      </c>
      <c r="AD184" s="25" t="str">
        <f t="shared" si="84"/>
        <v>-0.4 %</v>
      </c>
      <c r="AE184" s="25" t="str">
        <f t="shared" si="85"/>
        <v>-1.3 %</v>
      </c>
      <c r="AF184" s="25" t="str">
        <f t="shared" si="86"/>
        <v>-0.9 %</v>
      </c>
      <c r="AG184" s="25" t="str">
        <f t="shared" si="87"/>
        <v>0.2 %</v>
      </c>
      <c r="AH184" s="25" t="str">
        <f t="shared" si="88"/>
        <v/>
      </c>
      <c r="AI184" s="25" t="str">
        <f t="shared" si="89"/>
        <v>-0.2 %</v>
      </c>
      <c r="AJ184" s="25" t="str">
        <f t="shared" si="90"/>
        <v>-0.9 %</v>
      </c>
      <c r="AK184" s="25" t="str">
        <f t="shared" si="91"/>
        <v>-4.8 %</v>
      </c>
      <c r="AL184" t="str">
        <f t="shared" si="92"/>
        <v>-3.8 %</v>
      </c>
      <c r="AM184" t="str">
        <f t="shared" si="93"/>
        <v>-3.4 %</v>
      </c>
      <c r="AN184" t="str">
        <f t="shared" si="94"/>
        <v/>
      </c>
      <c r="AO184" t="str">
        <f t="shared" si="95"/>
        <v>-5.5 %</v>
      </c>
      <c r="AP184" t="str">
        <f t="shared" si="96"/>
        <v>-5.3 %</v>
      </c>
      <c r="AQ184" t="str">
        <f t="shared" si="97"/>
        <v>-7.5 %</v>
      </c>
      <c r="AR184" t="str">
        <f t="shared" si="98"/>
        <v>-4.6 %</v>
      </c>
      <c r="AS184" t="str">
        <f t="shared" si="99"/>
        <v>-6.7 %</v>
      </c>
      <c r="AT184" t="str">
        <f t="shared" si="100"/>
        <v>-3.7 %</v>
      </c>
      <c r="AU184" t="str">
        <f t="shared" si="101"/>
        <v>-3.6 %</v>
      </c>
      <c r="AV184" t="str">
        <f t="shared" si="102"/>
        <v>0.2 %</v>
      </c>
      <c r="AW184" t="str">
        <f t="shared" si="103"/>
        <v>1.6 %</v>
      </c>
      <c r="AX184" t="str">
        <f t="shared" si="104"/>
        <v>-4.6 %</v>
      </c>
      <c r="AY184" t="str">
        <f t="shared" si="105"/>
        <v/>
      </c>
      <c r="AZ184" t="str">
        <f t="shared" si="106"/>
        <v>-4.1 %</v>
      </c>
      <c r="BA184" t="str">
        <f t="shared" si="107"/>
        <v>-2 %</v>
      </c>
      <c r="BB184" t="str">
        <f t="shared" si="108"/>
        <v>-7.7 %</v>
      </c>
    </row>
    <row r="185" spans="1:54">
      <c r="A185">
        <v>2017</v>
      </c>
      <c r="B185">
        <v>4</v>
      </c>
      <c r="C185" t="s">
        <v>122</v>
      </c>
      <c r="D185" s="10">
        <v>127.45</v>
      </c>
      <c r="E185" s="10">
        <v>129.82</v>
      </c>
      <c r="G185" s="10">
        <v>138.72999999999999</v>
      </c>
      <c r="H185" s="10">
        <v>110.31</v>
      </c>
      <c r="I185" s="10">
        <v>124.77</v>
      </c>
      <c r="J185" s="10">
        <v>116.24</v>
      </c>
      <c r="K185" s="10">
        <v>121.61</v>
      </c>
      <c r="L185" s="10">
        <v>135.56</v>
      </c>
      <c r="M185" s="10">
        <v>130.01</v>
      </c>
      <c r="N185" s="10">
        <v>137.88</v>
      </c>
      <c r="O185" s="10">
        <v>139.66</v>
      </c>
      <c r="P185" s="10">
        <v>119.68</v>
      </c>
      <c r="R185" s="10">
        <v>133.13999999999999</v>
      </c>
      <c r="S185" s="10">
        <v>126.88</v>
      </c>
      <c r="T185" s="10">
        <v>92.53</v>
      </c>
      <c r="U185" s="25" t="str">
        <f t="shared" si="75"/>
        <v>0.2 %</v>
      </c>
      <c r="V185" s="25" t="str">
        <f t="shared" si="76"/>
        <v>1.4 %</v>
      </c>
      <c r="W185" s="25" t="str">
        <f t="shared" si="77"/>
        <v/>
      </c>
      <c r="X185" s="25" t="str">
        <f t="shared" si="78"/>
        <v>-2.3 %</v>
      </c>
      <c r="Y185" s="25" t="str">
        <f t="shared" si="79"/>
        <v>-9.7 %</v>
      </c>
      <c r="Z185" s="25" t="str">
        <f t="shared" si="80"/>
        <v>0.4 %</v>
      </c>
      <c r="AA185" s="25" t="str">
        <f t="shared" si="81"/>
        <v>-0.8 %</v>
      </c>
      <c r="AB185" s="25" t="str">
        <f t="shared" si="82"/>
        <v>2.5 %</v>
      </c>
      <c r="AC185" s="25" t="str">
        <f t="shared" si="83"/>
        <v>2 %</v>
      </c>
      <c r="AD185" s="25" t="str">
        <f t="shared" si="84"/>
        <v>1.1 %</v>
      </c>
      <c r="AE185" s="25" t="str">
        <f t="shared" si="85"/>
        <v>0.9 %</v>
      </c>
      <c r="AF185" s="25" t="str">
        <f t="shared" si="86"/>
        <v>1.6 %</v>
      </c>
      <c r="AG185" s="25" t="str">
        <f t="shared" si="87"/>
        <v>1.8 %</v>
      </c>
      <c r="AH185" s="25" t="str">
        <f t="shared" si="88"/>
        <v/>
      </c>
      <c r="AI185" s="25" t="str">
        <f t="shared" si="89"/>
        <v>-0.6 %</v>
      </c>
      <c r="AJ185" s="25" t="str">
        <f t="shared" si="90"/>
        <v>-1.6 %</v>
      </c>
      <c r="AK185" s="25" t="str">
        <f t="shared" si="91"/>
        <v>3.6 %</v>
      </c>
      <c r="AL185" t="str">
        <f t="shared" si="92"/>
        <v>-7.1 %</v>
      </c>
      <c r="AM185" t="str">
        <f t="shared" si="93"/>
        <v>-6.9 %</v>
      </c>
      <c r="AN185" t="str">
        <f t="shared" si="94"/>
        <v/>
      </c>
      <c r="AO185" t="str">
        <f t="shared" si="95"/>
        <v>-9 %</v>
      </c>
      <c r="AP185" t="str">
        <f t="shared" si="96"/>
        <v>-6.3 %</v>
      </c>
      <c r="AQ185" t="str">
        <f t="shared" si="97"/>
        <v>-7.3 %</v>
      </c>
      <c r="AR185" t="str">
        <f t="shared" si="98"/>
        <v>-3.4 %</v>
      </c>
      <c r="AS185" t="str">
        <f t="shared" si="99"/>
        <v>-6.1 %</v>
      </c>
      <c r="AT185" t="str">
        <f t="shared" si="100"/>
        <v>-4.7 %</v>
      </c>
      <c r="AU185" t="str">
        <f t="shared" si="101"/>
        <v>-1.6 %</v>
      </c>
      <c r="AV185" t="str">
        <f t="shared" si="102"/>
        <v>-2.4 %</v>
      </c>
      <c r="AW185" t="str">
        <f t="shared" si="103"/>
        <v>0.9 %</v>
      </c>
      <c r="AX185" t="str">
        <f t="shared" si="104"/>
        <v>-4.6 %</v>
      </c>
      <c r="AY185" t="str">
        <f t="shared" si="105"/>
        <v/>
      </c>
      <c r="AZ185" t="str">
        <f t="shared" si="106"/>
        <v>-6.3 %</v>
      </c>
      <c r="BA185" t="str">
        <f t="shared" si="107"/>
        <v>-6.2 %</v>
      </c>
      <c r="BB185" t="str">
        <f t="shared" si="108"/>
        <v>-7.2 %</v>
      </c>
    </row>
    <row r="186" spans="1:54">
      <c r="A186">
        <v>2017</v>
      </c>
      <c r="B186">
        <v>5</v>
      </c>
      <c r="C186" t="s">
        <v>123</v>
      </c>
      <c r="D186" s="10">
        <v>126.54</v>
      </c>
      <c r="E186" s="10">
        <v>131.68</v>
      </c>
      <c r="G186" s="10">
        <v>140.87</v>
      </c>
      <c r="H186" s="10">
        <v>110.39</v>
      </c>
      <c r="I186" s="10">
        <v>123.13</v>
      </c>
      <c r="J186" s="10">
        <v>119.88</v>
      </c>
      <c r="K186" s="10">
        <v>120.05</v>
      </c>
      <c r="L186" s="10">
        <v>131.01</v>
      </c>
      <c r="M186" s="10">
        <v>134.62</v>
      </c>
      <c r="N186" s="10">
        <v>134.97</v>
      </c>
      <c r="O186" s="10">
        <v>138</v>
      </c>
      <c r="P186" s="10">
        <v>116.43</v>
      </c>
      <c r="R186" s="10">
        <v>128.22999999999999</v>
      </c>
      <c r="S186" s="10">
        <v>123.26</v>
      </c>
      <c r="T186" s="10">
        <v>92.01</v>
      </c>
      <c r="U186" s="25" t="str">
        <f t="shared" si="75"/>
        <v>-0.7 %</v>
      </c>
      <c r="V186" s="25" t="str">
        <f t="shared" si="76"/>
        <v>1.4 %</v>
      </c>
      <c r="W186" s="25" t="str">
        <f t="shared" si="77"/>
        <v/>
      </c>
      <c r="X186" s="25" t="str">
        <f t="shared" si="78"/>
        <v>1.5 %</v>
      </c>
      <c r="Y186" s="25" t="str">
        <f t="shared" si="79"/>
        <v>0.1 %</v>
      </c>
      <c r="Z186" s="25" t="str">
        <f t="shared" si="80"/>
        <v>-1.3 %</v>
      </c>
      <c r="AA186" s="25" t="str">
        <f t="shared" si="81"/>
        <v>3.1 %</v>
      </c>
      <c r="AB186" s="25" t="str">
        <f t="shared" si="82"/>
        <v>-1.3 %</v>
      </c>
      <c r="AC186" s="25" t="str">
        <f t="shared" si="83"/>
        <v>-3.4 %</v>
      </c>
      <c r="AD186" s="25" t="str">
        <f t="shared" si="84"/>
        <v>3.5 %</v>
      </c>
      <c r="AE186" s="25" t="str">
        <f t="shared" si="85"/>
        <v>-2.1 %</v>
      </c>
      <c r="AF186" s="25" t="str">
        <f t="shared" si="86"/>
        <v>-1.2 %</v>
      </c>
      <c r="AG186" s="25" t="str">
        <f t="shared" si="87"/>
        <v>-2.7 %</v>
      </c>
      <c r="AH186" s="25" t="str">
        <f t="shared" si="88"/>
        <v/>
      </c>
      <c r="AI186" s="25" t="str">
        <f t="shared" si="89"/>
        <v>-3.7 %</v>
      </c>
      <c r="AJ186" s="25" t="str">
        <f t="shared" si="90"/>
        <v>-2.9 %</v>
      </c>
      <c r="AK186" s="25" t="str">
        <f t="shared" si="91"/>
        <v>-0.6 %</v>
      </c>
      <c r="AL186" t="str">
        <f t="shared" si="92"/>
        <v>-5.8 %</v>
      </c>
      <c r="AM186" t="str">
        <f t="shared" si="93"/>
        <v>-5.1 %</v>
      </c>
      <c r="AN186" t="str">
        <f t="shared" si="94"/>
        <v/>
      </c>
      <c r="AO186" t="str">
        <f t="shared" si="95"/>
        <v>-9.1 %</v>
      </c>
      <c r="AP186" t="str">
        <f t="shared" si="96"/>
        <v>-6.4 %</v>
      </c>
      <c r="AQ186" t="str">
        <f t="shared" si="97"/>
        <v>-5.2 %</v>
      </c>
      <c r="AR186" t="str">
        <f t="shared" si="98"/>
        <v>-4.4 %</v>
      </c>
      <c r="AS186" t="str">
        <f t="shared" si="99"/>
        <v>-3.6 %</v>
      </c>
      <c r="AT186" t="str">
        <f t="shared" si="100"/>
        <v>-5.4 %</v>
      </c>
      <c r="AU186" t="str">
        <f t="shared" si="101"/>
        <v>-1.9 %</v>
      </c>
      <c r="AV186" t="str">
        <f t="shared" si="102"/>
        <v>-2 %</v>
      </c>
      <c r="AW186" t="str">
        <f t="shared" si="103"/>
        <v>-1.2 %</v>
      </c>
      <c r="AX186" t="str">
        <f t="shared" si="104"/>
        <v>-5.5 %</v>
      </c>
      <c r="AY186" t="str">
        <f t="shared" si="105"/>
        <v/>
      </c>
      <c r="AZ186" t="str">
        <f t="shared" si="106"/>
        <v>-6.5 %</v>
      </c>
      <c r="BA186" t="str">
        <f t="shared" si="107"/>
        <v>-5.8 %</v>
      </c>
      <c r="BB186" t="str">
        <f t="shared" si="108"/>
        <v>-5.3 %</v>
      </c>
    </row>
    <row r="187" spans="1:54">
      <c r="A187">
        <v>2017</v>
      </c>
      <c r="B187">
        <v>6</v>
      </c>
      <c r="C187" t="s">
        <v>124</v>
      </c>
      <c r="D187" s="10">
        <v>123.35</v>
      </c>
      <c r="E187" s="10">
        <v>128.41999999999999</v>
      </c>
      <c r="G187" s="10">
        <v>140.12</v>
      </c>
      <c r="H187" s="10">
        <v>117.47</v>
      </c>
      <c r="I187" s="10">
        <v>122.7</v>
      </c>
      <c r="J187" s="10">
        <v>119.91</v>
      </c>
      <c r="K187" s="10">
        <v>120.17</v>
      </c>
      <c r="L187" s="10">
        <v>134.35</v>
      </c>
      <c r="M187" s="10">
        <v>133.91</v>
      </c>
      <c r="N187" s="10">
        <v>132.87</v>
      </c>
      <c r="O187" s="10">
        <v>140.63999999999999</v>
      </c>
      <c r="P187" s="10">
        <v>117.96</v>
      </c>
      <c r="R187" s="10">
        <v>132.16999999999999</v>
      </c>
      <c r="S187" s="10">
        <v>124.45</v>
      </c>
      <c r="T187" s="10">
        <v>92.68</v>
      </c>
      <c r="U187" s="25" t="str">
        <f t="shared" si="75"/>
        <v>-2.5 %</v>
      </c>
      <c r="V187" s="25" t="str">
        <f t="shared" si="76"/>
        <v>-2.5 %</v>
      </c>
      <c r="W187" s="25" t="str">
        <f t="shared" si="77"/>
        <v/>
      </c>
      <c r="X187" s="25" t="str">
        <f t="shared" si="78"/>
        <v>-0.5 %</v>
      </c>
      <c r="Y187" s="25" t="str">
        <f t="shared" si="79"/>
        <v>6.4 %</v>
      </c>
      <c r="Z187" s="25" t="str">
        <f t="shared" si="80"/>
        <v>-0.3 %</v>
      </c>
      <c r="AA187" s="25" t="str">
        <f t="shared" si="81"/>
        <v>0 %</v>
      </c>
      <c r="AB187" s="25" t="str">
        <f t="shared" si="82"/>
        <v>0.1 %</v>
      </c>
      <c r="AC187" s="25" t="str">
        <f t="shared" si="83"/>
        <v>2.5 %</v>
      </c>
      <c r="AD187" s="25" t="str">
        <f t="shared" si="84"/>
        <v>-0.5 %</v>
      </c>
      <c r="AE187" s="25" t="str">
        <f t="shared" si="85"/>
        <v>-1.6 %</v>
      </c>
      <c r="AF187" s="25" t="str">
        <f t="shared" si="86"/>
        <v>1.9 %</v>
      </c>
      <c r="AG187" s="25" t="str">
        <f t="shared" si="87"/>
        <v>1.3 %</v>
      </c>
      <c r="AH187" s="25" t="str">
        <f t="shared" si="88"/>
        <v/>
      </c>
      <c r="AI187" s="25" t="str">
        <f t="shared" si="89"/>
        <v>3.1 %</v>
      </c>
      <c r="AJ187" s="25" t="str">
        <f t="shared" si="90"/>
        <v>1 %</v>
      </c>
      <c r="AK187" s="25" t="str">
        <f t="shared" si="91"/>
        <v>0.7 %</v>
      </c>
      <c r="AL187" t="str">
        <f t="shared" si="92"/>
        <v>-3.3 %</v>
      </c>
      <c r="AM187" t="str">
        <f t="shared" si="93"/>
        <v>-2.8 %</v>
      </c>
      <c r="AN187" t="str">
        <f t="shared" si="94"/>
        <v/>
      </c>
      <c r="AO187" t="str">
        <f t="shared" si="95"/>
        <v>-6.2 %</v>
      </c>
      <c r="AP187" t="str">
        <f t="shared" si="96"/>
        <v>-10.2 %</v>
      </c>
      <c r="AQ187" t="str">
        <f t="shared" si="97"/>
        <v>-6.3 %</v>
      </c>
      <c r="AR187" t="str">
        <f t="shared" si="98"/>
        <v>-2.3 %</v>
      </c>
      <c r="AS187" t="str">
        <f t="shared" si="99"/>
        <v>-4 %</v>
      </c>
      <c r="AT187" t="str">
        <f t="shared" si="100"/>
        <v>-6.8 %</v>
      </c>
      <c r="AU187" t="str">
        <f t="shared" si="101"/>
        <v>-0.6 %</v>
      </c>
      <c r="AV187" t="str">
        <f t="shared" si="102"/>
        <v>-3.6 %</v>
      </c>
      <c r="AW187" t="str">
        <f t="shared" si="103"/>
        <v>-7 %</v>
      </c>
      <c r="AX187" t="str">
        <f t="shared" si="104"/>
        <v>-8.2 %</v>
      </c>
      <c r="AY187" t="str">
        <f t="shared" si="105"/>
        <v/>
      </c>
      <c r="AZ187" t="str">
        <f t="shared" si="106"/>
        <v>-8 %</v>
      </c>
      <c r="BA187" t="str">
        <f t="shared" si="107"/>
        <v>-5.9 %</v>
      </c>
      <c r="BB187" t="str">
        <f t="shared" si="108"/>
        <v>-5.8 %</v>
      </c>
    </row>
    <row r="188" spans="1:54">
      <c r="A188">
        <v>2017</v>
      </c>
      <c r="B188">
        <v>7</v>
      </c>
      <c r="C188" t="s">
        <v>125</v>
      </c>
      <c r="D188" s="10">
        <v>128.62</v>
      </c>
      <c r="E188" s="10">
        <v>132.43</v>
      </c>
      <c r="G188" s="10">
        <v>145.34</v>
      </c>
      <c r="H188" s="10">
        <v>120.65</v>
      </c>
      <c r="I188" s="10">
        <v>127.47</v>
      </c>
      <c r="J188" s="10">
        <v>120.71</v>
      </c>
      <c r="K188" s="10">
        <v>123.22</v>
      </c>
      <c r="L188" s="10">
        <v>137.03</v>
      </c>
      <c r="M188" s="10">
        <v>122.19</v>
      </c>
      <c r="N188" s="10">
        <v>140.80000000000001</v>
      </c>
      <c r="O188" s="10">
        <v>141.31</v>
      </c>
      <c r="P188" s="10">
        <v>115.28</v>
      </c>
      <c r="R188" s="10">
        <v>136.72</v>
      </c>
      <c r="S188" s="10">
        <v>131.08000000000001</v>
      </c>
      <c r="T188" s="10">
        <v>86.71</v>
      </c>
      <c r="U188" s="25" t="str">
        <f t="shared" si="75"/>
        <v>4.3 %</v>
      </c>
      <c r="V188" s="25" t="str">
        <f t="shared" si="76"/>
        <v>3.1 %</v>
      </c>
      <c r="W188" s="25" t="str">
        <f t="shared" si="77"/>
        <v/>
      </c>
      <c r="X188" s="25" t="str">
        <f t="shared" si="78"/>
        <v>3.7 %</v>
      </c>
      <c r="Y188" s="25" t="str">
        <f t="shared" si="79"/>
        <v>2.7 %</v>
      </c>
      <c r="Z188" s="25" t="str">
        <f t="shared" si="80"/>
        <v>3.9 %</v>
      </c>
      <c r="AA188" s="25" t="str">
        <f t="shared" si="81"/>
        <v>0.7 %</v>
      </c>
      <c r="AB188" s="25" t="str">
        <f t="shared" si="82"/>
        <v>2.5 %</v>
      </c>
      <c r="AC188" s="25" t="str">
        <f t="shared" si="83"/>
        <v>2 %</v>
      </c>
      <c r="AD188" s="25" t="str">
        <f t="shared" si="84"/>
        <v>-8.8 %</v>
      </c>
      <c r="AE188" s="25" t="str">
        <f t="shared" si="85"/>
        <v>6 %</v>
      </c>
      <c r="AF188" s="25" t="str">
        <f t="shared" si="86"/>
        <v>0.5 %</v>
      </c>
      <c r="AG188" s="25" t="str">
        <f t="shared" si="87"/>
        <v>-2.3 %</v>
      </c>
      <c r="AH188" s="25" t="str">
        <f t="shared" si="88"/>
        <v/>
      </c>
      <c r="AI188" s="25" t="str">
        <f t="shared" si="89"/>
        <v>3.4 %</v>
      </c>
      <c r="AJ188" s="25" t="str">
        <f t="shared" si="90"/>
        <v>5.3 %</v>
      </c>
      <c r="AK188" s="25" t="str">
        <f t="shared" si="91"/>
        <v>-6.4 %</v>
      </c>
      <c r="AL188" t="str">
        <f t="shared" si="92"/>
        <v>-5.5 %</v>
      </c>
      <c r="AM188" t="str">
        <f t="shared" si="93"/>
        <v>-3.5 %</v>
      </c>
      <c r="AN188" t="str">
        <f t="shared" si="94"/>
        <v/>
      </c>
      <c r="AO188" t="str">
        <f t="shared" si="95"/>
        <v>-4.3 %</v>
      </c>
      <c r="AP188" t="str">
        <f t="shared" si="96"/>
        <v>-5.3 %</v>
      </c>
      <c r="AQ188" t="str">
        <f t="shared" si="97"/>
        <v>-6.5 %</v>
      </c>
      <c r="AR188" t="str">
        <f t="shared" si="98"/>
        <v>-2.8 %</v>
      </c>
      <c r="AS188" t="str">
        <f t="shared" si="99"/>
        <v>-3.5 %</v>
      </c>
      <c r="AT188" t="str">
        <f t="shared" si="100"/>
        <v>-3.2 %</v>
      </c>
      <c r="AU188" t="str">
        <f t="shared" si="101"/>
        <v>-1.3 %</v>
      </c>
      <c r="AV188" t="str">
        <f t="shared" si="102"/>
        <v>-7.1 %</v>
      </c>
      <c r="AW188" t="str">
        <f t="shared" si="103"/>
        <v>-5.8 %</v>
      </c>
      <c r="AX188" t="str">
        <f t="shared" si="104"/>
        <v>-8.3 %</v>
      </c>
      <c r="AY188" t="str">
        <f t="shared" si="105"/>
        <v/>
      </c>
      <c r="AZ188" t="str">
        <f t="shared" si="106"/>
        <v>-4.3 %</v>
      </c>
      <c r="BA188" t="str">
        <f t="shared" si="107"/>
        <v>-4.1 %</v>
      </c>
      <c r="BB188" t="str">
        <f t="shared" si="108"/>
        <v>-7.5 %</v>
      </c>
    </row>
    <row r="189" spans="1:54">
      <c r="A189">
        <v>2017</v>
      </c>
      <c r="B189">
        <v>8</v>
      </c>
      <c r="C189" t="s">
        <v>126</v>
      </c>
      <c r="D189" s="10">
        <v>136.96</v>
      </c>
      <c r="E189" s="10">
        <v>133.63</v>
      </c>
      <c r="G189" s="10">
        <v>138.88999999999999</v>
      </c>
      <c r="H189" s="10">
        <v>125.42</v>
      </c>
      <c r="I189" s="10">
        <v>129.71</v>
      </c>
      <c r="J189" s="10">
        <v>115.46</v>
      </c>
      <c r="K189" s="10">
        <v>119.13</v>
      </c>
      <c r="L189" s="10">
        <v>134.19</v>
      </c>
      <c r="M189" s="10">
        <v>134.22</v>
      </c>
      <c r="N189" s="10">
        <v>138.51</v>
      </c>
      <c r="O189" s="10">
        <v>135.18</v>
      </c>
      <c r="P189" s="10">
        <v>111.37</v>
      </c>
      <c r="R189" s="10">
        <v>132.4</v>
      </c>
      <c r="S189" s="10">
        <v>126.44</v>
      </c>
      <c r="T189" s="10">
        <v>91.38</v>
      </c>
      <c r="U189" s="25" t="str">
        <f t="shared" si="75"/>
        <v>6.5 %</v>
      </c>
      <c r="V189" s="25" t="str">
        <f t="shared" si="76"/>
        <v>0.9 %</v>
      </c>
      <c r="W189" s="25" t="str">
        <f t="shared" si="77"/>
        <v/>
      </c>
      <c r="X189" s="25" t="str">
        <f t="shared" si="78"/>
        <v>-4.4 %</v>
      </c>
      <c r="Y189" s="25" t="str">
        <f t="shared" si="79"/>
        <v>4 %</v>
      </c>
      <c r="Z189" s="25" t="str">
        <f t="shared" si="80"/>
        <v>1.8 %</v>
      </c>
      <c r="AA189" s="25" t="str">
        <f t="shared" si="81"/>
        <v>-4.3 %</v>
      </c>
      <c r="AB189" s="25" t="str">
        <f t="shared" si="82"/>
        <v>-3.3 %</v>
      </c>
      <c r="AC189" s="25" t="str">
        <f t="shared" si="83"/>
        <v>-2.1 %</v>
      </c>
      <c r="AD189" s="25" t="str">
        <f t="shared" si="84"/>
        <v>9.8 %</v>
      </c>
      <c r="AE189" s="25" t="str">
        <f t="shared" si="85"/>
        <v>-1.6 %</v>
      </c>
      <c r="AF189" s="25" t="str">
        <f t="shared" si="86"/>
        <v>-4.3 %</v>
      </c>
      <c r="AG189" s="25" t="str">
        <f t="shared" si="87"/>
        <v>-3.4 %</v>
      </c>
      <c r="AH189" s="25" t="str">
        <f t="shared" si="88"/>
        <v/>
      </c>
      <c r="AI189" s="25" t="str">
        <f t="shared" si="89"/>
        <v>-3.2 %</v>
      </c>
      <c r="AJ189" s="25" t="str">
        <f t="shared" si="90"/>
        <v>-3.5 %</v>
      </c>
      <c r="AK189" s="25" t="str">
        <f t="shared" si="91"/>
        <v>5.4 %</v>
      </c>
      <c r="AL189" t="str">
        <f t="shared" si="92"/>
        <v>-4.9 %</v>
      </c>
      <c r="AM189" t="str">
        <f t="shared" si="93"/>
        <v>-1.2 %</v>
      </c>
      <c r="AN189" t="str">
        <f t="shared" si="94"/>
        <v/>
      </c>
      <c r="AO189" t="str">
        <f t="shared" si="95"/>
        <v>-2 %</v>
      </c>
      <c r="AP189" t="str">
        <f t="shared" si="96"/>
        <v>-3.4 %</v>
      </c>
      <c r="AQ189" t="str">
        <f t="shared" si="97"/>
        <v>-5.3 %</v>
      </c>
      <c r="AR189" t="str">
        <f t="shared" si="98"/>
        <v>-3.2 %</v>
      </c>
      <c r="AS189" t="str">
        <f t="shared" si="99"/>
        <v>-2.7 %</v>
      </c>
      <c r="AT189" t="str">
        <f t="shared" si="100"/>
        <v>-1.6 %</v>
      </c>
      <c r="AU189" t="str">
        <f t="shared" si="101"/>
        <v>-0.4 %</v>
      </c>
      <c r="AV189" t="str">
        <f t="shared" si="102"/>
        <v>-7 %</v>
      </c>
      <c r="AW189" t="str">
        <f t="shared" si="103"/>
        <v>-5.3 %</v>
      </c>
      <c r="AX189" t="str">
        <f t="shared" si="104"/>
        <v>-9.1 %</v>
      </c>
      <c r="AY189" t="str">
        <f t="shared" si="105"/>
        <v/>
      </c>
      <c r="AZ189" t="str">
        <f t="shared" si="106"/>
        <v>-4 %</v>
      </c>
      <c r="BA189" t="str">
        <f t="shared" si="107"/>
        <v>-3.5 %</v>
      </c>
      <c r="BB189" t="str">
        <f t="shared" si="108"/>
        <v>-7.6 %</v>
      </c>
    </row>
    <row r="190" spans="1:54">
      <c r="A190">
        <v>2017</v>
      </c>
      <c r="B190">
        <v>9</v>
      </c>
      <c r="C190" t="s">
        <v>127</v>
      </c>
      <c r="D190" s="10">
        <v>128.31</v>
      </c>
      <c r="E190" s="10">
        <v>132.91999999999999</v>
      </c>
      <c r="G190" s="10">
        <v>140.82</v>
      </c>
      <c r="H190" s="10">
        <v>130.71</v>
      </c>
      <c r="I190" s="10">
        <v>131.54</v>
      </c>
      <c r="J190" s="10">
        <v>118.19</v>
      </c>
      <c r="K190" s="10">
        <v>118.95</v>
      </c>
      <c r="L190" s="10">
        <v>135.59</v>
      </c>
      <c r="M190" s="10">
        <v>134.54</v>
      </c>
      <c r="N190" s="10">
        <v>142.13999999999999</v>
      </c>
      <c r="O190" s="10">
        <v>148.13</v>
      </c>
      <c r="P190" s="10">
        <v>116.88</v>
      </c>
      <c r="R190" s="10">
        <v>136.03</v>
      </c>
      <c r="S190" s="10">
        <v>129.27000000000001</v>
      </c>
      <c r="T190" s="10">
        <v>91.01</v>
      </c>
      <c r="U190" s="25" t="str">
        <f t="shared" si="75"/>
        <v>-6.3 %</v>
      </c>
      <c r="V190" s="25" t="str">
        <f t="shared" si="76"/>
        <v>-0.5 %</v>
      </c>
      <c r="W190" s="25" t="str">
        <f t="shared" si="77"/>
        <v/>
      </c>
      <c r="X190" s="25" t="str">
        <f t="shared" si="78"/>
        <v>1.4 %</v>
      </c>
      <c r="Y190" s="25" t="str">
        <f t="shared" si="79"/>
        <v>4.2 %</v>
      </c>
      <c r="Z190" s="25" t="str">
        <f t="shared" si="80"/>
        <v>1.4 %</v>
      </c>
      <c r="AA190" s="25" t="str">
        <f t="shared" si="81"/>
        <v>2.4 %</v>
      </c>
      <c r="AB190" s="25" t="str">
        <f t="shared" si="82"/>
        <v>-0.2 %</v>
      </c>
      <c r="AC190" s="25" t="str">
        <f t="shared" si="83"/>
        <v>1 %</v>
      </c>
      <c r="AD190" s="25" t="str">
        <f t="shared" si="84"/>
        <v>0.2 %</v>
      </c>
      <c r="AE190" s="25" t="str">
        <f t="shared" si="85"/>
        <v>2.6 %</v>
      </c>
      <c r="AF190" s="25" t="str">
        <f t="shared" si="86"/>
        <v>9.6 %</v>
      </c>
      <c r="AG190" s="25" t="str">
        <f t="shared" si="87"/>
        <v>4.9 %</v>
      </c>
      <c r="AH190" s="25" t="str">
        <f t="shared" si="88"/>
        <v/>
      </c>
      <c r="AI190" s="25" t="str">
        <f t="shared" si="89"/>
        <v>2.7 %</v>
      </c>
      <c r="AJ190" s="25" t="str">
        <f t="shared" si="90"/>
        <v>2.2 %</v>
      </c>
      <c r="AK190" s="25" t="str">
        <f t="shared" si="91"/>
        <v>-0.4 %</v>
      </c>
      <c r="AL190" t="str">
        <f t="shared" si="92"/>
        <v>-4.6 %</v>
      </c>
      <c r="AM190" t="str">
        <f t="shared" si="93"/>
        <v>-2.9 %</v>
      </c>
      <c r="AN190" t="str">
        <f t="shared" si="94"/>
        <v/>
      </c>
      <c r="AO190" t="str">
        <f t="shared" si="95"/>
        <v>-3.4 %</v>
      </c>
      <c r="AP190" t="str">
        <f t="shared" si="96"/>
        <v>-3.8 %</v>
      </c>
      <c r="AQ190" t="str">
        <f t="shared" si="97"/>
        <v>-1.4 %</v>
      </c>
      <c r="AR190" t="str">
        <f t="shared" si="98"/>
        <v>-6.4 %</v>
      </c>
      <c r="AS190" t="str">
        <f t="shared" si="99"/>
        <v>-3.5 %</v>
      </c>
      <c r="AT190" t="str">
        <f t="shared" si="100"/>
        <v>-1.7 %</v>
      </c>
      <c r="AU190" t="str">
        <f t="shared" si="101"/>
        <v>-0.3 %</v>
      </c>
      <c r="AV190" t="str">
        <f t="shared" si="102"/>
        <v>-5.5 %</v>
      </c>
      <c r="AW190" t="str">
        <f t="shared" si="103"/>
        <v>-0.9 %</v>
      </c>
      <c r="AX190" t="str">
        <f t="shared" si="104"/>
        <v>-8.2 %</v>
      </c>
      <c r="AY190" t="str">
        <f t="shared" si="105"/>
        <v/>
      </c>
      <c r="AZ190" t="str">
        <f t="shared" si="106"/>
        <v>-4.3 %</v>
      </c>
      <c r="BA190" t="str">
        <f t="shared" si="107"/>
        <v>-3.1 %</v>
      </c>
      <c r="BB190" t="str">
        <f t="shared" si="108"/>
        <v>-7 %</v>
      </c>
    </row>
    <row r="191" spans="1:54">
      <c r="A191">
        <v>2017</v>
      </c>
      <c r="B191">
        <v>10</v>
      </c>
      <c r="C191" t="s">
        <v>128</v>
      </c>
      <c r="D191" s="10">
        <v>129.74</v>
      </c>
      <c r="E191" s="10">
        <v>129.56</v>
      </c>
      <c r="G191" s="10">
        <v>138.91999999999999</v>
      </c>
      <c r="H191" s="10">
        <v>132.25</v>
      </c>
      <c r="I191" s="10">
        <v>130.38</v>
      </c>
      <c r="J191" s="10">
        <v>118.64</v>
      </c>
      <c r="K191" s="10">
        <v>119.88</v>
      </c>
      <c r="L191" s="10">
        <v>134.44</v>
      </c>
      <c r="M191" s="10">
        <v>133.25</v>
      </c>
      <c r="N191" s="10">
        <v>142.47999999999999</v>
      </c>
      <c r="O191" s="10">
        <v>141.30000000000001</v>
      </c>
      <c r="P191" s="10">
        <v>116.37</v>
      </c>
      <c r="R191" s="10">
        <v>135.96</v>
      </c>
      <c r="S191" s="10">
        <v>129.06</v>
      </c>
      <c r="T191" s="10">
        <v>93.15</v>
      </c>
      <c r="U191" s="25" t="str">
        <f t="shared" si="75"/>
        <v>1.1 %</v>
      </c>
      <c r="V191" s="25" t="str">
        <f t="shared" si="76"/>
        <v>-2.5 %</v>
      </c>
      <c r="W191" s="25" t="str">
        <f t="shared" si="77"/>
        <v/>
      </c>
      <c r="X191" s="25" t="str">
        <f t="shared" si="78"/>
        <v>-1.3 %</v>
      </c>
      <c r="Y191" s="25" t="str">
        <f t="shared" si="79"/>
        <v>1.2 %</v>
      </c>
      <c r="Z191" s="25" t="str">
        <f t="shared" si="80"/>
        <v>-0.9 %</v>
      </c>
      <c r="AA191" s="25" t="str">
        <f t="shared" si="81"/>
        <v>0.4 %</v>
      </c>
      <c r="AB191" s="25" t="str">
        <f t="shared" si="82"/>
        <v>0.8 %</v>
      </c>
      <c r="AC191" s="25" t="str">
        <f t="shared" si="83"/>
        <v>-0.8 %</v>
      </c>
      <c r="AD191" s="25" t="str">
        <f t="shared" si="84"/>
        <v>-1 %</v>
      </c>
      <c r="AE191" s="25" t="str">
        <f t="shared" si="85"/>
        <v>0.2 %</v>
      </c>
      <c r="AF191" s="25" t="str">
        <f t="shared" si="86"/>
        <v>-4.6 %</v>
      </c>
      <c r="AG191" s="25" t="str">
        <f t="shared" si="87"/>
        <v>-0.4 %</v>
      </c>
      <c r="AH191" s="25" t="str">
        <f t="shared" si="88"/>
        <v/>
      </c>
      <c r="AI191" s="25" t="str">
        <f t="shared" si="89"/>
        <v>-0.1 %</v>
      </c>
      <c r="AJ191" s="25" t="str">
        <f t="shared" si="90"/>
        <v>-0.2 %</v>
      </c>
      <c r="AK191" s="25" t="str">
        <f t="shared" si="91"/>
        <v>2.4 %</v>
      </c>
      <c r="AL191" t="str">
        <f t="shared" si="92"/>
        <v>-1.6 %</v>
      </c>
      <c r="AM191" t="str">
        <f t="shared" si="93"/>
        <v>-1.1 %</v>
      </c>
      <c r="AN191" t="str">
        <f t="shared" si="94"/>
        <v/>
      </c>
      <c r="AO191" t="str">
        <f t="shared" si="95"/>
        <v>-3.3 %</v>
      </c>
      <c r="AP191" t="str">
        <f t="shared" si="96"/>
        <v>1.3 %</v>
      </c>
      <c r="AQ191" t="str">
        <f t="shared" si="97"/>
        <v>1.7 %</v>
      </c>
      <c r="AR191" t="str">
        <f t="shared" si="98"/>
        <v>-4.1 %</v>
      </c>
      <c r="AS191" t="str">
        <f t="shared" si="99"/>
        <v>-3.5 %</v>
      </c>
      <c r="AT191" t="str">
        <f t="shared" si="100"/>
        <v>1.3 %</v>
      </c>
      <c r="AU191" t="str">
        <f t="shared" si="101"/>
        <v>0.4 %</v>
      </c>
      <c r="AV191" t="str">
        <f t="shared" si="102"/>
        <v>-0.9 %</v>
      </c>
      <c r="AW191" t="str">
        <f t="shared" si="103"/>
        <v>1.6 %</v>
      </c>
      <c r="AX191" t="str">
        <f t="shared" si="104"/>
        <v>-5.4 %</v>
      </c>
      <c r="AY191" t="str">
        <f t="shared" si="105"/>
        <v/>
      </c>
      <c r="AZ191" t="str">
        <f t="shared" si="106"/>
        <v>-0.7 %</v>
      </c>
      <c r="BA191" t="str">
        <f t="shared" si="107"/>
        <v>-1 %</v>
      </c>
      <c r="BB191" t="str">
        <f t="shared" si="108"/>
        <v>-3.5 %</v>
      </c>
    </row>
    <row r="192" spans="1:54">
      <c r="A192">
        <v>2017</v>
      </c>
      <c r="B192">
        <v>11</v>
      </c>
      <c r="C192" t="s">
        <v>129</v>
      </c>
      <c r="D192" s="10">
        <v>133.1</v>
      </c>
      <c r="E192" s="10">
        <v>129.52000000000001</v>
      </c>
      <c r="G192" s="10">
        <v>140.63</v>
      </c>
      <c r="H192" s="10">
        <v>123.22</v>
      </c>
      <c r="I192" s="10">
        <v>149.78</v>
      </c>
      <c r="J192" s="10">
        <v>113.65</v>
      </c>
      <c r="K192" s="10">
        <v>138.04</v>
      </c>
      <c r="L192" s="10">
        <v>124.46</v>
      </c>
      <c r="M192" s="10">
        <v>132.66</v>
      </c>
      <c r="N192" s="10">
        <v>136.91999999999999</v>
      </c>
      <c r="O192" s="10">
        <v>151.76</v>
      </c>
      <c r="P192" s="10">
        <v>120.72</v>
      </c>
      <c r="R192" s="10">
        <v>146.91999999999999</v>
      </c>
      <c r="S192" s="10">
        <v>124.38</v>
      </c>
      <c r="T192" s="10">
        <v>91.58</v>
      </c>
      <c r="U192" s="25" t="str">
        <f t="shared" si="75"/>
        <v>2.6 %</v>
      </c>
      <c r="V192" s="25" t="str">
        <f t="shared" si="76"/>
        <v>0 %</v>
      </c>
      <c r="W192" s="25" t="str">
        <f t="shared" si="77"/>
        <v/>
      </c>
      <c r="X192" s="25" t="str">
        <f t="shared" si="78"/>
        <v>1.2 %</v>
      </c>
      <c r="Y192" s="25" t="str">
        <f t="shared" si="79"/>
        <v>-6.8 %</v>
      </c>
      <c r="Z192" s="25" t="str">
        <f t="shared" si="80"/>
        <v>14.9 %</v>
      </c>
      <c r="AA192" s="25" t="str">
        <f t="shared" si="81"/>
        <v>-4.2 %</v>
      </c>
      <c r="AB192" s="25" t="str">
        <f t="shared" si="82"/>
        <v>15.1 %</v>
      </c>
      <c r="AC192" s="25" t="str">
        <f t="shared" si="83"/>
        <v>-7.4 %</v>
      </c>
      <c r="AD192" s="25" t="str">
        <f t="shared" si="84"/>
        <v>-0.4 %</v>
      </c>
      <c r="AE192" s="25" t="str">
        <f t="shared" si="85"/>
        <v>-3.9 %</v>
      </c>
      <c r="AF192" s="25" t="str">
        <f t="shared" si="86"/>
        <v>7.4 %</v>
      </c>
      <c r="AG192" s="25" t="str">
        <f t="shared" si="87"/>
        <v>3.7 %</v>
      </c>
      <c r="AH192" s="25" t="str">
        <f t="shared" si="88"/>
        <v/>
      </c>
      <c r="AI192" s="25" t="str">
        <f t="shared" si="89"/>
        <v>8.1 %</v>
      </c>
      <c r="AJ192" s="25" t="str">
        <f t="shared" si="90"/>
        <v>-3.6 %</v>
      </c>
      <c r="AK192" s="25" t="str">
        <f t="shared" si="91"/>
        <v>-1.7 %</v>
      </c>
      <c r="AL192" t="str">
        <f t="shared" si="92"/>
        <v>-0.9 %</v>
      </c>
      <c r="AM192" t="str">
        <f t="shared" si="93"/>
        <v>-2.7 %</v>
      </c>
      <c r="AN192" t="str">
        <f t="shared" si="94"/>
        <v/>
      </c>
      <c r="AO192" t="str">
        <f t="shared" si="95"/>
        <v>-5.2 %</v>
      </c>
      <c r="AP192" t="str">
        <f t="shared" si="96"/>
        <v>0.5 %</v>
      </c>
      <c r="AQ192" t="str">
        <f t="shared" si="97"/>
        <v>2.9 %</v>
      </c>
      <c r="AR192" t="str">
        <f t="shared" si="98"/>
        <v>-3 %</v>
      </c>
      <c r="AS192" t="str">
        <f t="shared" si="99"/>
        <v>-3 %</v>
      </c>
      <c r="AT192" t="str">
        <f t="shared" si="100"/>
        <v>1.5 %</v>
      </c>
      <c r="AU192" t="str">
        <f t="shared" si="101"/>
        <v>-1.9 %</v>
      </c>
      <c r="AV192" t="str">
        <f t="shared" si="102"/>
        <v>3.1 %</v>
      </c>
      <c r="AW192" t="str">
        <f t="shared" si="103"/>
        <v>2.9 %</v>
      </c>
      <c r="AX192" t="str">
        <f t="shared" si="104"/>
        <v>-6.7 %</v>
      </c>
      <c r="AY192" t="str">
        <f t="shared" si="105"/>
        <v/>
      </c>
      <c r="AZ192" t="str">
        <f t="shared" si="106"/>
        <v>0.6 %</v>
      </c>
      <c r="BA192" t="str">
        <f t="shared" si="107"/>
        <v>-0.1 %</v>
      </c>
      <c r="BB192" t="str">
        <f t="shared" si="108"/>
        <v>-2.7 %</v>
      </c>
    </row>
    <row r="193" spans="1:54">
      <c r="A193">
        <v>2017</v>
      </c>
      <c r="B193">
        <v>12</v>
      </c>
      <c r="C193" t="s">
        <v>130</v>
      </c>
      <c r="D193" s="10">
        <v>129.32</v>
      </c>
      <c r="E193" s="10">
        <v>129.46</v>
      </c>
      <c r="G193" s="10">
        <v>141.71</v>
      </c>
      <c r="H193" s="10">
        <v>149.35</v>
      </c>
      <c r="I193" s="10">
        <v>126.58</v>
      </c>
      <c r="J193" s="10">
        <v>142.63</v>
      </c>
      <c r="K193" s="10">
        <v>122.23</v>
      </c>
      <c r="L193" s="10">
        <v>132.1</v>
      </c>
      <c r="M193" s="10">
        <v>137.41</v>
      </c>
      <c r="N193" s="10">
        <v>144.80000000000001</v>
      </c>
      <c r="O193" s="10">
        <v>142.28</v>
      </c>
      <c r="P193" s="10">
        <v>115.4</v>
      </c>
      <c r="R193" s="10">
        <v>138.12</v>
      </c>
      <c r="S193" s="10">
        <v>131.97</v>
      </c>
      <c r="T193" s="10">
        <v>93.79</v>
      </c>
      <c r="U193" s="25" t="str">
        <f t="shared" si="75"/>
        <v>-2.8 %</v>
      </c>
      <c r="V193" s="25" t="str">
        <f t="shared" si="76"/>
        <v>0 %</v>
      </c>
      <c r="W193" s="25" t="str">
        <f t="shared" si="77"/>
        <v/>
      </c>
      <c r="X193" s="25" t="str">
        <f t="shared" si="78"/>
        <v>0.8 %</v>
      </c>
      <c r="Y193" s="25" t="str">
        <f t="shared" si="79"/>
        <v>21.2 %</v>
      </c>
      <c r="Z193" s="25" t="str">
        <f t="shared" si="80"/>
        <v>-15.5 %</v>
      </c>
      <c r="AA193" s="25" t="str">
        <f t="shared" si="81"/>
        <v>25.5 %</v>
      </c>
      <c r="AB193" s="25" t="str">
        <f t="shared" si="82"/>
        <v>-11.5 %</v>
      </c>
      <c r="AC193" s="25" t="str">
        <f t="shared" si="83"/>
        <v>6.1 %</v>
      </c>
      <c r="AD193" s="25" t="str">
        <f t="shared" si="84"/>
        <v>3.6 %</v>
      </c>
      <c r="AE193" s="25" t="str">
        <f t="shared" si="85"/>
        <v>5.8 %</v>
      </c>
      <c r="AF193" s="25" t="str">
        <f t="shared" si="86"/>
        <v>-6.2 %</v>
      </c>
      <c r="AG193" s="25" t="str">
        <f t="shared" si="87"/>
        <v>-4.4 %</v>
      </c>
      <c r="AH193" s="25" t="str">
        <f t="shared" si="88"/>
        <v/>
      </c>
      <c r="AI193" s="25" t="str">
        <f t="shared" si="89"/>
        <v>-6 %</v>
      </c>
      <c r="AJ193" s="25" t="str">
        <f t="shared" si="90"/>
        <v>6.1 %</v>
      </c>
      <c r="AK193" s="25" t="str">
        <f t="shared" si="91"/>
        <v>2.4 %</v>
      </c>
      <c r="AL193" t="str">
        <f t="shared" si="92"/>
        <v>2.3 %</v>
      </c>
      <c r="AM193" t="str">
        <f t="shared" si="93"/>
        <v>0 %</v>
      </c>
      <c r="AN193" t="str">
        <f t="shared" si="94"/>
        <v/>
      </c>
      <c r="AO193" t="str">
        <f t="shared" si="95"/>
        <v>-3.8 %</v>
      </c>
      <c r="AP193" t="str">
        <f t="shared" si="96"/>
        <v>3.4 %</v>
      </c>
      <c r="AQ193" t="str">
        <f t="shared" si="97"/>
        <v>8.3 %</v>
      </c>
      <c r="AR193" t="str">
        <f t="shared" si="98"/>
        <v>4.7 %</v>
      </c>
      <c r="AS193" t="str">
        <f t="shared" si="99"/>
        <v>1.3 %</v>
      </c>
      <c r="AT193" t="str">
        <f t="shared" si="100"/>
        <v>4.1 %</v>
      </c>
      <c r="AU193" t="str">
        <f t="shared" si="101"/>
        <v>1.6 %</v>
      </c>
      <c r="AV193" t="str">
        <f t="shared" si="102"/>
        <v>8.7 %</v>
      </c>
      <c r="AW193" t="str">
        <f t="shared" si="103"/>
        <v>4.8 %</v>
      </c>
      <c r="AX193" t="str">
        <f t="shared" si="104"/>
        <v>-3.6 %</v>
      </c>
      <c r="AY193" t="str">
        <f t="shared" si="105"/>
        <v/>
      </c>
      <c r="AZ193" t="str">
        <f t="shared" si="106"/>
        <v>4.3 %</v>
      </c>
      <c r="BA193" t="str">
        <f t="shared" si="107"/>
        <v>3.6 %</v>
      </c>
      <c r="BB193" t="str">
        <f t="shared" si="108"/>
        <v>2.1 %</v>
      </c>
    </row>
    <row r="194" spans="1:54">
      <c r="A194">
        <v>2018</v>
      </c>
      <c r="B194">
        <v>1</v>
      </c>
      <c r="C194" t="s">
        <v>119</v>
      </c>
      <c r="D194" s="10">
        <v>129.72999999999999</v>
      </c>
      <c r="E194" s="10">
        <v>128.47999999999999</v>
      </c>
      <c r="G194" s="10">
        <v>139.24</v>
      </c>
      <c r="H194" s="10">
        <v>123.92</v>
      </c>
      <c r="I194" s="10">
        <v>136.34</v>
      </c>
      <c r="J194" s="10">
        <v>123.28</v>
      </c>
      <c r="K194" s="10">
        <v>124.32</v>
      </c>
      <c r="L194" s="10">
        <v>135.13999999999999</v>
      </c>
      <c r="M194" s="10">
        <v>131.71</v>
      </c>
      <c r="N194" s="10">
        <v>145.35</v>
      </c>
      <c r="O194" s="10">
        <v>150.86000000000001</v>
      </c>
      <c r="P194" s="10">
        <v>115.43</v>
      </c>
      <c r="R194" s="10">
        <v>136.09</v>
      </c>
      <c r="S194" s="10">
        <v>131.33000000000001</v>
      </c>
      <c r="T194" s="10">
        <v>93.78</v>
      </c>
      <c r="U194" s="25" t="str">
        <f t="shared" si="75"/>
        <v>0.3 %</v>
      </c>
      <c r="V194" s="25" t="str">
        <f t="shared" si="76"/>
        <v>-0.8 %</v>
      </c>
      <c r="W194" s="25" t="str">
        <f t="shared" si="77"/>
        <v/>
      </c>
      <c r="X194" s="25" t="str">
        <f t="shared" si="78"/>
        <v>-1.7 %</v>
      </c>
      <c r="Y194" s="25" t="str">
        <f t="shared" si="79"/>
        <v>-17 %</v>
      </c>
      <c r="Z194" s="25" t="str">
        <f t="shared" si="80"/>
        <v>7.7 %</v>
      </c>
      <c r="AA194" s="25" t="str">
        <f t="shared" si="81"/>
        <v>-13.6 %</v>
      </c>
      <c r="AB194" s="25" t="str">
        <f t="shared" si="82"/>
        <v>1.7 %</v>
      </c>
      <c r="AC194" s="25" t="str">
        <f t="shared" si="83"/>
        <v>2.3 %</v>
      </c>
      <c r="AD194" s="25" t="str">
        <f t="shared" si="84"/>
        <v>-4.1 %</v>
      </c>
      <c r="AE194" s="25" t="str">
        <f t="shared" si="85"/>
        <v>0.4 %</v>
      </c>
      <c r="AF194" s="25" t="str">
        <f t="shared" si="86"/>
        <v>6 %</v>
      </c>
      <c r="AG194" s="25" t="str">
        <f t="shared" si="87"/>
        <v>0 %</v>
      </c>
      <c r="AH194" s="25" t="str">
        <f t="shared" si="88"/>
        <v/>
      </c>
      <c r="AI194" s="25" t="str">
        <f t="shared" si="89"/>
        <v>-1.5 %</v>
      </c>
      <c r="AJ194" s="25" t="str">
        <f t="shared" si="90"/>
        <v>-0.5 %</v>
      </c>
      <c r="AK194" s="25" t="str">
        <f t="shared" si="91"/>
        <v>0 %</v>
      </c>
      <c r="AL194" t="str">
        <f t="shared" si="92"/>
        <v>2.1 %</v>
      </c>
      <c r="AM194" t="str">
        <f t="shared" si="93"/>
        <v>0.2 %</v>
      </c>
      <c r="AN194" t="str">
        <f t="shared" si="94"/>
        <v/>
      </c>
      <c r="AO194" t="str">
        <f t="shared" si="95"/>
        <v>-4.1 %</v>
      </c>
      <c r="AP194" t="str">
        <f t="shared" si="96"/>
        <v>4.4 %</v>
      </c>
      <c r="AQ194" t="str">
        <f t="shared" si="97"/>
        <v>10.5 %</v>
      </c>
      <c r="AR194" t="str">
        <f t="shared" si="98"/>
        <v>4.4 %</v>
      </c>
      <c r="AS194" t="str">
        <f t="shared" si="99"/>
        <v>4.2 %</v>
      </c>
      <c r="AT194" t="str">
        <f t="shared" si="100"/>
        <v>4.3 %</v>
      </c>
      <c r="AU194" t="str">
        <f t="shared" si="101"/>
        <v>4 %</v>
      </c>
      <c r="AV194" t="str">
        <f t="shared" si="102"/>
        <v>6.4 %</v>
      </c>
      <c r="AW194" t="str">
        <f t="shared" si="103"/>
        <v>6.7 %</v>
      </c>
      <c r="AX194" t="str">
        <f t="shared" si="104"/>
        <v>-1.1 %</v>
      </c>
      <c r="AY194" t="str">
        <f t="shared" si="105"/>
        <v/>
      </c>
      <c r="AZ194" t="str">
        <f t="shared" si="106"/>
        <v>5.2 %</v>
      </c>
      <c r="BA194" t="str">
        <f t="shared" si="107"/>
        <v>4.6 %</v>
      </c>
      <c r="BB194" t="str">
        <f t="shared" si="108"/>
        <v>-0.5 %</v>
      </c>
    </row>
    <row r="195" spans="1:54">
      <c r="A195">
        <v>2018</v>
      </c>
      <c r="B195">
        <v>2</v>
      </c>
      <c r="C195" t="s">
        <v>120</v>
      </c>
      <c r="D195" s="10">
        <v>131.38999999999999</v>
      </c>
      <c r="E195" s="10">
        <v>131.09</v>
      </c>
      <c r="G195" s="10">
        <v>146.26</v>
      </c>
      <c r="H195" s="10">
        <v>122.81</v>
      </c>
      <c r="I195" s="10">
        <v>136.80000000000001</v>
      </c>
      <c r="J195" s="10">
        <v>120.58</v>
      </c>
      <c r="K195" s="10">
        <v>120.19</v>
      </c>
      <c r="L195" s="10">
        <v>133.91999999999999</v>
      </c>
      <c r="M195" s="10">
        <v>131.85</v>
      </c>
      <c r="N195" s="10">
        <v>142.91</v>
      </c>
      <c r="O195" s="10">
        <v>148.06</v>
      </c>
      <c r="P195" s="10">
        <v>121.22</v>
      </c>
      <c r="R195" s="10">
        <v>139.12</v>
      </c>
      <c r="S195" s="10">
        <v>134.11000000000001</v>
      </c>
      <c r="T195" s="10">
        <v>92.87</v>
      </c>
      <c r="U195" s="25" t="str">
        <f t="shared" si="75"/>
        <v>1.3 %</v>
      </c>
      <c r="V195" s="25" t="str">
        <f t="shared" si="76"/>
        <v>2 %</v>
      </c>
      <c r="W195" s="25" t="str">
        <f t="shared" si="77"/>
        <v/>
      </c>
      <c r="X195" s="25" t="str">
        <f t="shared" si="78"/>
        <v>5 %</v>
      </c>
      <c r="Y195" s="25" t="str">
        <f t="shared" si="79"/>
        <v>-0.9 %</v>
      </c>
      <c r="Z195" s="25" t="str">
        <f t="shared" si="80"/>
        <v>0.3 %</v>
      </c>
      <c r="AA195" s="25" t="str">
        <f t="shared" si="81"/>
        <v>-2.2 %</v>
      </c>
      <c r="AB195" s="25" t="str">
        <f t="shared" si="82"/>
        <v>-3.3 %</v>
      </c>
      <c r="AC195" s="25" t="str">
        <f t="shared" si="83"/>
        <v>-0.9 %</v>
      </c>
      <c r="AD195" s="25" t="str">
        <f t="shared" si="84"/>
        <v>0.1 %</v>
      </c>
      <c r="AE195" s="25" t="str">
        <f t="shared" si="85"/>
        <v>-1.7 %</v>
      </c>
      <c r="AF195" s="25" t="str">
        <f t="shared" si="86"/>
        <v>-1.9 %</v>
      </c>
      <c r="AG195" s="25" t="str">
        <f t="shared" si="87"/>
        <v>5 %</v>
      </c>
      <c r="AH195" s="25" t="str">
        <f t="shared" si="88"/>
        <v/>
      </c>
      <c r="AI195" s="25" t="str">
        <f t="shared" si="89"/>
        <v>2.2 %</v>
      </c>
      <c r="AJ195" s="25" t="str">
        <f t="shared" si="90"/>
        <v>2.1 %</v>
      </c>
      <c r="AK195" s="25" t="str">
        <f t="shared" si="91"/>
        <v>-1 %</v>
      </c>
      <c r="AL195" t="str">
        <f t="shared" si="92"/>
        <v>3.4 %</v>
      </c>
      <c r="AM195" t="str">
        <f t="shared" si="93"/>
        <v>2.7 %</v>
      </c>
      <c r="AN195" t="str">
        <f t="shared" si="94"/>
        <v/>
      </c>
      <c r="AO195" t="str">
        <f t="shared" si="95"/>
        <v>-1.8 %</v>
      </c>
      <c r="AP195" t="str">
        <f t="shared" si="96"/>
        <v>6.1 %</v>
      </c>
      <c r="AQ195" t="str">
        <f t="shared" si="97"/>
        <v>14.6 %</v>
      </c>
      <c r="AR195" t="str">
        <f t="shared" si="98"/>
        <v>5.9 %</v>
      </c>
      <c r="AS195" t="str">
        <f t="shared" si="99"/>
        <v>6.1 %</v>
      </c>
      <c r="AT195" t="str">
        <f t="shared" si="100"/>
        <v>4.6 %</v>
      </c>
      <c r="AU195" t="str">
        <f t="shared" si="101"/>
        <v>6.1 %</v>
      </c>
      <c r="AV195" t="str">
        <f t="shared" si="102"/>
        <v>7 %</v>
      </c>
      <c r="AW195" t="str">
        <f t="shared" si="103"/>
        <v>7 %</v>
      </c>
      <c r="AX195" t="str">
        <f t="shared" si="104"/>
        <v>2.7 %</v>
      </c>
      <c r="AY195" t="str">
        <f t="shared" si="105"/>
        <v/>
      </c>
      <c r="AZ195" t="str">
        <f t="shared" si="106"/>
        <v>6 %</v>
      </c>
      <c r="BA195" t="str">
        <f t="shared" si="107"/>
        <v>5.6 %</v>
      </c>
      <c r="BB195" t="str">
        <f t="shared" si="108"/>
        <v>-1 %</v>
      </c>
    </row>
    <row r="196" spans="1:54">
      <c r="A196">
        <v>2018</v>
      </c>
      <c r="B196">
        <v>3</v>
      </c>
      <c r="C196" t="s">
        <v>121</v>
      </c>
      <c r="D196" s="10">
        <v>131.59</v>
      </c>
      <c r="E196" s="10">
        <v>132.72999999999999</v>
      </c>
      <c r="G196" s="10">
        <v>151.31</v>
      </c>
      <c r="H196" s="10">
        <v>128.62</v>
      </c>
      <c r="I196" s="10">
        <v>137.61000000000001</v>
      </c>
      <c r="J196" s="10">
        <v>119.15</v>
      </c>
      <c r="K196" s="10">
        <v>123.81</v>
      </c>
      <c r="L196" s="10">
        <v>135.58000000000001</v>
      </c>
      <c r="M196" s="10">
        <v>128.94</v>
      </c>
      <c r="N196" s="10">
        <v>144.68</v>
      </c>
      <c r="O196" s="10">
        <v>146.77000000000001</v>
      </c>
      <c r="P196" s="10">
        <v>119.05</v>
      </c>
      <c r="R196" s="10">
        <v>141.82</v>
      </c>
      <c r="S196" s="10">
        <v>135.52000000000001</v>
      </c>
      <c r="T196" s="10">
        <v>91.99</v>
      </c>
      <c r="U196" s="25" t="str">
        <f t="shared" ref="U196:U199" si="109">IFERROR(ROUND((D196-D195)/D195*100,1)&amp;" %","")</f>
        <v>0.2 %</v>
      </c>
      <c r="V196" s="25" t="str">
        <f t="shared" ref="V196:V199" si="110">IFERROR(ROUND((E196-E195)/E195*100,1)&amp;" %","")</f>
        <v>1.3 %</v>
      </c>
      <c r="W196" s="25" t="str">
        <f t="shared" ref="W196:W199" si="111">IFERROR(ROUND((F196-F195)/F195*100,1)&amp;" %","")</f>
        <v/>
      </c>
      <c r="X196" s="25" t="str">
        <f t="shared" ref="X196:X199" si="112">IFERROR(ROUND((G196-G195)/G195*100,1)&amp;" %","")</f>
        <v>3.5 %</v>
      </c>
      <c r="Y196" s="25" t="str">
        <f t="shared" ref="Y196:Y199" si="113">IFERROR(ROUND((H196-H195)/H195*100,1)&amp;" %","")</f>
        <v>4.7 %</v>
      </c>
      <c r="Z196" s="25" t="str">
        <f t="shared" ref="Z196:Z199" si="114">IFERROR(ROUND((I196-I195)/I195*100,1)&amp;" %","")</f>
        <v>0.6 %</v>
      </c>
      <c r="AA196" s="25" t="str">
        <f t="shared" ref="AA196:AA199" si="115">IFERROR(ROUND((J196-J195)/J195*100,1)&amp;" %","")</f>
        <v>-1.2 %</v>
      </c>
      <c r="AB196" s="25" t="str">
        <f t="shared" ref="AB196:AB199" si="116">IFERROR(ROUND((K196-K195)/K195*100,1)&amp;" %","")</f>
        <v>3 %</v>
      </c>
      <c r="AC196" s="25" t="str">
        <f t="shared" ref="AC196:AC199" si="117">IFERROR(ROUND((L196-L195)/L195*100,1)&amp;" %","")</f>
        <v>1.2 %</v>
      </c>
      <c r="AD196" s="25" t="str">
        <f t="shared" ref="AD196:AD199" si="118">IFERROR(ROUND((M196-M195)/M195*100,1)&amp;" %","")</f>
        <v>-2.2 %</v>
      </c>
      <c r="AE196" s="25" t="str">
        <f t="shared" ref="AE196:AE199" si="119">IFERROR(ROUND((N196-N195)/N195*100,1)&amp;" %","")</f>
        <v>1.2 %</v>
      </c>
      <c r="AF196" s="25" t="str">
        <f t="shared" ref="AF196:AF199" si="120">IFERROR(ROUND((O196-O195)/O195*100,1)&amp;" %","")</f>
        <v>-0.9 %</v>
      </c>
      <c r="AG196" s="25" t="str">
        <f t="shared" ref="AG196:AG199" si="121">IFERROR(ROUND((P196-P195)/P195*100,1)&amp;" %","")</f>
        <v>-1.8 %</v>
      </c>
      <c r="AH196" s="25" t="str">
        <f t="shared" ref="AH196:AH199" si="122">IFERROR(ROUND((Q196-Q195)/Q195*100,1)&amp;" %","")</f>
        <v/>
      </c>
      <c r="AI196" s="25" t="str">
        <f t="shared" ref="AI196:AI199" si="123">IFERROR(ROUND((R196-R195)/R195*100,1)&amp;" %","")</f>
        <v>1.9 %</v>
      </c>
      <c r="AJ196" s="25" t="str">
        <f t="shared" ref="AJ196:AJ199" si="124">IFERROR(ROUND((S196-S195)/S195*100,1)&amp;" %","")</f>
        <v>1.1 %</v>
      </c>
      <c r="AK196" s="25" t="str">
        <f t="shared" ref="AK196:AK199" si="125">IFERROR(ROUND((T196-T195)/T195*100,1)&amp;" %","")</f>
        <v>-0.9 %</v>
      </c>
      <c r="AL196" t="str">
        <f t="shared" si="92"/>
        <v>1.2 %</v>
      </c>
      <c r="AM196" t="str">
        <f t="shared" si="93"/>
        <v>2.2 %</v>
      </c>
      <c r="AN196" t="str">
        <f t="shared" si="94"/>
        <v/>
      </c>
      <c r="AO196" t="str">
        <f t="shared" si="95"/>
        <v>1 %</v>
      </c>
      <c r="AP196" t="str">
        <f t="shared" si="96"/>
        <v>4.1 %</v>
      </c>
      <c r="AQ196" t="str">
        <f t="shared" si="97"/>
        <v>10.6 %</v>
      </c>
      <c r="AR196" t="str">
        <f t="shared" si="98"/>
        <v>1.9 %</v>
      </c>
      <c r="AS196" t="str">
        <f t="shared" si="99"/>
        <v>3.4 %</v>
      </c>
      <c r="AT196" t="str">
        <f t="shared" si="100"/>
        <v>1.3 %</v>
      </c>
      <c r="AU196" t="str">
        <f t="shared" si="101"/>
        <v>2.2 %</v>
      </c>
      <c r="AV196" t="str">
        <f t="shared" si="102"/>
        <v>3.2 %</v>
      </c>
      <c r="AW196" t="str">
        <f t="shared" si="103"/>
        <v>6.7 %</v>
      </c>
      <c r="AX196" t="str">
        <f t="shared" si="104"/>
        <v>3.3 %</v>
      </c>
      <c r="AY196" t="str">
        <f t="shared" si="105"/>
        <v/>
      </c>
      <c r="AZ196" t="str">
        <f t="shared" si="106"/>
        <v>3.6 %</v>
      </c>
      <c r="BA196" t="str">
        <f t="shared" si="107"/>
        <v>3.1 %</v>
      </c>
      <c r="BB196" t="str">
        <f t="shared" si="108"/>
        <v>-1 %</v>
      </c>
    </row>
    <row r="197" spans="1:54">
      <c r="A197">
        <v>2018</v>
      </c>
      <c r="B197">
        <v>4</v>
      </c>
      <c r="C197" t="s">
        <v>122</v>
      </c>
      <c r="D197" s="10">
        <v>130.38</v>
      </c>
      <c r="E197" s="10">
        <v>130.18</v>
      </c>
      <c r="G197" s="10">
        <v>149.26</v>
      </c>
      <c r="H197" s="10">
        <v>113.67</v>
      </c>
      <c r="I197" s="10">
        <v>131.79</v>
      </c>
      <c r="J197" s="10">
        <v>117.88</v>
      </c>
      <c r="K197" s="10">
        <v>124.1</v>
      </c>
      <c r="L197" s="10">
        <v>137.07</v>
      </c>
      <c r="M197" s="10">
        <v>125.73</v>
      </c>
      <c r="N197" s="10">
        <v>143.68</v>
      </c>
      <c r="O197" s="10">
        <v>144.86000000000001</v>
      </c>
      <c r="P197" s="10">
        <v>123.13</v>
      </c>
      <c r="R197" s="10">
        <v>139.03</v>
      </c>
      <c r="S197" s="10">
        <v>131.84</v>
      </c>
      <c r="T197" s="10">
        <v>94.95</v>
      </c>
      <c r="U197" s="25" t="str">
        <f t="shared" si="109"/>
        <v>-0.9 %</v>
      </c>
      <c r="V197" s="25" t="str">
        <f t="shared" si="110"/>
        <v>-1.9 %</v>
      </c>
      <c r="W197" s="25" t="str">
        <f t="shared" si="111"/>
        <v/>
      </c>
      <c r="X197" s="25" t="str">
        <f t="shared" si="112"/>
        <v>-1.4 %</v>
      </c>
      <c r="Y197" s="25" t="str">
        <f t="shared" si="113"/>
        <v>-11.6 %</v>
      </c>
      <c r="Z197" s="25" t="str">
        <f t="shared" si="114"/>
        <v>-4.2 %</v>
      </c>
      <c r="AA197" s="25" t="str">
        <f t="shared" si="115"/>
        <v>-1.1 %</v>
      </c>
      <c r="AB197" s="25" t="str">
        <f t="shared" si="116"/>
        <v>0.2 %</v>
      </c>
      <c r="AC197" s="25" t="str">
        <f t="shared" si="117"/>
        <v>1.1 %</v>
      </c>
      <c r="AD197" s="25" t="str">
        <f t="shared" si="118"/>
        <v>-2.5 %</v>
      </c>
      <c r="AE197" s="25" t="str">
        <f t="shared" si="119"/>
        <v>-0.7 %</v>
      </c>
      <c r="AF197" s="25" t="str">
        <f t="shared" si="120"/>
        <v>-1.3 %</v>
      </c>
      <c r="AG197" s="25" t="str">
        <f t="shared" si="121"/>
        <v>3.4 %</v>
      </c>
      <c r="AH197" s="25" t="str">
        <f t="shared" si="122"/>
        <v/>
      </c>
      <c r="AI197" s="25" t="str">
        <f t="shared" si="123"/>
        <v>-2 %</v>
      </c>
      <c r="AJ197" s="25" t="str">
        <f t="shared" si="124"/>
        <v>-2.7 %</v>
      </c>
      <c r="AK197" s="25" t="str">
        <f t="shared" si="125"/>
        <v>3.2 %</v>
      </c>
      <c r="AL197" t="str">
        <f t="shared" si="92"/>
        <v>3.4 %</v>
      </c>
      <c r="AM197" t="str">
        <f t="shared" si="93"/>
        <v>3.6 %</v>
      </c>
      <c r="AN197" t="str">
        <f t="shared" si="94"/>
        <v/>
      </c>
      <c r="AO197" t="str">
        <f t="shared" si="95"/>
        <v>6.6 %</v>
      </c>
      <c r="AP197" t="str">
        <f t="shared" si="96"/>
        <v>5.2 %</v>
      </c>
      <c r="AQ197" t="str">
        <f t="shared" si="97"/>
        <v>10.7 %</v>
      </c>
      <c r="AR197" t="str">
        <f t="shared" si="98"/>
        <v>1.7 %</v>
      </c>
      <c r="AS197" t="str">
        <f t="shared" si="99"/>
        <v>4.3 %</v>
      </c>
      <c r="AT197" t="str">
        <f t="shared" si="100"/>
        <v>2 %</v>
      </c>
      <c r="AU197" t="str">
        <f t="shared" si="101"/>
        <v>0.3 %</v>
      </c>
      <c r="AV197" t="str">
        <f t="shared" si="102"/>
        <v>5.9 %</v>
      </c>
      <c r="AW197" t="str">
        <f t="shared" si="103"/>
        <v>6.8 %</v>
      </c>
      <c r="AX197" t="str">
        <f t="shared" si="104"/>
        <v>1.2 %</v>
      </c>
      <c r="AY197" t="str">
        <f t="shared" si="105"/>
        <v/>
      </c>
      <c r="AZ197" t="str">
        <f t="shared" si="106"/>
        <v>5.9 %</v>
      </c>
      <c r="BA197" t="str">
        <f t="shared" si="107"/>
        <v>5.1 %</v>
      </c>
      <c r="BB197" t="str">
        <f t="shared" si="108"/>
        <v>3 %</v>
      </c>
    </row>
    <row r="198" spans="1:54">
      <c r="A198">
        <v>2018</v>
      </c>
      <c r="B198">
        <v>5</v>
      </c>
      <c r="C198" t="s">
        <v>123</v>
      </c>
      <c r="D198" s="10">
        <v>128.08000000000001</v>
      </c>
      <c r="E198" s="10">
        <v>128.69</v>
      </c>
      <c r="G198" s="10">
        <v>149.25</v>
      </c>
      <c r="H198" s="10">
        <v>111.81</v>
      </c>
      <c r="I198" s="10">
        <v>127.51</v>
      </c>
      <c r="J198" s="10">
        <v>122.26</v>
      </c>
      <c r="K198" s="10">
        <v>121.57</v>
      </c>
      <c r="L198" s="10">
        <v>134.16999999999999</v>
      </c>
      <c r="M198" s="10">
        <v>129.38</v>
      </c>
      <c r="N198" s="10">
        <v>146.25</v>
      </c>
      <c r="O198" s="10">
        <v>139.33000000000001</v>
      </c>
      <c r="P198" s="10">
        <v>120</v>
      </c>
      <c r="R198" s="10">
        <v>132.06</v>
      </c>
      <c r="S198" s="10">
        <v>126.58</v>
      </c>
      <c r="T198" s="10">
        <v>97.96</v>
      </c>
      <c r="U198" s="25" t="str">
        <f t="shared" si="109"/>
        <v>-1.8 %</v>
      </c>
      <c r="V198" s="25" t="str">
        <f t="shared" si="110"/>
        <v>-1.1 %</v>
      </c>
      <c r="W198" s="25" t="str">
        <f t="shared" si="111"/>
        <v/>
      </c>
      <c r="X198" s="25" t="str">
        <f t="shared" si="112"/>
        <v>0 %</v>
      </c>
      <c r="Y198" s="25" t="str">
        <f t="shared" si="113"/>
        <v>-1.6 %</v>
      </c>
      <c r="Z198" s="25" t="str">
        <f t="shared" si="114"/>
        <v>-3.2 %</v>
      </c>
      <c r="AA198" s="25" t="str">
        <f t="shared" si="115"/>
        <v>3.7 %</v>
      </c>
      <c r="AB198" s="25" t="str">
        <f t="shared" si="116"/>
        <v>-2 %</v>
      </c>
      <c r="AC198" s="25" t="str">
        <f t="shared" si="117"/>
        <v>-2.1 %</v>
      </c>
      <c r="AD198" s="25" t="str">
        <f t="shared" si="118"/>
        <v>2.9 %</v>
      </c>
      <c r="AE198" s="25" t="str">
        <f t="shared" si="119"/>
        <v>1.8 %</v>
      </c>
      <c r="AF198" s="25" t="str">
        <f t="shared" si="120"/>
        <v>-3.8 %</v>
      </c>
      <c r="AG198" s="25" t="str">
        <f t="shared" si="121"/>
        <v>-2.5 %</v>
      </c>
      <c r="AH198" s="25" t="str">
        <f t="shared" si="122"/>
        <v/>
      </c>
      <c r="AI198" s="25" t="str">
        <f t="shared" si="123"/>
        <v>-5 %</v>
      </c>
      <c r="AJ198" s="25" t="str">
        <f t="shared" si="124"/>
        <v>-4 %</v>
      </c>
      <c r="AK198" s="25" t="str">
        <f t="shared" si="125"/>
        <v>3.2 %</v>
      </c>
      <c r="AL198" t="str">
        <f t="shared" si="92"/>
        <v>2.3 %</v>
      </c>
      <c r="AM198" t="str">
        <f t="shared" si="93"/>
        <v>0.3 %</v>
      </c>
      <c r="AN198" t="str">
        <f t="shared" si="94"/>
        <v/>
      </c>
      <c r="AO198" t="str">
        <f t="shared" si="95"/>
        <v>7.6 %</v>
      </c>
      <c r="AP198" t="str">
        <f t="shared" si="96"/>
        <v>3 %</v>
      </c>
      <c r="AQ198" t="str">
        <f t="shared" si="97"/>
        <v>5.6 %</v>
      </c>
      <c r="AR198" t="str">
        <f t="shared" si="98"/>
        <v>1.4 %</v>
      </c>
      <c r="AS198" t="str">
        <f t="shared" si="99"/>
        <v>2 %</v>
      </c>
      <c r="AT198" t="str">
        <f t="shared" si="100"/>
        <v>1.1 %</v>
      </c>
      <c r="AU198" t="str">
        <f t="shared" si="101"/>
        <v>-3.3 %</v>
      </c>
      <c r="AV198" t="str">
        <f t="shared" si="102"/>
        <v>4.2 %</v>
      </c>
      <c r="AW198" t="str">
        <f t="shared" si="103"/>
        <v>3.7 %</v>
      </c>
      <c r="AX198" t="str">
        <f t="shared" si="104"/>
        <v>2.9 %</v>
      </c>
      <c r="AY198" t="str">
        <f t="shared" si="105"/>
        <v/>
      </c>
      <c r="AZ198" t="str">
        <f t="shared" si="106"/>
        <v>4.4 %</v>
      </c>
      <c r="BA198" t="str">
        <f t="shared" si="107"/>
        <v>3.9 %</v>
      </c>
      <c r="BB198" t="str">
        <f t="shared" si="108"/>
        <v>2.6 %</v>
      </c>
    </row>
    <row r="199" spans="1:54">
      <c r="A199">
        <v>2018</v>
      </c>
      <c r="B199">
        <v>6</v>
      </c>
      <c r="C199" t="s">
        <v>124</v>
      </c>
      <c r="D199" s="10">
        <v>124.01</v>
      </c>
      <c r="E199" s="10">
        <v>126.15</v>
      </c>
      <c r="G199" s="10">
        <v>146.49</v>
      </c>
      <c r="H199" s="10">
        <v>118.66</v>
      </c>
      <c r="I199" s="10">
        <v>125.93</v>
      </c>
      <c r="J199" s="10">
        <v>124.33</v>
      </c>
      <c r="K199" s="10">
        <v>122.28</v>
      </c>
      <c r="L199" s="10">
        <v>137.16999999999999</v>
      </c>
      <c r="M199" s="10">
        <v>130.94</v>
      </c>
      <c r="N199" s="10">
        <v>144.30000000000001</v>
      </c>
      <c r="O199" s="10">
        <v>138.22999999999999</v>
      </c>
      <c r="P199" s="10">
        <v>126.17</v>
      </c>
      <c r="R199" s="10">
        <v>135.61000000000001</v>
      </c>
      <c r="S199" s="10">
        <v>127.23</v>
      </c>
      <c r="T199" s="10">
        <v>99.33</v>
      </c>
      <c r="U199" s="25" t="str">
        <f t="shared" si="109"/>
        <v>-3.2 %</v>
      </c>
      <c r="V199" s="25" t="str">
        <f t="shared" si="110"/>
        <v>-2 %</v>
      </c>
      <c r="W199" s="25" t="str">
        <f t="shared" si="111"/>
        <v/>
      </c>
      <c r="X199" s="25" t="str">
        <f t="shared" si="112"/>
        <v>-1.8 %</v>
      </c>
      <c r="Y199" s="25" t="str">
        <f t="shared" si="113"/>
        <v>6.1 %</v>
      </c>
      <c r="Z199" s="25" t="str">
        <f t="shared" si="114"/>
        <v>-1.2 %</v>
      </c>
      <c r="AA199" s="25" t="str">
        <f t="shared" si="115"/>
        <v>1.7 %</v>
      </c>
      <c r="AB199" s="25" t="str">
        <f t="shared" si="116"/>
        <v>0.6 %</v>
      </c>
      <c r="AC199" s="25" t="str">
        <f t="shared" si="117"/>
        <v>2.2 %</v>
      </c>
      <c r="AD199" s="25" t="str">
        <f t="shared" si="118"/>
        <v>1.2 %</v>
      </c>
      <c r="AE199" s="25" t="str">
        <f t="shared" si="119"/>
        <v>-1.3 %</v>
      </c>
      <c r="AF199" s="25" t="str">
        <f t="shared" si="120"/>
        <v>-0.8 %</v>
      </c>
      <c r="AG199" s="25" t="str">
        <f t="shared" si="121"/>
        <v>5.1 %</v>
      </c>
      <c r="AH199" s="25" t="str">
        <f t="shared" si="122"/>
        <v/>
      </c>
      <c r="AI199" s="25" t="str">
        <f t="shared" si="123"/>
        <v>2.7 %</v>
      </c>
      <c r="AJ199" s="25" t="str">
        <f t="shared" si="124"/>
        <v>0.5 %</v>
      </c>
      <c r="AK199" s="25" t="str">
        <f t="shared" si="125"/>
        <v>1.4 %</v>
      </c>
      <c r="AL199" t="str">
        <f t="shared" si="92"/>
        <v>1.2 %</v>
      </c>
      <c r="AM199" t="str">
        <f t="shared" si="93"/>
        <v>-2.3 %</v>
      </c>
      <c r="AN199" t="str">
        <f t="shared" si="94"/>
        <v/>
      </c>
      <c r="AO199" t="str">
        <f t="shared" si="95"/>
        <v>5.9 %</v>
      </c>
      <c r="AP199" t="str">
        <f t="shared" si="96"/>
        <v>1.3 %</v>
      </c>
      <c r="AQ199" t="str">
        <f t="shared" si="97"/>
        <v>3.6 %</v>
      </c>
      <c r="AR199" t="str">
        <f t="shared" si="98"/>
        <v>2 %</v>
      </c>
      <c r="AS199" t="str">
        <f t="shared" si="99"/>
        <v>1.3 %</v>
      </c>
      <c r="AT199" t="str">
        <f t="shared" si="100"/>
        <v>2.4 %</v>
      </c>
      <c r="AU199" t="str">
        <f t="shared" si="101"/>
        <v>-3.9 %</v>
      </c>
      <c r="AV199" t="str">
        <f t="shared" si="102"/>
        <v>8.4 %</v>
      </c>
      <c r="AW199" t="str">
        <f t="shared" si="103"/>
        <v>1 %</v>
      </c>
      <c r="AX199" t="str">
        <f t="shared" si="104"/>
        <v>3.1 %</v>
      </c>
      <c r="AY199" t="str">
        <f t="shared" si="105"/>
        <v/>
      </c>
      <c r="AZ199" t="str">
        <f t="shared" si="106"/>
        <v>3 %</v>
      </c>
      <c r="BA199" t="str">
        <f t="shared" si="107"/>
        <v>2.7 %</v>
      </c>
      <c r="BB199" t="str">
        <f t="shared" si="108"/>
        <v>6.5 %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12" sqref="I12"/>
    </sheetView>
  </sheetViews>
  <sheetFormatPr baseColWidth="10" defaultColWidth="41.140625" defaultRowHeight="15"/>
  <cols>
    <col min="1" max="1" width="5" style="137" bestFit="1" customWidth="1"/>
    <col min="2" max="2" width="4.7109375" style="137" bestFit="1" customWidth="1"/>
    <col min="3" max="3" width="7.85546875" style="137" bestFit="1" customWidth="1"/>
    <col min="4" max="4" width="27" style="138" bestFit="1" customWidth="1"/>
    <col min="5" max="5" width="27.140625" style="139" bestFit="1" customWidth="1"/>
    <col min="6" max="6" width="10.140625" style="139" bestFit="1" customWidth="1"/>
    <col min="7" max="7" width="9.7109375" style="139" bestFit="1" customWidth="1"/>
    <col min="8" max="8" width="19.85546875" style="140" bestFit="1" customWidth="1"/>
    <col min="9" max="9" width="32.85546875" style="138" bestFit="1" customWidth="1"/>
    <col min="10" max="10" width="35.42578125" style="139" bestFit="1" customWidth="1"/>
    <col min="11" max="11" width="10.5703125" style="139" bestFit="1" customWidth="1"/>
    <col min="12" max="12" width="10.140625" style="139" bestFit="1" customWidth="1"/>
    <col min="13" max="13" width="25.7109375" style="140" bestFit="1" customWidth="1"/>
    <col min="14" max="14" width="23.5703125" style="141" bestFit="1" customWidth="1"/>
    <col min="15" max="16384" width="41.140625" style="137"/>
  </cols>
  <sheetData>
    <row r="1" spans="1:14" s="131" customFormat="1">
      <c r="A1" s="125" t="s">
        <v>47</v>
      </c>
      <c r="B1" s="125" t="s">
        <v>89</v>
      </c>
      <c r="C1" s="125" t="s">
        <v>90</v>
      </c>
      <c r="D1" s="126" t="s">
        <v>200</v>
      </c>
      <c r="E1" s="127" t="s">
        <v>201</v>
      </c>
      <c r="F1" s="128" t="s">
        <v>204</v>
      </c>
      <c r="G1" s="128" t="s">
        <v>205</v>
      </c>
      <c r="H1" s="129" t="s">
        <v>101</v>
      </c>
      <c r="I1" s="126" t="s">
        <v>202</v>
      </c>
      <c r="J1" s="127" t="s">
        <v>203</v>
      </c>
      <c r="K1" s="128" t="s">
        <v>206</v>
      </c>
      <c r="L1" s="128" t="s">
        <v>207</v>
      </c>
      <c r="M1" s="129" t="s">
        <v>102</v>
      </c>
      <c r="N1" s="130" t="s">
        <v>103</v>
      </c>
    </row>
    <row r="2" spans="1:14">
      <c r="A2" s="132">
        <v>2016</v>
      </c>
      <c r="B2" s="132">
        <v>12</v>
      </c>
      <c r="C2" s="132" t="s">
        <v>130</v>
      </c>
      <c r="D2" s="133">
        <v>46.863636902290772</v>
      </c>
      <c r="E2" s="134">
        <v>173.17718786641731</v>
      </c>
      <c r="F2" s="135" t="str">
        <f>ROUND(D2/$N2*100,2)&amp;"%"</f>
        <v>7.04%</v>
      </c>
      <c r="G2" s="135" t="str">
        <f>ROUND(E2/$N2*100,2)&amp;"%"</f>
        <v>26.01%</v>
      </c>
      <c r="H2" s="120">
        <v>220.04082476870801</v>
      </c>
      <c r="I2" s="121">
        <v>160.75797512398182</v>
      </c>
      <c r="J2" s="122">
        <v>285.13232158842914</v>
      </c>
      <c r="K2" s="136" t="str">
        <f t="shared" ref="K2:L4" si="0">ROUND(I2/$N2*100,2)&amp;"%"</f>
        <v>24.14%</v>
      </c>
      <c r="L2" s="136" t="str">
        <f t="shared" si="0"/>
        <v>42.82%</v>
      </c>
      <c r="M2" s="123">
        <v>445.89029671241099</v>
      </c>
      <c r="N2" s="124">
        <v>665.93112148111913</v>
      </c>
    </row>
    <row r="3" spans="1:14">
      <c r="A3" s="132">
        <v>2017</v>
      </c>
      <c r="B3" s="132">
        <v>12</v>
      </c>
      <c r="C3" s="132" t="s">
        <v>130</v>
      </c>
      <c r="D3" s="133">
        <v>45.948944390013025</v>
      </c>
      <c r="E3" s="134">
        <v>175.17972670616169</v>
      </c>
      <c r="F3" s="135" t="str">
        <f>ROUND(D3/N3*100,2)&amp;"%"</f>
        <v>7.23%</v>
      </c>
      <c r="G3" s="135" t="str">
        <f>ROUND(E3/$N3*100,2)&amp;"%"</f>
        <v>27.56%</v>
      </c>
      <c r="H3" s="120">
        <v>221.12867109617471</v>
      </c>
      <c r="I3" s="121">
        <v>162.05727641338456</v>
      </c>
      <c r="J3" s="122">
        <v>252.39587325617046</v>
      </c>
      <c r="K3" s="136" t="str">
        <f t="shared" si="0"/>
        <v>25.5%</v>
      </c>
      <c r="L3" s="136" t="str">
        <f t="shared" si="0"/>
        <v>39.71%</v>
      </c>
      <c r="M3" s="123">
        <v>414.45314966955505</v>
      </c>
      <c r="N3" s="124">
        <v>635.58182076572973</v>
      </c>
    </row>
    <row r="4" spans="1:14">
      <c r="A4" s="132">
        <v>2018</v>
      </c>
      <c r="B4" s="132">
        <v>12</v>
      </c>
      <c r="C4" s="132" t="s">
        <v>130</v>
      </c>
      <c r="D4" s="133">
        <v>45.036571838555794</v>
      </c>
      <c r="E4" s="134">
        <v>185.22469684607586</v>
      </c>
      <c r="F4" s="135" t="str">
        <f>ROUND(D4/N4*100,2)&amp;"%"</f>
        <v>6.82%</v>
      </c>
      <c r="G4" s="135" t="str">
        <f>ROUND(E4/$N4*100,2)&amp;"%"</f>
        <v>28.04%</v>
      </c>
      <c r="H4" s="120">
        <v>230.26126868463166</v>
      </c>
      <c r="I4" s="121">
        <v>165.69957564879059</v>
      </c>
      <c r="J4" s="122">
        <v>264.72845686675817</v>
      </c>
      <c r="K4" s="136" t="str">
        <f t="shared" si="0"/>
        <v>25.08%</v>
      </c>
      <c r="L4" s="136" t="str">
        <f t="shared" si="0"/>
        <v>40.07%</v>
      </c>
      <c r="M4" s="123">
        <v>430.42803251554875</v>
      </c>
      <c r="N4" s="124">
        <v>660.68930120018035</v>
      </c>
    </row>
    <row r="7" spans="1:14">
      <c r="H7" s="142"/>
      <c r="K7" s="143"/>
      <c r="L7" s="1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"/>
  <sheetViews>
    <sheetView zoomScale="70" zoomScaleNormal="70" workbookViewId="0">
      <selection sqref="A1:C1048576"/>
    </sheetView>
  </sheetViews>
  <sheetFormatPr baseColWidth="10" defaultColWidth="43.28515625" defaultRowHeight="15"/>
  <cols>
    <col min="1" max="1" width="6.28515625" bestFit="1" customWidth="1"/>
    <col min="2" max="2" width="5.28515625" bestFit="1" customWidth="1"/>
    <col min="3" max="3" width="8.140625" bestFit="1" customWidth="1"/>
    <col min="4" max="4" width="15.28515625" bestFit="1" customWidth="1"/>
    <col min="5" max="5" width="14.7109375" bestFit="1" customWidth="1"/>
    <col min="6" max="6" width="12.85546875" bestFit="1" customWidth="1"/>
    <col min="7" max="7" width="13.42578125" bestFit="1" customWidth="1"/>
    <col min="8" max="8" width="14" bestFit="1" customWidth="1"/>
    <col min="9" max="9" width="14.140625" bestFit="1" customWidth="1"/>
    <col min="10" max="10" width="13.5703125" bestFit="1" customWidth="1"/>
    <col min="11" max="11" width="15.140625" bestFit="1" customWidth="1"/>
    <col min="12" max="12" width="14.140625" bestFit="1" customWidth="1"/>
    <col min="13" max="13" width="14.7109375" bestFit="1" customWidth="1"/>
    <col min="14" max="14" width="14" bestFit="1" customWidth="1"/>
    <col min="15" max="15" width="15.28515625" bestFit="1" customWidth="1"/>
    <col min="16" max="16" width="13.42578125" bestFit="1" customWidth="1"/>
    <col min="17" max="17" width="14" bestFit="1" customWidth="1"/>
    <col min="18" max="18" width="17.7109375" customWidth="1"/>
    <col min="19" max="19" width="22.5703125" bestFit="1" customWidth="1"/>
    <col min="20" max="20" width="23.42578125" bestFit="1" customWidth="1"/>
    <col min="21" max="21" width="22.5703125" bestFit="1" customWidth="1"/>
    <col min="22" max="22" width="21.28515625" bestFit="1" customWidth="1"/>
    <col min="23" max="23" width="21.85546875" bestFit="1" customWidth="1"/>
    <col min="24" max="24" width="22.42578125" bestFit="1" customWidth="1"/>
    <col min="25" max="25" width="22.28515625" bestFit="1" customWidth="1"/>
    <col min="26" max="26" width="21.7109375" bestFit="1" customWidth="1"/>
    <col min="27" max="27" width="23.140625" bestFit="1" customWidth="1"/>
    <col min="28" max="28" width="22.28515625" bestFit="1" customWidth="1"/>
    <col min="29" max="29" width="22.85546875" bestFit="1" customWidth="1"/>
    <col min="30" max="30" width="22.140625" bestFit="1" customWidth="1"/>
    <col min="31" max="31" width="23.140625" bestFit="1" customWidth="1"/>
    <col min="32" max="32" width="21.5703125" bestFit="1" customWidth="1"/>
    <col min="33" max="33" width="22.140625" bestFit="1" customWidth="1"/>
    <col min="34" max="34" width="22.7109375" bestFit="1" customWidth="1"/>
    <col min="35" max="35" width="25.42578125" bestFit="1" customWidth="1"/>
    <col min="36" max="36" width="24.85546875" bestFit="1" customWidth="1"/>
    <col min="37" max="37" width="23" bestFit="1" customWidth="1"/>
    <col min="38" max="38" width="23.5703125" bestFit="1" customWidth="1"/>
    <col min="39" max="39" width="24.140625" bestFit="1" customWidth="1"/>
    <col min="40" max="40" width="24.28515625" bestFit="1" customWidth="1"/>
    <col min="41" max="41" width="23.7109375" bestFit="1" customWidth="1"/>
    <col min="42" max="42" width="25.28515625" bestFit="1" customWidth="1"/>
    <col min="43" max="43" width="24.28515625" bestFit="1" customWidth="1"/>
    <col min="44" max="44" width="24.85546875" bestFit="1" customWidth="1"/>
    <col min="45" max="45" width="24.140625" bestFit="1" customWidth="1"/>
    <col min="46" max="46" width="25.42578125" bestFit="1" customWidth="1"/>
    <col min="47" max="47" width="23.5703125" bestFit="1" customWidth="1"/>
    <col min="48" max="48" width="24.140625" bestFit="1" customWidth="1"/>
    <col min="49" max="49" width="24.7109375" bestFit="1" customWidth="1"/>
    <col min="50" max="50" width="36.85546875" bestFit="1" customWidth="1"/>
    <col min="51" max="51" width="29.28515625" style="119" bestFit="1" customWidth="1"/>
    <col min="52" max="52" width="26.5703125" bestFit="1" customWidth="1"/>
    <col min="53" max="53" width="25.85546875" bestFit="1" customWidth="1"/>
    <col min="54" max="54" width="24" bestFit="1" customWidth="1"/>
    <col min="55" max="55" width="24.5703125" bestFit="1" customWidth="1"/>
    <col min="56" max="56" width="25.140625" bestFit="1" customWidth="1"/>
    <col min="57" max="57" width="25.28515625" bestFit="1" customWidth="1"/>
    <col min="58" max="58" width="24.7109375" bestFit="1" customWidth="1"/>
    <col min="59" max="59" width="26.42578125" bestFit="1" customWidth="1"/>
    <col min="60" max="60" width="25.28515625" bestFit="1" customWidth="1"/>
    <col min="61" max="61" width="25.85546875" bestFit="1" customWidth="1"/>
    <col min="62" max="62" width="25.140625" bestFit="1" customWidth="1"/>
    <col min="63" max="63" width="26.5703125" bestFit="1" customWidth="1"/>
    <col min="64" max="64" width="24.5703125" bestFit="1" customWidth="1"/>
    <col min="65" max="65" width="25.140625" bestFit="1" customWidth="1"/>
    <col min="66" max="67" width="25.7109375" bestFit="1" customWidth="1"/>
    <col min="68" max="68" width="36" bestFit="1" customWidth="1"/>
    <col min="69" max="69" width="36" customWidth="1"/>
  </cols>
  <sheetData>
    <row r="1" spans="1:84" s="131" customFormat="1">
      <c r="A1" s="148" t="s">
        <v>47</v>
      </c>
      <c r="B1" s="149" t="s">
        <v>89</v>
      </c>
      <c r="C1" s="150" t="s">
        <v>90</v>
      </c>
      <c r="D1" s="131" t="s">
        <v>209</v>
      </c>
      <c r="E1" s="131" t="s">
        <v>210</v>
      </c>
      <c r="F1" s="131" t="s">
        <v>211</v>
      </c>
      <c r="G1" s="131" t="s">
        <v>212</v>
      </c>
      <c r="H1" s="131" t="s">
        <v>213</v>
      </c>
      <c r="I1" s="131" t="s">
        <v>214</v>
      </c>
      <c r="J1" s="131" t="s">
        <v>215</v>
      </c>
      <c r="K1" s="131" t="s">
        <v>216</v>
      </c>
      <c r="L1" s="131" t="s">
        <v>217</v>
      </c>
      <c r="M1" s="131" t="s">
        <v>218</v>
      </c>
      <c r="N1" s="131" t="s">
        <v>219</v>
      </c>
      <c r="O1" s="131" t="s">
        <v>220</v>
      </c>
      <c r="P1" s="131" t="s">
        <v>221</v>
      </c>
      <c r="Q1" s="131" t="s">
        <v>222</v>
      </c>
      <c r="R1" s="131" t="s">
        <v>223</v>
      </c>
      <c r="S1" s="131" t="s">
        <v>224</v>
      </c>
      <c r="T1" s="151" t="s">
        <v>225</v>
      </c>
      <c r="U1" s="151" t="s">
        <v>226</v>
      </c>
      <c r="V1" s="151" t="s">
        <v>227</v>
      </c>
      <c r="W1" s="151" t="s">
        <v>228</v>
      </c>
      <c r="X1" s="151" t="s">
        <v>229</v>
      </c>
      <c r="Y1" s="151" t="s">
        <v>230</v>
      </c>
      <c r="Z1" s="151" t="s">
        <v>231</v>
      </c>
      <c r="AA1" s="151" t="s">
        <v>232</v>
      </c>
      <c r="AB1" s="151" t="s">
        <v>233</v>
      </c>
      <c r="AC1" s="151" t="s">
        <v>234</v>
      </c>
      <c r="AD1" s="151" t="s">
        <v>235</v>
      </c>
      <c r="AE1" s="151" t="s">
        <v>236</v>
      </c>
      <c r="AF1" s="151" t="s">
        <v>237</v>
      </c>
      <c r="AG1" s="151" t="s">
        <v>238</v>
      </c>
      <c r="AH1" s="151" t="s">
        <v>239</v>
      </c>
      <c r="AI1" s="131" t="s">
        <v>240</v>
      </c>
      <c r="AJ1" s="131" t="s">
        <v>241</v>
      </c>
      <c r="AK1" s="131" t="s">
        <v>242</v>
      </c>
      <c r="AL1" s="131" t="s">
        <v>243</v>
      </c>
      <c r="AM1" s="131" t="s">
        <v>244</v>
      </c>
      <c r="AN1" s="131" t="s">
        <v>245</v>
      </c>
      <c r="AO1" s="131" t="s">
        <v>246</v>
      </c>
      <c r="AP1" s="131" t="s">
        <v>247</v>
      </c>
      <c r="AQ1" s="131" t="s">
        <v>248</v>
      </c>
      <c r="AR1" s="131" t="s">
        <v>249</v>
      </c>
      <c r="AS1" s="131" t="s">
        <v>250</v>
      </c>
      <c r="AT1" s="131" t="s">
        <v>251</v>
      </c>
      <c r="AU1" s="131" t="s">
        <v>252</v>
      </c>
      <c r="AV1" s="131" t="s">
        <v>253</v>
      </c>
      <c r="AW1" s="131" t="s">
        <v>254</v>
      </c>
      <c r="AX1" s="131" t="s">
        <v>255</v>
      </c>
      <c r="AY1" s="153" t="s">
        <v>256</v>
      </c>
      <c r="AZ1" s="131" t="s">
        <v>257</v>
      </c>
      <c r="BA1" s="131" t="s">
        <v>258</v>
      </c>
      <c r="BB1" s="131" t="s">
        <v>259</v>
      </c>
      <c r="BC1" s="131" t="s">
        <v>260</v>
      </c>
      <c r="BD1" s="131" t="s">
        <v>261</v>
      </c>
      <c r="BE1" s="131" t="s">
        <v>262</v>
      </c>
      <c r="BF1" s="131" t="s">
        <v>263</v>
      </c>
      <c r="BG1" s="131" t="s">
        <v>264</v>
      </c>
      <c r="BH1" s="131" t="s">
        <v>265</v>
      </c>
      <c r="BI1" s="131" t="s">
        <v>266</v>
      </c>
      <c r="BJ1" s="131" t="s">
        <v>267</v>
      </c>
      <c r="BK1" s="131" t="s">
        <v>268</v>
      </c>
      <c r="BL1" s="131" t="s">
        <v>269</v>
      </c>
      <c r="BM1" s="131" t="s">
        <v>270</v>
      </c>
      <c r="BN1" s="131" t="s">
        <v>271</v>
      </c>
      <c r="BO1" s="131" t="s">
        <v>271</v>
      </c>
      <c r="BP1" s="131" t="s">
        <v>208</v>
      </c>
      <c r="BQ1" s="131" t="str">
        <f>AZ1&amp;"_formato"</f>
        <v>Part trabaj sector const VIII R_formato</v>
      </c>
      <c r="BR1" s="131" t="str">
        <f>BA1&amp;"_formato"</f>
        <v>Part trabaj sector const XV R_formato</v>
      </c>
      <c r="BS1" s="131" t="str">
        <f t="shared" ref="BS1:CF1" si="0">BB1&amp;"_formato"</f>
        <v>Part trabaj sector const I R_formato</v>
      </c>
      <c r="BT1" s="131" t="str">
        <f t="shared" si="0"/>
        <v>Part trabaj sector const II R_formato</v>
      </c>
      <c r="BU1" s="131" t="str">
        <f t="shared" si="0"/>
        <v>Part trabaj sector const III R_formato</v>
      </c>
      <c r="BV1" s="131" t="str">
        <f t="shared" si="0"/>
        <v>Part trabaj sector const IV R_formato</v>
      </c>
      <c r="BW1" s="131" t="str">
        <f t="shared" si="0"/>
        <v>Part trabaj sector const V R_formato</v>
      </c>
      <c r="BX1" s="131" t="str">
        <f t="shared" si="0"/>
        <v>Part trabaj sector const RM R_formato</v>
      </c>
      <c r="BY1" s="131" t="str">
        <f t="shared" si="0"/>
        <v>Part trabaj sector const VI R_formato</v>
      </c>
      <c r="BZ1" s="131" t="str">
        <f t="shared" si="0"/>
        <v>Part trabaj sector const VII R_formato</v>
      </c>
      <c r="CA1" s="131" t="str">
        <f t="shared" si="0"/>
        <v>Part trabaj sector const IX R_formato</v>
      </c>
      <c r="CB1" s="131" t="str">
        <f t="shared" si="0"/>
        <v>Part trabaj sector const XIV R_formato</v>
      </c>
      <c r="CC1" s="131" t="str">
        <f t="shared" si="0"/>
        <v>Part trabaj sector const X R_formato</v>
      </c>
      <c r="CD1" s="131" t="str">
        <f t="shared" si="0"/>
        <v>Part trabaj sector const XI R_formato</v>
      </c>
      <c r="CE1" s="131" t="str">
        <f t="shared" si="0"/>
        <v>Part trabaj sector const XII R_formato</v>
      </c>
      <c r="CF1" s="131" t="str">
        <f t="shared" si="0"/>
        <v>Part trabaj sector const XII R_formato</v>
      </c>
    </row>
    <row r="2" spans="1:84">
      <c r="A2" s="25">
        <v>2013</v>
      </c>
      <c r="B2" s="25">
        <v>12</v>
      </c>
      <c r="C2" s="25" t="s">
        <v>130</v>
      </c>
      <c r="D2" s="152">
        <v>66.967568529685451</v>
      </c>
      <c r="E2" s="152">
        <v>3.2293162116709087</v>
      </c>
      <c r="F2" s="152">
        <v>13.275925450219091</v>
      </c>
      <c r="G2" s="152">
        <v>17.046709327639093</v>
      </c>
      <c r="H2" s="152">
        <v>9.7412570130500011</v>
      </c>
      <c r="I2" s="152">
        <v>31.532928298981815</v>
      </c>
      <c r="J2" s="152">
        <v>73.866103748229079</v>
      </c>
      <c r="K2" s="152">
        <v>292.6957468549291</v>
      </c>
      <c r="L2" s="152">
        <v>31.799953117806357</v>
      </c>
      <c r="M2" s="152">
        <v>37.59115056694273</v>
      </c>
      <c r="N2" s="152">
        <v>38.612964791563634</v>
      </c>
      <c r="O2" s="152">
        <v>14.39179937033</v>
      </c>
      <c r="P2" s="152">
        <v>33.743781238774545</v>
      </c>
      <c r="Q2" s="152">
        <v>4.6406416366481826</v>
      </c>
      <c r="R2" s="152">
        <v>7.729512126732728</v>
      </c>
      <c r="S2" s="160">
        <v>676.86535828320257</v>
      </c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6"/>
      <c r="AJ2" s="146">
        <v>837.8404746746354</v>
      </c>
      <c r="AK2" s="146">
        <v>75.850892601539101</v>
      </c>
      <c r="AL2" s="146">
        <v>151.62642962049907</v>
      </c>
      <c r="AM2" s="146">
        <v>263.06636629770998</v>
      </c>
      <c r="AN2" s="146">
        <v>129.85313635949547</v>
      </c>
      <c r="AO2" s="146">
        <v>315.57210161010175</v>
      </c>
      <c r="AP2" s="146">
        <v>776.76194127882263</v>
      </c>
      <c r="AQ2" s="146">
        <v>3242.001240933756</v>
      </c>
      <c r="AR2" s="146">
        <v>415.63383678260362</v>
      </c>
      <c r="AS2" s="146">
        <v>436.94496181615273</v>
      </c>
      <c r="AT2" s="146">
        <v>440.38023907236635</v>
      </c>
      <c r="AU2" s="146">
        <v>170.71181754838361</v>
      </c>
      <c r="AV2" s="146">
        <v>404.80458176037189</v>
      </c>
      <c r="AW2" s="146">
        <v>54.347926262142735</v>
      </c>
      <c r="AX2" s="146">
        <v>74.369002891512721</v>
      </c>
      <c r="AY2" s="154">
        <v>7789.7649495100923</v>
      </c>
      <c r="AZ2" s="16" t="str">
        <f>IFERROR(ROUND(D2/AJ2*100,1)&amp;"%",)</f>
        <v>8%</v>
      </c>
      <c r="BA2" s="16" t="str">
        <f t="shared" ref="BA2:BO2" si="1">IFERROR(ROUND(E2/AK2*100,1)&amp;"%",)</f>
        <v>4.3%</v>
      </c>
      <c r="BB2" s="16" t="str">
        <f t="shared" si="1"/>
        <v>8.8%</v>
      </c>
      <c r="BC2" s="16" t="str">
        <f t="shared" si="1"/>
        <v>6.5%</v>
      </c>
      <c r="BD2" s="16" t="str">
        <f t="shared" si="1"/>
        <v>7.5%</v>
      </c>
      <c r="BE2" s="16" t="str">
        <f t="shared" si="1"/>
        <v>10%</v>
      </c>
      <c r="BF2" s="16" t="str">
        <f t="shared" si="1"/>
        <v>9.5%</v>
      </c>
      <c r="BG2" s="16" t="str">
        <f t="shared" si="1"/>
        <v>9%</v>
      </c>
      <c r="BH2" s="16" t="str">
        <f t="shared" si="1"/>
        <v>7.7%</v>
      </c>
      <c r="BI2" s="16" t="str">
        <f t="shared" si="1"/>
        <v>8.6%</v>
      </c>
      <c r="BJ2" s="16" t="str">
        <f t="shared" si="1"/>
        <v>8.8%</v>
      </c>
      <c r="BK2" s="16" t="str">
        <f t="shared" si="1"/>
        <v>8.4%</v>
      </c>
      <c r="BL2" s="16" t="str">
        <f t="shared" si="1"/>
        <v>8.3%</v>
      </c>
      <c r="BM2" s="16" t="str">
        <f t="shared" si="1"/>
        <v>8.5%</v>
      </c>
      <c r="BN2" s="16" t="str">
        <f t="shared" si="1"/>
        <v>10.4%</v>
      </c>
      <c r="BO2" s="16" t="str">
        <f t="shared" si="1"/>
        <v>8.7%</v>
      </c>
      <c r="BP2" s="147">
        <v>8.6891628010646385E-2</v>
      </c>
      <c r="BQ2" s="13">
        <f>ROUND(AZ2*100,2)</f>
        <v>8</v>
      </c>
      <c r="BR2" s="13">
        <f t="shared" ref="BR2:CF6" si="2">ROUND(BA2*100,2)</f>
        <v>4.3</v>
      </c>
      <c r="BS2" s="13">
        <f t="shared" si="2"/>
        <v>8.8000000000000007</v>
      </c>
      <c r="BT2" s="13">
        <f t="shared" si="2"/>
        <v>6.5</v>
      </c>
      <c r="BU2" s="13">
        <f t="shared" si="2"/>
        <v>7.5</v>
      </c>
      <c r="BV2" s="13">
        <f t="shared" si="2"/>
        <v>10</v>
      </c>
      <c r="BW2" s="13">
        <f t="shared" si="2"/>
        <v>9.5</v>
      </c>
      <c r="BX2" s="13">
        <f t="shared" si="2"/>
        <v>9</v>
      </c>
      <c r="BY2" s="13">
        <f t="shared" si="2"/>
        <v>7.7</v>
      </c>
      <c r="BZ2" s="13">
        <f t="shared" si="2"/>
        <v>8.6</v>
      </c>
      <c r="CA2" s="13">
        <f t="shared" si="2"/>
        <v>8.8000000000000007</v>
      </c>
      <c r="CB2" s="13">
        <f t="shared" si="2"/>
        <v>8.4</v>
      </c>
      <c r="CC2" s="13">
        <f t="shared" si="2"/>
        <v>8.3000000000000007</v>
      </c>
      <c r="CD2" s="13">
        <f t="shared" si="2"/>
        <v>8.5</v>
      </c>
      <c r="CE2" s="13">
        <f t="shared" si="2"/>
        <v>10.4</v>
      </c>
      <c r="CF2" s="13">
        <f t="shared" si="2"/>
        <v>8.6999999999999993</v>
      </c>
    </row>
    <row r="3" spans="1:84">
      <c r="A3" s="25">
        <v>2014</v>
      </c>
      <c r="B3" s="25">
        <v>12</v>
      </c>
      <c r="C3" s="25" t="s">
        <v>130</v>
      </c>
      <c r="D3" s="152">
        <v>67.528032972595</v>
      </c>
      <c r="E3" s="152">
        <v>4.4484858259875004</v>
      </c>
      <c r="F3" s="152">
        <v>13.52310484441</v>
      </c>
      <c r="G3" s="152">
        <v>16.455899298883335</v>
      </c>
      <c r="H3" s="152">
        <v>8.5099806974508336</v>
      </c>
      <c r="I3" s="152">
        <v>34.27379395256083</v>
      </c>
      <c r="J3" s="152">
        <v>67.595851642374171</v>
      </c>
      <c r="K3" s="152">
        <v>286.01854517581751</v>
      </c>
      <c r="L3" s="152">
        <v>32.6261915285125</v>
      </c>
      <c r="M3" s="152">
        <v>35.26288708667083</v>
      </c>
      <c r="N3" s="152">
        <v>38.51418325737</v>
      </c>
      <c r="O3" s="152">
        <v>14.404165067263333</v>
      </c>
      <c r="P3" s="152">
        <v>34.836349023065829</v>
      </c>
      <c r="Q3" s="152">
        <v>4.6576876084933341</v>
      </c>
      <c r="R3" s="152">
        <v>6.9865705388833339</v>
      </c>
      <c r="S3" s="160">
        <v>665.64172852033812</v>
      </c>
      <c r="T3" s="145" t="str">
        <f>ROUND(IF(BP2=0,0,(BP3-BP2)/BP2*100),2)&amp;"%"</f>
        <v>-3.08%</v>
      </c>
      <c r="U3" s="145" t="str">
        <f t="shared" ref="U3:AH4" si="3">ROUND(IF(D2=0,0,(D3-D2)/D2*100),2)&amp;"%"</f>
        <v>0.84%</v>
      </c>
      <c r="V3" s="145" t="str">
        <f t="shared" si="3"/>
        <v>37.75%</v>
      </c>
      <c r="W3" s="145" t="str">
        <f t="shared" si="3"/>
        <v>1.86%</v>
      </c>
      <c r="X3" s="145" t="str">
        <f t="shared" si="3"/>
        <v>-3.47%</v>
      </c>
      <c r="Y3" s="145" t="str">
        <f t="shared" si="3"/>
        <v>-12.64%</v>
      </c>
      <c r="Z3" s="145" t="str">
        <f t="shared" si="3"/>
        <v>8.69%</v>
      </c>
      <c r="AA3" s="145" t="str">
        <f t="shared" si="3"/>
        <v>-8.49%</v>
      </c>
      <c r="AB3" s="145" t="str">
        <f t="shared" si="3"/>
        <v>-2.28%</v>
      </c>
      <c r="AC3" s="145" t="str">
        <f t="shared" si="3"/>
        <v>2.6%</v>
      </c>
      <c r="AD3" s="145" t="str">
        <f t="shared" si="3"/>
        <v>-6.19%</v>
      </c>
      <c r="AE3" s="145" t="str">
        <f t="shared" si="3"/>
        <v>-0.26%</v>
      </c>
      <c r="AF3" s="145" t="str">
        <f t="shared" si="3"/>
        <v>0.09%</v>
      </c>
      <c r="AG3" s="145" t="str">
        <f t="shared" si="3"/>
        <v>3.24%</v>
      </c>
      <c r="AH3" s="145" t="str">
        <f t="shared" si="3"/>
        <v>0.37%</v>
      </c>
      <c r="AI3" s="146">
        <v>-9.6117526652155755E-2</v>
      </c>
      <c r="AJ3" s="146">
        <v>842.42947721201244</v>
      </c>
      <c r="AK3" s="146">
        <v>73.493333274719149</v>
      </c>
      <c r="AL3" s="146">
        <v>156.37342873439499</v>
      </c>
      <c r="AM3" s="146">
        <v>265.78315570706917</v>
      </c>
      <c r="AN3" s="146">
        <v>129.97294034456999</v>
      </c>
      <c r="AO3" s="146">
        <v>336.97649606072497</v>
      </c>
      <c r="AP3" s="146">
        <v>794.39711364128834</v>
      </c>
      <c r="AQ3" s="146">
        <v>3253.8759767498104</v>
      </c>
      <c r="AR3" s="146">
        <v>418.7714291334475</v>
      </c>
      <c r="AS3" s="146">
        <v>456.76086423002585</v>
      </c>
      <c r="AT3" s="146">
        <v>457.20211976802756</v>
      </c>
      <c r="AU3" s="146">
        <v>172.64348614101166</v>
      </c>
      <c r="AV3" s="146">
        <v>412.34546109766831</v>
      </c>
      <c r="AW3" s="146">
        <v>55.67144597888916</v>
      </c>
      <c r="AX3" s="146">
        <v>77.549973720454162</v>
      </c>
      <c r="AY3" s="154">
        <v>7904.246701794108</v>
      </c>
      <c r="AZ3" s="16" t="str">
        <f>IFERROR(ROUND(D3/AJ3*100,1)&amp;"%",)</f>
        <v>8%</v>
      </c>
      <c r="BA3" s="16" t="str">
        <f t="shared" ref="BA3:BA4" si="4">IFERROR(ROUND(E3/AK3*100,1)&amp;"%",)</f>
        <v>6.1%</v>
      </c>
      <c r="BB3" s="16" t="str">
        <f t="shared" ref="BB3:BB4" si="5">IFERROR(ROUND(F3/AL3*100,1)&amp;"%",)</f>
        <v>8.6%</v>
      </c>
      <c r="BC3" s="16" t="str">
        <f t="shared" ref="BC3:BC4" si="6">IFERROR(ROUND(G3/AM3*100,1)&amp;"%",)</f>
        <v>6.2%</v>
      </c>
      <c r="BD3" s="16" t="str">
        <f t="shared" ref="BD3:BD4" si="7">IFERROR(ROUND(H3/AN3*100,1)&amp;"%",)</f>
        <v>6.5%</v>
      </c>
      <c r="BE3" s="16" t="str">
        <f t="shared" ref="BE3:BE4" si="8">IFERROR(ROUND(I3/AO3*100,1)&amp;"%",)</f>
        <v>10.2%</v>
      </c>
      <c r="BF3" s="16" t="str">
        <f t="shared" ref="BF3:BF4" si="9">IFERROR(ROUND(J3/AP3*100,1)&amp;"%",)</f>
        <v>8.5%</v>
      </c>
      <c r="BG3" s="16" t="str">
        <f t="shared" ref="BG3:BG4" si="10">IFERROR(ROUND(K3/AQ3*100,1)&amp;"%",)</f>
        <v>8.8%</v>
      </c>
      <c r="BH3" s="16" t="str">
        <f t="shared" ref="BH3:BH4" si="11">IFERROR(ROUND(L3/AR3*100,1)&amp;"%",)</f>
        <v>7.8%</v>
      </c>
      <c r="BI3" s="16" t="str">
        <f t="shared" ref="BI3:BI4" si="12">IFERROR(ROUND(M3/AS3*100,1)&amp;"%",)</f>
        <v>7.7%</v>
      </c>
      <c r="BJ3" s="16" t="str">
        <f t="shared" ref="BJ3:BJ4" si="13">IFERROR(ROUND(N3/AT3*100,1)&amp;"%",)</f>
        <v>8.4%</v>
      </c>
      <c r="BK3" s="16" t="str">
        <f t="shared" ref="BK3:BK4" si="14">IFERROR(ROUND(O3/AU3*100,1)&amp;"%",)</f>
        <v>8.3%</v>
      </c>
      <c r="BL3" s="16" t="str">
        <f t="shared" ref="BL3:BL4" si="15">IFERROR(ROUND(P3/AV3*100,1)&amp;"%",)</f>
        <v>8.4%</v>
      </c>
      <c r="BM3" s="16" t="str">
        <f t="shared" ref="BM3:BM4" si="16">IFERROR(ROUND(Q3/AW3*100,1)&amp;"%",)</f>
        <v>8.4%</v>
      </c>
      <c r="BN3" s="16" t="str">
        <f t="shared" ref="BN3:BN4" si="17">IFERROR(ROUND(R3/AX3*100,1)&amp;"%",)</f>
        <v>9%</v>
      </c>
      <c r="BO3" s="16" t="str">
        <f t="shared" ref="BO3:BO4" si="18">IFERROR(ROUND(S3/AY3*100,1)&amp;"%",)</f>
        <v>8.4%</v>
      </c>
      <c r="BP3" s="147">
        <v>8.4213177249294432E-2</v>
      </c>
      <c r="BQ3" s="13">
        <f t="shared" ref="BQ3:BQ6" si="19">ROUND(AZ3*100,2)</f>
        <v>8</v>
      </c>
      <c r="BR3" s="13">
        <f t="shared" si="2"/>
        <v>6.1</v>
      </c>
      <c r="BS3" s="13">
        <f t="shared" si="2"/>
        <v>8.6</v>
      </c>
      <c r="BT3" s="13">
        <f t="shared" si="2"/>
        <v>6.2</v>
      </c>
      <c r="BU3" s="13">
        <f t="shared" si="2"/>
        <v>6.5</v>
      </c>
      <c r="BV3" s="13">
        <f t="shared" si="2"/>
        <v>10.199999999999999</v>
      </c>
      <c r="BW3" s="13">
        <f t="shared" si="2"/>
        <v>8.5</v>
      </c>
      <c r="BX3" s="13">
        <f t="shared" si="2"/>
        <v>8.8000000000000007</v>
      </c>
      <c r="BY3" s="13">
        <f t="shared" si="2"/>
        <v>7.8</v>
      </c>
      <c r="BZ3" s="13">
        <f t="shared" si="2"/>
        <v>7.7</v>
      </c>
      <c r="CA3" s="13">
        <f t="shared" si="2"/>
        <v>8.4</v>
      </c>
      <c r="CB3" s="13">
        <f t="shared" si="2"/>
        <v>8.3000000000000007</v>
      </c>
      <c r="CC3" s="13">
        <f t="shared" si="2"/>
        <v>8.4</v>
      </c>
      <c r="CD3" s="13">
        <f t="shared" si="2"/>
        <v>8.4</v>
      </c>
      <c r="CE3" s="13">
        <f t="shared" si="2"/>
        <v>9</v>
      </c>
      <c r="CF3" s="13">
        <f t="shared" si="2"/>
        <v>8.4</v>
      </c>
    </row>
    <row r="4" spans="1:84">
      <c r="A4" s="25">
        <v>2015</v>
      </c>
      <c r="B4" s="25">
        <v>12</v>
      </c>
      <c r="C4" s="25" t="s">
        <v>130</v>
      </c>
      <c r="D4" s="152">
        <v>69.042032689691681</v>
      </c>
      <c r="E4" s="152">
        <v>4.2924691022391661</v>
      </c>
      <c r="F4" s="152">
        <v>14.797319429900831</v>
      </c>
      <c r="G4" s="152">
        <v>17.040358328187498</v>
      </c>
      <c r="H4" s="152">
        <v>8.5271498391291658</v>
      </c>
      <c r="I4" s="152">
        <v>33.68534416883417</v>
      </c>
      <c r="J4" s="152">
        <v>69.52947804350417</v>
      </c>
      <c r="K4" s="152">
        <v>305.30758789571922</v>
      </c>
      <c r="L4" s="152">
        <v>31.969286480202502</v>
      </c>
      <c r="M4" s="152">
        <v>34.986249688130833</v>
      </c>
      <c r="N4" s="152">
        <v>40.526613387774169</v>
      </c>
      <c r="O4" s="152">
        <v>16.074477927654165</v>
      </c>
      <c r="P4" s="152">
        <v>33.644271617013338</v>
      </c>
      <c r="Q4" s="152">
        <v>5.8954066489566657</v>
      </c>
      <c r="R4" s="152">
        <v>6.0722699201566668</v>
      </c>
      <c r="S4" s="160">
        <v>691.39031516709417</v>
      </c>
      <c r="T4" s="145" t="str">
        <f>ROUND(IF(BP3=0,0,(BP4-BP3)/BP3*100),2)&amp;"%"</f>
        <v>2.33%</v>
      </c>
      <c r="U4" s="145" t="str">
        <f t="shared" si="3"/>
        <v>2.24%</v>
      </c>
      <c r="V4" s="145" t="str">
        <f t="shared" si="3"/>
        <v>-3.51%</v>
      </c>
      <c r="W4" s="145" t="str">
        <f t="shared" si="3"/>
        <v>9.42%</v>
      </c>
      <c r="X4" s="145" t="str">
        <f t="shared" si="3"/>
        <v>3.55%</v>
      </c>
      <c r="Y4" s="145" t="str">
        <f t="shared" si="3"/>
        <v>0.2%</v>
      </c>
      <c r="Z4" s="145" t="str">
        <f t="shared" si="3"/>
        <v>-1.72%</v>
      </c>
      <c r="AA4" s="145" t="str">
        <f t="shared" si="3"/>
        <v>2.86%</v>
      </c>
      <c r="AB4" s="145" t="str">
        <f t="shared" si="3"/>
        <v>6.74%</v>
      </c>
      <c r="AC4" s="145" t="str">
        <f t="shared" si="3"/>
        <v>-2.01%</v>
      </c>
      <c r="AD4" s="145" t="str">
        <f t="shared" si="3"/>
        <v>-0.78%</v>
      </c>
      <c r="AE4" s="145" t="str">
        <f t="shared" si="3"/>
        <v>5.23%</v>
      </c>
      <c r="AF4" s="145" t="str">
        <f t="shared" si="3"/>
        <v>11.6%</v>
      </c>
      <c r="AG4" s="145" t="str">
        <f t="shared" si="3"/>
        <v>-3.42%</v>
      </c>
      <c r="AH4" s="145" t="str">
        <f t="shared" si="3"/>
        <v>26.57%</v>
      </c>
      <c r="AI4" s="146">
        <v>-0.13086543872106959</v>
      </c>
      <c r="AJ4" s="146">
        <v>880.50820067729444</v>
      </c>
      <c r="AK4" s="146">
        <v>74.36270750684416</v>
      </c>
      <c r="AL4" s="146">
        <v>161.2149437695692</v>
      </c>
      <c r="AM4" s="146">
        <v>269.01124266759001</v>
      </c>
      <c r="AN4" s="146">
        <v>127.12848893967083</v>
      </c>
      <c r="AO4" s="146">
        <v>345.61218583676003</v>
      </c>
      <c r="AP4" s="146">
        <v>803.67689013189238</v>
      </c>
      <c r="AQ4" s="146">
        <v>3298.5438064919349</v>
      </c>
      <c r="AR4" s="146">
        <v>420.39490408888918</v>
      </c>
      <c r="AS4" s="146">
        <v>474.39086292624756</v>
      </c>
      <c r="AT4" s="146">
        <v>441.28606879569332</v>
      </c>
      <c r="AU4" s="146">
        <v>176.26778394092665</v>
      </c>
      <c r="AV4" s="146">
        <v>412.85171066690668</v>
      </c>
      <c r="AW4" s="146">
        <v>58.394713709761675</v>
      </c>
      <c r="AX4" s="146">
        <v>79.148435084213318</v>
      </c>
      <c r="AY4" s="154">
        <v>8022.7929452341959</v>
      </c>
      <c r="AZ4" s="16" t="str">
        <f t="shared" ref="AZ4:AZ6" si="20">IFERROR(ROUND(D4/AJ4*100,1)&amp;"%",)</f>
        <v>7.8%</v>
      </c>
      <c r="BA4" s="16" t="str">
        <f t="shared" si="4"/>
        <v>5.8%</v>
      </c>
      <c r="BB4" s="16" t="str">
        <f t="shared" si="5"/>
        <v>9.2%</v>
      </c>
      <c r="BC4" s="16" t="str">
        <f t="shared" si="6"/>
        <v>6.3%</v>
      </c>
      <c r="BD4" s="16" t="str">
        <f t="shared" si="7"/>
        <v>6.7%</v>
      </c>
      <c r="BE4" s="16" t="str">
        <f t="shared" si="8"/>
        <v>9.7%</v>
      </c>
      <c r="BF4" s="16" t="str">
        <f t="shared" si="9"/>
        <v>8.7%</v>
      </c>
      <c r="BG4" s="16" t="str">
        <f t="shared" si="10"/>
        <v>9.3%</v>
      </c>
      <c r="BH4" s="16" t="str">
        <f t="shared" si="11"/>
        <v>7.6%</v>
      </c>
      <c r="BI4" s="16" t="str">
        <f t="shared" si="12"/>
        <v>7.4%</v>
      </c>
      <c r="BJ4" s="16" t="str">
        <f t="shared" si="13"/>
        <v>9.2%</v>
      </c>
      <c r="BK4" s="16" t="str">
        <f t="shared" si="14"/>
        <v>9.1%</v>
      </c>
      <c r="BL4" s="16" t="str">
        <f t="shared" si="15"/>
        <v>8.1%</v>
      </c>
      <c r="BM4" s="16" t="str">
        <f t="shared" si="16"/>
        <v>10.1%</v>
      </c>
      <c r="BN4" s="16" t="str">
        <f t="shared" si="17"/>
        <v>7.7%</v>
      </c>
      <c r="BO4" s="16" t="str">
        <f t="shared" si="18"/>
        <v>8.6%</v>
      </c>
      <c r="BP4" s="147">
        <v>8.6178257358343377E-2</v>
      </c>
      <c r="BQ4" s="13">
        <f t="shared" si="19"/>
        <v>7.8</v>
      </c>
      <c r="BR4" s="13">
        <f t="shared" si="2"/>
        <v>5.8</v>
      </c>
      <c r="BS4" s="13">
        <f t="shared" si="2"/>
        <v>9.1999999999999993</v>
      </c>
      <c r="BT4" s="13">
        <f t="shared" si="2"/>
        <v>6.3</v>
      </c>
      <c r="BU4" s="13">
        <f t="shared" si="2"/>
        <v>6.7</v>
      </c>
      <c r="BV4" s="13">
        <f t="shared" si="2"/>
        <v>9.6999999999999993</v>
      </c>
      <c r="BW4" s="13">
        <f t="shared" si="2"/>
        <v>8.6999999999999993</v>
      </c>
      <c r="BX4" s="13">
        <f t="shared" si="2"/>
        <v>9.3000000000000007</v>
      </c>
      <c r="BY4" s="13">
        <f t="shared" si="2"/>
        <v>7.6</v>
      </c>
      <c r="BZ4" s="13">
        <f t="shared" si="2"/>
        <v>7.4</v>
      </c>
      <c r="CA4" s="13">
        <f t="shared" si="2"/>
        <v>9.1999999999999993</v>
      </c>
      <c r="CB4" s="13">
        <f t="shared" si="2"/>
        <v>9.1</v>
      </c>
      <c r="CC4" s="13">
        <f t="shared" si="2"/>
        <v>8.1</v>
      </c>
      <c r="CD4" s="13">
        <f t="shared" si="2"/>
        <v>10.1</v>
      </c>
      <c r="CE4" s="13">
        <f t="shared" si="2"/>
        <v>7.7</v>
      </c>
      <c r="CF4" s="13">
        <f t="shared" si="2"/>
        <v>8.6</v>
      </c>
    </row>
    <row r="5" spans="1:84">
      <c r="A5" s="25">
        <v>2016</v>
      </c>
      <c r="B5" s="25">
        <v>12</v>
      </c>
      <c r="C5" s="25" t="s">
        <v>130</v>
      </c>
      <c r="D5" s="152">
        <v>76.034270026666675</v>
      </c>
      <c r="E5" s="152">
        <v>5.4708509505191678</v>
      </c>
      <c r="F5" s="152">
        <v>15.717498170569998</v>
      </c>
      <c r="G5" s="152">
        <v>21.813995090090831</v>
      </c>
      <c r="H5" s="152">
        <v>8.9512092015041649</v>
      </c>
      <c r="I5" s="152">
        <v>32.8834826012775</v>
      </c>
      <c r="J5" s="152">
        <v>70.658059635386664</v>
      </c>
      <c r="K5" s="152">
        <v>297.5579105670667</v>
      </c>
      <c r="L5" s="152">
        <v>31.016978105075825</v>
      </c>
      <c r="M5" s="152">
        <v>40.182920376601658</v>
      </c>
      <c r="N5" s="152">
        <v>47.324404267309156</v>
      </c>
      <c r="O5" s="152">
        <v>15.810782545161667</v>
      </c>
      <c r="P5" s="152">
        <v>35.036106161937504</v>
      </c>
      <c r="Q5" s="152">
        <v>6.338539430727498</v>
      </c>
      <c r="R5" s="152">
        <v>6.4053315370933346</v>
      </c>
      <c r="S5" s="160">
        <v>711.20233866698879</v>
      </c>
      <c r="T5" s="145" t="str">
        <f>ROUND(IF(BP4=0,0,(BP5-BP4)/BP4*100),2)&amp;"%"</f>
        <v>1.6%</v>
      </c>
      <c r="U5" s="145" t="str">
        <f t="shared" ref="U5:U6" si="21">ROUND(IF(D4=0,0,(D5-D4)/D4*100),2)&amp;"%"</f>
        <v>10.13%</v>
      </c>
      <c r="V5" s="145" t="str">
        <f t="shared" ref="V5:V6" si="22">ROUND(IF(E4=0,0,(E5-E4)/E4*100),2)&amp;"%"</f>
        <v>27.45%</v>
      </c>
      <c r="W5" s="145" t="str">
        <f t="shared" ref="W5:W6" si="23">ROUND(IF(F4=0,0,(F5-F4)/F4*100),2)&amp;"%"</f>
        <v>6.22%</v>
      </c>
      <c r="X5" s="145" t="str">
        <f t="shared" ref="X5:X6" si="24">ROUND(IF(G4=0,0,(G5-G4)/G4*100),2)&amp;"%"</f>
        <v>28.01%</v>
      </c>
      <c r="Y5" s="145" t="str">
        <f t="shared" ref="Y5:Y6" si="25">ROUND(IF(H4=0,0,(H5-H4)/H4*100),2)&amp;"%"</f>
        <v>4.97%</v>
      </c>
      <c r="Z5" s="145" t="str">
        <f t="shared" ref="Z5:Z6" si="26">ROUND(IF(I4=0,0,(I5-I4)/I4*100),2)&amp;"%"</f>
        <v>-2.38%</v>
      </c>
      <c r="AA5" s="145" t="str">
        <f t="shared" ref="AA5:AA6" si="27">ROUND(IF(J4=0,0,(J5-J4)/J4*100),2)&amp;"%"</f>
        <v>1.62%</v>
      </c>
      <c r="AB5" s="145" t="str">
        <f t="shared" ref="AB5:AB6" si="28">ROUND(IF(K4=0,0,(K5-K4)/K4*100),2)&amp;"%"</f>
        <v>-2.54%</v>
      </c>
      <c r="AC5" s="145" t="str">
        <f t="shared" ref="AC5:AC6" si="29">ROUND(IF(L4=0,0,(L5-L4)/L4*100),2)&amp;"%"</f>
        <v>-2.98%</v>
      </c>
      <c r="AD5" s="145" t="str">
        <f t="shared" ref="AD5:AD6" si="30">ROUND(IF(M4=0,0,(M5-M4)/M4*100),2)&amp;"%"</f>
        <v>14.85%</v>
      </c>
      <c r="AE5" s="145" t="str">
        <f t="shared" ref="AE5:AE6" si="31">ROUND(IF(N4=0,0,(N5-N4)/N4*100),2)&amp;"%"</f>
        <v>16.77%</v>
      </c>
      <c r="AF5" s="145" t="str">
        <f t="shared" ref="AF5:AF6" si="32">ROUND(IF(O4=0,0,(O5-O4)/O4*100),2)&amp;"%"</f>
        <v>-1.64%</v>
      </c>
      <c r="AG5" s="145" t="str">
        <f t="shared" ref="AG5:AG6" si="33">ROUND(IF(P4=0,0,(P5-P4)/P4*100),2)&amp;"%"</f>
        <v>4.14%</v>
      </c>
      <c r="AH5" s="145" t="str">
        <f t="shared" ref="AH5:AH6" si="34">ROUND(IF(Q4=0,0,(Q5-Q4)/Q4*100),2)&amp;"%"</f>
        <v>7.52%</v>
      </c>
      <c r="AI5" s="146">
        <v>5.4849606706560021E-2</v>
      </c>
      <c r="AJ5" s="146">
        <v>902.05514280212174</v>
      </c>
      <c r="AK5" s="146">
        <v>74.301662355831652</v>
      </c>
      <c r="AL5" s="146">
        <v>167.60273619803669</v>
      </c>
      <c r="AM5" s="146">
        <v>276.9190822508433</v>
      </c>
      <c r="AN5" s="146">
        <v>128.50487416514002</v>
      </c>
      <c r="AO5" s="146">
        <v>349.21968969095587</v>
      </c>
      <c r="AP5" s="146">
        <v>807.78375338124931</v>
      </c>
      <c r="AQ5" s="146">
        <v>3324.3283354852642</v>
      </c>
      <c r="AR5" s="146">
        <v>426.1980192900549</v>
      </c>
      <c r="AS5" s="146">
        <v>477.43810825534166</v>
      </c>
      <c r="AT5" s="146">
        <v>450.82634391625169</v>
      </c>
      <c r="AU5" s="146">
        <v>183.13448892134832</v>
      </c>
      <c r="AV5" s="146">
        <v>413.60958930159831</v>
      </c>
      <c r="AW5" s="146">
        <v>59.915999967300841</v>
      </c>
      <c r="AX5" s="146">
        <v>80.593495988350853</v>
      </c>
      <c r="AY5" s="154">
        <v>8122.4313219696842</v>
      </c>
      <c r="AZ5" s="16" t="str">
        <f t="shared" si="20"/>
        <v>8.4%</v>
      </c>
      <c r="BA5" s="16" t="str">
        <f t="shared" ref="BA5:BA6" si="35">IFERROR(ROUND(E5/AK5*100,1)&amp;"%",)</f>
        <v>7.4%</v>
      </c>
      <c r="BB5" s="16" t="str">
        <f t="shared" ref="BB5:BB6" si="36">IFERROR(ROUND(F5/AL5*100,1)&amp;"%",)</f>
        <v>9.4%</v>
      </c>
      <c r="BC5" s="16" t="str">
        <f t="shared" ref="BC5:BC6" si="37">IFERROR(ROUND(G5/AM5*100,1)&amp;"%",)</f>
        <v>7.9%</v>
      </c>
      <c r="BD5" s="16" t="str">
        <f t="shared" ref="BD5:BD6" si="38">IFERROR(ROUND(H5/AN5*100,1)&amp;"%",)</f>
        <v>7%</v>
      </c>
      <c r="BE5" s="16" t="str">
        <f t="shared" ref="BE5:BE6" si="39">IFERROR(ROUND(I5/AO5*100,1)&amp;"%",)</f>
        <v>9.4%</v>
      </c>
      <c r="BF5" s="16" t="str">
        <f t="shared" ref="BF5:BF6" si="40">IFERROR(ROUND(J5/AP5*100,1)&amp;"%",)</f>
        <v>8.7%</v>
      </c>
      <c r="BG5" s="16" t="str">
        <f t="shared" ref="BG5:BG6" si="41">IFERROR(ROUND(K5/AQ5*100,1)&amp;"%",)</f>
        <v>9%</v>
      </c>
      <c r="BH5" s="16" t="str">
        <f t="shared" ref="BH5:BH6" si="42">IFERROR(ROUND(L5/AR5*100,1)&amp;"%",)</f>
        <v>7.3%</v>
      </c>
      <c r="BI5" s="16" t="str">
        <f t="shared" ref="BI5:BI6" si="43">IFERROR(ROUND(M5/AS5*100,1)&amp;"%",)</f>
        <v>8.4%</v>
      </c>
      <c r="BJ5" s="16" t="str">
        <f t="shared" ref="BJ5:BJ6" si="44">IFERROR(ROUND(N5/AT5*100,1)&amp;"%",)</f>
        <v>10.5%</v>
      </c>
      <c r="BK5" s="16" t="str">
        <f t="shared" ref="BK5:BK6" si="45">IFERROR(ROUND(O5/AU5*100,1)&amp;"%",)</f>
        <v>8.6%</v>
      </c>
      <c r="BL5" s="16" t="str">
        <f t="shared" ref="BL5:BL6" si="46">IFERROR(ROUND(P5/AV5*100,1)&amp;"%",)</f>
        <v>8.5%</v>
      </c>
      <c r="BM5" s="16" t="str">
        <f t="shared" ref="BM5:BM6" si="47">IFERROR(ROUND(Q5/AW5*100,1)&amp;"%",)</f>
        <v>10.6%</v>
      </c>
      <c r="BN5" s="16" t="str">
        <f t="shared" ref="BN5:BN6" si="48">IFERROR(ROUND(R5/AX5*100,1)&amp;"%",)</f>
        <v>7.9%</v>
      </c>
      <c r="BO5" s="16" t="str">
        <f t="shared" ref="BO5:BO6" si="49">IFERROR(ROUND(S5/AY5*100,1)&amp;"%",)</f>
        <v>8.8%</v>
      </c>
      <c r="BP5" s="147">
        <v>8.756027727108226E-2</v>
      </c>
      <c r="BQ5" s="13">
        <f t="shared" si="19"/>
        <v>8.4</v>
      </c>
      <c r="BR5" s="13">
        <f t="shared" si="2"/>
        <v>7.4</v>
      </c>
      <c r="BS5" s="13">
        <f t="shared" si="2"/>
        <v>9.4</v>
      </c>
      <c r="BT5" s="13">
        <f t="shared" si="2"/>
        <v>7.9</v>
      </c>
      <c r="BU5" s="13">
        <f t="shared" si="2"/>
        <v>7</v>
      </c>
      <c r="BV5" s="13">
        <f t="shared" si="2"/>
        <v>9.4</v>
      </c>
      <c r="BW5" s="13">
        <f t="shared" si="2"/>
        <v>8.6999999999999993</v>
      </c>
      <c r="BX5" s="13">
        <f t="shared" si="2"/>
        <v>9</v>
      </c>
      <c r="BY5" s="13">
        <f t="shared" si="2"/>
        <v>7.3</v>
      </c>
      <c r="BZ5" s="13">
        <f t="shared" si="2"/>
        <v>8.4</v>
      </c>
      <c r="CA5" s="13">
        <f t="shared" si="2"/>
        <v>10.5</v>
      </c>
      <c r="CB5" s="13">
        <f t="shared" si="2"/>
        <v>8.6</v>
      </c>
      <c r="CC5" s="13">
        <f t="shared" si="2"/>
        <v>8.5</v>
      </c>
      <c r="CD5" s="13">
        <f t="shared" si="2"/>
        <v>10.6</v>
      </c>
      <c r="CE5" s="13">
        <f t="shared" si="2"/>
        <v>7.9</v>
      </c>
      <c r="CF5" s="13">
        <f t="shared" si="2"/>
        <v>8.8000000000000007</v>
      </c>
    </row>
    <row r="6" spans="1:84">
      <c r="A6" s="25">
        <v>2017</v>
      </c>
      <c r="B6" s="25">
        <v>12</v>
      </c>
      <c r="C6" s="25" t="s">
        <v>130</v>
      </c>
      <c r="D6" s="152">
        <v>82.134578063090004</v>
      </c>
      <c r="E6" s="152">
        <v>5.6206073147000009</v>
      </c>
      <c r="F6" s="152">
        <v>14.097336690585001</v>
      </c>
      <c r="G6" s="152">
        <v>20.445125335675002</v>
      </c>
      <c r="H6" s="152">
        <v>8.8478201796950007</v>
      </c>
      <c r="I6" s="152">
        <v>30.231452567965007</v>
      </c>
      <c r="J6" s="152">
        <v>71.392190297789995</v>
      </c>
      <c r="K6" s="152">
        <v>288.03823079908</v>
      </c>
      <c r="L6" s="152">
        <v>28.663285330054997</v>
      </c>
      <c r="M6" s="152">
        <v>42.939532618780007</v>
      </c>
      <c r="N6" s="152">
        <v>48.88721236880501</v>
      </c>
      <c r="O6" s="152">
        <v>17.376812022585</v>
      </c>
      <c r="P6" s="152">
        <v>34.675070005765008</v>
      </c>
      <c r="Q6" s="152">
        <v>6.2683377201850012</v>
      </c>
      <c r="R6" s="152">
        <v>7.2921683811450002</v>
      </c>
      <c r="S6" s="160">
        <v>706.90975969589999</v>
      </c>
      <c r="T6" s="145" t="str">
        <f>ROUND(IF(BP5=0,0,(BP6-BP5)/BP5*100),2)&amp;"%"</f>
        <v>-1.47%</v>
      </c>
      <c r="U6" s="145" t="str">
        <f t="shared" si="21"/>
        <v>8.02%</v>
      </c>
      <c r="V6" s="145" t="str">
        <f t="shared" si="22"/>
        <v>2.74%</v>
      </c>
      <c r="W6" s="145" t="str">
        <f t="shared" si="23"/>
        <v>-10.31%</v>
      </c>
      <c r="X6" s="145" t="str">
        <f t="shared" si="24"/>
        <v>-6.28%</v>
      </c>
      <c r="Y6" s="145" t="str">
        <f t="shared" si="25"/>
        <v>-1.16%</v>
      </c>
      <c r="Z6" s="145" t="str">
        <f t="shared" si="26"/>
        <v>-8.06%</v>
      </c>
      <c r="AA6" s="145" t="str">
        <f t="shared" si="27"/>
        <v>1.04%</v>
      </c>
      <c r="AB6" s="145" t="str">
        <f t="shared" si="28"/>
        <v>-3.2%</v>
      </c>
      <c r="AC6" s="145" t="str">
        <f t="shared" si="29"/>
        <v>-7.59%</v>
      </c>
      <c r="AD6" s="145" t="str">
        <f t="shared" si="30"/>
        <v>6.86%</v>
      </c>
      <c r="AE6" s="145" t="str">
        <f t="shared" si="31"/>
        <v>3.3%</v>
      </c>
      <c r="AF6" s="145" t="str">
        <f t="shared" si="32"/>
        <v>9.9%</v>
      </c>
      <c r="AG6" s="145" t="str">
        <f t="shared" si="33"/>
        <v>-1.03%</v>
      </c>
      <c r="AH6" s="145" t="str">
        <f t="shared" si="34"/>
        <v>-1.11%</v>
      </c>
      <c r="AI6" s="146">
        <v>0.13845291830969017</v>
      </c>
      <c r="AJ6" s="146">
        <v>905.60802003532001</v>
      </c>
      <c r="AK6" s="146">
        <v>72.863866964409993</v>
      </c>
      <c r="AL6" s="146">
        <v>167.39653640159003</v>
      </c>
      <c r="AM6" s="146">
        <v>270.89148975968999</v>
      </c>
      <c r="AN6" s="146">
        <v>127.80623716157</v>
      </c>
      <c r="AO6" s="146">
        <v>343.07684104731499</v>
      </c>
      <c r="AP6" s="146">
        <v>819.24876856973503</v>
      </c>
      <c r="AQ6" s="146">
        <v>3350.7083587731204</v>
      </c>
      <c r="AR6" s="146">
        <v>435.11828495359498</v>
      </c>
      <c r="AS6" s="146">
        <v>485.63387503201</v>
      </c>
      <c r="AT6" s="146">
        <v>451.87745670511492</v>
      </c>
      <c r="AU6" s="146">
        <v>194.92180948235</v>
      </c>
      <c r="AV6" s="146">
        <v>429.71194420406493</v>
      </c>
      <c r="AW6" s="146">
        <v>59.584199800844999</v>
      </c>
      <c r="AX6" s="146">
        <v>79.018944823590004</v>
      </c>
      <c r="AY6" s="154">
        <v>8193.466633714319</v>
      </c>
      <c r="AZ6" s="16" t="str">
        <f t="shared" si="20"/>
        <v>9.1%</v>
      </c>
      <c r="BA6" s="16" t="str">
        <f t="shared" si="35"/>
        <v>7.7%</v>
      </c>
      <c r="BB6" s="16" t="str">
        <f t="shared" si="36"/>
        <v>8.4%</v>
      </c>
      <c r="BC6" s="16" t="str">
        <f t="shared" si="37"/>
        <v>7.5%</v>
      </c>
      <c r="BD6" s="16" t="str">
        <f t="shared" si="38"/>
        <v>6.9%</v>
      </c>
      <c r="BE6" s="16" t="str">
        <f t="shared" si="39"/>
        <v>8.8%</v>
      </c>
      <c r="BF6" s="16" t="str">
        <f t="shared" si="40"/>
        <v>8.7%</v>
      </c>
      <c r="BG6" s="16" t="str">
        <f t="shared" si="41"/>
        <v>8.6%</v>
      </c>
      <c r="BH6" s="16" t="str">
        <f t="shared" si="42"/>
        <v>6.6%</v>
      </c>
      <c r="BI6" s="16" t="str">
        <f t="shared" si="43"/>
        <v>8.8%</v>
      </c>
      <c r="BJ6" s="16" t="str">
        <f t="shared" si="44"/>
        <v>10.8%</v>
      </c>
      <c r="BK6" s="16" t="str">
        <f t="shared" si="45"/>
        <v>8.9%</v>
      </c>
      <c r="BL6" s="16" t="str">
        <f t="shared" si="46"/>
        <v>8.1%</v>
      </c>
      <c r="BM6" s="16" t="str">
        <f t="shared" si="47"/>
        <v>10.5%</v>
      </c>
      <c r="BN6" s="16" t="str">
        <f t="shared" si="48"/>
        <v>9.2%</v>
      </c>
      <c r="BO6" s="16" t="str">
        <f t="shared" si="49"/>
        <v>8.6%</v>
      </c>
      <c r="BP6" s="147">
        <v>8.6277248849360208E-2</v>
      </c>
      <c r="BQ6" s="13">
        <f t="shared" si="19"/>
        <v>9.1</v>
      </c>
      <c r="BR6" s="13">
        <f t="shared" si="2"/>
        <v>7.7</v>
      </c>
      <c r="BS6" s="13">
        <f t="shared" si="2"/>
        <v>8.4</v>
      </c>
      <c r="BT6" s="13">
        <f t="shared" si="2"/>
        <v>7.5</v>
      </c>
      <c r="BU6" s="13">
        <f t="shared" si="2"/>
        <v>6.9</v>
      </c>
      <c r="BV6" s="13">
        <f t="shared" si="2"/>
        <v>8.8000000000000007</v>
      </c>
      <c r="BW6" s="13">
        <f t="shared" si="2"/>
        <v>8.6999999999999993</v>
      </c>
      <c r="BX6" s="13">
        <f t="shared" si="2"/>
        <v>8.6</v>
      </c>
      <c r="BY6" s="13">
        <f t="shared" si="2"/>
        <v>6.6</v>
      </c>
      <c r="BZ6" s="13">
        <f t="shared" si="2"/>
        <v>8.8000000000000007</v>
      </c>
      <c r="CA6" s="13">
        <f t="shared" si="2"/>
        <v>10.8</v>
      </c>
      <c r="CB6" s="13">
        <f t="shared" si="2"/>
        <v>8.9</v>
      </c>
      <c r="CC6" s="13">
        <f t="shared" si="2"/>
        <v>8.1</v>
      </c>
      <c r="CD6" s="13">
        <f t="shared" si="2"/>
        <v>10.5</v>
      </c>
      <c r="CE6" s="13">
        <f t="shared" si="2"/>
        <v>9.1999999999999993</v>
      </c>
      <c r="CF6" s="13">
        <f t="shared" si="2"/>
        <v>8.6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zoomScaleNormal="100" workbookViewId="0">
      <selection activeCell="A4" sqref="A4:B4"/>
    </sheetView>
  </sheetViews>
  <sheetFormatPr baseColWidth="10" defaultColWidth="86" defaultRowHeight="15"/>
  <cols>
    <col min="1" max="1" width="10" customWidth="1"/>
    <col min="2" max="2" width="7.42578125" customWidth="1"/>
    <col min="3" max="3" width="9.5703125" customWidth="1"/>
    <col min="4" max="4" width="17.140625" style="146" bestFit="1" customWidth="1"/>
    <col min="5" max="5" width="16.5703125" style="146" bestFit="1" customWidth="1"/>
    <col min="6" max="6" width="14.5703125" style="146" bestFit="1" customWidth="1"/>
    <col min="7" max="7" width="15.140625" style="146" bestFit="1" customWidth="1"/>
    <col min="8" max="8" width="15.7109375" style="146" bestFit="1" customWidth="1"/>
    <col min="9" max="9" width="15.85546875" style="146" bestFit="1" customWidth="1"/>
    <col min="10" max="10" width="15.28515625" style="146" bestFit="1" customWidth="1"/>
    <col min="11" max="11" width="17" style="146" bestFit="1" customWidth="1"/>
    <col min="12" max="12" width="15.85546875" style="146" bestFit="1" customWidth="1"/>
    <col min="13" max="13" width="16.5703125" style="146" bestFit="1" customWidth="1"/>
    <col min="14" max="14" width="15.7109375" style="146" bestFit="1" customWidth="1"/>
    <col min="15" max="15" width="17.140625" style="146" bestFit="1" customWidth="1"/>
    <col min="16" max="16" width="15.140625" style="146" bestFit="1" customWidth="1"/>
    <col min="17" max="17" width="15.7109375" style="146" bestFit="1" customWidth="1"/>
    <col min="18" max="18" width="16.42578125" style="146" bestFit="1" customWidth="1"/>
    <col min="19" max="19" width="24.28515625" style="155" bestFit="1" customWidth="1"/>
    <col min="20" max="20" width="22.5703125" style="156" bestFit="1" customWidth="1"/>
    <col min="21" max="21" width="27.7109375" style="157" bestFit="1" customWidth="1"/>
    <col min="22" max="22" width="27.140625" style="158" bestFit="1" customWidth="1"/>
    <col min="23" max="23" width="25.140625" style="158" bestFit="1" customWidth="1"/>
    <col min="24" max="24" width="25.7109375" style="158" bestFit="1" customWidth="1"/>
    <col min="25" max="25" width="26.42578125" style="158" bestFit="1" customWidth="1"/>
    <col min="26" max="26" width="26.5703125" style="158" bestFit="1" customWidth="1"/>
    <col min="27" max="27" width="25.85546875" style="158" bestFit="1" customWidth="1"/>
    <col min="28" max="28" width="27.5703125" style="158" bestFit="1" customWidth="1"/>
    <col min="29" max="29" width="26.5703125" style="158" bestFit="1" customWidth="1"/>
    <col min="30" max="30" width="27.140625" style="158" bestFit="1" customWidth="1"/>
    <col min="31" max="31" width="26.42578125" style="158" bestFit="1" customWidth="1"/>
    <col min="32" max="32" width="27.7109375" style="158" bestFit="1" customWidth="1"/>
    <col min="33" max="33" width="25.7109375" style="158" bestFit="1" customWidth="1"/>
    <col min="34" max="34" width="26.42578125" style="158" bestFit="1" customWidth="1"/>
    <col min="35" max="35" width="27" style="159" bestFit="1" customWidth="1"/>
    <col min="36" max="36" width="27.28515625" bestFit="1" customWidth="1"/>
    <col min="37" max="37" width="26.7109375" bestFit="1" customWidth="1"/>
    <col min="38" max="38" width="24.7109375" bestFit="1" customWidth="1"/>
    <col min="39" max="39" width="25.28515625" bestFit="1" customWidth="1"/>
    <col min="40" max="40" width="25.85546875" bestFit="1" customWidth="1"/>
    <col min="41" max="41" width="26" bestFit="1" customWidth="1"/>
    <col min="42" max="42" width="25.42578125" bestFit="1" customWidth="1"/>
    <col min="43" max="43" width="27.140625" bestFit="1" customWidth="1"/>
    <col min="44" max="44" width="26" bestFit="1" customWidth="1"/>
    <col min="45" max="45" width="26.7109375" bestFit="1" customWidth="1"/>
    <col min="46" max="46" width="25.85546875" bestFit="1" customWidth="1"/>
    <col min="47" max="47" width="27.28515625" bestFit="1" customWidth="1"/>
    <col min="48" max="48" width="25.28515625" bestFit="1" customWidth="1"/>
    <col min="49" max="49" width="25.85546875" bestFit="1" customWidth="1"/>
    <col min="50" max="50" width="26.5703125" bestFit="1" customWidth="1"/>
    <col min="51" max="51" width="38.5703125" bestFit="1" customWidth="1"/>
    <col min="52" max="52" width="31" bestFit="1" customWidth="1"/>
    <col min="53" max="53" width="28.5703125" bestFit="1" customWidth="1"/>
    <col min="54" max="54" width="28" bestFit="1" customWidth="1"/>
    <col min="55" max="55" width="26" bestFit="1" customWidth="1"/>
    <col min="56" max="56" width="26.7109375" bestFit="1" customWidth="1"/>
    <col min="57" max="57" width="27.28515625" bestFit="1" customWidth="1"/>
    <col min="58" max="58" width="27.42578125" bestFit="1" customWidth="1"/>
    <col min="59" max="59" width="26.85546875" bestFit="1" customWidth="1"/>
    <col min="60" max="60" width="28.42578125" bestFit="1" customWidth="1"/>
    <col min="61" max="61" width="27.42578125" bestFit="1" customWidth="1"/>
    <col min="62" max="62" width="28" bestFit="1" customWidth="1"/>
    <col min="63" max="63" width="27.28515625" bestFit="1" customWidth="1"/>
    <col min="64" max="64" width="28.5703125" bestFit="1" customWidth="1"/>
    <col min="65" max="65" width="26.7109375" bestFit="1" customWidth="1"/>
    <col min="66" max="66" width="27.28515625" bestFit="1" customWidth="1"/>
    <col min="67" max="67" width="27.85546875" bestFit="1" customWidth="1"/>
    <col min="68" max="68" width="38.140625" bestFit="1" customWidth="1"/>
  </cols>
  <sheetData>
    <row r="1" spans="1:68">
      <c r="A1" t="s">
        <v>47</v>
      </c>
      <c r="B1" s="149" t="s">
        <v>89</v>
      </c>
      <c r="C1" s="150" t="s">
        <v>90</v>
      </c>
      <c r="D1" s="146" t="s">
        <v>272</v>
      </c>
      <c r="E1" s="146" t="s">
        <v>273</v>
      </c>
      <c r="F1" s="146" t="s">
        <v>274</v>
      </c>
      <c r="G1" s="146" t="s">
        <v>275</v>
      </c>
      <c r="H1" s="146" t="s">
        <v>276</v>
      </c>
      <c r="I1" s="146" t="s">
        <v>277</v>
      </c>
      <c r="J1" s="146" t="s">
        <v>278</v>
      </c>
      <c r="K1" s="146" t="s">
        <v>279</v>
      </c>
      <c r="L1" s="146" t="s">
        <v>280</v>
      </c>
      <c r="M1" s="146" t="s">
        <v>281</v>
      </c>
      <c r="N1" s="146" t="s">
        <v>282</v>
      </c>
      <c r="O1" s="146" t="s">
        <v>283</v>
      </c>
      <c r="P1" s="146" t="s">
        <v>284</v>
      </c>
      <c r="Q1" s="146" t="s">
        <v>285</v>
      </c>
      <c r="R1" s="146" t="s">
        <v>286</v>
      </c>
      <c r="S1" s="155" t="s">
        <v>287</v>
      </c>
      <c r="T1" s="156" t="s">
        <v>288</v>
      </c>
      <c r="U1" s="157" t="s">
        <v>289</v>
      </c>
      <c r="V1" s="158" t="s">
        <v>290</v>
      </c>
      <c r="W1" s="158" t="s">
        <v>291</v>
      </c>
      <c r="X1" s="158" t="s">
        <v>292</v>
      </c>
      <c r="Y1" s="158" t="s">
        <v>293</v>
      </c>
      <c r="Z1" s="158" t="s">
        <v>294</v>
      </c>
      <c r="AA1" s="158" t="s">
        <v>295</v>
      </c>
      <c r="AB1" s="158" t="s">
        <v>296</v>
      </c>
      <c r="AC1" s="158" t="s">
        <v>297</v>
      </c>
      <c r="AD1" s="158" t="s">
        <v>298</v>
      </c>
      <c r="AE1" s="158" t="s">
        <v>299</v>
      </c>
      <c r="AF1" s="158" t="s">
        <v>300</v>
      </c>
      <c r="AG1" s="158" t="s">
        <v>301</v>
      </c>
      <c r="AH1" s="158" t="s">
        <v>302</v>
      </c>
      <c r="AI1" s="159" t="s">
        <v>303</v>
      </c>
      <c r="AJ1" t="s">
        <v>304</v>
      </c>
      <c r="AK1" t="s">
        <v>305</v>
      </c>
      <c r="AL1" t="s">
        <v>306</v>
      </c>
      <c r="AM1" t="s">
        <v>307</v>
      </c>
      <c r="AN1" t="s">
        <v>308</v>
      </c>
      <c r="AO1" t="s">
        <v>309</v>
      </c>
      <c r="AP1" t="s">
        <v>310</v>
      </c>
      <c r="AQ1" t="s">
        <v>311</v>
      </c>
      <c r="AR1" t="s">
        <v>312</v>
      </c>
      <c r="AS1" t="s">
        <v>313</v>
      </c>
      <c r="AT1" t="s">
        <v>314</v>
      </c>
      <c r="AU1" t="s">
        <v>315</v>
      </c>
      <c r="AV1" t="s">
        <v>316</v>
      </c>
      <c r="AW1" t="s">
        <v>317</v>
      </c>
      <c r="AX1" t="s">
        <v>318</v>
      </c>
      <c r="AY1" t="s">
        <v>319</v>
      </c>
      <c r="AZ1" t="s">
        <v>320</v>
      </c>
      <c r="BA1" t="s">
        <v>321</v>
      </c>
      <c r="BB1" t="s">
        <v>322</v>
      </c>
      <c r="BC1" t="s">
        <v>323</v>
      </c>
      <c r="BD1" t="s">
        <v>324</v>
      </c>
      <c r="BE1" t="s">
        <v>325</v>
      </c>
      <c r="BF1" t="s">
        <v>326</v>
      </c>
      <c r="BG1" t="s">
        <v>327</v>
      </c>
      <c r="BH1" t="s">
        <v>328</v>
      </c>
      <c r="BI1" t="s">
        <v>329</v>
      </c>
      <c r="BJ1" t="s">
        <v>330</v>
      </c>
      <c r="BK1" t="s">
        <v>331</v>
      </c>
      <c r="BL1" t="s">
        <v>332</v>
      </c>
      <c r="BM1" t="s">
        <v>333</v>
      </c>
      <c r="BN1" t="s">
        <v>334</v>
      </c>
      <c r="BO1" t="s">
        <v>335</v>
      </c>
      <c r="BP1" t="s">
        <v>336</v>
      </c>
    </row>
    <row r="2" spans="1:68">
      <c r="A2">
        <v>2016</v>
      </c>
      <c r="B2" s="25">
        <v>12</v>
      </c>
      <c r="C2" s="25" t="s">
        <v>130</v>
      </c>
      <c r="D2" s="146">
        <v>8.88631878126</v>
      </c>
      <c r="E2" s="146">
        <v>0.46190730266636365</v>
      </c>
      <c r="F2" s="146">
        <v>2.0141447476809091</v>
      </c>
      <c r="G2" s="146">
        <v>3.3157328602272718</v>
      </c>
      <c r="H2" s="146">
        <v>1.6177301472209094</v>
      </c>
      <c r="I2" s="146">
        <v>4.1846503013627263</v>
      </c>
      <c r="J2" s="146">
        <v>8.0044375674836363</v>
      </c>
      <c r="K2" s="146">
        <v>30.53959627383</v>
      </c>
      <c r="L2" s="146">
        <v>2.7838714035618182</v>
      </c>
      <c r="M2" s="146">
        <v>3.0717057745909089</v>
      </c>
      <c r="N2" s="146">
        <v>3.5964993480481819</v>
      </c>
      <c r="O2" s="146">
        <v>1.335742017339091</v>
      </c>
      <c r="P2" s="146">
        <v>1.4286512937681819</v>
      </c>
      <c r="Q2" s="146">
        <v>0.12760145209181817</v>
      </c>
      <c r="R2" s="146">
        <v>0.47284271670090905</v>
      </c>
      <c r="S2" s="155">
        <v>71.841431987832763</v>
      </c>
      <c r="T2" s="156" t="s">
        <v>71</v>
      </c>
      <c r="U2" s="157" t="s">
        <v>71</v>
      </c>
      <c r="V2" s="158" t="s">
        <v>71</v>
      </c>
      <c r="W2" s="158" t="s">
        <v>71</v>
      </c>
      <c r="X2" s="158" t="s">
        <v>71</v>
      </c>
      <c r="Y2" s="158" t="s">
        <v>71</v>
      </c>
      <c r="Z2" s="158" t="s">
        <v>71</v>
      </c>
      <c r="AA2" s="158" t="s">
        <v>71</v>
      </c>
      <c r="AB2" s="158" t="s">
        <v>71</v>
      </c>
      <c r="AC2" s="158" t="s">
        <v>71</v>
      </c>
      <c r="AD2" s="158" t="s">
        <v>71</v>
      </c>
      <c r="AE2" s="158" t="s">
        <v>71</v>
      </c>
      <c r="AF2" s="158" t="s">
        <v>71</v>
      </c>
      <c r="AG2" s="158" t="s">
        <v>71</v>
      </c>
      <c r="AH2" s="158" t="s">
        <v>71</v>
      </c>
      <c r="AI2" s="159" t="s">
        <v>71</v>
      </c>
      <c r="AJ2">
        <v>61.685630284954549</v>
      </c>
      <c r="AK2">
        <v>3.9892437052918184</v>
      </c>
      <c r="AL2">
        <v>12.618885932884545</v>
      </c>
      <c r="AM2">
        <v>22.065949843891818</v>
      </c>
      <c r="AN2">
        <v>10.513469236170909</v>
      </c>
      <c r="AO2">
        <v>26.012062400142725</v>
      </c>
      <c r="AP2">
        <v>55.788240207181822</v>
      </c>
      <c r="AQ2">
        <v>227.09509226018096</v>
      </c>
      <c r="AR2">
        <v>24.20715438895909</v>
      </c>
      <c r="AS2">
        <v>21.602463844337276</v>
      </c>
      <c r="AT2">
        <v>29.352110746930006</v>
      </c>
      <c r="AU2">
        <v>7.5948336158527274</v>
      </c>
      <c r="AV2">
        <v>10.407657628536363</v>
      </c>
      <c r="AW2">
        <v>1.6650724080781816</v>
      </c>
      <c r="AX2">
        <v>3.2793434801018178</v>
      </c>
      <c r="AY2">
        <v>517.87720998349494</v>
      </c>
      <c r="AZ2" t="s">
        <v>71</v>
      </c>
      <c r="BA2">
        <v>0.14405816622461293</v>
      </c>
      <c r="BB2">
        <v>0.11578818863676681</v>
      </c>
      <c r="BC2">
        <v>0.15961351567748872</v>
      </c>
      <c r="BD2">
        <v>0.150264678551561</v>
      </c>
      <c r="BE2">
        <v>0.15387215303348334</v>
      </c>
      <c r="BF2">
        <v>0.16087345313072007</v>
      </c>
      <c r="BG2">
        <v>0.1434789399657958</v>
      </c>
      <c r="BH2">
        <v>0.13447933185117467</v>
      </c>
      <c r="BI2">
        <v>0.11500200968815835</v>
      </c>
      <c r="BJ2">
        <v>0.14219238123599987</v>
      </c>
      <c r="BK2">
        <v>0.12252949639829043</v>
      </c>
      <c r="BL2">
        <v>0.17587508626271828</v>
      </c>
      <c r="BM2">
        <v>0.13726924393160445</v>
      </c>
      <c r="BN2">
        <v>7.6634176071114612E-2</v>
      </c>
      <c r="BO2">
        <v>0.14418822534754064</v>
      </c>
      <c r="BP2">
        <v>0.13872290690320663</v>
      </c>
    </row>
    <row r="3" spans="1:68">
      <c r="A3">
        <v>2017</v>
      </c>
      <c r="B3" s="25">
        <v>12</v>
      </c>
      <c r="C3" s="25" t="s">
        <v>130</v>
      </c>
      <c r="D3" s="146">
        <v>9.6140646564949996</v>
      </c>
      <c r="E3" s="146">
        <v>0.53754056493500002</v>
      </c>
      <c r="F3" s="146">
        <v>3.2550436257150004</v>
      </c>
      <c r="G3" s="146">
        <v>3.168734292685</v>
      </c>
      <c r="H3" s="146">
        <v>1.178796185315</v>
      </c>
      <c r="I3" s="146">
        <v>3.4028022818399997</v>
      </c>
      <c r="J3" s="146">
        <v>10.135615583935</v>
      </c>
      <c r="K3" s="146">
        <v>32.842809584250006</v>
      </c>
      <c r="L3" s="146">
        <v>2.3647534284049998</v>
      </c>
      <c r="M3" s="146">
        <v>2.0346206341799999</v>
      </c>
      <c r="N3" s="146">
        <v>4.2482161842549999</v>
      </c>
      <c r="O3" s="146">
        <v>1.1942590222449998</v>
      </c>
      <c r="P3" s="146">
        <v>2.1394942936299999</v>
      </c>
      <c r="Q3" s="146">
        <v>0.14943891874000001</v>
      </c>
      <c r="R3" s="146">
        <v>0.26014396347500002</v>
      </c>
      <c r="S3" s="155">
        <v>76.526333220100014</v>
      </c>
      <c r="T3" s="156">
        <v>6.5211690561244609E-2</v>
      </c>
      <c r="U3" s="157">
        <v>8.189508987340334E-2</v>
      </c>
      <c r="V3" s="158">
        <v>0.1637412135119812</v>
      </c>
      <c r="W3" s="158">
        <v>0.61609220462574255</v>
      </c>
      <c r="X3" s="158">
        <v>-4.4333658270707614E-2</v>
      </c>
      <c r="Y3" s="158">
        <v>-0.27132705826120129</v>
      </c>
      <c r="Z3" s="158">
        <v>-0.18683712215286397</v>
      </c>
      <c r="AA3" s="158">
        <v>0.26624956450517284</v>
      </c>
      <c r="AB3" s="158">
        <v>7.5417280888997074E-2</v>
      </c>
      <c r="AC3" s="158">
        <v>-0.15055220389152271</v>
      </c>
      <c r="AD3" s="158">
        <v>-0.33762515570002088</v>
      </c>
      <c r="AE3" s="158">
        <v>0.18120866240682187</v>
      </c>
      <c r="AF3" s="158">
        <v>-0.10592089883938599</v>
      </c>
      <c r="AG3" s="158">
        <v>0.49756228336651193</v>
      </c>
      <c r="AH3" s="158">
        <v>0.17113807319738225</v>
      </c>
      <c r="AI3" s="159">
        <v>-0.44982981806284023</v>
      </c>
      <c r="AJ3">
        <v>57.122253235475</v>
      </c>
      <c r="AK3">
        <v>4.1787520578250001</v>
      </c>
      <c r="AL3">
        <v>14.71958480444</v>
      </c>
      <c r="AM3">
        <v>19.247229981475002</v>
      </c>
      <c r="AN3">
        <v>10.247382462945</v>
      </c>
      <c r="AO3">
        <v>26.800346760735</v>
      </c>
      <c r="AP3">
        <v>58.611389487410001</v>
      </c>
      <c r="AQ3">
        <v>212.67542111274</v>
      </c>
      <c r="AR3">
        <v>19.561964005744997</v>
      </c>
      <c r="AS3">
        <v>16.262606102364998</v>
      </c>
      <c r="AT3">
        <v>37.871226587050003</v>
      </c>
      <c r="AU3">
        <v>7.6709922627200005</v>
      </c>
      <c r="AV3">
        <v>9.9661697948049994</v>
      </c>
      <c r="AW3">
        <v>2.0608367083349997</v>
      </c>
      <c r="AX3">
        <v>2.74900698158</v>
      </c>
      <c r="AY3">
        <v>499.74516234564499</v>
      </c>
      <c r="AZ3">
        <v>-3.5012252495968746E-2</v>
      </c>
      <c r="BA3">
        <v>0.16830681760509256</v>
      </c>
      <c r="BB3">
        <v>0.12863662583866836</v>
      </c>
      <c r="BC3">
        <v>0.2211369185313673</v>
      </c>
      <c r="BD3">
        <v>0.16463326388965221</v>
      </c>
      <c r="BE3">
        <v>0.11503388202573492</v>
      </c>
      <c r="BF3">
        <v>0.12696859157156209</v>
      </c>
      <c r="BG3">
        <v>0.17292911279832696</v>
      </c>
      <c r="BH3">
        <v>0.15442691690658469</v>
      </c>
      <c r="BI3">
        <v>0.12088527653514311</v>
      </c>
      <c r="BJ3">
        <v>0.12511036800455458</v>
      </c>
      <c r="BK3">
        <v>0.11217529948469294</v>
      </c>
      <c r="BL3">
        <v>0.15568507715083216</v>
      </c>
      <c r="BM3">
        <v>0.21467568159888667</v>
      </c>
      <c r="BN3">
        <v>7.2513711608298823E-2</v>
      </c>
      <c r="BO3">
        <v>9.4631976280206281E-2</v>
      </c>
      <c r="BP3">
        <v>0.15313071338381692</v>
      </c>
    </row>
    <row r="4" spans="1:68">
      <c r="A4">
        <v>2018</v>
      </c>
      <c r="B4" s="25">
        <v>12</v>
      </c>
      <c r="C4" s="25" t="s">
        <v>130</v>
      </c>
      <c r="D4" s="146">
        <v>0</v>
      </c>
      <c r="E4" s="146">
        <v>0</v>
      </c>
      <c r="F4" s="146">
        <v>0</v>
      </c>
      <c r="G4" s="146">
        <v>0</v>
      </c>
      <c r="H4" s="146">
        <v>0</v>
      </c>
      <c r="I4" s="146">
        <v>0</v>
      </c>
      <c r="J4" s="146">
        <v>0</v>
      </c>
      <c r="K4" s="146">
        <v>0</v>
      </c>
      <c r="L4" s="146">
        <v>0</v>
      </c>
      <c r="M4" s="146">
        <v>0</v>
      </c>
      <c r="N4" s="146">
        <v>0</v>
      </c>
      <c r="O4" s="146">
        <v>0</v>
      </c>
      <c r="P4" s="146">
        <v>0</v>
      </c>
      <c r="Q4" s="146">
        <v>0</v>
      </c>
      <c r="R4" s="146">
        <v>0</v>
      </c>
      <c r="S4" s="155">
        <v>0</v>
      </c>
      <c r="T4" s="156">
        <v>-1</v>
      </c>
      <c r="U4" s="157">
        <v>-1</v>
      </c>
      <c r="V4" s="158">
        <v>-1</v>
      </c>
      <c r="W4" s="158">
        <v>-1</v>
      </c>
      <c r="X4" s="158">
        <v>-1</v>
      </c>
      <c r="Y4" s="158">
        <v>-1</v>
      </c>
      <c r="Z4" s="158">
        <v>-1</v>
      </c>
      <c r="AA4" s="158">
        <v>-1</v>
      </c>
      <c r="AB4" s="158">
        <v>-1</v>
      </c>
      <c r="AC4" s="158">
        <v>-1</v>
      </c>
      <c r="AD4" s="158">
        <v>-1</v>
      </c>
      <c r="AE4" s="158">
        <v>-1</v>
      </c>
      <c r="AF4" s="158">
        <v>-1</v>
      </c>
      <c r="AG4" s="158">
        <v>-1</v>
      </c>
      <c r="AH4" s="158">
        <v>-1</v>
      </c>
      <c r="AI4" s="159">
        <v>-1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workbookViewId="0">
      <selection activeCell="C18" sqref="C18"/>
    </sheetView>
  </sheetViews>
  <sheetFormatPr baseColWidth="10" defaultColWidth="9.140625" defaultRowHeight="11.25"/>
  <cols>
    <col min="1" max="1" width="7.85546875" style="183" bestFit="1" customWidth="1"/>
    <col min="2" max="2" width="12.42578125" style="183" customWidth="1"/>
    <col min="3" max="3" width="15" style="183" customWidth="1"/>
    <col min="4" max="4" width="62.7109375" style="183" customWidth="1"/>
    <col min="5" max="5" width="14.140625" style="183" customWidth="1"/>
    <col min="6" max="7" width="11.7109375" style="183" customWidth="1"/>
    <col min="8" max="11" width="14.85546875" style="183" customWidth="1"/>
    <col min="12" max="12" width="17.42578125" style="183" customWidth="1"/>
    <col min="13" max="13" width="17.85546875" style="183" customWidth="1"/>
    <col min="14" max="14" width="11.7109375" style="183" customWidth="1"/>
    <col min="15" max="16" width="13.28515625" style="183" customWidth="1"/>
    <col min="17" max="17" width="11.7109375" style="183" customWidth="1"/>
    <col min="18" max="19" width="13.85546875" style="183" customWidth="1"/>
    <col min="20" max="16384" width="9.140625" style="183"/>
  </cols>
  <sheetData>
    <row r="1" spans="1:19">
      <c r="A1" s="183" t="s">
        <v>409</v>
      </c>
    </row>
    <row r="2" spans="1:19">
      <c r="A2" s="183" t="s">
        <v>408</v>
      </c>
    </row>
    <row r="3" spans="1:19">
      <c r="A3" s="183" t="s">
        <v>407</v>
      </c>
    </row>
    <row r="4" spans="1:19">
      <c r="A4" s="195" t="s">
        <v>406</v>
      </c>
      <c r="K4" s="194">
        <f>SUBTOTAL(109,K6:K96)</f>
        <v>12.999999999999996</v>
      </c>
    </row>
    <row r="5" spans="1:19" s="189" customFormat="1" ht="42.75" customHeight="1">
      <c r="A5" s="193" t="s">
        <v>405</v>
      </c>
      <c r="B5" s="193" t="s">
        <v>404</v>
      </c>
      <c r="C5" s="193" t="s">
        <v>403</v>
      </c>
      <c r="D5" s="193" t="s">
        <v>402</v>
      </c>
      <c r="E5" s="192" t="s">
        <v>401</v>
      </c>
      <c r="F5" s="190" t="s">
        <v>400</v>
      </c>
      <c r="G5" s="190" t="s">
        <v>399</v>
      </c>
      <c r="H5" s="190" t="s">
        <v>398</v>
      </c>
      <c r="I5" s="191" t="s">
        <v>397</v>
      </c>
      <c r="J5" s="191" t="s">
        <v>396</v>
      </c>
      <c r="K5" s="191" t="s">
        <v>395</v>
      </c>
      <c r="L5" s="190" t="s">
        <v>394</v>
      </c>
      <c r="M5" s="190" t="s">
        <v>393</v>
      </c>
      <c r="N5" s="190" t="s">
        <v>392</v>
      </c>
      <c r="O5" s="190" t="s">
        <v>391</v>
      </c>
      <c r="P5" s="190" t="s">
        <v>390</v>
      </c>
      <c r="Q5" s="190" t="s">
        <v>389</v>
      </c>
      <c r="R5" s="190" t="s">
        <v>388</v>
      </c>
      <c r="S5" s="190" t="s">
        <v>387</v>
      </c>
    </row>
    <row r="6" spans="1:19">
      <c r="A6" s="188">
        <v>2005</v>
      </c>
      <c r="B6" s="183" t="s">
        <v>380</v>
      </c>
      <c r="C6" s="187" t="s">
        <v>379</v>
      </c>
      <c r="D6" s="187" t="s">
        <v>386</v>
      </c>
      <c r="E6" s="187" t="str">
        <f t="shared" ref="E6:E37" si="0">A6&amp;"-"&amp;D6</f>
        <v>2005-452010 - Construcción de edificios completos o de partes de edificios</v>
      </c>
      <c r="F6" s="184">
        <v>9385</v>
      </c>
      <c r="G6" s="184">
        <v>222802008.88</v>
      </c>
      <c r="H6" s="184">
        <v>370159</v>
      </c>
      <c r="I6" s="186">
        <f t="shared" ref="I6:I37" si="1">IF(A6&lt;&gt;A5,SUMIFS(H6:H96,A6:A96,A6),0)</f>
        <v>883777</v>
      </c>
      <c r="J6" s="186">
        <f>I6</f>
        <v>883777</v>
      </c>
      <c r="K6" s="185">
        <f t="shared" ref="K6:K37" si="2">H6/J6</f>
        <v>0.418837557438132</v>
      </c>
      <c r="L6" s="184">
        <v>13109</v>
      </c>
      <c r="M6" s="184">
        <v>356048</v>
      </c>
      <c r="N6" s="184">
        <v>25455476.353</v>
      </c>
      <c r="O6" s="184">
        <v>1363987.5209999999</v>
      </c>
      <c r="P6" s="184">
        <v>24027627.548999999</v>
      </c>
      <c r="Q6" s="184">
        <v>154770.133</v>
      </c>
      <c r="R6" s="184">
        <v>7122.45</v>
      </c>
      <c r="S6" s="184">
        <v>147384.89600000001</v>
      </c>
    </row>
    <row r="7" spans="1:19">
      <c r="A7" s="188">
        <v>2005</v>
      </c>
      <c r="B7" s="183" t="s">
        <v>380</v>
      </c>
      <c r="C7" s="187" t="s">
        <v>379</v>
      </c>
      <c r="D7" s="187" t="s">
        <v>385</v>
      </c>
      <c r="E7" s="187" t="str">
        <f t="shared" si="0"/>
        <v>2005-452020 - Obras de ingeniería</v>
      </c>
      <c r="F7" s="184">
        <v>3691</v>
      </c>
      <c r="G7" s="184">
        <v>193128534.19</v>
      </c>
      <c r="H7" s="184">
        <v>186852</v>
      </c>
      <c r="I7" s="186">
        <f t="shared" si="1"/>
        <v>0</v>
      </c>
      <c r="J7" s="186">
        <f t="shared" ref="J7:J38" si="3">IF(I7=0,J6,I7)</f>
        <v>883777</v>
      </c>
      <c r="K7" s="185">
        <f t="shared" si="2"/>
        <v>0.21142437515346066</v>
      </c>
      <c r="L7" s="184">
        <v>7594</v>
      </c>
      <c r="M7" s="184">
        <v>178700</v>
      </c>
      <c r="N7" s="184">
        <v>19730579.947000001</v>
      </c>
      <c r="O7" s="184">
        <v>1042918.679</v>
      </c>
      <c r="P7" s="184">
        <v>18597783.704</v>
      </c>
      <c r="Q7" s="184">
        <v>85036.459000000003</v>
      </c>
      <c r="R7" s="184">
        <v>4408.1899999999996</v>
      </c>
      <c r="S7" s="184">
        <v>80442.635999999999</v>
      </c>
    </row>
    <row r="8" spans="1:19">
      <c r="A8" s="188">
        <v>2005</v>
      </c>
      <c r="B8" s="183" t="s">
        <v>380</v>
      </c>
      <c r="C8" s="187" t="s">
        <v>379</v>
      </c>
      <c r="D8" s="187" t="s">
        <v>381</v>
      </c>
      <c r="E8" s="187" t="str">
        <f t="shared" si="0"/>
        <v>2005-451010 - Preparación del terreno, excavaciones y movimientos de tierras</v>
      </c>
      <c r="F8" s="184">
        <v>5726</v>
      </c>
      <c r="G8" s="184">
        <v>61812212.060000002</v>
      </c>
      <c r="H8" s="184">
        <v>87875</v>
      </c>
      <c r="I8" s="186">
        <f t="shared" si="1"/>
        <v>0</v>
      </c>
      <c r="J8" s="186">
        <f t="shared" si="3"/>
        <v>883777</v>
      </c>
      <c r="K8" s="185">
        <f t="shared" si="2"/>
        <v>9.9431191352569712E-2</v>
      </c>
      <c r="L8" s="184">
        <v>5257</v>
      </c>
      <c r="M8" s="184">
        <v>82396</v>
      </c>
      <c r="N8" s="184">
        <v>7372749.1229999997</v>
      </c>
      <c r="O8" s="184">
        <v>480523.58</v>
      </c>
      <c r="P8" s="184">
        <v>6875739.6430000002</v>
      </c>
      <c r="Q8" s="184">
        <v>40351.773000000001</v>
      </c>
      <c r="R8" s="184">
        <v>3021.268</v>
      </c>
      <c r="S8" s="184">
        <v>37269.292999999998</v>
      </c>
    </row>
    <row r="9" spans="1:19">
      <c r="A9" s="188">
        <v>2005</v>
      </c>
      <c r="B9" s="183" t="s">
        <v>380</v>
      </c>
      <c r="C9" s="187" t="s">
        <v>379</v>
      </c>
      <c r="D9" s="187" t="s">
        <v>378</v>
      </c>
      <c r="E9" s="187" t="str">
        <f t="shared" si="0"/>
        <v>2005-451020 - Servicios de demolición y el derribo de edificios y otras estructuras</v>
      </c>
      <c r="F9" s="184">
        <v>158</v>
      </c>
      <c r="G9" s="184">
        <v>912427.83</v>
      </c>
      <c r="H9" s="184">
        <v>1165</v>
      </c>
      <c r="I9" s="186">
        <f t="shared" si="1"/>
        <v>0</v>
      </c>
      <c r="J9" s="186">
        <f t="shared" si="3"/>
        <v>883777</v>
      </c>
      <c r="K9" s="185">
        <f t="shared" si="2"/>
        <v>1.318205836992816E-3</v>
      </c>
      <c r="L9" s="184">
        <v>63</v>
      </c>
      <c r="M9" s="184">
        <v>1099</v>
      </c>
      <c r="N9" s="184">
        <v>95575.160999999993</v>
      </c>
      <c r="O9" s="184">
        <v>8225.6919999999991</v>
      </c>
      <c r="P9" s="184">
        <v>87264.116999999998</v>
      </c>
      <c r="Q9" s="184">
        <v>547.74199999999996</v>
      </c>
      <c r="R9" s="184">
        <v>38.987000000000002</v>
      </c>
      <c r="S9" s="184">
        <v>507.84</v>
      </c>
    </row>
    <row r="10" spans="1:19">
      <c r="A10" s="188">
        <v>2005</v>
      </c>
      <c r="B10" s="183" t="s">
        <v>380</v>
      </c>
      <c r="C10" s="187" t="s">
        <v>379</v>
      </c>
      <c r="D10" s="187" t="s">
        <v>382</v>
      </c>
      <c r="E10" s="187" t="str">
        <f t="shared" si="0"/>
        <v>2005-455000 - Alquiler de equipo de construcción o demolición dotado de operarios</v>
      </c>
      <c r="F10" s="184">
        <v>71</v>
      </c>
      <c r="G10" s="184">
        <v>320676.96999999997</v>
      </c>
      <c r="H10" s="184">
        <v>408</v>
      </c>
      <c r="I10" s="186">
        <f t="shared" si="1"/>
        <v>0</v>
      </c>
      <c r="J10" s="186">
        <f t="shared" si="3"/>
        <v>883777</v>
      </c>
      <c r="K10" s="185">
        <f t="shared" si="2"/>
        <v>4.6165491973653989E-4</v>
      </c>
      <c r="L10" s="184">
        <v>83</v>
      </c>
      <c r="M10" s="184">
        <v>322</v>
      </c>
      <c r="N10" s="184">
        <v>48165.478999999999</v>
      </c>
      <c r="O10" s="184">
        <v>4375.8029999999999</v>
      </c>
      <c r="P10" s="184">
        <v>43588.197999999997</v>
      </c>
      <c r="Q10" s="184">
        <v>223.22</v>
      </c>
      <c r="R10" s="184">
        <v>39.39</v>
      </c>
      <c r="S10" s="184">
        <v>182.66499999999999</v>
      </c>
    </row>
    <row r="11" spans="1:19">
      <c r="A11" s="188">
        <v>2005</v>
      </c>
      <c r="B11" s="183" t="s">
        <v>380</v>
      </c>
      <c r="C11" s="187" t="s">
        <v>379</v>
      </c>
      <c r="D11" s="187" t="s">
        <v>383</v>
      </c>
      <c r="E11" s="187" t="str">
        <f t="shared" si="0"/>
        <v>2005-454000 - Obras menores en construcción (contratistas, albañiles, carpinteros)</v>
      </c>
      <c r="F11" s="184">
        <v>27435</v>
      </c>
      <c r="G11" s="184">
        <v>73412979.129999995</v>
      </c>
      <c r="H11" s="184">
        <v>219278</v>
      </c>
      <c r="I11" s="186">
        <f t="shared" si="1"/>
        <v>0</v>
      </c>
      <c r="J11" s="186">
        <f t="shared" si="3"/>
        <v>883777</v>
      </c>
      <c r="K11" s="185">
        <f t="shared" si="2"/>
        <v>0.2481146262009534</v>
      </c>
      <c r="L11" s="184">
        <v>26179</v>
      </c>
      <c r="M11" s="184">
        <v>192554</v>
      </c>
      <c r="N11" s="184">
        <v>9919530.8399999999</v>
      </c>
      <c r="O11" s="184">
        <v>1158187.253</v>
      </c>
      <c r="P11" s="184">
        <v>8736152.4330000002</v>
      </c>
      <c r="Q11" s="184">
        <v>89735.527000000002</v>
      </c>
      <c r="R11" s="184">
        <v>12270.655000000001</v>
      </c>
      <c r="S11" s="184">
        <v>77288.86</v>
      </c>
    </row>
    <row r="12" spans="1:19">
      <c r="A12" s="188">
        <v>2005</v>
      </c>
      <c r="B12" s="183" t="s">
        <v>380</v>
      </c>
      <c r="C12" s="187" t="s">
        <v>379</v>
      </c>
      <c r="D12" s="187" t="s">
        <v>384</v>
      </c>
      <c r="E12" s="187" t="str">
        <f t="shared" si="0"/>
        <v>2005-453000 - Acondicionamiento de edificios</v>
      </c>
      <c r="F12" s="184">
        <v>2363</v>
      </c>
      <c r="G12" s="184">
        <v>12743573.25</v>
      </c>
      <c r="H12" s="184">
        <v>18040</v>
      </c>
      <c r="I12" s="186">
        <f t="shared" si="1"/>
        <v>0</v>
      </c>
      <c r="J12" s="186">
        <f t="shared" si="3"/>
        <v>883777</v>
      </c>
      <c r="K12" s="185">
        <f t="shared" si="2"/>
        <v>2.0412389098154852E-2</v>
      </c>
      <c r="L12" s="184">
        <v>1298</v>
      </c>
      <c r="M12" s="184">
        <v>16702</v>
      </c>
      <c r="N12" s="184">
        <v>1649403.0689999999</v>
      </c>
      <c r="O12" s="184">
        <v>130241.73</v>
      </c>
      <c r="P12" s="184">
        <v>1514697.51</v>
      </c>
      <c r="Q12" s="184">
        <v>9522.68</v>
      </c>
      <c r="R12" s="184">
        <v>882.91200000000003</v>
      </c>
      <c r="S12" s="184">
        <v>8621.8559999999998</v>
      </c>
    </row>
    <row r="13" spans="1:19">
      <c r="A13" s="188">
        <v>2006</v>
      </c>
      <c r="B13" s="183" t="s">
        <v>380</v>
      </c>
      <c r="C13" s="187" t="s">
        <v>379</v>
      </c>
      <c r="D13" s="187" t="s">
        <v>386</v>
      </c>
      <c r="E13" s="187" t="str">
        <f t="shared" si="0"/>
        <v>2006-452010 - Construcción de edificios completos o de partes de edificios</v>
      </c>
      <c r="F13" s="184">
        <v>10193</v>
      </c>
      <c r="G13" s="184">
        <v>260577246</v>
      </c>
      <c r="H13" s="184">
        <v>443999</v>
      </c>
      <c r="I13" s="186">
        <f t="shared" si="1"/>
        <v>1020766</v>
      </c>
      <c r="J13" s="186">
        <f t="shared" si="3"/>
        <v>1020766</v>
      </c>
      <c r="K13" s="185">
        <f t="shared" si="2"/>
        <v>0.43496648595270609</v>
      </c>
      <c r="L13" s="184">
        <v>17514</v>
      </c>
      <c r="M13" s="184">
        <v>424631</v>
      </c>
      <c r="N13" s="184">
        <v>30296012.212000001</v>
      </c>
      <c r="O13" s="184">
        <v>1701988.027</v>
      </c>
      <c r="P13" s="184">
        <v>28510067.759</v>
      </c>
      <c r="Q13" s="184">
        <v>182833.019</v>
      </c>
      <c r="R13" s="184">
        <v>8959.2549999999992</v>
      </c>
      <c r="S13" s="184">
        <v>173499.883</v>
      </c>
    </row>
    <row r="14" spans="1:19">
      <c r="A14" s="188">
        <v>2006</v>
      </c>
      <c r="B14" s="183" t="s">
        <v>380</v>
      </c>
      <c r="C14" s="187" t="s">
        <v>379</v>
      </c>
      <c r="D14" s="187" t="s">
        <v>385</v>
      </c>
      <c r="E14" s="187" t="str">
        <f t="shared" si="0"/>
        <v>2006-452020 - Obras de ingeniería</v>
      </c>
      <c r="F14" s="184">
        <v>4061</v>
      </c>
      <c r="G14" s="184">
        <v>190657318</v>
      </c>
      <c r="H14" s="184">
        <v>197365</v>
      </c>
      <c r="I14" s="186">
        <f t="shared" si="1"/>
        <v>0</v>
      </c>
      <c r="J14" s="186">
        <f t="shared" si="3"/>
        <v>1020766</v>
      </c>
      <c r="K14" s="185">
        <f t="shared" si="2"/>
        <v>0.19334989605845021</v>
      </c>
      <c r="L14" s="184">
        <v>8267</v>
      </c>
      <c r="M14" s="184">
        <v>188177</v>
      </c>
      <c r="N14" s="184">
        <v>22397813.447999999</v>
      </c>
      <c r="O14" s="184">
        <v>1207391.6629999999</v>
      </c>
      <c r="P14" s="184">
        <v>21089938.874000002</v>
      </c>
      <c r="Q14" s="184">
        <v>90623.301000000007</v>
      </c>
      <c r="R14" s="184">
        <v>4847.8109999999997</v>
      </c>
      <c r="S14" s="184">
        <v>85583.125</v>
      </c>
    </row>
    <row r="15" spans="1:19">
      <c r="A15" s="188">
        <v>2006</v>
      </c>
      <c r="B15" s="183" t="s">
        <v>380</v>
      </c>
      <c r="C15" s="187" t="s">
        <v>379</v>
      </c>
      <c r="D15" s="187" t="s">
        <v>384</v>
      </c>
      <c r="E15" s="187" t="str">
        <f t="shared" si="0"/>
        <v>2006-453000 - Acondicionamiento de edificios</v>
      </c>
      <c r="F15" s="184">
        <v>2317</v>
      </c>
      <c r="G15" s="184">
        <v>14938303.779999999</v>
      </c>
      <c r="H15" s="184">
        <v>21419</v>
      </c>
      <c r="I15" s="186">
        <f t="shared" si="1"/>
        <v>0</v>
      </c>
      <c r="J15" s="186">
        <f t="shared" si="3"/>
        <v>1020766</v>
      </c>
      <c r="K15" s="185">
        <f t="shared" si="2"/>
        <v>2.0983261589825681E-2</v>
      </c>
      <c r="L15" s="184">
        <v>1627</v>
      </c>
      <c r="M15" s="184">
        <v>19691</v>
      </c>
      <c r="N15" s="184">
        <v>1885796.246</v>
      </c>
      <c r="O15" s="184">
        <v>154141.80799999999</v>
      </c>
      <c r="P15" s="184">
        <v>1727816.4979999999</v>
      </c>
      <c r="Q15" s="184">
        <v>11084.03</v>
      </c>
      <c r="R15" s="184">
        <v>1044.326</v>
      </c>
      <c r="S15" s="184">
        <v>10017.716</v>
      </c>
    </row>
    <row r="16" spans="1:19">
      <c r="A16" s="188">
        <v>2006</v>
      </c>
      <c r="B16" s="183" t="s">
        <v>380</v>
      </c>
      <c r="C16" s="187" t="s">
        <v>379</v>
      </c>
      <c r="D16" s="187" t="s">
        <v>383</v>
      </c>
      <c r="E16" s="187" t="str">
        <f t="shared" si="0"/>
        <v>2006-454000 - Obras menores en construcción (contratistas, albañiles, carpinteros)</v>
      </c>
      <c r="F16" s="184">
        <v>30518</v>
      </c>
      <c r="G16" s="184">
        <v>83763924.640000001</v>
      </c>
      <c r="H16" s="184">
        <v>263154</v>
      </c>
      <c r="I16" s="186">
        <f t="shared" si="1"/>
        <v>0</v>
      </c>
      <c r="J16" s="186">
        <f t="shared" si="3"/>
        <v>1020766</v>
      </c>
      <c r="K16" s="185">
        <f t="shared" si="2"/>
        <v>0.25780051451556968</v>
      </c>
      <c r="L16" s="184">
        <v>37393</v>
      </c>
      <c r="M16" s="184">
        <v>225023</v>
      </c>
      <c r="N16" s="184">
        <v>12181097.280999999</v>
      </c>
      <c r="O16" s="184">
        <v>1701001.1259999999</v>
      </c>
      <c r="P16" s="184">
        <v>10451203.305</v>
      </c>
      <c r="Q16" s="184">
        <v>108312.274</v>
      </c>
      <c r="R16" s="184">
        <v>17879.557000000001</v>
      </c>
      <c r="S16" s="184">
        <v>90215.053</v>
      </c>
    </row>
    <row r="17" spans="1:19">
      <c r="A17" s="188">
        <v>2006</v>
      </c>
      <c r="B17" s="183" t="s">
        <v>380</v>
      </c>
      <c r="C17" s="187" t="s">
        <v>379</v>
      </c>
      <c r="D17" s="187" t="s">
        <v>382</v>
      </c>
      <c r="E17" s="187" t="str">
        <f t="shared" si="0"/>
        <v>2006-455000 - Alquiler de equipo de construcción o demolición dotado de operarios</v>
      </c>
      <c r="F17" s="184">
        <v>103</v>
      </c>
      <c r="G17" s="184">
        <v>455929.62</v>
      </c>
      <c r="H17" s="184">
        <v>399</v>
      </c>
      <c r="I17" s="186">
        <f t="shared" si="1"/>
        <v>0</v>
      </c>
      <c r="J17" s="186">
        <f t="shared" si="3"/>
        <v>1020766</v>
      </c>
      <c r="K17" s="185">
        <f t="shared" si="2"/>
        <v>3.9088292517579936E-4</v>
      </c>
      <c r="L17" s="184">
        <v>36</v>
      </c>
      <c r="M17" s="184">
        <v>362</v>
      </c>
      <c r="N17" s="184">
        <v>29440.623</v>
      </c>
      <c r="O17" s="184">
        <v>3166.0639999999999</v>
      </c>
      <c r="P17" s="184">
        <v>26245.871999999999</v>
      </c>
      <c r="Q17" s="184">
        <v>208.542</v>
      </c>
      <c r="R17" s="184">
        <v>19.989999999999998</v>
      </c>
      <c r="S17" s="184">
        <v>188.21899999999999</v>
      </c>
    </row>
    <row r="18" spans="1:19">
      <c r="A18" s="188">
        <v>2006</v>
      </c>
      <c r="B18" s="183" t="s">
        <v>380</v>
      </c>
      <c r="C18" s="187" t="s">
        <v>379</v>
      </c>
      <c r="D18" s="187" t="s">
        <v>381</v>
      </c>
      <c r="E18" s="187" t="str">
        <f t="shared" si="0"/>
        <v>2006-451010 - Preparación del terreno, excavaciones y movimientos de tierras</v>
      </c>
      <c r="F18" s="184">
        <v>5670</v>
      </c>
      <c r="G18" s="184">
        <v>69620055.269999996</v>
      </c>
      <c r="H18" s="184">
        <v>92988</v>
      </c>
      <c r="I18" s="186">
        <f t="shared" si="1"/>
        <v>0</v>
      </c>
      <c r="J18" s="186">
        <f t="shared" si="3"/>
        <v>1020766</v>
      </c>
      <c r="K18" s="185">
        <f t="shared" si="2"/>
        <v>9.1096294351496812E-2</v>
      </c>
      <c r="L18" s="184">
        <v>6100</v>
      </c>
      <c r="M18" s="184">
        <v>86377</v>
      </c>
      <c r="N18" s="184">
        <v>7745568.5990000004</v>
      </c>
      <c r="O18" s="184">
        <v>536546.91700000002</v>
      </c>
      <c r="P18" s="184">
        <v>7178407.6030000001</v>
      </c>
      <c r="Q18" s="184">
        <v>42861.48</v>
      </c>
      <c r="R18" s="184">
        <v>3377.7759999999998</v>
      </c>
      <c r="S18" s="184">
        <v>39406.51</v>
      </c>
    </row>
    <row r="19" spans="1:19">
      <c r="A19" s="188">
        <v>2006</v>
      </c>
      <c r="B19" s="183" t="s">
        <v>380</v>
      </c>
      <c r="C19" s="187" t="s">
        <v>379</v>
      </c>
      <c r="D19" s="187" t="s">
        <v>378</v>
      </c>
      <c r="E19" s="187" t="str">
        <f t="shared" si="0"/>
        <v>2006-451020 - Servicios de demolición y el derribo de edificios y otras estructuras</v>
      </c>
      <c r="F19" s="184">
        <v>196</v>
      </c>
      <c r="G19" s="184">
        <v>1259127.96</v>
      </c>
      <c r="H19" s="184">
        <v>1442</v>
      </c>
      <c r="I19" s="186">
        <f t="shared" si="1"/>
        <v>0</v>
      </c>
      <c r="J19" s="186">
        <f t="shared" si="3"/>
        <v>1020766</v>
      </c>
      <c r="K19" s="185">
        <f t="shared" si="2"/>
        <v>1.412664606775696E-3</v>
      </c>
      <c r="L19" s="184">
        <v>67</v>
      </c>
      <c r="M19" s="184">
        <v>1373</v>
      </c>
      <c r="N19" s="184">
        <v>91631.08</v>
      </c>
      <c r="O19" s="184">
        <v>6470.9790000000003</v>
      </c>
      <c r="P19" s="184">
        <v>85067.887000000002</v>
      </c>
      <c r="Q19" s="184">
        <v>658.13400000000001</v>
      </c>
      <c r="R19" s="184">
        <v>44.317999999999998</v>
      </c>
      <c r="S19" s="184">
        <v>612.9</v>
      </c>
    </row>
    <row r="20" spans="1:19">
      <c r="A20" s="188">
        <v>2007</v>
      </c>
      <c r="B20" s="183" t="s">
        <v>380</v>
      </c>
      <c r="C20" s="187" t="s">
        <v>379</v>
      </c>
      <c r="D20" s="187" t="s">
        <v>386</v>
      </c>
      <c r="E20" s="187" t="str">
        <f t="shared" si="0"/>
        <v>2007-452010 - Construcción de edificios completos o de partes de edificios</v>
      </c>
      <c r="F20" s="184">
        <v>9789</v>
      </c>
      <c r="G20" s="184">
        <v>287005970.56999999</v>
      </c>
      <c r="H20" s="184">
        <v>453036</v>
      </c>
      <c r="I20" s="186">
        <f t="shared" si="1"/>
        <v>1107711</v>
      </c>
      <c r="J20" s="186">
        <f t="shared" si="3"/>
        <v>1107711</v>
      </c>
      <c r="K20" s="185">
        <f t="shared" si="2"/>
        <v>0.40898393172948538</v>
      </c>
      <c r="L20" s="184">
        <v>23004</v>
      </c>
      <c r="M20" s="184">
        <v>427835</v>
      </c>
      <c r="N20" s="184">
        <v>32421479.063000001</v>
      </c>
      <c r="O20" s="184">
        <v>2122171.4939999999</v>
      </c>
      <c r="P20" s="184">
        <v>30205308.243000001</v>
      </c>
      <c r="Q20" s="184">
        <v>187070.79500000001</v>
      </c>
      <c r="R20" s="184">
        <v>11270.236000000001</v>
      </c>
      <c r="S20" s="184">
        <v>175412.78400000001</v>
      </c>
    </row>
    <row r="21" spans="1:19">
      <c r="A21" s="188">
        <v>2007</v>
      </c>
      <c r="B21" s="183" t="s">
        <v>380</v>
      </c>
      <c r="C21" s="187" t="s">
        <v>379</v>
      </c>
      <c r="D21" s="187" t="s">
        <v>385</v>
      </c>
      <c r="E21" s="187" t="str">
        <f t="shared" si="0"/>
        <v>2007-452020 - Obras de ingeniería</v>
      </c>
      <c r="F21" s="184">
        <v>4165</v>
      </c>
      <c r="G21" s="184">
        <v>191604343.77000001</v>
      </c>
      <c r="H21" s="184">
        <v>184548</v>
      </c>
      <c r="I21" s="186">
        <f t="shared" si="1"/>
        <v>0</v>
      </c>
      <c r="J21" s="186">
        <f t="shared" si="3"/>
        <v>1107711</v>
      </c>
      <c r="K21" s="185">
        <f t="shared" si="2"/>
        <v>0.16660302190733864</v>
      </c>
      <c r="L21" s="184">
        <v>8871</v>
      </c>
      <c r="M21" s="184">
        <v>174796</v>
      </c>
      <c r="N21" s="184">
        <v>22550149.342</v>
      </c>
      <c r="O21" s="184">
        <v>1335059.9129999999</v>
      </c>
      <c r="P21" s="184">
        <v>21100141.802000001</v>
      </c>
      <c r="Q21" s="184">
        <v>85794.528000000006</v>
      </c>
      <c r="R21" s="184">
        <v>5163.1559999999999</v>
      </c>
      <c r="S21" s="184">
        <v>80459.884000000005</v>
      </c>
    </row>
    <row r="22" spans="1:19">
      <c r="A22" s="188">
        <v>2007</v>
      </c>
      <c r="B22" s="183" t="s">
        <v>380</v>
      </c>
      <c r="C22" s="187" t="s">
        <v>379</v>
      </c>
      <c r="D22" s="187" t="s">
        <v>384</v>
      </c>
      <c r="E22" s="187" t="str">
        <f t="shared" si="0"/>
        <v>2007-453000 - Acondicionamiento de edificios</v>
      </c>
      <c r="F22" s="184">
        <v>2277</v>
      </c>
      <c r="G22" s="184">
        <v>14509773.09</v>
      </c>
      <c r="H22" s="184">
        <v>21335</v>
      </c>
      <c r="I22" s="186">
        <f t="shared" si="1"/>
        <v>0</v>
      </c>
      <c r="J22" s="186">
        <f t="shared" si="3"/>
        <v>1107711</v>
      </c>
      <c r="K22" s="185">
        <f t="shared" si="2"/>
        <v>1.9260438868982974E-2</v>
      </c>
      <c r="L22" s="184">
        <v>1863</v>
      </c>
      <c r="M22" s="184">
        <v>19400</v>
      </c>
      <c r="N22" s="184">
        <v>1856940.324</v>
      </c>
      <c r="O22" s="184">
        <v>168447.807</v>
      </c>
      <c r="P22" s="184">
        <v>1680688.825</v>
      </c>
      <c r="Q22" s="184">
        <v>10899.944</v>
      </c>
      <c r="R22" s="184">
        <v>1172.653</v>
      </c>
      <c r="S22" s="184">
        <v>9705.9760000000006</v>
      </c>
    </row>
    <row r="23" spans="1:19">
      <c r="A23" s="188">
        <v>2007</v>
      </c>
      <c r="B23" s="183" t="s">
        <v>380</v>
      </c>
      <c r="C23" s="187" t="s">
        <v>379</v>
      </c>
      <c r="D23" s="187" t="s">
        <v>383</v>
      </c>
      <c r="E23" s="187" t="str">
        <f t="shared" si="0"/>
        <v>2007-454000 - Obras menores en construcción (contratistas, albañiles, carpinteros)</v>
      </c>
      <c r="F23" s="184">
        <v>32965</v>
      </c>
      <c r="G23" s="184">
        <v>97860335.870000005</v>
      </c>
      <c r="H23" s="184">
        <v>296751</v>
      </c>
      <c r="I23" s="186">
        <f t="shared" si="1"/>
        <v>0</v>
      </c>
      <c r="J23" s="186">
        <f t="shared" si="3"/>
        <v>1107711</v>
      </c>
      <c r="K23" s="185">
        <f t="shared" si="2"/>
        <v>0.26789568759360521</v>
      </c>
      <c r="L23" s="184">
        <v>47860</v>
      </c>
      <c r="M23" s="184">
        <v>247729</v>
      </c>
      <c r="N23" s="184">
        <v>14547161.963</v>
      </c>
      <c r="O23" s="184">
        <v>2396491.6030000001</v>
      </c>
      <c r="P23" s="184">
        <v>12115620.806</v>
      </c>
      <c r="Q23" s="184">
        <v>124079.954</v>
      </c>
      <c r="R23" s="184">
        <v>24378.058000000001</v>
      </c>
      <c r="S23" s="184">
        <v>99449.944000000003</v>
      </c>
    </row>
    <row r="24" spans="1:19">
      <c r="A24" s="188">
        <v>2007</v>
      </c>
      <c r="B24" s="183" t="s">
        <v>380</v>
      </c>
      <c r="C24" s="187" t="s">
        <v>379</v>
      </c>
      <c r="D24" s="187" t="s">
        <v>382</v>
      </c>
      <c r="E24" s="187" t="str">
        <f t="shared" si="0"/>
        <v>2007-455000 - Alquiler de equipo de construcción o demolición dotado de operarios</v>
      </c>
      <c r="F24" s="184">
        <v>132</v>
      </c>
      <c r="G24" s="184">
        <v>1064266.99</v>
      </c>
      <c r="H24" s="184">
        <v>903</v>
      </c>
      <c r="I24" s="186">
        <f t="shared" si="1"/>
        <v>0</v>
      </c>
      <c r="J24" s="186">
        <f t="shared" si="3"/>
        <v>1107711</v>
      </c>
      <c r="K24" s="185">
        <f t="shared" si="2"/>
        <v>8.1519457692484773E-4</v>
      </c>
      <c r="L24" s="184">
        <v>71</v>
      </c>
      <c r="M24" s="184">
        <v>831</v>
      </c>
      <c r="N24" s="184">
        <v>111700.378</v>
      </c>
      <c r="O24" s="184">
        <v>8199.2729999999992</v>
      </c>
      <c r="P24" s="184">
        <v>103501.106</v>
      </c>
      <c r="Q24" s="184">
        <v>579.10199999999998</v>
      </c>
      <c r="R24" s="184">
        <v>44.561</v>
      </c>
      <c r="S24" s="184">
        <v>534.54100000000005</v>
      </c>
    </row>
    <row r="25" spans="1:19">
      <c r="A25" s="188">
        <v>2007</v>
      </c>
      <c r="B25" s="183" t="s">
        <v>380</v>
      </c>
      <c r="C25" s="187" t="s">
        <v>379</v>
      </c>
      <c r="D25" s="187" t="s">
        <v>381</v>
      </c>
      <c r="E25" s="187" t="str">
        <f t="shared" si="0"/>
        <v>2007-451010 - Preparación del terreno, excavaciones y movimientos de tierras</v>
      </c>
      <c r="F25" s="184">
        <v>6996</v>
      </c>
      <c r="G25" s="184">
        <v>107566776.54000001</v>
      </c>
      <c r="H25" s="184">
        <v>148041</v>
      </c>
      <c r="I25" s="186">
        <f t="shared" si="1"/>
        <v>0</v>
      </c>
      <c r="J25" s="186">
        <f t="shared" si="3"/>
        <v>1107711</v>
      </c>
      <c r="K25" s="185">
        <f t="shared" si="2"/>
        <v>0.13364586972594839</v>
      </c>
      <c r="L25" s="184">
        <v>8669</v>
      </c>
      <c r="M25" s="184">
        <v>138888</v>
      </c>
      <c r="N25" s="184">
        <v>13218001.686000001</v>
      </c>
      <c r="O25" s="184">
        <v>859278.81700000004</v>
      </c>
      <c r="P25" s="184">
        <v>12309271.002</v>
      </c>
      <c r="Q25" s="184">
        <v>66840.498999999996</v>
      </c>
      <c r="R25" s="184">
        <v>4828.567</v>
      </c>
      <c r="S25" s="184">
        <v>61872.942000000003</v>
      </c>
    </row>
    <row r="26" spans="1:19">
      <c r="A26" s="188">
        <v>2007</v>
      </c>
      <c r="B26" s="183" t="s">
        <v>380</v>
      </c>
      <c r="C26" s="187" t="s">
        <v>379</v>
      </c>
      <c r="D26" s="187" t="s">
        <v>378</v>
      </c>
      <c r="E26" s="187" t="str">
        <f t="shared" si="0"/>
        <v>2007-451020 - Servicios de demolición y el derribo de edificios y otras estructuras</v>
      </c>
      <c r="F26" s="184">
        <v>284</v>
      </c>
      <c r="G26" s="184">
        <v>2171043.89</v>
      </c>
      <c r="H26" s="184">
        <v>3097</v>
      </c>
      <c r="I26" s="186">
        <f t="shared" si="1"/>
        <v>0</v>
      </c>
      <c r="J26" s="186">
        <f t="shared" si="3"/>
        <v>1107711</v>
      </c>
      <c r="K26" s="185">
        <f t="shared" si="2"/>
        <v>2.7958555977145665E-3</v>
      </c>
      <c r="L26" s="184">
        <v>158</v>
      </c>
      <c r="M26" s="184">
        <v>2924</v>
      </c>
      <c r="N26" s="184">
        <v>170374.946</v>
      </c>
      <c r="O26" s="184">
        <v>11888.787</v>
      </c>
      <c r="P26" s="184">
        <v>158272.15</v>
      </c>
      <c r="Q26" s="184">
        <v>1233.751</v>
      </c>
      <c r="R26" s="184">
        <v>82.457999999999998</v>
      </c>
      <c r="S26" s="184">
        <v>1149.2940000000001</v>
      </c>
    </row>
    <row r="27" spans="1:19">
      <c r="A27" s="188">
        <v>2008</v>
      </c>
      <c r="B27" s="183" t="s">
        <v>380</v>
      </c>
      <c r="C27" s="187" t="s">
        <v>379</v>
      </c>
      <c r="D27" s="187" t="s">
        <v>378</v>
      </c>
      <c r="E27" s="187" t="str">
        <f t="shared" si="0"/>
        <v>2008-451020 - Servicios de demolición y el derribo de edificios y otras estructuras</v>
      </c>
      <c r="F27" s="184">
        <v>336</v>
      </c>
      <c r="G27" s="184">
        <v>3053941.36</v>
      </c>
      <c r="H27" s="184">
        <v>3207</v>
      </c>
      <c r="I27" s="186">
        <f t="shared" si="1"/>
        <v>1185052</v>
      </c>
      <c r="J27" s="186">
        <f t="shared" si="3"/>
        <v>1185052</v>
      </c>
      <c r="K27" s="185">
        <f t="shared" si="2"/>
        <v>2.706210360389249E-3</v>
      </c>
      <c r="L27" s="184">
        <v>213</v>
      </c>
      <c r="M27" s="184">
        <v>2975</v>
      </c>
      <c r="N27" s="184">
        <v>240629.93299999999</v>
      </c>
      <c r="O27" s="184">
        <v>18878.199000000001</v>
      </c>
      <c r="P27" s="184">
        <v>220783.66899999999</v>
      </c>
      <c r="Q27" s="184">
        <v>1425.7619999999999</v>
      </c>
      <c r="R27" s="184">
        <v>107.854</v>
      </c>
      <c r="S27" s="184">
        <v>1313.913</v>
      </c>
    </row>
    <row r="28" spans="1:19">
      <c r="A28" s="188">
        <v>2008</v>
      </c>
      <c r="B28" s="183" t="s">
        <v>380</v>
      </c>
      <c r="C28" s="187" t="s">
        <v>379</v>
      </c>
      <c r="D28" s="187" t="s">
        <v>381</v>
      </c>
      <c r="E28" s="187" t="str">
        <f t="shared" si="0"/>
        <v>2008-451010 - Preparación del terreno, excavaciones y movimientos de tierras</v>
      </c>
      <c r="F28" s="184">
        <v>7044</v>
      </c>
      <c r="G28" s="184">
        <v>128295327.95999999</v>
      </c>
      <c r="H28" s="184">
        <v>179330</v>
      </c>
      <c r="I28" s="186">
        <f t="shared" si="1"/>
        <v>0</v>
      </c>
      <c r="J28" s="186">
        <f t="shared" si="3"/>
        <v>1185052</v>
      </c>
      <c r="K28" s="185">
        <f t="shared" si="2"/>
        <v>0.15132669283710756</v>
      </c>
      <c r="L28" s="184">
        <v>11642</v>
      </c>
      <c r="M28" s="184">
        <v>167052</v>
      </c>
      <c r="N28" s="184">
        <v>15840380.76</v>
      </c>
      <c r="O28" s="184">
        <v>1126133.872</v>
      </c>
      <c r="P28" s="184">
        <v>14673617.879000001</v>
      </c>
      <c r="Q28" s="184">
        <v>81092.293999999994</v>
      </c>
      <c r="R28" s="184">
        <v>6446.8789999999999</v>
      </c>
      <c r="S28" s="184">
        <v>74510.009000000005</v>
      </c>
    </row>
    <row r="29" spans="1:19">
      <c r="A29" s="188">
        <v>2008</v>
      </c>
      <c r="B29" s="183" t="s">
        <v>380</v>
      </c>
      <c r="C29" s="187" t="s">
        <v>379</v>
      </c>
      <c r="D29" s="187" t="s">
        <v>382</v>
      </c>
      <c r="E29" s="187" t="str">
        <f t="shared" si="0"/>
        <v>2008-455000 - Alquiler de equipo de construcción o demolición dotado de operarios</v>
      </c>
      <c r="F29" s="184">
        <v>165</v>
      </c>
      <c r="G29" s="184">
        <v>947067.92</v>
      </c>
      <c r="H29" s="184">
        <v>882</v>
      </c>
      <c r="I29" s="186">
        <f t="shared" si="1"/>
        <v>0</v>
      </c>
      <c r="J29" s="186">
        <f t="shared" si="3"/>
        <v>1185052</v>
      </c>
      <c r="K29" s="185">
        <f t="shared" si="2"/>
        <v>7.4427113746907303E-4</v>
      </c>
      <c r="L29" s="184">
        <v>84</v>
      </c>
      <c r="M29" s="184">
        <v>795</v>
      </c>
      <c r="N29" s="184">
        <v>96287.081999999995</v>
      </c>
      <c r="O29" s="184">
        <v>8816.61</v>
      </c>
      <c r="P29" s="184">
        <v>86909.154999999999</v>
      </c>
      <c r="Q29" s="184">
        <v>522.22299999999996</v>
      </c>
      <c r="R29" s="184">
        <v>50.646000000000001</v>
      </c>
      <c r="S29" s="184">
        <v>470.827</v>
      </c>
    </row>
    <row r="30" spans="1:19">
      <c r="A30" s="188">
        <v>2008</v>
      </c>
      <c r="B30" s="183" t="s">
        <v>380</v>
      </c>
      <c r="C30" s="187" t="s">
        <v>379</v>
      </c>
      <c r="D30" s="187" t="s">
        <v>383</v>
      </c>
      <c r="E30" s="187" t="str">
        <f t="shared" si="0"/>
        <v>2008-454000 - Obras menores en construcción (contratistas, albañiles, carpinteros)</v>
      </c>
      <c r="F30" s="184">
        <v>34864</v>
      </c>
      <c r="G30" s="184">
        <v>112886082.11</v>
      </c>
      <c r="H30" s="184">
        <v>305511</v>
      </c>
      <c r="I30" s="186">
        <f t="shared" si="1"/>
        <v>0</v>
      </c>
      <c r="J30" s="186">
        <f t="shared" si="3"/>
        <v>1185052</v>
      </c>
      <c r="K30" s="185">
        <f t="shared" si="2"/>
        <v>0.25780387696067347</v>
      </c>
      <c r="L30" s="184">
        <v>49658</v>
      </c>
      <c r="M30" s="184">
        <v>254085</v>
      </c>
      <c r="N30" s="184">
        <v>15006812.140000001</v>
      </c>
      <c r="O30" s="184">
        <v>2540151.2560000001</v>
      </c>
      <c r="P30" s="184">
        <v>12436231.228</v>
      </c>
      <c r="Q30" s="184">
        <v>129265.024</v>
      </c>
      <c r="R30" s="184">
        <v>25713.106</v>
      </c>
      <c r="S30" s="184">
        <v>103297.202</v>
      </c>
    </row>
    <row r="31" spans="1:19">
      <c r="A31" s="188">
        <v>2008</v>
      </c>
      <c r="B31" s="183" t="s">
        <v>380</v>
      </c>
      <c r="C31" s="187" t="s">
        <v>379</v>
      </c>
      <c r="D31" s="187" t="s">
        <v>384</v>
      </c>
      <c r="E31" s="187" t="str">
        <f t="shared" si="0"/>
        <v>2008-453000 - Acondicionamiento de edificios</v>
      </c>
      <c r="F31" s="184">
        <v>2267</v>
      </c>
      <c r="G31" s="184">
        <v>16954753.649999999</v>
      </c>
      <c r="H31" s="184">
        <v>24516</v>
      </c>
      <c r="I31" s="186">
        <f t="shared" si="1"/>
        <v>0</v>
      </c>
      <c r="J31" s="186">
        <f t="shared" si="3"/>
        <v>1185052</v>
      </c>
      <c r="K31" s="185">
        <f t="shared" si="2"/>
        <v>2.0687699780262806E-2</v>
      </c>
      <c r="L31" s="184">
        <v>2370</v>
      </c>
      <c r="M31" s="184">
        <v>22091</v>
      </c>
      <c r="N31" s="184">
        <v>2095817.4669999999</v>
      </c>
      <c r="O31" s="184">
        <v>196246.78200000001</v>
      </c>
      <c r="P31" s="184">
        <v>1894916.7150000001</v>
      </c>
      <c r="Q31" s="184">
        <v>12508.483</v>
      </c>
      <c r="R31" s="184">
        <v>1422.3409999999999</v>
      </c>
      <c r="S31" s="184">
        <v>11066.489</v>
      </c>
    </row>
    <row r="32" spans="1:19">
      <c r="A32" s="188">
        <v>2008</v>
      </c>
      <c r="B32" s="183" t="s">
        <v>380</v>
      </c>
      <c r="C32" s="187" t="s">
        <v>379</v>
      </c>
      <c r="D32" s="187" t="s">
        <v>385</v>
      </c>
      <c r="E32" s="187" t="str">
        <f t="shared" si="0"/>
        <v>2008-452020 - Obras de ingeniería</v>
      </c>
      <c r="F32" s="184">
        <v>4456</v>
      </c>
      <c r="G32" s="184">
        <v>206799118.59999999</v>
      </c>
      <c r="H32" s="184">
        <v>195579</v>
      </c>
      <c r="I32" s="186">
        <f t="shared" si="1"/>
        <v>0</v>
      </c>
      <c r="J32" s="186">
        <f t="shared" si="3"/>
        <v>1185052</v>
      </c>
      <c r="K32" s="185">
        <f t="shared" si="2"/>
        <v>0.16503832743204519</v>
      </c>
      <c r="L32" s="184">
        <v>10656</v>
      </c>
      <c r="M32" s="184">
        <v>183467</v>
      </c>
      <c r="N32" s="184">
        <v>23794028.182</v>
      </c>
      <c r="O32" s="184">
        <v>1549050.5290000001</v>
      </c>
      <c r="P32" s="184">
        <v>22109618.291999999</v>
      </c>
      <c r="Q32" s="184">
        <v>90355.596000000005</v>
      </c>
      <c r="R32" s="184">
        <v>6029.5730000000003</v>
      </c>
      <c r="S32" s="184">
        <v>84161.22</v>
      </c>
    </row>
    <row r="33" spans="1:19">
      <c r="A33" s="188">
        <v>2008</v>
      </c>
      <c r="B33" s="183" t="s">
        <v>380</v>
      </c>
      <c r="C33" s="187" t="s">
        <v>379</v>
      </c>
      <c r="D33" s="187" t="s">
        <v>386</v>
      </c>
      <c r="E33" s="187" t="str">
        <f t="shared" si="0"/>
        <v>2008-452010 - Construcción de edificios completos o de partes de edificios</v>
      </c>
      <c r="F33" s="184">
        <v>9897</v>
      </c>
      <c r="G33" s="184">
        <v>285923360.47000003</v>
      </c>
      <c r="H33" s="184">
        <v>476027</v>
      </c>
      <c r="I33" s="186">
        <f t="shared" si="1"/>
        <v>0</v>
      </c>
      <c r="J33" s="186">
        <f t="shared" si="3"/>
        <v>1185052</v>
      </c>
      <c r="K33" s="185">
        <f t="shared" si="2"/>
        <v>0.40169292149205266</v>
      </c>
      <c r="L33" s="184">
        <v>24688</v>
      </c>
      <c r="M33" s="184">
        <v>449125</v>
      </c>
      <c r="N33" s="184">
        <v>35395419.504000001</v>
      </c>
      <c r="O33" s="184">
        <v>2315498.9479999999</v>
      </c>
      <c r="P33" s="184">
        <v>32993608.366999999</v>
      </c>
      <c r="Q33" s="184">
        <v>198448.51699999999</v>
      </c>
      <c r="R33" s="184">
        <v>12285.021000000001</v>
      </c>
      <c r="S33" s="184">
        <v>185782.94899999999</v>
      </c>
    </row>
    <row r="34" spans="1:19">
      <c r="A34" s="188">
        <v>2009</v>
      </c>
      <c r="B34" s="183" t="s">
        <v>380</v>
      </c>
      <c r="C34" s="187" t="s">
        <v>379</v>
      </c>
      <c r="D34" s="187" t="s">
        <v>378</v>
      </c>
      <c r="E34" s="187" t="str">
        <f t="shared" si="0"/>
        <v>2009-451020 - Servicios de demolición y el derribo de edificios y otras estructuras</v>
      </c>
      <c r="F34" s="184">
        <v>364</v>
      </c>
      <c r="G34" s="184">
        <v>2604123.56</v>
      </c>
      <c r="H34" s="184">
        <v>4187</v>
      </c>
      <c r="I34" s="186">
        <f t="shared" si="1"/>
        <v>1046857</v>
      </c>
      <c r="J34" s="186">
        <f t="shared" si="3"/>
        <v>1046857</v>
      </c>
      <c r="K34" s="185">
        <f t="shared" si="2"/>
        <v>3.9995911571494482E-3</v>
      </c>
      <c r="L34" s="184">
        <v>197</v>
      </c>
      <c r="M34" s="184">
        <v>3973</v>
      </c>
      <c r="N34" s="184">
        <v>267182.03999999998</v>
      </c>
      <c r="O34" s="184">
        <v>20917.416000000001</v>
      </c>
      <c r="P34" s="184">
        <v>241189.62700000001</v>
      </c>
      <c r="Q34" s="184">
        <v>1586.1089999999999</v>
      </c>
      <c r="R34" s="184">
        <v>104.19799999999999</v>
      </c>
      <c r="S34" s="184">
        <v>1476.4169999999999</v>
      </c>
    </row>
    <row r="35" spans="1:19">
      <c r="A35" s="188">
        <v>2009</v>
      </c>
      <c r="B35" s="183" t="s">
        <v>380</v>
      </c>
      <c r="C35" s="187" t="s">
        <v>379</v>
      </c>
      <c r="D35" s="187" t="s">
        <v>381</v>
      </c>
      <c r="E35" s="187" t="str">
        <f t="shared" si="0"/>
        <v>2009-451010 - Preparación del terreno, excavaciones y movimientos de tierras</v>
      </c>
      <c r="F35" s="184">
        <v>6916</v>
      </c>
      <c r="G35" s="184">
        <v>127774712.51000001</v>
      </c>
      <c r="H35" s="184">
        <v>169343</v>
      </c>
      <c r="I35" s="186">
        <f t="shared" si="1"/>
        <v>0</v>
      </c>
      <c r="J35" s="186">
        <f t="shared" si="3"/>
        <v>1046857</v>
      </c>
      <c r="K35" s="185">
        <f t="shared" si="2"/>
        <v>0.16176325897424385</v>
      </c>
      <c r="L35" s="184">
        <v>10884</v>
      </c>
      <c r="M35" s="184">
        <v>157881</v>
      </c>
      <c r="N35" s="184">
        <v>16862494.927999999</v>
      </c>
      <c r="O35" s="184">
        <v>1139246.666</v>
      </c>
      <c r="P35" s="184">
        <v>15671698.535</v>
      </c>
      <c r="Q35" s="184">
        <v>77877.434999999998</v>
      </c>
      <c r="R35" s="184">
        <v>6162.5910000000003</v>
      </c>
      <c r="S35" s="184">
        <v>71580.095000000001</v>
      </c>
    </row>
    <row r="36" spans="1:19">
      <c r="A36" s="188">
        <v>2009</v>
      </c>
      <c r="B36" s="183" t="s">
        <v>380</v>
      </c>
      <c r="C36" s="187" t="s">
        <v>379</v>
      </c>
      <c r="D36" s="187" t="s">
        <v>382</v>
      </c>
      <c r="E36" s="187" t="str">
        <f t="shared" si="0"/>
        <v>2009-455000 - Alquiler de equipo de construcción o demolición dotado de operarios</v>
      </c>
      <c r="F36" s="184">
        <v>197</v>
      </c>
      <c r="G36" s="184">
        <v>948623.45</v>
      </c>
      <c r="H36" s="184">
        <v>999</v>
      </c>
      <c r="I36" s="186">
        <f t="shared" si="1"/>
        <v>0</v>
      </c>
      <c r="J36" s="186">
        <f t="shared" si="3"/>
        <v>1046857</v>
      </c>
      <c r="K36" s="185">
        <f t="shared" si="2"/>
        <v>9.5428506472230686E-4</v>
      </c>
      <c r="L36" s="184">
        <v>102</v>
      </c>
      <c r="M36" s="184">
        <v>894</v>
      </c>
      <c r="N36" s="184">
        <v>130816.389</v>
      </c>
      <c r="O36" s="184">
        <v>13592.402</v>
      </c>
      <c r="P36" s="184">
        <v>115397.41800000001</v>
      </c>
      <c r="Q36" s="184">
        <v>564.25400000000002</v>
      </c>
      <c r="R36" s="184">
        <v>63.56</v>
      </c>
      <c r="S36" s="184">
        <v>498.69400000000002</v>
      </c>
    </row>
    <row r="37" spans="1:19">
      <c r="A37" s="188">
        <v>2009</v>
      </c>
      <c r="B37" s="183" t="s">
        <v>380</v>
      </c>
      <c r="C37" s="187" t="s">
        <v>379</v>
      </c>
      <c r="D37" s="187" t="s">
        <v>383</v>
      </c>
      <c r="E37" s="187" t="str">
        <f t="shared" si="0"/>
        <v>2009-454000 - Obras menores en construcción (contratistas, albañiles, carpinteros)</v>
      </c>
      <c r="F37" s="184">
        <v>35838</v>
      </c>
      <c r="G37" s="184">
        <v>98105476.519999996</v>
      </c>
      <c r="H37" s="184">
        <v>245460</v>
      </c>
      <c r="I37" s="186">
        <f t="shared" si="1"/>
        <v>0</v>
      </c>
      <c r="J37" s="186">
        <f t="shared" si="3"/>
        <v>1046857</v>
      </c>
      <c r="K37" s="185">
        <f t="shared" si="2"/>
        <v>0.23447328527200945</v>
      </c>
      <c r="L37" s="184">
        <v>32120</v>
      </c>
      <c r="M37" s="184">
        <v>212283</v>
      </c>
      <c r="N37" s="184">
        <v>12465091.956</v>
      </c>
      <c r="O37" s="184">
        <v>1729226.4909999999</v>
      </c>
      <c r="P37" s="184">
        <v>10700413.259</v>
      </c>
      <c r="Q37" s="184">
        <v>102740.105</v>
      </c>
      <c r="R37" s="184">
        <v>16319.948</v>
      </c>
      <c r="S37" s="184">
        <v>86197.154999999999</v>
      </c>
    </row>
    <row r="38" spans="1:19">
      <c r="A38" s="188">
        <v>2009</v>
      </c>
      <c r="B38" s="183" t="s">
        <v>380</v>
      </c>
      <c r="C38" s="187" t="s">
        <v>379</v>
      </c>
      <c r="D38" s="187" t="s">
        <v>384</v>
      </c>
      <c r="E38" s="187" t="str">
        <f t="shared" ref="E38:E69" si="4">A38&amp;"-"&amp;D38</f>
        <v>2009-453000 - Acondicionamiento de edificios</v>
      </c>
      <c r="F38" s="184">
        <v>2270</v>
      </c>
      <c r="G38" s="184">
        <v>15527841.800000001</v>
      </c>
      <c r="H38" s="184">
        <v>28559</v>
      </c>
      <c r="I38" s="186">
        <f t="shared" ref="I38:I69" si="5">IF(A38&lt;&gt;A37,SUMIFS(H38:H128,A38:A128,A38),0)</f>
        <v>0</v>
      </c>
      <c r="J38" s="186">
        <f t="shared" si="3"/>
        <v>1046857</v>
      </c>
      <c r="K38" s="185">
        <f t="shared" ref="K38:K69" si="6">H38/J38</f>
        <v>2.7280707871275636E-2</v>
      </c>
      <c r="L38" s="184">
        <v>7252</v>
      </c>
      <c r="M38" s="184">
        <v>21169</v>
      </c>
      <c r="N38" s="184">
        <v>2452463.6159999999</v>
      </c>
      <c r="O38" s="184">
        <v>451635.12099999998</v>
      </c>
      <c r="P38" s="184">
        <v>1996749.912</v>
      </c>
      <c r="Q38" s="184">
        <v>15439.384</v>
      </c>
      <c r="R38" s="184">
        <v>4337.0349999999999</v>
      </c>
      <c r="S38" s="184">
        <v>11077.775</v>
      </c>
    </row>
    <row r="39" spans="1:19">
      <c r="A39" s="188">
        <v>2009</v>
      </c>
      <c r="B39" s="183" t="s">
        <v>380</v>
      </c>
      <c r="C39" s="187" t="s">
        <v>379</v>
      </c>
      <c r="D39" s="187" t="s">
        <v>385</v>
      </c>
      <c r="E39" s="187" t="str">
        <f t="shared" si="4"/>
        <v>2009-452020 - Obras de ingeniería</v>
      </c>
      <c r="F39" s="184">
        <v>4747</v>
      </c>
      <c r="G39" s="184">
        <v>220317865.74000001</v>
      </c>
      <c r="H39" s="184">
        <v>207607</v>
      </c>
      <c r="I39" s="186">
        <f t="shared" si="5"/>
        <v>0</v>
      </c>
      <c r="J39" s="186">
        <f t="shared" ref="J39:J70" si="7">IF(I39=0,J38,I39)</f>
        <v>1046857</v>
      </c>
      <c r="K39" s="185">
        <f t="shared" si="6"/>
        <v>0.19831457400580976</v>
      </c>
      <c r="L39" s="184">
        <v>11158</v>
      </c>
      <c r="M39" s="184">
        <v>195191</v>
      </c>
      <c r="N39" s="184">
        <v>29911105.405000001</v>
      </c>
      <c r="O39" s="184">
        <v>1884447.709</v>
      </c>
      <c r="P39" s="184">
        <v>27851319.625999998</v>
      </c>
      <c r="Q39" s="184">
        <v>101078.504</v>
      </c>
      <c r="R39" s="184">
        <v>6814.183</v>
      </c>
      <c r="S39" s="184">
        <v>94071.600999999995</v>
      </c>
    </row>
    <row r="40" spans="1:19">
      <c r="A40" s="188">
        <v>2009</v>
      </c>
      <c r="B40" s="183" t="s">
        <v>380</v>
      </c>
      <c r="C40" s="187" t="s">
        <v>379</v>
      </c>
      <c r="D40" s="187" t="s">
        <v>386</v>
      </c>
      <c r="E40" s="187" t="str">
        <f t="shared" si="4"/>
        <v>2009-452010 - Construcción de edificios completos o de partes de edificios</v>
      </c>
      <c r="F40" s="184">
        <v>10099</v>
      </c>
      <c r="G40" s="184">
        <v>249268916.15000001</v>
      </c>
      <c r="H40" s="184">
        <v>390702</v>
      </c>
      <c r="I40" s="186">
        <f t="shared" si="5"/>
        <v>0</v>
      </c>
      <c r="J40" s="186">
        <f t="shared" si="7"/>
        <v>1046857</v>
      </c>
      <c r="K40" s="185">
        <f t="shared" si="6"/>
        <v>0.37321429765478953</v>
      </c>
      <c r="L40" s="184">
        <v>20145</v>
      </c>
      <c r="M40" s="184">
        <v>368621</v>
      </c>
      <c r="N40" s="184">
        <v>32371592.052999999</v>
      </c>
      <c r="O40" s="184">
        <v>2154380.835</v>
      </c>
      <c r="P40" s="184">
        <v>30155414.043000001</v>
      </c>
      <c r="Q40" s="184">
        <v>164184.234</v>
      </c>
      <c r="R40" s="184">
        <v>10548.227999999999</v>
      </c>
      <c r="S40" s="184">
        <v>153319.65700000001</v>
      </c>
    </row>
    <row r="41" spans="1:19">
      <c r="A41" s="188">
        <v>2010</v>
      </c>
      <c r="B41" s="183" t="s">
        <v>380</v>
      </c>
      <c r="C41" s="187" t="s">
        <v>379</v>
      </c>
      <c r="D41" s="187" t="s">
        <v>378</v>
      </c>
      <c r="E41" s="187" t="str">
        <f t="shared" si="4"/>
        <v>2010-451020 - Servicios de demolición y el derribo de edificios y otras estructuras</v>
      </c>
      <c r="F41" s="184">
        <v>380</v>
      </c>
      <c r="G41" s="184">
        <v>3588347.59</v>
      </c>
      <c r="H41" s="184">
        <v>6676</v>
      </c>
      <c r="I41" s="186">
        <f t="shared" si="5"/>
        <v>1127434</v>
      </c>
      <c r="J41" s="186">
        <f t="shared" si="7"/>
        <v>1127434</v>
      </c>
      <c r="K41" s="185">
        <f t="shared" si="6"/>
        <v>5.9214109207279542E-3</v>
      </c>
      <c r="L41" s="184">
        <v>385</v>
      </c>
      <c r="M41" s="184">
        <v>6264</v>
      </c>
      <c r="N41" s="184">
        <v>385802.65500000003</v>
      </c>
      <c r="O41" s="184">
        <v>33063.652999999998</v>
      </c>
      <c r="P41" s="184">
        <v>351578.08</v>
      </c>
      <c r="Q41" s="184">
        <v>2453.4650000000001</v>
      </c>
      <c r="R41" s="184">
        <v>174.46299999999999</v>
      </c>
      <c r="S41" s="184">
        <v>2273.259</v>
      </c>
    </row>
    <row r="42" spans="1:19">
      <c r="A42" s="188">
        <v>2010</v>
      </c>
      <c r="B42" s="183" t="s">
        <v>380</v>
      </c>
      <c r="C42" s="187" t="s">
        <v>379</v>
      </c>
      <c r="D42" s="187" t="s">
        <v>381</v>
      </c>
      <c r="E42" s="187" t="str">
        <f t="shared" si="4"/>
        <v>2010-451010 - Preparación del terreno, excavaciones y movimientos de tierras</v>
      </c>
      <c r="F42" s="184">
        <v>6893</v>
      </c>
      <c r="G42" s="184">
        <v>257705873.56999999</v>
      </c>
      <c r="H42" s="184">
        <v>190037</v>
      </c>
      <c r="I42" s="186">
        <f t="shared" si="5"/>
        <v>0</v>
      </c>
      <c r="J42" s="186">
        <f t="shared" si="7"/>
        <v>1127434</v>
      </c>
      <c r="K42" s="185">
        <f t="shared" si="6"/>
        <v>0.1685570951381633</v>
      </c>
      <c r="L42" s="184">
        <v>10853</v>
      </c>
      <c r="M42" s="184">
        <v>178223</v>
      </c>
      <c r="N42" s="184">
        <v>23167925.511999998</v>
      </c>
      <c r="O42" s="184">
        <v>1372383.352</v>
      </c>
      <c r="P42" s="184">
        <v>21676798.789000001</v>
      </c>
      <c r="Q42" s="184">
        <v>89596.39</v>
      </c>
      <c r="R42" s="184">
        <v>6225.3959999999997</v>
      </c>
      <c r="S42" s="184">
        <v>83136.759999999995</v>
      </c>
    </row>
    <row r="43" spans="1:19">
      <c r="A43" s="188">
        <v>2010</v>
      </c>
      <c r="B43" s="183" t="s">
        <v>380</v>
      </c>
      <c r="C43" s="187" t="s">
        <v>379</v>
      </c>
      <c r="D43" s="187" t="s">
        <v>382</v>
      </c>
      <c r="E43" s="187" t="str">
        <f t="shared" si="4"/>
        <v>2010-455000 - Alquiler de equipo de construcción o demolición dotado de operarios</v>
      </c>
      <c r="F43" s="184">
        <v>222</v>
      </c>
      <c r="G43" s="184">
        <v>1522750.56</v>
      </c>
      <c r="H43" s="184">
        <v>1425</v>
      </c>
      <c r="I43" s="186">
        <f t="shared" si="5"/>
        <v>0</v>
      </c>
      <c r="J43" s="186">
        <f t="shared" si="7"/>
        <v>1127434</v>
      </c>
      <c r="K43" s="185">
        <f t="shared" si="6"/>
        <v>1.263932079394448E-3</v>
      </c>
      <c r="L43" s="184">
        <v>103</v>
      </c>
      <c r="M43" s="184">
        <v>1320</v>
      </c>
      <c r="N43" s="184">
        <v>192233.68100000001</v>
      </c>
      <c r="O43" s="184">
        <v>16828.47</v>
      </c>
      <c r="P43" s="184">
        <v>173939.12599999999</v>
      </c>
      <c r="Q43" s="184">
        <v>782.14</v>
      </c>
      <c r="R43" s="184">
        <v>65.724999999999994</v>
      </c>
      <c r="S43" s="184">
        <v>714.66499999999996</v>
      </c>
    </row>
    <row r="44" spans="1:19">
      <c r="A44" s="188">
        <v>2010</v>
      </c>
      <c r="B44" s="183" t="s">
        <v>380</v>
      </c>
      <c r="C44" s="187" t="s">
        <v>379</v>
      </c>
      <c r="D44" s="187" t="s">
        <v>383</v>
      </c>
      <c r="E44" s="187" t="str">
        <f t="shared" si="4"/>
        <v>2010-454000 - Obras menores en construcción (contratistas, albañiles, carpinteros)</v>
      </c>
      <c r="F44" s="184">
        <v>37828</v>
      </c>
      <c r="G44" s="184">
        <v>123867909.12</v>
      </c>
      <c r="H44" s="184">
        <v>288770</v>
      </c>
      <c r="I44" s="186">
        <f t="shared" si="5"/>
        <v>0</v>
      </c>
      <c r="J44" s="186">
        <f t="shared" si="7"/>
        <v>1127434</v>
      </c>
      <c r="K44" s="185">
        <f t="shared" si="6"/>
        <v>0.25613029232753315</v>
      </c>
      <c r="L44" s="184">
        <v>46065</v>
      </c>
      <c r="M44" s="184">
        <v>241887</v>
      </c>
      <c r="N44" s="184">
        <v>16532186.751</v>
      </c>
      <c r="O44" s="184">
        <v>3208976.5959999999</v>
      </c>
      <c r="P44" s="184">
        <v>13290223.937999999</v>
      </c>
      <c r="Q44" s="184">
        <v>124202.299</v>
      </c>
      <c r="R44" s="184">
        <v>24696.416000000001</v>
      </c>
      <c r="S44" s="184">
        <v>99258.407999999996</v>
      </c>
    </row>
    <row r="45" spans="1:19">
      <c r="A45" s="188">
        <v>2010</v>
      </c>
      <c r="B45" s="183" t="s">
        <v>380</v>
      </c>
      <c r="C45" s="187" t="s">
        <v>379</v>
      </c>
      <c r="D45" s="187" t="s">
        <v>384</v>
      </c>
      <c r="E45" s="187" t="str">
        <f t="shared" si="4"/>
        <v>2010-453000 - Acondicionamiento de edificios</v>
      </c>
      <c r="F45" s="184">
        <v>2262</v>
      </c>
      <c r="G45" s="184">
        <v>18275555.690000001</v>
      </c>
      <c r="H45" s="184">
        <v>30871</v>
      </c>
      <c r="I45" s="186">
        <f t="shared" si="5"/>
        <v>0</v>
      </c>
      <c r="J45" s="186">
        <f t="shared" si="7"/>
        <v>1127434</v>
      </c>
      <c r="K45" s="185">
        <f t="shared" si="6"/>
        <v>2.7381647174025265E-2</v>
      </c>
      <c r="L45" s="184">
        <v>7449</v>
      </c>
      <c r="M45" s="184">
        <v>23368</v>
      </c>
      <c r="N45" s="184">
        <v>2724126.76</v>
      </c>
      <c r="O45" s="184">
        <v>488458.06699999998</v>
      </c>
      <c r="P45" s="184">
        <v>2229637.8939999999</v>
      </c>
      <c r="Q45" s="184">
        <v>16022.7</v>
      </c>
      <c r="R45" s="184">
        <v>4382.1589999999997</v>
      </c>
      <c r="S45" s="184">
        <v>11615.553</v>
      </c>
    </row>
    <row r="46" spans="1:19">
      <c r="A46" s="188">
        <v>2010</v>
      </c>
      <c r="B46" s="183" t="s">
        <v>380</v>
      </c>
      <c r="C46" s="187" t="s">
        <v>379</v>
      </c>
      <c r="D46" s="187" t="s">
        <v>385</v>
      </c>
      <c r="E46" s="187" t="str">
        <f t="shared" si="4"/>
        <v>2010-452020 - Obras de ingeniería</v>
      </c>
      <c r="F46" s="184">
        <v>5144</v>
      </c>
      <c r="G46" s="184">
        <v>213212301.99000001</v>
      </c>
      <c r="H46" s="184">
        <v>197486</v>
      </c>
      <c r="I46" s="186">
        <f t="shared" si="5"/>
        <v>0</v>
      </c>
      <c r="J46" s="186">
        <f t="shared" si="7"/>
        <v>1127434</v>
      </c>
      <c r="K46" s="185">
        <f t="shared" si="6"/>
        <v>0.17516413377634521</v>
      </c>
      <c r="L46" s="184">
        <v>11110</v>
      </c>
      <c r="M46" s="184">
        <v>185686</v>
      </c>
      <c r="N46" s="184">
        <v>28523007.204999998</v>
      </c>
      <c r="O46" s="184">
        <v>1877214.8689999999</v>
      </c>
      <c r="P46" s="184">
        <v>26545859.234999999</v>
      </c>
      <c r="Q46" s="184">
        <v>93180.873000000007</v>
      </c>
      <c r="R46" s="184">
        <v>6682.232</v>
      </c>
      <c r="S46" s="184">
        <v>86346.990999999995</v>
      </c>
    </row>
    <row r="47" spans="1:19">
      <c r="A47" s="188">
        <v>2010</v>
      </c>
      <c r="B47" s="183" t="s">
        <v>380</v>
      </c>
      <c r="C47" s="187" t="s">
        <v>379</v>
      </c>
      <c r="D47" s="187" t="s">
        <v>386</v>
      </c>
      <c r="E47" s="187" t="str">
        <f t="shared" si="4"/>
        <v>2010-452010 - Construcción de edificios completos o de partes de edificios</v>
      </c>
      <c r="F47" s="184">
        <v>10311</v>
      </c>
      <c r="G47" s="184">
        <v>281268469.60000002</v>
      </c>
      <c r="H47" s="184">
        <v>412169</v>
      </c>
      <c r="I47" s="186">
        <f t="shared" si="5"/>
        <v>0</v>
      </c>
      <c r="J47" s="186">
        <f t="shared" si="7"/>
        <v>1127434</v>
      </c>
      <c r="K47" s="185">
        <f t="shared" si="6"/>
        <v>0.36558148858381068</v>
      </c>
      <c r="L47" s="184">
        <v>22153</v>
      </c>
      <c r="M47" s="184">
        <v>388083</v>
      </c>
      <c r="N47" s="184">
        <v>35452399.965999998</v>
      </c>
      <c r="O47" s="184">
        <v>2561679.8960000002</v>
      </c>
      <c r="P47" s="184">
        <v>32828474.034000002</v>
      </c>
      <c r="Q47" s="184">
        <v>174276.337</v>
      </c>
      <c r="R47" s="184">
        <v>11814.856</v>
      </c>
      <c r="S47" s="184">
        <v>162160.87100000001</v>
      </c>
    </row>
    <row r="48" spans="1:19">
      <c r="A48" s="188">
        <v>2011</v>
      </c>
      <c r="B48" s="183" t="s">
        <v>380</v>
      </c>
      <c r="C48" s="187" t="s">
        <v>379</v>
      </c>
      <c r="D48" s="187" t="s">
        <v>378</v>
      </c>
      <c r="E48" s="187" t="str">
        <f t="shared" si="4"/>
        <v>2011-451020 - Servicios de demolición y el derribo de edificios y otras estructuras</v>
      </c>
      <c r="F48" s="184">
        <v>408</v>
      </c>
      <c r="G48" s="184">
        <v>3820507.46</v>
      </c>
      <c r="H48" s="184">
        <v>6433</v>
      </c>
      <c r="I48" s="186">
        <f t="shared" si="5"/>
        <v>1281429</v>
      </c>
      <c r="J48" s="186">
        <f t="shared" si="7"/>
        <v>1281429</v>
      </c>
      <c r="K48" s="185">
        <f t="shared" si="6"/>
        <v>5.0201766933634252E-3</v>
      </c>
      <c r="L48" s="184">
        <v>359</v>
      </c>
      <c r="M48" s="184">
        <v>6037</v>
      </c>
      <c r="N48" s="184">
        <v>435313.79399999999</v>
      </c>
      <c r="O48" s="184">
        <v>39013.877</v>
      </c>
      <c r="P48" s="184">
        <v>395095.53700000001</v>
      </c>
      <c r="Q48" s="184">
        <v>2746.8910000000001</v>
      </c>
      <c r="R48" s="184">
        <v>201.65</v>
      </c>
      <c r="S48" s="184">
        <v>2532.9160000000002</v>
      </c>
    </row>
    <row r="49" spans="1:19">
      <c r="A49" s="188">
        <v>2011</v>
      </c>
      <c r="B49" s="183" t="s">
        <v>380</v>
      </c>
      <c r="C49" s="187" t="s">
        <v>379</v>
      </c>
      <c r="D49" s="187" t="s">
        <v>381</v>
      </c>
      <c r="E49" s="187" t="str">
        <f t="shared" si="4"/>
        <v>2011-451010 - Preparación del terreno, excavaciones y movimientos de tierras</v>
      </c>
      <c r="F49" s="184">
        <v>7053</v>
      </c>
      <c r="G49" s="184">
        <v>141457524.43000001</v>
      </c>
      <c r="H49" s="184">
        <v>186639</v>
      </c>
      <c r="I49" s="186">
        <f t="shared" si="5"/>
        <v>0</v>
      </c>
      <c r="J49" s="186">
        <f t="shared" si="7"/>
        <v>1281429</v>
      </c>
      <c r="K49" s="185">
        <f t="shared" si="6"/>
        <v>0.14564911516752002</v>
      </c>
      <c r="L49" s="184">
        <v>12207</v>
      </c>
      <c r="M49" s="184">
        <v>173507</v>
      </c>
      <c r="N49" s="184">
        <v>22482312.822000001</v>
      </c>
      <c r="O49" s="184">
        <v>1628018.696</v>
      </c>
      <c r="P49" s="184">
        <v>20764178.208000001</v>
      </c>
      <c r="Q49" s="184">
        <v>85371.532999999996</v>
      </c>
      <c r="R49" s="184">
        <v>6965.2380000000003</v>
      </c>
      <c r="S49" s="184">
        <v>78144.402000000002</v>
      </c>
    </row>
    <row r="50" spans="1:19">
      <c r="A50" s="188">
        <v>2011</v>
      </c>
      <c r="B50" s="183" t="s">
        <v>380</v>
      </c>
      <c r="C50" s="187" t="s">
        <v>379</v>
      </c>
      <c r="D50" s="187" t="s">
        <v>382</v>
      </c>
      <c r="E50" s="187" t="str">
        <f t="shared" si="4"/>
        <v>2011-455000 - Alquiler de equipo de construcción o demolición dotado de operarios</v>
      </c>
      <c r="F50" s="184">
        <v>259</v>
      </c>
      <c r="G50" s="184">
        <v>2396159.54</v>
      </c>
      <c r="H50" s="184">
        <v>1638</v>
      </c>
      <c r="I50" s="186">
        <f t="shared" si="5"/>
        <v>0</v>
      </c>
      <c r="J50" s="186">
        <f t="shared" si="7"/>
        <v>1281429</v>
      </c>
      <c r="K50" s="185">
        <f t="shared" si="6"/>
        <v>1.2782604420533638E-3</v>
      </c>
      <c r="L50" s="184">
        <v>128</v>
      </c>
      <c r="M50" s="184">
        <v>1506</v>
      </c>
      <c r="N50" s="184">
        <v>226000.88099999999</v>
      </c>
      <c r="O50" s="184">
        <v>22814.580999999998</v>
      </c>
      <c r="P50" s="184">
        <v>202185.21</v>
      </c>
      <c r="Q50" s="184">
        <v>905.29600000000005</v>
      </c>
      <c r="R50" s="184">
        <v>86.64</v>
      </c>
      <c r="S50" s="184">
        <v>817.32399999999996</v>
      </c>
    </row>
    <row r="51" spans="1:19">
      <c r="A51" s="188">
        <v>2011</v>
      </c>
      <c r="B51" s="183" t="s">
        <v>380</v>
      </c>
      <c r="C51" s="187" t="s">
        <v>379</v>
      </c>
      <c r="D51" s="187" t="s">
        <v>383</v>
      </c>
      <c r="E51" s="187" t="str">
        <f t="shared" si="4"/>
        <v>2011-454000 - Obras menores en construcción (contratistas, albañiles, carpinteros)</v>
      </c>
      <c r="F51" s="184">
        <v>40841</v>
      </c>
      <c r="G51" s="184">
        <v>143933185.62</v>
      </c>
      <c r="H51" s="184">
        <v>327329</v>
      </c>
      <c r="I51" s="186">
        <f t="shared" si="5"/>
        <v>0</v>
      </c>
      <c r="J51" s="186">
        <f t="shared" si="7"/>
        <v>1281429</v>
      </c>
      <c r="K51" s="185">
        <f t="shared" si="6"/>
        <v>0.2554406057612244</v>
      </c>
      <c r="L51" s="184">
        <v>52004</v>
      </c>
      <c r="M51" s="184">
        <v>273845</v>
      </c>
      <c r="N51" s="184">
        <v>19119582.287</v>
      </c>
      <c r="O51" s="184">
        <v>3676034.4449999998</v>
      </c>
      <c r="P51" s="184">
        <v>15397297.717</v>
      </c>
      <c r="Q51" s="184">
        <v>139078.63699999999</v>
      </c>
      <c r="R51" s="184">
        <v>28109.726999999999</v>
      </c>
      <c r="S51" s="184">
        <v>110634.413</v>
      </c>
    </row>
    <row r="52" spans="1:19">
      <c r="A52" s="188">
        <v>2011</v>
      </c>
      <c r="B52" s="183" t="s">
        <v>380</v>
      </c>
      <c r="C52" s="187" t="s">
        <v>379</v>
      </c>
      <c r="D52" s="187" t="s">
        <v>384</v>
      </c>
      <c r="E52" s="187" t="str">
        <f t="shared" si="4"/>
        <v>2011-453000 - Acondicionamiento de edificios</v>
      </c>
      <c r="F52" s="184">
        <v>2284</v>
      </c>
      <c r="G52" s="184">
        <v>20349467.18</v>
      </c>
      <c r="H52" s="184">
        <v>36066</v>
      </c>
      <c r="I52" s="186">
        <f t="shared" si="5"/>
        <v>0</v>
      </c>
      <c r="J52" s="186">
        <f t="shared" si="7"/>
        <v>1281429</v>
      </c>
      <c r="K52" s="185">
        <f t="shared" si="6"/>
        <v>2.8145141088581575E-2</v>
      </c>
      <c r="L52" s="184">
        <v>8917</v>
      </c>
      <c r="M52" s="184">
        <v>27027</v>
      </c>
      <c r="N52" s="184">
        <v>3142942.3849999998</v>
      </c>
      <c r="O52" s="184">
        <v>529259.73499999999</v>
      </c>
      <c r="P52" s="184">
        <v>2604750.3259999999</v>
      </c>
      <c r="Q52" s="184">
        <v>17714.021000000001</v>
      </c>
      <c r="R52" s="184">
        <v>4558.9189999999999</v>
      </c>
      <c r="S52" s="184">
        <v>13123.878000000001</v>
      </c>
    </row>
    <row r="53" spans="1:19">
      <c r="A53" s="188">
        <v>2011</v>
      </c>
      <c r="B53" s="183" t="s">
        <v>380</v>
      </c>
      <c r="C53" s="187" t="s">
        <v>379</v>
      </c>
      <c r="D53" s="187" t="s">
        <v>385</v>
      </c>
      <c r="E53" s="187" t="str">
        <f t="shared" si="4"/>
        <v>2011-452020 - Obras de ingeniería</v>
      </c>
      <c r="F53" s="184">
        <v>5702</v>
      </c>
      <c r="G53" s="184">
        <v>270129535.19</v>
      </c>
      <c r="H53" s="184">
        <v>238104</v>
      </c>
      <c r="I53" s="186">
        <f t="shared" si="5"/>
        <v>0</v>
      </c>
      <c r="J53" s="186">
        <f t="shared" si="7"/>
        <v>1281429</v>
      </c>
      <c r="K53" s="185">
        <f t="shared" si="6"/>
        <v>0.18581130909320767</v>
      </c>
      <c r="L53" s="184">
        <v>13566</v>
      </c>
      <c r="M53" s="184">
        <v>223648</v>
      </c>
      <c r="N53" s="184">
        <v>34570017.603</v>
      </c>
      <c r="O53" s="184">
        <v>2315431.0630000001</v>
      </c>
      <c r="P53" s="184">
        <v>32124360.701000001</v>
      </c>
      <c r="Q53" s="184">
        <v>108220.857</v>
      </c>
      <c r="R53" s="184">
        <v>7754.0609999999997</v>
      </c>
      <c r="S53" s="184">
        <v>100250.177</v>
      </c>
    </row>
    <row r="54" spans="1:19">
      <c r="A54" s="188">
        <v>2011</v>
      </c>
      <c r="B54" s="183" t="s">
        <v>380</v>
      </c>
      <c r="C54" s="187" t="s">
        <v>379</v>
      </c>
      <c r="D54" s="187" t="s">
        <v>386</v>
      </c>
      <c r="E54" s="187" t="str">
        <f t="shared" si="4"/>
        <v>2011-452010 - Construcción de edificios completos o de partes de edificios</v>
      </c>
      <c r="F54" s="184">
        <v>10650</v>
      </c>
      <c r="G54" s="184">
        <v>319255398.18000001</v>
      </c>
      <c r="H54" s="184">
        <v>485220</v>
      </c>
      <c r="I54" s="186">
        <f t="shared" si="5"/>
        <v>0</v>
      </c>
      <c r="J54" s="186">
        <f t="shared" si="7"/>
        <v>1281429</v>
      </c>
      <c r="K54" s="185">
        <f t="shared" si="6"/>
        <v>0.37865539175404955</v>
      </c>
      <c r="L54" s="184">
        <v>27099</v>
      </c>
      <c r="M54" s="184">
        <v>456320</v>
      </c>
      <c r="N54" s="184">
        <v>42087718.122000001</v>
      </c>
      <c r="O54" s="184">
        <v>3004379.9049999998</v>
      </c>
      <c r="P54" s="184">
        <v>39018992.163000003</v>
      </c>
      <c r="Q54" s="184">
        <v>199908.60800000001</v>
      </c>
      <c r="R54" s="184">
        <v>13543.518</v>
      </c>
      <c r="S54" s="184">
        <v>186035.916</v>
      </c>
    </row>
    <row r="55" spans="1:19">
      <c r="A55" s="188">
        <v>2012</v>
      </c>
      <c r="B55" s="183" t="s">
        <v>380</v>
      </c>
      <c r="C55" s="187" t="s">
        <v>379</v>
      </c>
      <c r="D55" s="187" t="s">
        <v>378</v>
      </c>
      <c r="E55" s="187" t="str">
        <f t="shared" si="4"/>
        <v>2012-451020 - Servicios de demolición y el derribo de edificios y otras estructuras</v>
      </c>
      <c r="F55" s="184">
        <v>440</v>
      </c>
      <c r="G55" s="184">
        <v>5666973.2999999998</v>
      </c>
      <c r="H55" s="184">
        <v>9536</v>
      </c>
      <c r="I55" s="186">
        <f t="shared" si="5"/>
        <v>1454322</v>
      </c>
      <c r="J55" s="186">
        <f t="shared" si="7"/>
        <v>1454322</v>
      </c>
      <c r="K55" s="185">
        <f t="shared" si="6"/>
        <v>6.5570073202495735E-3</v>
      </c>
      <c r="L55" s="184">
        <v>515</v>
      </c>
      <c r="M55" s="184">
        <v>8987</v>
      </c>
      <c r="N55" s="184">
        <v>742162.48800000001</v>
      </c>
      <c r="O55" s="184">
        <v>56928.21</v>
      </c>
      <c r="P55" s="184">
        <v>682774.52899999998</v>
      </c>
      <c r="Q55" s="184">
        <v>3820.288</v>
      </c>
      <c r="R55" s="184">
        <v>253.017</v>
      </c>
      <c r="S55" s="184">
        <v>3552.6149999999998</v>
      </c>
    </row>
    <row r="56" spans="1:19">
      <c r="A56" s="188">
        <v>2012</v>
      </c>
      <c r="B56" s="183" t="s">
        <v>380</v>
      </c>
      <c r="C56" s="187" t="s">
        <v>379</v>
      </c>
      <c r="D56" s="187" t="s">
        <v>381</v>
      </c>
      <c r="E56" s="187" t="str">
        <f t="shared" si="4"/>
        <v>2012-451010 - Preparación del terreno, excavaciones y movimientos de tierras</v>
      </c>
      <c r="F56" s="184">
        <v>7998</v>
      </c>
      <c r="G56" s="184">
        <v>192293476.83000001</v>
      </c>
      <c r="H56" s="184">
        <v>232502</v>
      </c>
      <c r="I56" s="186">
        <f t="shared" si="5"/>
        <v>0</v>
      </c>
      <c r="J56" s="186">
        <f t="shared" si="7"/>
        <v>1454322</v>
      </c>
      <c r="K56" s="185">
        <f t="shared" si="6"/>
        <v>0.15986968498035511</v>
      </c>
      <c r="L56" s="184">
        <v>16107</v>
      </c>
      <c r="M56" s="184">
        <v>215533</v>
      </c>
      <c r="N56" s="184">
        <v>30104896.513</v>
      </c>
      <c r="O56" s="184">
        <v>2143404.5789999999</v>
      </c>
      <c r="P56" s="184">
        <v>27872779.237</v>
      </c>
      <c r="Q56" s="184">
        <v>108069.19100000001</v>
      </c>
      <c r="R56" s="184">
        <v>8808.4519999999993</v>
      </c>
      <c r="S56" s="184">
        <v>99041.735000000001</v>
      </c>
    </row>
    <row r="57" spans="1:19">
      <c r="A57" s="188">
        <v>2012</v>
      </c>
      <c r="B57" s="183" t="s">
        <v>380</v>
      </c>
      <c r="C57" s="187" t="s">
        <v>379</v>
      </c>
      <c r="D57" s="187" t="s">
        <v>382</v>
      </c>
      <c r="E57" s="187" t="str">
        <f t="shared" si="4"/>
        <v>2012-455000 - Alquiler de equipo de construcción o demolición dotado de operarios</v>
      </c>
      <c r="F57" s="184">
        <v>295</v>
      </c>
      <c r="G57" s="184">
        <v>2090672.64</v>
      </c>
      <c r="H57" s="184">
        <v>1705</v>
      </c>
      <c r="I57" s="186">
        <f t="shared" si="5"/>
        <v>0</v>
      </c>
      <c r="J57" s="186">
        <f t="shared" si="7"/>
        <v>1454322</v>
      </c>
      <c r="K57" s="185">
        <f t="shared" si="6"/>
        <v>1.172367604973314E-3</v>
      </c>
      <c r="L57" s="184">
        <v>146</v>
      </c>
      <c r="M57" s="184">
        <v>1552</v>
      </c>
      <c r="N57" s="184">
        <v>252033.71799999999</v>
      </c>
      <c r="O57" s="184">
        <v>19076.135999999999</v>
      </c>
      <c r="P57" s="184">
        <v>229858.52100000001</v>
      </c>
      <c r="Q57" s="184">
        <v>950.73</v>
      </c>
      <c r="R57" s="184">
        <v>89.968000000000004</v>
      </c>
      <c r="S57" s="184">
        <v>858.43</v>
      </c>
    </row>
    <row r="58" spans="1:19">
      <c r="A58" s="188">
        <v>2012</v>
      </c>
      <c r="B58" s="183" t="s">
        <v>380</v>
      </c>
      <c r="C58" s="187" t="s">
        <v>379</v>
      </c>
      <c r="D58" s="187" t="s">
        <v>383</v>
      </c>
      <c r="E58" s="187" t="str">
        <f t="shared" si="4"/>
        <v>2012-454000 - Obras menores en construcción (contratistas, albañiles, carpinteros)</v>
      </c>
      <c r="F58" s="184">
        <v>44659</v>
      </c>
      <c r="G58" s="184">
        <v>179634897.63999999</v>
      </c>
      <c r="H58" s="184">
        <v>382772</v>
      </c>
      <c r="I58" s="186">
        <f t="shared" si="5"/>
        <v>0</v>
      </c>
      <c r="J58" s="186">
        <f t="shared" si="7"/>
        <v>1454322</v>
      </c>
      <c r="K58" s="185">
        <f t="shared" si="6"/>
        <v>0.26319618351369228</v>
      </c>
      <c r="L58" s="184">
        <v>68874</v>
      </c>
      <c r="M58" s="184">
        <v>312312</v>
      </c>
      <c r="N58" s="184">
        <v>25222627.157000002</v>
      </c>
      <c r="O58" s="184">
        <v>5245617.6710000001</v>
      </c>
      <c r="P58" s="184">
        <v>19921192.109999999</v>
      </c>
      <c r="Q58" s="184">
        <v>167414.625</v>
      </c>
      <c r="R58" s="184">
        <v>37638.224000000002</v>
      </c>
      <c r="S58" s="184">
        <v>129396.99400000001</v>
      </c>
    </row>
    <row r="59" spans="1:19">
      <c r="A59" s="188">
        <v>2012</v>
      </c>
      <c r="B59" s="183" t="s">
        <v>380</v>
      </c>
      <c r="C59" s="187" t="s">
        <v>379</v>
      </c>
      <c r="D59" s="187" t="s">
        <v>386</v>
      </c>
      <c r="E59" s="187" t="str">
        <f t="shared" si="4"/>
        <v>2012-452010 - Construcción de edificios completos o de partes de edificios</v>
      </c>
      <c r="F59" s="184">
        <v>11170</v>
      </c>
      <c r="G59" s="184">
        <v>413707702.18000001</v>
      </c>
      <c r="H59" s="184">
        <v>550856</v>
      </c>
      <c r="I59" s="186">
        <f t="shared" si="5"/>
        <v>0</v>
      </c>
      <c r="J59" s="186">
        <f t="shared" si="7"/>
        <v>1454322</v>
      </c>
      <c r="K59" s="185">
        <f t="shared" si="6"/>
        <v>0.37877168880069201</v>
      </c>
      <c r="L59" s="184">
        <v>40090</v>
      </c>
      <c r="M59" s="184">
        <v>508250</v>
      </c>
      <c r="N59" s="184">
        <v>54233028.416000001</v>
      </c>
      <c r="O59" s="184">
        <v>4445489.4709999999</v>
      </c>
      <c r="P59" s="184">
        <v>49688238.082000002</v>
      </c>
      <c r="Q59" s="184">
        <v>233994.28700000001</v>
      </c>
      <c r="R59" s="184">
        <v>19950.392</v>
      </c>
      <c r="S59" s="184">
        <v>213681.13699999999</v>
      </c>
    </row>
    <row r="60" spans="1:19">
      <c r="A60" s="188">
        <v>2012</v>
      </c>
      <c r="B60" s="183" t="s">
        <v>380</v>
      </c>
      <c r="C60" s="187" t="s">
        <v>379</v>
      </c>
      <c r="D60" s="187" t="s">
        <v>384</v>
      </c>
      <c r="E60" s="187" t="str">
        <f t="shared" si="4"/>
        <v>2012-453000 - Acondicionamiento de edificios</v>
      </c>
      <c r="F60" s="184">
        <v>2355</v>
      </c>
      <c r="G60" s="184">
        <v>20327956.739999998</v>
      </c>
      <c r="H60" s="184">
        <v>37630</v>
      </c>
      <c r="I60" s="186">
        <f t="shared" si="5"/>
        <v>0</v>
      </c>
      <c r="J60" s="186">
        <f t="shared" si="7"/>
        <v>1454322</v>
      </c>
      <c r="K60" s="185">
        <f t="shared" si="6"/>
        <v>2.5874599985422759E-2</v>
      </c>
      <c r="L60" s="184">
        <v>8923</v>
      </c>
      <c r="M60" s="184">
        <v>28622</v>
      </c>
      <c r="N60" s="184">
        <v>3356661.9440000001</v>
      </c>
      <c r="O60" s="184">
        <v>557200.72199999995</v>
      </c>
      <c r="P60" s="184">
        <v>2792612.983</v>
      </c>
      <c r="Q60" s="184">
        <v>18541.656999999999</v>
      </c>
      <c r="R60" s="184">
        <v>4778.4949999999999</v>
      </c>
      <c r="S60" s="184">
        <v>13733.011</v>
      </c>
    </row>
    <row r="61" spans="1:19">
      <c r="A61" s="188">
        <v>2012</v>
      </c>
      <c r="B61" s="183" t="s">
        <v>380</v>
      </c>
      <c r="C61" s="187" t="s">
        <v>379</v>
      </c>
      <c r="D61" s="187" t="s">
        <v>385</v>
      </c>
      <c r="E61" s="187" t="str">
        <f t="shared" si="4"/>
        <v>2012-452020 - Obras de ingeniería</v>
      </c>
      <c r="F61" s="184">
        <v>6363</v>
      </c>
      <c r="G61" s="184">
        <v>282241682.70999998</v>
      </c>
      <c r="H61" s="184">
        <v>239321</v>
      </c>
      <c r="I61" s="186">
        <f t="shared" si="5"/>
        <v>0</v>
      </c>
      <c r="J61" s="186">
        <f t="shared" si="7"/>
        <v>1454322</v>
      </c>
      <c r="K61" s="185">
        <f t="shared" si="6"/>
        <v>0.16455846779461494</v>
      </c>
      <c r="L61" s="184">
        <v>15757</v>
      </c>
      <c r="M61" s="184">
        <v>221979</v>
      </c>
      <c r="N61" s="184">
        <v>42647903.483000003</v>
      </c>
      <c r="O61" s="184">
        <v>3310621.5279999999</v>
      </c>
      <c r="P61" s="184">
        <v>38974637.717</v>
      </c>
      <c r="Q61" s="184">
        <v>113865.364</v>
      </c>
      <c r="R61" s="184">
        <v>9413.31</v>
      </c>
      <c r="S61" s="184">
        <v>103835.571</v>
      </c>
    </row>
    <row r="62" spans="1:19">
      <c r="A62" s="188">
        <v>2013</v>
      </c>
      <c r="B62" s="183" t="s">
        <v>380</v>
      </c>
      <c r="C62" s="187" t="s">
        <v>379</v>
      </c>
      <c r="D62" s="187" t="s">
        <v>385</v>
      </c>
      <c r="E62" s="187" t="str">
        <f t="shared" si="4"/>
        <v>2013-452020 - Obras de ingeniería</v>
      </c>
      <c r="F62" s="184">
        <v>7053</v>
      </c>
      <c r="G62" s="184">
        <v>297440705.80000001</v>
      </c>
      <c r="H62" s="184">
        <v>250938</v>
      </c>
      <c r="I62" s="186">
        <f t="shared" si="5"/>
        <v>1491397</v>
      </c>
      <c r="J62" s="186">
        <f t="shared" si="7"/>
        <v>1491397</v>
      </c>
      <c r="K62" s="185">
        <f t="shared" si="6"/>
        <v>0.16825701003823931</v>
      </c>
      <c r="L62" s="184">
        <v>17270</v>
      </c>
      <c r="M62" s="184">
        <v>232100</v>
      </c>
      <c r="N62" s="184">
        <v>47993080.659999996</v>
      </c>
      <c r="O62" s="184">
        <v>3756866.32</v>
      </c>
      <c r="P62" s="184">
        <v>43731472.497000001</v>
      </c>
      <c r="Q62" s="184">
        <v>122844.692</v>
      </c>
      <c r="R62" s="184">
        <v>10430.441000000001</v>
      </c>
      <c r="S62" s="184">
        <v>112062.364</v>
      </c>
    </row>
    <row r="63" spans="1:19">
      <c r="A63" s="188">
        <v>2013</v>
      </c>
      <c r="B63" s="183" t="s">
        <v>380</v>
      </c>
      <c r="C63" s="187" t="s">
        <v>379</v>
      </c>
      <c r="D63" s="187" t="s">
        <v>384</v>
      </c>
      <c r="E63" s="187" t="str">
        <f t="shared" si="4"/>
        <v>2013-453000 - Acondicionamiento de edificios</v>
      </c>
      <c r="F63" s="184">
        <v>2432</v>
      </c>
      <c r="G63" s="184">
        <v>22145468.640000001</v>
      </c>
      <c r="H63" s="184">
        <v>38919</v>
      </c>
      <c r="I63" s="186">
        <f t="shared" si="5"/>
        <v>0</v>
      </c>
      <c r="J63" s="186">
        <f t="shared" si="7"/>
        <v>1491397</v>
      </c>
      <c r="K63" s="185">
        <f t="shared" si="6"/>
        <v>2.6095667350812694E-2</v>
      </c>
      <c r="L63" s="184">
        <v>9755</v>
      </c>
      <c r="M63" s="184">
        <v>29032</v>
      </c>
      <c r="N63" s="184">
        <v>3762436.216</v>
      </c>
      <c r="O63" s="184">
        <v>651248.14300000004</v>
      </c>
      <c r="P63" s="184">
        <v>3104561.5589999999</v>
      </c>
      <c r="Q63" s="184">
        <v>19204.045999999998</v>
      </c>
      <c r="R63" s="184">
        <v>5092.6109999999999</v>
      </c>
      <c r="S63" s="184">
        <v>14085.948</v>
      </c>
    </row>
    <row r="64" spans="1:19">
      <c r="A64" s="188">
        <v>2013</v>
      </c>
      <c r="B64" s="183" t="s">
        <v>380</v>
      </c>
      <c r="C64" s="187" t="s">
        <v>379</v>
      </c>
      <c r="D64" s="187" t="s">
        <v>383</v>
      </c>
      <c r="E64" s="187" t="str">
        <f t="shared" si="4"/>
        <v>2013-454000 - Obras menores en construcción (contratistas, albañiles, carpinteros)</v>
      </c>
      <c r="F64" s="184">
        <v>48208</v>
      </c>
      <c r="G64" s="184">
        <v>198514658.91999999</v>
      </c>
      <c r="H64" s="184">
        <v>397211</v>
      </c>
      <c r="I64" s="186">
        <f t="shared" si="5"/>
        <v>0</v>
      </c>
      <c r="J64" s="186">
        <f t="shared" si="7"/>
        <v>1491397</v>
      </c>
      <c r="K64" s="185">
        <f t="shared" si="6"/>
        <v>0.26633485249065136</v>
      </c>
      <c r="L64" s="184">
        <v>76246</v>
      </c>
      <c r="M64" s="184">
        <v>318964</v>
      </c>
      <c r="N64" s="184">
        <v>28662795.552000001</v>
      </c>
      <c r="O64" s="184">
        <v>6321775.8190000001</v>
      </c>
      <c r="P64" s="184">
        <v>22282854.954999998</v>
      </c>
      <c r="Q64" s="184">
        <v>177478.31</v>
      </c>
      <c r="R64" s="184">
        <v>42480.224999999999</v>
      </c>
      <c r="S64" s="184">
        <v>134662.715</v>
      </c>
    </row>
    <row r="65" spans="1:19">
      <c r="A65" s="188">
        <v>2013</v>
      </c>
      <c r="B65" s="183" t="s">
        <v>380</v>
      </c>
      <c r="C65" s="187" t="s">
        <v>379</v>
      </c>
      <c r="D65" s="187" t="s">
        <v>382</v>
      </c>
      <c r="E65" s="187" t="str">
        <f t="shared" si="4"/>
        <v>2013-455000 - Alquiler de equipo de construcción o demolición dotado de operarios</v>
      </c>
      <c r="F65" s="184">
        <v>338</v>
      </c>
      <c r="G65" s="184">
        <v>2270395.2599999998</v>
      </c>
      <c r="H65" s="184">
        <v>2081</v>
      </c>
      <c r="I65" s="186">
        <f t="shared" si="5"/>
        <v>0</v>
      </c>
      <c r="J65" s="186">
        <f t="shared" si="7"/>
        <v>1491397</v>
      </c>
      <c r="K65" s="185">
        <f t="shared" si="6"/>
        <v>1.3953360506960923E-3</v>
      </c>
      <c r="L65" s="184">
        <v>195</v>
      </c>
      <c r="M65" s="184">
        <v>1881</v>
      </c>
      <c r="N65" s="184">
        <v>322582.54599999997</v>
      </c>
      <c r="O65" s="184">
        <v>28397.677</v>
      </c>
      <c r="P65" s="184">
        <v>291340.41499999998</v>
      </c>
      <c r="Q65" s="184">
        <v>1120.079</v>
      </c>
      <c r="R65" s="184">
        <v>119.866</v>
      </c>
      <c r="S65" s="184">
        <v>998.04700000000003</v>
      </c>
    </row>
    <row r="66" spans="1:19">
      <c r="A66" s="188">
        <v>2013</v>
      </c>
      <c r="B66" s="183" t="s">
        <v>380</v>
      </c>
      <c r="C66" s="187" t="s">
        <v>379</v>
      </c>
      <c r="D66" s="187" t="s">
        <v>381</v>
      </c>
      <c r="E66" s="187" t="str">
        <f t="shared" si="4"/>
        <v>2013-451010 - Preparación del terreno, excavaciones y movimientos de tierras</v>
      </c>
      <c r="F66" s="184">
        <v>8324</v>
      </c>
      <c r="G66" s="184">
        <v>200711917.65000001</v>
      </c>
      <c r="H66" s="184">
        <v>228421</v>
      </c>
      <c r="I66" s="186">
        <f t="shared" si="5"/>
        <v>0</v>
      </c>
      <c r="J66" s="186">
        <f t="shared" si="7"/>
        <v>1491397</v>
      </c>
      <c r="K66" s="185">
        <f t="shared" si="6"/>
        <v>0.1531590850725863</v>
      </c>
      <c r="L66" s="184">
        <v>16318</v>
      </c>
      <c r="M66" s="184">
        <v>210553</v>
      </c>
      <c r="N66" s="184">
        <v>33219316.335000001</v>
      </c>
      <c r="O66" s="184">
        <v>2411451.827</v>
      </c>
      <c r="P66" s="184">
        <v>30680873.993000001</v>
      </c>
      <c r="Q66" s="184">
        <v>111131.018</v>
      </c>
      <c r="R66" s="184">
        <v>9354.375</v>
      </c>
      <c r="S66" s="184">
        <v>101541.36</v>
      </c>
    </row>
    <row r="67" spans="1:19">
      <c r="A67" s="188">
        <v>2013</v>
      </c>
      <c r="B67" s="183" t="s">
        <v>380</v>
      </c>
      <c r="C67" s="187" t="s">
        <v>379</v>
      </c>
      <c r="D67" s="187" t="s">
        <v>378</v>
      </c>
      <c r="E67" s="187" t="str">
        <f t="shared" si="4"/>
        <v>2013-451020 - Servicios de demolición y el derribo de edificios y otras estructuras</v>
      </c>
      <c r="F67" s="184">
        <v>457</v>
      </c>
      <c r="G67" s="184">
        <v>5994812.8499999996</v>
      </c>
      <c r="H67" s="184">
        <v>10548</v>
      </c>
      <c r="I67" s="186">
        <f t="shared" si="5"/>
        <v>0</v>
      </c>
      <c r="J67" s="186">
        <f t="shared" si="7"/>
        <v>1491397</v>
      </c>
      <c r="K67" s="185">
        <f t="shared" si="6"/>
        <v>7.0725635092467E-3</v>
      </c>
      <c r="L67" s="184">
        <v>644</v>
      </c>
      <c r="M67" s="184">
        <v>9846</v>
      </c>
      <c r="N67" s="184">
        <v>909619.19299999997</v>
      </c>
      <c r="O67" s="184">
        <v>75138.915999999997</v>
      </c>
      <c r="P67" s="184">
        <v>831694.17700000003</v>
      </c>
      <c r="Q67" s="184">
        <v>4039.5279999999998</v>
      </c>
      <c r="R67" s="184">
        <v>305.47500000000002</v>
      </c>
      <c r="S67" s="184">
        <v>3722.56</v>
      </c>
    </row>
    <row r="68" spans="1:19">
      <c r="A68" s="188">
        <v>2013</v>
      </c>
      <c r="B68" s="183" t="s">
        <v>380</v>
      </c>
      <c r="C68" s="187" t="s">
        <v>379</v>
      </c>
      <c r="D68" s="187" t="s">
        <v>386</v>
      </c>
      <c r="E68" s="187" t="str">
        <f t="shared" si="4"/>
        <v>2013-452010 - Construcción de edificios completos o de partes de edificios</v>
      </c>
      <c r="F68" s="184">
        <v>11426</v>
      </c>
      <c r="G68" s="184">
        <v>455512622.11000001</v>
      </c>
      <c r="H68" s="184">
        <v>563279</v>
      </c>
      <c r="I68" s="186">
        <f t="shared" si="5"/>
        <v>0</v>
      </c>
      <c r="J68" s="186">
        <f t="shared" si="7"/>
        <v>1491397</v>
      </c>
      <c r="K68" s="185">
        <f t="shared" si="6"/>
        <v>0.37768548548776754</v>
      </c>
      <c r="L68" s="184">
        <v>46848</v>
      </c>
      <c r="M68" s="184">
        <v>512876</v>
      </c>
      <c r="N68" s="184">
        <v>61042215.494000003</v>
      </c>
      <c r="O68" s="184">
        <v>5445715.4210000001</v>
      </c>
      <c r="P68" s="184">
        <v>55482431.226000004</v>
      </c>
      <c r="Q68" s="184">
        <v>242259.69200000001</v>
      </c>
      <c r="R68" s="184">
        <v>23269.698</v>
      </c>
      <c r="S68" s="184">
        <v>218651.70499999999</v>
      </c>
    </row>
    <row r="69" spans="1:19">
      <c r="A69" s="188">
        <v>2014</v>
      </c>
      <c r="B69" s="183" t="s">
        <v>380</v>
      </c>
      <c r="C69" s="187" t="s">
        <v>379</v>
      </c>
      <c r="D69" s="187" t="s">
        <v>386</v>
      </c>
      <c r="E69" s="187" t="str">
        <f t="shared" si="4"/>
        <v>2014-452010 - Construcción de edificios completos o de partes de edificios</v>
      </c>
      <c r="F69" s="184">
        <v>11673</v>
      </c>
      <c r="G69" s="184">
        <v>443442788.41000003</v>
      </c>
      <c r="H69" s="184">
        <v>524396</v>
      </c>
      <c r="I69" s="186">
        <f t="shared" si="5"/>
        <v>1445568</v>
      </c>
      <c r="J69" s="186">
        <f t="shared" si="7"/>
        <v>1445568</v>
      </c>
      <c r="K69" s="185">
        <f t="shared" si="6"/>
        <v>0.36276121220170893</v>
      </c>
      <c r="L69" s="184">
        <v>46997</v>
      </c>
      <c r="M69" s="184">
        <v>473722</v>
      </c>
      <c r="N69" s="184">
        <v>58959764.200000003</v>
      </c>
      <c r="O69" s="184">
        <v>5646394.5980000002</v>
      </c>
      <c r="P69" s="184">
        <v>53217656.678999998</v>
      </c>
      <c r="Q69" s="184">
        <v>225454.59899999999</v>
      </c>
      <c r="R69" s="184">
        <v>23588.661</v>
      </c>
      <c r="S69" s="184">
        <v>201576.69500000001</v>
      </c>
    </row>
    <row r="70" spans="1:19">
      <c r="A70" s="188">
        <v>2014</v>
      </c>
      <c r="B70" s="183" t="s">
        <v>380</v>
      </c>
      <c r="C70" s="187" t="s">
        <v>379</v>
      </c>
      <c r="D70" s="187" t="s">
        <v>385</v>
      </c>
      <c r="E70" s="187" t="str">
        <f t="shared" ref="E70:E96" si="8">A70&amp;"-"&amp;D70</f>
        <v>2014-452020 - Obras de ingeniería</v>
      </c>
      <c r="F70" s="184">
        <v>7731</v>
      </c>
      <c r="G70" s="184">
        <v>312326558.63</v>
      </c>
      <c r="H70" s="184">
        <v>265123</v>
      </c>
      <c r="I70" s="186">
        <f t="shared" ref="I70:I96" si="9">IF(A70&lt;&gt;A69,SUMIFS(H70:H160,A70:A160,A70),0)</f>
        <v>0</v>
      </c>
      <c r="J70" s="186">
        <f t="shared" si="7"/>
        <v>1445568</v>
      </c>
      <c r="K70" s="185">
        <f t="shared" ref="K70:K96" si="10">H70/J70</f>
        <v>0.18340403218665605</v>
      </c>
      <c r="L70" s="184">
        <v>18417</v>
      </c>
      <c r="M70" s="184">
        <v>245584</v>
      </c>
      <c r="N70" s="184">
        <v>49695205.288000003</v>
      </c>
      <c r="O70" s="184">
        <v>3873539.41</v>
      </c>
      <c r="P70" s="184">
        <v>45615483.973999999</v>
      </c>
      <c r="Q70" s="184">
        <v>126873.709</v>
      </c>
      <c r="R70" s="184">
        <v>11063.625</v>
      </c>
      <c r="S70" s="184">
        <v>115586.045</v>
      </c>
    </row>
    <row r="71" spans="1:19">
      <c r="A71" s="188">
        <v>2014</v>
      </c>
      <c r="B71" s="183" t="s">
        <v>380</v>
      </c>
      <c r="C71" s="187" t="s">
        <v>379</v>
      </c>
      <c r="D71" s="187" t="s">
        <v>384</v>
      </c>
      <c r="E71" s="187" t="str">
        <f t="shared" si="8"/>
        <v>2014-453000 - Acondicionamiento de edificios</v>
      </c>
      <c r="F71" s="184">
        <v>2500</v>
      </c>
      <c r="G71" s="184">
        <v>23426032.699999999</v>
      </c>
      <c r="H71" s="184">
        <v>37101</v>
      </c>
      <c r="I71" s="186">
        <f t="shared" si="9"/>
        <v>0</v>
      </c>
      <c r="J71" s="186">
        <f t="shared" ref="J71:J96" si="11">IF(I71=0,J70,I71)</f>
        <v>1445568</v>
      </c>
      <c r="K71" s="185">
        <f t="shared" si="10"/>
        <v>2.5665344003187675E-2</v>
      </c>
      <c r="L71" s="184">
        <v>9533</v>
      </c>
      <c r="M71" s="184">
        <v>27471</v>
      </c>
      <c r="N71" s="184">
        <v>4163189.8709999998</v>
      </c>
      <c r="O71" s="184">
        <v>739925.67799999996</v>
      </c>
      <c r="P71" s="184">
        <v>3415823.3859999999</v>
      </c>
      <c r="Q71" s="184">
        <v>19234.210999999999</v>
      </c>
      <c r="R71" s="184">
        <v>5193.0240000000003</v>
      </c>
      <c r="S71" s="184">
        <v>14013.198</v>
      </c>
    </row>
    <row r="72" spans="1:19">
      <c r="A72" s="188">
        <v>2014</v>
      </c>
      <c r="B72" s="183" t="s">
        <v>380</v>
      </c>
      <c r="C72" s="187" t="s">
        <v>379</v>
      </c>
      <c r="D72" s="187" t="s">
        <v>383</v>
      </c>
      <c r="E72" s="187" t="str">
        <f t="shared" si="8"/>
        <v>2014-454000 - Obras menores en construcción (contratistas, albañiles, carpinteros)</v>
      </c>
      <c r="F72" s="184">
        <v>51920</v>
      </c>
      <c r="G72" s="184">
        <v>209567716.80000001</v>
      </c>
      <c r="H72" s="184">
        <v>402314</v>
      </c>
      <c r="I72" s="186">
        <f t="shared" si="9"/>
        <v>0</v>
      </c>
      <c r="J72" s="186">
        <f t="shared" si="11"/>
        <v>1445568</v>
      </c>
      <c r="K72" s="185">
        <f t="shared" si="10"/>
        <v>0.27830859565236643</v>
      </c>
      <c r="L72" s="184">
        <v>79366</v>
      </c>
      <c r="M72" s="184">
        <v>321304</v>
      </c>
      <c r="N72" s="184">
        <v>30390805.193</v>
      </c>
      <c r="O72" s="184">
        <v>6787578.8729999997</v>
      </c>
      <c r="P72" s="184">
        <v>23540251.524999999</v>
      </c>
      <c r="Q72" s="184">
        <v>182204.77499999999</v>
      </c>
      <c r="R72" s="184">
        <v>44720.480000000003</v>
      </c>
      <c r="S72" s="184">
        <v>137173.579</v>
      </c>
    </row>
    <row r="73" spans="1:19">
      <c r="A73" s="188">
        <v>2014</v>
      </c>
      <c r="B73" s="183" t="s">
        <v>380</v>
      </c>
      <c r="C73" s="187" t="s">
        <v>379</v>
      </c>
      <c r="D73" s="187" t="s">
        <v>382</v>
      </c>
      <c r="E73" s="187" t="str">
        <f t="shared" si="8"/>
        <v>2014-455000 - Alquiler de equipo de construcción o demolición dotado de operarios</v>
      </c>
      <c r="F73" s="184">
        <v>368</v>
      </c>
      <c r="G73" s="184">
        <v>2094922.34</v>
      </c>
      <c r="H73" s="184">
        <v>2034</v>
      </c>
      <c r="I73" s="186">
        <f t="shared" si="9"/>
        <v>0</v>
      </c>
      <c r="J73" s="186">
        <f t="shared" si="11"/>
        <v>1445568</v>
      </c>
      <c r="K73" s="185">
        <f t="shared" si="10"/>
        <v>1.4070593704343206E-3</v>
      </c>
      <c r="L73" s="184">
        <v>188</v>
      </c>
      <c r="M73" s="184">
        <v>1841</v>
      </c>
      <c r="N73" s="184">
        <v>305447.24900000001</v>
      </c>
      <c r="O73" s="184">
        <v>34706.953999999998</v>
      </c>
      <c r="P73" s="184">
        <v>267834.97899999999</v>
      </c>
      <c r="Q73" s="184">
        <v>1073.627</v>
      </c>
      <c r="R73" s="184">
        <v>124.128</v>
      </c>
      <c r="S73" s="184">
        <v>947.16600000000005</v>
      </c>
    </row>
    <row r="74" spans="1:19">
      <c r="A74" s="188">
        <v>2014</v>
      </c>
      <c r="B74" s="183" t="s">
        <v>380</v>
      </c>
      <c r="C74" s="187" t="s">
        <v>379</v>
      </c>
      <c r="D74" s="187" t="s">
        <v>378</v>
      </c>
      <c r="E74" s="187" t="str">
        <f t="shared" si="8"/>
        <v>2014-451020 - Servicios de demolición y el derribo de edificios y otras estructuras</v>
      </c>
      <c r="F74" s="184">
        <v>492</v>
      </c>
      <c r="G74" s="184">
        <v>9541590.6699999999</v>
      </c>
      <c r="H74" s="184">
        <v>11572</v>
      </c>
      <c r="I74" s="186">
        <f t="shared" si="9"/>
        <v>0</v>
      </c>
      <c r="J74" s="186">
        <f t="shared" si="11"/>
        <v>1445568</v>
      </c>
      <c r="K74" s="185">
        <f t="shared" si="10"/>
        <v>8.0051578341523884E-3</v>
      </c>
      <c r="L74" s="184">
        <v>822</v>
      </c>
      <c r="M74" s="184">
        <v>10673</v>
      </c>
      <c r="N74" s="184">
        <v>1138271.105</v>
      </c>
      <c r="O74" s="184">
        <v>105348.874</v>
      </c>
      <c r="P74" s="184">
        <v>1026143.778</v>
      </c>
      <c r="Q74" s="184">
        <v>4710.1279999999997</v>
      </c>
      <c r="R74" s="184">
        <v>410.75900000000001</v>
      </c>
      <c r="S74" s="184">
        <v>4282.2110000000002</v>
      </c>
    </row>
    <row r="75" spans="1:19">
      <c r="A75" s="188">
        <v>2014</v>
      </c>
      <c r="B75" s="183" t="s">
        <v>380</v>
      </c>
      <c r="C75" s="187" t="s">
        <v>379</v>
      </c>
      <c r="D75" s="187" t="s">
        <v>381</v>
      </c>
      <c r="E75" s="187" t="str">
        <f t="shared" si="8"/>
        <v>2014-451010 - Preparación del terreno, excavaciones y movimientos de tierras</v>
      </c>
      <c r="F75" s="184">
        <v>8583</v>
      </c>
      <c r="G75" s="184">
        <v>179273775.46000001</v>
      </c>
      <c r="H75" s="184">
        <v>203028</v>
      </c>
      <c r="I75" s="186">
        <f t="shared" si="9"/>
        <v>0</v>
      </c>
      <c r="J75" s="186">
        <f t="shared" si="11"/>
        <v>1445568</v>
      </c>
      <c r="K75" s="185">
        <f t="shared" si="10"/>
        <v>0.14044859875149424</v>
      </c>
      <c r="L75" s="184">
        <v>14612</v>
      </c>
      <c r="M75" s="184">
        <v>187470</v>
      </c>
      <c r="N75" s="184">
        <v>28578471.394000001</v>
      </c>
      <c r="O75" s="184">
        <v>2208607.648</v>
      </c>
      <c r="P75" s="184">
        <v>26284807.732999999</v>
      </c>
      <c r="Q75" s="184">
        <v>96115.789000000004</v>
      </c>
      <c r="R75" s="184">
        <v>8548.8739999999998</v>
      </c>
      <c r="S75" s="184">
        <v>87401.517999999996</v>
      </c>
    </row>
    <row r="76" spans="1:19">
      <c r="A76" s="188">
        <v>2015</v>
      </c>
      <c r="B76" s="183" t="s">
        <v>380</v>
      </c>
      <c r="C76" s="187" t="s">
        <v>379</v>
      </c>
      <c r="D76" s="187" t="s">
        <v>386</v>
      </c>
      <c r="E76" s="187" t="str">
        <f t="shared" si="8"/>
        <v>2015-452010 - Construcción de edificios completos o de partes de edificios</v>
      </c>
      <c r="F76" s="184">
        <v>11137</v>
      </c>
      <c r="G76" s="184">
        <v>443451304.02999997</v>
      </c>
      <c r="H76" s="184">
        <v>504561</v>
      </c>
      <c r="I76" s="186">
        <f t="shared" si="9"/>
        <v>1431906</v>
      </c>
      <c r="J76" s="186">
        <f t="shared" si="11"/>
        <v>1431906</v>
      </c>
      <c r="K76" s="185">
        <f t="shared" si="10"/>
        <v>0.35237019748503046</v>
      </c>
      <c r="L76" s="184">
        <v>47023</v>
      </c>
      <c r="M76" s="184">
        <v>454144</v>
      </c>
      <c r="N76" s="184">
        <v>58665898.582999997</v>
      </c>
      <c r="O76" s="184">
        <v>5946017.6150000002</v>
      </c>
      <c r="P76" s="184">
        <v>52615342.137000002</v>
      </c>
      <c r="Q76" s="184">
        <v>219736.53099999999</v>
      </c>
      <c r="R76" s="184">
        <v>23956.924999999999</v>
      </c>
      <c r="S76" s="184">
        <v>195493.43599999999</v>
      </c>
    </row>
    <row r="77" spans="1:19">
      <c r="A77" s="188">
        <v>2015</v>
      </c>
      <c r="B77" s="183" t="s">
        <v>380</v>
      </c>
      <c r="C77" s="187" t="s">
        <v>379</v>
      </c>
      <c r="D77" s="187" t="s">
        <v>385</v>
      </c>
      <c r="E77" s="187" t="str">
        <f t="shared" si="8"/>
        <v>2015-452020 - Obras de ingeniería</v>
      </c>
      <c r="F77" s="184">
        <v>7531</v>
      </c>
      <c r="G77" s="184">
        <v>319320081.06</v>
      </c>
      <c r="H77" s="184">
        <v>254315</v>
      </c>
      <c r="I77" s="186">
        <f t="shared" si="9"/>
        <v>0</v>
      </c>
      <c r="J77" s="186">
        <f t="shared" si="11"/>
        <v>1431906</v>
      </c>
      <c r="K77" s="185">
        <f t="shared" si="10"/>
        <v>0.17760593223298177</v>
      </c>
      <c r="L77" s="184">
        <v>18288</v>
      </c>
      <c r="M77" s="184">
        <v>234691</v>
      </c>
      <c r="N77" s="184">
        <v>47367957.994999997</v>
      </c>
      <c r="O77" s="184">
        <v>3895138.977</v>
      </c>
      <c r="P77" s="184">
        <v>43298906.594999999</v>
      </c>
      <c r="Q77" s="184">
        <v>122938.62</v>
      </c>
      <c r="R77" s="184">
        <v>11155.691999999999</v>
      </c>
      <c r="S77" s="184">
        <v>111579.197</v>
      </c>
    </row>
    <row r="78" spans="1:19">
      <c r="A78" s="188">
        <v>2015</v>
      </c>
      <c r="B78" s="183" t="s">
        <v>380</v>
      </c>
      <c r="C78" s="187" t="s">
        <v>379</v>
      </c>
      <c r="D78" s="187" t="s">
        <v>384</v>
      </c>
      <c r="E78" s="187" t="str">
        <f t="shared" si="8"/>
        <v>2015-453000 - Acondicionamiento de edificios</v>
      </c>
      <c r="F78" s="184">
        <v>2425</v>
      </c>
      <c r="G78" s="184">
        <v>23831586.390000001</v>
      </c>
      <c r="H78" s="184">
        <v>39738</v>
      </c>
      <c r="I78" s="186">
        <f t="shared" si="9"/>
        <v>0</v>
      </c>
      <c r="J78" s="186">
        <f t="shared" si="11"/>
        <v>1431906</v>
      </c>
      <c r="K78" s="185">
        <f t="shared" si="10"/>
        <v>2.775182169779301E-2</v>
      </c>
      <c r="L78" s="184">
        <v>11144</v>
      </c>
      <c r="M78" s="184">
        <v>28443</v>
      </c>
      <c r="N78" s="184">
        <v>4408033.682</v>
      </c>
      <c r="O78" s="184">
        <v>845504.375</v>
      </c>
      <c r="P78" s="184">
        <v>3551870.4709999999</v>
      </c>
      <c r="Q78" s="184">
        <v>20677.030999999999</v>
      </c>
      <c r="R78" s="184">
        <v>6109.9229999999998</v>
      </c>
      <c r="S78" s="184">
        <v>14536.794</v>
      </c>
    </row>
    <row r="79" spans="1:19">
      <c r="A79" s="188">
        <v>2015</v>
      </c>
      <c r="B79" s="183" t="s">
        <v>380</v>
      </c>
      <c r="C79" s="187" t="s">
        <v>379</v>
      </c>
      <c r="D79" s="187" t="s">
        <v>382</v>
      </c>
      <c r="E79" s="187" t="str">
        <f t="shared" si="8"/>
        <v>2015-455000 - Alquiler de equipo de construcción o demolición dotado de operarios</v>
      </c>
      <c r="F79" s="184">
        <v>584</v>
      </c>
      <c r="G79" s="184">
        <v>2186925.7999999998</v>
      </c>
      <c r="H79" s="184">
        <v>2737</v>
      </c>
      <c r="I79" s="186">
        <f t="shared" si="9"/>
        <v>0</v>
      </c>
      <c r="J79" s="186">
        <f t="shared" si="11"/>
        <v>1431906</v>
      </c>
      <c r="K79" s="185">
        <f t="shared" si="10"/>
        <v>1.9114383206718876E-3</v>
      </c>
      <c r="L79" s="184">
        <v>255</v>
      </c>
      <c r="M79" s="184">
        <v>2475</v>
      </c>
      <c r="N79" s="184">
        <v>317057.44900000002</v>
      </c>
      <c r="O79" s="184">
        <v>37956.021999999997</v>
      </c>
      <c r="P79" s="184">
        <v>277126.31699999998</v>
      </c>
      <c r="Q79" s="184">
        <v>1221.82</v>
      </c>
      <c r="R79" s="184">
        <v>147.434</v>
      </c>
      <c r="S79" s="184">
        <v>1070.5530000000001</v>
      </c>
    </row>
    <row r="80" spans="1:19">
      <c r="A80" s="188">
        <v>2015</v>
      </c>
      <c r="B80" s="183" t="s">
        <v>380</v>
      </c>
      <c r="C80" s="187" t="s">
        <v>379</v>
      </c>
      <c r="D80" s="187" t="s">
        <v>383</v>
      </c>
      <c r="E80" s="187" t="str">
        <f t="shared" si="8"/>
        <v>2015-454000 - Obras menores en construcción (contratistas, albañiles, carpinteros)</v>
      </c>
      <c r="F80" s="184">
        <v>52626</v>
      </c>
      <c r="G80" s="184">
        <v>217548814.43000001</v>
      </c>
      <c r="H80" s="184">
        <v>422050</v>
      </c>
      <c r="I80" s="186">
        <f t="shared" si="9"/>
        <v>0</v>
      </c>
      <c r="J80" s="186">
        <f t="shared" si="11"/>
        <v>1431906</v>
      </c>
      <c r="K80" s="185">
        <f t="shared" si="10"/>
        <v>0.29474700154898437</v>
      </c>
      <c r="L80" s="184">
        <v>79773</v>
      </c>
      <c r="M80" s="184">
        <v>340700</v>
      </c>
      <c r="N80" s="184">
        <v>31952043.66</v>
      </c>
      <c r="O80" s="184">
        <v>6871780.6399999997</v>
      </c>
      <c r="P80" s="184">
        <v>25017470.083999999</v>
      </c>
      <c r="Q80" s="184">
        <v>189952.976</v>
      </c>
      <c r="R80" s="184">
        <v>44870.411999999997</v>
      </c>
      <c r="S80" s="184">
        <v>144800.329</v>
      </c>
    </row>
    <row r="81" spans="1:19">
      <c r="A81" s="188">
        <v>2015</v>
      </c>
      <c r="B81" s="183" t="s">
        <v>380</v>
      </c>
      <c r="C81" s="187" t="s">
        <v>379</v>
      </c>
      <c r="D81" s="187" t="s">
        <v>381</v>
      </c>
      <c r="E81" s="187" t="str">
        <f t="shared" si="8"/>
        <v>2015-451010 - Preparación del terreno, excavaciones y movimientos de tierras</v>
      </c>
      <c r="F81" s="184">
        <v>8090</v>
      </c>
      <c r="G81" s="184">
        <v>183724822.90000001</v>
      </c>
      <c r="H81" s="184">
        <v>196627</v>
      </c>
      <c r="I81" s="186">
        <f t="shared" si="9"/>
        <v>0</v>
      </c>
      <c r="J81" s="186">
        <f t="shared" si="11"/>
        <v>1431906</v>
      </c>
      <c r="K81" s="185">
        <f t="shared" si="10"/>
        <v>0.13731837145734427</v>
      </c>
      <c r="L81" s="184">
        <v>14922</v>
      </c>
      <c r="M81" s="184">
        <v>180670</v>
      </c>
      <c r="N81" s="184">
        <v>29059176.147</v>
      </c>
      <c r="O81" s="184">
        <v>2296599.2540000002</v>
      </c>
      <c r="P81" s="184">
        <v>26700096.947000001</v>
      </c>
      <c r="Q81" s="184">
        <v>96460.063999999998</v>
      </c>
      <c r="R81" s="184">
        <v>8841.1790000000001</v>
      </c>
      <c r="S81" s="184">
        <v>87487.864000000001</v>
      </c>
    </row>
    <row r="82" spans="1:19">
      <c r="A82" s="188">
        <v>2015</v>
      </c>
      <c r="B82" s="183" t="s">
        <v>380</v>
      </c>
      <c r="C82" s="187" t="s">
        <v>379</v>
      </c>
      <c r="D82" s="187" t="s">
        <v>378</v>
      </c>
      <c r="E82" s="187" t="str">
        <f t="shared" si="8"/>
        <v>2015-451020 - Servicios de demolición y el derribo de edificios y otras estructuras</v>
      </c>
      <c r="F82" s="184">
        <v>464</v>
      </c>
      <c r="G82" s="184">
        <v>8343000.0899999999</v>
      </c>
      <c r="H82" s="184">
        <v>11878</v>
      </c>
      <c r="I82" s="186">
        <f t="shared" si="9"/>
        <v>0</v>
      </c>
      <c r="J82" s="186">
        <f t="shared" si="11"/>
        <v>1431906</v>
      </c>
      <c r="K82" s="185">
        <f t="shared" si="10"/>
        <v>8.2952372571942577E-3</v>
      </c>
      <c r="L82" s="184">
        <v>970</v>
      </c>
      <c r="M82" s="184">
        <v>10812</v>
      </c>
      <c r="N82" s="184">
        <v>1234459.5290000001</v>
      </c>
      <c r="O82" s="184">
        <v>127757.052</v>
      </c>
      <c r="P82" s="184">
        <v>1102269.8689999999</v>
      </c>
      <c r="Q82" s="184">
        <v>4866.183</v>
      </c>
      <c r="R82" s="184">
        <v>471.56200000000001</v>
      </c>
      <c r="S82" s="184">
        <v>4382.1279999999997</v>
      </c>
    </row>
    <row r="83" spans="1:19">
      <c r="A83" s="188">
        <v>2016</v>
      </c>
      <c r="B83" s="183" t="s">
        <v>380</v>
      </c>
      <c r="C83" s="187" t="s">
        <v>379</v>
      </c>
      <c r="D83" s="187" t="s">
        <v>386</v>
      </c>
      <c r="E83" s="187" t="str">
        <f t="shared" si="8"/>
        <v>2016-452010 - Construcción de edificios completos o de partes de edificios</v>
      </c>
      <c r="F83" s="184">
        <v>10509</v>
      </c>
      <c r="G83" s="184">
        <v>448989813.24000001</v>
      </c>
      <c r="H83" s="184">
        <v>513003</v>
      </c>
      <c r="I83" s="186">
        <f t="shared" si="9"/>
        <v>1439573</v>
      </c>
      <c r="J83" s="186">
        <f t="shared" si="11"/>
        <v>1439573</v>
      </c>
      <c r="K83" s="185">
        <f t="shared" si="10"/>
        <v>0.35635775330601505</v>
      </c>
      <c r="L83" s="184">
        <v>51098</v>
      </c>
      <c r="M83" s="184">
        <v>458393</v>
      </c>
      <c r="N83" s="184">
        <v>60433461.600000001</v>
      </c>
      <c r="O83" s="184">
        <v>6496987.9460000005</v>
      </c>
      <c r="P83" s="184">
        <v>53881085.398000002</v>
      </c>
      <c r="Q83" s="184">
        <v>226056.454</v>
      </c>
      <c r="R83" s="184">
        <v>26036.103999999999</v>
      </c>
      <c r="S83" s="184">
        <v>199742.42600000001</v>
      </c>
    </row>
    <row r="84" spans="1:19">
      <c r="A84" s="188">
        <v>2016</v>
      </c>
      <c r="B84" s="183" t="s">
        <v>380</v>
      </c>
      <c r="C84" s="187" t="s">
        <v>379</v>
      </c>
      <c r="D84" s="187" t="s">
        <v>385</v>
      </c>
      <c r="E84" s="187" t="str">
        <f t="shared" si="8"/>
        <v>2016-452020 - Obras de ingeniería</v>
      </c>
      <c r="F84" s="184">
        <v>7330</v>
      </c>
      <c r="G84" s="184">
        <v>307418815.67000002</v>
      </c>
      <c r="H84" s="184">
        <v>236053</v>
      </c>
      <c r="I84" s="186">
        <f t="shared" si="9"/>
        <v>0</v>
      </c>
      <c r="J84" s="186">
        <f t="shared" si="11"/>
        <v>1439573</v>
      </c>
      <c r="K84" s="185">
        <f t="shared" si="10"/>
        <v>0.16397431738439106</v>
      </c>
      <c r="L84" s="184">
        <v>17572</v>
      </c>
      <c r="M84" s="184">
        <v>217632</v>
      </c>
      <c r="N84" s="184">
        <v>42634920.523999996</v>
      </c>
      <c r="O84" s="184">
        <v>3714398.1359999999</v>
      </c>
      <c r="P84" s="184">
        <v>38799119.141000003</v>
      </c>
      <c r="Q84" s="184">
        <v>115733.052</v>
      </c>
      <c r="R84" s="184">
        <v>10861.824000000001</v>
      </c>
      <c r="S84" s="184">
        <v>104660.67600000001</v>
      </c>
    </row>
    <row r="85" spans="1:19">
      <c r="A85" s="188">
        <v>2016</v>
      </c>
      <c r="B85" s="183" t="s">
        <v>380</v>
      </c>
      <c r="C85" s="187" t="s">
        <v>379</v>
      </c>
      <c r="D85" s="187" t="s">
        <v>384</v>
      </c>
      <c r="E85" s="187" t="str">
        <f t="shared" si="8"/>
        <v>2016-453000 - Acondicionamiento de edificios</v>
      </c>
      <c r="F85" s="184">
        <v>2325</v>
      </c>
      <c r="G85" s="184">
        <v>23652447.73</v>
      </c>
      <c r="H85" s="184">
        <v>41033</v>
      </c>
      <c r="I85" s="186">
        <f t="shared" si="9"/>
        <v>0</v>
      </c>
      <c r="J85" s="186">
        <f t="shared" si="11"/>
        <v>1439573</v>
      </c>
      <c r="K85" s="185">
        <f t="shared" si="10"/>
        <v>2.8503590995385436E-2</v>
      </c>
      <c r="L85" s="184">
        <v>11165</v>
      </c>
      <c r="M85" s="184">
        <v>29793</v>
      </c>
      <c r="N85" s="184">
        <v>4719476.1789999995</v>
      </c>
      <c r="O85" s="184">
        <v>909951.43200000003</v>
      </c>
      <c r="P85" s="184">
        <v>3801091.6120000002</v>
      </c>
      <c r="Q85" s="184">
        <v>21690.691999999999</v>
      </c>
      <c r="R85" s="184">
        <v>6363.1639999999998</v>
      </c>
      <c r="S85" s="184">
        <v>15296.790999999999</v>
      </c>
    </row>
    <row r="86" spans="1:19">
      <c r="A86" s="188">
        <v>2016</v>
      </c>
      <c r="B86" s="183" t="s">
        <v>380</v>
      </c>
      <c r="C86" s="187" t="s">
        <v>379</v>
      </c>
      <c r="D86" s="187" t="s">
        <v>383</v>
      </c>
      <c r="E86" s="187" t="str">
        <f t="shared" si="8"/>
        <v>2016-454000 - Obras menores en construcción (contratistas, albañiles, carpinteros)</v>
      </c>
      <c r="F86" s="184">
        <v>53678</v>
      </c>
      <c r="G86" s="184">
        <v>222830980.49000001</v>
      </c>
      <c r="H86" s="184">
        <v>436130</v>
      </c>
      <c r="I86" s="186">
        <f t="shared" si="9"/>
        <v>0</v>
      </c>
      <c r="J86" s="186">
        <f t="shared" si="11"/>
        <v>1439573</v>
      </c>
      <c r="K86" s="185">
        <f t="shared" si="10"/>
        <v>0.30295789098572978</v>
      </c>
      <c r="L86" s="184">
        <v>78749</v>
      </c>
      <c r="M86" s="184">
        <v>357496</v>
      </c>
      <c r="N86" s="184">
        <v>32607494.27</v>
      </c>
      <c r="O86" s="184">
        <v>7066907.8789999997</v>
      </c>
      <c r="P86" s="184">
        <v>25568733.383000001</v>
      </c>
      <c r="Q86" s="184">
        <v>194584.87599999999</v>
      </c>
      <c r="R86" s="184">
        <v>45051.538</v>
      </c>
      <c r="S86" s="184">
        <v>149261.285</v>
      </c>
    </row>
    <row r="87" spans="1:19">
      <c r="A87" s="188">
        <v>2016</v>
      </c>
      <c r="B87" s="183" t="s">
        <v>380</v>
      </c>
      <c r="C87" s="187" t="s">
        <v>379</v>
      </c>
      <c r="D87" s="187" t="s">
        <v>382</v>
      </c>
      <c r="E87" s="187" t="str">
        <f t="shared" si="8"/>
        <v>2016-455000 - Alquiler de equipo de construcción o demolición dotado de operarios</v>
      </c>
      <c r="F87" s="184">
        <v>843</v>
      </c>
      <c r="G87" s="184">
        <v>4043196.61</v>
      </c>
      <c r="H87" s="184">
        <v>4876</v>
      </c>
      <c r="I87" s="186">
        <f t="shared" si="9"/>
        <v>0</v>
      </c>
      <c r="J87" s="186">
        <f t="shared" si="11"/>
        <v>1439573</v>
      </c>
      <c r="K87" s="185">
        <f t="shared" si="10"/>
        <v>3.3871154849389367E-3</v>
      </c>
      <c r="L87" s="184">
        <v>318</v>
      </c>
      <c r="M87" s="184">
        <v>4564</v>
      </c>
      <c r="N87" s="184">
        <v>467405.32900000003</v>
      </c>
      <c r="O87" s="184">
        <v>49798.669000000002</v>
      </c>
      <c r="P87" s="184">
        <v>416556.06099999999</v>
      </c>
      <c r="Q87" s="184">
        <v>1992.319</v>
      </c>
      <c r="R87" s="184">
        <v>184.417</v>
      </c>
      <c r="S87" s="184">
        <v>1803.903</v>
      </c>
    </row>
    <row r="88" spans="1:19">
      <c r="A88" s="188">
        <v>2016</v>
      </c>
      <c r="B88" s="183" t="s">
        <v>380</v>
      </c>
      <c r="C88" s="187" t="s">
        <v>379</v>
      </c>
      <c r="D88" s="187" t="s">
        <v>381</v>
      </c>
      <c r="E88" s="187" t="str">
        <f t="shared" si="8"/>
        <v>2016-451010 - Preparación del terreno, excavaciones y movimientos de tierras</v>
      </c>
      <c r="F88" s="184">
        <v>7585</v>
      </c>
      <c r="G88" s="184">
        <v>166632062.90000001</v>
      </c>
      <c r="H88" s="184">
        <v>195724</v>
      </c>
      <c r="I88" s="186">
        <f t="shared" si="9"/>
        <v>0</v>
      </c>
      <c r="J88" s="186">
        <f t="shared" si="11"/>
        <v>1439573</v>
      </c>
      <c r="K88" s="185">
        <f t="shared" si="10"/>
        <v>0.13595976029003046</v>
      </c>
      <c r="L88" s="184">
        <v>15844</v>
      </c>
      <c r="M88" s="184">
        <v>178666</v>
      </c>
      <c r="N88" s="184">
        <v>28261434.804000001</v>
      </c>
      <c r="O88" s="184">
        <v>2352019.3689999999</v>
      </c>
      <c r="P88" s="184">
        <v>25800412.704</v>
      </c>
      <c r="Q88" s="184">
        <v>95640.72</v>
      </c>
      <c r="R88" s="184">
        <v>9196.1990000000005</v>
      </c>
      <c r="S88" s="184">
        <v>86325.991999999998</v>
      </c>
    </row>
    <row r="89" spans="1:19">
      <c r="A89" s="188">
        <v>2016</v>
      </c>
      <c r="B89" s="183" t="s">
        <v>380</v>
      </c>
      <c r="C89" s="187" t="s">
        <v>379</v>
      </c>
      <c r="D89" s="187" t="s">
        <v>378</v>
      </c>
      <c r="E89" s="187" t="str">
        <f t="shared" si="8"/>
        <v>2016-451020 - Servicios de demolición y el derribo de edificios y otras estructuras</v>
      </c>
      <c r="F89" s="184">
        <v>436</v>
      </c>
      <c r="G89" s="184">
        <v>10958585.49</v>
      </c>
      <c r="H89" s="184">
        <v>12754</v>
      </c>
      <c r="I89" s="186">
        <f t="shared" si="9"/>
        <v>0</v>
      </c>
      <c r="J89" s="186">
        <f t="shared" si="11"/>
        <v>1439573</v>
      </c>
      <c r="K89" s="185">
        <f t="shared" si="10"/>
        <v>8.8595715535092698E-3</v>
      </c>
      <c r="L89" s="184">
        <v>1029</v>
      </c>
      <c r="M89" s="184">
        <v>11657</v>
      </c>
      <c r="N89" s="184">
        <v>1316627.081</v>
      </c>
      <c r="O89" s="184">
        <v>140288.845</v>
      </c>
      <c r="P89" s="184">
        <v>1173152.578</v>
      </c>
      <c r="Q89" s="184">
        <v>5367.2489999999998</v>
      </c>
      <c r="R89" s="184">
        <v>523.04</v>
      </c>
      <c r="S89" s="184">
        <v>4835.5479999999998</v>
      </c>
    </row>
    <row r="90" spans="1:19">
      <c r="A90" s="188">
        <v>2017</v>
      </c>
      <c r="B90" s="183" t="s">
        <v>380</v>
      </c>
      <c r="C90" s="187" t="s">
        <v>379</v>
      </c>
      <c r="D90" s="187" t="s">
        <v>386</v>
      </c>
      <c r="E90" s="187" t="str">
        <f t="shared" si="8"/>
        <v>2017-452010 - Construcción de edificios completos o de partes de edificios</v>
      </c>
      <c r="F90" s="184">
        <v>10674</v>
      </c>
      <c r="G90" s="184">
        <v>389536634.44999999</v>
      </c>
      <c r="H90" s="184">
        <v>467238</v>
      </c>
      <c r="I90" s="186">
        <f t="shared" si="9"/>
        <v>1367472</v>
      </c>
      <c r="J90" s="186">
        <f t="shared" si="11"/>
        <v>1367472</v>
      </c>
      <c r="K90" s="185">
        <f t="shared" si="10"/>
        <v>0.34168012215240973</v>
      </c>
      <c r="L90" s="184">
        <v>47101</v>
      </c>
      <c r="M90" s="184">
        <v>418105</v>
      </c>
      <c r="N90" s="184">
        <v>58187617.512999997</v>
      </c>
      <c r="O90" s="184">
        <v>6472331.5149999997</v>
      </c>
      <c r="P90" s="184">
        <v>51716448.182999998</v>
      </c>
      <c r="Q90" s="184">
        <v>208640.52299999999</v>
      </c>
      <c r="R90" s="184">
        <v>24287.285</v>
      </c>
      <c r="S90" s="184">
        <v>184081.321</v>
      </c>
    </row>
    <row r="91" spans="1:19">
      <c r="A91" s="188">
        <v>2017</v>
      </c>
      <c r="B91" s="183" t="s">
        <v>380</v>
      </c>
      <c r="C91" s="187" t="s">
        <v>379</v>
      </c>
      <c r="D91" s="187" t="s">
        <v>385</v>
      </c>
      <c r="E91" s="187" t="str">
        <f t="shared" si="8"/>
        <v>2017-452020 - Obras de ingeniería</v>
      </c>
      <c r="F91" s="184">
        <v>7621</v>
      </c>
      <c r="G91" s="184">
        <v>291171230.91000003</v>
      </c>
      <c r="H91" s="184">
        <v>219704</v>
      </c>
      <c r="I91" s="186">
        <f t="shared" si="9"/>
        <v>0</v>
      </c>
      <c r="J91" s="186">
        <f t="shared" si="11"/>
        <v>1367472</v>
      </c>
      <c r="K91" s="185">
        <f t="shared" si="10"/>
        <v>0.16066434998303439</v>
      </c>
      <c r="L91" s="184">
        <v>17681</v>
      </c>
      <c r="M91" s="184">
        <v>200866</v>
      </c>
      <c r="N91" s="184">
        <v>39834990.806999996</v>
      </c>
      <c r="O91" s="184">
        <v>3720174.8909999998</v>
      </c>
      <c r="P91" s="184">
        <v>35959087.281999998</v>
      </c>
      <c r="Q91" s="184">
        <v>107978.098</v>
      </c>
      <c r="R91" s="184">
        <v>10692.965</v>
      </c>
      <c r="S91" s="184">
        <v>97115.888000000006</v>
      </c>
    </row>
    <row r="92" spans="1:19">
      <c r="A92" s="188">
        <v>2017</v>
      </c>
      <c r="B92" s="183" t="s">
        <v>380</v>
      </c>
      <c r="C92" s="187" t="s">
        <v>379</v>
      </c>
      <c r="D92" s="187" t="s">
        <v>384</v>
      </c>
      <c r="E92" s="187" t="str">
        <f t="shared" si="8"/>
        <v>2017-453000 - Acondicionamiento de edificios</v>
      </c>
      <c r="F92" s="184">
        <v>2547</v>
      </c>
      <c r="G92" s="184">
        <v>23634230.510000002</v>
      </c>
      <c r="H92" s="184">
        <v>36874</v>
      </c>
      <c r="I92" s="186">
        <f t="shared" si="9"/>
        <v>0</v>
      </c>
      <c r="J92" s="186">
        <f t="shared" si="11"/>
        <v>1367472</v>
      </c>
      <c r="K92" s="185">
        <f t="shared" si="10"/>
        <v>2.696508593960242E-2</v>
      </c>
      <c r="L92" s="184">
        <v>9548</v>
      </c>
      <c r="M92" s="184">
        <v>27201</v>
      </c>
      <c r="N92" s="184">
        <v>4727765.5029999996</v>
      </c>
      <c r="O92" s="184">
        <v>935527.96200000006</v>
      </c>
      <c r="P92" s="184">
        <v>3781221.6370000001</v>
      </c>
      <c r="Q92" s="184">
        <v>20465.348999999998</v>
      </c>
      <c r="R92" s="184">
        <v>6040.683</v>
      </c>
      <c r="S92" s="184">
        <v>14387.262000000001</v>
      </c>
    </row>
    <row r="93" spans="1:19">
      <c r="A93" s="188">
        <v>2017</v>
      </c>
      <c r="B93" s="183" t="s">
        <v>380</v>
      </c>
      <c r="C93" s="187" t="s">
        <v>379</v>
      </c>
      <c r="D93" s="187" t="s">
        <v>383</v>
      </c>
      <c r="E93" s="187" t="str">
        <f t="shared" si="8"/>
        <v>2017-454000 - Obras menores en construcción (contratistas, albañiles, carpinteros)</v>
      </c>
      <c r="F93" s="184">
        <v>60856</v>
      </c>
      <c r="G93" s="184">
        <v>234947574.28</v>
      </c>
      <c r="H93" s="184">
        <v>441140</v>
      </c>
      <c r="I93" s="186">
        <f t="shared" si="9"/>
        <v>0</v>
      </c>
      <c r="J93" s="186">
        <f t="shared" si="11"/>
        <v>1367472</v>
      </c>
      <c r="K93" s="185">
        <f t="shared" si="10"/>
        <v>0.32259527068927191</v>
      </c>
      <c r="L93" s="184">
        <v>80108</v>
      </c>
      <c r="M93" s="184">
        <v>366216</v>
      </c>
      <c r="N93" s="184">
        <v>34539313.891000003</v>
      </c>
      <c r="O93" s="184">
        <v>7458651.8039999995</v>
      </c>
      <c r="P93" s="184">
        <v>27506425.715</v>
      </c>
      <c r="Q93" s="184">
        <v>198269.74299999999</v>
      </c>
      <c r="R93" s="184">
        <v>44840.184000000001</v>
      </c>
      <c r="S93" s="184">
        <v>153157.25</v>
      </c>
    </row>
    <row r="94" spans="1:19">
      <c r="A94" s="188">
        <v>2017</v>
      </c>
      <c r="B94" s="183" t="s">
        <v>380</v>
      </c>
      <c r="C94" s="187" t="s">
        <v>379</v>
      </c>
      <c r="D94" s="187" t="s">
        <v>382</v>
      </c>
      <c r="E94" s="187" t="str">
        <f t="shared" si="8"/>
        <v>2017-455000 - Alquiler de equipo de construcción o demolición dotado de operarios</v>
      </c>
      <c r="F94" s="184">
        <v>1200</v>
      </c>
      <c r="G94" s="184">
        <v>5188895.32</v>
      </c>
      <c r="H94" s="184">
        <v>6477</v>
      </c>
      <c r="I94" s="186">
        <f t="shared" si="9"/>
        <v>0</v>
      </c>
      <c r="J94" s="186">
        <f t="shared" si="11"/>
        <v>1367472</v>
      </c>
      <c r="K94" s="185">
        <f t="shared" si="10"/>
        <v>4.7364772368282491E-3</v>
      </c>
      <c r="L94" s="184">
        <v>476</v>
      </c>
      <c r="M94" s="184">
        <v>6010</v>
      </c>
      <c r="N94" s="184">
        <v>588572.63500000001</v>
      </c>
      <c r="O94" s="184">
        <v>67702.293999999994</v>
      </c>
      <c r="P94" s="184">
        <v>518420.842</v>
      </c>
      <c r="Q94" s="184">
        <v>2580.3249999999998</v>
      </c>
      <c r="R94" s="184">
        <v>260.44900000000001</v>
      </c>
      <c r="S94" s="184">
        <v>2313.6289999999999</v>
      </c>
    </row>
    <row r="95" spans="1:19">
      <c r="A95" s="188">
        <v>2017</v>
      </c>
      <c r="B95" s="183" t="s">
        <v>380</v>
      </c>
      <c r="C95" s="187" t="s">
        <v>379</v>
      </c>
      <c r="D95" s="187" t="s">
        <v>381</v>
      </c>
      <c r="E95" s="187" t="str">
        <f t="shared" si="8"/>
        <v>2017-451010 - Preparación del terreno, excavaciones y movimientos de tierras</v>
      </c>
      <c r="F95" s="184">
        <v>7599</v>
      </c>
      <c r="G95" s="184">
        <v>156399792.90000001</v>
      </c>
      <c r="H95" s="184">
        <v>183179</v>
      </c>
      <c r="I95" s="186">
        <f t="shared" si="9"/>
        <v>0</v>
      </c>
      <c r="J95" s="186">
        <f t="shared" si="11"/>
        <v>1367472</v>
      </c>
      <c r="K95" s="185">
        <f t="shared" si="10"/>
        <v>0.13395447950671019</v>
      </c>
      <c r="L95" s="184">
        <v>15369</v>
      </c>
      <c r="M95" s="184">
        <v>167543</v>
      </c>
      <c r="N95" s="184">
        <v>28305519.061999999</v>
      </c>
      <c r="O95" s="184">
        <v>2375490.923</v>
      </c>
      <c r="P95" s="184">
        <v>25942194.022999998</v>
      </c>
      <c r="Q95" s="184">
        <v>92040.710999999996</v>
      </c>
      <c r="R95" s="184">
        <v>8966.5830000000005</v>
      </c>
      <c r="S95" s="184">
        <v>82953.267000000007</v>
      </c>
    </row>
    <row r="96" spans="1:19">
      <c r="A96" s="188">
        <v>2017</v>
      </c>
      <c r="B96" s="183" t="s">
        <v>380</v>
      </c>
      <c r="C96" s="187" t="s">
        <v>379</v>
      </c>
      <c r="D96" s="187" t="s">
        <v>378</v>
      </c>
      <c r="E96" s="187" t="str">
        <f t="shared" si="8"/>
        <v>2017-451020 - Servicios de demolición y el derribo de edificios y otras estructuras</v>
      </c>
      <c r="F96" s="184">
        <v>432</v>
      </c>
      <c r="G96" s="184">
        <v>10498227.65</v>
      </c>
      <c r="H96" s="184">
        <v>12860</v>
      </c>
      <c r="I96" s="186">
        <f t="shared" si="9"/>
        <v>0</v>
      </c>
      <c r="J96" s="186">
        <f t="shared" si="11"/>
        <v>1367472</v>
      </c>
      <c r="K96" s="185">
        <f t="shared" si="10"/>
        <v>9.4042144921431658E-3</v>
      </c>
      <c r="L96" s="184">
        <v>971</v>
      </c>
      <c r="M96" s="184">
        <v>11826</v>
      </c>
      <c r="N96" s="184">
        <v>1370421.7250000001</v>
      </c>
      <c r="O96" s="184">
        <v>142257.06700000001</v>
      </c>
      <c r="P96" s="184">
        <v>1225819.6569999999</v>
      </c>
      <c r="Q96" s="184">
        <v>5452.3789999999999</v>
      </c>
      <c r="R96" s="184">
        <v>493.72800000000001</v>
      </c>
      <c r="S96" s="184">
        <v>4951.3230000000003</v>
      </c>
    </row>
  </sheetData>
  <autoFilter ref="A5:S96">
    <sortState ref="A6:Q96">
      <sortCondition ref="A5:A96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T12"/>
  <sheetViews>
    <sheetView showGridLines="0" tabSelected="1" zoomScaleNormal="100" workbookViewId="0">
      <selection activeCell="H10" sqref="H10"/>
    </sheetView>
  </sheetViews>
  <sheetFormatPr baseColWidth="10" defaultColWidth="25" defaultRowHeight="15"/>
  <cols>
    <col min="1" max="1" width="7.5703125" style="137" bestFit="1" customWidth="1"/>
    <col min="2" max="2" width="5.5703125" style="137" bestFit="1" customWidth="1"/>
    <col min="3" max="3" width="8.140625" style="137" bestFit="1" customWidth="1"/>
    <col min="4" max="4" width="15.28515625" style="315" bestFit="1" customWidth="1"/>
    <col min="5" max="5" width="14.7109375" style="316" bestFit="1" customWidth="1"/>
    <col min="6" max="6" width="12.85546875" style="316" bestFit="1" customWidth="1"/>
    <col min="7" max="7" width="13.42578125" style="316" bestFit="1" customWidth="1"/>
    <col min="8" max="8" width="14" style="316" bestFit="1" customWidth="1"/>
    <col min="9" max="9" width="14.140625" style="316" bestFit="1" customWidth="1"/>
    <col min="10" max="10" width="13.5703125" style="316" bestFit="1" customWidth="1"/>
    <col min="11" max="11" width="15.140625" style="316" bestFit="1" customWidth="1"/>
    <col min="12" max="12" width="14.140625" style="316" bestFit="1" customWidth="1"/>
    <col min="13" max="13" width="14.7109375" style="316" bestFit="1" customWidth="1"/>
    <col min="14" max="14" width="14" style="316" bestFit="1" customWidth="1"/>
    <col min="15" max="15" width="15.28515625" style="316" bestFit="1" customWidth="1"/>
    <col min="16" max="16" width="13.42578125" style="316" bestFit="1" customWidth="1"/>
    <col min="17" max="17" width="14" style="316" bestFit="1" customWidth="1"/>
    <col min="18" max="18" width="14.5703125" style="316" bestFit="1" customWidth="1"/>
    <col min="19" max="19" width="22.5703125" style="316" bestFit="1" customWidth="1"/>
    <col min="20" max="20" width="20.42578125" style="316" bestFit="1" customWidth="1"/>
    <col min="21" max="21" width="23.42578125" style="316" bestFit="1" customWidth="1"/>
    <col min="22" max="22" width="22.5703125" style="316" bestFit="1" customWidth="1"/>
    <col min="23" max="23" width="21.28515625" style="316" bestFit="1" customWidth="1"/>
    <col min="24" max="24" width="21.85546875" style="316" bestFit="1" customWidth="1"/>
    <col min="25" max="25" width="22.42578125" style="316" bestFit="1" customWidth="1"/>
    <col min="26" max="26" width="22.28515625" style="316" bestFit="1" customWidth="1"/>
    <col min="27" max="27" width="21.7109375" style="316" bestFit="1" customWidth="1"/>
    <col min="28" max="28" width="23.140625" style="316" bestFit="1" customWidth="1"/>
    <col min="29" max="29" width="22.28515625" style="316" bestFit="1" customWidth="1"/>
    <col min="30" max="30" width="22.85546875" style="316" bestFit="1" customWidth="1"/>
    <col min="31" max="31" width="22.140625" style="316" bestFit="1" customWidth="1"/>
    <col min="32" max="32" width="23.140625" style="316" bestFit="1" customWidth="1"/>
    <col min="33" max="33" width="21.5703125" style="316" bestFit="1" customWidth="1"/>
    <col min="34" max="34" width="22.140625" style="316" bestFit="1" customWidth="1"/>
    <col min="35" max="35" width="22.7109375" style="318" bestFit="1" customWidth="1"/>
    <col min="36" max="36" width="25.42578125" style="277" bestFit="1" customWidth="1"/>
    <col min="37" max="37" width="24.85546875" style="277" bestFit="1" customWidth="1"/>
    <col min="38" max="38" width="23" style="277" bestFit="1" customWidth="1"/>
    <col min="39" max="39" width="23.5703125" style="277" bestFit="1" customWidth="1"/>
    <col min="40" max="40" width="24.140625" style="277" bestFit="1" customWidth="1"/>
    <col min="41" max="41" width="24.28515625" style="277" bestFit="1" customWidth="1"/>
    <col min="42" max="42" width="23.7109375" style="277" bestFit="1" customWidth="1"/>
    <col min="43" max="43" width="25.28515625" style="277" bestFit="1" customWidth="1"/>
    <col min="44" max="44" width="24.28515625" style="277" bestFit="1" customWidth="1"/>
    <col min="45" max="45" width="24.85546875" style="277" bestFit="1" customWidth="1"/>
    <col min="46" max="46" width="24.140625" style="277" bestFit="1" customWidth="1"/>
    <col min="47" max="47" width="25.42578125" style="277" bestFit="1" customWidth="1"/>
    <col min="48" max="48" width="23.5703125" style="277" bestFit="1" customWidth="1"/>
    <col min="49" max="49" width="24.140625" style="277" bestFit="1" customWidth="1"/>
    <col min="50" max="50" width="24.7109375" style="277" bestFit="1" customWidth="1"/>
    <col min="51" max="51" width="36.85546875" style="277" bestFit="1" customWidth="1"/>
    <col min="52" max="52" width="29.28515625" style="277" bestFit="1" customWidth="1"/>
    <col min="53" max="53" width="26.5703125" style="277" bestFit="1" customWidth="1"/>
    <col min="54" max="54" width="25.85546875" style="277" bestFit="1" customWidth="1"/>
    <col min="55" max="55" width="24" style="277" bestFit="1" customWidth="1"/>
    <col min="56" max="56" width="24.5703125" style="277" bestFit="1" customWidth="1"/>
    <col min="57" max="57" width="25.140625" style="277" bestFit="1" customWidth="1"/>
    <col min="58" max="58" width="25.28515625" style="277" bestFit="1" customWidth="1"/>
    <col min="59" max="59" width="24.7109375" style="277" bestFit="1" customWidth="1"/>
    <col min="60" max="60" width="26.42578125" style="277" bestFit="1" customWidth="1"/>
    <col min="61" max="61" width="25.28515625" style="277" bestFit="1" customWidth="1"/>
    <col min="62" max="62" width="25.85546875" style="277" bestFit="1" customWidth="1"/>
    <col min="63" max="63" width="25.140625" style="277" bestFit="1" customWidth="1"/>
    <col min="64" max="64" width="26.5703125" style="277" bestFit="1" customWidth="1"/>
    <col min="65" max="65" width="24.5703125" style="277" bestFit="1" customWidth="1"/>
    <col min="66" max="66" width="25.140625" style="277" bestFit="1" customWidth="1"/>
    <col min="67" max="67" width="25.7109375" style="277" bestFit="1" customWidth="1"/>
    <col min="68" max="68" width="36" style="277" bestFit="1" customWidth="1"/>
    <col min="69" max="69" width="9.5703125" style="277" bestFit="1" customWidth="1"/>
    <col min="70" max="70" width="7.5703125" style="277" bestFit="1" customWidth="1"/>
    <col min="71" max="85" width="5.5703125" style="277" bestFit="1" customWidth="1"/>
    <col min="86" max="86" width="13.7109375" style="277" bestFit="1" customWidth="1"/>
    <col min="87" max="87" width="12.85546875" style="277" bestFit="1" customWidth="1"/>
    <col min="88" max="88" width="11.5703125" style="277" bestFit="1" customWidth="1"/>
    <col min="89" max="89" width="12.140625" style="277" bestFit="1" customWidth="1"/>
    <col min="90" max="90" width="12.7109375" style="277" bestFit="1" customWidth="1"/>
    <col min="91" max="91" width="12.5703125" style="277" bestFit="1" customWidth="1"/>
    <col min="92" max="92" width="12" style="277" bestFit="1" customWidth="1"/>
    <col min="93" max="93" width="13.42578125" style="277" bestFit="1" customWidth="1"/>
    <col min="94" max="94" width="12.5703125" style="277" bestFit="1" customWidth="1"/>
    <col min="95" max="95" width="13.140625" style="277" bestFit="1" customWidth="1"/>
    <col min="96" max="96" width="12.42578125" style="277" bestFit="1" customWidth="1"/>
    <col min="97" max="97" width="13.42578125" style="277" bestFit="1" customWidth="1"/>
    <col min="98" max="98" width="11.85546875" style="277" bestFit="1" customWidth="1"/>
    <col min="99" max="99" width="12.42578125" style="277" bestFit="1" customWidth="1"/>
    <col min="100" max="100" width="13" style="277" bestFit="1" customWidth="1"/>
    <col min="101" max="101" width="18.28515625" style="277" bestFit="1" customWidth="1"/>
    <col min="102" max="102" width="18.7109375" style="277" bestFit="1" customWidth="1"/>
    <col min="103" max="103" width="23.42578125" style="277" bestFit="1" customWidth="1"/>
    <col min="104" max="104" width="22.5703125" style="277" bestFit="1" customWidth="1"/>
    <col min="105" max="105" width="21.28515625" style="277" bestFit="1" customWidth="1"/>
    <col min="106" max="106" width="21.85546875" style="277" bestFit="1" customWidth="1"/>
    <col min="107" max="107" width="22.42578125" style="277" bestFit="1" customWidth="1"/>
    <col min="108" max="108" width="22.28515625" style="277" bestFit="1" customWidth="1"/>
    <col min="109" max="109" width="21.7109375" style="277" bestFit="1" customWidth="1"/>
    <col min="110" max="110" width="23.140625" style="277" bestFit="1" customWidth="1"/>
    <col min="111" max="111" width="22.28515625" style="277" bestFit="1" customWidth="1"/>
    <col min="112" max="112" width="22.85546875" style="277" bestFit="1" customWidth="1"/>
    <col min="113" max="113" width="22.140625" style="277" bestFit="1" customWidth="1"/>
    <col min="114" max="114" width="23.140625" style="277" bestFit="1" customWidth="1"/>
    <col min="115" max="115" width="21.5703125" style="277" bestFit="1" customWidth="1"/>
    <col min="116" max="116" width="22.140625" style="277" bestFit="1" customWidth="1"/>
    <col min="117" max="117" width="22.7109375" style="277" bestFit="1" customWidth="1"/>
    <col min="118" max="118" width="23.28515625" style="277" bestFit="1" customWidth="1"/>
    <col min="119" max="119" width="22.42578125" style="277" bestFit="1" customWidth="1"/>
    <col min="120" max="120" width="21" style="277" bestFit="1" customWidth="1"/>
    <col min="121" max="121" width="21.7109375" style="277" bestFit="1" customWidth="1"/>
    <col min="122" max="122" width="22.28515625" style="277" bestFit="1" customWidth="1"/>
    <col min="123" max="123" width="22.140625" style="277" bestFit="1" customWidth="1"/>
    <col min="124" max="124" width="21.5703125" style="277" bestFit="1" customWidth="1"/>
    <col min="125" max="125" width="23" style="277" bestFit="1" customWidth="1"/>
    <col min="126" max="126" width="22.140625" style="277" bestFit="1" customWidth="1"/>
    <col min="127" max="127" width="22.7109375" style="277" bestFit="1" customWidth="1"/>
    <col min="128" max="128" width="22" style="277" bestFit="1" customWidth="1"/>
    <col min="129" max="129" width="23" style="277" bestFit="1" customWidth="1"/>
    <col min="130" max="130" width="21.42578125" style="277" bestFit="1" customWidth="1"/>
    <col min="131" max="131" width="22" style="277" bestFit="1" customWidth="1"/>
    <col min="132" max="132" width="22.5703125" style="277" bestFit="1" customWidth="1"/>
    <col min="133" max="133" width="18" style="277" bestFit="1" customWidth="1"/>
    <col min="134" max="134" width="18.140625" style="277" bestFit="1" customWidth="1"/>
    <col min="135" max="135" width="23.5703125" style="277" bestFit="1" customWidth="1"/>
    <col min="136" max="136" width="22.7109375" style="277" bestFit="1" customWidth="1"/>
    <col min="137" max="137" width="21.42578125" style="277" bestFit="1" customWidth="1"/>
    <col min="138" max="138" width="22" style="277" bestFit="1" customWidth="1"/>
    <col min="139" max="139" width="22.5703125" style="277" bestFit="1" customWidth="1"/>
    <col min="140" max="140" width="22.42578125" style="277" bestFit="1" customWidth="1"/>
    <col min="141" max="141" width="21.85546875" style="277" bestFit="1" customWidth="1"/>
    <col min="142" max="142" width="23.28515625" style="277" bestFit="1" customWidth="1"/>
    <col min="143" max="143" width="22.42578125" style="277" bestFit="1" customWidth="1"/>
    <col min="144" max="144" width="23" style="277" bestFit="1" customWidth="1"/>
    <col min="145" max="145" width="22.28515625" style="277" bestFit="1" customWidth="1"/>
    <col min="146" max="146" width="23.28515625" style="277" bestFit="1" customWidth="1"/>
    <col min="147" max="147" width="21.7109375" style="277" bestFit="1" customWidth="1"/>
    <col min="148" max="148" width="22.28515625" style="277" bestFit="1" customWidth="1"/>
    <col min="149" max="149" width="22.85546875" style="277" bestFit="1" customWidth="1"/>
    <col min="150" max="150" width="23.42578125" style="277" bestFit="1" customWidth="1"/>
    <col min="151" max="16384" width="25" style="277"/>
  </cols>
  <sheetData>
    <row r="1" spans="1:150" s="276" customFormat="1" ht="15.75" thickBot="1">
      <c r="A1" s="344" t="s">
        <v>47</v>
      </c>
      <c r="B1" s="345" t="s">
        <v>89</v>
      </c>
      <c r="C1" s="150" t="s">
        <v>90</v>
      </c>
      <c r="D1" s="309" t="s">
        <v>209</v>
      </c>
      <c r="E1" s="128" t="s">
        <v>210</v>
      </c>
      <c r="F1" s="128" t="s">
        <v>211</v>
      </c>
      <c r="G1" s="128" t="s">
        <v>212</v>
      </c>
      <c r="H1" s="128" t="s">
        <v>213</v>
      </c>
      <c r="I1" s="128" t="s">
        <v>214</v>
      </c>
      <c r="J1" s="128" t="s">
        <v>215</v>
      </c>
      <c r="K1" s="128" t="s">
        <v>216</v>
      </c>
      <c r="L1" s="128" t="s">
        <v>217</v>
      </c>
      <c r="M1" s="128" t="s">
        <v>218</v>
      </c>
      <c r="N1" s="128" t="s">
        <v>219</v>
      </c>
      <c r="O1" s="128" t="s">
        <v>220</v>
      </c>
      <c r="P1" s="128" t="s">
        <v>221</v>
      </c>
      <c r="Q1" s="128" t="s">
        <v>222</v>
      </c>
      <c r="R1" s="128" t="s">
        <v>223</v>
      </c>
      <c r="S1" s="128" t="s">
        <v>224</v>
      </c>
      <c r="T1" s="128" t="s">
        <v>442</v>
      </c>
      <c r="U1" s="310" t="s">
        <v>225</v>
      </c>
      <c r="V1" s="310" t="s">
        <v>226</v>
      </c>
      <c r="W1" s="310" t="s">
        <v>227</v>
      </c>
      <c r="X1" s="310" t="s">
        <v>228</v>
      </c>
      <c r="Y1" s="310" t="s">
        <v>229</v>
      </c>
      <c r="Z1" s="310" t="s">
        <v>230</v>
      </c>
      <c r="AA1" s="310" t="s">
        <v>231</v>
      </c>
      <c r="AB1" s="310" t="s">
        <v>232</v>
      </c>
      <c r="AC1" s="310" t="s">
        <v>233</v>
      </c>
      <c r="AD1" s="310" t="s">
        <v>234</v>
      </c>
      <c r="AE1" s="310" t="s">
        <v>235</v>
      </c>
      <c r="AF1" s="310" t="s">
        <v>236</v>
      </c>
      <c r="AG1" s="310" t="s">
        <v>237</v>
      </c>
      <c r="AH1" s="310" t="s">
        <v>238</v>
      </c>
      <c r="AI1" s="311" t="s">
        <v>239</v>
      </c>
      <c r="AJ1" s="125" t="s">
        <v>240</v>
      </c>
      <c r="AK1" s="125" t="s">
        <v>241</v>
      </c>
      <c r="AL1" s="125" t="s">
        <v>242</v>
      </c>
      <c r="AM1" s="125" t="s">
        <v>243</v>
      </c>
      <c r="AN1" s="125" t="s">
        <v>244</v>
      </c>
      <c r="AO1" s="125" t="s">
        <v>245</v>
      </c>
      <c r="AP1" s="125" t="s">
        <v>246</v>
      </c>
      <c r="AQ1" s="125" t="s">
        <v>247</v>
      </c>
      <c r="AR1" s="125" t="s">
        <v>248</v>
      </c>
      <c r="AS1" s="125" t="s">
        <v>249</v>
      </c>
      <c r="AT1" s="125" t="s">
        <v>250</v>
      </c>
      <c r="AU1" s="125" t="s">
        <v>251</v>
      </c>
      <c r="AV1" s="125" t="s">
        <v>252</v>
      </c>
      <c r="AW1" s="125" t="s">
        <v>253</v>
      </c>
      <c r="AX1" s="125" t="s">
        <v>254</v>
      </c>
      <c r="AY1" s="125" t="s">
        <v>255</v>
      </c>
      <c r="AZ1" s="130" t="s">
        <v>256</v>
      </c>
      <c r="BA1" s="125" t="s">
        <v>257</v>
      </c>
      <c r="BB1" s="125" t="s">
        <v>258</v>
      </c>
      <c r="BC1" s="125" t="s">
        <v>259</v>
      </c>
      <c r="BD1" s="125" t="s">
        <v>260</v>
      </c>
      <c r="BE1" s="125" t="s">
        <v>261</v>
      </c>
      <c r="BF1" s="125" t="s">
        <v>262</v>
      </c>
      <c r="BG1" s="125" t="s">
        <v>263</v>
      </c>
      <c r="BH1" s="125" t="s">
        <v>264</v>
      </c>
      <c r="BI1" s="125" t="s">
        <v>265</v>
      </c>
      <c r="BJ1" s="125" t="s">
        <v>266</v>
      </c>
      <c r="BK1" s="125" t="s">
        <v>267</v>
      </c>
      <c r="BL1" s="125" t="s">
        <v>268</v>
      </c>
      <c r="BM1" s="125" t="s">
        <v>269</v>
      </c>
      <c r="BN1" s="125" t="s">
        <v>270</v>
      </c>
      <c r="BO1" s="125" t="s">
        <v>271</v>
      </c>
      <c r="BP1" s="125" t="s">
        <v>208</v>
      </c>
      <c r="BQ1" s="321" t="s">
        <v>410</v>
      </c>
      <c r="BR1" s="322" t="s">
        <v>47</v>
      </c>
      <c r="BS1" s="322" t="s">
        <v>34</v>
      </c>
      <c r="BT1" s="322" t="s">
        <v>25</v>
      </c>
      <c r="BU1" s="322" t="s">
        <v>26</v>
      </c>
      <c r="BV1" s="322" t="s">
        <v>27</v>
      </c>
      <c r="BW1" s="322" t="s">
        <v>28</v>
      </c>
      <c r="BX1" s="322" t="s">
        <v>29</v>
      </c>
      <c r="BY1" s="322" t="s">
        <v>30</v>
      </c>
      <c r="BZ1" s="322" t="s">
        <v>118</v>
      </c>
      <c r="CA1" s="322" t="s">
        <v>32</v>
      </c>
      <c r="CB1" s="322" t="s">
        <v>33</v>
      </c>
      <c r="CC1" s="322" t="s">
        <v>35</v>
      </c>
      <c r="CD1" s="322" t="s">
        <v>36</v>
      </c>
      <c r="CE1" s="322" t="s">
        <v>37</v>
      </c>
      <c r="CF1" s="322" t="s">
        <v>38</v>
      </c>
      <c r="CG1" s="322" t="s">
        <v>39</v>
      </c>
      <c r="CH1" s="323" t="s">
        <v>34</v>
      </c>
      <c r="CI1" s="323" t="s">
        <v>25</v>
      </c>
      <c r="CJ1" s="323" t="s">
        <v>26</v>
      </c>
      <c r="CK1" s="323" t="s">
        <v>27</v>
      </c>
      <c r="CL1" s="323" t="s">
        <v>28</v>
      </c>
      <c r="CM1" s="323" t="s">
        <v>29</v>
      </c>
      <c r="CN1" s="323" t="s">
        <v>30</v>
      </c>
      <c r="CO1" s="323" t="s">
        <v>118</v>
      </c>
      <c r="CP1" s="323" t="s">
        <v>32</v>
      </c>
      <c r="CQ1" s="323" t="s">
        <v>33</v>
      </c>
      <c r="CR1" s="323" t="s">
        <v>35</v>
      </c>
      <c r="CS1" s="323" t="s">
        <v>36</v>
      </c>
      <c r="CT1" s="323" t="s">
        <v>37</v>
      </c>
      <c r="CU1" s="323" t="s">
        <v>38</v>
      </c>
      <c r="CV1" s="323" t="s">
        <v>39</v>
      </c>
      <c r="CW1" s="324" t="s">
        <v>412</v>
      </c>
      <c r="CX1" s="325" t="s">
        <v>411</v>
      </c>
      <c r="CY1" s="326"/>
      <c r="CZ1" s="326"/>
      <c r="DA1" s="326"/>
      <c r="DB1" s="326"/>
      <c r="DC1" s="326"/>
      <c r="DD1" s="326"/>
      <c r="DE1" s="326"/>
      <c r="DF1" s="326"/>
      <c r="DG1" s="326"/>
      <c r="DH1" s="326"/>
      <c r="DI1" s="326"/>
      <c r="DJ1" s="326"/>
      <c r="DK1" s="326"/>
      <c r="DL1" s="326"/>
      <c r="DM1" s="326"/>
      <c r="DN1" s="327" t="s">
        <v>34</v>
      </c>
      <c r="DO1" s="323" t="s">
        <v>25</v>
      </c>
      <c r="DP1" s="323" t="s">
        <v>26</v>
      </c>
      <c r="DQ1" s="323" t="s">
        <v>27</v>
      </c>
      <c r="DR1" s="323" t="s">
        <v>28</v>
      </c>
      <c r="DS1" s="323" t="s">
        <v>29</v>
      </c>
      <c r="DT1" s="323" t="s">
        <v>30</v>
      </c>
      <c r="DU1" s="323" t="s">
        <v>118</v>
      </c>
      <c r="DV1" s="323" t="s">
        <v>32</v>
      </c>
      <c r="DW1" s="323" t="s">
        <v>33</v>
      </c>
      <c r="DX1" s="323" t="s">
        <v>35</v>
      </c>
      <c r="DY1" s="323" t="s">
        <v>36</v>
      </c>
      <c r="DZ1" s="323" t="s">
        <v>37</v>
      </c>
      <c r="EA1" s="323" t="s">
        <v>38</v>
      </c>
      <c r="EB1" s="323" t="s">
        <v>39</v>
      </c>
      <c r="EC1" s="324" t="s">
        <v>412</v>
      </c>
      <c r="ED1" s="325" t="s">
        <v>411</v>
      </c>
      <c r="EE1" s="326"/>
      <c r="EF1" s="326"/>
      <c r="EG1" s="326"/>
      <c r="EH1" s="326"/>
      <c r="EI1" s="326"/>
      <c r="EJ1" s="326"/>
      <c r="EK1" s="326"/>
      <c r="EL1" s="326"/>
      <c r="EM1" s="326"/>
      <c r="EN1" s="326"/>
      <c r="EO1" s="326"/>
      <c r="EP1" s="326"/>
      <c r="EQ1" s="326"/>
      <c r="ER1" s="326"/>
      <c r="ES1" s="326"/>
      <c r="ET1" s="326"/>
    </row>
    <row r="2" spans="1:150" ht="24">
      <c r="A2" s="374">
        <v>2013</v>
      </c>
      <c r="B2" s="375">
        <v>12</v>
      </c>
      <c r="C2" s="346" t="s">
        <v>130</v>
      </c>
      <c r="D2" s="312">
        <f>IF(VLOOKUP($A2,$BR$2:$BS$6,2,0)=0,0,SUMIFS(Trabajo!$W:$W,Trabajo!$E:$E,CH$1,Trabajo!$A:$A,$A2)/VLOOKUP($A2,$BR$2:$BS$6,2,0))</f>
        <v>66.967568529685451</v>
      </c>
      <c r="E2" s="278">
        <f>IF(VLOOKUP($A2,$BR$2:$BS$6,2,0)=0,0,SUMIFS(Trabajo!$W:$W,Trabajo!$E:$E,CI$1,Trabajo!$A:$A,$A2)/VLOOKUP($A2,$BR$2:$BS$6,2,0))</f>
        <v>3.2293162116709087</v>
      </c>
      <c r="F2" s="278">
        <f>IF(VLOOKUP($A2,$BR$2:$BS$6,2,0)=0,0,SUMIFS(Trabajo!$W:$W,Trabajo!$E:$E,CJ$1,Trabajo!$A:$A,$A2)/VLOOKUP($A2,$BR$2:$BS$6,2,0))</f>
        <v>13.275925450219091</v>
      </c>
      <c r="G2" s="278">
        <f>IF(VLOOKUP($A2,$BR$2:$BS$6,2,0)=0,0,SUMIFS(Trabajo!$W:$W,Trabajo!$E:$E,CK$1,Trabajo!$A:$A,$A2)/VLOOKUP($A2,$BR$2:$BS$6,2,0))</f>
        <v>17.046709327639093</v>
      </c>
      <c r="H2" s="278">
        <f>IF(VLOOKUP($A2,$BR$2:$BS$6,2,0)=0,0,SUMIFS(Trabajo!$W:$W,Trabajo!$E:$E,CL$1,Trabajo!$A:$A,$A2)/VLOOKUP($A2,$BR$2:$BS$6,2,0))</f>
        <v>9.7412570130500011</v>
      </c>
      <c r="I2" s="278">
        <f>IF(VLOOKUP($A2,$BR$2:$BS$6,2,0)=0,0,SUMIFS(Trabajo!$W:$W,Trabajo!$E:$E,CM$1,Trabajo!$A:$A,$A2)/VLOOKUP($A2,$BR$2:$BS$6,2,0))</f>
        <v>31.532928298981815</v>
      </c>
      <c r="J2" s="278">
        <f>IF(VLOOKUP($A2,$BR$2:$BS$6,2,0)=0,0,SUMIFS(Trabajo!$W:$W,Trabajo!$E:$E,CN$1,Trabajo!$A:$A,$A2)/VLOOKUP($A2,$BR$2:$BS$6,2,0))</f>
        <v>73.866103748229079</v>
      </c>
      <c r="K2" s="278">
        <f>IF(VLOOKUP($A2,$BR$2:$BS$6,2,0)=0,0,SUMIFS(Trabajo!$W:$W,Trabajo!$E:$E,CO$1,Trabajo!$A:$A,$A2)/VLOOKUP($A2,$BR$2:$BS$6,2,0))</f>
        <v>292.6957468549291</v>
      </c>
      <c r="L2" s="278">
        <f>IF(VLOOKUP($A2,$BR$2:$BS$6,2,0)=0,0,SUMIFS(Trabajo!$W:$W,Trabajo!$E:$E,CP$1,Trabajo!$A:$A,$A2)/VLOOKUP($A2,$BR$2:$BS$6,2,0))</f>
        <v>31.799953117806357</v>
      </c>
      <c r="M2" s="278">
        <f>IF(VLOOKUP($A2,$BR$2:$BS$6,2,0)=0,0,SUMIFS(Trabajo!$W:$W,Trabajo!$E:$E,CQ$1,Trabajo!$A:$A,$A2)/VLOOKUP($A2,$BR$2:$BS$6,2,0))</f>
        <v>37.59115056694273</v>
      </c>
      <c r="N2" s="278">
        <f>IF(VLOOKUP($A2,$BR$2:$BS$6,2,0)=0,0,SUMIFS(Trabajo!$W:$W,Trabajo!$E:$E,CR$1,Trabajo!$A:$A,$A2)/VLOOKUP($A2,$BR$2:$BS$6,2,0))</f>
        <v>38.612964791563634</v>
      </c>
      <c r="O2" s="278">
        <f>IF(VLOOKUP($A2,$BR$2:$BS$6,2,0)=0,0,SUMIFS(Trabajo!$W:$W,Trabajo!$E:$E,CS$1,Trabajo!$A:$A,$A2)/VLOOKUP($A2,$BR$2:$BS$6,2,0))</f>
        <v>14.39179937033</v>
      </c>
      <c r="P2" s="278">
        <f>IF(VLOOKUP($A2,$BR$2:$BS$6,2,0)=0,0,SUMIFS(Trabajo!$W:$W,Trabajo!$E:$E,CT$1,Trabajo!$A:$A,$A2)/VLOOKUP($A2,$BR$2:$BS$6,2,0))</f>
        <v>33.743781238774545</v>
      </c>
      <c r="Q2" s="278">
        <f>IF(VLOOKUP($A2,$BR$2:$BS$6,2,0)=0,0,SUMIFS(Trabajo!$W:$W,Trabajo!$E:$E,CU$1,Trabajo!$A:$A,$A2)/VLOOKUP($A2,$BR$2:$BS$6,2,0))</f>
        <v>4.6406416366481826</v>
      </c>
      <c r="R2" s="278">
        <f>IF(VLOOKUP($A2,$BR$2:$BS$6,2,0)=0,0,SUMIFS(Trabajo!$W:$W,Trabajo!$E:$E,CV$1,Trabajo!$A:$A,$A2)/VLOOKUP($A2,$BR$2:$BS$6,2,0))</f>
        <v>7.729512126732728</v>
      </c>
      <c r="S2" s="279">
        <f>IF(VLOOKUP($A2,$BR$2:$BS$6,2,0)=0,0,SUMIF(Trabajo!$A:$A,A2,Trabajo!$W:$W)/VLOOKUP($A2,$BR$2:$BS$6,2,0))</f>
        <v>676.86535828320257</v>
      </c>
      <c r="T2" s="280" t="s">
        <v>71</v>
      </c>
      <c r="U2" s="281" t="s">
        <v>71</v>
      </c>
      <c r="V2" s="281" t="s">
        <v>71</v>
      </c>
      <c r="W2" s="281" t="s">
        <v>71</v>
      </c>
      <c r="X2" s="281" t="s">
        <v>71</v>
      </c>
      <c r="Y2" s="281" t="s">
        <v>71</v>
      </c>
      <c r="Z2" s="281" t="s">
        <v>71</v>
      </c>
      <c r="AA2" s="281" t="s">
        <v>71</v>
      </c>
      <c r="AB2" s="281" t="s">
        <v>71</v>
      </c>
      <c r="AC2" s="281" t="s">
        <v>71</v>
      </c>
      <c r="AD2" s="281" t="s">
        <v>71</v>
      </c>
      <c r="AE2" s="281" t="s">
        <v>71</v>
      </c>
      <c r="AF2" s="281" t="s">
        <v>71</v>
      </c>
      <c r="AG2" s="281" t="s">
        <v>71</v>
      </c>
      <c r="AH2" s="281" t="s">
        <v>71</v>
      </c>
      <c r="AI2" s="313" t="s">
        <v>71</v>
      </c>
      <c r="AJ2" s="278">
        <f>IF(VLOOKUP($A2,$BR$2:$BS$6,2,0)=0,0,SUMIFS(Trabajo!$F:$F,Trabajo!$E:$E,DN$1,Trabajo!$A:$A,$A2)/VLOOKUP($A2,$BR$2:$BS$6,2,0))</f>
        <v>837.8404746746354</v>
      </c>
      <c r="AK2" s="278">
        <f>IF(VLOOKUP($A2,$BR$2:$BS$6,2,0)=0,0,SUMIFS(Trabajo!$F:$F,Trabajo!$E:$E,DO$1,Trabajo!$A:$A,$A2)/VLOOKUP($A2,$BR$2:$BS$6,2,0))</f>
        <v>75.850892601539101</v>
      </c>
      <c r="AL2" s="278">
        <f>IF(VLOOKUP($A2,$BR$2:$BS$6,2,0)=0,0,SUMIFS(Trabajo!$F:$F,Trabajo!$E:$E,DP$1,Trabajo!$A:$A,$A2)/VLOOKUP($A2,$BR$2:$BS$6,2,0))</f>
        <v>151.62642962049907</v>
      </c>
      <c r="AM2" s="278">
        <f>IF(VLOOKUP($A2,$BR$2:$BS$6,2,0)=0,0,SUMIFS(Trabajo!$F:$F,Trabajo!$E:$E,DQ$1,Trabajo!$A:$A,$A2)/VLOOKUP($A2,$BR$2:$BS$6,2,0))</f>
        <v>263.06636629770998</v>
      </c>
      <c r="AN2" s="278">
        <f>IF(VLOOKUP($A2,$BR$2:$BS$6,2,0)=0,0,SUMIFS(Trabajo!$F:$F,Trabajo!$E:$E,DR$1,Trabajo!$A:$A,$A2)/VLOOKUP($A2,$BR$2:$BS$6,2,0))</f>
        <v>129.85313635949547</v>
      </c>
      <c r="AO2" s="278">
        <f>IF(VLOOKUP($A2,$BR$2:$BS$6,2,0)=0,0,SUMIFS(Trabajo!$F:$F,Trabajo!$E:$E,DS$1,Trabajo!$A:$A,$A2)/VLOOKUP($A2,$BR$2:$BS$6,2,0))</f>
        <v>315.57210161010175</v>
      </c>
      <c r="AP2" s="278">
        <f>IF(VLOOKUP($A2,$BR$2:$BS$6,2,0)=0,0,SUMIFS(Trabajo!$F:$F,Trabajo!$E:$E,DT$1,Trabajo!$A:$A,$A2)/VLOOKUP($A2,$BR$2:$BS$6,2,0))</f>
        <v>776.76194127882263</v>
      </c>
      <c r="AQ2" s="278">
        <f>IF(VLOOKUP($A2,$BR$2:$BS$6,2,0)=0,0,SUMIFS(Trabajo!$F:$F,Trabajo!$E:$E,DU$1,Trabajo!$A:$A,$A2)/VLOOKUP($A2,$BR$2:$BS$6,2,0))</f>
        <v>3242.001240933756</v>
      </c>
      <c r="AR2" s="278">
        <f>IF(VLOOKUP($A2,$BR$2:$BS$6,2,0)=0,0,SUMIFS(Trabajo!$F:$F,Trabajo!$E:$E,DV$1,Trabajo!$A:$A,$A2)/VLOOKUP($A2,$BR$2:$BS$6,2,0))</f>
        <v>415.63383678260362</v>
      </c>
      <c r="AS2" s="278">
        <f>IF(VLOOKUP($A2,$BR$2:$BS$6,2,0)=0,0,SUMIFS(Trabajo!$F:$F,Trabajo!$E:$E,DW$1,Trabajo!$A:$A,$A2)/VLOOKUP($A2,$BR$2:$BS$6,2,0))</f>
        <v>436.94496181615273</v>
      </c>
      <c r="AT2" s="278">
        <f>IF(VLOOKUP($A2,$BR$2:$BS$6,2,0)=0,0,SUMIFS(Trabajo!$F:$F,Trabajo!$E:$E,DX$1,Trabajo!$A:$A,$A2)/VLOOKUP($A2,$BR$2:$BS$6,2,0))</f>
        <v>440.38023907236635</v>
      </c>
      <c r="AU2" s="278">
        <f>IF(VLOOKUP($A2,$BR$2:$BS$6,2,0)=0,0,SUMIFS(Trabajo!$F:$F,Trabajo!$E:$E,DY$1,Trabajo!$A:$A,$A2)/VLOOKUP($A2,$BR$2:$BS$6,2,0))</f>
        <v>170.71181754838361</v>
      </c>
      <c r="AV2" s="278">
        <f>IF(VLOOKUP($A2,$BR$2:$BS$6,2,0)=0,0,SUMIFS(Trabajo!$F:$F,Trabajo!$E:$E,DZ$1,Trabajo!$A:$A,$A2)/VLOOKUP($A2,$BR$2:$BS$6,2,0))</f>
        <v>404.80458176037189</v>
      </c>
      <c r="AW2" s="278">
        <f>IF(VLOOKUP($A2,$BR$2:$BS$6,2,0)=0,0,SUMIFS(Trabajo!$F:$F,Trabajo!$E:$E,EA$1,Trabajo!$A:$A,$A2)/VLOOKUP($A2,$BR$2:$BS$6,2,0))</f>
        <v>54.347926262142735</v>
      </c>
      <c r="AX2" s="278">
        <f>IF(VLOOKUP($A2,$BR$2:$BS$6,2,0)=0,0,SUMIFS(Trabajo!$F:$F,Trabajo!$E:$E,EB$1,Trabajo!$A:$A,$A2)/VLOOKUP($A2,$BR$2:$BS$6,2,0))</f>
        <v>74.369002891512721</v>
      </c>
      <c r="AY2" s="281">
        <f>IF(VLOOKUP($A2,$BR$2:$BS$6,2,0)=0,0,SUMIF(Trabajo!$A:$A,A2,Trabajo!$F:$F)/VLOOKUP($A2,$BR$2:$BS$6,2,0))</f>
        <v>7789.7649495100923</v>
      </c>
      <c r="AZ2" s="281" t="s">
        <v>71</v>
      </c>
      <c r="BA2" s="319" t="str">
        <f>ROUND(IF(AJ2=0,0,D2/AJ2*100),1)&amp;"%"</f>
        <v>8%</v>
      </c>
      <c r="BB2" s="319" t="str">
        <f t="shared" ref="BB2:BO2" si="0">ROUND(IF(AK2=0,0,E2/AK2*100),1)&amp;"%"</f>
        <v>4.3%</v>
      </c>
      <c r="BC2" s="319" t="str">
        <f t="shared" si="0"/>
        <v>8.8%</v>
      </c>
      <c r="BD2" s="319" t="str">
        <f t="shared" si="0"/>
        <v>6.5%</v>
      </c>
      <c r="BE2" s="319" t="str">
        <f t="shared" si="0"/>
        <v>7.5%</v>
      </c>
      <c r="BF2" s="319" t="str">
        <f t="shared" si="0"/>
        <v>10%</v>
      </c>
      <c r="BG2" s="319" t="str">
        <f t="shared" si="0"/>
        <v>9.5%</v>
      </c>
      <c r="BH2" s="319" t="str">
        <f t="shared" si="0"/>
        <v>9%</v>
      </c>
      <c r="BI2" s="319" t="str">
        <f t="shared" si="0"/>
        <v>7.7%</v>
      </c>
      <c r="BJ2" s="319" t="str">
        <f t="shared" si="0"/>
        <v>8.6%</v>
      </c>
      <c r="BK2" s="319" t="str">
        <f t="shared" si="0"/>
        <v>8.8%</v>
      </c>
      <c r="BL2" s="319" t="str">
        <f t="shared" si="0"/>
        <v>8.4%</v>
      </c>
      <c r="BM2" s="319" t="str">
        <f t="shared" si="0"/>
        <v>8.3%</v>
      </c>
      <c r="BN2" s="319" t="str">
        <f t="shared" si="0"/>
        <v>8.5%</v>
      </c>
      <c r="BO2" s="319" t="str">
        <f t="shared" si="0"/>
        <v>10.4%</v>
      </c>
      <c r="BP2" s="320" t="str">
        <f>ROUND(IF(AY2=0,0,S2/AY2)*100,1)&amp;"%"</f>
        <v>8.7%</v>
      </c>
      <c r="BQ2" s="328"/>
      <c r="BR2" s="321">
        <v>2013</v>
      </c>
      <c r="BS2" s="321">
        <f>COUNTIFS(Trabajo!$A:$A,'Promedios trabajt'!$BR2,Trabajo!$E:$E,'Promedios trabajt'!BS$1)</f>
        <v>11</v>
      </c>
      <c r="BT2" s="321">
        <f>COUNTIFS(Trabajo!$A:$A,'Promedios trabajt'!$BR2,Trabajo!$E:$E,'Promedios trabajt'!BT$1)</f>
        <v>11</v>
      </c>
      <c r="BU2" s="321">
        <f>COUNTIFS(Trabajo!$A:$A,'Promedios trabajt'!$BR2,Trabajo!$E:$E,'Promedios trabajt'!BU$1)</f>
        <v>11</v>
      </c>
      <c r="BV2" s="321">
        <f>COUNTIFS(Trabajo!$A:$A,'Promedios trabajt'!$BR2,Trabajo!$E:$E,'Promedios trabajt'!BV$1)</f>
        <v>11</v>
      </c>
      <c r="BW2" s="321">
        <f>COUNTIFS(Trabajo!$A:$A,'Promedios trabajt'!$BR2,Trabajo!$E:$E,'Promedios trabajt'!BW$1)</f>
        <v>11</v>
      </c>
      <c r="BX2" s="321">
        <f>COUNTIFS(Trabajo!$A:$A,'Promedios trabajt'!$BR2,Trabajo!$E:$E,'Promedios trabajt'!BX$1)</f>
        <v>11</v>
      </c>
      <c r="BY2" s="321">
        <f>COUNTIFS(Trabajo!$A:$A,'Promedios trabajt'!$BR2,Trabajo!$E:$E,'Promedios trabajt'!BY$1)</f>
        <v>11</v>
      </c>
      <c r="BZ2" s="321">
        <f>COUNTIFS(Trabajo!$A:$A,'Promedios trabajt'!$BR2,Trabajo!$E:$E,'Promedios trabajt'!BZ$1)</f>
        <v>11</v>
      </c>
      <c r="CA2" s="321">
        <f>COUNTIFS(Trabajo!$A:$A,'Promedios trabajt'!$BR2,Trabajo!$E:$E,'Promedios trabajt'!CA$1)</f>
        <v>11</v>
      </c>
      <c r="CB2" s="321">
        <f>COUNTIFS(Trabajo!$A:$A,'Promedios trabajt'!$BR2,Trabajo!$E:$E,'Promedios trabajt'!CB$1)</f>
        <v>11</v>
      </c>
      <c r="CC2" s="321">
        <f>COUNTIFS(Trabajo!$A:$A,'Promedios trabajt'!$BR2,Trabajo!$E:$E,'Promedios trabajt'!CC$1)</f>
        <v>11</v>
      </c>
      <c r="CD2" s="321">
        <f>COUNTIFS(Trabajo!$A:$A,'Promedios trabajt'!$BR2,Trabajo!$E:$E,'Promedios trabajt'!CD$1)</f>
        <v>11</v>
      </c>
      <c r="CE2" s="321">
        <f>COUNTIFS(Trabajo!$A:$A,'Promedios trabajt'!$BR2,Trabajo!$E:$E,'Promedios trabajt'!CE$1)</f>
        <v>11</v>
      </c>
      <c r="CF2" s="321">
        <f>COUNTIFS(Trabajo!$A:$A,'Promedios trabajt'!$BR2,Trabajo!$E:$E,'Promedios trabajt'!CF$1)</f>
        <v>11</v>
      </c>
      <c r="CG2" s="321">
        <f>COUNTIFS(Trabajo!$A:$A,'Promedios trabajt'!$BR2,Trabajo!$E:$E,'Promedios trabajt'!CG$1)</f>
        <v>11</v>
      </c>
      <c r="CH2" s="329" t="str">
        <f t="shared" ref="CH2:CX2" si="1">CH1&amp;" Trabaj Const"</f>
        <v>VIII Trabaj Const</v>
      </c>
      <c r="CI2" s="329" t="str">
        <f t="shared" si="1"/>
        <v>XV Trabaj Const</v>
      </c>
      <c r="CJ2" s="329" t="str">
        <f t="shared" si="1"/>
        <v>I Trabaj Const</v>
      </c>
      <c r="CK2" s="329" t="str">
        <f t="shared" si="1"/>
        <v>II Trabaj Const</v>
      </c>
      <c r="CL2" s="329" t="str">
        <f t="shared" si="1"/>
        <v>III Trabaj Const</v>
      </c>
      <c r="CM2" s="329" t="str">
        <f t="shared" si="1"/>
        <v>IV Trabaj Const</v>
      </c>
      <c r="CN2" s="329" t="str">
        <f t="shared" si="1"/>
        <v>V Trabaj Const</v>
      </c>
      <c r="CO2" s="329" t="str">
        <f t="shared" si="1"/>
        <v>RM Trabaj Const</v>
      </c>
      <c r="CP2" s="329" t="str">
        <f t="shared" si="1"/>
        <v>VI Trabaj Const</v>
      </c>
      <c r="CQ2" s="329" t="str">
        <f t="shared" si="1"/>
        <v>VII Trabaj Const</v>
      </c>
      <c r="CR2" s="329" t="str">
        <f t="shared" si="1"/>
        <v>IX Trabaj Const</v>
      </c>
      <c r="CS2" s="329" t="str">
        <f t="shared" si="1"/>
        <v>XIV Trabaj Const</v>
      </c>
      <c r="CT2" s="329" t="str">
        <f t="shared" si="1"/>
        <v>X Trabaj Const</v>
      </c>
      <c r="CU2" s="329" t="str">
        <f t="shared" si="1"/>
        <v>XI Trabaj Const</v>
      </c>
      <c r="CV2" s="329" t="str">
        <f t="shared" si="1"/>
        <v>XII Trabaj Const</v>
      </c>
      <c r="CW2" s="330" t="str">
        <f t="shared" si="1"/>
        <v>prom anual Trabaj Const</v>
      </c>
      <c r="CX2" s="329" t="str">
        <f t="shared" si="1"/>
        <v>Var anual Trabaj Const</v>
      </c>
      <c r="CY2" s="329" t="str">
        <f t="shared" ref="CY2:DM2" si="2">"Var anual Trabaj Const "&amp;CH1&amp;" R"</f>
        <v>Var anual Trabaj Const VIII R</v>
      </c>
      <c r="CZ2" s="329" t="str">
        <f t="shared" si="2"/>
        <v>Var anual Trabaj Const XV R</v>
      </c>
      <c r="DA2" s="329" t="str">
        <f t="shared" si="2"/>
        <v>Var anual Trabaj Const I R</v>
      </c>
      <c r="DB2" s="329" t="str">
        <f t="shared" si="2"/>
        <v>Var anual Trabaj Const II R</v>
      </c>
      <c r="DC2" s="329" t="str">
        <f t="shared" si="2"/>
        <v>Var anual Trabaj Const III R</v>
      </c>
      <c r="DD2" s="329" t="str">
        <f t="shared" si="2"/>
        <v>Var anual Trabaj Const IV R</v>
      </c>
      <c r="DE2" s="329" t="str">
        <f t="shared" si="2"/>
        <v>Var anual Trabaj Const V R</v>
      </c>
      <c r="DF2" s="329" t="str">
        <f t="shared" si="2"/>
        <v>Var anual Trabaj Const RM R</v>
      </c>
      <c r="DG2" s="329" t="str">
        <f t="shared" si="2"/>
        <v>Var anual Trabaj Const VI R</v>
      </c>
      <c r="DH2" s="329" t="str">
        <f t="shared" si="2"/>
        <v>Var anual Trabaj Const VII R</v>
      </c>
      <c r="DI2" s="329" t="str">
        <f t="shared" si="2"/>
        <v>Var anual Trabaj Const IX R</v>
      </c>
      <c r="DJ2" s="329" t="str">
        <f t="shared" si="2"/>
        <v>Var anual Trabaj Const XIV R</v>
      </c>
      <c r="DK2" s="329" t="str">
        <f t="shared" si="2"/>
        <v>Var anual Trabaj Const X R</v>
      </c>
      <c r="DL2" s="329" t="str">
        <f t="shared" si="2"/>
        <v>Var anual Trabaj Const XI R</v>
      </c>
      <c r="DM2" s="329" t="str">
        <f t="shared" si="2"/>
        <v>Var anual Trabaj Const XII R</v>
      </c>
      <c r="DN2" s="331" t="str">
        <f t="shared" ref="DN2:EB2" si="3">"Trabaj total Industrias "&amp;DN1&amp;" R"</f>
        <v>Trabaj total Industrias VIII R</v>
      </c>
      <c r="DO2" s="329" t="str">
        <f t="shared" si="3"/>
        <v>Trabaj total Industrias XV R</v>
      </c>
      <c r="DP2" s="329" t="str">
        <f t="shared" si="3"/>
        <v>Trabaj total Industrias I R</v>
      </c>
      <c r="DQ2" s="329" t="str">
        <f t="shared" si="3"/>
        <v>Trabaj total Industrias II R</v>
      </c>
      <c r="DR2" s="329" t="str">
        <f t="shared" si="3"/>
        <v>Trabaj total Industrias III R</v>
      </c>
      <c r="DS2" s="329" t="str">
        <f t="shared" si="3"/>
        <v>Trabaj total Industrias IV R</v>
      </c>
      <c r="DT2" s="329" t="str">
        <f t="shared" si="3"/>
        <v>Trabaj total Industrias V R</v>
      </c>
      <c r="DU2" s="329" t="str">
        <f t="shared" si="3"/>
        <v>Trabaj total Industrias RM R</v>
      </c>
      <c r="DV2" s="329" t="str">
        <f t="shared" si="3"/>
        <v>Trabaj total Industrias VI R</v>
      </c>
      <c r="DW2" s="329" t="str">
        <f t="shared" si="3"/>
        <v>Trabaj total Industrias VII R</v>
      </c>
      <c r="DX2" s="329" t="str">
        <f t="shared" si="3"/>
        <v>Trabaj total Industrias IX R</v>
      </c>
      <c r="DY2" s="329" t="str">
        <f t="shared" si="3"/>
        <v>Trabaj total Industrias XIV R</v>
      </c>
      <c r="DZ2" s="329" t="str">
        <f t="shared" si="3"/>
        <v>Trabaj total Industrias X R</v>
      </c>
      <c r="EA2" s="329" t="str">
        <f t="shared" si="3"/>
        <v>Trabaj total Industrias XI R</v>
      </c>
      <c r="EB2" s="329" t="str">
        <f t="shared" si="3"/>
        <v>Trabaj total Industrias XII R</v>
      </c>
      <c r="EC2" s="330" t="str">
        <f>EC1&amp;" Trabaj Total industrias y país"</f>
        <v>prom anual Trabaj Total industrias y país</v>
      </c>
      <c r="ED2" s="329" t="str">
        <f>ED1&amp;" Trabaj total Industrias"</f>
        <v>Var anual Trabaj total Industrias</v>
      </c>
      <c r="EE2" s="332" t="str">
        <f t="shared" ref="EE2:ES2" si="4">"Part trabaj sector const "&amp;DN1&amp;" R"</f>
        <v>Part trabaj sector const VIII R</v>
      </c>
      <c r="EF2" s="333" t="str">
        <f t="shared" si="4"/>
        <v>Part trabaj sector const XV R</v>
      </c>
      <c r="EG2" s="333" t="str">
        <f t="shared" si="4"/>
        <v>Part trabaj sector const I R</v>
      </c>
      <c r="EH2" s="333" t="str">
        <f t="shared" si="4"/>
        <v>Part trabaj sector const II R</v>
      </c>
      <c r="EI2" s="333" t="str">
        <f t="shared" si="4"/>
        <v>Part trabaj sector const III R</v>
      </c>
      <c r="EJ2" s="333" t="str">
        <f t="shared" si="4"/>
        <v>Part trabaj sector const IV R</v>
      </c>
      <c r="EK2" s="333" t="str">
        <f t="shared" si="4"/>
        <v>Part trabaj sector const V R</v>
      </c>
      <c r="EL2" s="333" t="str">
        <f t="shared" si="4"/>
        <v>Part trabaj sector const RM R</v>
      </c>
      <c r="EM2" s="333" t="str">
        <f t="shared" si="4"/>
        <v>Part trabaj sector const VI R</v>
      </c>
      <c r="EN2" s="333" t="str">
        <f t="shared" si="4"/>
        <v>Part trabaj sector const VII R</v>
      </c>
      <c r="EO2" s="333" t="str">
        <f t="shared" si="4"/>
        <v>Part trabaj sector const IX R</v>
      </c>
      <c r="EP2" s="333" t="str">
        <f t="shared" si="4"/>
        <v>Part trabaj sector const XIV R</v>
      </c>
      <c r="EQ2" s="333" t="str">
        <f t="shared" si="4"/>
        <v>Part trabaj sector const X R</v>
      </c>
      <c r="ER2" s="333" t="str">
        <f t="shared" si="4"/>
        <v>Part trabaj sector const XI R</v>
      </c>
      <c r="ES2" s="333" t="str">
        <f t="shared" si="4"/>
        <v>Part trabaj sector const XII R</v>
      </c>
      <c r="ET2" s="334" t="str">
        <f>"Part trabaj sector const "&amp;EC1&amp;" país"</f>
        <v>Part trabaj sector const prom anual país</v>
      </c>
    </row>
    <row r="3" spans="1:150">
      <c r="A3" s="374">
        <v>2014</v>
      </c>
      <c r="B3" s="375">
        <v>12</v>
      </c>
      <c r="C3" s="347" t="s">
        <v>130</v>
      </c>
      <c r="D3" s="312">
        <f>IF(VLOOKUP($A3,$BR$2:$BS$6,2,0)=0,0,SUMIFS(Trabajo!$W:$W,Trabajo!$E:$E,CH$1,Trabajo!$A:$A,$A3)/VLOOKUP($A3,$BR$2:$BS$6,2,0))</f>
        <v>67.528032972595</v>
      </c>
      <c r="E3" s="278">
        <f>IF(VLOOKUP($A3,$BR$2:$BS$6,2,0)=0,0,SUMIFS(Trabajo!$W:$W,Trabajo!$E:$E,CI$1,Trabajo!$A:$A,$A3)/VLOOKUP($A3,$BR$2:$BS$6,2,0))</f>
        <v>4.4484858259875004</v>
      </c>
      <c r="F3" s="278">
        <f>IF(VLOOKUP($A3,$BR$2:$BS$6,2,0)=0,0,SUMIFS(Trabajo!$W:$W,Trabajo!$E:$E,CJ$1,Trabajo!$A:$A,$A3)/VLOOKUP($A3,$BR$2:$BS$6,2,0))</f>
        <v>13.52310484441</v>
      </c>
      <c r="G3" s="278">
        <f>IF(VLOOKUP($A3,$BR$2:$BS$6,2,0)=0,0,SUMIFS(Trabajo!$W:$W,Trabajo!$E:$E,CK$1,Trabajo!$A:$A,$A3)/VLOOKUP($A3,$BR$2:$BS$6,2,0))</f>
        <v>16.455899298883335</v>
      </c>
      <c r="H3" s="278">
        <f>IF(VLOOKUP($A3,$BR$2:$BS$6,2,0)=0,0,SUMIFS(Trabajo!$W:$W,Trabajo!$E:$E,CL$1,Trabajo!$A:$A,$A3)/VLOOKUP($A3,$BR$2:$BS$6,2,0))</f>
        <v>8.5099806974508336</v>
      </c>
      <c r="I3" s="278">
        <f>IF(VLOOKUP($A3,$BR$2:$BS$6,2,0)=0,0,SUMIFS(Trabajo!$W:$W,Trabajo!$E:$E,CM$1,Trabajo!$A:$A,$A3)/VLOOKUP($A3,$BR$2:$BS$6,2,0))</f>
        <v>34.27379395256083</v>
      </c>
      <c r="J3" s="278">
        <f>IF(VLOOKUP($A3,$BR$2:$BS$6,2,0)=0,0,SUMIFS(Trabajo!$W:$W,Trabajo!$E:$E,CN$1,Trabajo!$A:$A,$A3)/VLOOKUP($A3,$BR$2:$BS$6,2,0))</f>
        <v>67.595851642374171</v>
      </c>
      <c r="K3" s="278">
        <f>IF(VLOOKUP($A3,$BR$2:$BS$6,2,0)=0,0,SUMIFS(Trabajo!$W:$W,Trabajo!$E:$E,CO$1,Trabajo!$A:$A,$A3)/VLOOKUP($A3,$BR$2:$BS$6,2,0))</f>
        <v>286.01854517581751</v>
      </c>
      <c r="L3" s="278">
        <f>IF(VLOOKUP($A3,$BR$2:$BS$6,2,0)=0,0,SUMIFS(Trabajo!$W:$W,Trabajo!$E:$E,CP$1,Trabajo!$A:$A,$A3)/VLOOKUP($A3,$BR$2:$BS$6,2,0))</f>
        <v>32.6261915285125</v>
      </c>
      <c r="M3" s="278">
        <f>IF(VLOOKUP($A3,$BR$2:$BS$6,2,0)=0,0,SUMIFS(Trabajo!$W:$W,Trabajo!$E:$E,CQ$1,Trabajo!$A:$A,$A3)/VLOOKUP($A3,$BR$2:$BS$6,2,0))</f>
        <v>35.26288708667083</v>
      </c>
      <c r="N3" s="278">
        <f>IF(VLOOKUP($A3,$BR$2:$BS$6,2,0)=0,0,SUMIFS(Trabajo!$W:$W,Trabajo!$E:$E,CR$1,Trabajo!$A:$A,$A3)/VLOOKUP($A3,$BR$2:$BS$6,2,0))</f>
        <v>38.51418325737</v>
      </c>
      <c r="O3" s="278">
        <f>IF(VLOOKUP($A3,$BR$2:$BS$6,2,0)=0,0,SUMIFS(Trabajo!$W:$W,Trabajo!$E:$E,CS$1,Trabajo!$A:$A,$A3)/VLOOKUP($A3,$BR$2:$BS$6,2,0))</f>
        <v>14.404165067263333</v>
      </c>
      <c r="P3" s="278">
        <f>IF(VLOOKUP($A3,$BR$2:$BS$6,2,0)=0,0,SUMIFS(Trabajo!$W:$W,Trabajo!$E:$E,CT$1,Trabajo!$A:$A,$A3)/VLOOKUP($A3,$BR$2:$BS$6,2,0))</f>
        <v>34.836349023065829</v>
      </c>
      <c r="Q3" s="278">
        <f>IF(VLOOKUP($A3,$BR$2:$BS$6,2,0)=0,0,SUMIFS(Trabajo!$W:$W,Trabajo!$E:$E,CU$1,Trabajo!$A:$A,$A3)/VLOOKUP($A3,$BR$2:$BS$6,2,0))</f>
        <v>4.6576876084933341</v>
      </c>
      <c r="R3" s="278">
        <f>IF(VLOOKUP($A3,$BR$2:$BS$6,2,0)=0,0,SUMIFS(Trabajo!$W:$W,Trabajo!$E:$E,CV$1,Trabajo!$A:$A,$A3)/VLOOKUP($A3,$BR$2:$BS$6,2,0))</f>
        <v>6.9865705388833339</v>
      </c>
      <c r="S3" s="279">
        <f>IF(VLOOKUP($A3,$BR$2:$BS$6,2,0)=0,0,SUMIF(Trabajo!$A:$A,A3,Trabajo!$W:$W)/VLOOKUP($A3,$BR$2:$BS$6,2,0))</f>
        <v>665.64172852033812</v>
      </c>
      <c r="T3" s="282" t="str">
        <f>ROUND(IF(S2=0,0,(S3-S2)/S2)*100,1)&amp;"%"</f>
        <v>-1.7%</v>
      </c>
      <c r="U3" s="283" t="str">
        <f>ROUND(IF(D2=0,0,(D3-D2)/D2)*100,1)&amp;"%"</f>
        <v>0.8%</v>
      </c>
      <c r="V3" s="283" t="str">
        <f t="shared" ref="V3:AI5" si="5">ROUND(IF(E2=0,0,(E3-E2)/E2)*100,1)&amp;"%"</f>
        <v>37.8%</v>
      </c>
      <c r="W3" s="283" t="str">
        <f t="shared" si="5"/>
        <v>1.9%</v>
      </c>
      <c r="X3" s="283" t="str">
        <f t="shared" si="5"/>
        <v>-3.5%</v>
      </c>
      <c r="Y3" s="283" t="str">
        <f t="shared" si="5"/>
        <v>-12.6%</v>
      </c>
      <c r="Z3" s="283" t="str">
        <f t="shared" si="5"/>
        <v>8.7%</v>
      </c>
      <c r="AA3" s="283" t="str">
        <f t="shared" si="5"/>
        <v>-8.5%</v>
      </c>
      <c r="AB3" s="283" t="str">
        <f t="shared" si="5"/>
        <v>-2.3%</v>
      </c>
      <c r="AC3" s="283" t="str">
        <f t="shared" si="5"/>
        <v>2.6%</v>
      </c>
      <c r="AD3" s="283" t="str">
        <f t="shared" si="5"/>
        <v>-6.2%</v>
      </c>
      <c r="AE3" s="283" t="str">
        <f t="shared" si="5"/>
        <v>-0.3%</v>
      </c>
      <c r="AF3" s="283" t="str">
        <f t="shared" si="5"/>
        <v>0.1%</v>
      </c>
      <c r="AG3" s="283" t="str">
        <f t="shared" si="5"/>
        <v>3.2%</v>
      </c>
      <c r="AH3" s="283" t="str">
        <f t="shared" si="5"/>
        <v>0.4%</v>
      </c>
      <c r="AI3" s="314" t="str">
        <f t="shared" si="5"/>
        <v>-9.6%</v>
      </c>
      <c r="AJ3" s="278">
        <f>IF(VLOOKUP($A3,$BR$2:$BS$6,2,0)=0,0,SUMIFS(Trabajo!$F:$F,Trabajo!$E:$E,DN$1,Trabajo!$A:$A,$A3)/VLOOKUP($A3,$BR$2:$BS$6,2,0))</f>
        <v>842.42947721201244</v>
      </c>
      <c r="AK3" s="278">
        <f>IF(VLOOKUP($A3,$BR$2:$BS$6,2,0)=0,0,SUMIFS(Trabajo!$F:$F,Trabajo!$E:$E,DO$1,Trabajo!$A:$A,$A3)/VLOOKUP($A3,$BR$2:$BS$6,2,0))</f>
        <v>73.493333274719149</v>
      </c>
      <c r="AL3" s="278">
        <f>IF(VLOOKUP($A3,$BR$2:$BS$6,2,0)=0,0,SUMIFS(Trabajo!$F:$F,Trabajo!$E:$E,DP$1,Trabajo!$A:$A,$A3)/VLOOKUP($A3,$BR$2:$BS$6,2,0))</f>
        <v>156.37342873439499</v>
      </c>
      <c r="AM3" s="278">
        <f>IF(VLOOKUP($A3,$BR$2:$BS$6,2,0)=0,0,SUMIFS(Trabajo!$F:$F,Trabajo!$E:$E,DQ$1,Trabajo!$A:$A,$A3)/VLOOKUP($A3,$BR$2:$BS$6,2,0))</f>
        <v>265.78315570706917</v>
      </c>
      <c r="AN3" s="278">
        <f>IF(VLOOKUP($A3,$BR$2:$BS$6,2,0)=0,0,SUMIFS(Trabajo!$F:$F,Trabajo!$E:$E,DR$1,Trabajo!$A:$A,$A3)/VLOOKUP($A3,$BR$2:$BS$6,2,0))</f>
        <v>129.97294034456999</v>
      </c>
      <c r="AO3" s="278">
        <f>IF(VLOOKUP($A3,$BR$2:$BS$6,2,0)=0,0,SUMIFS(Trabajo!$F:$F,Trabajo!$E:$E,DS$1,Trabajo!$A:$A,$A3)/VLOOKUP($A3,$BR$2:$BS$6,2,0))</f>
        <v>336.97649606072497</v>
      </c>
      <c r="AP3" s="278">
        <f>IF(VLOOKUP($A3,$BR$2:$BS$6,2,0)=0,0,SUMIFS(Trabajo!$F:$F,Trabajo!$E:$E,DT$1,Trabajo!$A:$A,$A3)/VLOOKUP($A3,$BR$2:$BS$6,2,0))</f>
        <v>794.39711364128834</v>
      </c>
      <c r="AQ3" s="278">
        <f>IF(VLOOKUP($A3,$BR$2:$BS$6,2,0)=0,0,SUMIFS(Trabajo!$F:$F,Trabajo!$E:$E,DU$1,Trabajo!$A:$A,$A3)/VLOOKUP($A3,$BR$2:$BS$6,2,0))</f>
        <v>3253.8759767498104</v>
      </c>
      <c r="AR3" s="278">
        <f>IF(VLOOKUP($A3,$BR$2:$BS$6,2,0)=0,0,SUMIFS(Trabajo!$F:$F,Trabajo!$E:$E,DV$1,Trabajo!$A:$A,$A3)/VLOOKUP($A3,$BR$2:$BS$6,2,0))</f>
        <v>418.7714291334475</v>
      </c>
      <c r="AS3" s="278">
        <f>IF(VLOOKUP($A3,$BR$2:$BS$6,2,0)=0,0,SUMIFS(Trabajo!$F:$F,Trabajo!$E:$E,DW$1,Trabajo!$A:$A,$A3)/VLOOKUP($A3,$BR$2:$BS$6,2,0))</f>
        <v>456.76086423002585</v>
      </c>
      <c r="AT3" s="278">
        <f>IF(VLOOKUP($A3,$BR$2:$BS$6,2,0)=0,0,SUMIFS(Trabajo!$F:$F,Trabajo!$E:$E,DX$1,Trabajo!$A:$A,$A3)/VLOOKUP($A3,$BR$2:$BS$6,2,0))</f>
        <v>457.20211976802756</v>
      </c>
      <c r="AU3" s="278">
        <f>IF(VLOOKUP($A3,$BR$2:$BS$6,2,0)=0,0,SUMIFS(Trabajo!$F:$F,Trabajo!$E:$E,DY$1,Trabajo!$A:$A,$A3)/VLOOKUP($A3,$BR$2:$BS$6,2,0))</f>
        <v>172.64348614101166</v>
      </c>
      <c r="AV3" s="278">
        <f>IF(VLOOKUP($A3,$BR$2:$BS$6,2,0)=0,0,SUMIFS(Trabajo!$F:$F,Trabajo!$E:$E,DZ$1,Trabajo!$A:$A,$A3)/VLOOKUP($A3,$BR$2:$BS$6,2,0))</f>
        <v>412.34546109766831</v>
      </c>
      <c r="AW3" s="278">
        <f>IF(VLOOKUP($A3,$BR$2:$BS$6,2,0)=0,0,SUMIFS(Trabajo!$F:$F,Trabajo!$E:$E,EA$1,Trabajo!$A:$A,$A3)/VLOOKUP($A3,$BR$2:$BS$6,2,0))</f>
        <v>55.67144597888916</v>
      </c>
      <c r="AX3" s="278">
        <f>IF(VLOOKUP($A3,$BR$2:$BS$6,2,0)=0,0,SUMIFS(Trabajo!$F:$F,Trabajo!$E:$E,EB$1,Trabajo!$A:$A,$A3)/VLOOKUP($A3,$BR$2:$BS$6,2,0))</f>
        <v>77.549973720454162</v>
      </c>
      <c r="AY3" s="281">
        <f>IF(VLOOKUP($A3,$BR$2:$BS$6,2,0)=0,0,SUMIF(Trabajo!$A:$A,A3,Trabajo!$F:$F)/VLOOKUP($A3,$BR$2:$BS$6,2,0))</f>
        <v>7904.246701794108</v>
      </c>
      <c r="AZ3" s="284" t="str">
        <f>IF(AY2=0,0,ROUND((AY3-AY2)/AY2*100,1))&amp;"%"</f>
        <v>1.5%</v>
      </c>
      <c r="BA3" s="319" t="str">
        <f t="shared" ref="BA3:BA5" si="6">ROUND(IF(AJ3=0,0,D3/AJ3*100),1)&amp;"%"</f>
        <v>8%</v>
      </c>
      <c r="BB3" s="319" t="str">
        <f t="shared" ref="BB3:BB6" si="7">ROUND(IF(AK3=0,0,E3/AK3*100),1)&amp;"%"</f>
        <v>6.1%</v>
      </c>
      <c r="BC3" s="319" t="str">
        <f t="shared" ref="BC3:BC6" si="8">ROUND(IF(AL3=0,0,F3/AL3*100),1)&amp;"%"</f>
        <v>8.6%</v>
      </c>
      <c r="BD3" s="319" t="str">
        <f t="shared" ref="BD3:BD6" si="9">ROUND(IF(AM3=0,0,G3/AM3*100),1)&amp;"%"</f>
        <v>6.2%</v>
      </c>
      <c r="BE3" s="319" t="str">
        <f t="shared" ref="BE3:BE6" si="10">ROUND(IF(AN3=0,0,H3/AN3*100),1)&amp;"%"</f>
        <v>6.5%</v>
      </c>
      <c r="BF3" s="319" t="str">
        <f t="shared" ref="BF3:BF6" si="11">ROUND(IF(AO3=0,0,I3/AO3*100),1)&amp;"%"</f>
        <v>10.2%</v>
      </c>
      <c r="BG3" s="319" t="str">
        <f t="shared" ref="BG3:BG6" si="12">ROUND(IF(AP3=0,0,J3/AP3*100),1)&amp;"%"</f>
        <v>8.5%</v>
      </c>
      <c r="BH3" s="319" t="str">
        <f t="shared" ref="BH3:BH6" si="13">ROUND(IF(AQ3=0,0,K3/AQ3*100),1)&amp;"%"</f>
        <v>8.8%</v>
      </c>
      <c r="BI3" s="319" t="str">
        <f t="shared" ref="BI3:BI6" si="14">ROUND(IF(AR3=0,0,L3/AR3*100),1)&amp;"%"</f>
        <v>7.8%</v>
      </c>
      <c r="BJ3" s="319" t="str">
        <f t="shared" ref="BJ3:BJ6" si="15">ROUND(IF(AS3=0,0,M3/AS3*100),1)&amp;"%"</f>
        <v>7.7%</v>
      </c>
      <c r="BK3" s="319" t="str">
        <f t="shared" ref="BK3:BK6" si="16">ROUND(IF(AT3=0,0,N3/AT3*100),1)&amp;"%"</f>
        <v>8.4%</v>
      </c>
      <c r="BL3" s="319" t="str">
        <f t="shared" ref="BL3:BL6" si="17">ROUND(IF(AU3=0,0,O3/AU3*100),1)&amp;"%"</f>
        <v>8.3%</v>
      </c>
      <c r="BM3" s="319" t="str">
        <f t="shared" ref="BM3:BM6" si="18">ROUND(IF(AV3=0,0,P3/AV3*100),1)&amp;"%"</f>
        <v>8.4%</v>
      </c>
      <c r="BN3" s="319" t="str">
        <f t="shared" ref="BN3:BN6" si="19">ROUND(IF(AW3=0,0,Q3/AW3*100),1)&amp;"%"</f>
        <v>8.4%</v>
      </c>
      <c r="BO3" s="319" t="str">
        <f t="shared" ref="BO3:BO6" si="20">ROUND(IF(AX3=0,0,R3/AX3*100),1)&amp;"%"</f>
        <v>9%</v>
      </c>
      <c r="BP3" s="320" t="str">
        <f t="shared" ref="BP3:BP6" si="21">ROUND(IF(AY3=0,0,S3/AY3)*100,1)&amp;"%"</f>
        <v>8.4%</v>
      </c>
      <c r="BQ3" s="335"/>
      <c r="BR3" s="321">
        <v>2014</v>
      </c>
      <c r="BS3" s="321">
        <f>COUNTIFS(Trabajo!$A:$A,'Promedios trabajt'!$BR3,Trabajo!$E:$E,'Promedios trabajt'!BS$1)</f>
        <v>12</v>
      </c>
      <c r="BT3" s="321">
        <f>COUNTIFS(Trabajo!$A:$A,'Promedios trabajt'!$BR3,Trabajo!$E:$E,'Promedios trabajt'!BT$1)</f>
        <v>12</v>
      </c>
      <c r="BU3" s="321">
        <f>COUNTIFS(Trabajo!$A:$A,'Promedios trabajt'!$BR3,Trabajo!$E:$E,'Promedios trabajt'!BU$1)</f>
        <v>12</v>
      </c>
      <c r="BV3" s="321">
        <f>COUNTIFS(Trabajo!$A:$A,'Promedios trabajt'!$BR3,Trabajo!$E:$E,'Promedios trabajt'!BV$1)</f>
        <v>12</v>
      </c>
      <c r="BW3" s="321">
        <f>COUNTIFS(Trabajo!$A:$A,'Promedios trabajt'!$BR3,Trabajo!$E:$E,'Promedios trabajt'!BW$1)</f>
        <v>12</v>
      </c>
      <c r="BX3" s="321">
        <f>COUNTIFS(Trabajo!$A:$A,'Promedios trabajt'!$BR3,Trabajo!$E:$E,'Promedios trabajt'!BX$1)</f>
        <v>12</v>
      </c>
      <c r="BY3" s="321">
        <f>COUNTIFS(Trabajo!$A:$A,'Promedios trabajt'!$BR3,Trabajo!$E:$E,'Promedios trabajt'!BY$1)</f>
        <v>12</v>
      </c>
      <c r="BZ3" s="321">
        <f>COUNTIFS(Trabajo!$A:$A,'Promedios trabajt'!$BR3,Trabajo!$E:$E,'Promedios trabajt'!BZ$1)</f>
        <v>12</v>
      </c>
      <c r="CA3" s="321">
        <f>COUNTIFS(Trabajo!$A:$A,'Promedios trabajt'!$BR3,Trabajo!$E:$E,'Promedios trabajt'!CA$1)</f>
        <v>12</v>
      </c>
      <c r="CB3" s="321">
        <f>COUNTIFS(Trabajo!$A:$A,'Promedios trabajt'!$BR3,Trabajo!$E:$E,'Promedios trabajt'!CB$1)</f>
        <v>12</v>
      </c>
      <c r="CC3" s="321">
        <f>COUNTIFS(Trabajo!$A:$A,'Promedios trabajt'!$BR3,Trabajo!$E:$E,'Promedios trabajt'!CC$1)</f>
        <v>12</v>
      </c>
      <c r="CD3" s="321">
        <f>COUNTIFS(Trabajo!$A:$A,'Promedios trabajt'!$BR3,Trabajo!$E:$E,'Promedios trabajt'!CD$1)</f>
        <v>12</v>
      </c>
      <c r="CE3" s="321">
        <f>COUNTIFS(Trabajo!$A:$A,'Promedios trabajt'!$BR3,Trabajo!$E:$E,'Promedios trabajt'!CE$1)</f>
        <v>12</v>
      </c>
      <c r="CF3" s="321">
        <f>COUNTIFS(Trabajo!$A:$A,'Promedios trabajt'!$BR3,Trabajo!$E:$E,'Promedios trabajt'!CF$1)</f>
        <v>12</v>
      </c>
      <c r="CG3" s="321">
        <f>COUNTIFS(Trabajo!$A:$A,'Promedios trabajt'!$BR3,Trabajo!$E:$E,'Promedios trabajt'!CG$1)</f>
        <v>12</v>
      </c>
      <c r="CH3" s="326"/>
      <c r="CI3" s="326"/>
      <c r="CJ3" s="326"/>
      <c r="CK3" s="326"/>
      <c r="CL3" s="326"/>
      <c r="CM3" s="326"/>
      <c r="CN3" s="326"/>
      <c r="CO3" s="326"/>
      <c r="CP3" s="326"/>
      <c r="CQ3" s="326"/>
      <c r="CR3" s="326"/>
      <c r="CS3" s="326"/>
      <c r="CT3" s="326"/>
      <c r="CU3" s="326"/>
      <c r="CV3" s="326"/>
      <c r="CW3" s="326"/>
      <c r="CX3" s="326"/>
      <c r="CY3" s="326"/>
      <c r="CZ3" s="326"/>
      <c r="DA3" s="326"/>
      <c r="DB3" s="326"/>
      <c r="DC3" s="326"/>
      <c r="DD3" s="326"/>
      <c r="DE3" s="326"/>
      <c r="DF3" s="326"/>
      <c r="DG3" s="326"/>
      <c r="DH3" s="326"/>
      <c r="DI3" s="326"/>
      <c r="DJ3" s="326"/>
      <c r="DK3" s="326"/>
      <c r="DL3" s="326"/>
      <c r="DM3" s="326"/>
      <c r="DN3" s="326"/>
      <c r="DO3" s="326"/>
      <c r="DP3" s="326"/>
      <c r="DQ3" s="326"/>
      <c r="DR3" s="326"/>
      <c r="DS3" s="326"/>
      <c r="DT3" s="326"/>
      <c r="DU3" s="326"/>
      <c r="DV3" s="326"/>
      <c r="DW3" s="326"/>
      <c r="DX3" s="326"/>
      <c r="DY3" s="326"/>
      <c r="DZ3" s="326"/>
      <c r="EA3" s="326"/>
      <c r="EB3" s="326"/>
      <c r="EC3" s="326"/>
      <c r="ED3" s="326"/>
      <c r="EE3" s="326"/>
      <c r="EF3" s="326"/>
      <c r="EG3" s="326"/>
      <c r="EH3" s="326"/>
      <c r="EI3" s="326"/>
      <c r="EJ3" s="326"/>
      <c r="EK3" s="326"/>
      <c r="EL3" s="326"/>
      <c r="EM3" s="326"/>
      <c r="EN3" s="326"/>
      <c r="EO3" s="326"/>
      <c r="EP3" s="326"/>
      <c r="EQ3" s="326"/>
      <c r="ER3" s="326"/>
      <c r="ES3" s="326"/>
      <c r="ET3" s="326"/>
    </row>
    <row r="4" spans="1:150">
      <c r="A4" s="374">
        <v>2015</v>
      </c>
      <c r="B4" s="375">
        <v>12</v>
      </c>
      <c r="C4" s="347" t="s">
        <v>130</v>
      </c>
      <c r="D4" s="312">
        <f>IF(VLOOKUP($A4,$BR$2:$BS$6,2,0)=0,0,SUMIFS(Trabajo!$W:$W,Trabajo!$E:$E,CH$1,Trabajo!$A:$A,$A4)/VLOOKUP($A4,$BR$2:$BS$6,2,0))</f>
        <v>69.042032689691681</v>
      </c>
      <c r="E4" s="278">
        <f>IF(VLOOKUP($A4,$BR$2:$BS$6,2,0)=0,0,SUMIFS(Trabajo!$W:$W,Trabajo!$E:$E,CI$1,Trabajo!$A:$A,$A4)/VLOOKUP($A4,$BR$2:$BS$6,2,0))</f>
        <v>4.2924691022391661</v>
      </c>
      <c r="F4" s="278">
        <f>IF(VLOOKUP($A4,$BR$2:$BS$6,2,0)=0,0,SUMIFS(Trabajo!$W:$W,Trabajo!$E:$E,CJ$1,Trabajo!$A:$A,$A4)/VLOOKUP($A4,$BR$2:$BS$6,2,0))</f>
        <v>14.797319429900831</v>
      </c>
      <c r="G4" s="278">
        <f>IF(VLOOKUP($A4,$BR$2:$BS$6,2,0)=0,0,SUMIFS(Trabajo!$W:$W,Trabajo!$E:$E,CK$1,Trabajo!$A:$A,$A4)/VLOOKUP($A4,$BR$2:$BS$6,2,0))</f>
        <v>17.040358328187498</v>
      </c>
      <c r="H4" s="278">
        <f>IF(VLOOKUP($A4,$BR$2:$BS$6,2,0)=0,0,SUMIFS(Trabajo!$W:$W,Trabajo!$E:$E,CL$1,Trabajo!$A:$A,$A4)/VLOOKUP($A4,$BR$2:$BS$6,2,0))</f>
        <v>8.5271498391291658</v>
      </c>
      <c r="I4" s="278">
        <f>IF(VLOOKUP($A4,$BR$2:$BS$6,2,0)=0,0,SUMIFS(Trabajo!$W:$W,Trabajo!$E:$E,CM$1,Trabajo!$A:$A,$A4)/VLOOKUP($A4,$BR$2:$BS$6,2,0))</f>
        <v>33.68534416883417</v>
      </c>
      <c r="J4" s="278">
        <f>IF(VLOOKUP($A4,$BR$2:$BS$6,2,0)=0,0,SUMIFS(Trabajo!$W:$W,Trabajo!$E:$E,CN$1,Trabajo!$A:$A,$A4)/VLOOKUP($A4,$BR$2:$BS$6,2,0))</f>
        <v>69.52947804350417</v>
      </c>
      <c r="K4" s="278">
        <f>IF(VLOOKUP($A4,$BR$2:$BS$6,2,0)=0,0,SUMIFS(Trabajo!$W:$W,Trabajo!$E:$E,CO$1,Trabajo!$A:$A,$A4)/VLOOKUP($A4,$BR$2:$BS$6,2,0))</f>
        <v>305.30758789571922</v>
      </c>
      <c r="L4" s="278">
        <f>IF(VLOOKUP($A4,$BR$2:$BS$6,2,0)=0,0,SUMIFS(Trabajo!$W:$W,Trabajo!$E:$E,CP$1,Trabajo!$A:$A,$A4)/VLOOKUP($A4,$BR$2:$BS$6,2,0))</f>
        <v>31.969286480202502</v>
      </c>
      <c r="M4" s="278">
        <f>IF(VLOOKUP($A4,$BR$2:$BS$6,2,0)=0,0,SUMIFS(Trabajo!$W:$W,Trabajo!$E:$E,CQ$1,Trabajo!$A:$A,$A4)/VLOOKUP($A4,$BR$2:$BS$6,2,0))</f>
        <v>34.986249688130833</v>
      </c>
      <c r="N4" s="278">
        <f>IF(VLOOKUP($A4,$BR$2:$BS$6,2,0)=0,0,SUMIFS(Trabajo!$W:$W,Trabajo!$E:$E,CR$1,Trabajo!$A:$A,$A4)/VLOOKUP($A4,$BR$2:$BS$6,2,0))</f>
        <v>40.526613387774169</v>
      </c>
      <c r="O4" s="278">
        <f>IF(VLOOKUP($A4,$BR$2:$BS$6,2,0)=0,0,SUMIFS(Trabajo!$W:$W,Trabajo!$E:$E,CS$1,Trabajo!$A:$A,$A4)/VLOOKUP($A4,$BR$2:$BS$6,2,0))</f>
        <v>16.074477927654165</v>
      </c>
      <c r="P4" s="278">
        <f>IF(VLOOKUP($A4,$BR$2:$BS$6,2,0)=0,0,SUMIFS(Trabajo!$W:$W,Trabajo!$E:$E,CT$1,Trabajo!$A:$A,$A4)/VLOOKUP($A4,$BR$2:$BS$6,2,0))</f>
        <v>33.644271617013338</v>
      </c>
      <c r="Q4" s="278">
        <f>IF(VLOOKUP($A4,$BR$2:$BS$6,2,0)=0,0,SUMIFS(Trabajo!$W:$W,Trabajo!$E:$E,CU$1,Trabajo!$A:$A,$A4)/VLOOKUP($A4,$BR$2:$BS$6,2,0))</f>
        <v>5.8954066489566657</v>
      </c>
      <c r="R4" s="278">
        <f>IF(VLOOKUP($A4,$BR$2:$BS$6,2,0)=0,0,SUMIFS(Trabajo!$W:$W,Trabajo!$E:$E,CV$1,Trabajo!$A:$A,$A4)/VLOOKUP($A4,$BR$2:$BS$6,2,0))</f>
        <v>6.0722699201566668</v>
      </c>
      <c r="S4" s="279">
        <f>IF(VLOOKUP($A4,$BR$2:$BS$6,2,0)=0,0,SUMIF(Trabajo!$A:$A,A4,Trabajo!$W:$W)/VLOOKUP($A4,$BR$2:$BS$6,2,0))</f>
        <v>691.39031516709417</v>
      </c>
      <c r="T4" s="282" t="str">
        <f t="shared" ref="T4:T6" si="22">ROUND(IF(S3=0,0,(S4-S3)/S3)*100,1)&amp;"%"</f>
        <v>3.9%</v>
      </c>
      <c r="U4" s="283" t="str">
        <f>ROUND(IF(D3=0,0,(D4-D3)/D3)*100,1)&amp;"%"</f>
        <v>2.2%</v>
      </c>
      <c r="V4" s="283" t="str">
        <f t="shared" si="5"/>
        <v>-3.5%</v>
      </c>
      <c r="W4" s="283" t="str">
        <f t="shared" si="5"/>
        <v>9.4%</v>
      </c>
      <c r="X4" s="283" t="str">
        <f t="shared" si="5"/>
        <v>3.6%</v>
      </c>
      <c r="Y4" s="283" t="str">
        <f t="shared" si="5"/>
        <v>0.2%</v>
      </c>
      <c r="Z4" s="283" t="str">
        <f t="shared" si="5"/>
        <v>-1.7%</v>
      </c>
      <c r="AA4" s="283" t="str">
        <f t="shared" si="5"/>
        <v>2.9%</v>
      </c>
      <c r="AB4" s="283" t="str">
        <f t="shared" si="5"/>
        <v>6.7%</v>
      </c>
      <c r="AC4" s="283" t="str">
        <f t="shared" si="5"/>
        <v>-2%</v>
      </c>
      <c r="AD4" s="283" t="str">
        <f t="shared" si="5"/>
        <v>-0.8%</v>
      </c>
      <c r="AE4" s="283" t="str">
        <f t="shared" si="5"/>
        <v>5.2%</v>
      </c>
      <c r="AF4" s="283" t="str">
        <f t="shared" si="5"/>
        <v>11.6%</v>
      </c>
      <c r="AG4" s="283" t="str">
        <f t="shared" si="5"/>
        <v>-3.4%</v>
      </c>
      <c r="AH4" s="283" t="str">
        <f t="shared" si="5"/>
        <v>26.6%</v>
      </c>
      <c r="AI4" s="314" t="str">
        <f t="shared" si="5"/>
        <v>-13.1%</v>
      </c>
      <c r="AJ4" s="278">
        <f>IF(VLOOKUP($A4,$BR$2:$BS$6,2,0)=0,0,SUMIFS(Trabajo!$F:$F,Trabajo!$E:$E,DN$1,Trabajo!$A:$A,$A4)/VLOOKUP($A4,$BR$2:$BS$6,2,0))</f>
        <v>880.50820067729444</v>
      </c>
      <c r="AK4" s="278">
        <f>IF(VLOOKUP($A4,$BR$2:$BS$6,2,0)=0,0,SUMIFS(Trabajo!$F:$F,Trabajo!$E:$E,DO$1,Trabajo!$A:$A,$A4)/VLOOKUP($A4,$BR$2:$BS$6,2,0))</f>
        <v>74.36270750684416</v>
      </c>
      <c r="AL4" s="278">
        <f>IF(VLOOKUP($A4,$BR$2:$BS$6,2,0)=0,0,SUMIFS(Trabajo!$F:$F,Trabajo!$E:$E,DP$1,Trabajo!$A:$A,$A4)/VLOOKUP($A4,$BR$2:$BS$6,2,0))</f>
        <v>161.2149437695692</v>
      </c>
      <c r="AM4" s="278">
        <f>IF(VLOOKUP($A4,$BR$2:$BS$6,2,0)=0,0,SUMIFS(Trabajo!$F:$F,Trabajo!$E:$E,DQ$1,Trabajo!$A:$A,$A4)/VLOOKUP($A4,$BR$2:$BS$6,2,0))</f>
        <v>269.01124266759001</v>
      </c>
      <c r="AN4" s="278">
        <f>IF(VLOOKUP($A4,$BR$2:$BS$6,2,0)=0,0,SUMIFS(Trabajo!$F:$F,Trabajo!$E:$E,DR$1,Trabajo!$A:$A,$A4)/VLOOKUP($A4,$BR$2:$BS$6,2,0))</f>
        <v>127.12848893967083</v>
      </c>
      <c r="AO4" s="278">
        <f>IF(VLOOKUP($A4,$BR$2:$BS$6,2,0)=0,0,SUMIFS(Trabajo!$F:$F,Trabajo!$E:$E,DS$1,Trabajo!$A:$A,$A4)/VLOOKUP($A4,$BR$2:$BS$6,2,0))</f>
        <v>345.61218583676003</v>
      </c>
      <c r="AP4" s="278">
        <f>IF(VLOOKUP($A4,$BR$2:$BS$6,2,0)=0,0,SUMIFS(Trabajo!$F:$F,Trabajo!$E:$E,DT$1,Trabajo!$A:$A,$A4)/VLOOKUP($A4,$BR$2:$BS$6,2,0))</f>
        <v>803.67689013189238</v>
      </c>
      <c r="AQ4" s="278">
        <f>IF(VLOOKUP($A4,$BR$2:$BS$6,2,0)=0,0,SUMIFS(Trabajo!$F:$F,Trabajo!$E:$E,DU$1,Trabajo!$A:$A,$A4)/VLOOKUP($A4,$BR$2:$BS$6,2,0))</f>
        <v>3298.5438064919349</v>
      </c>
      <c r="AR4" s="278">
        <f>IF(VLOOKUP($A4,$BR$2:$BS$6,2,0)=0,0,SUMIFS(Trabajo!$F:$F,Trabajo!$E:$E,DV$1,Trabajo!$A:$A,$A4)/VLOOKUP($A4,$BR$2:$BS$6,2,0))</f>
        <v>420.39490408888918</v>
      </c>
      <c r="AS4" s="278">
        <f>IF(VLOOKUP($A4,$BR$2:$BS$6,2,0)=0,0,SUMIFS(Trabajo!$F:$F,Trabajo!$E:$E,DW$1,Trabajo!$A:$A,$A4)/VLOOKUP($A4,$BR$2:$BS$6,2,0))</f>
        <v>474.39086292624756</v>
      </c>
      <c r="AT4" s="278">
        <f>IF(VLOOKUP($A4,$BR$2:$BS$6,2,0)=0,0,SUMIFS(Trabajo!$F:$F,Trabajo!$E:$E,DX$1,Trabajo!$A:$A,$A4)/VLOOKUP($A4,$BR$2:$BS$6,2,0))</f>
        <v>441.28606879569332</v>
      </c>
      <c r="AU4" s="278">
        <f>IF(VLOOKUP($A4,$BR$2:$BS$6,2,0)=0,0,SUMIFS(Trabajo!$F:$F,Trabajo!$E:$E,DY$1,Trabajo!$A:$A,$A4)/VLOOKUP($A4,$BR$2:$BS$6,2,0))</f>
        <v>176.26778394092665</v>
      </c>
      <c r="AV4" s="278">
        <f>IF(VLOOKUP($A4,$BR$2:$BS$6,2,0)=0,0,SUMIFS(Trabajo!$F:$F,Trabajo!$E:$E,DZ$1,Trabajo!$A:$A,$A4)/VLOOKUP($A4,$BR$2:$BS$6,2,0))</f>
        <v>412.85171066690668</v>
      </c>
      <c r="AW4" s="278">
        <f>IF(VLOOKUP($A4,$BR$2:$BS$6,2,0)=0,0,SUMIFS(Trabajo!$F:$F,Trabajo!$E:$E,EA$1,Trabajo!$A:$A,$A4)/VLOOKUP($A4,$BR$2:$BS$6,2,0))</f>
        <v>58.394713709761675</v>
      </c>
      <c r="AX4" s="278">
        <f>IF(VLOOKUP($A4,$BR$2:$BS$6,2,0)=0,0,SUMIFS(Trabajo!$F:$F,Trabajo!$E:$E,EB$1,Trabajo!$A:$A,$A4)/VLOOKUP($A4,$BR$2:$BS$6,2,0))</f>
        <v>79.148435084213318</v>
      </c>
      <c r="AY4" s="281">
        <f>IF(VLOOKUP($A4,$BR$2:$BS$6,2,0)=0,0,SUMIF(Trabajo!$A:$A,A4,Trabajo!$F:$F)/VLOOKUP($A4,$BR$2:$BS$6,2,0))</f>
        <v>8022.7929452341959</v>
      </c>
      <c r="AZ4" s="284" t="str">
        <f t="shared" ref="AZ4:AZ6" si="23">IF(AY3=0,0,ROUND((AY4-AY3)/AY3*100,1))&amp;"%"</f>
        <v>1.5%</v>
      </c>
      <c r="BA4" s="319" t="str">
        <f t="shared" si="6"/>
        <v>7.8%</v>
      </c>
      <c r="BB4" s="319" t="str">
        <f t="shared" si="7"/>
        <v>5.8%</v>
      </c>
      <c r="BC4" s="319" t="str">
        <f t="shared" si="8"/>
        <v>9.2%</v>
      </c>
      <c r="BD4" s="319" t="str">
        <f t="shared" si="9"/>
        <v>6.3%</v>
      </c>
      <c r="BE4" s="319" t="str">
        <f t="shared" si="10"/>
        <v>6.7%</v>
      </c>
      <c r="BF4" s="319" t="str">
        <f t="shared" si="11"/>
        <v>9.7%</v>
      </c>
      <c r="BG4" s="319" t="str">
        <f t="shared" si="12"/>
        <v>8.7%</v>
      </c>
      <c r="BH4" s="319" t="str">
        <f t="shared" si="13"/>
        <v>9.3%</v>
      </c>
      <c r="BI4" s="319" t="str">
        <f t="shared" si="14"/>
        <v>7.6%</v>
      </c>
      <c r="BJ4" s="319" t="str">
        <f t="shared" si="15"/>
        <v>7.4%</v>
      </c>
      <c r="BK4" s="319" t="str">
        <f t="shared" si="16"/>
        <v>9.2%</v>
      </c>
      <c r="BL4" s="319" t="str">
        <f t="shared" si="17"/>
        <v>9.1%</v>
      </c>
      <c r="BM4" s="319" t="str">
        <f t="shared" si="18"/>
        <v>8.1%</v>
      </c>
      <c r="BN4" s="319" t="str">
        <f t="shared" si="19"/>
        <v>10.1%</v>
      </c>
      <c r="BO4" s="319" t="str">
        <f t="shared" si="20"/>
        <v>7.7%</v>
      </c>
      <c r="BP4" s="320" t="str">
        <f t="shared" si="21"/>
        <v>8.6%</v>
      </c>
      <c r="BQ4" s="335"/>
      <c r="BR4" s="321">
        <v>2015</v>
      </c>
      <c r="BS4" s="321">
        <f>COUNTIFS(Trabajo!$A:$A,'Promedios trabajt'!$BR4,Trabajo!$E:$E,'Promedios trabajt'!BS$1)</f>
        <v>12</v>
      </c>
      <c r="BT4" s="321">
        <f>COUNTIFS(Trabajo!$A:$A,'Promedios trabajt'!$BR4,Trabajo!$E:$E,'Promedios trabajt'!BT$1)</f>
        <v>12</v>
      </c>
      <c r="BU4" s="321">
        <f>COUNTIFS(Trabajo!$A:$A,'Promedios trabajt'!$BR4,Trabajo!$E:$E,'Promedios trabajt'!BU$1)</f>
        <v>12</v>
      </c>
      <c r="BV4" s="321">
        <f>COUNTIFS(Trabajo!$A:$A,'Promedios trabajt'!$BR4,Trabajo!$E:$E,'Promedios trabajt'!BV$1)</f>
        <v>12</v>
      </c>
      <c r="BW4" s="321">
        <f>COUNTIFS(Trabajo!$A:$A,'Promedios trabajt'!$BR4,Trabajo!$E:$E,'Promedios trabajt'!BW$1)</f>
        <v>12</v>
      </c>
      <c r="BX4" s="321">
        <f>COUNTIFS(Trabajo!$A:$A,'Promedios trabajt'!$BR4,Trabajo!$E:$E,'Promedios trabajt'!BX$1)</f>
        <v>12</v>
      </c>
      <c r="BY4" s="321">
        <f>COUNTIFS(Trabajo!$A:$A,'Promedios trabajt'!$BR4,Trabajo!$E:$E,'Promedios trabajt'!BY$1)</f>
        <v>12</v>
      </c>
      <c r="BZ4" s="321">
        <f>COUNTIFS(Trabajo!$A:$A,'Promedios trabajt'!$BR4,Trabajo!$E:$E,'Promedios trabajt'!BZ$1)</f>
        <v>12</v>
      </c>
      <c r="CA4" s="321">
        <f>COUNTIFS(Trabajo!$A:$A,'Promedios trabajt'!$BR4,Trabajo!$E:$E,'Promedios trabajt'!CA$1)</f>
        <v>12</v>
      </c>
      <c r="CB4" s="321">
        <f>COUNTIFS(Trabajo!$A:$A,'Promedios trabajt'!$BR4,Trabajo!$E:$E,'Promedios trabajt'!CB$1)</f>
        <v>12</v>
      </c>
      <c r="CC4" s="321">
        <f>COUNTIFS(Trabajo!$A:$A,'Promedios trabajt'!$BR4,Trabajo!$E:$E,'Promedios trabajt'!CC$1)</f>
        <v>12</v>
      </c>
      <c r="CD4" s="321">
        <f>COUNTIFS(Trabajo!$A:$A,'Promedios trabajt'!$BR4,Trabajo!$E:$E,'Promedios trabajt'!CD$1)</f>
        <v>12</v>
      </c>
      <c r="CE4" s="321">
        <f>COUNTIFS(Trabajo!$A:$A,'Promedios trabajt'!$BR4,Trabajo!$E:$E,'Promedios trabajt'!CE$1)</f>
        <v>12</v>
      </c>
      <c r="CF4" s="321">
        <f>COUNTIFS(Trabajo!$A:$A,'Promedios trabajt'!$BR4,Trabajo!$E:$E,'Promedios trabajt'!CF$1)</f>
        <v>12</v>
      </c>
      <c r="CG4" s="321">
        <f>COUNTIFS(Trabajo!$A:$A,'Promedios trabajt'!$BR4,Trabajo!$E:$E,'Promedios trabajt'!CG$1)</f>
        <v>12</v>
      </c>
      <c r="CH4" s="326"/>
      <c r="CI4" s="326"/>
      <c r="CJ4" s="326"/>
      <c r="CK4" s="326"/>
      <c r="CL4" s="326"/>
      <c r="CM4" s="326"/>
      <c r="CN4" s="326"/>
      <c r="CO4" s="326"/>
      <c r="CP4" s="326"/>
      <c r="CQ4" s="326"/>
      <c r="CR4" s="326"/>
      <c r="CS4" s="326"/>
      <c r="CT4" s="326"/>
      <c r="CU4" s="326"/>
      <c r="CV4" s="326"/>
      <c r="CW4" s="326"/>
      <c r="CX4" s="326"/>
      <c r="CY4" s="326"/>
      <c r="CZ4" s="326"/>
      <c r="DA4" s="326"/>
      <c r="DB4" s="326"/>
      <c r="DC4" s="326"/>
      <c r="DD4" s="326"/>
      <c r="DE4" s="326"/>
      <c r="DF4" s="326"/>
      <c r="DG4" s="326"/>
      <c r="DH4" s="326"/>
      <c r="DI4" s="326"/>
      <c r="DJ4" s="326"/>
      <c r="DK4" s="326"/>
      <c r="DL4" s="326"/>
      <c r="DM4" s="326"/>
      <c r="DN4" s="326"/>
      <c r="DO4" s="326"/>
      <c r="DP4" s="326"/>
      <c r="DQ4" s="326"/>
      <c r="DR4" s="326"/>
      <c r="DS4" s="326"/>
      <c r="DT4" s="326"/>
      <c r="DU4" s="326"/>
      <c r="DV4" s="326"/>
      <c r="DW4" s="326"/>
      <c r="DX4" s="326"/>
      <c r="DY4" s="326"/>
      <c r="DZ4" s="326"/>
      <c r="EA4" s="326"/>
      <c r="EB4" s="326"/>
      <c r="EC4" s="326"/>
      <c r="ED4" s="326"/>
      <c r="EE4" s="326"/>
      <c r="EF4" s="326"/>
      <c r="EG4" s="326"/>
      <c r="EH4" s="326"/>
      <c r="EI4" s="326"/>
      <c r="EJ4" s="326"/>
      <c r="EK4" s="326"/>
      <c r="EL4" s="326"/>
      <c r="EM4" s="326"/>
      <c r="EN4" s="326"/>
      <c r="EO4" s="326"/>
      <c r="EP4" s="326"/>
      <c r="EQ4" s="326"/>
      <c r="ER4" s="326"/>
      <c r="ES4" s="326"/>
      <c r="ET4" s="326"/>
    </row>
    <row r="5" spans="1:150">
      <c r="A5" s="374">
        <v>2016</v>
      </c>
      <c r="B5" s="375">
        <v>12</v>
      </c>
      <c r="C5" s="347" t="s">
        <v>130</v>
      </c>
      <c r="D5" s="312">
        <f>IF(VLOOKUP($A5,$BR$2:$BS$6,2,0)=0,0,SUMIFS(Trabajo!$W:$W,Trabajo!$E:$E,CH$1,Trabajo!$A:$A,$A5)/VLOOKUP($A5,$BR$2:$BS$6,2,0))</f>
        <v>76.034270026666675</v>
      </c>
      <c r="E5" s="278">
        <f>IF(VLOOKUP($A5,$BR$2:$BS$6,2,0)=0,0,SUMIFS(Trabajo!$W:$W,Trabajo!$E:$E,CI$1,Trabajo!$A:$A,$A5)/VLOOKUP($A5,$BR$2:$BS$6,2,0))</f>
        <v>5.4708509505191678</v>
      </c>
      <c r="F5" s="278">
        <f>IF(VLOOKUP($A5,$BR$2:$BS$6,2,0)=0,0,SUMIFS(Trabajo!$W:$W,Trabajo!$E:$E,CJ$1,Trabajo!$A:$A,$A5)/VLOOKUP($A5,$BR$2:$BS$6,2,0))</f>
        <v>15.717498170569998</v>
      </c>
      <c r="G5" s="278">
        <f>IF(VLOOKUP($A5,$BR$2:$BS$6,2,0)=0,0,SUMIFS(Trabajo!$W:$W,Trabajo!$E:$E,CK$1,Trabajo!$A:$A,$A5)/VLOOKUP($A5,$BR$2:$BS$6,2,0))</f>
        <v>21.813995090090831</v>
      </c>
      <c r="H5" s="278">
        <f>IF(VLOOKUP($A5,$BR$2:$BS$6,2,0)=0,0,SUMIFS(Trabajo!$W:$W,Trabajo!$E:$E,CL$1,Trabajo!$A:$A,$A5)/VLOOKUP($A5,$BR$2:$BS$6,2,0))</f>
        <v>8.9512092015041649</v>
      </c>
      <c r="I5" s="278">
        <f>IF(VLOOKUP($A5,$BR$2:$BS$6,2,0)=0,0,SUMIFS(Trabajo!$W:$W,Trabajo!$E:$E,CM$1,Trabajo!$A:$A,$A5)/VLOOKUP($A5,$BR$2:$BS$6,2,0))</f>
        <v>32.8834826012775</v>
      </c>
      <c r="J5" s="278">
        <f>IF(VLOOKUP($A5,$BR$2:$BS$6,2,0)=0,0,SUMIFS(Trabajo!$W:$W,Trabajo!$E:$E,CN$1,Trabajo!$A:$A,$A5)/VLOOKUP($A5,$BR$2:$BS$6,2,0))</f>
        <v>70.658059635386664</v>
      </c>
      <c r="K5" s="278">
        <f>IF(VLOOKUP($A5,$BR$2:$BS$6,2,0)=0,0,SUMIFS(Trabajo!$W:$W,Trabajo!$E:$E,CO$1,Trabajo!$A:$A,$A5)/VLOOKUP($A5,$BR$2:$BS$6,2,0))</f>
        <v>297.5579105670667</v>
      </c>
      <c r="L5" s="278">
        <f>IF(VLOOKUP($A5,$BR$2:$BS$6,2,0)=0,0,SUMIFS(Trabajo!$W:$W,Trabajo!$E:$E,CP$1,Trabajo!$A:$A,$A5)/VLOOKUP($A5,$BR$2:$BS$6,2,0))</f>
        <v>31.016978105075825</v>
      </c>
      <c r="M5" s="278">
        <f>IF(VLOOKUP($A5,$BR$2:$BS$6,2,0)=0,0,SUMIFS(Trabajo!$W:$W,Trabajo!$E:$E,CQ$1,Trabajo!$A:$A,$A5)/VLOOKUP($A5,$BR$2:$BS$6,2,0))</f>
        <v>40.182920376601658</v>
      </c>
      <c r="N5" s="278">
        <f>IF(VLOOKUP($A5,$BR$2:$BS$6,2,0)=0,0,SUMIFS(Trabajo!$W:$W,Trabajo!$E:$E,CR$1,Trabajo!$A:$A,$A5)/VLOOKUP($A5,$BR$2:$BS$6,2,0))</f>
        <v>47.324404267309156</v>
      </c>
      <c r="O5" s="278">
        <f>IF(VLOOKUP($A5,$BR$2:$BS$6,2,0)=0,0,SUMIFS(Trabajo!$W:$W,Trabajo!$E:$E,CS$1,Trabajo!$A:$A,$A5)/VLOOKUP($A5,$BR$2:$BS$6,2,0))</f>
        <v>15.810782545161667</v>
      </c>
      <c r="P5" s="278">
        <f>IF(VLOOKUP($A5,$BR$2:$BS$6,2,0)=0,0,SUMIFS(Trabajo!$W:$W,Trabajo!$E:$E,CT$1,Trabajo!$A:$A,$A5)/VLOOKUP($A5,$BR$2:$BS$6,2,0))</f>
        <v>35.036106161937504</v>
      </c>
      <c r="Q5" s="278">
        <f>IF(VLOOKUP($A5,$BR$2:$BS$6,2,0)=0,0,SUMIFS(Trabajo!$W:$W,Trabajo!$E:$E,CU$1,Trabajo!$A:$A,$A5)/VLOOKUP($A5,$BR$2:$BS$6,2,0))</f>
        <v>6.338539430727498</v>
      </c>
      <c r="R5" s="278">
        <f>IF(VLOOKUP($A5,$BR$2:$BS$6,2,0)=0,0,SUMIFS(Trabajo!$W:$W,Trabajo!$E:$E,CV$1,Trabajo!$A:$A,$A5)/VLOOKUP($A5,$BR$2:$BS$6,2,0))</f>
        <v>6.4053315370933346</v>
      </c>
      <c r="S5" s="279">
        <f>IF(VLOOKUP($A5,$BR$2:$BS$6,2,0)=0,0,SUMIF(Trabajo!$A:$A,A5,Trabajo!$W:$W)/VLOOKUP($A5,$BR$2:$BS$6,2,0))</f>
        <v>711.20233866698879</v>
      </c>
      <c r="T5" s="282" t="str">
        <f t="shared" si="22"/>
        <v>2.9%</v>
      </c>
      <c r="U5" s="283" t="str">
        <f>ROUND(IF(D4=0,0,(D5-D4)/D4)*100,1)&amp;"%"</f>
        <v>10.1%</v>
      </c>
      <c r="V5" s="283" t="str">
        <f t="shared" si="5"/>
        <v>27.5%</v>
      </c>
      <c r="W5" s="283" t="str">
        <f t="shared" si="5"/>
        <v>6.2%</v>
      </c>
      <c r="X5" s="283" t="str">
        <f t="shared" si="5"/>
        <v>28%</v>
      </c>
      <c r="Y5" s="283" t="str">
        <f t="shared" si="5"/>
        <v>5%</v>
      </c>
      <c r="Z5" s="283" t="str">
        <f t="shared" si="5"/>
        <v>-2.4%</v>
      </c>
      <c r="AA5" s="283" t="str">
        <f t="shared" si="5"/>
        <v>1.6%</v>
      </c>
      <c r="AB5" s="283" t="str">
        <f t="shared" si="5"/>
        <v>-2.5%</v>
      </c>
      <c r="AC5" s="283" t="str">
        <f t="shared" si="5"/>
        <v>-3%</v>
      </c>
      <c r="AD5" s="283" t="str">
        <f t="shared" si="5"/>
        <v>14.9%</v>
      </c>
      <c r="AE5" s="283" t="str">
        <f t="shared" si="5"/>
        <v>16.8%</v>
      </c>
      <c r="AF5" s="283" t="str">
        <f t="shared" si="5"/>
        <v>-1.6%</v>
      </c>
      <c r="AG5" s="283" t="str">
        <f t="shared" si="5"/>
        <v>4.1%</v>
      </c>
      <c r="AH5" s="283" t="str">
        <f t="shared" si="5"/>
        <v>7.5%</v>
      </c>
      <c r="AI5" s="314" t="str">
        <f t="shared" si="5"/>
        <v>5.5%</v>
      </c>
      <c r="AJ5" s="278">
        <f>IF(VLOOKUP($A5,$BR$2:$BS$6,2,0)=0,0,SUMIFS(Trabajo!$F:$F,Trabajo!$E:$E,DN$1,Trabajo!$A:$A,$A5)/VLOOKUP($A5,$BR$2:$BS$6,2,0))</f>
        <v>902.05514280212174</v>
      </c>
      <c r="AK5" s="278">
        <f>IF(VLOOKUP($A5,$BR$2:$BS$6,2,0)=0,0,SUMIFS(Trabajo!$F:$F,Trabajo!$E:$E,DO$1,Trabajo!$A:$A,$A5)/VLOOKUP($A5,$BR$2:$BS$6,2,0))</f>
        <v>74.301662355831652</v>
      </c>
      <c r="AL5" s="278">
        <f>IF(VLOOKUP($A5,$BR$2:$BS$6,2,0)=0,0,SUMIFS(Trabajo!$F:$F,Trabajo!$E:$E,DP$1,Trabajo!$A:$A,$A5)/VLOOKUP($A5,$BR$2:$BS$6,2,0))</f>
        <v>167.60273619803669</v>
      </c>
      <c r="AM5" s="278">
        <f>IF(VLOOKUP($A5,$BR$2:$BS$6,2,0)=0,0,SUMIFS(Trabajo!$F:$F,Trabajo!$E:$E,DQ$1,Trabajo!$A:$A,$A5)/VLOOKUP($A5,$BR$2:$BS$6,2,0))</f>
        <v>276.9190822508433</v>
      </c>
      <c r="AN5" s="278">
        <f>IF(VLOOKUP($A5,$BR$2:$BS$6,2,0)=0,0,SUMIFS(Trabajo!$F:$F,Trabajo!$E:$E,DR$1,Trabajo!$A:$A,$A5)/VLOOKUP($A5,$BR$2:$BS$6,2,0))</f>
        <v>128.50487416514002</v>
      </c>
      <c r="AO5" s="278">
        <f>IF(VLOOKUP($A5,$BR$2:$BS$6,2,0)=0,0,SUMIFS(Trabajo!$F:$F,Trabajo!$E:$E,DS$1,Trabajo!$A:$A,$A5)/VLOOKUP($A5,$BR$2:$BS$6,2,0))</f>
        <v>349.21968969095587</v>
      </c>
      <c r="AP5" s="278">
        <f>IF(VLOOKUP($A5,$BR$2:$BS$6,2,0)=0,0,SUMIFS(Trabajo!$F:$F,Trabajo!$E:$E,DT$1,Trabajo!$A:$A,$A5)/VLOOKUP($A5,$BR$2:$BS$6,2,0))</f>
        <v>807.78375338124931</v>
      </c>
      <c r="AQ5" s="278">
        <f>IF(VLOOKUP($A5,$BR$2:$BS$6,2,0)=0,0,SUMIFS(Trabajo!$F:$F,Trabajo!$E:$E,DU$1,Trabajo!$A:$A,$A5)/VLOOKUP($A5,$BR$2:$BS$6,2,0))</f>
        <v>3324.3283354852642</v>
      </c>
      <c r="AR5" s="278">
        <f>IF(VLOOKUP($A5,$BR$2:$BS$6,2,0)=0,0,SUMIFS(Trabajo!$F:$F,Trabajo!$E:$E,DV$1,Trabajo!$A:$A,$A5)/VLOOKUP($A5,$BR$2:$BS$6,2,0))</f>
        <v>426.1980192900549</v>
      </c>
      <c r="AS5" s="278">
        <f>IF(VLOOKUP($A5,$BR$2:$BS$6,2,0)=0,0,SUMIFS(Trabajo!$F:$F,Trabajo!$E:$E,DW$1,Trabajo!$A:$A,$A5)/VLOOKUP($A5,$BR$2:$BS$6,2,0))</f>
        <v>477.43810825534166</v>
      </c>
      <c r="AT5" s="278">
        <f>IF(VLOOKUP($A5,$BR$2:$BS$6,2,0)=0,0,SUMIFS(Trabajo!$F:$F,Trabajo!$E:$E,DX$1,Trabajo!$A:$A,$A5)/VLOOKUP($A5,$BR$2:$BS$6,2,0))</f>
        <v>450.82634391625169</v>
      </c>
      <c r="AU5" s="278">
        <f>IF(VLOOKUP($A5,$BR$2:$BS$6,2,0)=0,0,SUMIFS(Trabajo!$F:$F,Trabajo!$E:$E,DY$1,Trabajo!$A:$A,$A5)/VLOOKUP($A5,$BR$2:$BS$6,2,0))</f>
        <v>183.13448892134832</v>
      </c>
      <c r="AV5" s="278">
        <f>IF(VLOOKUP($A5,$BR$2:$BS$6,2,0)=0,0,SUMIFS(Trabajo!$F:$F,Trabajo!$E:$E,DZ$1,Trabajo!$A:$A,$A5)/VLOOKUP($A5,$BR$2:$BS$6,2,0))</f>
        <v>413.60958930159831</v>
      </c>
      <c r="AW5" s="278">
        <f>IF(VLOOKUP($A5,$BR$2:$BS$6,2,0)=0,0,SUMIFS(Trabajo!$F:$F,Trabajo!$E:$E,EA$1,Trabajo!$A:$A,$A5)/VLOOKUP($A5,$BR$2:$BS$6,2,0))</f>
        <v>59.915999967300841</v>
      </c>
      <c r="AX5" s="278">
        <f>IF(VLOOKUP($A5,$BR$2:$BS$6,2,0)=0,0,SUMIFS(Trabajo!$F:$F,Trabajo!$E:$E,EB$1,Trabajo!$A:$A,$A5)/VLOOKUP($A5,$BR$2:$BS$6,2,0))</f>
        <v>80.593495988350853</v>
      </c>
      <c r="AY5" s="281">
        <f>IF(VLOOKUP($A5,$BR$2:$BS$6,2,0)=0,0,SUMIF(Trabajo!$A:$A,A5,Trabajo!$F:$F)/VLOOKUP($A5,$BR$2:$BS$6,2,0))</f>
        <v>8122.4313219696842</v>
      </c>
      <c r="AZ5" s="284" t="str">
        <f t="shared" si="23"/>
        <v>1.2%</v>
      </c>
      <c r="BA5" s="319" t="str">
        <f t="shared" si="6"/>
        <v>8.4%</v>
      </c>
      <c r="BB5" s="319" t="str">
        <f t="shared" si="7"/>
        <v>7.4%</v>
      </c>
      <c r="BC5" s="319" t="str">
        <f t="shared" si="8"/>
        <v>9.4%</v>
      </c>
      <c r="BD5" s="319" t="str">
        <f t="shared" si="9"/>
        <v>7.9%</v>
      </c>
      <c r="BE5" s="319" t="str">
        <f t="shared" si="10"/>
        <v>7%</v>
      </c>
      <c r="BF5" s="319" t="str">
        <f t="shared" si="11"/>
        <v>9.4%</v>
      </c>
      <c r="BG5" s="319" t="str">
        <f t="shared" si="12"/>
        <v>8.7%</v>
      </c>
      <c r="BH5" s="319" t="str">
        <f t="shared" si="13"/>
        <v>9%</v>
      </c>
      <c r="BI5" s="319" t="str">
        <f t="shared" si="14"/>
        <v>7.3%</v>
      </c>
      <c r="BJ5" s="319" t="str">
        <f t="shared" si="15"/>
        <v>8.4%</v>
      </c>
      <c r="BK5" s="319" t="str">
        <f t="shared" si="16"/>
        <v>10.5%</v>
      </c>
      <c r="BL5" s="319" t="str">
        <f t="shared" si="17"/>
        <v>8.6%</v>
      </c>
      <c r="BM5" s="319" t="str">
        <f t="shared" si="18"/>
        <v>8.5%</v>
      </c>
      <c r="BN5" s="319" t="str">
        <f t="shared" si="19"/>
        <v>10.6%</v>
      </c>
      <c r="BO5" s="319" t="str">
        <f t="shared" si="20"/>
        <v>7.9%</v>
      </c>
      <c r="BP5" s="320" t="str">
        <f t="shared" si="21"/>
        <v>8.8%</v>
      </c>
      <c r="BQ5" s="335"/>
      <c r="BR5" s="321">
        <v>2016</v>
      </c>
      <c r="BS5" s="321">
        <f>COUNTIFS(Trabajo!$A:$A,'Promedios trabajt'!$BR5,Trabajo!$E:$E,'Promedios trabajt'!BS$1)</f>
        <v>12</v>
      </c>
      <c r="BT5" s="321">
        <f>COUNTIFS(Trabajo!$A:$A,'Promedios trabajt'!$BR5,Trabajo!$E:$E,'Promedios trabajt'!BT$1)</f>
        <v>12</v>
      </c>
      <c r="BU5" s="321">
        <f>COUNTIFS(Trabajo!$A:$A,'Promedios trabajt'!$BR5,Trabajo!$E:$E,'Promedios trabajt'!BU$1)</f>
        <v>12</v>
      </c>
      <c r="BV5" s="321">
        <f>COUNTIFS(Trabajo!$A:$A,'Promedios trabajt'!$BR5,Trabajo!$E:$E,'Promedios trabajt'!BV$1)</f>
        <v>12</v>
      </c>
      <c r="BW5" s="321">
        <f>COUNTIFS(Trabajo!$A:$A,'Promedios trabajt'!$BR5,Trabajo!$E:$E,'Promedios trabajt'!BW$1)</f>
        <v>12</v>
      </c>
      <c r="BX5" s="321">
        <f>COUNTIFS(Trabajo!$A:$A,'Promedios trabajt'!$BR5,Trabajo!$E:$E,'Promedios trabajt'!BX$1)</f>
        <v>12</v>
      </c>
      <c r="BY5" s="321">
        <f>COUNTIFS(Trabajo!$A:$A,'Promedios trabajt'!$BR5,Trabajo!$E:$E,'Promedios trabajt'!BY$1)</f>
        <v>12</v>
      </c>
      <c r="BZ5" s="321">
        <f>COUNTIFS(Trabajo!$A:$A,'Promedios trabajt'!$BR5,Trabajo!$E:$E,'Promedios trabajt'!BZ$1)</f>
        <v>12</v>
      </c>
      <c r="CA5" s="321">
        <f>COUNTIFS(Trabajo!$A:$A,'Promedios trabajt'!$BR5,Trabajo!$E:$E,'Promedios trabajt'!CA$1)</f>
        <v>12</v>
      </c>
      <c r="CB5" s="321">
        <f>COUNTIFS(Trabajo!$A:$A,'Promedios trabajt'!$BR5,Trabajo!$E:$E,'Promedios trabajt'!CB$1)</f>
        <v>12</v>
      </c>
      <c r="CC5" s="321">
        <f>COUNTIFS(Trabajo!$A:$A,'Promedios trabajt'!$BR5,Trabajo!$E:$E,'Promedios trabajt'!CC$1)</f>
        <v>12</v>
      </c>
      <c r="CD5" s="321">
        <f>COUNTIFS(Trabajo!$A:$A,'Promedios trabajt'!$BR5,Trabajo!$E:$E,'Promedios trabajt'!CD$1)</f>
        <v>12</v>
      </c>
      <c r="CE5" s="321">
        <f>COUNTIFS(Trabajo!$A:$A,'Promedios trabajt'!$BR5,Trabajo!$E:$E,'Promedios trabajt'!CE$1)</f>
        <v>12</v>
      </c>
      <c r="CF5" s="321">
        <f>COUNTIFS(Trabajo!$A:$A,'Promedios trabajt'!$BR5,Trabajo!$E:$E,'Promedios trabajt'!CF$1)</f>
        <v>12</v>
      </c>
      <c r="CG5" s="321">
        <f>COUNTIFS(Trabajo!$A:$A,'Promedios trabajt'!$BR5,Trabajo!$E:$E,'Promedios trabajt'!CG$1)</f>
        <v>12</v>
      </c>
      <c r="CH5" s="326"/>
      <c r="CI5" s="326"/>
      <c r="CJ5" s="326"/>
      <c r="CK5" s="326"/>
      <c r="CL5" s="326"/>
      <c r="CM5" s="326"/>
      <c r="CN5" s="326"/>
      <c r="CO5" s="326"/>
      <c r="CP5" s="326"/>
      <c r="CQ5" s="326"/>
      <c r="CR5" s="326"/>
      <c r="CS5" s="326"/>
      <c r="CT5" s="326"/>
      <c r="CU5" s="326"/>
      <c r="CV5" s="326"/>
      <c r="CW5" s="326"/>
      <c r="CX5" s="326"/>
      <c r="CY5" s="326"/>
      <c r="CZ5" s="326"/>
      <c r="DA5" s="326"/>
      <c r="DB5" s="326"/>
      <c r="DC5" s="326"/>
      <c r="DD5" s="326"/>
      <c r="DE5" s="326"/>
      <c r="DF5" s="326"/>
      <c r="DG5" s="326"/>
      <c r="DH5" s="326"/>
      <c r="DI5" s="326"/>
      <c r="DJ5" s="326"/>
      <c r="DK5" s="326"/>
      <c r="DL5" s="326"/>
      <c r="DM5" s="326"/>
      <c r="DN5" s="326"/>
      <c r="DO5" s="326"/>
      <c r="DP5" s="326"/>
      <c r="DQ5" s="326"/>
      <c r="DR5" s="326"/>
      <c r="DS5" s="326"/>
      <c r="DT5" s="326"/>
      <c r="DU5" s="326"/>
      <c r="DV5" s="326"/>
      <c r="DW5" s="326"/>
      <c r="DX5" s="326"/>
      <c r="DY5" s="326"/>
      <c r="DZ5" s="326"/>
      <c r="EA5" s="326"/>
      <c r="EB5" s="326"/>
      <c r="EC5" s="326"/>
      <c r="ED5" s="326"/>
      <c r="EE5" s="326"/>
      <c r="EF5" s="326"/>
      <c r="EG5" s="326"/>
      <c r="EH5" s="326"/>
      <c r="EI5" s="326"/>
      <c r="EJ5" s="326"/>
      <c r="EK5" s="326"/>
      <c r="EL5" s="326"/>
      <c r="EM5" s="326"/>
      <c r="EN5" s="326"/>
      <c r="EO5" s="326"/>
      <c r="EP5" s="326"/>
      <c r="EQ5" s="326"/>
      <c r="ER5" s="326"/>
      <c r="ES5" s="326"/>
      <c r="ET5" s="326"/>
    </row>
    <row r="6" spans="1:150" ht="15.75" thickBot="1">
      <c r="A6" s="374">
        <v>2017</v>
      </c>
      <c r="B6" s="375">
        <v>12</v>
      </c>
      <c r="C6" s="348" t="s">
        <v>130</v>
      </c>
      <c r="D6" s="312">
        <f>IF(VLOOKUP($A6,$BR$2:$BS$6,2,0)=0,0,SUMIFS(Trabajo!$W:$W,Trabajo!$E:$E,CH$1,Trabajo!$A:$A,$A6)/VLOOKUP($A6,$BR$2:$BS$6,2,0))</f>
        <v>82.134578063090004</v>
      </c>
      <c r="E6" s="278">
        <f>IF(VLOOKUP($A6,$BR$2:$BS$6,2,0)=0,0,SUMIFS(Trabajo!$W:$W,Trabajo!$E:$E,CI$1,Trabajo!$A:$A,$A6)/VLOOKUP($A6,$BR$2:$BS$6,2,0))</f>
        <v>5.6206073147000009</v>
      </c>
      <c r="F6" s="278">
        <f>IF(VLOOKUP($A6,$BR$2:$BS$6,2,0)=0,0,SUMIFS(Trabajo!$W:$W,Trabajo!$E:$E,CJ$1,Trabajo!$A:$A,$A6)/VLOOKUP($A6,$BR$2:$BS$6,2,0))</f>
        <v>14.097336690585001</v>
      </c>
      <c r="G6" s="278">
        <f>IF(VLOOKUP($A6,$BR$2:$BS$6,2,0)=0,0,SUMIFS(Trabajo!$W:$W,Trabajo!$E:$E,CK$1,Trabajo!$A:$A,$A6)/VLOOKUP($A6,$BR$2:$BS$6,2,0))</f>
        <v>20.445125335675002</v>
      </c>
      <c r="H6" s="278">
        <f>IF(VLOOKUP($A6,$BR$2:$BS$6,2,0)=0,0,SUMIFS(Trabajo!$W:$W,Trabajo!$E:$E,CL$1,Trabajo!$A:$A,$A6)/VLOOKUP($A6,$BR$2:$BS$6,2,0))</f>
        <v>8.8478201796950007</v>
      </c>
      <c r="I6" s="278">
        <f>IF(VLOOKUP($A6,$BR$2:$BS$6,2,0)=0,0,SUMIFS(Trabajo!$W:$W,Trabajo!$E:$E,CM$1,Trabajo!$A:$A,$A6)/VLOOKUP($A6,$BR$2:$BS$6,2,0))</f>
        <v>30.231452567965007</v>
      </c>
      <c r="J6" s="278">
        <f>IF(VLOOKUP($A6,$BR$2:$BS$6,2,0)=0,0,SUMIFS(Trabajo!$W:$W,Trabajo!$E:$E,CN$1,Trabajo!$A:$A,$A6)/VLOOKUP($A6,$BR$2:$BS$6,2,0))</f>
        <v>71.392190297789995</v>
      </c>
      <c r="K6" s="278">
        <f>IF(VLOOKUP($A6,$BR$2:$BS$6,2,0)=0,0,SUMIFS(Trabajo!$W:$W,Trabajo!$E:$E,CO$1,Trabajo!$A:$A,$A6)/VLOOKUP($A6,$BR$2:$BS$6,2,0))</f>
        <v>288.03823079908</v>
      </c>
      <c r="L6" s="278">
        <f>IF(VLOOKUP($A6,$BR$2:$BS$6,2,0)=0,0,SUMIFS(Trabajo!$W:$W,Trabajo!$E:$E,CP$1,Trabajo!$A:$A,$A6)/VLOOKUP($A6,$BR$2:$BS$6,2,0))</f>
        <v>28.663285330054997</v>
      </c>
      <c r="M6" s="278">
        <f>IF(VLOOKUP($A6,$BR$2:$BS$6,2,0)=0,0,SUMIFS(Trabajo!$W:$W,Trabajo!$E:$E,CQ$1,Trabajo!$A:$A,$A6)/VLOOKUP($A6,$BR$2:$BS$6,2,0))</f>
        <v>42.939532618780007</v>
      </c>
      <c r="N6" s="278">
        <f>IF(VLOOKUP($A6,$BR$2:$BS$6,2,0)=0,0,SUMIFS(Trabajo!$W:$W,Trabajo!$E:$E,CR$1,Trabajo!$A:$A,$A6)/VLOOKUP($A6,$BR$2:$BS$6,2,0))</f>
        <v>48.88721236880501</v>
      </c>
      <c r="O6" s="278">
        <f>IF(VLOOKUP($A6,$BR$2:$BS$6,2,0)=0,0,SUMIFS(Trabajo!$W:$W,Trabajo!$E:$E,CS$1,Trabajo!$A:$A,$A6)/VLOOKUP($A6,$BR$2:$BS$6,2,0))</f>
        <v>17.376812022585</v>
      </c>
      <c r="P6" s="278">
        <f>IF(VLOOKUP($A6,$BR$2:$BS$6,2,0)=0,0,SUMIFS(Trabajo!$W:$W,Trabajo!$E:$E,CT$1,Trabajo!$A:$A,$A6)/VLOOKUP($A6,$BR$2:$BS$6,2,0))</f>
        <v>34.675070005765008</v>
      </c>
      <c r="Q6" s="278">
        <f>IF(VLOOKUP($A6,$BR$2:$BS$6,2,0)=0,0,SUMIFS(Trabajo!$W:$W,Trabajo!$E:$E,CU$1,Trabajo!$A:$A,$A6)/VLOOKUP($A6,$BR$2:$BS$6,2,0))</f>
        <v>6.2683377201850012</v>
      </c>
      <c r="R6" s="278">
        <f>IF(VLOOKUP($A6,$BR$2:$BS$6,2,0)=0,0,SUMIFS(Trabajo!$W:$W,Trabajo!$E:$E,CV$1,Trabajo!$A:$A,$A6)/VLOOKUP($A6,$BR$2:$BS$6,2,0))</f>
        <v>7.2921683811450002</v>
      </c>
      <c r="S6" s="279">
        <f>IF(VLOOKUP($A6,$BR$2:$BS$6,2,0)=0,0,SUMIF(Trabajo!$A:$A,A6,Trabajo!$W:$W)/VLOOKUP($A6,$BR$2:$BS$6,2,0))</f>
        <v>706.90975969589999</v>
      </c>
      <c r="T6" s="282" t="str">
        <f t="shared" si="22"/>
        <v>-0.6%</v>
      </c>
      <c r="U6" s="283" t="str">
        <f>ROUND(IF(D5=0,0,(D6-D5)/D5)*100,1)&amp;"%"</f>
        <v>8%</v>
      </c>
      <c r="V6" s="283" t="str">
        <f t="shared" ref="V6" si="24">ROUND(IF(E5=0,0,(E6-E5)/E5)*100,1)&amp;"%"</f>
        <v>2.7%</v>
      </c>
      <c r="W6" s="283" t="str">
        <f t="shared" ref="W6" si="25">ROUND(IF(F5=0,0,(F6-F5)/F5)*100,1)&amp;"%"</f>
        <v>-10.3%</v>
      </c>
      <c r="X6" s="283" t="str">
        <f t="shared" ref="X6" si="26">ROUND(IF(G5=0,0,(G6-G5)/G5)*100,1)&amp;"%"</f>
        <v>-6.3%</v>
      </c>
      <c r="Y6" s="283" t="str">
        <f t="shared" ref="Y6" si="27">ROUND(IF(H5=0,0,(H6-H5)/H5)*100,1)&amp;"%"</f>
        <v>-1.2%</v>
      </c>
      <c r="Z6" s="283" t="str">
        <f t="shared" ref="Z6" si="28">ROUND(IF(I5=0,0,(I6-I5)/I5)*100,1)&amp;"%"</f>
        <v>-8.1%</v>
      </c>
      <c r="AA6" s="283" t="str">
        <f t="shared" ref="AA6" si="29">ROUND(IF(J5=0,0,(J6-J5)/J5)*100,1)&amp;"%"</f>
        <v>1%</v>
      </c>
      <c r="AB6" s="283" t="str">
        <f t="shared" ref="AB6" si="30">ROUND(IF(K5=0,0,(K6-K5)/K5)*100,1)&amp;"%"</f>
        <v>-3.2%</v>
      </c>
      <c r="AC6" s="283" t="str">
        <f t="shared" ref="AC6" si="31">ROUND(IF(L5=0,0,(L6-L5)/L5)*100,1)&amp;"%"</f>
        <v>-7.6%</v>
      </c>
      <c r="AD6" s="283" t="str">
        <f t="shared" ref="AD6" si="32">ROUND(IF(M5=0,0,(M6-M5)/M5)*100,1)&amp;"%"</f>
        <v>6.9%</v>
      </c>
      <c r="AE6" s="283" t="str">
        <f t="shared" ref="AE6" si="33">ROUND(IF(N5=0,0,(N6-N5)/N5)*100,1)&amp;"%"</f>
        <v>3.3%</v>
      </c>
      <c r="AF6" s="283" t="str">
        <f t="shared" ref="AF6" si="34">ROUND(IF(O5=0,0,(O6-O5)/O5)*100,1)&amp;"%"</f>
        <v>9.9%</v>
      </c>
      <c r="AG6" s="283" t="str">
        <f t="shared" ref="AG6" si="35">ROUND(IF(P5=0,0,(P6-P5)/P5)*100,1)&amp;"%"</f>
        <v>-1%</v>
      </c>
      <c r="AH6" s="283" t="str">
        <f t="shared" ref="AH6" si="36">ROUND(IF(Q5=0,0,(Q6-Q5)/Q5)*100,1)&amp;"%"</f>
        <v>-1.1%</v>
      </c>
      <c r="AI6" s="314" t="str">
        <f t="shared" ref="AI6" si="37">ROUND(IF(R5=0,0,(R6-R5)/R5)*100,1)&amp;"%"</f>
        <v>13.8%</v>
      </c>
      <c r="AJ6" s="278">
        <f>IF(VLOOKUP($A6,$BR$2:$BS$6,2,0)=0,0,SUMIFS(Trabajo!$F:$F,Trabajo!$E:$E,DN$1,Trabajo!$A:$A,$A6)/VLOOKUP($A6,$BR$2:$BS$6,2,0))</f>
        <v>905.60802003532001</v>
      </c>
      <c r="AK6" s="278">
        <f>IF(VLOOKUP($A6,$BR$2:$BS$6,2,0)=0,0,SUMIFS(Trabajo!$F:$F,Trabajo!$E:$E,DO$1,Trabajo!$A:$A,$A6)/VLOOKUP($A6,$BR$2:$BS$6,2,0))</f>
        <v>72.863866964409993</v>
      </c>
      <c r="AL6" s="278">
        <f>IF(VLOOKUP($A6,$BR$2:$BS$6,2,0)=0,0,SUMIFS(Trabajo!$F:$F,Trabajo!$E:$E,DP$1,Trabajo!$A:$A,$A6)/VLOOKUP($A6,$BR$2:$BS$6,2,0))</f>
        <v>167.39653640159003</v>
      </c>
      <c r="AM6" s="278">
        <f>IF(VLOOKUP($A6,$BR$2:$BS$6,2,0)=0,0,SUMIFS(Trabajo!$F:$F,Trabajo!$E:$E,DQ$1,Trabajo!$A:$A,$A6)/VLOOKUP($A6,$BR$2:$BS$6,2,0))</f>
        <v>270.89148975968999</v>
      </c>
      <c r="AN6" s="278">
        <f>IF(VLOOKUP($A6,$BR$2:$BS$6,2,0)=0,0,SUMIFS(Trabajo!$F:$F,Trabajo!$E:$E,DR$1,Trabajo!$A:$A,$A6)/VLOOKUP($A6,$BR$2:$BS$6,2,0))</f>
        <v>127.80623716157</v>
      </c>
      <c r="AO6" s="278">
        <f>IF(VLOOKUP($A6,$BR$2:$BS$6,2,0)=0,0,SUMIFS(Trabajo!$F:$F,Trabajo!$E:$E,DS$1,Trabajo!$A:$A,$A6)/VLOOKUP($A6,$BR$2:$BS$6,2,0))</f>
        <v>343.07684104731499</v>
      </c>
      <c r="AP6" s="278">
        <f>IF(VLOOKUP($A6,$BR$2:$BS$6,2,0)=0,0,SUMIFS(Trabajo!$F:$F,Trabajo!$E:$E,DT$1,Trabajo!$A:$A,$A6)/VLOOKUP($A6,$BR$2:$BS$6,2,0))</f>
        <v>819.24876856973503</v>
      </c>
      <c r="AQ6" s="278">
        <f>IF(VLOOKUP($A6,$BR$2:$BS$6,2,0)=0,0,SUMIFS(Trabajo!$F:$F,Trabajo!$E:$E,DU$1,Trabajo!$A:$A,$A6)/VLOOKUP($A6,$BR$2:$BS$6,2,0))</f>
        <v>3350.7083587731204</v>
      </c>
      <c r="AR6" s="278">
        <f>IF(VLOOKUP($A6,$BR$2:$BS$6,2,0)=0,0,SUMIFS(Trabajo!$F:$F,Trabajo!$E:$E,DV$1,Trabajo!$A:$A,$A6)/VLOOKUP($A6,$BR$2:$BS$6,2,0))</f>
        <v>435.11828495359498</v>
      </c>
      <c r="AS6" s="278">
        <f>IF(VLOOKUP($A6,$BR$2:$BS$6,2,0)=0,0,SUMIFS(Trabajo!$F:$F,Trabajo!$E:$E,DW$1,Trabajo!$A:$A,$A6)/VLOOKUP($A6,$BR$2:$BS$6,2,0))</f>
        <v>485.63387503201</v>
      </c>
      <c r="AT6" s="278">
        <f>IF(VLOOKUP($A6,$BR$2:$BS$6,2,0)=0,0,SUMIFS(Trabajo!$F:$F,Trabajo!$E:$E,DX$1,Trabajo!$A:$A,$A6)/VLOOKUP($A6,$BR$2:$BS$6,2,0))</f>
        <v>451.87745670511492</v>
      </c>
      <c r="AU6" s="278">
        <f>IF(VLOOKUP($A6,$BR$2:$BS$6,2,0)=0,0,SUMIFS(Trabajo!$F:$F,Trabajo!$E:$E,DY$1,Trabajo!$A:$A,$A6)/VLOOKUP($A6,$BR$2:$BS$6,2,0))</f>
        <v>194.92180948235</v>
      </c>
      <c r="AV6" s="278">
        <f>IF(VLOOKUP($A6,$BR$2:$BS$6,2,0)=0,0,SUMIFS(Trabajo!$F:$F,Trabajo!$E:$E,DZ$1,Trabajo!$A:$A,$A6)/VLOOKUP($A6,$BR$2:$BS$6,2,0))</f>
        <v>429.71194420406493</v>
      </c>
      <c r="AW6" s="278">
        <f>IF(VLOOKUP($A6,$BR$2:$BS$6,2,0)=0,0,SUMIFS(Trabajo!$F:$F,Trabajo!$E:$E,EA$1,Trabajo!$A:$A,$A6)/VLOOKUP($A6,$BR$2:$BS$6,2,0))</f>
        <v>59.584199800844999</v>
      </c>
      <c r="AX6" s="278">
        <f>IF(VLOOKUP($A6,$BR$2:$BS$6,2,0)=0,0,SUMIFS(Trabajo!$F:$F,Trabajo!$E:$E,EB$1,Trabajo!$A:$A,$A6)/VLOOKUP($A6,$BR$2:$BS$6,2,0))</f>
        <v>79.018944823590004</v>
      </c>
      <c r="AY6" s="281">
        <f>IF(VLOOKUP($A6,$BR$2:$BS$6,2,0)=0,0,SUMIF(Trabajo!$A:$A,A6,Trabajo!$F:$F)/VLOOKUP($A6,$BR$2:$BS$6,2,0))</f>
        <v>8193.466633714319</v>
      </c>
      <c r="AZ6" s="284" t="str">
        <f t="shared" si="23"/>
        <v>0.9%</v>
      </c>
      <c r="BA6" s="319" t="str">
        <f>ROUND(IF(AJ6=0,0,D6/AJ6*100),1)&amp;"%"</f>
        <v>9.1%</v>
      </c>
      <c r="BB6" s="319" t="str">
        <f t="shared" si="7"/>
        <v>7.7%</v>
      </c>
      <c r="BC6" s="319" t="str">
        <f t="shared" si="8"/>
        <v>8.4%</v>
      </c>
      <c r="BD6" s="319" t="str">
        <f t="shared" si="9"/>
        <v>7.5%</v>
      </c>
      <c r="BE6" s="319" t="str">
        <f t="shared" si="10"/>
        <v>6.9%</v>
      </c>
      <c r="BF6" s="319" t="str">
        <f t="shared" si="11"/>
        <v>8.8%</v>
      </c>
      <c r="BG6" s="319" t="str">
        <f t="shared" si="12"/>
        <v>8.7%</v>
      </c>
      <c r="BH6" s="319" t="str">
        <f t="shared" si="13"/>
        <v>8.6%</v>
      </c>
      <c r="BI6" s="319" t="str">
        <f t="shared" si="14"/>
        <v>6.6%</v>
      </c>
      <c r="BJ6" s="319" t="str">
        <f t="shared" si="15"/>
        <v>8.8%</v>
      </c>
      <c r="BK6" s="319" t="str">
        <f t="shared" si="16"/>
        <v>10.8%</v>
      </c>
      <c r="BL6" s="319" t="str">
        <f t="shared" si="17"/>
        <v>8.9%</v>
      </c>
      <c r="BM6" s="319" t="str">
        <f t="shared" si="18"/>
        <v>8.1%</v>
      </c>
      <c r="BN6" s="319" t="str">
        <f t="shared" si="19"/>
        <v>10.5%</v>
      </c>
      <c r="BO6" s="319" t="str">
        <f t="shared" si="20"/>
        <v>9.2%</v>
      </c>
      <c r="BP6" s="320" t="str">
        <f t="shared" si="21"/>
        <v>8.6%</v>
      </c>
      <c r="BQ6" s="335"/>
      <c r="BR6" s="321">
        <v>2017</v>
      </c>
      <c r="BS6" s="321">
        <f>COUNTIFS(Trabajo!$A:$A,'Promedios trabajt'!$BR6,Trabajo!$E:$E,'Promedios trabajt'!BS$1)</f>
        <v>2</v>
      </c>
      <c r="BT6" s="321">
        <f>COUNTIFS(Trabajo!$A:$A,'Promedios trabajt'!$BR6,Trabajo!$E:$E,'Promedios trabajt'!BT$1)</f>
        <v>2</v>
      </c>
      <c r="BU6" s="321">
        <f>COUNTIFS(Trabajo!$A:$A,'Promedios trabajt'!$BR6,Trabajo!$E:$E,'Promedios trabajt'!BU$1)</f>
        <v>2</v>
      </c>
      <c r="BV6" s="321">
        <f>COUNTIFS(Trabajo!$A:$A,'Promedios trabajt'!$BR6,Trabajo!$E:$E,'Promedios trabajt'!BV$1)</f>
        <v>2</v>
      </c>
      <c r="BW6" s="321">
        <f>COUNTIFS(Trabajo!$A:$A,'Promedios trabajt'!$BR6,Trabajo!$E:$E,'Promedios trabajt'!BW$1)</f>
        <v>2</v>
      </c>
      <c r="BX6" s="321">
        <f>COUNTIFS(Trabajo!$A:$A,'Promedios trabajt'!$BR6,Trabajo!$E:$E,'Promedios trabajt'!BX$1)</f>
        <v>2</v>
      </c>
      <c r="BY6" s="321">
        <f>COUNTIFS(Trabajo!$A:$A,'Promedios trabajt'!$BR6,Trabajo!$E:$E,'Promedios trabajt'!BY$1)</f>
        <v>2</v>
      </c>
      <c r="BZ6" s="321">
        <f>COUNTIFS(Trabajo!$A:$A,'Promedios trabajt'!$BR6,Trabajo!$E:$E,'Promedios trabajt'!BZ$1)</f>
        <v>2</v>
      </c>
      <c r="CA6" s="321">
        <f>COUNTIFS(Trabajo!$A:$A,'Promedios trabajt'!$BR6,Trabajo!$E:$E,'Promedios trabajt'!CA$1)</f>
        <v>2</v>
      </c>
      <c r="CB6" s="321">
        <f>COUNTIFS(Trabajo!$A:$A,'Promedios trabajt'!$BR6,Trabajo!$E:$E,'Promedios trabajt'!CB$1)</f>
        <v>2</v>
      </c>
      <c r="CC6" s="321">
        <f>COUNTIFS(Trabajo!$A:$A,'Promedios trabajt'!$BR6,Trabajo!$E:$E,'Promedios trabajt'!CC$1)</f>
        <v>2</v>
      </c>
      <c r="CD6" s="321">
        <f>COUNTIFS(Trabajo!$A:$A,'Promedios trabajt'!$BR6,Trabajo!$E:$E,'Promedios trabajt'!CD$1)</f>
        <v>2</v>
      </c>
      <c r="CE6" s="321">
        <f>COUNTIFS(Trabajo!$A:$A,'Promedios trabajt'!$BR6,Trabajo!$E:$E,'Promedios trabajt'!CE$1)</f>
        <v>2</v>
      </c>
      <c r="CF6" s="321">
        <f>COUNTIFS(Trabajo!$A:$A,'Promedios trabajt'!$BR6,Trabajo!$E:$E,'Promedios trabajt'!CF$1)</f>
        <v>2</v>
      </c>
      <c r="CG6" s="321">
        <f>COUNTIFS(Trabajo!$A:$A,'Promedios trabajt'!$BR6,Trabajo!$E:$E,'Promedios trabajt'!CG$1)</f>
        <v>2</v>
      </c>
      <c r="CH6" s="326"/>
      <c r="CI6" s="326"/>
      <c r="CJ6" s="326"/>
      <c r="CK6" s="326"/>
      <c r="CL6" s="326"/>
      <c r="CM6" s="326"/>
      <c r="CN6" s="326"/>
      <c r="CO6" s="326"/>
      <c r="CP6" s="326"/>
      <c r="CQ6" s="326"/>
      <c r="CR6" s="326"/>
      <c r="CS6" s="326"/>
      <c r="CT6" s="326"/>
      <c r="CU6" s="326"/>
      <c r="CV6" s="326"/>
      <c r="CW6" s="326"/>
      <c r="CX6" s="326"/>
      <c r="CY6" s="326"/>
      <c r="CZ6" s="326"/>
      <c r="DA6" s="326"/>
      <c r="DB6" s="326"/>
      <c r="DC6" s="326"/>
      <c r="DD6" s="326"/>
      <c r="DE6" s="326"/>
      <c r="DF6" s="326"/>
      <c r="DG6" s="326"/>
      <c r="DH6" s="326"/>
      <c r="DI6" s="326"/>
      <c r="DJ6" s="326"/>
      <c r="DK6" s="326"/>
      <c r="DL6" s="326"/>
      <c r="DM6" s="326"/>
      <c r="DN6" s="326"/>
      <c r="DO6" s="326"/>
      <c r="DP6" s="326"/>
      <c r="DQ6" s="326"/>
      <c r="DR6" s="326"/>
      <c r="DS6" s="326"/>
      <c r="DT6" s="326"/>
      <c r="DU6" s="326"/>
      <c r="DV6" s="326"/>
      <c r="DW6" s="326"/>
      <c r="DX6" s="326"/>
      <c r="DY6" s="326"/>
      <c r="DZ6" s="326"/>
      <c r="EA6" s="326"/>
      <c r="EB6" s="326"/>
      <c r="EC6" s="326"/>
      <c r="ED6" s="326"/>
      <c r="EE6" s="326"/>
      <c r="EF6" s="326"/>
      <c r="EG6" s="326"/>
      <c r="EH6" s="326"/>
      <c r="EI6" s="326"/>
      <c r="EJ6" s="326"/>
      <c r="EK6" s="326"/>
      <c r="EL6" s="326"/>
      <c r="EM6" s="326"/>
      <c r="EN6" s="326"/>
      <c r="EO6" s="326"/>
      <c r="EP6" s="326"/>
      <c r="EQ6" s="326"/>
      <c r="ER6" s="326"/>
      <c r="ES6" s="326"/>
      <c r="ET6" s="326"/>
    </row>
    <row r="7" spans="1:150">
      <c r="A7" s="352"/>
      <c r="S7" s="317"/>
    </row>
    <row r="8" spans="1:150">
      <c r="S8" s="317"/>
    </row>
    <row r="9" spans="1:150">
      <c r="S9" s="317"/>
      <c r="BM9" s="277">
        <v>0</v>
      </c>
    </row>
    <row r="10" spans="1:150">
      <c r="H10" s="353"/>
      <c r="S10" s="317"/>
    </row>
    <row r="11" spans="1:150">
      <c r="S11" s="317"/>
    </row>
    <row r="12" spans="1:150">
      <c r="S12" s="317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Y738"/>
  <sheetViews>
    <sheetView showGridLines="0" topLeftCell="C1" zoomScale="55" zoomScaleNormal="55" workbookViewId="0">
      <pane ySplit="1" topLeftCell="A2" activePane="bottomLeft" state="frozen"/>
      <selection pane="bottomLeft" activeCell="E2" sqref="E2:E16"/>
    </sheetView>
  </sheetViews>
  <sheetFormatPr baseColWidth="10" defaultColWidth="12.85546875" defaultRowHeight="12.75"/>
  <cols>
    <col min="1" max="1" width="12.85546875" style="299"/>
    <col min="2" max="16384" width="12.85546875" style="285"/>
  </cols>
  <sheetData>
    <row r="1" spans="1:25" s="292" customFormat="1" ht="98.25" customHeight="1">
      <c r="A1" s="286" t="s">
        <v>47</v>
      </c>
      <c r="B1" s="288" t="s">
        <v>89</v>
      </c>
      <c r="C1" s="150" t="s">
        <v>90</v>
      </c>
      <c r="D1" s="287" t="s">
        <v>361</v>
      </c>
      <c r="E1" s="287" t="s">
        <v>48</v>
      </c>
      <c r="F1" s="170" t="s">
        <v>363</v>
      </c>
      <c r="G1" s="171" t="s">
        <v>10</v>
      </c>
      <c r="H1" s="171" t="s">
        <v>364</v>
      </c>
      <c r="I1" s="289" t="str">
        <f>Datos_trabajo_input!$D6</f>
        <v>452010 - Construcción de edificios completos o de partes de edificios</v>
      </c>
      <c r="J1" s="289" t="str">
        <f>Datos_trabajo_input!$D7</f>
        <v>452020 - Obras de ingeniería</v>
      </c>
      <c r="K1" s="289" t="str">
        <f>Datos_trabajo_input!$D8</f>
        <v>451010 - Preparación del terreno, excavaciones y movimientos de tierras</v>
      </c>
      <c r="L1" s="289" t="str">
        <f>Datos_trabajo_input!$D9</f>
        <v>451020 - Servicios de demolición y el derribo de edificios y otras estructuras</v>
      </c>
      <c r="M1" s="289" t="str">
        <f>Datos_trabajo_input!$D10</f>
        <v>455000 - Alquiler de equipo de construcción o demolición dotado de operarios</v>
      </c>
      <c r="N1" s="289" t="str">
        <f>Datos_trabajo_input!$D11</f>
        <v>454000 - Obras menores en construcción (contratistas, albañiles, carpinteros)</v>
      </c>
      <c r="O1" s="289" t="str">
        <f>Datos_trabajo_input!$D12</f>
        <v>453000 - Acondicionamiento de edificios</v>
      </c>
      <c r="P1" s="290" t="str">
        <f t="shared" ref="P1:V1" si="0">I1</f>
        <v>452010 - Construcción de edificios completos o de partes de edificios</v>
      </c>
      <c r="Q1" s="290" t="str">
        <f t="shared" si="0"/>
        <v>452020 - Obras de ingeniería</v>
      </c>
      <c r="R1" s="290" t="str">
        <f t="shared" si="0"/>
        <v>451010 - Preparación del terreno, excavaciones y movimientos de tierras</v>
      </c>
      <c r="S1" s="290" t="str">
        <f t="shared" si="0"/>
        <v>451020 - Servicios de demolición y el derribo de edificios y otras estructuras</v>
      </c>
      <c r="T1" s="290" t="str">
        <f t="shared" si="0"/>
        <v>455000 - Alquiler de equipo de construcción o demolición dotado de operarios</v>
      </c>
      <c r="U1" s="290" t="str">
        <f t="shared" si="0"/>
        <v>454000 - Obras menores en construcción (contratistas, albañiles, carpinteros)</v>
      </c>
      <c r="V1" s="290" t="str">
        <f t="shared" si="0"/>
        <v>453000 - Acondicionamiento de edificios</v>
      </c>
      <c r="W1" s="291" t="s">
        <v>365</v>
      </c>
    </row>
    <row r="2" spans="1:25">
      <c r="A2" s="172">
        <v>2013</v>
      </c>
      <c r="B2" s="285">
        <v>5</v>
      </c>
      <c r="C2" s="285" t="s">
        <v>123</v>
      </c>
      <c r="D2" s="172" t="s">
        <v>366</v>
      </c>
      <c r="E2" s="172" t="s">
        <v>34</v>
      </c>
      <c r="F2" s="293">
        <v>844.33282857428003</v>
      </c>
      <c r="G2" s="294">
        <v>63.83708396315</v>
      </c>
      <c r="H2" s="295">
        <f t="shared" ref="H2:H65" si="1">G2/F2</f>
        <v>7.5606540220571256E-2</v>
      </c>
      <c r="I2" s="296">
        <f>VLOOKUP($A2&amp;"-"&amp;I$1,Datos_trabajo_input!$E$6:K96,7,0)</f>
        <v>0.37768548548776754</v>
      </c>
      <c r="J2" s="296">
        <f>VLOOKUP($A2&amp;"-"&amp;J$1,Datos_trabajo_input!$E$6:L96,7,0)</f>
        <v>0.16825701003823931</v>
      </c>
      <c r="K2" s="296">
        <f>VLOOKUP($A2&amp;"-"&amp;K$1,Datos_trabajo_input!$E$6:M96,7,0)</f>
        <v>0.1531590850725863</v>
      </c>
      <c r="L2" s="296">
        <f>VLOOKUP($A2&amp;"-"&amp;L$1,Datos_trabajo_input!$E$6:N96,7,0)</f>
        <v>7.0725635092467E-3</v>
      </c>
      <c r="M2" s="296">
        <f>VLOOKUP($A2&amp;"-"&amp;M$1,Datos_trabajo_input!$E$6:O96,7,0)</f>
        <v>1.3953360506960923E-3</v>
      </c>
      <c r="N2" s="296">
        <f>VLOOKUP($A2&amp;"-"&amp;N$1,Datos_trabajo_input!$E$6:P96,7,0)</f>
        <v>0.26633485249065136</v>
      </c>
      <c r="O2" s="296">
        <f>VLOOKUP($A2&amp;"-"&amp;O$1,Datos_trabajo_input!$E$6:Q96,7,0)</f>
        <v>2.6095667350812694E-2</v>
      </c>
      <c r="P2" s="297">
        <f t="shared" ref="P2:P65" si="2">I2*$G2</f>
        <v>24.110340048745687</v>
      </c>
      <c r="Q2" s="297">
        <f t="shared" ref="Q2:Q65" si="3">J2*$G2</f>
        <v>10.741036877199656</v>
      </c>
      <c r="R2" s="297">
        <f t="shared" ref="R2:R65" si="4">K2*$G2</f>
        <v>9.7772293734979261</v>
      </c>
      <c r="S2" s="297">
        <f t="shared" ref="S2:S65" si="5">L2*$G2</f>
        <v>0.45149183057449238</v>
      </c>
      <c r="T2" s="297">
        <f t="shared" ref="T2:T65" si="6">M2*$G2</f>
        <v>8.9074184625096572E-2</v>
      </c>
      <c r="U2" s="297">
        <f t="shared" ref="U2:U65" si="7">N2*$G2</f>
        <v>17.002040340758882</v>
      </c>
      <c r="V2" s="297">
        <f t="shared" ref="V2:V65" si="8">O2*$G2</f>
        <v>1.6658713077482621</v>
      </c>
      <c r="W2" s="298">
        <f>SUM(P2:V2)</f>
        <v>63.83708396315</v>
      </c>
    </row>
    <row r="3" spans="1:25">
      <c r="A3" s="175">
        <v>2013</v>
      </c>
      <c r="B3" s="285">
        <v>5</v>
      </c>
      <c r="C3" s="285" t="s">
        <v>123</v>
      </c>
      <c r="D3" s="175" t="s">
        <v>366</v>
      </c>
      <c r="E3" s="299" t="s">
        <v>25</v>
      </c>
      <c r="F3" s="300">
        <v>74.485073155359984</v>
      </c>
      <c r="G3" s="301">
        <v>3.04236538948</v>
      </c>
      <c r="H3" s="302">
        <f t="shared" si="1"/>
        <v>4.084530310031749E-2</v>
      </c>
      <c r="I3" s="296">
        <f>VLOOKUP($A3&amp;"-"&amp;I$1,Datos_trabajo_input!$E$6:K97,7,0)</f>
        <v>0.37768548548776754</v>
      </c>
      <c r="J3" s="296">
        <f>VLOOKUP($A3&amp;"-"&amp;J$1,Datos_trabajo_input!$E$6:L97,7,0)</f>
        <v>0.16825701003823931</v>
      </c>
      <c r="K3" s="296">
        <f>VLOOKUP($A3&amp;"-"&amp;K$1,Datos_trabajo_input!$E$6:M97,7,0)</f>
        <v>0.1531590850725863</v>
      </c>
      <c r="L3" s="296">
        <f>VLOOKUP($A3&amp;"-"&amp;L$1,Datos_trabajo_input!$E$6:N97,7,0)</f>
        <v>7.0725635092467E-3</v>
      </c>
      <c r="M3" s="296">
        <f>VLOOKUP($A3&amp;"-"&amp;M$1,Datos_trabajo_input!$E$6:O97,7,0)</f>
        <v>1.3953360506960923E-3</v>
      </c>
      <c r="N3" s="296">
        <f>VLOOKUP($A3&amp;"-"&amp;N$1,Datos_trabajo_input!$E$6:P97,7,0)</f>
        <v>0.26633485249065136</v>
      </c>
      <c r="O3" s="296">
        <f>VLOOKUP($A3&amp;"-"&amp;O$1,Datos_trabajo_input!$E$6:Q97,7,0)</f>
        <v>2.6095667350812694E-2</v>
      </c>
      <c r="P3" s="297">
        <f t="shared" si="2"/>
        <v>1.1490572491569349</v>
      </c>
      <c r="Q3" s="297">
        <f t="shared" si="3"/>
        <v>0.5118993038777282</v>
      </c>
      <c r="R3" s="297">
        <f t="shared" si="4"/>
        <v>0.46596589950925948</v>
      </c>
      <c r="S3" s="297">
        <f t="shared" si="5"/>
        <v>2.1517322435431373E-2</v>
      </c>
      <c r="T3" s="297">
        <f t="shared" si="6"/>
        <v>4.2451221073315018E-3</v>
      </c>
      <c r="U3" s="297">
        <f t="shared" si="7"/>
        <v>0.81028793722981884</v>
      </c>
      <c r="V3" s="297">
        <f t="shared" si="8"/>
        <v>7.939255516349579E-2</v>
      </c>
      <c r="W3" s="298">
        <f t="shared" ref="W3:W65" si="9">SUM(P3:V3)</f>
        <v>3.0423653894800005</v>
      </c>
      <c r="Y3" s="303"/>
    </row>
    <row r="4" spans="1:25">
      <c r="A4" s="175">
        <v>2013</v>
      </c>
      <c r="B4" s="285">
        <v>5</v>
      </c>
      <c r="C4" s="285" t="s">
        <v>123</v>
      </c>
      <c r="D4" s="175" t="s">
        <v>366</v>
      </c>
      <c r="E4" s="299" t="s">
        <v>26</v>
      </c>
      <c r="F4" s="300">
        <v>151.62698176242</v>
      </c>
      <c r="G4" s="301">
        <v>13.99550122258</v>
      </c>
      <c r="H4" s="302">
        <f t="shared" si="1"/>
        <v>9.2302181708722217E-2</v>
      </c>
      <c r="I4" s="296">
        <f>VLOOKUP($A4&amp;"-"&amp;I$1,Datos_trabajo_input!$E$6:K98,7,0)</f>
        <v>0.37768548548776754</v>
      </c>
      <c r="J4" s="296">
        <f>VLOOKUP($A4&amp;"-"&amp;J$1,Datos_trabajo_input!$E$6:L98,7,0)</f>
        <v>0.16825701003823931</v>
      </c>
      <c r="K4" s="296">
        <f>VLOOKUP($A4&amp;"-"&amp;K$1,Datos_trabajo_input!$E$6:M98,7,0)</f>
        <v>0.1531590850725863</v>
      </c>
      <c r="L4" s="296">
        <f>VLOOKUP($A4&amp;"-"&amp;L$1,Datos_trabajo_input!$E$6:N98,7,0)</f>
        <v>7.0725635092467E-3</v>
      </c>
      <c r="M4" s="296">
        <f>VLOOKUP($A4&amp;"-"&amp;M$1,Datos_trabajo_input!$E$6:O98,7,0)</f>
        <v>1.3953360506960923E-3</v>
      </c>
      <c r="N4" s="296">
        <f>VLOOKUP($A4&amp;"-"&amp;N$1,Datos_trabajo_input!$E$6:P98,7,0)</f>
        <v>0.26633485249065136</v>
      </c>
      <c r="O4" s="296">
        <f>VLOOKUP($A4&amp;"-"&amp;O$1,Datos_trabajo_input!$E$6:Q98,7,0)</f>
        <v>2.6095667350812694E-2</v>
      </c>
      <c r="P4" s="297">
        <f t="shared" si="2"/>
        <v>5.2858976738947714</v>
      </c>
      <c r="Q4" s="297">
        <f t="shared" si="3"/>
        <v>2.3548411896978334</v>
      </c>
      <c r="R4" s="297">
        <f t="shared" si="4"/>
        <v>2.1435381623826157</v>
      </c>
      <c r="S4" s="297">
        <f t="shared" si="5"/>
        <v>9.8984071240436886E-2</v>
      </c>
      <c r="T4" s="297">
        <f t="shared" si="6"/>
        <v>1.9528427403427109E-2</v>
      </c>
      <c r="U4" s="297">
        <f t="shared" si="7"/>
        <v>3.7274897536485749</v>
      </c>
      <c r="V4" s="297">
        <f t="shared" si="8"/>
        <v>0.36522194431234006</v>
      </c>
      <c r="W4" s="298">
        <f t="shared" si="9"/>
        <v>13.99550122258</v>
      </c>
      <c r="Y4" s="298"/>
    </row>
    <row r="5" spans="1:25">
      <c r="A5" s="175">
        <v>2013</v>
      </c>
      <c r="B5" s="285">
        <v>5</v>
      </c>
      <c r="C5" s="285" t="s">
        <v>123</v>
      </c>
      <c r="D5" s="175" t="s">
        <v>366</v>
      </c>
      <c r="E5" s="299" t="s">
        <v>27</v>
      </c>
      <c r="F5" s="300">
        <v>262.26562527335</v>
      </c>
      <c r="G5" s="301">
        <v>20.15956231378</v>
      </c>
      <c r="H5" s="302">
        <f t="shared" si="1"/>
        <v>7.6866963761523896E-2</v>
      </c>
      <c r="I5" s="296">
        <f>VLOOKUP($A5&amp;"-"&amp;I$1,Datos_trabajo_input!$E$6:K99,7,0)</f>
        <v>0.37768548548776754</v>
      </c>
      <c r="J5" s="296">
        <f>VLOOKUP($A5&amp;"-"&amp;J$1,Datos_trabajo_input!$E$6:L99,7,0)</f>
        <v>0.16825701003823931</v>
      </c>
      <c r="K5" s="296">
        <f>VLOOKUP($A5&amp;"-"&amp;K$1,Datos_trabajo_input!$E$6:M99,7,0)</f>
        <v>0.1531590850725863</v>
      </c>
      <c r="L5" s="296">
        <f>VLOOKUP($A5&amp;"-"&amp;L$1,Datos_trabajo_input!$E$6:N99,7,0)</f>
        <v>7.0725635092467E-3</v>
      </c>
      <c r="M5" s="296">
        <f>VLOOKUP($A5&amp;"-"&amp;M$1,Datos_trabajo_input!$E$6:O99,7,0)</f>
        <v>1.3953360506960923E-3</v>
      </c>
      <c r="N5" s="296">
        <f>VLOOKUP($A5&amp;"-"&amp;N$1,Datos_trabajo_input!$E$6:P99,7,0)</f>
        <v>0.26633485249065136</v>
      </c>
      <c r="O5" s="296">
        <f>VLOOKUP($A5&amp;"-"&amp;O$1,Datos_trabajo_input!$E$6:Q99,7,0)</f>
        <v>2.6095667350812694E-2</v>
      </c>
      <c r="P5" s="297">
        <f t="shared" si="2"/>
        <v>7.6139740797009017</v>
      </c>
      <c r="Q5" s="297">
        <f t="shared" si="3"/>
        <v>3.3919876785961924</v>
      </c>
      <c r="R5" s="297">
        <f t="shared" si="4"/>
        <v>3.0876201194423358</v>
      </c>
      <c r="S5" s="297">
        <f t="shared" si="5"/>
        <v>0.1425797847828254</v>
      </c>
      <c r="T5" s="297">
        <f t="shared" si="6"/>
        <v>2.8129364062671563E-2</v>
      </c>
      <c r="U5" s="297">
        <f t="shared" si="7"/>
        <v>5.369194055116691</v>
      </c>
      <c r="V5" s="297">
        <f t="shared" si="8"/>
        <v>0.52607723207838275</v>
      </c>
      <c r="W5" s="298">
        <f t="shared" si="9"/>
        <v>20.15956231378</v>
      </c>
    </row>
    <row r="6" spans="1:25">
      <c r="A6" s="175">
        <v>2013</v>
      </c>
      <c r="B6" s="285">
        <v>5</v>
      </c>
      <c r="C6" s="285" t="s">
        <v>123</v>
      </c>
      <c r="D6" s="175" t="s">
        <v>366</v>
      </c>
      <c r="E6" s="299" t="s">
        <v>28</v>
      </c>
      <c r="F6" s="300">
        <v>130.75147821382001</v>
      </c>
      <c r="G6" s="301">
        <v>11.23284730708</v>
      </c>
      <c r="H6" s="302">
        <f t="shared" si="1"/>
        <v>8.5909906798229407E-2</v>
      </c>
      <c r="I6" s="296">
        <f>VLOOKUP($A6&amp;"-"&amp;I$1,Datos_trabajo_input!$E$6:K100,7,0)</f>
        <v>0.37768548548776754</v>
      </c>
      <c r="J6" s="296">
        <f>VLOOKUP($A6&amp;"-"&amp;J$1,Datos_trabajo_input!$E$6:L100,7,0)</f>
        <v>0.16825701003823931</v>
      </c>
      <c r="K6" s="296">
        <f>VLOOKUP($A6&amp;"-"&amp;K$1,Datos_trabajo_input!$E$6:M100,7,0)</f>
        <v>0.1531590850725863</v>
      </c>
      <c r="L6" s="296">
        <f>VLOOKUP($A6&amp;"-"&amp;L$1,Datos_trabajo_input!$E$6:N100,7,0)</f>
        <v>7.0725635092467E-3</v>
      </c>
      <c r="M6" s="296">
        <f>VLOOKUP($A6&amp;"-"&amp;M$1,Datos_trabajo_input!$E$6:O100,7,0)</f>
        <v>1.3953360506960923E-3</v>
      </c>
      <c r="N6" s="296">
        <f>VLOOKUP($A6&amp;"-"&amp;N$1,Datos_trabajo_input!$E$6:P100,7,0)</f>
        <v>0.26633485249065136</v>
      </c>
      <c r="O6" s="296">
        <f>VLOOKUP($A6&amp;"-"&amp;O$1,Datos_trabajo_input!$E$6:Q100,7,0)</f>
        <v>2.6095667350812694E-2</v>
      </c>
      <c r="P6" s="297">
        <f t="shared" si="2"/>
        <v>4.2424833885844722</v>
      </c>
      <c r="Q6" s="297">
        <f t="shared" si="3"/>
        <v>1.8900053021053691</v>
      </c>
      <c r="R6" s="297">
        <f t="shared" si="4"/>
        <v>1.7204126163124376</v>
      </c>
      <c r="S6" s="297">
        <f t="shared" si="5"/>
        <v>7.9445025968994068E-2</v>
      </c>
      <c r="T6" s="297">
        <f t="shared" si="6"/>
        <v>1.5673596799533243E-2</v>
      </c>
      <c r="U6" s="297">
        <f t="shared" si="7"/>
        <v>2.9916987305811622</v>
      </c>
      <c r="V6" s="297">
        <f t="shared" si="8"/>
        <v>0.29312864672803185</v>
      </c>
      <c r="W6" s="298">
        <f t="shared" si="9"/>
        <v>11.23284730708</v>
      </c>
    </row>
    <row r="7" spans="1:25">
      <c r="A7" s="175">
        <v>2013</v>
      </c>
      <c r="B7" s="285">
        <v>5</v>
      </c>
      <c r="C7" s="285" t="s">
        <v>123</v>
      </c>
      <c r="D7" s="175" t="s">
        <v>366</v>
      </c>
      <c r="E7" s="299" t="s">
        <v>29</v>
      </c>
      <c r="F7" s="300">
        <v>306.47244190513999</v>
      </c>
      <c r="G7" s="301">
        <v>32.437211450909999</v>
      </c>
      <c r="H7" s="302">
        <f t="shared" si="1"/>
        <v>0.10584054882477829</v>
      </c>
      <c r="I7" s="296">
        <f>VLOOKUP($A7&amp;"-"&amp;I$1,Datos_trabajo_input!$E$6:K101,7,0)</f>
        <v>0.37768548548776754</v>
      </c>
      <c r="J7" s="296">
        <f>VLOOKUP($A7&amp;"-"&amp;J$1,Datos_trabajo_input!$E$6:L101,7,0)</f>
        <v>0.16825701003823931</v>
      </c>
      <c r="K7" s="296">
        <f>VLOOKUP($A7&amp;"-"&amp;K$1,Datos_trabajo_input!$E$6:M101,7,0)</f>
        <v>0.1531590850725863</v>
      </c>
      <c r="L7" s="296">
        <f>VLOOKUP($A7&amp;"-"&amp;L$1,Datos_trabajo_input!$E$6:N101,7,0)</f>
        <v>7.0725635092467E-3</v>
      </c>
      <c r="M7" s="296">
        <f>VLOOKUP($A7&amp;"-"&amp;M$1,Datos_trabajo_input!$E$6:O101,7,0)</f>
        <v>1.3953360506960923E-3</v>
      </c>
      <c r="N7" s="296">
        <f>VLOOKUP($A7&amp;"-"&amp;N$1,Datos_trabajo_input!$E$6:P101,7,0)</f>
        <v>0.26633485249065136</v>
      </c>
      <c r="O7" s="296">
        <f>VLOOKUP($A7&amp;"-"&amp;O$1,Datos_trabajo_input!$E$6:Q101,7,0)</f>
        <v>2.6095667350812694E-2</v>
      </c>
      <c r="P7" s="297">
        <f t="shared" si="2"/>
        <v>12.251063954706316</v>
      </c>
      <c r="Q7" s="297">
        <f t="shared" si="3"/>
        <v>5.4577882127082544</v>
      </c>
      <c r="R7" s="297">
        <f t="shared" si="4"/>
        <v>4.9680536281273948</v>
      </c>
      <c r="S7" s="297">
        <f t="shared" si="5"/>
        <v>0.22941423804942526</v>
      </c>
      <c r="T7" s="297">
        <f t="shared" si="6"/>
        <v>4.5260810521506822E-2</v>
      </c>
      <c r="U7" s="297">
        <f t="shared" si="7"/>
        <v>8.6391599269861814</v>
      </c>
      <c r="V7" s="297">
        <f t="shared" si="8"/>
        <v>0.84647067981091972</v>
      </c>
      <c r="W7" s="298">
        <f t="shared" si="9"/>
        <v>32.437211450909999</v>
      </c>
    </row>
    <row r="8" spans="1:25">
      <c r="A8" s="175">
        <v>2013</v>
      </c>
      <c r="B8" s="285">
        <v>5</v>
      </c>
      <c r="C8" s="285" t="s">
        <v>123</v>
      </c>
      <c r="D8" s="175" t="s">
        <v>366</v>
      </c>
      <c r="E8" s="299" t="s">
        <v>30</v>
      </c>
      <c r="F8" s="300">
        <v>766.89599893463003</v>
      </c>
      <c r="G8" s="301">
        <v>71.121322747510007</v>
      </c>
      <c r="H8" s="302">
        <f t="shared" si="1"/>
        <v>9.2739201725281606E-2</v>
      </c>
      <c r="I8" s="296">
        <f>VLOOKUP($A8&amp;"-"&amp;I$1,Datos_trabajo_input!$E$6:K102,7,0)</f>
        <v>0.37768548548776754</v>
      </c>
      <c r="J8" s="296">
        <f>VLOOKUP($A8&amp;"-"&amp;J$1,Datos_trabajo_input!$E$6:L102,7,0)</f>
        <v>0.16825701003823931</v>
      </c>
      <c r="K8" s="296">
        <f>VLOOKUP($A8&amp;"-"&amp;K$1,Datos_trabajo_input!$E$6:M102,7,0)</f>
        <v>0.1531590850725863</v>
      </c>
      <c r="L8" s="296">
        <f>VLOOKUP($A8&amp;"-"&amp;L$1,Datos_trabajo_input!$E$6:N102,7,0)</f>
        <v>7.0725635092467E-3</v>
      </c>
      <c r="M8" s="296">
        <f>VLOOKUP($A8&amp;"-"&amp;M$1,Datos_trabajo_input!$E$6:O102,7,0)</f>
        <v>1.3953360506960923E-3</v>
      </c>
      <c r="N8" s="296">
        <f>VLOOKUP($A8&amp;"-"&amp;N$1,Datos_trabajo_input!$E$6:P102,7,0)</f>
        <v>0.26633485249065136</v>
      </c>
      <c r="O8" s="296">
        <f>VLOOKUP($A8&amp;"-"&amp;O$1,Datos_trabajo_input!$E$6:Q102,7,0)</f>
        <v>2.6095667350812694E-2</v>
      </c>
      <c r="P8" s="297">
        <f t="shared" si="2"/>
        <v>26.861491310425521</v>
      </c>
      <c r="Q8" s="297">
        <f t="shared" si="3"/>
        <v>11.966661115460649</v>
      </c>
      <c r="R8" s="297">
        <f t="shared" si="4"/>
        <v>10.892876721160752</v>
      </c>
      <c r="S8" s="297">
        <f t="shared" si="5"/>
        <v>0.50301007199339653</v>
      </c>
      <c r="T8" s="297">
        <f t="shared" si="6"/>
        <v>9.9238145602792774E-2</v>
      </c>
      <c r="U8" s="297">
        <f t="shared" si="7"/>
        <v>18.942087002898084</v>
      </c>
      <c r="V8" s="297">
        <f t="shared" si="8"/>
        <v>1.8559583799688091</v>
      </c>
      <c r="W8" s="298">
        <f t="shared" si="9"/>
        <v>71.121322747510007</v>
      </c>
    </row>
    <row r="9" spans="1:25">
      <c r="A9" s="175">
        <v>2013</v>
      </c>
      <c r="B9" s="285">
        <v>5</v>
      </c>
      <c r="C9" s="285" t="s">
        <v>123</v>
      </c>
      <c r="D9" s="175" t="s">
        <v>366</v>
      </c>
      <c r="E9" s="299" t="s">
        <v>118</v>
      </c>
      <c r="F9" s="300">
        <v>3242.2867677819399</v>
      </c>
      <c r="G9" s="301">
        <v>297.50241693480001</v>
      </c>
      <c r="H9" s="302">
        <f t="shared" si="1"/>
        <v>9.175697223670394E-2</v>
      </c>
      <c r="I9" s="296">
        <f>VLOOKUP($A9&amp;"-"&amp;I$1,Datos_trabajo_input!$E$6:K103,7,0)</f>
        <v>0.37768548548776754</v>
      </c>
      <c r="J9" s="296">
        <f>VLOOKUP($A9&amp;"-"&amp;J$1,Datos_trabajo_input!$E$6:L103,7,0)</f>
        <v>0.16825701003823931</v>
      </c>
      <c r="K9" s="296">
        <f>VLOOKUP($A9&amp;"-"&amp;K$1,Datos_trabajo_input!$E$6:M103,7,0)</f>
        <v>0.1531590850725863</v>
      </c>
      <c r="L9" s="296">
        <f>VLOOKUP($A9&amp;"-"&amp;L$1,Datos_trabajo_input!$E$6:N103,7,0)</f>
        <v>7.0725635092467E-3</v>
      </c>
      <c r="M9" s="296">
        <f>VLOOKUP($A9&amp;"-"&amp;M$1,Datos_trabajo_input!$E$6:O103,7,0)</f>
        <v>1.3953360506960923E-3</v>
      </c>
      <c r="N9" s="296">
        <f>VLOOKUP($A9&amp;"-"&amp;N$1,Datos_trabajo_input!$E$6:P103,7,0)</f>
        <v>0.26633485249065136</v>
      </c>
      <c r="O9" s="296">
        <f>VLOOKUP($A9&amp;"-"&amp;O$1,Datos_trabajo_input!$E$6:Q103,7,0)</f>
        <v>2.6095667350812694E-2</v>
      </c>
      <c r="P9" s="297">
        <f t="shared" si="2"/>
        <v>112.36234477380418</v>
      </c>
      <c r="Q9" s="297">
        <f t="shared" si="3"/>
        <v>50.056867152599104</v>
      </c>
      <c r="R9" s="297">
        <f t="shared" si="4"/>
        <v>45.565197984617072</v>
      </c>
      <c r="S9" s="297">
        <f t="shared" si="5"/>
        <v>2.104104737925764</v>
      </c>
      <c r="T9" s="297">
        <f t="shared" si="6"/>
        <v>0.41511584751834613</v>
      </c>
      <c r="U9" s="297">
        <f t="shared" si="7"/>
        <v>79.235262329942216</v>
      </c>
      <c r="V9" s="297">
        <f t="shared" si="8"/>
        <v>7.7635241083933266</v>
      </c>
      <c r="W9" s="298">
        <f t="shared" si="9"/>
        <v>297.50241693479995</v>
      </c>
    </row>
    <row r="10" spans="1:25">
      <c r="A10" s="175">
        <v>2013</v>
      </c>
      <c r="B10" s="285">
        <v>5</v>
      </c>
      <c r="C10" s="285" t="s">
        <v>123</v>
      </c>
      <c r="D10" s="175" t="s">
        <v>366</v>
      </c>
      <c r="E10" s="299" t="s">
        <v>32</v>
      </c>
      <c r="F10" s="300">
        <v>414.34334831400002</v>
      </c>
      <c r="G10" s="301">
        <v>29.98867746698</v>
      </c>
      <c r="H10" s="302">
        <f t="shared" si="1"/>
        <v>7.2376394092017168E-2</v>
      </c>
      <c r="I10" s="296">
        <f>VLOOKUP($A10&amp;"-"&amp;I$1,Datos_trabajo_input!$E$6:K104,7,0)</f>
        <v>0.37768548548776754</v>
      </c>
      <c r="J10" s="296">
        <f>VLOOKUP($A10&amp;"-"&amp;J$1,Datos_trabajo_input!$E$6:L104,7,0)</f>
        <v>0.16825701003823931</v>
      </c>
      <c r="K10" s="296">
        <f>VLOOKUP($A10&amp;"-"&amp;K$1,Datos_trabajo_input!$E$6:M104,7,0)</f>
        <v>0.1531590850725863</v>
      </c>
      <c r="L10" s="296">
        <f>VLOOKUP($A10&amp;"-"&amp;L$1,Datos_trabajo_input!$E$6:N104,7,0)</f>
        <v>7.0725635092467E-3</v>
      </c>
      <c r="M10" s="296">
        <f>VLOOKUP($A10&amp;"-"&amp;M$1,Datos_trabajo_input!$E$6:O104,7,0)</f>
        <v>1.3953360506960923E-3</v>
      </c>
      <c r="N10" s="296">
        <f>VLOOKUP($A10&amp;"-"&amp;N$1,Datos_trabajo_input!$E$6:P104,7,0)</f>
        <v>0.26633485249065136</v>
      </c>
      <c r="O10" s="296">
        <f>VLOOKUP($A10&amp;"-"&amp;O$1,Datos_trabajo_input!$E$6:Q104,7,0)</f>
        <v>2.6095667350812694E-2</v>
      </c>
      <c r="P10" s="297">
        <f t="shared" si="2"/>
        <v>11.326288208252416</v>
      </c>
      <c r="Q10" s="297">
        <f t="shared" si="3"/>
        <v>5.0458052055951752</v>
      </c>
      <c r="R10" s="297">
        <f t="shared" si="4"/>
        <v>4.5930384033795413</v>
      </c>
      <c r="S10" s="297">
        <f t="shared" si="5"/>
        <v>0.21209682594353152</v>
      </c>
      <c r="T10" s="297">
        <f t="shared" si="6"/>
        <v>4.1844282782374766E-2</v>
      </c>
      <c r="U10" s="297">
        <f t="shared" si="7"/>
        <v>7.9870299895578389</v>
      </c>
      <c r="V10" s="297">
        <f t="shared" si="8"/>
        <v>0.78257455146912236</v>
      </c>
      <c r="W10" s="298">
        <f t="shared" si="9"/>
        <v>29.98867746698</v>
      </c>
    </row>
    <row r="11" spans="1:25">
      <c r="A11" s="175">
        <v>2013</v>
      </c>
      <c r="B11" s="285">
        <v>5</v>
      </c>
      <c r="C11" s="285" t="s">
        <v>123</v>
      </c>
      <c r="D11" s="175" t="s">
        <v>366</v>
      </c>
      <c r="E11" s="299" t="s">
        <v>33</v>
      </c>
      <c r="F11" s="300">
        <v>434.60487534544001</v>
      </c>
      <c r="G11" s="301">
        <v>39.190368301219998</v>
      </c>
      <c r="H11" s="302">
        <f t="shared" si="1"/>
        <v>9.0174709315145263E-2</v>
      </c>
      <c r="I11" s="296">
        <f>VLOOKUP($A11&amp;"-"&amp;I$1,Datos_trabajo_input!$E$6:K105,7,0)</f>
        <v>0.37768548548776754</v>
      </c>
      <c r="J11" s="296">
        <f>VLOOKUP($A11&amp;"-"&amp;J$1,Datos_trabajo_input!$E$6:L105,7,0)</f>
        <v>0.16825701003823931</v>
      </c>
      <c r="K11" s="296">
        <f>VLOOKUP($A11&amp;"-"&amp;K$1,Datos_trabajo_input!$E$6:M105,7,0)</f>
        <v>0.1531590850725863</v>
      </c>
      <c r="L11" s="296">
        <f>VLOOKUP($A11&amp;"-"&amp;L$1,Datos_trabajo_input!$E$6:N105,7,0)</f>
        <v>7.0725635092467E-3</v>
      </c>
      <c r="M11" s="296">
        <f>VLOOKUP($A11&amp;"-"&amp;M$1,Datos_trabajo_input!$E$6:O105,7,0)</f>
        <v>1.3953360506960923E-3</v>
      </c>
      <c r="N11" s="296">
        <f>VLOOKUP($A11&amp;"-"&amp;N$1,Datos_trabajo_input!$E$6:P105,7,0)</f>
        <v>0.26633485249065136</v>
      </c>
      <c r="O11" s="296">
        <f>VLOOKUP($A11&amp;"-"&amp;O$1,Datos_trabajo_input!$E$6:Q105,7,0)</f>
        <v>2.6095667350812694E-2</v>
      </c>
      <c r="P11" s="297">
        <f t="shared" si="2"/>
        <v>14.801633278290691</v>
      </c>
      <c r="Q11" s="297">
        <f t="shared" si="3"/>
        <v>6.5940541926606686</v>
      </c>
      <c r="R11" s="297">
        <f t="shared" si="4"/>
        <v>6.002360952672543</v>
      </c>
      <c r="S11" s="297">
        <f t="shared" si="5"/>
        <v>0.27717636876114715</v>
      </c>
      <c r="T11" s="297">
        <f t="shared" si="6"/>
        <v>5.468373373074964E-2</v>
      </c>
      <c r="U11" s="297">
        <f t="shared" si="7"/>
        <v>10.437760960559727</v>
      </c>
      <c r="V11" s="297">
        <f t="shared" si="8"/>
        <v>1.0226988145444715</v>
      </c>
      <c r="W11" s="298">
        <f t="shared" si="9"/>
        <v>39.190368301219991</v>
      </c>
    </row>
    <row r="12" spans="1:25">
      <c r="A12" s="175">
        <v>2013</v>
      </c>
      <c r="B12" s="285">
        <v>5</v>
      </c>
      <c r="C12" s="285" t="s">
        <v>123</v>
      </c>
      <c r="D12" s="175" t="s">
        <v>366</v>
      </c>
      <c r="E12" s="299" t="s">
        <v>35</v>
      </c>
      <c r="F12" s="300">
        <v>429.31883743180992</v>
      </c>
      <c r="G12" s="301">
        <v>37.76685083105</v>
      </c>
      <c r="H12" s="302">
        <f t="shared" si="1"/>
        <v>8.7969237634602113E-2</v>
      </c>
      <c r="I12" s="296">
        <f>VLOOKUP($A12&amp;"-"&amp;I$1,Datos_trabajo_input!$E$6:K106,7,0)</f>
        <v>0.37768548548776754</v>
      </c>
      <c r="J12" s="296">
        <f>VLOOKUP($A12&amp;"-"&amp;J$1,Datos_trabajo_input!$E$6:L106,7,0)</f>
        <v>0.16825701003823931</v>
      </c>
      <c r="K12" s="296">
        <f>VLOOKUP($A12&amp;"-"&amp;K$1,Datos_trabajo_input!$E$6:M106,7,0)</f>
        <v>0.1531590850725863</v>
      </c>
      <c r="L12" s="296">
        <f>VLOOKUP($A12&amp;"-"&amp;L$1,Datos_trabajo_input!$E$6:N106,7,0)</f>
        <v>7.0725635092467E-3</v>
      </c>
      <c r="M12" s="296">
        <f>VLOOKUP($A12&amp;"-"&amp;M$1,Datos_trabajo_input!$E$6:O106,7,0)</f>
        <v>1.3953360506960923E-3</v>
      </c>
      <c r="N12" s="296">
        <f>VLOOKUP($A12&amp;"-"&amp;N$1,Datos_trabajo_input!$E$6:P106,7,0)</f>
        <v>0.26633485249065136</v>
      </c>
      <c r="O12" s="296">
        <f>VLOOKUP($A12&amp;"-"&amp;O$1,Datos_trabajo_input!$E$6:Q106,7,0)</f>
        <v>2.6095667350812694E-2</v>
      </c>
      <c r="P12" s="297">
        <f t="shared" si="2"/>
        <v>14.263991391469217</v>
      </c>
      <c r="Q12" s="297">
        <f t="shared" si="3"/>
        <v>6.354537399392667</v>
      </c>
      <c r="R12" s="297">
        <f t="shared" si="4"/>
        <v>5.7843363193564636</v>
      </c>
      <c r="S12" s="297">
        <f t="shared" si="5"/>
        <v>0.26710845104684766</v>
      </c>
      <c r="T12" s="297">
        <f t="shared" si="6"/>
        <v>5.2697448485825742E-2</v>
      </c>
      <c r="U12" s="297">
        <f t="shared" si="7"/>
        <v>10.058628645124136</v>
      </c>
      <c r="V12" s="297">
        <f t="shared" si="8"/>
        <v>0.98555117617484478</v>
      </c>
      <c r="W12" s="298">
        <f t="shared" si="9"/>
        <v>37.76685083105</v>
      </c>
    </row>
    <row r="13" spans="1:25">
      <c r="A13" s="175">
        <v>2013</v>
      </c>
      <c r="B13" s="285">
        <v>5</v>
      </c>
      <c r="C13" s="285" t="s">
        <v>123</v>
      </c>
      <c r="D13" s="175" t="s">
        <v>366</v>
      </c>
      <c r="E13" s="299" t="s">
        <v>36</v>
      </c>
      <c r="F13" s="300">
        <v>170.11921562329991</v>
      </c>
      <c r="G13" s="301">
        <v>15.465314153910001</v>
      </c>
      <c r="H13" s="302">
        <f t="shared" si="1"/>
        <v>9.0908684814038354E-2</v>
      </c>
      <c r="I13" s="296">
        <f>VLOOKUP($A13&amp;"-"&amp;I$1,Datos_trabajo_input!$E$6:K107,7,0)</f>
        <v>0.37768548548776754</v>
      </c>
      <c r="J13" s="296">
        <f>VLOOKUP($A13&amp;"-"&amp;J$1,Datos_trabajo_input!$E$6:L107,7,0)</f>
        <v>0.16825701003823931</v>
      </c>
      <c r="K13" s="296">
        <f>VLOOKUP($A13&amp;"-"&amp;K$1,Datos_trabajo_input!$E$6:M107,7,0)</f>
        <v>0.1531590850725863</v>
      </c>
      <c r="L13" s="296">
        <f>VLOOKUP($A13&amp;"-"&amp;L$1,Datos_trabajo_input!$E$6:N107,7,0)</f>
        <v>7.0725635092467E-3</v>
      </c>
      <c r="M13" s="296">
        <f>VLOOKUP($A13&amp;"-"&amp;M$1,Datos_trabajo_input!$E$6:O107,7,0)</f>
        <v>1.3953360506960923E-3</v>
      </c>
      <c r="N13" s="296">
        <f>VLOOKUP($A13&amp;"-"&amp;N$1,Datos_trabajo_input!$E$6:P107,7,0)</f>
        <v>0.26633485249065136</v>
      </c>
      <c r="O13" s="296">
        <f>VLOOKUP($A13&amp;"-"&amp;O$1,Datos_trabajo_input!$E$6:Q107,7,0)</f>
        <v>2.6095667350812694E-2</v>
      </c>
      <c r="P13" s="297">
        <f t="shared" si="2"/>
        <v>5.8410246844403417</v>
      </c>
      <c r="Q13" s="297">
        <f t="shared" si="3"/>
        <v>2.6021475188389593</v>
      </c>
      <c r="R13" s="297">
        <f t="shared" si="4"/>
        <v>2.3686533661729747</v>
      </c>
      <c r="S13" s="297">
        <f t="shared" si="5"/>
        <v>0.10937941654398037</v>
      </c>
      <c r="T13" s="297">
        <f t="shared" si="6"/>
        <v>2.1579310374291158E-2</v>
      </c>
      <c r="U13" s="297">
        <f t="shared" si="7"/>
        <v>4.1189521639032023</v>
      </c>
      <c r="V13" s="297">
        <f t="shared" si="8"/>
        <v>0.40357769363625062</v>
      </c>
      <c r="W13" s="298">
        <f t="shared" si="9"/>
        <v>15.465314153910001</v>
      </c>
    </row>
    <row r="14" spans="1:25">
      <c r="A14" s="175">
        <v>2013</v>
      </c>
      <c r="B14" s="285">
        <v>5</v>
      </c>
      <c r="C14" s="285" t="s">
        <v>123</v>
      </c>
      <c r="D14" s="175" t="s">
        <v>366</v>
      </c>
      <c r="E14" s="299" t="s">
        <v>37</v>
      </c>
      <c r="F14" s="300">
        <v>397.13919607693998</v>
      </c>
      <c r="G14" s="301">
        <v>31.311402572399999</v>
      </c>
      <c r="H14" s="302">
        <f t="shared" si="1"/>
        <v>7.8842387962969704E-2</v>
      </c>
      <c r="I14" s="296">
        <f>VLOOKUP($A14&amp;"-"&amp;I$1,Datos_trabajo_input!$E$6:K108,7,0)</f>
        <v>0.37768548548776754</v>
      </c>
      <c r="J14" s="296">
        <f>VLOOKUP($A14&amp;"-"&amp;J$1,Datos_trabajo_input!$E$6:L108,7,0)</f>
        <v>0.16825701003823931</v>
      </c>
      <c r="K14" s="296">
        <f>VLOOKUP($A14&amp;"-"&amp;K$1,Datos_trabajo_input!$E$6:M108,7,0)</f>
        <v>0.1531590850725863</v>
      </c>
      <c r="L14" s="296">
        <f>VLOOKUP($A14&amp;"-"&amp;L$1,Datos_trabajo_input!$E$6:N108,7,0)</f>
        <v>7.0725635092467E-3</v>
      </c>
      <c r="M14" s="296">
        <f>VLOOKUP($A14&amp;"-"&amp;M$1,Datos_trabajo_input!$E$6:O108,7,0)</f>
        <v>1.3953360506960923E-3</v>
      </c>
      <c r="N14" s="296">
        <f>VLOOKUP($A14&amp;"-"&amp;N$1,Datos_trabajo_input!$E$6:P108,7,0)</f>
        <v>0.26633485249065136</v>
      </c>
      <c r="O14" s="296">
        <f>VLOOKUP($A14&amp;"-"&amp;O$1,Datos_trabajo_input!$E$6:Q108,7,0)</f>
        <v>2.6095667350812694E-2</v>
      </c>
      <c r="P14" s="297">
        <f t="shared" si="2"/>
        <v>11.825862281859827</v>
      </c>
      <c r="Q14" s="297">
        <f t="shared" si="3"/>
        <v>5.2683629769356592</v>
      </c>
      <c r="R14" s="297">
        <f t="shared" si="4"/>
        <v>4.7956257703282086</v>
      </c>
      <c r="S14" s="297">
        <f t="shared" si="5"/>
        <v>0.22145188325688947</v>
      </c>
      <c r="T14" s="297">
        <f t="shared" si="6"/>
        <v>4.3689928807128083E-2</v>
      </c>
      <c r="U14" s="297">
        <f t="shared" si="7"/>
        <v>8.339317785395556</v>
      </c>
      <c r="V14" s="297">
        <f t="shared" si="8"/>
        <v>0.81709194581673128</v>
      </c>
      <c r="W14" s="298">
        <f t="shared" si="9"/>
        <v>31.311402572400002</v>
      </c>
    </row>
    <row r="15" spans="1:25">
      <c r="A15" s="175">
        <v>2013</v>
      </c>
      <c r="B15" s="285">
        <v>5</v>
      </c>
      <c r="C15" s="285" t="s">
        <v>123</v>
      </c>
      <c r="D15" s="175" t="s">
        <v>366</v>
      </c>
      <c r="E15" s="299" t="s">
        <v>38</v>
      </c>
      <c r="F15" s="300">
        <v>54.561812677680003</v>
      </c>
      <c r="G15" s="301">
        <v>5.1682407910199997</v>
      </c>
      <c r="H15" s="302">
        <f t="shared" si="1"/>
        <v>9.4722673924911766E-2</v>
      </c>
      <c r="I15" s="296">
        <f>VLOOKUP($A15&amp;"-"&amp;I$1,Datos_trabajo_input!$E$6:K109,7,0)</f>
        <v>0.37768548548776754</v>
      </c>
      <c r="J15" s="296">
        <f>VLOOKUP($A15&amp;"-"&amp;J$1,Datos_trabajo_input!$E$6:L109,7,0)</f>
        <v>0.16825701003823931</v>
      </c>
      <c r="K15" s="296">
        <f>VLOOKUP($A15&amp;"-"&amp;K$1,Datos_trabajo_input!$E$6:M109,7,0)</f>
        <v>0.1531590850725863</v>
      </c>
      <c r="L15" s="296">
        <f>VLOOKUP($A15&amp;"-"&amp;L$1,Datos_trabajo_input!$E$6:N109,7,0)</f>
        <v>7.0725635092467E-3</v>
      </c>
      <c r="M15" s="296">
        <f>VLOOKUP($A15&amp;"-"&amp;M$1,Datos_trabajo_input!$E$6:O109,7,0)</f>
        <v>1.3953360506960923E-3</v>
      </c>
      <c r="N15" s="296">
        <f>VLOOKUP($A15&amp;"-"&amp;N$1,Datos_trabajo_input!$E$6:P109,7,0)</f>
        <v>0.26633485249065136</v>
      </c>
      <c r="O15" s="296">
        <f>VLOOKUP($A15&amp;"-"&amp;O$1,Datos_trabajo_input!$E$6:Q109,7,0)</f>
        <v>2.6095667350812694E-2</v>
      </c>
      <c r="P15" s="297">
        <f t="shared" si="2"/>
        <v>1.9519695322740722</v>
      </c>
      <c r="Q15" s="297">
        <f t="shared" si="3"/>
        <v>0.86959274265469</v>
      </c>
      <c r="R15" s="297">
        <f t="shared" si="4"/>
        <v>0.79156303098744285</v>
      </c>
      <c r="S15" s="297">
        <f t="shared" si="5"/>
        <v>3.655271122556835E-2</v>
      </c>
      <c r="T15" s="297">
        <f t="shared" si="6"/>
        <v>7.2114326943882945E-3</v>
      </c>
      <c r="U15" s="297">
        <f t="shared" si="7"/>
        <v>1.3764826487124788</v>
      </c>
      <c r="V15" s="297">
        <f t="shared" si="8"/>
        <v>0.13486869247135899</v>
      </c>
      <c r="W15" s="298">
        <f t="shared" si="9"/>
        <v>5.1682407910199997</v>
      </c>
    </row>
    <row r="16" spans="1:25">
      <c r="A16" s="178">
        <v>2013</v>
      </c>
      <c r="B16" s="285">
        <v>5</v>
      </c>
      <c r="C16" s="285" t="s">
        <v>123</v>
      </c>
      <c r="D16" s="178" t="s">
        <v>366</v>
      </c>
      <c r="E16" s="304" t="s">
        <v>39</v>
      </c>
      <c r="F16" s="305">
        <v>73.62378079602</v>
      </c>
      <c r="G16" s="306">
        <v>8.7902459574199998</v>
      </c>
      <c r="H16" s="307">
        <f t="shared" si="1"/>
        <v>0.11939411236939883</v>
      </c>
      <c r="I16" s="296">
        <f>VLOOKUP($A16&amp;"-"&amp;I$1,Datos_trabajo_input!$E$6:K110,7,0)</f>
        <v>0.37768548548776754</v>
      </c>
      <c r="J16" s="296">
        <f>VLOOKUP($A16&amp;"-"&amp;J$1,Datos_trabajo_input!$E$6:L110,7,0)</f>
        <v>0.16825701003823931</v>
      </c>
      <c r="K16" s="296">
        <f>VLOOKUP($A16&amp;"-"&amp;K$1,Datos_trabajo_input!$E$6:M110,7,0)</f>
        <v>0.1531590850725863</v>
      </c>
      <c r="L16" s="296">
        <f>VLOOKUP($A16&amp;"-"&amp;L$1,Datos_trabajo_input!$E$6:N110,7,0)</f>
        <v>7.0725635092467E-3</v>
      </c>
      <c r="M16" s="296">
        <f>VLOOKUP($A16&amp;"-"&amp;M$1,Datos_trabajo_input!$E$6:O110,7,0)</f>
        <v>1.3953360506960923E-3</v>
      </c>
      <c r="N16" s="296">
        <f>VLOOKUP($A16&amp;"-"&amp;N$1,Datos_trabajo_input!$E$6:P110,7,0)</f>
        <v>0.26633485249065136</v>
      </c>
      <c r="O16" s="296">
        <f>VLOOKUP($A16&amp;"-"&amp;O$1,Datos_trabajo_input!$E$6:Q110,7,0)</f>
        <v>2.6095667350812694E-2</v>
      </c>
      <c r="P16" s="297">
        <f t="shared" si="2"/>
        <v>3.3199483119850588</v>
      </c>
      <c r="Q16" s="297">
        <f t="shared" si="3"/>
        <v>1.4790205022962095</v>
      </c>
      <c r="R16" s="297">
        <f t="shared" si="4"/>
        <v>1.3463060284014476</v>
      </c>
      <c r="S16" s="297">
        <f t="shared" si="5"/>
        <v>6.2169572795752012E-2</v>
      </c>
      <c r="T16" s="297">
        <f t="shared" si="6"/>
        <v>1.2265347078873714E-2</v>
      </c>
      <c r="U16" s="297">
        <f t="shared" si="7"/>
        <v>2.3411488604260002</v>
      </c>
      <c r="V16" s="297">
        <f t="shared" si="8"/>
        <v>0.22938733443665837</v>
      </c>
      <c r="W16" s="298">
        <f t="shared" si="9"/>
        <v>8.7902459574200016</v>
      </c>
    </row>
    <row r="17" spans="1:23">
      <c r="A17" s="172">
        <v>2013</v>
      </c>
      <c r="B17" s="285">
        <v>9</v>
      </c>
      <c r="C17" s="285" t="s">
        <v>127</v>
      </c>
      <c r="D17" s="172" t="s">
        <v>367</v>
      </c>
      <c r="E17" s="172" t="s">
        <v>34</v>
      </c>
      <c r="F17" s="293">
        <v>825.14228662961</v>
      </c>
      <c r="G17" s="294">
        <v>68.662033398700004</v>
      </c>
      <c r="H17" s="295">
        <f t="shared" si="1"/>
        <v>8.3212355627970649E-2</v>
      </c>
      <c r="I17" s="296">
        <f>VLOOKUP($A17&amp;"-"&amp;I$1,Datos_trabajo_input!$E$6:K111,7,0)</f>
        <v>0.37768548548776754</v>
      </c>
      <c r="J17" s="296">
        <f>VLOOKUP($A17&amp;"-"&amp;J$1,Datos_trabajo_input!$E$6:L111,7,0)</f>
        <v>0.16825701003823931</v>
      </c>
      <c r="K17" s="296">
        <f>VLOOKUP($A17&amp;"-"&amp;K$1,Datos_trabajo_input!$E$6:M111,7,0)</f>
        <v>0.1531590850725863</v>
      </c>
      <c r="L17" s="296">
        <f>VLOOKUP($A17&amp;"-"&amp;L$1,Datos_trabajo_input!$E$6:N111,7,0)</f>
        <v>7.0725635092467E-3</v>
      </c>
      <c r="M17" s="296">
        <f>VLOOKUP($A17&amp;"-"&amp;M$1,Datos_trabajo_input!$E$6:O111,7,0)</f>
        <v>1.3953360506960923E-3</v>
      </c>
      <c r="N17" s="296">
        <f>VLOOKUP($A17&amp;"-"&amp;N$1,Datos_trabajo_input!$E$6:P111,7,0)</f>
        <v>0.26633485249065136</v>
      </c>
      <c r="O17" s="296">
        <f>VLOOKUP($A17&amp;"-"&amp;O$1,Datos_trabajo_input!$E$6:Q111,7,0)</f>
        <v>2.6095667350812694E-2</v>
      </c>
      <c r="P17" s="297">
        <f t="shared" si="2"/>
        <v>25.932653418765319</v>
      </c>
      <c r="Q17" s="297">
        <f t="shared" si="3"/>
        <v>11.55286844281099</v>
      </c>
      <c r="R17" s="297">
        <f t="shared" si="4"/>
        <v>10.516214214568256</v>
      </c>
      <c r="S17" s="297">
        <f t="shared" si="5"/>
        <v>0.48561659188632383</v>
      </c>
      <c r="T17" s="297">
        <f t="shared" si="6"/>
        <v>9.5806610515305257E-2</v>
      </c>
      <c r="U17" s="297">
        <f t="shared" si="7"/>
        <v>18.287092536950944</v>
      </c>
      <c r="V17" s="297">
        <f t="shared" si="8"/>
        <v>1.7917815832028665</v>
      </c>
      <c r="W17" s="298">
        <f t="shared" si="9"/>
        <v>68.662033398700004</v>
      </c>
    </row>
    <row r="18" spans="1:23">
      <c r="A18" s="175">
        <v>2013</v>
      </c>
      <c r="B18" s="285">
        <v>9</v>
      </c>
      <c r="C18" s="285" t="s">
        <v>127</v>
      </c>
      <c r="D18" s="175" t="s">
        <v>367</v>
      </c>
      <c r="E18" s="299" t="s">
        <v>25</v>
      </c>
      <c r="F18" s="300">
        <v>77.385374131679995</v>
      </c>
      <c r="G18" s="301">
        <v>3.1197414612499998</v>
      </c>
      <c r="H18" s="302">
        <f t="shared" si="1"/>
        <v>4.03143552157725E-2</v>
      </c>
      <c r="I18" s="296">
        <f>VLOOKUP($A18&amp;"-"&amp;I$1,Datos_trabajo_input!$E$6:K112,7,0)</f>
        <v>0.37768548548776754</v>
      </c>
      <c r="J18" s="296">
        <f>VLOOKUP($A18&amp;"-"&amp;J$1,Datos_trabajo_input!$E$6:L112,7,0)</f>
        <v>0.16825701003823931</v>
      </c>
      <c r="K18" s="296">
        <f>VLOOKUP($A18&amp;"-"&amp;K$1,Datos_trabajo_input!$E$6:M112,7,0)</f>
        <v>0.1531590850725863</v>
      </c>
      <c r="L18" s="296">
        <f>VLOOKUP($A18&amp;"-"&amp;L$1,Datos_trabajo_input!$E$6:N112,7,0)</f>
        <v>7.0725635092467E-3</v>
      </c>
      <c r="M18" s="296">
        <f>VLOOKUP($A18&amp;"-"&amp;M$1,Datos_trabajo_input!$E$6:O112,7,0)</f>
        <v>1.3953360506960923E-3</v>
      </c>
      <c r="N18" s="296">
        <f>VLOOKUP($A18&amp;"-"&amp;N$1,Datos_trabajo_input!$E$6:P112,7,0)</f>
        <v>0.26633485249065136</v>
      </c>
      <c r="O18" s="296">
        <f>VLOOKUP($A18&amp;"-"&amp;O$1,Datos_trabajo_input!$E$6:Q112,7,0)</f>
        <v>2.6095667350812694E-2</v>
      </c>
      <c r="P18" s="297">
        <f t="shared" si="2"/>
        <v>1.1782810683885234</v>
      </c>
      <c r="Q18" s="297">
        <f t="shared" si="3"/>
        <v>0.52491837036225264</v>
      </c>
      <c r="R18" s="297">
        <f t="shared" si="4"/>
        <v>0.47781674786806344</v>
      </c>
      <c r="S18" s="297">
        <f t="shared" si="5"/>
        <v>2.2064569617120725E-2</v>
      </c>
      <c r="T18" s="297">
        <f t="shared" si="6"/>
        <v>4.3530877297334311E-3</v>
      </c>
      <c r="U18" s="297">
        <f t="shared" si="7"/>
        <v>0.83089588189098784</v>
      </c>
      <c r="V18" s="297">
        <f t="shared" si="8"/>
        <v>8.1411735393318307E-2</v>
      </c>
      <c r="W18" s="298">
        <f t="shared" si="9"/>
        <v>3.1197414612499998</v>
      </c>
    </row>
    <row r="19" spans="1:23">
      <c r="A19" s="175">
        <v>2013</v>
      </c>
      <c r="B19" s="285">
        <v>9</v>
      </c>
      <c r="C19" s="285" t="s">
        <v>127</v>
      </c>
      <c r="D19" s="175" t="s">
        <v>367</v>
      </c>
      <c r="E19" s="299" t="s">
        <v>26</v>
      </c>
      <c r="F19" s="300">
        <v>152.87878128923001</v>
      </c>
      <c r="G19" s="301">
        <v>13.11602985341</v>
      </c>
      <c r="H19" s="302">
        <f t="shared" si="1"/>
        <v>8.5793657843176413E-2</v>
      </c>
      <c r="I19" s="296">
        <f>VLOOKUP($A19&amp;"-"&amp;I$1,Datos_trabajo_input!$E$6:K113,7,0)</f>
        <v>0.37768548548776754</v>
      </c>
      <c r="J19" s="296">
        <f>VLOOKUP($A19&amp;"-"&amp;J$1,Datos_trabajo_input!$E$6:L113,7,0)</f>
        <v>0.16825701003823931</v>
      </c>
      <c r="K19" s="296">
        <f>VLOOKUP($A19&amp;"-"&amp;K$1,Datos_trabajo_input!$E$6:M113,7,0)</f>
        <v>0.1531590850725863</v>
      </c>
      <c r="L19" s="296">
        <f>VLOOKUP($A19&amp;"-"&amp;L$1,Datos_trabajo_input!$E$6:N113,7,0)</f>
        <v>7.0725635092467E-3</v>
      </c>
      <c r="M19" s="296">
        <f>VLOOKUP($A19&amp;"-"&amp;M$1,Datos_trabajo_input!$E$6:O113,7,0)</f>
        <v>1.3953360506960923E-3</v>
      </c>
      <c r="N19" s="296">
        <f>VLOOKUP($A19&amp;"-"&amp;N$1,Datos_trabajo_input!$E$6:P113,7,0)</f>
        <v>0.26633485249065136</v>
      </c>
      <c r="O19" s="296">
        <f>VLOOKUP($A19&amp;"-"&amp;O$1,Datos_trabajo_input!$E$6:Q113,7,0)</f>
        <v>2.6095667350812694E-2</v>
      </c>
      <c r="P19" s="297">
        <f t="shared" si="2"/>
        <v>4.9537341028572079</v>
      </c>
      <c r="Q19" s="297">
        <f t="shared" si="3"/>
        <v>2.2068639667070529</v>
      </c>
      <c r="R19" s="297">
        <f t="shared" si="4"/>
        <v>2.0088391321330037</v>
      </c>
      <c r="S19" s="297">
        <f t="shared" si="5"/>
        <v>9.2763954127417905E-2</v>
      </c>
      <c r="T19" s="297">
        <f t="shared" si="6"/>
        <v>1.8301269296469157E-2</v>
      </c>
      <c r="U19" s="297">
        <f t="shared" si="7"/>
        <v>3.4932558762709318</v>
      </c>
      <c r="V19" s="297">
        <f t="shared" si="8"/>
        <v>0.34227155201791593</v>
      </c>
      <c r="W19" s="298">
        <f t="shared" si="9"/>
        <v>13.116029853409998</v>
      </c>
    </row>
    <row r="20" spans="1:23">
      <c r="A20" s="175">
        <v>2013</v>
      </c>
      <c r="B20" s="285">
        <v>9</v>
      </c>
      <c r="C20" s="285" t="s">
        <v>127</v>
      </c>
      <c r="D20" s="175" t="s">
        <v>367</v>
      </c>
      <c r="E20" s="299" t="s">
        <v>27</v>
      </c>
      <c r="F20" s="300">
        <v>267.74448870988999</v>
      </c>
      <c r="G20" s="301">
        <v>16.082887692780002</v>
      </c>
      <c r="H20" s="302">
        <f t="shared" si="1"/>
        <v>6.0068043866278578E-2</v>
      </c>
      <c r="I20" s="296">
        <f>VLOOKUP($A20&amp;"-"&amp;I$1,Datos_trabajo_input!$E$6:K114,7,0)</f>
        <v>0.37768548548776754</v>
      </c>
      <c r="J20" s="296">
        <f>VLOOKUP($A20&amp;"-"&amp;J$1,Datos_trabajo_input!$E$6:L114,7,0)</f>
        <v>0.16825701003823931</v>
      </c>
      <c r="K20" s="296">
        <f>VLOOKUP($A20&amp;"-"&amp;K$1,Datos_trabajo_input!$E$6:M114,7,0)</f>
        <v>0.1531590850725863</v>
      </c>
      <c r="L20" s="296">
        <f>VLOOKUP($A20&amp;"-"&amp;L$1,Datos_trabajo_input!$E$6:N114,7,0)</f>
        <v>7.0725635092467E-3</v>
      </c>
      <c r="M20" s="296">
        <f>VLOOKUP($A20&amp;"-"&amp;M$1,Datos_trabajo_input!$E$6:O114,7,0)</f>
        <v>1.3953360506960923E-3</v>
      </c>
      <c r="N20" s="296">
        <f>VLOOKUP($A20&amp;"-"&amp;N$1,Datos_trabajo_input!$E$6:P114,7,0)</f>
        <v>0.26633485249065136</v>
      </c>
      <c r="O20" s="296">
        <f>VLOOKUP($A20&amp;"-"&amp;O$1,Datos_trabajo_input!$E$6:Q114,7,0)</f>
        <v>2.6095667350812694E-2</v>
      </c>
      <c r="P20" s="297">
        <f t="shared" si="2"/>
        <v>6.0742732462928561</v>
      </c>
      <c r="Q20" s="297">
        <f t="shared" si="3"/>
        <v>2.7060585959679604</v>
      </c>
      <c r="R20" s="297">
        <f t="shared" si="4"/>
        <v>2.4632403643513436</v>
      </c>
      <c r="S20" s="297">
        <f t="shared" si="5"/>
        <v>0.11374724461926869</v>
      </c>
      <c r="T20" s="297">
        <f t="shared" si="6"/>
        <v>2.2441032997032435E-2</v>
      </c>
      <c r="U20" s="297">
        <f t="shared" si="7"/>
        <v>4.2834335212802737</v>
      </c>
      <c r="V20" s="297">
        <f t="shared" si="8"/>
        <v>0.41969368727126638</v>
      </c>
      <c r="W20" s="298">
        <f t="shared" si="9"/>
        <v>16.082887692780002</v>
      </c>
    </row>
    <row r="21" spans="1:23">
      <c r="A21" s="175">
        <v>2013</v>
      </c>
      <c r="B21" s="285">
        <v>9</v>
      </c>
      <c r="C21" s="285" t="s">
        <v>127</v>
      </c>
      <c r="D21" s="175" t="s">
        <v>367</v>
      </c>
      <c r="E21" s="299" t="s">
        <v>28</v>
      </c>
      <c r="F21" s="300">
        <v>132.44691683260001</v>
      </c>
      <c r="G21" s="301">
        <v>8.6659123772500006</v>
      </c>
      <c r="H21" s="302">
        <f t="shared" si="1"/>
        <v>6.5429325079743972E-2</v>
      </c>
      <c r="I21" s="296">
        <f>VLOOKUP($A21&amp;"-"&amp;I$1,Datos_trabajo_input!$E$6:K115,7,0)</f>
        <v>0.37768548548776754</v>
      </c>
      <c r="J21" s="296">
        <f>VLOOKUP($A21&amp;"-"&amp;J$1,Datos_trabajo_input!$E$6:L115,7,0)</f>
        <v>0.16825701003823931</v>
      </c>
      <c r="K21" s="296">
        <f>VLOOKUP($A21&amp;"-"&amp;K$1,Datos_trabajo_input!$E$6:M115,7,0)</f>
        <v>0.1531590850725863</v>
      </c>
      <c r="L21" s="296">
        <f>VLOOKUP($A21&amp;"-"&amp;L$1,Datos_trabajo_input!$E$6:N115,7,0)</f>
        <v>7.0725635092467E-3</v>
      </c>
      <c r="M21" s="296">
        <f>VLOOKUP($A21&amp;"-"&amp;M$1,Datos_trabajo_input!$E$6:O115,7,0)</f>
        <v>1.3953360506960923E-3</v>
      </c>
      <c r="N21" s="296">
        <f>VLOOKUP($A21&amp;"-"&amp;N$1,Datos_trabajo_input!$E$6:P115,7,0)</f>
        <v>0.26633485249065136</v>
      </c>
      <c r="O21" s="296">
        <f>VLOOKUP($A21&amp;"-"&amp;O$1,Datos_trabajo_input!$E$6:Q115,7,0)</f>
        <v>2.6095667350812694E-2</v>
      </c>
      <c r="P21" s="297">
        <f t="shared" si="2"/>
        <v>3.27298932339612</v>
      </c>
      <c r="Q21" s="297">
        <f t="shared" si="3"/>
        <v>1.4581005058494556</v>
      </c>
      <c r="R21" s="297">
        <f t="shared" si="4"/>
        <v>1.3272632110188114</v>
      </c>
      <c r="S21" s="297">
        <f t="shared" si="5"/>
        <v>6.1290215653667678E-2</v>
      </c>
      <c r="T21" s="297">
        <f t="shared" si="6"/>
        <v>1.2091859952150402E-2</v>
      </c>
      <c r="U21" s="297">
        <f t="shared" si="7"/>
        <v>2.308034494691789</v>
      </c>
      <c r="V21" s="297">
        <f t="shared" si="8"/>
        <v>0.22614276668800645</v>
      </c>
      <c r="W21" s="298">
        <f t="shared" si="9"/>
        <v>8.6659123772500024</v>
      </c>
    </row>
    <row r="22" spans="1:23">
      <c r="A22" s="175">
        <v>2013</v>
      </c>
      <c r="B22" s="285">
        <v>9</v>
      </c>
      <c r="C22" s="285" t="s">
        <v>127</v>
      </c>
      <c r="D22" s="175" t="s">
        <v>367</v>
      </c>
      <c r="E22" s="299" t="s">
        <v>29</v>
      </c>
      <c r="F22" s="300">
        <v>316.73573849607999</v>
      </c>
      <c r="G22" s="301">
        <v>33.377119990600001</v>
      </c>
      <c r="H22" s="302">
        <f t="shared" si="1"/>
        <v>0.10537844623748729</v>
      </c>
      <c r="I22" s="296">
        <f>VLOOKUP($A22&amp;"-"&amp;I$1,Datos_trabajo_input!$E$6:K116,7,0)</f>
        <v>0.37768548548776754</v>
      </c>
      <c r="J22" s="296">
        <f>VLOOKUP($A22&amp;"-"&amp;J$1,Datos_trabajo_input!$E$6:L116,7,0)</f>
        <v>0.16825701003823931</v>
      </c>
      <c r="K22" s="296">
        <f>VLOOKUP($A22&amp;"-"&amp;K$1,Datos_trabajo_input!$E$6:M116,7,0)</f>
        <v>0.1531590850725863</v>
      </c>
      <c r="L22" s="296">
        <f>VLOOKUP($A22&amp;"-"&amp;L$1,Datos_trabajo_input!$E$6:N116,7,0)</f>
        <v>7.0725635092467E-3</v>
      </c>
      <c r="M22" s="296">
        <f>VLOOKUP($A22&amp;"-"&amp;M$1,Datos_trabajo_input!$E$6:O116,7,0)</f>
        <v>1.3953360506960923E-3</v>
      </c>
      <c r="N22" s="296">
        <f>VLOOKUP($A22&amp;"-"&amp;N$1,Datos_trabajo_input!$E$6:P116,7,0)</f>
        <v>0.26633485249065136</v>
      </c>
      <c r="O22" s="296">
        <f>VLOOKUP($A22&amp;"-"&amp;O$1,Datos_trabajo_input!$E$6:Q116,7,0)</f>
        <v>2.6095667350812694E-2</v>
      </c>
      <c r="P22" s="297">
        <f t="shared" si="2"/>
        <v>12.606053767833233</v>
      </c>
      <c r="Q22" s="297">
        <f t="shared" si="3"/>
        <v>5.6159344133059026</v>
      </c>
      <c r="R22" s="297">
        <f t="shared" si="4"/>
        <v>5.1120091601182267</v>
      </c>
      <c r="S22" s="297">
        <f t="shared" si="5"/>
        <v>0.23606180088926612</v>
      </c>
      <c r="T22" s="297">
        <f t="shared" si="6"/>
        <v>4.6572298791293397E-2</v>
      </c>
      <c r="U22" s="297">
        <f t="shared" si="7"/>
        <v>8.8894903292592229</v>
      </c>
      <c r="V22" s="297">
        <f t="shared" si="8"/>
        <v>0.87099822040285813</v>
      </c>
      <c r="W22" s="298">
        <f t="shared" si="9"/>
        <v>33.377119990600008</v>
      </c>
    </row>
    <row r="23" spans="1:23">
      <c r="A23" s="175">
        <v>2013</v>
      </c>
      <c r="B23" s="285">
        <v>9</v>
      </c>
      <c r="C23" s="285" t="s">
        <v>127</v>
      </c>
      <c r="D23" s="175" t="s">
        <v>367</v>
      </c>
      <c r="E23" s="299" t="s">
        <v>30</v>
      </c>
      <c r="F23" s="300">
        <v>780.79085548926003</v>
      </c>
      <c r="G23" s="301">
        <v>75.464353214219997</v>
      </c>
      <c r="H23" s="302">
        <f t="shared" si="1"/>
        <v>9.6651174490167968E-2</v>
      </c>
      <c r="I23" s="296">
        <f>VLOOKUP($A23&amp;"-"&amp;I$1,Datos_trabajo_input!$E$6:K117,7,0)</f>
        <v>0.37768548548776754</v>
      </c>
      <c r="J23" s="296">
        <f>VLOOKUP($A23&amp;"-"&amp;J$1,Datos_trabajo_input!$E$6:L117,7,0)</f>
        <v>0.16825701003823931</v>
      </c>
      <c r="K23" s="296">
        <f>VLOOKUP($A23&amp;"-"&amp;K$1,Datos_trabajo_input!$E$6:M117,7,0)</f>
        <v>0.1531590850725863</v>
      </c>
      <c r="L23" s="296">
        <f>VLOOKUP($A23&amp;"-"&amp;L$1,Datos_trabajo_input!$E$6:N117,7,0)</f>
        <v>7.0725635092467E-3</v>
      </c>
      <c r="M23" s="296">
        <f>VLOOKUP($A23&amp;"-"&amp;M$1,Datos_trabajo_input!$E$6:O117,7,0)</f>
        <v>1.3953360506960923E-3</v>
      </c>
      <c r="N23" s="296">
        <f>VLOOKUP($A23&amp;"-"&amp;N$1,Datos_trabajo_input!$E$6:P117,7,0)</f>
        <v>0.26633485249065136</v>
      </c>
      <c r="O23" s="296">
        <f>VLOOKUP($A23&amp;"-"&amp;O$1,Datos_trabajo_input!$E$6:Q117,7,0)</f>
        <v>2.6095667350812694E-2</v>
      </c>
      <c r="P23" s="297">
        <f t="shared" si="2"/>
        <v>28.501790880733051</v>
      </c>
      <c r="Q23" s="297">
        <f t="shared" si="3"/>
        <v>12.697406436294251</v>
      </c>
      <c r="R23" s="297">
        <f t="shared" si="4"/>
        <v>11.558051293884422</v>
      </c>
      <c r="S23" s="297">
        <f t="shared" si="5"/>
        <v>0.53372643079179627</v>
      </c>
      <c r="T23" s="297">
        <f t="shared" si="6"/>
        <v>0.1052981325822647</v>
      </c>
      <c r="U23" s="297">
        <f t="shared" si="7"/>
        <v>20.098787381611697</v>
      </c>
      <c r="V23" s="297">
        <f t="shared" si="8"/>
        <v>1.9692926583225179</v>
      </c>
      <c r="W23" s="298">
        <f t="shared" si="9"/>
        <v>75.464353214219983</v>
      </c>
    </row>
    <row r="24" spans="1:23">
      <c r="A24" s="175">
        <v>2013</v>
      </c>
      <c r="B24" s="285">
        <v>9</v>
      </c>
      <c r="C24" s="285" t="s">
        <v>127</v>
      </c>
      <c r="D24" s="175" t="s">
        <v>367</v>
      </c>
      <c r="E24" s="299" t="s">
        <v>118</v>
      </c>
      <c r="F24" s="300">
        <v>3250.9329039201498</v>
      </c>
      <c r="G24" s="301">
        <v>280.38422593529998</v>
      </c>
      <c r="H24" s="302">
        <f t="shared" si="1"/>
        <v>8.6247312455202507E-2</v>
      </c>
      <c r="I24" s="296">
        <f>VLOOKUP($A24&amp;"-"&amp;I$1,Datos_trabajo_input!$E$6:K118,7,0)</f>
        <v>0.37768548548776754</v>
      </c>
      <c r="J24" s="296">
        <f>VLOOKUP($A24&amp;"-"&amp;J$1,Datos_trabajo_input!$E$6:L118,7,0)</f>
        <v>0.16825701003823931</v>
      </c>
      <c r="K24" s="296">
        <f>VLOOKUP($A24&amp;"-"&amp;K$1,Datos_trabajo_input!$E$6:M118,7,0)</f>
        <v>0.1531590850725863</v>
      </c>
      <c r="L24" s="296">
        <f>VLOOKUP($A24&amp;"-"&amp;L$1,Datos_trabajo_input!$E$6:N118,7,0)</f>
        <v>7.0725635092467E-3</v>
      </c>
      <c r="M24" s="296">
        <f>VLOOKUP($A24&amp;"-"&amp;M$1,Datos_trabajo_input!$E$6:O118,7,0)</f>
        <v>1.3953360506960923E-3</v>
      </c>
      <c r="N24" s="296">
        <f>VLOOKUP($A24&amp;"-"&amp;N$1,Datos_trabajo_input!$E$6:P118,7,0)</f>
        <v>0.26633485249065136</v>
      </c>
      <c r="O24" s="296">
        <f>VLOOKUP($A24&amp;"-"&amp;O$1,Datos_trabajo_input!$E$6:Q118,7,0)</f>
        <v>2.6095667350812694E-2</v>
      </c>
      <c r="P24" s="297">
        <f t="shared" si="2"/>
        <v>105.89705249548568</v>
      </c>
      <c r="Q24" s="297">
        <f t="shared" si="3"/>
        <v>47.176611517759731</v>
      </c>
      <c r="R24" s="297">
        <f t="shared" si="4"/>
        <v>42.94339151303587</v>
      </c>
      <c r="S24" s="297">
        <f t="shared" si="5"/>
        <v>1.9830352449183848</v>
      </c>
      <c r="T24" s="297">
        <f t="shared" si="6"/>
        <v>0.39123021849404233</v>
      </c>
      <c r="U24" s="297">
        <f t="shared" si="7"/>
        <v>74.676091455183581</v>
      </c>
      <c r="V24" s="297">
        <f t="shared" si="8"/>
        <v>7.3168134904226978</v>
      </c>
      <c r="W24" s="298">
        <f t="shared" si="9"/>
        <v>280.38422593529998</v>
      </c>
    </row>
    <row r="25" spans="1:23">
      <c r="A25" s="175">
        <v>2013</v>
      </c>
      <c r="B25" s="285">
        <v>9</v>
      </c>
      <c r="C25" s="285" t="s">
        <v>127</v>
      </c>
      <c r="D25" s="175" t="s">
        <v>367</v>
      </c>
      <c r="E25" s="299" t="s">
        <v>32</v>
      </c>
      <c r="F25" s="300">
        <v>412.83456246339</v>
      </c>
      <c r="G25" s="301">
        <v>34.912644079880003</v>
      </c>
      <c r="H25" s="302">
        <f t="shared" si="1"/>
        <v>8.4568123055288144E-2</v>
      </c>
      <c r="I25" s="296">
        <f>VLOOKUP($A25&amp;"-"&amp;I$1,Datos_trabajo_input!$E$6:K119,7,0)</f>
        <v>0.37768548548776754</v>
      </c>
      <c r="J25" s="296">
        <f>VLOOKUP($A25&amp;"-"&amp;J$1,Datos_trabajo_input!$E$6:L119,7,0)</f>
        <v>0.16825701003823931</v>
      </c>
      <c r="K25" s="296">
        <f>VLOOKUP($A25&amp;"-"&amp;K$1,Datos_trabajo_input!$E$6:M119,7,0)</f>
        <v>0.1531590850725863</v>
      </c>
      <c r="L25" s="296">
        <f>VLOOKUP($A25&amp;"-"&amp;L$1,Datos_trabajo_input!$E$6:N119,7,0)</f>
        <v>7.0725635092467E-3</v>
      </c>
      <c r="M25" s="296">
        <f>VLOOKUP($A25&amp;"-"&amp;M$1,Datos_trabajo_input!$E$6:O119,7,0)</f>
        <v>1.3953360506960923E-3</v>
      </c>
      <c r="N25" s="296">
        <f>VLOOKUP($A25&amp;"-"&amp;N$1,Datos_trabajo_input!$E$6:P119,7,0)</f>
        <v>0.26633485249065136</v>
      </c>
      <c r="O25" s="296">
        <f>VLOOKUP($A25&amp;"-"&amp;O$1,Datos_trabajo_input!$E$6:Q119,7,0)</f>
        <v>2.6095667350812694E-2</v>
      </c>
      <c r="P25" s="297">
        <f t="shared" si="2"/>
        <v>13.185998928971113</v>
      </c>
      <c r="Q25" s="297">
        <f t="shared" si="3"/>
        <v>5.8742971054098456</v>
      </c>
      <c r="R25" s="297">
        <f t="shared" si="4"/>
        <v>5.3471886247392675</v>
      </c>
      <c r="S25" s="297">
        <f t="shared" si="5"/>
        <v>0.24692189253067715</v>
      </c>
      <c r="T25" s="297">
        <f t="shared" si="6"/>
        <v>4.8714870909778073E-2</v>
      </c>
      <c r="U25" s="297">
        <f t="shared" si="7"/>
        <v>9.2984539110734534</v>
      </c>
      <c r="V25" s="297">
        <f t="shared" si="8"/>
        <v>0.91106874624586875</v>
      </c>
      <c r="W25" s="298">
        <f t="shared" si="9"/>
        <v>34.912644079879996</v>
      </c>
    </row>
    <row r="26" spans="1:23">
      <c r="A26" s="175">
        <v>2013</v>
      </c>
      <c r="B26" s="285">
        <v>9</v>
      </c>
      <c r="C26" s="285" t="s">
        <v>127</v>
      </c>
      <c r="D26" s="175" t="s">
        <v>367</v>
      </c>
      <c r="E26" s="299" t="s">
        <v>33</v>
      </c>
      <c r="F26" s="300">
        <v>420.13314894677001</v>
      </c>
      <c r="G26" s="301">
        <v>34.811031784020003</v>
      </c>
      <c r="H26" s="302">
        <f t="shared" si="1"/>
        <v>8.285714153069719E-2</v>
      </c>
      <c r="I26" s="296">
        <f>VLOOKUP($A26&amp;"-"&amp;I$1,Datos_trabajo_input!$E$6:K120,7,0)</f>
        <v>0.37768548548776754</v>
      </c>
      <c r="J26" s="296">
        <f>VLOOKUP($A26&amp;"-"&amp;J$1,Datos_trabajo_input!$E$6:L120,7,0)</f>
        <v>0.16825701003823931</v>
      </c>
      <c r="K26" s="296">
        <f>VLOOKUP($A26&amp;"-"&amp;K$1,Datos_trabajo_input!$E$6:M120,7,0)</f>
        <v>0.1531590850725863</v>
      </c>
      <c r="L26" s="296">
        <f>VLOOKUP($A26&amp;"-"&amp;L$1,Datos_trabajo_input!$E$6:N120,7,0)</f>
        <v>7.0725635092467E-3</v>
      </c>
      <c r="M26" s="296">
        <f>VLOOKUP($A26&amp;"-"&amp;M$1,Datos_trabajo_input!$E$6:O120,7,0)</f>
        <v>1.3953360506960923E-3</v>
      </c>
      <c r="N26" s="296">
        <f>VLOOKUP($A26&amp;"-"&amp;N$1,Datos_trabajo_input!$E$6:P120,7,0)</f>
        <v>0.26633485249065136</v>
      </c>
      <c r="O26" s="296">
        <f>VLOOKUP($A26&amp;"-"&amp;O$1,Datos_trabajo_input!$E$6:Q120,7,0)</f>
        <v>2.6095667350812694E-2</v>
      </c>
      <c r="P26" s="297">
        <f t="shared" si="2"/>
        <v>13.147621439677701</v>
      </c>
      <c r="Q26" s="297">
        <f t="shared" si="3"/>
        <v>5.8572001243253213</v>
      </c>
      <c r="R26" s="297">
        <f t="shared" si="4"/>
        <v>5.3316257784732253</v>
      </c>
      <c r="S26" s="297">
        <f t="shared" si="5"/>
        <v>0.24620323311488693</v>
      </c>
      <c r="T26" s="297">
        <f t="shared" si="6"/>
        <v>4.8573087610170616E-2</v>
      </c>
      <c r="U26" s="297">
        <f t="shared" si="7"/>
        <v>9.2713910152443439</v>
      </c>
      <c r="V26" s="297">
        <f t="shared" si="8"/>
        <v>0.90841710557435373</v>
      </c>
      <c r="W26" s="298">
        <f t="shared" si="9"/>
        <v>34.811031784019995</v>
      </c>
    </row>
    <row r="27" spans="1:23">
      <c r="A27" s="175">
        <v>2013</v>
      </c>
      <c r="B27" s="285">
        <v>9</v>
      </c>
      <c r="C27" s="285" t="s">
        <v>127</v>
      </c>
      <c r="D27" s="175" t="s">
        <v>367</v>
      </c>
      <c r="E27" s="299" t="s">
        <v>35</v>
      </c>
      <c r="F27" s="300">
        <v>452.04364472790002</v>
      </c>
      <c r="G27" s="301">
        <v>40.55020369663</v>
      </c>
      <c r="H27" s="302">
        <f t="shared" si="1"/>
        <v>8.9704178279153793E-2</v>
      </c>
      <c r="I27" s="296">
        <f>VLOOKUP($A27&amp;"-"&amp;I$1,Datos_trabajo_input!$E$6:K121,7,0)</f>
        <v>0.37768548548776754</v>
      </c>
      <c r="J27" s="296">
        <f>VLOOKUP($A27&amp;"-"&amp;J$1,Datos_trabajo_input!$E$6:L121,7,0)</f>
        <v>0.16825701003823931</v>
      </c>
      <c r="K27" s="296">
        <f>VLOOKUP($A27&amp;"-"&amp;K$1,Datos_trabajo_input!$E$6:M121,7,0)</f>
        <v>0.1531590850725863</v>
      </c>
      <c r="L27" s="296">
        <f>VLOOKUP($A27&amp;"-"&amp;L$1,Datos_trabajo_input!$E$6:N121,7,0)</f>
        <v>7.0725635092467E-3</v>
      </c>
      <c r="M27" s="296">
        <f>VLOOKUP($A27&amp;"-"&amp;M$1,Datos_trabajo_input!$E$6:O121,7,0)</f>
        <v>1.3953360506960923E-3</v>
      </c>
      <c r="N27" s="296">
        <f>VLOOKUP($A27&amp;"-"&amp;N$1,Datos_trabajo_input!$E$6:P121,7,0)</f>
        <v>0.26633485249065136</v>
      </c>
      <c r="O27" s="296">
        <f>VLOOKUP($A27&amp;"-"&amp;O$1,Datos_trabajo_input!$E$6:Q121,7,0)</f>
        <v>2.6095667350812694E-2</v>
      </c>
      <c r="P27" s="297">
        <f t="shared" si="2"/>
        <v>15.315223369789567</v>
      </c>
      <c r="Q27" s="297">
        <f t="shared" si="3"/>
        <v>6.8228560304365224</v>
      </c>
      <c r="R27" s="297">
        <f t="shared" si="4"/>
        <v>6.2106320976828577</v>
      </c>
      <c r="S27" s="297">
        <f t="shared" si="5"/>
        <v>0.28679389095730595</v>
      </c>
      <c r="T27" s="297">
        <f t="shared" si="6"/>
        <v>5.6581161080977792E-2</v>
      </c>
      <c r="U27" s="297">
        <f t="shared" si="7"/>
        <v>10.799932520007816</v>
      </c>
      <c r="V27" s="297">
        <f t="shared" si="8"/>
        <v>1.0581846266749517</v>
      </c>
      <c r="W27" s="298">
        <f t="shared" si="9"/>
        <v>40.55020369663</v>
      </c>
    </row>
    <row r="28" spans="1:23">
      <c r="A28" s="175">
        <v>2013</v>
      </c>
      <c r="B28" s="285">
        <v>9</v>
      </c>
      <c r="C28" s="285" t="s">
        <v>127</v>
      </c>
      <c r="D28" s="175" t="s">
        <v>367</v>
      </c>
      <c r="E28" s="299" t="s">
        <v>36</v>
      </c>
      <c r="F28" s="300">
        <v>167.75820257906</v>
      </c>
      <c r="G28" s="301">
        <v>13.2668685081</v>
      </c>
      <c r="H28" s="302">
        <f t="shared" si="1"/>
        <v>7.908327762302815E-2</v>
      </c>
      <c r="I28" s="296">
        <f>VLOOKUP($A28&amp;"-"&amp;I$1,Datos_trabajo_input!$E$6:K122,7,0)</f>
        <v>0.37768548548776754</v>
      </c>
      <c r="J28" s="296">
        <f>VLOOKUP($A28&amp;"-"&amp;J$1,Datos_trabajo_input!$E$6:L122,7,0)</f>
        <v>0.16825701003823931</v>
      </c>
      <c r="K28" s="296">
        <f>VLOOKUP($A28&amp;"-"&amp;K$1,Datos_trabajo_input!$E$6:M122,7,0)</f>
        <v>0.1531590850725863</v>
      </c>
      <c r="L28" s="296">
        <f>VLOOKUP($A28&amp;"-"&amp;L$1,Datos_trabajo_input!$E$6:N122,7,0)</f>
        <v>7.0725635092467E-3</v>
      </c>
      <c r="M28" s="296">
        <f>VLOOKUP($A28&amp;"-"&amp;M$1,Datos_trabajo_input!$E$6:O122,7,0)</f>
        <v>1.3953360506960923E-3</v>
      </c>
      <c r="N28" s="296">
        <f>VLOOKUP($A28&amp;"-"&amp;N$1,Datos_trabajo_input!$E$6:P122,7,0)</f>
        <v>0.26633485249065136</v>
      </c>
      <c r="O28" s="296">
        <f>VLOOKUP($A28&amp;"-"&amp;O$1,Datos_trabajo_input!$E$6:Q122,7,0)</f>
        <v>2.6095667350812694E-2</v>
      </c>
      <c r="P28" s="297">
        <f t="shared" si="2"/>
        <v>5.010703673384123</v>
      </c>
      <c r="Q28" s="297">
        <f t="shared" si="3"/>
        <v>2.2322436277433826</v>
      </c>
      <c r="R28" s="297">
        <f t="shared" si="4"/>
        <v>2.031941442478904</v>
      </c>
      <c r="S28" s="297">
        <f t="shared" si="5"/>
        <v>9.3830770092362265E-2</v>
      </c>
      <c r="T28" s="297">
        <f t="shared" si="6"/>
        <v>1.8511739909196613E-2</v>
      </c>
      <c r="U28" s="297">
        <f t="shared" si="7"/>
        <v>3.5334294671176814</v>
      </c>
      <c r="V28" s="297">
        <f t="shared" si="8"/>
        <v>0.34620778737435026</v>
      </c>
      <c r="W28" s="298">
        <f t="shared" si="9"/>
        <v>13.266868508100002</v>
      </c>
    </row>
    <row r="29" spans="1:23">
      <c r="A29" s="175">
        <v>2013</v>
      </c>
      <c r="B29" s="285">
        <v>9</v>
      </c>
      <c r="C29" s="285" t="s">
        <v>127</v>
      </c>
      <c r="D29" s="175" t="s">
        <v>367</v>
      </c>
      <c r="E29" s="299" t="s">
        <v>37</v>
      </c>
      <c r="F29" s="300">
        <v>403.81739889439012</v>
      </c>
      <c r="G29" s="301">
        <v>31.34101139885</v>
      </c>
      <c r="H29" s="302">
        <f t="shared" si="1"/>
        <v>7.7611840115503733E-2</v>
      </c>
      <c r="I29" s="296">
        <f>VLOOKUP($A29&amp;"-"&amp;I$1,Datos_trabajo_input!$E$6:K123,7,0)</f>
        <v>0.37768548548776754</v>
      </c>
      <c r="J29" s="296">
        <f>VLOOKUP($A29&amp;"-"&amp;J$1,Datos_trabajo_input!$E$6:L123,7,0)</f>
        <v>0.16825701003823931</v>
      </c>
      <c r="K29" s="296">
        <f>VLOOKUP($A29&amp;"-"&amp;K$1,Datos_trabajo_input!$E$6:M123,7,0)</f>
        <v>0.1531590850725863</v>
      </c>
      <c r="L29" s="296">
        <f>VLOOKUP($A29&amp;"-"&amp;L$1,Datos_trabajo_input!$E$6:N123,7,0)</f>
        <v>7.0725635092467E-3</v>
      </c>
      <c r="M29" s="296">
        <f>VLOOKUP($A29&amp;"-"&amp;M$1,Datos_trabajo_input!$E$6:O123,7,0)</f>
        <v>1.3953360506960923E-3</v>
      </c>
      <c r="N29" s="296">
        <f>VLOOKUP($A29&amp;"-"&amp;N$1,Datos_trabajo_input!$E$6:P123,7,0)</f>
        <v>0.26633485249065136</v>
      </c>
      <c r="O29" s="296">
        <f>VLOOKUP($A29&amp;"-"&amp;O$1,Datos_trabajo_input!$E$6:Q123,7,0)</f>
        <v>2.6095667350812694E-2</v>
      </c>
      <c r="P29" s="297">
        <f t="shared" si="2"/>
        <v>11.837045105852319</v>
      </c>
      <c r="Q29" s="297">
        <f t="shared" si="3"/>
        <v>5.2733448695448768</v>
      </c>
      <c r="R29" s="297">
        <f t="shared" si="4"/>
        <v>4.8001606310973637</v>
      </c>
      <c r="S29" s="297">
        <f t="shared" si="5"/>
        <v>0.22166129356239139</v>
      </c>
      <c r="T29" s="297">
        <f t="shared" si="6"/>
        <v>4.3731243070092574E-2</v>
      </c>
      <c r="U29" s="297">
        <f t="shared" si="7"/>
        <v>8.3472036478205371</v>
      </c>
      <c r="V29" s="297">
        <f t="shared" si="8"/>
        <v>0.81786460790241844</v>
      </c>
      <c r="W29" s="298">
        <f t="shared" si="9"/>
        <v>31.341011398849997</v>
      </c>
    </row>
    <row r="30" spans="1:23">
      <c r="A30" s="175">
        <v>2013</v>
      </c>
      <c r="B30" s="285">
        <v>9</v>
      </c>
      <c r="C30" s="285" t="s">
        <v>127</v>
      </c>
      <c r="D30" s="175" t="s">
        <v>367</v>
      </c>
      <c r="E30" s="299" t="s">
        <v>38</v>
      </c>
      <c r="F30" s="300">
        <v>54.356810574850002</v>
      </c>
      <c r="G30" s="301">
        <v>3.7186296467200002</v>
      </c>
      <c r="H30" s="302">
        <f t="shared" si="1"/>
        <v>6.8411476085400574E-2</v>
      </c>
      <c r="I30" s="296">
        <f>VLOOKUP($A30&amp;"-"&amp;I$1,Datos_trabajo_input!$E$6:K124,7,0)</f>
        <v>0.37768548548776754</v>
      </c>
      <c r="J30" s="296">
        <f>VLOOKUP($A30&amp;"-"&amp;J$1,Datos_trabajo_input!$E$6:L124,7,0)</f>
        <v>0.16825701003823931</v>
      </c>
      <c r="K30" s="296">
        <f>VLOOKUP($A30&amp;"-"&amp;K$1,Datos_trabajo_input!$E$6:M124,7,0)</f>
        <v>0.1531590850725863</v>
      </c>
      <c r="L30" s="296">
        <f>VLOOKUP($A30&amp;"-"&amp;L$1,Datos_trabajo_input!$E$6:N124,7,0)</f>
        <v>7.0725635092467E-3</v>
      </c>
      <c r="M30" s="296">
        <f>VLOOKUP($A30&amp;"-"&amp;M$1,Datos_trabajo_input!$E$6:O124,7,0)</f>
        <v>1.3953360506960923E-3</v>
      </c>
      <c r="N30" s="296">
        <f>VLOOKUP($A30&amp;"-"&amp;N$1,Datos_trabajo_input!$E$6:P124,7,0)</f>
        <v>0.26633485249065136</v>
      </c>
      <c r="O30" s="296">
        <f>VLOOKUP($A30&amp;"-"&amp;O$1,Datos_trabajo_input!$E$6:Q124,7,0)</f>
        <v>2.6095667350812694E-2</v>
      </c>
      <c r="P30" s="297">
        <f t="shared" si="2"/>
        <v>1.4044724434706488</v>
      </c>
      <c r="Q30" s="297">
        <f t="shared" si="3"/>
        <v>0.62568550579666138</v>
      </c>
      <c r="R30" s="297">
        <f t="shared" si="4"/>
        <v>0.56954191441543001</v>
      </c>
      <c r="S30" s="297">
        <f t="shared" si="5"/>
        <v>2.6300244343794819E-2</v>
      </c>
      <c r="T30" s="297">
        <f t="shared" si="6"/>
        <v>5.18873800525569E-3</v>
      </c>
      <c r="U30" s="297">
        <f t="shared" si="7"/>
        <v>0.99040067842653423</v>
      </c>
      <c r="V30" s="297">
        <f t="shared" si="8"/>
        <v>9.7040122261675257E-2</v>
      </c>
      <c r="W30" s="298">
        <f t="shared" si="9"/>
        <v>3.7186296467200002</v>
      </c>
    </row>
    <row r="31" spans="1:23">
      <c r="A31" s="178">
        <v>2013</v>
      </c>
      <c r="B31" s="285">
        <v>9</v>
      </c>
      <c r="C31" s="285" t="s">
        <v>127</v>
      </c>
      <c r="D31" s="178" t="s">
        <v>367</v>
      </c>
      <c r="E31" s="304" t="s">
        <v>39</v>
      </c>
      <c r="F31" s="305">
        <v>74.693775835980006</v>
      </c>
      <c r="G31" s="306">
        <v>6.2380400205899997</v>
      </c>
      <c r="H31" s="307">
        <f t="shared" si="1"/>
        <v>8.3514857172143853E-2</v>
      </c>
      <c r="I31" s="296">
        <f>VLOOKUP($A31&amp;"-"&amp;I$1,Datos_trabajo_input!$E$6:K125,7,0)</f>
        <v>0.37768548548776754</v>
      </c>
      <c r="J31" s="296">
        <f>VLOOKUP($A31&amp;"-"&amp;J$1,Datos_trabajo_input!$E$6:L125,7,0)</f>
        <v>0.16825701003823931</v>
      </c>
      <c r="K31" s="296">
        <f>VLOOKUP($A31&amp;"-"&amp;K$1,Datos_trabajo_input!$E$6:M125,7,0)</f>
        <v>0.1531590850725863</v>
      </c>
      <c r="L31" s="296">
        <f>VLOOKUP($A31&amp;"-"&amp;L$1,Datos_trabajo_input!$E$6:N125,7,0)</f>
        <v>7.0725635092467E-3</v>
      </c>
      <c r="M31" s="296">
        <f>VLOOKUP($A31&amp;"-"&amp;M$1,Datos_trabajo_input!$E$6:O125,7,0)</f>
        <v>1.3953360506960923E-3</v>
      </c>
      <c r="N31" s="296">
        <f>VLOOKUP($A31&amp;"-"&amp;N$1,Datos_trabajo_input!$E$6:P125,7,0)</f>
        <v>0.26633485249065136</v>
      </c>
      <c r="O31" s="296">
        <f>VLOOKUP($A31&amp;"-"&amp;O$1,Datos_trabajo_input!$E$6:Q125,7,0)</f>
        <v>2.6095667350812694E-2</v>
      </c>
      <c r="P31" s="297">
        <f t="shared" si="2"/>
        <v>2.3560171736686573</v>
      </c>
      <c r="Q31" s="297">
        <f t="shared" si="3"/>
        <v>1.0495939623633501</v>
      </c>
      <c r="R31" s="297">
        <f t="shared" si="4"/>
        <v>0.95541250219974172</v>
      </c>
      <c r="S31" s="297">
        <f t="shared" si="5"/>
        <v>4.4118934218845364E-2</v>
      </c>
      <c r="T31" s="297">
        <f t="shared" si="6"/>
        <v>8.7041621264142208E-3</v>
      </c>
      <c r="U31" s="297">
        <f t="shared" si="7"/>
        <v>1.6614074687146174</v>
      </c>
      <c r="V31" s="297">
        <f t="shared" si="8"/>
        <v>0.16278581729837341</v>
      </c>
      <c r="W31" s="298">
        <f t="shared" si="9"/>
        <v>6.2380400205899997</v>
      </c>
    </row>
    <row r="32" spans="1:23">
      <c r="A32" s="172">
        <v>2013</v>
      </c>
      <c r="B32" s="285">
        <v>2</v>
      </c>
      <c r="C32" s="285" t="s">
        <v>120</v>
      </c>
      <c r="D32" s="172" t="s">
        <v>368</v>
      </c>
      <c r="E32" s="172" t="s">
        <v>34</v>
      </c>
      <c r="F32" s="293">
        <v>858.95146308000994</v>
      </c>
      <c r="G32" s="294">
        <v>67.929088985090004</v>
      </c>
      <c r="H32" s="295">
        <f t="shared" si="1"/>
        <v>7.9083733953384652E-2</v>
      </c>
      <c r="I32" s="296">
        <f>VLOOKUP($A32&amp;"-"&amp;I$1,Datos_trabajo_input!$E$6:K126,7,0)</f>
        <v>0.37768548548776754</v>
      </c>
      <c r="J32" s="296">
        <f>VLOOKUP($A32&amp;"-"&amp;J$1,Datos_trabajo_input!$E$6:L126,7,0)</f>
        <v>0.16825701003823931</v>
      </c>
      <c r="K32" s="296">
        <f>VLOOKUP($A32&amp;"-"&amp;K$1,Datos_trabajo_input!$E$6:M126,7,0)</f>
        <v>0.1531590850725863</v>
      </c>
      <c r="L32" s="296">
        <f>VLOOKUP($A32&amp;"-"&amp;L$1,Datos_trabajo_input!$E$6:N126,7,0)</f>
        <v>7.0725635092467E-3</v>
      </c>
      <c r="M32" s="296">
        <f>VLOOKUP($A32&amp;"-"&amp;M$1,Datos_trabajo_input!$E$6:O126,7,0)</f>
        <v>1.3953360506960923E-3</v>
      </c>
      <c r="N32" s="296">
        <f>VLOOKUP($A32&amp;"-"&amp;N$1,Datos_trabajo_input!$E$6:P126,7,0)</f>
        <v>0.26633485249065136</v>
      </c>
      <c r="O32" s="296">
        <f>VLOOKUP($A32&amp;"-"&amp;O$1,Datos_trabajo_input!$E$6:Q126,7,0)</f>
        <v>2.6095667350812694E-2</v>
      </c>
      <c r="P32" s="297">
        <f t="shared" si="2"/>
        <v>25.65583095207548</v>
      </c>
      <c r="Q32" s="297">
        <f t="shared" si="3"/>
        <v>11.429545407252741</v>
      </c>
      <c r="R32" s="297">
        <f t="shared" si="4"/>
        <v>10.403957118770684</v>
      </c>
      <c r="S32" s="297">
        <f t="shared" si="5"/>
        <v>0.48043279597231953</v>
      </c>
      <c r="T32" s="297">
        <f t="shared" si="6"/>
        <v>9.4783906751838912E-2</v>
      </c>
      <c r="U32" s="297">
        <f t="shared" si="7"/>
        <v>18.091883894668278</v>
      </c>
      <c r="V32" s="297">
        <f t="shared" si="8"/>
        <v>1.7726549095986635</v>
      </c>
      <c r="W32" s="298">
        <f t="shared" si="9"/>
        <v>67.929088985090004</v>
      </c>
    </row>
    <row r="33" spans="1:23">
      <c r="A33" s="175">
        <v>2013</v>
      </c>
      <c r="B33" s="285">
        <v>2</v>
      </c>
      <c r="C33" s="285" t="s">
        <v>120</v>
      </c>
      <c r="D33" s="175" t="s">
        <v>368</v>
      </c>
      <c r="E33" s="299" t="s">
        <v>25</v>
      </c>
      <c r="F33" s="300">
        <v>74.465639961829993</v>
      </c>
      <c r="G33" s="301">
        <v>2.8161718812199998</v>
      </c>
      <c r="H33" s="302">
        <f t="shared" si="1"/>
        <v>3.7818407021863086E-2</v>
      </c>
      <c r="I33" s="296">
        <f>VLOOKUP($A33&amp;"-"&amp;I$1,Datos_trabajo_input!$E$6:K127,7,0)</f>
        <v>0.37768548548776754</v>
      </c>
      <c r="J33" s="296">
        <f>VLOOKUP($A33&amp;"-"&amp;J$1,Datos_trabajo_input!$E$6:L127,7,0)</f>
        <v>0.16825701003823931</v>
      </c>
      <c r="K33" s="296">
        <f>VLOOKUP($A33&amp;"-"&amp;K$1,Datos_trabajo_input!$E$6:M127,7,0)</f>
        <v>0.1531590850725863</v>
      </c>
      <c r="L33" s="296">
        <f>VLOOKUP($A33&amp;"-"&amp;L$1,Datos_trabajo_input!$E$6:N127,7,0)</f>
        <v>7.0725635092467E-3</v>
      </c>
      <c r="M33" s="296">
        <f>VLOOKUP($A33&amp;"-"&amp;M$1,Datos_trabajo_input!$E$6:O127,7,0)</f>
        <v>1.3953360506960923E-3</v>
      </c>
      <c r="N33" s="296">
        <f>VLOOKUP($A33&amp;"-"&amp;N$1,Datos_trabajo_input!$E$6:P127,7,0)</f>
        <v>0.26633485249065136</v>
      </c>
      <c r="O33" s="296">
        <f>VLOOKUP($A33&amp;"-"&amp;O$1,Datos_trabajo_input!$E$6:Q127,7,0)</f>
        <v>2.6095667350812694E-2</v>
      </c>
      <c r="P33" s="297">
        <f t="shared" si="2"/>
        <v>1.0636272441755752</v>
      </c>
      <c r="Q33" s="297">
        <f t="shared" si="3"/>
        <v>0.47384066048784079</v>
      </c>
      <c r="R33" s="297">
        <f t="shared" si="4"/>
        <v>0.43132230873479938</v>
      </c>
      <c r="S33" s="297">
        <f t="shared" si="5"/>
        <v>1.9917554482883203E-2</v>
      </c>
      <c r="T33" s="297">
        <f t="shared" si="6"/>
        <v>3.9295061508228995E-3</v>
      </c>
      <c r="U33" s="297">
        <f t="shared" si="7"/>
        <v>0.75004472257304877</v>
      </c>
      <c r="V33" s="297">
        <f t="shared" si="8"/>
        <v>7.3489884615029519E-2</v>
      </c>
      <c r="W33" s="298">
        <f t="shared" si="9"/>
        <v>2.8161718812199998</v>
      </c>
    </row>
    <row r="34" spans="1:23">
      <c r="A34" s="175">
        <v>2013</v>
      </c>
      <c r="B34" s="285">
        <v>2</v>
      </c>
      <c r="C34" s="285" t="s">
        <v>120</v>
      </c>
      <c r="D34" s="175" t="s">
        <v>368</v>
      </c>
      <c r="E34" s="299" t="s">
        <v>26</v>
      </c>
      <c r="F34" s="300">
        <v>144.07984798291</v>
      </c>
      <c r="G34" s="301">
        <v>13.183763002479999</v>
      </c>
      <c r="H34" s="302">
        <f t="shared" si="1"/>
        <v>9.1503171241850478E-2</v>
      </c>
      <c r="I34" s="296">
        <f>VLOOKUP($A34&amp;"-"&amp;I$1,Datos_trabajo_input!$E$6:K128,7,0)</f>
        <v>0.37768548548776754</v>
      </c>
      <c r="J34" s="296">
        <f>VLOOKUP($A34&amp;"-"&amp;J$1,Datos_trabajo_input!$E$6:L128,7,0)</f>
        <v>0.16825701003823931</v>
      </c>
      <c r="K34" s="296">
        <f>VLOOKUP($A34&amp;"-"&amp;K$1,Datos_trabajo_input!$E$6:M128,7,0)</f>
        <v>0.1531590850725863</v>
      </c>
      <c r="L34" s="296">
        <f>VLOOKUP($A34&amp;"-"&amp;L$1,Datos_trabajo_input!$E$6:N128,7,0)</f>
        <v>7.0725635092467E-3</v>
      </c>
      <c r="M34" s="296">
        <f>VLOOKUP($A34&amp;"-"&amp;M$1,Datos_trabajo_input!$E$6:O128,7,0)</f>
        <v>1.3953360506960923E-3</v>
      </c>
      <c r="N34" s="296">
        <f>VLOOKUP($A34&amp;"-"&amp;N$1,Datos_trabajo_input!$E$6:P128,7,0)</f>
        <v>0.26633485249065136</v>
      </c>
      <c r="O34" s="296">
        <f>VLOOKUP($A34&amp;"-"&amp;O$1,Datos_trabajo_input!$E$6:Q128,7,0)</f>
        <v>2.6095667350812694E-2</v>
      </c>
      <c r="P34" s="297">
        <f t="shared" si="2"/>
        <v>4.979315930147326</v>
      </c>
      <c r="Q34" s="297">
        <f t="shared" si="3"/>
        <v>2.2182605438500453</v>
      </c>
      <c r="R34" s="297">
        <f t="shared" si="4"/>
        <v>2.01921307927365</v>
      </c>
      <c r="S34" s="297">
        <f t="shared" si="5"/>
        <v>9.3243001125896757E-2</v>
      </c>
      <c r="T34" s="297">
        <f t="shared" si="6"/>
        <v>1.8395779801193699E-2</v>
      </c>
      <c r="U34" s="297">
        <f t="shared" si="7"/>
        <v>3.5112955745372174</v>
      </c>
      <c r="V34" s="297">
        <f t="shared" si="8"/>
        <v>0.34403909374466968</v>
      </c>
      <c r="W34" s="298">
        <f t="shared" si="9"/>
        <v>13.183763002479999</v>
      </c>
    </row>
    <row r="35" spans="1:23">
      <c r="A35" s="175">
        <v>2013</v>
      </c>
      <c r="B35" s="285">
        <v>2</v>
      </c>
      <c r="C35" s="285" t="s">
        <v>120</v>
      </c>
      <c r="D35" s="175" t="s">
        <v>368</v>
      </c>
      <c r="E35" s="299" t="s">
        <v>27</v>
      </c>
      <c r="F35" s="300">
        <v>260.79360021167997</v>
      </c>
      <c r="G35" s="301">
        <v>15.70975666258</v>
      </c>
      <c r="H35" s="302">
        <f t="shared" si="1"/>
        <v>6.023827521008477E-2</v>
      </c>
      <c r="I35" s="296">
        <f>VLOOKUP($A35&amp;"-"&amp;I$1,Datos_trabajo_input!$E$6:K129,7,0)</f>
        <v>0.37768548548776754</v>
      </c>
      <c r="J35" s="296">
        <f>VLOOKUP($A35&amp;"-"&amp;J$1,Datos_trabajo_input!$E$6:L129,7,0)</f>
        <v>0.16825701003823931</v>
      </c>
      <c r="K35" s="296">
        <f>VLOOKUP($A35&amp;"-"&amp;K$1,Datos_trabajo_input!$E$6:M129,7,0)</f>
        <v>0.1531590850725863</v>
      </c>
      <c r="L35" s="296">
        <f>VLOOKUP($A35&amp;"-"&amp;L$1,Datos_trabajo_input!$E$6:N129,7,0)</f>
        <v>7.0725635092467E-3</v>
      </c>
      <c r="M35" s="296">
        <f>VLOOKUP($A35&amp;"-"&amp;M$1,Datos_trabajo_input!$E$6:O129,7,0)</f>
        <v>1.3953360506960923E-3</v>
      </c>
      <c r="N35" s="296">
        <f>VLOOKUP($A35&amp;"-"&amp;N$1,Datos_trabajo_input!$E$6:P129,7,0)</f>
        <v>0.26633485249065136</v>
      </c>
      <c r="O35" s="296">
        <f>VLOOKUP($A35&amp;"-"&amp;O$1,Datos_trabajo_input!$E$6:Q129,7,0)</f>
        <v>2.6095667350812694E-2</v>
      </c>
      <c r="P35" s="297">
        <f t="shared" si="2"/>
        <v>5.9333470720012178</v>
      </c>
      <c r="Q35" s="297">
        <f t="shared" si="3"/>
        <v>2.6432766844740199</v>
      </c>
      <c r="R35" s="297">
        <f t="shared" si="4"/>
        <v>2.4060919571537198</v>
      </c>
      <c r="S35" s="297">
        <f t="shared" si="5"/>
        <v>0.11110825171090853</v>
      </c>
      <c r="T35" s="297">
        <f t="shared" si="6"/>
        <v>2.1920389818961002E-2</v>
      </c>
      <c r="U35" s="297">
        <f t="shared" si="7"/>
        <v>4.1840557233922722</v>
      </c>
      <c r="V35" s="297">
        <f t="shared" si="8"/>
        <v>0.40995658402890112</v>
      </c>
      <c r="W35" s="298">
        <f t="shared" si="9"/>
        <v>15.709756662579998</v>
      </c>
    </row>
    <row r="36" spans="1:23">
      <c r="A36" s="175">
        <v>2013</v>
      </c>
      <c r="B36" s="285">
        <v>2</v>
      </c>
      <c r="C36" s="285" t="s">
        <v>120</v>
      </c>
      <c r="D36" s="175" t="s">
        <v>368</v>
      </c>
      <c r="E36" s="299" t="s">
        <v>28</v>
      </c>
      <c r="F36" s="300">
        <v>124.60839322993</v>
      </c>
      <c r="G36" s="301">
        <v>11.3285829985</v>
      </c>
      <c r="H36" s="302">
        <f t="shared" si="1"/>
        <v>9.0913482670435072E-2</v>
      </c>
      <c r="I36" s="296">
        <f>VLOOKUP($A36&amp;"-"&amp;I$1,Datos_trabajo_input!$E$6:K130,7,0)</f>
        <v>0.37768548548776754</v>
      </c>
      <c r="J36" s="296">
        <f>VLOOKUP($A36&amp;"-"&amp;J$1,Datos_trabajo_input!$E$6:L130,7,0)</f>
        <v>0.16825701003823931</v>
      </c>
      <c r="K36" s="296">
        <f>VLOOKUP($A36&amp;"-"&amp;K$1,Datos_trabajo_input!$E$6:M130,7,0)</f>
        <v>0.1531590850725863</v>
      </c>
      <c r="L36" s="296">
        <f>VLOOKUP($A36&amp;"-"&amp;L$1,Datos_trabajo_input!$E$6:N130,7,0)</f>
        <v>7.0725635092467E-3</v>
      </c>
      <c r="M36" s="296">
        <f>VLOOKUP($A36&amp;"-"&amp;M$1,Datos_trabajo_input!$E$6:O130,7,0)</f>
        <v>1.3953360506960923E-3</v>
      </c>
      <c r="N36" s="296">
        <f>VLOOKUP($A36&amp;"-"&amp;N$1,Datos_trabajo_input!$E$6:P130,7,0)</f>
        <v>0.26633485249065136</v>
      </c>
      <c r="O36" s="296">
        <f>VLOOKUP($A36&amp;"-"&amp;O$1,Datos_trabajo_input!$E$6:Q130,7,0)</f>
        <v>2.6095667350812694E-2</v>
      </c>
      <c r="P36" s="297">
        <f t="shared" si="2"/>
        <v>4.2786413696769419</v>
      </c>
      <c r="Q36" s="297">
        <f t="shared" si="3"/>
        <v>1.9061135032976417</v>
      </c>
      <c r="R36" s="297">
        <f t="shared" si="4"/>
        <v>1.7350754072191164</v>
      </c>
      <c r="S36" s="297">
        <f t="shared" si="5"/>
        <v>8.0122122726663664E-2</v>
      </c>
      <c r="T36" s="297">
        <f t="shared" si="6"/>
        <v>1.5807180261109884E-2</v>
      </c>
      <c r="U36" s="297">
        <f t="shared" si="7"/>
        <v>3.0171964818335986</v>
      </c>
      <c r="V36" s="297">
        <f t="shared" si="8"/>
        <v>0.29562693348492824</v>
      </c>
      <c r="W36" s="298">
        <f t="shared" si="9"/>
        <v>11.328582998500002</v>
      </c>
    </row>
    <row r="37" spans="1:23">
      <c r="A37" s="175">
        <v>2013</v>
      </c>
      <c r="B37" s="285">
        <v>2</v>
      </c>
      <c r="C37" s="285" t="s">
        <v>120</v>
      </c>
      <c r="D37" s="175" t="s">
        <v>368</v>
      </c>
      <c r="E37" s="299" t="s">
        <v>29</v>
      </c>
      <c r="F37" s="300">
        <v>315.38578351601001</v>
      </c>
      <c r="G37" s="301">
        <v>26.745650101879999</v>
      </c>
      <c r="H37" s="302">
        <f t="shared" si="1"/>
        <v>8.4802966714960709E-2</v>
      </c>
      <c r="I37" s="296">
        <f>VLOOKUP($A37&amp;"-"&amp;I$1,Datos_trabajo_input!$E$6:K131,7,0)</f>
        <v>0.37768548548776754</v>
      </c>
      <c r="J37" s="296">
        <f>VLOOKUP($A37&amp;"-"&amp;J$1,Datos_trabajo_input!$E$6:L131,7,0)</f>
        <v>0.16825701003823931</v>
      </c>
      <c r="K37" s="296">
        <f>VLOOKUP($A37&amp;"-"&amp;K$1,Datos_trabajo_input!$E$6:M131,7,0)</f>
        <v>0.1531590850725863</v>
      </c>
      <c r="L37" s="296">
        <f>VLOOKUP($A37&amp;"-"&amp;L$1,Datos_trabajo_input!$E$6:N131,7,0)</f>
        <v>7.0725635092467E-3</v>
      </c>
      <c r="M37" s="296">
        <f>VLOOKUP($A37&amp;"-"&amp;M$1,Datos_trabajo_input!$E$6:O131,7,0)</f>
        <v>1.3953360506960923E-3</v>
      </c>
      <c r="N37" s="296">
        <f>VLOOKUP($A37&amp;"-"&amp;N$1,Datos_trabajo_input!$E$6:P131,7,0)</f>
        <v>0.26633485249065136</v>
      </c>
      <c r="O37" s="296">
        <f>VLOOKUP($A37&amp;"-"&amp;O$1,Datos_trabajo_input!$E$6:Q131,7,0)</f>
        <v>2.6095667350812694E-2</v>
      </c>
      <c r="P37" s="297">
        <f t="shared" si="2"/>
        <v>10.101443843414506</v>
      </c>
      <c r="Q37" s="297">
        <f t="shared" si="3"/>
        <v>4.500143117671259</v>
      </c>
      <c r="R37" s="297">
        <f t="shared" si="4"/>
        <v>4.0963392992754653</v>
      </c>
      <c r="S37" s="297">
        <f t="shared" si="5"/>
        <v>0.18916030894163677</v>
      </c>
      <c r="T37" s="297">
        <f t="shared" si="6"/>
        <v>3.7319169786456781E-2</v>
      </c>
      <c r="U37" s="297">
        <f t="shared" si="7"/>
        <v>7.1232987746507845</v>
      </c>
      <c r="V37" s="297">
        <f t="shared" si="8"/>
        <v>0.69794558813989005</v>
      </c>
      <c r="W37" s="298">
        <f t="shared" si="9"/>
        <v>26.745650101879999</v>
      </c>
    </row>
    <row r="38" spans="1:23">
      <c r="A38" s="175">
        <v>2013</v>
      </c>
      <c r="B38" s="285">
        <v>2</v>
      </c>
      <c r="C38" s="285" t="s">
        <v>120</v>
      </c>
      <c r="D38" s="175" t="s">
        <v>368</v>
      </c>
      <c r="E38" s="299" t="s">
        <v>30</v>
      </c>
      <c r="F38" s="300">
        <v>771.72776136898005</v>
      </c>
      <c r="G38" s="301">
        <v>73.495065931049993</v>
      </c>
      <c r="H38" s="302">
        <f t="shared" si="1"/>
        <v>9.5234446148050877E-2</v>
      </c>
      <c r="I38" s="296">
        <f>VLOOKUP($A38&amp;"-"&amp;I$1,Datos_trabajo_input!$E$6:K132,7,0)</f>
        <v>0.37768548548776754</v>
      </c>
      <c r="J38" s="296">
        <f>VLOOKUP($A38&amp;"-"&amp;J$1,Datos_trabajo_input!$E$6:L132,7,0)</f>
        <v>0.16825701003823931</v>
      </c>
      <c r="K38" s="296">
        <f>VLOOKUP($A38&amp;"-"&amp;K$1,Datos_trabajo_input!$E$6:M132,7,0)</f>
        <v>0.1531590850725863</v>
      </c>
      <c r="L38" s="296">
        <f>VLOOKUP($A38&amp;"-"&amp;L$1,Datos_trabajo_input!$E$6:N132,7,0)</f>
        <v>7.0725635092467E-3</v>
      </c>
      <c r="M38" s="296">
        <f>VLOOKUP($A38&amp;"-"&amp;M$1,Datos_trabajo_input!$E$6:O132,7,0)</f>
        <v>1.3953360506960923E-3</v>
      </c>
      <c r="N38" s="296">
        <f>VLOOKUP($A38&amp;"-"&amp;N$1,Datos_trabajo_input!$E$6:P132,7,0)</f>
        <v>0.26633485249065136</v>
      </c>
      <c r="O38" s="296">
        <f>VLOOKUP($A38&amp;"-"&amp;O$1,Datos_trabajo_input!$E$6:Q132,7,0)</f>
        <v>2.6095667350812694E-2</v>
      </c>
      <c r="P38" s="297">
        <f t="shared" si="2"/>
        <v>27.758019657124102</v>
      </c>
      <c r="Q38" s="297">
        <f t="shared" si="3"/>
        <v>12.366060046121738</v>
      </c>
      <c r="R38" s="297">
        <f t="shared" si="4"/>
        <v>11.256437055349025</v>
      </c>
      <c r="S38" s="297">
        <f t="shared" si="5"/>
        <v>0.51979852141362448</v>
      </c>
      <c r="T38" s="297">
        <f t="shared" si="6"/>
        <v>0.10255031504188022</v>
      </c>
      <c r="U38" s="297">
        <f t="shared" si="7"/>
        <v>19.574297543536897</v>
      </c>
      <c r="V38" s="297">
        <f t="shared" si="8"/>
        <v>1.9179027924627277</v>
      </c>
      <c r="W38" s="298">
        <f t="shared" si="9"/>
        <v>73.495065931049993</v>
      </c>
    </row>
    <row r="39" spans="1:23">
      <c r="A39" s="175">
        <v>2013</v>
      </c>
      <c r="B39" s="285">
        <v>2</v>
      </c>
      <c r="C39" s="285" t="s">
        <v>120</v>
      </c>
      <c r="D39" s="175" t="s">
        <v>368</v>
      </c>
      <c r="E39" s="299" t="s">
        <v>118</v>
      </c>
      <c r="F39" s="300">
        <v>3158.19046328695</v>
      </c>
      <c r="G39" s="301">
        <v>284.3881770918</v>
      </c>
      <c r="H39" s="302">
        <f t="shared" si="1"/>
        <v>9.0047823396888257E-2</v>
      </c>
      <c r="I39" s="296">
        <f>VLOOKUP($A39&amp;"-"&amp;I$1,Datos_trabajo_input!$E$6:K133,7,0)</f>
        <v>0.37768548548776754</v>
      </c>
      <c r="J39" s="296">
        <f>VLOOKUP($A39&amp;"-"&amp;J$1,Datos_trabajo_input!$E$6:L133,7,0)</f>
        <v>0.16825701003823931</v>
      </c>
      <c r="K39" s="296">
        <f>VLOOKUP($A39&amp;"-"&amp;K$1,Datos_trabajo_input!$E$6:M133,7,0)</f>
        <v>0.1531590850725863</v>
      </c>
      <c r="L39" s="296">
        <f>VLOOKUP($A39&amp;"-"&amp;L$1,Datos_trabajo_input!$E$6:N133,7,0)</f>
        <v>7.0725635092467E-3</v>
      </c>
      <c r="M39" s="296">
        <f>VLOOKUP($A39&amp;"-"&amp;M$1,Datos_trabajo_input!$E$6:O133,7,0)</f>
        <v>1.3953360506960923E-3</v>
      </c>
      <c r="N39" s="296">
        <f>VLOOKUP($A39&amp;"-"&amp;N$1,Datos_trabajo_input!$E$6:P133,7,0)</f>
        <v>0.26633485249065136</v>
      </c>
      <c r="O39" s="296">
        <f>VLOOKUP($A39&amp;"-"&amp;O$1,Datos_trabajo_input!$E$6:Q133,7,0)</f>
        <v>2.6095667350812694E-2</v>
      </c>
      <c r="P39" s="297">
        <f t="shared" si="2"/>
        <v>107.40928673189769</v>
      </c>
      <c r="Q39" s="297">
        <f t="shared" si="3"/>
        <v>47.850304367691571</v>
      </c>
      <c r="R39" s="297">
        <f t="shared" si="4"/>
        <v>43.556633008840734</v>
      </c>
      <c r="S39" s="297">
        <f t="shared" si="5"/>
        <v>2.0113534437606528</v>
      </c>
      <c r="T39" s="297">
        <f t="shared" si="6"/>
        <v>0.39681707588793314</v>
      </c>
      <c r="U39" s="297">
        <f t="shared" si="7"/>
        <v>75.742483195829791</v>
      </c>
      <c r="V39" s="297">
        <f t="shared" si="8"/>
        <v>7.4212992678916239</v>
      </c>
      <c r="W39" s="298">
        <f t="shared" si="9"/>
        <v>284.3881770918</v>
      </c>
    </row>
    <row r="40" spans="1:23">
      <c r="A40" s="175">
        <v>2013</v>
      </c>
      <c r="B40" s="285">
        <v>2</v>
      </c>
      <c r="C40" s="285" t="s">
        <v>120</v>
      </c>
      <c r="D40" s="175" t="s">
        <v>368</v>
      </c>
      <c r="E40" s="299" t="s">
        <v>32</v>
      </c>
      <c r="F40" s="300">
        <v>423.45508944621002</v>
      </c>
      <c r="G40" s="301">
        <v>23.369007559549999</v>
      </c>
      <c r="H40" s="302">
        <f t="shared" si="1"/>
        <v>5.518650771233316E-2</v>
      </c>
      <c r="I40" s="296">
        <f>VLOOKUP($A40&amp;"-"&amp;I$1,Datos_trabajo_input!$E$6:K134,7,0)</f>
        <v>0.37768548548776754</v>
      </c>
      <c r="J40" s="296">
        <f>VLOOKUP($A40&amp;"-"&amp;J$1,Datos_trabajo_input!$E$6:L134,7,0)</f>
        <v>0.16825701003823931</v>
      </c>
      <c r="K40" s="296">
        <f>VLOOKUP($A40&amp;"-"&amp;K$1,Datos_trabajo_input!$E$6:M134,7,0)</f>
        <v>0.1531590850725863</v>
      </c>
      <c r="L40" s="296">
        <f>VLOOKUP($A40&amp;"-"&amp;L$1,Datos_trabajo_input!$E$6:N134,7,0)</f>
        <v>7.0725635092467E-3</v>
      </c>
      <c r="M40" s="296">
        <f>VLOOKUP($A40&amp;"-"&amp;M$1,Datos_trabajo_input!$E$6:O134,7,0)</f>
        <v>1.3953360506960923E-3</v>
      </c>
      <c r="N40" s="296">
        <f>VLOOKUP($A40&amp;"-"&amp;N$1,Datos_trabajo_input!$E$6:P134,7,0)</f>
        <v>0.26633485249065136</v>
      </c>
      <c r="O40" s="296">
        <f>VLOOKUP($A40&amp;"-"&amp;O$1,Datos_trabajo_input!$E$6:Q134,7,0)</f>
        <v>2.6095667350812694E-2</v>
      </c>
      <c r="P40" s="297">
        <f t="shared" si="2"/>
        <v>8.8261349654959513</v>
      </c>
      <c r="Q40" s="297">
        <f t="shared" si="3"/>
        <v>3.9319993395308948</v>
      </c>
      <c r="R40" s="297">
        <f t="shared" si="4"/>
        <v>3.5791758168750305</v>
      </c>
      <c r="S40" s="297">
        <f t="shared" si="5"/>
        <v>0.1652787901129836</v>
      </c>
      <c r="T40" s="297">
        <f t="shared" si="6"/>
        <v>3.2607618716829621E-2</v>
      </c>
      <c r="U40" s="297">
        <f t="shared" si="7"/>
        <v>6.2239811812256658</v>
      </c>
      <c r="V40" s="297">
        <f t="shared" si="8"/>
        <v>0.60982984759264391</v>
      </c>
      <c r="W40" s="298">
        <f t="shared" si="9"/>
        <v>23.369007559549999</v>
      </c>
    </row>
    <row r="41" spans="1:23">
      <c r="A41" s="175">
        <v>2013</v>
      </c>
      <c r="B41" s="285">
        <v>2</v>
      </c>
      <c r="C41" s="285" t="s">
        <v>120</v>
      </c>
      <c r="D41" s="175" t="s">
        <v>368</v>
      </c>
      <c r="E41" s="299" t="s">
        <v>33</v>
      </c>
      <c r="F41" s="300">
        <v>459.33949952854999</v>
      </c>
      <c r="G41" s="301">
        <v>37.852419406140001</v>
      </c>
      <c r="H41" s="302">
        <f t="shared" si="1"/>
        <v>8.2406192903049708E-2</v>
      </c>
      <c r="I41" s="296">
        <f>VLOOKUP($A41&amp;"-"&amp;I$1,Datos_trabajo_input!$E$6:K135,7,0)</f>
        <v>0.37768548548776754</v>
      </c>
      <c r="J41" s="296">
        <f>VLOOKUP($A41&amp;"-"&amp;J$1,Datos_trabajo_input!$E$6:L135,7,0)</f>
        <v>0.16825701003823931</v>
      </c>
      <c r="K41" s="296">
        <f>VLOOKUP($A41&amp;"-"&amp;K$1,Datos_trabajo_input!$E$6:M135,7,0)</f>
        <v>0.1531590850725863</v>
      </c>
      <c r="L41" s="296">
        <f>VLOOKUP($A41&amp;"-"&amp;L$1,Datos_trabajo_input!$E$6:N135,7,0)</f>
        <v>7.0725635092467E-3</v>
      </c>
      <c r="M41" s="296">
        <f>VLOOKUP($A41&amp;"-"&amp;M$1,Datos_trabajo_input!$E$6:O135,7,0)</f>
        <v>1.3953360506960923E-3</v>
      </c>
      <c r="N41" s="296">
        <f>VLOOKUP($A41&amp;"-"&amp;N$1,Datos_trabajo_input!$E$6:P135,7,0)</f>
        <v>0.26633485249065136</v>
      </c>
      <c r="O41" s="296">
        <f>VLOOKUP($A41&amp;"-"&amp;O$1,Datos_trabajo_input!$E$6:Q135,7,0)</f>
        <v>2.6095667350812694E-2</v>
      </c>
      <c r="P41" s="297">
        <f t="shared" si="2"/>
        <v>14.296309400294579</v>
      </c>
      <c r="Q41" s="297">
        <f t="shared" si="3"/>
        <v>6.368934911990543</v>
      </c>
      <c r="R41" s="297">
        <f t="shared" si="4"/>
        <v>5.7974419240282131</v>
      </c>
      <c r="S41" s="297">
        <f t="shared" si="5"/>
        <v>0.26771364022856742</v>
      </c>
      <c r="T41" s="297">
        <f t="shared" si="6"/>
        <v>5.2816845403455513E-2</v>
      </c>
      <c r="U41" s="297">
        <f t="shared" si="7"/>
        <v>10.081418538948567</v>
      </c>
      <c r="V41" s="297">
        <f t="shared" si="8"/>
        <v>0.98778414524607649</v>
      </c>
      <c r="W41" s="298">
        <f t="shared" si="9"/>
        <v>37.852419406140001</v>
      </c>
    </row>
    <row r="42" spans="1:23">
      <c r="A42" s="175">
        <v>2013</v>
      </c>
      <c r="B42" s="285">
        <v>2</v>
      </c>
      <c r="C42" s="285" t="s">
        <v>120</v>
      </c>
      <c r="D42" s="175" t="s">
        <v>368</v>
      </c>
      <c r="E42" s="299" t="s">
        <v>35</v>
      </c>
      <c r="F42" s="300">
        <v>435.44944107948999</v>
      </c>
      <c r="G42" s="301">
        <v>38.802903179540003</v>
      </c>
      <c r="H42" s="302">
        <f t="shared" si="1"/>
        <v>8.9110008003102814E-2</v>
      </c>
      <c r="I42" s="296">
        <f>VLOOKUP($A42&amp;"-"&amp;I$1,Datos_trabajo_input!$E$6:K136,7,0)</f>
        <v>0.37768548548776754</v>
      </c>
      <c r="J42" s="296">
        <f>VLOOKUP($A42&amp;"-"&amp;J$1,Datos_trabajo_input!$E$6:L136,7,0)</f>
        <v>0.16825701003823931</v>
      </c>
      <c r="K42" s="296">
        <f>VLOOKUP($A42&amp;"-"&amp;K$1,Datos_trabajo_input!$E$6:M136,7,0)</f>
        <v>0.1531590850725863</v>
      </c>
      <c r="L42" s="296">
        <f>VLOOKUP($A42&amp;"-"&amp;L$1,Datos_trabajo_input!$E$6:N136,7,0)</f>
        <v>7.0725635092467E-3</v>
      </c>
      <c r="M42" s="296">
        <f>VLOOKUP($A42&amp;"-"&amp;M$1,Datos_trabajo_input!$E$6:O136,7,0)</f>
        <v>1.3953360506960923E-3</v>
      </c>
      <c r="N42" s="296">
        <f>VLOOKUP($A42&amp;"-"&amp;N$1,Datos_trabajo_input!$E$6:P136,7,0)</f>
        <v>0.26633485249065136</v>
      </c>
      <c r="O42" s="296">
        <f>VLOOKUP($A42&amp;"-"&amp;O$1,Datos_trabajo_input!$E$6:Q136,7,0)</f>
        <v>2.6095667350812694E-2</v>
      </c>
      <c r="P42" s="297">
        <f t="shared" si="2"/>
        <v>14.655293325699404</v>
      </c>
      <c r="Q42" s="297">
        <f t="shared" si="3"/>
        <v>6.5288604697926909</v>
      </c>
      <c r="R42" s="297">
        <f t="shared" si="4"/>
        <v>5.9430171491384964</v>
      </c>
      <c r="S42" s="297">
        <f t="shared" si="5"/>
        <v>0.27443599708044736</v>
      </c>
      <c r="T42" s="297">
        <f t="shared" si="6"/>
        <v>5.4143089678082193E-2</v>
      </c>
      <c r="U42" s="297">
        <f t="shared" si="7"/>
        <v>10.334565494531814</v>
      </c>
      <c r="V42" s="297">
        <f t="shared" si="8"/>
        <v>1.0125876536190681</v>
      </c>
      <c r="W42" s="298">
        <f t="shared" si="9"/>
        <v>38.80290317954001</v>
      </c>
    </row>
    <row r="43" spans="1:23">
      <c r="A43" s="175">
        <v>2013</v>
      </c>
      <c r="B43" s="285">
        <v>2</v>
      </c>
      <c r="C43" s="285" t="s">
        <v>120</v>
      </c>
      <c r="D43" s="175" t="s">
        <v>368</v>
      </c>
      <c r="E43" s="299" t="s">
        <v>36</v>
      </c>
      <c r="F43" s="300">
        <v>173.74750804727</v>
      </c>
      <c r="G43" s="301">
        <v>17.034236638389999</v>
      </c>
      <c r="H43" s="302">
        <f t="shared" si="1"/>
        <v>9.8040178128803085E-2</v>
      </c>
      <c r="I43" s="296">
        <f>VLOOKUP($A43&amp;"-"&amp;I$1,Datos_trabajo_input!$E$6:K137,7,0)</f>
        <v>0.37768548548776754</v>
      </c>
      <c r="J43" s="296">
        <f>VLOOKUP($A43&amp;"-"&amp;J$1,Datos_trabajo_input!$E$6:L137,7,0)</f>
        <v>0.16825701003823931</v>
      </c>
      <c r="K43" s="296">
        <f>VLOOKUP($A43&amp;"-"&amp;K$1,Datos_trabajo_input!$E$6:M137,7,0)</f>
        <v>0.1531590850725863</v>
      </c>
      <c r="L43" s="296">
        <f>VLOOKUP($A43&amp;"-"&amp;L$1,Datos_trabajo_input!$E$6:N137,7,0)</f>
        <v>7.0725635092467E-3</v>
      </c>
      <c r="M43" s="296">
        <f>VLOOKUP($A43&amp;"-"&amp;M$1,Datos_trabajo_input!$E$6:O137,7,0)</f>
        <v>1.3953360506960923E-3</v>
      </c>
      <c r="N43" s="296">
        <f>VLOOKUP($A43&amp;"-"&amp;N$1,Datos_trabajo_input!$E$6:P137,7,0)</f>
        <v>0.26633485249065136</v>
      </c>
      <c r="O43" s="296">
        <f>VLOOKUP($A43&amp;"-"&amp;O$1,Datos_trabajo_input!$E$6:Q137,7,0)</f>
        <v>2.6095667350812694E-2</v>
      </c>
      <c r="P43" s="297">
        <f t="shared" si="2"/>
        <v>6.4335839346838437</v>
      </c>
      <c r="Q43" s="297">
        <f t="shared" si="3"/>
        <v>2.8661297250593298</v>
      </c>
      <c r="R43" s="297">
        <f t="shared" si="4"/>
        <v>2.6089480984457403</v>
      </c>
      <c r="S43" s="297">
        <f t="shared" si="5"/>
        <v>0.12047572045655028</v>
      </c>
      <c r="T43" s="297">
        <f t="shared" si="6"/>
        <v>2.3768484477633779E-2</v>
      </c>
      <c r="U43" s="297">
        <f t="shared" si="7"/>
        <v>4.5368109023764491</v>
      </c>
      <c r="V43" s="297">
        <f t="shared" si="8"/>
        <v>0.44451977289045125</v>
      </c>
      <c r="W43" s="298">
        <f t="shared" si="9"/>
        <v>17.034236638389999</v>
      </c>
    </row>
    <row r="44" spans="1:23">
      <c r="A44" s="175">
        <v>2013</v>
      </c>
      <c r="B44" s="285">
        <v>2</v>
      </c>
      <c r="C44" s="285" t="s">
        <v>120</v>
      </c>
      <c r="D44" s="175" t="s">
        <v>368</v>
      </c>
      <c r="E44" s="299" t="s">
        <v>37</v>
      </c>
      <c r="F44" s="300">
        <v>401.47182835550001</v>
      </c>
      <c r="G44" s="301">
        <v>33.538661412739998</v>
      </c>
      <c r="H44" s="302">
        <f t="shared" si="1"/>
        <v>8.3539264884712625E-2</v>
      </c>
      <c r="I44" s="296">
        <f>VLOOKUP($A44&amp;"-"&amp;I$1,Datos_trabajo_input!$E$6:K138,7,0)</f>
        <v>0.37768548548776754</v>
      </c>
      <c r="J44" s="296">
        <f>VLOOKUP($A44&amp;"-"&amp;J$1,Datos_trabajo_input!$E$6:L138,7,0)</f>
        <v>0.16825701003823931</v>
      </c>
      <c r="K44" s="296">
        <f>VLOOKUP($A44&amp;"-"&amp;K$1,Datos_trabajo_input!$E$6:M138,7,0)</f>
        <v>0.1531590850725863</v>
      </c>
      <c r="L44" s="296">
        <f>VLOOKUP($A44&amp;"-"&amp;L$1,Datos_trabajo_input!$E$6:N138,7,0)</f>
        <v>7.0725635092467E-3</v>
      </c>
      <c r="M44" s="296">
        <f>VLOOKUP($A44&amp;"-"&amp;M$1,Datos_trabajo_input!$E$6:O138,7,0)</f>
        <v>1.3953360506960923E-3</v>
      </c>
      <c r="N44" s="296">
        <f>VLOOKUP($A44&amp;"-"&amp;N$1,Datos_trabajo_input!$E$6:P138,7,0)</f>
        <v>0.26633485249065136</v>
      </c>
      <c r="O44" s="296">
        <f>VLOOKUP($A44&amp;"-"&amp;O$1,Datos_trabajo_input!$E$6:Q138,7,0)</f>
        <v>2.6095667350812694E-2</v>
      </c>
      <c r="P44" s="297">
        <f t="shared" si="2"/>
        <v>12.667065618280562</v>
      </c>
      <c r="Q44" s="297">
        <f t="shared" si="3"/>
        <v>5.6431148899925034</v>
      </c>
      <c r="R44" s="297">
        <f t="shared" si="4"/>
        <v>5.1367506965345129</v>
      </c>
      <c r="S44" s="297">
        <f t="shared" si="5"/>
        <v>0.23720431285672527</v>
      </c>
      <c r="T44" s="297">
        <f t="shared" si="6"/>
        <v>4.6797703361286053E-2</v>
      </c>
      <c r="U44" s="297">
        <f t="shared" si="7"/>
        <v>8.9325144400960088</v>
      </c>
      <c r="V44" s="297">
        <f t="shared" si="8"/>
        <v>0.87521375161840076</v>
      </c>
      <c r="W44" s="298">
        <f t="shared" si="9"/>
        <v>33.538661412739998</v>
      </c>
    </row>
    <row r="45" spans="1:23">
      <c r="A45" s="175">
        <v>2013</v>
      </c>
      <c r="B45" s="285">
        <v>2</v>
      </c>
      <c r="C45" s="285" t="s">
        <v>120</v>
      </c>
      <c r="D45" s="175" t="s">
        <v>368</v>
      </c>
      <c r="E45" s="299" t="s">
        <v>38</v>
      </c>
      <c r="F45" s="300">
        <v>53.317885241920003</v>
      </c>
      <c r="G45" s="301">
        <v>5.5875255240400001</v>
      </c>
      <c r="H45" s="302">
        <f t="shared" si="1"/>
        <v>0.10479645804944515</v>
      </c>
      <c r="I45" s="296">
        <f>VLOOKUP($A45&amp;"-"&amp;I$1,Datos_trabajo_input!$E$6:K139,7,0)</f>
        <v>0.37768548548776754</v>
      </c>
      <c r="J45" s="296">
        <f>VLOOKUP($A45&amp;"-"&amp;J$1,Datos_trabajo_input!$E$6:L139,7,0)</f>
        <v>0.16825701003823931</v>
      </c>
      <c r="K45" s="296">
        <f>VLOOKUP($A45&amp;"-"&amp;K$1,Datos_trabajo_input!$E$6:M139,7,0)</f>
        <v>0.1531590850725863</v>
      </c>
      <c r="L45" s="296">
        <f>VLOOKUP($A45&amp;"-"&amp;L$1,Datos_trabajo_input!$E$6:N139,7,0)</f>
        <v>7.0725635092467E-3</v>
      </c>
      <c r="M45" s="296">
        <f>VLOOKUP($A45&amp;"-"&amp;M$1,Datos_trabajo_input!$E$6:O139,7,0)</f>
        <v>1.3953360506960923E-3</v>
      </c>
      <c r="N45" s="296">
        <f>VLOOKUP($A45&amp;"-"&amp;N$1,Datos_trabajo_input!$E$6:P139,7,0)</f>
        <v>0.26633485249065136</v>
      </c>
      <c r="O45" s="296">
        <f>VLOOKUP($A45&amp;"-"&amp;O$1,Datos_trabajo_input!$E$6:Q139,7,0)</f>
        <v>2.6095667350812694E-2</v>
      </c>
      <c r="P45" s="297">
        <f t="shared" si="2"/>
        <v>2.1103272902223402</v>
      </c>
      <c r="Q45" s="297">
        <f t="shared" si="3"/>
        <v>0.94014033818731668</v>
      </c>
      <c r="R45" s="297">
        <f t="shared" si="4"/>
        <v>0.85578029708168968</v>
      </c>
      <c r="S45" s="297">
        <f t="shared" si="5"/>
        <v>3.9518129128309848E-2</v>
      </c>
      <c r="T45" s="297">
        <f t="shared" si="6"/>
        <v>7.7964757978775875E-3</v>
      </c>
      <c r="U45" s="297">
        <f t="shared" si="7"/>
        <v>1.4881527862329429</v>
      </c>
      <c r="V45" s="297">
        <f t="shared" si="8"/>
        <v>0.14581020738952322</v>
      </c>
      <c r="W45" s="298">
        <f t="shared" si="9"/>
        <v>5.5875255240400001</v>
      </c>
    </row>
    <row r="46" spans="1:23">
      <c r="A46" s="178">
        <v>2013</v>
      </c>
      <c r="B46" s="285">
        <v>2</v>
      </c>
      <c r="C46" s="285" t="s">
        <v>120</v>
      </c>
      <c r="D46" s="178" t="s">
        <v>368</v>
      </c>
      <c r="E46" s="304" t="s">
        <v>39</v>
      </c>
      <c r="F46" s="305">
        <v>74.518147955060002</v>
      </c>
      <c r="G46" s="306">
        <v>8.8147957810600008</v>
      </c>
      <c r="H46" s="307">
        <f t="shared" si="1"/>
        <v>0.11829059125806481</v>
      </c>
      <c r="I46" s="296">
        <f>VLOOKUP($A46&amp;"-"&amp;I$1,Datos_trabajo_input!$E$6:K140,7,0)</f>
        <v>0.37768548548776754</v>
      </c>
      <c r="J46" s="296">
        <f>VLOOKUP($A46&amp;"-"&amp;J$1,Datos_trabajo_input!$E$6:L140,7,0)</f>
        <v>0.16825701003823931</v>
      </c>
      <c r="K46" s="296">
        <f>VLOOKUP($A46&amp;"-"&amp;K$1,Datos_trabajo_input!$E$6:M140,7,0)</f>
        <v>0.1531590850725863</v>
      </c>
      <c r="L46" s="296">
        <f>VLOOKUP($A46&amp;"-"&amp;L$1,Datos_trabajo_input!$E$6:N140,7,0)</f>
        <v>7.0725635092467E-3</v>
      </c>
      <c r="M46" s="296">
        <f>VLOOKUP($A46&amp;"-"&amp;M$1,Datos_trabajo_input!$E$6:O140,7,0)</f>
        <v>1.3953360506960923E-3</v>
      </c>
      <c r="N46" s="296">
        <f>VLOOKUP($A46&amp;"-"&amp;N$1,Datos_trabajo_input!$E$6:P140,7,0)</f>
        <v>0.26633485249065136</v>
      </c>
      <c r="O46" s="296">
        <f>VLOOKUP($A46&amp;"-"&amp;O$1,Datos_trabajo_input!$E$6:Q140,7,0)</f>
        <v>2.6095667350812694E-2</v>
      </c>
      <c r="P46" s="297">
        <f t="shared" si="2"/>
        <v>3.3292204240451713</v>
      </c>
      <c r="Q46" s="297">
        <f t="shared" si="3"/>
        <v>1.4831511822188421</v>
      </c>
      <c r="R46" s="297">
        <f t="shared" si="4"/>
        <v>1.3500660569288434</v>
      </c>
      <c r="S46" s="297">
        <f t="shared" si="5"/>
        <v>6.2343202982586728E-2</v>
      </c>
      <c r="T46" s="297">
        <f t="shared" si="6"/>
        <v>1.2299602332836838E-2</v>
      </c>
      <c r="U46" s="297">
        <f t="shared" si="7"/>
        <v>2.3476873340838313</v>
      </c>
      <c r="V46" s="297">
        <f t="shared" si="8"/>
        <v>0.23002797846788894</v>
      </c>
      <c r="W46" s="298">
        <f t="shared" si="9"/>
        <v>8.8147957810600008</v>
      </c>
    </row>
    <row r="47" spans="1:23">
      <c r="A47" s="172">
        <v>2013</v>
      </c>
      <c r="B47" s="285">
        <v>3</v>
      </c>
      <c r="C47" s="285" t="s">
        <v>121</v>
      </c>
      <c r="D47" s="172" t="s">
        <v>369</v>
      </c>
      <c r="E47" s="172" t="s">
        <v>34</v>
      </c>
      <c r="F47" s="293">
        <v>851.45780422170003</v>
      </c>
      <c r="G47" s="294">
        <v>70.580234221059996</v>
      </c>
      <c r="H47" s="295">
        <f t="shared" si="1"/>
        <v>8.2893402199273908E-2</v>
      </c>
      <c r="I47" s="296">
        <f>VLOOKUP($A47&amp;"-"&amp;I$1,Datos_trabajo_input!$E$6:K141,7,0)</f>
        <v>0.37768548548776754</v>
      </c>
      <c r="J47" s="296">
        <f>VLOOKUP($A47&amp;"-"&amp;J$1,Datos_trabajo_input!$E$6:L141,7,0)</f>
        <v>0.16825701003823931</v>
      </c>
      <c r="K47" s="296">
        <f>VLOOKUP($A47&amp;"-"&amp;K$1,Datos_trabajo_input!$E$6:M141,7,0)</f>
        <v>0.1531590850725863</v>
      </c>
      <c r="L47" s="296">
        <f>VLOOKUP($A47&amp;"-"&amp;L$1,Datos_trabajo_input!$E$6:N141,7,0)</f>
        <v>7.0725635092467E-3</v>
      </c>
      <c r="M47" s="296">
        <f>VLOOKUP($A47&amp;"-"&amp;M$1,Datos_trabajo_input!$E$6:O141,7,0)</f>
        <v>1.3953360506960923E-3</v>
      </c>
      <c r="N47" s="296">
        <f>VLOOKUP($A47&amp;"-"&amp;N$1,Datos_trabajo_input!$E$6:P141,7,0)</f>
        <v>0.26633485249065136</v>
      </c>
      <c r="O47" s="296">
        <f>VLOOKUP($A47&amp;"-"&amp;O$1,Datos_trabajo_input!$E$6:Q141,7,0)</f>
        <v>2.6095667350812694E-2</v>
      </c>
      <c r="P47" s="297">
        <f t="shared" si="2"/>
        <v>26.657130027621388</v>
      </c>
      <c r="Q47" s="297">
        <f t="shared" si="3"/>
        <v>11.875619177834174</v>
      </c>
      <c r="R47" s="297">
        <f t="shared" si="4"/>
        <v>10.810004097506395</v>
      </c>
      <c r="S47" s="297">
        <f t="shared" si="5"/>
        <v>0.4991831890259541</v>
      </c>
      <c r="T47" s="297">
        <f t="shared" si="6"/>
        <v>9.8483145275219036E-2</v>
      </c>
      <c r="U47" s="297">
        <f t="shared" si="7"/>
        <v>18.797976270021639</v>
      </c>
      <c r="V47" s="297">
        <f t="shared" si="8"/>
        <v>1.8418383137752281</v>
      </c>
      <c r="W47" s="298">
        <f t="shared" si="9"/>
        <v>70.580234221059996</v>
      </c>
    </row>
    <row r="48" spans="1:23">
      <c r="A48" s="175">
        <v>2013</v>
      </c>
      <c r="B48" s="285">
        <v>3</v>
      </c>
      <c r="C48" s="285" t="s">
        <v>121</v>
      </c>
      <c r="D48" s="175" t="s">
        <v>369</v>
      </c>
      <c r="E48" s="299" t="s">
        <v>25</v>
      </c>
      <c r="F48" s="300">
        <v>74.044636004340006</v>
      </c>
      <c r="G48" s="301">
        <v>2.5545295811000002</v>
      </c>
      <c r="H48" s="302">
        <f t="shared" si="1"/>
        <v>3.4499860070218595E-2</v>
      </c>
      <c r="I48" s="296">
        <f>VLOOKUP($A48&amp;"-"&amp;I$1,Datos_trabajo_input!$E$6:K142,7,0)</f>
        <v>0.37768548548776754</v>
      </c>
      <c r="J48" s="296">
        <f>VLOOKUP($A48&amp;"-"&amp;J$1,Datos_trabajo_input!$E$6:L142,7,0)</f>
        <v>0.16825701003823931</v>
      </c>
      <c r="K48" s="296">
        <f>VLOOKUP($A48&amp;"-"&amp;K$1,Datos_trabajo_input!$E$6:M142,7,0)</f>
        <v>0.1531590850725863</v>
      </c>
      <c r="L48" s="296">
        <f>VLOOKUP($A48&amp;"-"&amp;L$1,Datos_trabajo_input!$E$6:N142,7,0)</f>
        <v>7.0725635092467E-3</v>
      </c>
      <c r="M48" s="296">
        <f>VLOOKUP($A48&amp;"-"&amp;M$1,Datos_trabajo_input!$E$6:O142,7,0)</f>
        <v>1.3953360506960923E-3</v>
      </c>
      <c r="N48" s="296">
        <f>VLOOKUP($A48&amp;"-"&amp;N$1,Datos_trabajo_input!$E$6:P142,7,0)</f>
        <v>0.26633485249065136</v>
      </c>
      <c r="O48" s="296">
        <f>VLOOKUP($A48&amp;"-"&amp;O$1,Datos_trabajo_input!$E$6:Q142,7,0)</f>
        <v>2.6095667350812694E-2</v>
      </c>
      <c r="P48" s="297">
        <f t="shared" si="2"/>
        <v>0.96480874503061698</v>
      </c>
      <c r="Q48" s="297">
        <f t="shared" si="3"/>
        <v>0.42981750937012198</v>
      </c>
      <c r="R48" s="297">
        <f t="shared" si="4"/>
        <v>0.39124941343213315</v>
      </c>
      <c r="S48" s="297">
        <f t="shared" si="5"/>
        <v>1.8067072698579118E-2</v>
      </c>
      <c r="T48" s="297">
        <f t="shared" si="6"/>
        <v>3.5644272170784175E-3</v>
      </c>
      <c r="U48" s="297">
        <f t="shared" si="7"/>
        <v>0.68036025916527398</v>
      </c>
      <c r="V48" s="297">
        <f t="shared" si="8"/>
        <v>6.6662154186196504E-2</v>
      </c>
      <c r="W48" s="298">
        <f t="shared" si="9"/>
        <v>2.5545295811000002</v>
      </c>
    </row>
    <row r="49" spans="1:23">
      <c r="A49" s="175">
        <v>2013</v>
      </c>
      <c r="B49" s="285">
        <v>3</v>
      </c>
      <c r="C49" s="285" t="s">
        <v>121</v>
      </c>
      <c r="D49" s="175" t="s">
        <v>369</v>
      </c>
      <c r="E49" s="299" t="s">
        <v>26</v>
      </c>
      <c r="F49" s="300">
        <v>145.95161842537999</v>
      </c>
      <c r="G49" s="301">
        <v>12.68788121155</v>
      </c>
      <c r="H49" s="302">
        <f t="shared" si="1"/>
        <v>8.6932103586346149E-2</v>
      </c>
      <c r="I49" s="296">
        <f>VLOOKUP($A49&amp;"-"&amp;I$1,Datos_trabajo_input!$E$6:K143,7,0)</f>
        <v>0.37768548548776754</v>
      </c>
      <c r="J49" s="296">
        <f>VLOOKUP($A49&amp;"-"&amp;J$1,Datos_trabajo_input!$E$6:L143,7,0)</f>
        <v>0.16825701003823931</v>
      </c>
      <c r="K49" s="296">
        <f>VLOOKUP($A49&amp;"-"&amp;K$1,Datos_trabajo_input!$E$6:M143,7,0)</f>
        <v>0.1531590850725863</v>
      </c>
      <c r="L49" s="296">
        <f>VLOOKUP($A49&amp;"-"&amp;L$1,Datos_trabajo_input!$E$6:N143,7,0)</f>
        <v>7.0725635092467E-3</v>
      </c>
      <c r="M49" s="296">
        <f>VLOOKUP($A49&amp;"-"&amp;M$1,Datos_trabajo_input!$E$6:O143,7,0)</f>
        <v>1.3953360506960923E-3</v>
      </c>
      <c r="N49" s="296">
        <f>VLOOKUP($A49&amp;"-"&amp;N$1,Datos_trabajo_input!$E$6:P143,7,0)</f>
        <v>0.26633485249065136</v>
      </c>
      <c r="O49" s="296">
        <f>VLOOKUP($A49&amp;"-"&amp;O$1,Datos_trabajo_input!$E$6:Q143,7,0)</f>
        <v>2.6095667350812694E-2</v>
      </c>
      <c r="P49" s="297">
        <f t="shared" si="2"/>
        <v>4.7920285751953857</v>
      </c>
      <c r="Q49" s="297">
        <f t="shared" si="3"/>
        <v>2.1348249563757564</v>
      </c>
      <c r="R49" s="297">
        <f t="shared" si="4"/>
        <v>1.9432642778706557</v>
      </c>
      <c r="S49" s="297">
        <f t="shared" si="5"/>
        <v>8.9735845666465336E-2</v>
      </c>
      <c r="T49" s="297">
        <f t="shared" si="6"/>
        <v>1.770385806142533E-2</v>
      </c>
      <c r="U49" s="297">
        <f t="shared" si="7"/>
        <v>3.3792249708970763</v>
      </c>
      <c r="V49" s="297">
        <f t="shared" si="8"/>
        <v>0.33109872748323516</v>
      </c>
      <c r="W49" s="298">
        <f t="shared" si="9"/>
        <v>12.687881211550001</v>
      </c>
    </row>
    <row r="50" spans="1:23">
      <c r="A50" s="175">
        <v>2013</v>
      </c>
      <c r="B50" s="285">
        <v>3</v>
      </c>
      <c r="C50" s="285" t="s">
        <v>121</v>
      </c>
      <c r="D50" s="175" t="s">
        <v>369</v>
      </c>
      <c r="E50" s="299" t="s">
        <v>27</v>
      </c>
      <c r="F50" s="300">
        <v>265.45990325866001</v>
      </c>
      <c r="G50" s="301">
        <v>16.160298683000001</v>
      </c>
      <c r="H50" s="302">
        <f t="shared" si="1"/>
        <v>6.0876608800891699E-2</v>
      </c>
      <c r="I50" s="296">
        <f>VLOOKUP($A50&amp;"-"&amp;I$1,Datos_trabajo_input!$E$6:K144,7,0)</f>
        <v>0.37768548548776754</v>
      </c>
      <c r="J50" s="296">
        <f>VLOOKUP($A50&amp;"-"&amp;J$1,Datos_trabajo_input!$E$6:L144,7,0)</f>
        <v>0.16825701003823931</v>
      </c>
      <c r="K50" s="296">
        <f>VLOOKUP($A50&amp;"-"&amp;K$1,Datos_trabajo_input!$E$6:M144,7,0)</f>
        <v>0.1531590850725863</v>
      </c>
      <c r="L50" s="296">
        <f>VLOOKUP($A50&amp;"-"&amp;L$1,Datos_trabajo_input!$E$6:N144,7,0)</f>
        <v>7.0725635092467E-3</v>
      </c>
      <c r="M50" s="296">
        <f>VLOOKUP($A50&amp;"-"&amp;M$1,Datos_trabajo_input!$E$6:O144,7,0)</f>
        <v>1.3953360506960923E-3</v>
      </c>
      <c r="N50" s="296">
        <f>VLOOKUP($A50&amp;"-"&amp;N$1,Datos_trabajo_input!$E$6:P144,7,0)</f>
        <v>0.26633485249065136</v>
      </c>
      <c r="O50" s="296">
        <f>VLOOKUP($A50&amp;"-"&amp;O$1,Datos_trabajo_input!$E$6:Q144,7,0)</f>
        <v>2.6095667350812694E-2</v>
      </c>
      <c r="P50" s="297">
        <f t="shared" si="2"/>
        <v>6.1035102537161858</v>
      </c>
      <c r="Q50" s="297">
        <f t="shared" si="3"/>
        <v>2.7190835377264766</v>
      </c>
      <c r="R50" s="297">
        <f t="shared" si="4"/>
        <v>2.4750965607880016</v>
      </c>
      <c r="S50" s="297">
        <f t="shared" si="5"/>
        <v>0.11429473876391331</v>
      </c>
      <c r="T50" s="297">
        <f t="shared" si="6"/>
        <v>2.2549047342406484E-2</v>
      </c>
      <c r="U50" s="297">
        <f t="shared" si="7"/>
        <v>4.3040507659416729</v>
      </c>
      <c r="V50" s="297">
        <f t="shared" si="8"/>
        <v>0.42171377872134452</v>
      </c>
      <c r="W50" s="298">
        <f t="shared" si="9"/>
        <v>16.160298683000001</v>
      </c>
    </row>
    <row r="51" spans="1:23">
      <c r="A51" s="175">
        <v>2013</v>
      </c>
      <c r="B51" s="285">
        <v>3</v>
      </c>
      <c r="C51" s="285" t="s">
        <v>121</v>
      </c>
      <c r="D51" s="175" t="s">
        <v>369</v>
      </c>
      <c r="E51" s="299" t="s">
        <v>28</v>
      </c>
      <c r="F51" s="300">
        <v>127.20086415839</v>
      </c>
      <c r="G51" s="301">
        <v>12.139214442229999</v>
      </c>
      <c r="H51" s="302">
        <f t="shared" si="1"/>
        <v>9.5433427457806405E-2</v>
      </c>
      <c r="I51" s="296">
        <f>VLOOKUP($A51&amp;"-"&amp;I$1,Datos_trabajo_input!$E$6:K145,7,0)</f>
        <v>0.37768548548776754</v>
      </c>
      <c r="J51" s="296">
        <f>VLOOKUP($A51&amp;"-"&amp;J$1,Datos_trabajo_input!$E$6:L145,7,0)</f>
        <v>0.16825701003823931</v>
      </c>
      <c r="K51" s="296">
        <f>VLOOKUP($A51&amp;"-"&amp;K$1,Datos_trabajo_input!$E$6:M145,7,0)</f>
        <v>0.1531590850725863</v>
      </c>
      <c r="L51" s="296">
        <f>VLOOKUP($A51&amp;"-"&amp;L$1,Datos_trabajo_input!$E$6:N145,7,0)</f>
        <v>7.0725635092467E-3</v>
      </c>
      <c r="M51" s="296">
        <f>VLOOKUP($A51&amp;"-"&amp;M$1,Datos_trabajo_input!$E$6:O145,7,0)</f>
        <v>1.3953360506960923E-3</v>
      </c>
      <c r="N51" s="296">
        <f>VLOOKUP($A51&amp;"-"&amp;N$1,Datos_trabajo_input!$E$6:P145,7,0)</f>
        <v>0.26633485249065136</v>
      </c>
      <c r="O51" s="296">
        <f>VLOOKUP($A51&amp;"-"&amp;O$1,Datos_trabajo_input!$E$6:Q145,7,0)</f>
        <v>2.6095667350812694E-2</v>
      </c>
      <c r="P51" s="297">
        <f t="shared" si="2"/>
        <v>4.5848051000537566</v>
      </c>
      <c r="Q51" s="297">
        <f t="shared" si="3"/>
        <v>2.0425079262626324</v>
      </c>
      <c r="R51" s="297">
        <f t="shared" si="4"/>
        <v>1.8592309774718727</v>
      </c>
      <c r="S51" s="297">
        <f t="shared" si="5"/>
        <v>8.5855365095036426E-2</v>
      </c>
      <c r="T51" s="297">
        <f t="shared" si="6"/>
        <v>1.6938283538374174E-2</v>
      </c>
      <c r="U51" s="297">
        <f t="shared" si="7"/>
        <v>3.2330958878237115</v>
      </c>
      <c r="V51" s="297">
        <f t="shared" si="8"/>
        <v>0.31678090198461534</v>
      </c>
      <c r="W51" s="298">
        <f t="shared" si="9"/>
        <v>12.139214442229999</v>
      </c>
    </row>
    <row r="52" spans="1:23">
      <c r="A52" s="175">
        <v>2013</v>
      </c>
      <c r="B52" s="285">
        <v>3</v>
      </c>
      <c r="C52" s="285" t="s">
        <v>121</v>
      </c>
      <c r="D52" s="175" t="s">
        <v>369</v>
      </c>
      <c r="E52" s="299" t="s">
        <v>29</v>
      </c>
      <c r="F52" s="300">
        <v>313.11908479458998</v>
      </c>
      <c r="G52" s="301">
        <v>30.78254868286</v>
      </c>
      <c r="H52" s="302">
        <f t="shared" si="1"/>
        <v>9.8309397854345851E-2</v>
      </c>
      <c r="I52" s="296">
        <f>VLOOKUP($A52&amp;"-"&amp;I$1,Datos_trabajo_input!$E$6:K146,7,0)</f>
        <v>0.37768548548776754</v>
      </c>
      <c r="J52" s="296">
        <f>VLOOKUP($A52&amp;"-"&amp;J$1,Datos_trabajo_input!$E$6:L146,7,0)</f>
        <v>0.16825701003823931</v>
      </c>
      <c r="K52" s="296">
        <f>VLOOKUP($A52&amp;"-"&amp;K$1,Datos_trabajo_input!$E$6:M146,7,0)</f>
        <v>0.1531590850725863</v>
      </c>
      <c r="L52" s="296">
        <f>VLOOKUP($A52&amp;"-"&amp;L$1,Datos_trabajo_input!$E$6:N146,7,0)</f>
        <v>7.0725635092467E-3</v>
      </c>
      <c r="M52" s="296">
        <f>VLOOKUP($A52&amp;"-"&amp;M$1,Datos_trabajo_input!$E$6:O146,7,0)</f>
        <v>1.3953360506960923E-3</v>
      </c>
      <c r="N52" s="296">
        <f>VLOOKUP($A52&amp;"-"&amp;N$1,Datos_trabajo_input!$E$6:P146,7,0)</f>
        <v>0.26633485249065136</v>
      </c>
      <c r="O52" s="296">
        <f>VLOOKUP($A52&amp;"-"&amp;O$1,Datos_trabajo_input!$E$6:Q146,7,0)</f>
        <v>2.6095667350812694E-2</v>
      </c>
      <c r="P52" s="297">
        <f t="shared" si="2"/>
        <v>11.626121843836819</v>
      </c>
      <c r="Q52" s="297">
        <f t="shared" si="3"/>
        <v>5.1793796027345653</v>
      </c>
      <c r="R52" s="297">
        <f t="shared" si="4"/>
        <v>4.7146269924691842</v>
      </c>
      <c r="S52" s="297">
        <f t="shared" si="5"/>
        <v>0.2177115305360057</v>
      </c>
      <c r="T52" s="297">
        <f t="shared" si="6"/>
        <v>4.2951999909502069E-2</v>
      </c>
      <c r="U52" s="297">
        <f t="shared" si="7"/>
        <v>8.1984655627358123</v>
      </c>
      <c r="V52" s="297">
        <f t="shared" si="8"/>
        <v>0.80329115063811196</v>
      </c>
      <c r="W52" s="298">
        <f t="shared" si="9"/>
        <v>30.78254868286</v>
      </c>
    </row>
    <row r="53" spans="1:23">
      <c r="A53" s="175">
        <v>2013</v>
      </c>
      <c r="B53" s="285">
        <v>3</v>
      </c>
      <c r="C53" s="285" t="s">
        <v>121</v>
      </c>
      <c r="D53" s="175" t="s">
        <v>369</v>
      </c>
      <c r="E53" s="299" t="s">
        <v>30</v>
      </c>
      <c r="F53" s="300">
        <v>774.68823881717003</v>
      </c>
      <c r="G53" s="301">
        <v>72.743455483060004</v>
      </c>
      <c r="H53" s="302">
        <f t="shared" si="1"/>
        <v>9.3900296710491035E-2</v>
      </c>
      <c r="I53" s="296">
        <f>VLOOKUP($A53&amp;"-"&amp;I$1,Datos_trabajo_input!$E$6:K147,7,0)</f>
        <v>0.37768548548776754</v>
      </c>
      <c r="J53" s="296">
        <f>VLOOKUP($A53&amp;"-"&amp;J$1,Datos_trabajo_input!$E$6:L147,7,0)</f>
        <v>0.16825701003823931</v>
      </c>
      <c r="K53" s="296">
        <f>VLOOKUP($A53&amp;"-"&amp;K$1,Datos_trabajo_input!$E$6:M147,7,0)</f>
        <v>0.1531590850725863</v>
      </c>
      <c r="L53" s="296">
        <f>VLOOKUP($A53&amp;"-"&amp;L$1,Datos_trabajo_input!$E$6:N147,7,0)</f>
        <v>7.0725635092467E-3</v>
      </c>
      <c r="M53" s="296">
        <f>VLOOKUP($A53&amp;"-"&amp;M$1,Datos_trabajo_input!$E$6:O147,7,0)</f>
        <v>1.3953360506960923E-3</v>
      </c>
      <c r="N53" s="296">
        <f>VLOOKUP($A53&amp;"-"&amp;N$1,Datos_trabajo_input!$E$6:P147,7,0)</f>
        <v>0.26633485249065136</v>
      </c>
      <c r="O53" s="296">
        <f>VLOOKUP($A53&amp;"-"&amp;O$1,Datos_trabajo_input!$E$6:Q147,7,0)</f>
        <v>2.6095667350812694E-2</v>
      </c>
      <c r="P53" s="297">
        <f t="shared" si="2"/>
        <v>27.474147300177322</v>
      </c>
      <c r="Q53" s="297">
        <f t="shared" si="3"/>
        <v>12.239596319429442</v>
      </c>
      <c r="R53" s="297">
        <f t="shared" si="4"/>
        <v>11.141321086803881</v>
      </c>
      <c r="S53" s="297">
        <f t="shared" si="5"/>
        <v>0.514482708786002</v>
      </c>
      <c r="T53" s="297">
        <f t="shared" si="6"/>
        <v>0.10150156588771996</v>
      </c>
      <c r="U53" s="297">
        <f t="shared" si="7"/>
        <v>19.374117485741049</v>
      </c>
      <c r="V53" s="297">
        <f t="shared" si="8"/>
        <v>1.8982890162345856</v>
      </c>
      <c r="W53" s="298">
        <f t="shared" si="9"/>
        <v>72.743455483060004</v>
      </c>
    </row>
    <row r="54" spans="1:23">
      <c r="A54" s="175">
        <v>2013</v>
      </c>
      <c r="B54" s="285">
        <v>3</v>
      </c>
      <c r="C54" s="285" t="s">
        <v>121</v>
      </c>
      <c r="D54" s="175" t="s">
        <v>369</v>
      </c>
      <c r="E54" s="299" t="s">
        <v>118</v>
      </c>
      <c r="F54" s="300">
        <v>3191.6039565146798</v>
      </c>
      <c r="G54" s="301">
        <v>309.72237463422999</v>
      </c>
      <c r="H54" s="302">
        <f t="shared" si="1"/>
        <v>9.7042859594789893E-2</v>
      </c>
      <c r="I54" s="296">
        <f>VLOOKUP($A54&amp;"-"&amp;I$1,Datos_trabajo_input!$E$6:K148,7,0)</f>
        <v>0.37768548548776754</v>
      </c>
      <c r="J54" s="296">
        <f>VLOOKUP($A54&amp;"-"&amp;J$1,Datos_trabajo_input!$E$6:L148,7,0)</f>
        <v>0.16825701003823931</v>
      </c>
      <c r="K54" s="296">
        <f>VLOOKUP($A54&amp;"-"&amp;K$1,Datos_trabajo_input!$E$6:M148,7,0)</f>
        <v>0.1531590850725863</v>
      </c>
      <c r="L54" s="296">
        <f>VLOOKUP($A54&amp;"-"&amp;L$1,Datos_trabajo_input!$E$6:N148,7,0)</f>
        <v>7.0725635092467E-3</v>
      </c>
      <c r="M54" s="296">
        <f>VLOOKUP($A54&amp;"-"&amp;M$1,Datos_trabajo_input!$E$6:O148,7,0)</f>
        <v>1.3953360506960923E-3</v>
      </c>
      <c r="N54" s="296">
        <f>VLOOKUP($A54&amp;"-"&amp;N$1,Datos_trabajo_input!$E$6:P148,7,0)</f>
        <v>0.26633485249065136</v>
      </c>
      <c r="O54" s="296">
        <f>VLOOKUP($A54&amp;"-"&amp;O$1,Datos_trabajo_input!$E$6:Q148,7,0)</f>
        <v>2.6095667350812694E-2</v>
      </c>
      <c r="P54" s="297">
        <f t="shared" si="2"/>
        <v>116.97764543015337</v>
      </c>
      <c r="Q54" s="297">
        <f t="shared" si="3"/>
        <v>52.112960697898956</v>
      </c>
      <c r="R54" s="297">
        <f t="shared" si="4"/>
        <v>47.436795525487476</v>
      </c>
      <c r="S54" s="297">
        <f t="shared" si="5"/>
        <v>2.1905311648352908</v>
      </c>
      <c r="T54" s="297">
        <f t="shared" si="6"/>
        <v>0.43216679503434202</v>
      </c>
      <c r="U54" s="297">
        <f t="shared" si="7"/>
        <v>82.489862961261906</v>
      </c>
      <c r="V54" s="297">
        <f t="shared" si="8"/>
        <v>8.0824120595586528</v>
      </c>
      <c r="W54" s="298">
        <f t="shared" si="9"/>
        <v>309.72237463422999</v>
      </c>
    </row>
    <row r="55" spans="1:23">
      <c r="A55" s="175">
        <v>2013</v>
      </c>
      <c r="B55" s="285">
        <v>3</v>
      </c>
      <c r="C55" s="285" t="s">
        <v>121</v>
      </c>
      <c r="D55" s="175" t="s">
        <v>369</v>
      </c>
      <c r="E55" s="299" t="s">
        <v>32</v>
      </c>
      <c r="F55" s="300">
        <v>423.83656824661</v>
      </c>
      <c r="G55" s="301">
        <v>25.942099794920001</v>
      </c>
      <c r="H55" s="302">
        <f t="shared" si="1"/>
        <v>6.1207790309932737E-2</v>
      </c>
      <c r="I55" s="296">
        <f>VLOOKUP($A55&amp;"-"&amp;I$1,Datos_trabajo_input!$E$6:K149,7,0)</f>
        <v>0.37768548548776754</v>
      </c>
      <c r="J55" s="296">
        <f>VLOOKUP($A55&amp;"-"&amp;J$1,Datos_trabajo_input!$E$6:L149,7,0)</f>
        <v>0.16825701003823931</v>
      </c>
      <c r="K55" s="296">
        <f>VLOOKUP($A55&amp;"-"&amp;K$1,Datos_trabajo_input!$E$6:M149,7,0)</f>
        <v>0.1531590850725863</v>
      </c>
      <c r="L55" s="296">
        <f>VLOOKUP($A55&amp;"-"&amp;L$1,Datos_trabajo_input!$E$6:N149,7,0)</f>
        <v>7.0725635092467E-3</v>
      </c>
      <c r="M55" s="296">
        <f>VLOOKUP($A55&amp;"-"&amp;M$1,Datos_trabajo_input!$E$6:O149,7,0)</f>
        <v>1.3953360506960923E-3</v>
      </c>
      <c r="N55" s="296">
        <f>VLOOKUP($A55&amp;"-"&amp;N$1,Datos_trabajo_input!$E$6:P149,7,0)</f>
        <v>0.26633485249065136</v>
      </c>
      <c r="O55" s="296">
        <f>VLOOKUP($A55&amp;"-"&amp;O$1,Datos_trabajo_input!$E$6:Q149,7,0)</f>
        <v>2.6095667350812694E-2</v>
      </c>
      <c r="P55" s="297">
        <f t="shared" si="2"/>
        <v>9.7979545556164744</v>
      </c>
      <c r="Q55" s="297">
        <f t="shared" si="3"/>
        <v>4.3649401456068606</v>
      </c>
      <c r="R55" s="297">
        <f t="shared" si="4"/>
        <v>3.9732682694516761</v>
      </c>
      <c r="S55" s="297">
        <f t="shared" si="5"/>
        <v>0.1834771483627875</v>
      </c>
      <c r="T55" s="297">
        <f t="shared" si="6"/>
        <v>3.6197947074607578E-2</v>
      </c>
      <c r="U55" s="297">
        <f t="shared" si="7"/>
        <v>6.9092853221777757</v>
      </c>
      <c r="V55" s="297">
        <f t="shared" si="8"/>
        <v>0.67697640662981851</v>
      </c>
      <c r="W55" s="298">
        <f t="shared" si="9"/>
        <v>25.942099794920001</v>
      </c>
    </row>
    <row r="56" spans="1:23">
      <c r="A56" s="175">
        <v>2013</v>
      </c>
      <c r="B56" s="285">
        <v>3</v>
      </c>
      <c r="C56" s="285" t="s">
        <v>121</v>
      </c>
      <c r="D56" s="175" t="s">
        <v>369</v>
      </c>
      <c r="E56" s="299" t="s">
        <v>33</v>
      </c>
      <c r="F56" s="300">
        <v>456.33357424460002</v>
      </c>
      <c r="G56" s="301">
        <v>38.033050712600001</v>
      </c>
      <c r="H56" s="302">
        <f t="shared" si="1"/>
        <v>8.3344844340148966E-2</v>
      </c>
      <c r="I56" s="296">
        <f>VLOOKUP($A56&amp;"-"&amp;I$1,Datos_trabajo_input!$E$6:K150,7,0)</f>
        <v>0.37768548548776754</v>
      </c>
      <c r="J56" s="296">
        <f>VLOOKUP($A56&amp;"-"&amp;J$1,Datos_trabajo_input!$E$6:L150,7,0)</f>
        <v>0.16825701003823931</v>
      </c>
      <c r="K56" s="296">
        <f>VLOOKUP($A56&amp;"-"&amp;K$1,Datos_trabajo_input!$E$6:M150,7,0)</f>
        <v>0.1531590850725863</v>
      </c>
      <c r="L56" s="296">
        <f>VLOOKUP($A56&amp;"-"&amp;L$1,Datos_trabajo_input!$E$6:N150,7,0)</f>
        <v>7.0725635092467E-3</v>
      </c>
      <c r="M56" s="296">
        <f>VLOOKUP($A56&amp;"-"&amp;M$1,Datos_trabajo_input!$E$6:O150,7,0)</f>
        <v>1.3953360506960923E-3</v>
      </c>
      <c r="N56" s="296">
        <f>VLOOKUP($A56&amp;"-"&amp;N$1,Datos_trabajo_input!$E$6:P150,7,0)</f>
        <v>0.26633485249065136</v>
      </c>
      <c r="O56" s="296">
        <f>VLOOKUP($A56&amp;"-"&amp;O$1,Datos_trabajo_input!$E$6:Q150,7,0)</f>
        <v>2.6095667350812694E-2</v>
      </c>
      <c r="P56" s="297">
        <f t="shared" si="2"/>
        <v>14.364531222969214</v>
      </c>
      <c r="Q56" s="297">
        <f t="shared" si="3"/>
        <v>6.3993273955348036</v>
      </c>
      <c r="R56" s="297">
        <f t="shared" si="4"/>
        <v>5.8251072496610927</v>
      </c>
      <c r="S56" s="297">
        <f t="shared" si="5"/>
        <v>0.26899116661526395</v>
      </c>
      <c r="T56" s="297">
        <f t="shared" si="6"/>
        <v>5.3068886777243487E-2</v>
      </c>
      <c r="U56" s="297">
        <f t="shared" si="7"/>
        <v>10.129526951309785</v>
      </c>
      <c r="V56" s="297">
        <f t="shared" si="8"/>
        <v>0.99249783973259931</v>
      </c>
      <c r="W56" s="298">
        <f t="shared" si="9"/>
        <v>38.033050712600009</v>
      </c>
    </row>
    <row r="57" spans="1:23">
      <c r="A57" s="175">
        <v>2013</v>
      </c>
      <c r="B57" s="285">
        <v>3</v>
      </c>
      <c r="C57" s="285" t="s">
        <v>121</v>
      </c>
      <c r="D57" s="175" t="s">
        <v>369</v>
      </c>
      <c r="E57" s="299" t="s">
        <v>35</v>
      </c>
      <c r="F57" s="300">
        <v>430.09994091883999</v>
      </c>
      <c r="G57" s="301">
        <v>38.854609040600003</v>
      </c>
      <c r="H57" s="302">
        <f t="shared" si="1"/>
        <v>9.0338559353422193E-2</v>
      </c>
      <c r="I57" s="296">
        <f>VLOOKUP($A57&amp;"-"&amp;I$1,Datos_trabajo_input!$E$6:K151,7,0)</f>
        <v>0.37768548548776754</v>
      </c>
      <c r="J57" s="296">
        <f>VLOOKUP($A57&amp;"-"&amp;J$1,Datos_trabajo_input!$E$6:L151,7,0)</f>
        <v>0.16825701003823931</v>
      </c>
      <c r="K57" s="296">
        <f>VLOOKUP($A57&amp;"-"&amp;K$1,Datos_trabajo_input!$E$6:M151,7,0)</f>
        <v>0.1531590850725863</v>
      </c>
      <c r="L57" s="296">
        <f>VLOOKUP($A57&amp;"-"&amp;L$1,Datos_trabajo_input!$E$6:N151,7,0)</f>
        <v>7.0725635092467E-3</v>
      </c>
      <c r="M57" s="296">
        <f>VLOOKUP($A57&amp;"-"&amp;M$1,Datos_trabajo_input!$E$6:O151,7,0)</f>
        <v>1.3953360506960923E-3</v>
      </c>
      <c r="N57" s="296">
        <f>VLOOKUP($A57&amp;"-"&amp;N$1,Datos_trabajo_input!$E$6:P151,7,0)</f>
        <v>0.26633485249065136</v>
      </c>
      <c r="O57" s="296">
        <f>VLOOKUP($A57&amp;"-"&amp;O$1,Datos_trabajo_input!$E$6:Q151,7,0)</f>
        <v>2.6095667350812694E-2</v>
      </c>
      <c r="P57" s="297">
        <f t="shared" si="2"/>
        <v>14.674821878936413</v>
      </c>
      <c r="Q57" s="297">
        <f t="shared" si="3"/>
        <v>6.5375603433760991</v>
      </c>
      <c r="R57" s="297">
        <f t="shared" si="4"/>
        <v>5.9509363715113368</v>
      </c>
      <c r="S57" s="297">
        <f t="shared" si="5"/>
        <v>0.2748016900665945</v>
      </c>
      <c r="T57" s="297">
        <f t="shared" si="6"/>
        <v>5.4215236730051491E-2</v>
      </c>
      <c r="U57" s="297">
        <f t="shared" si="7"/>
        <v>10.348336567410131</v>
      </c>
      <c r="V57" s="297">
        <f t="shared" si="8"/>
        <v>1.0139369525693773</v>
      </c>
      <c r="W57" s="298">
        <f t="shared" si="9"/>
        <v>38.85460904060001</v>
      </c>
    </row>
    <row r="58" spans="1:23">
      <c r="A58" s="175">
        <v>2013</v>
      </c>
      <c r="B58" s="285">
        <v>3</v>
      </c>
      <c r="C58" s="285" t="s">
        <v>121</v>
      </c>
      <c r="D58" s="175" t="s">
        <v>369</v>
      </c>
      <c r="E58" s="299" t="s">
        <v>36</v>
      </c>
      <c r="F58" s="300">
        <v>171.03541264575</v>
      </c>
      <c r="G58" s="301">
        <v>16.110971124150002</v>
      </c>
      <c r="H58" s="302">
        <f t="shared" si="1"/>
        <v>9.4196698069300894E-2</v>
      </c>
      <c r="I58" s="296">
        <f>VLOOKUP($A58&amp;"-"&amp;I$1,Datos_trabajo_input!$E$6:K152,7,0)</f>
        <v>0.37768548548776754</v>
      </c>
      <c r="J58" s="296">
        <f>VLOOKUP($A58&amp;"-"&amp;J$1,Datos_trabajo_input!$E$6:L152,7,0)</f>
        <v>0.16825701003823931</v>
      </c>
      <c r="K58" s="296">
        <f>VLOOKUP($A58&amp;"-"&amp;K$1,Datos_trabajo_input!$E$6:M152,7,0)</f>
        <v>0.1531590850725863</v>
      </c>
      <c r="L58" s="296">
        <f>VLOOKUP($A58&amp;"-"&amp;L$1,Datos_trabajo_input!$E$6:N152,7,0)</f>
        <v>7.0725635092467E-3</v>
      </c>
      <c r="M58" s="296">
        <f>VLOOKUP($A58&amp;"-"&amp;M$1,Datos_trabajo_input!$E$6:O152,7,0)</f>
        <v>1.3953360506960923E-3</v>
      </c>
      <c r="N58" s="296">
        <f>VLOOKUP($A58&amp;"-"&amp;N$1,Datos_trabajo_input!$E$6:P152,7,0)</f>
        <v>0.26633485249065136</v>
      </c>
      <c r="O58" s="296">
        <f>VLOOKUP($A58&amp;"-"&amp;O$1,Datos_trabajo_input!$E$6:Q152,7,0)</f>
        <v>2.6095667350812694E-2</v>
      </c>
      <c r="P58" s="297">
        <f t="shared" si="2"/>
        <v>6.0848799507039972</v>
      </c>
      <c r="Q58" s="297">
        <f t="shared" si="3"/>
        <v>2.7107838301618905</v>
      </c>
      <c r="R58" s="297">
        <f t="shared" si="4"/>
        <v>2.4675415970056713</v>
      </c>
      <c r="S58" s="297">
        <f t="shared" si="5"/>
        <v>0.11394586647119058</v>
      </c>
      <c r="T58" s="297">
        <f t="shared" si="6"/>
        <v>2.2480218821250248E-2</v>
      </c>
      <c r="U58" s="297">
        <f t="shared" si="7"/>
        <v>4.290913117831634</v>
      </c>
      <c r="V58" s="297">
        <f t="shared" si="8"/>
        <v>0.42042654315436728</v>
      </c>
      <c r="W58" s="298">
        <f t="shared" si="9"/>
        <v>16.110971124150002</v>
      </c>
    </row>
    <row r="59" spans="1:23">
      <c r="A59" s="175">
        <v>2013</v>
      </c>
      <c r="B59" s="285">
        <v>3</v>
      </c>
      <c r="C59" s="285" t="s">
        <v>121</v>
      </c>
      <c r="D59" s="175" t="s">
        <v>369</v>
      </c>
      <c r="E59" s="299" t="s">
        <v>37</v>
      </c>
      <c r="F59" s="300">
        <v>400.32522028206</v>
      </c>
      <c r="G59" s="301">
        <v>32.763049275359997</v>
      </c>
      <c r="H59" s="302">
        <f t="shared" si="1"/>
        <v>8.1841082238775509E-2</v>
      </c>
      <c r="I59" s="296">
        <f>VLOOKUP($A59&amp;"-"&amp;I$1,Datos_trabajo_input!$E$6:K153,7,0)</f>
        <v>0.37768548548776754</v>
      </c>
      <c r="J59" s="296">
        <f>VLOOKUP($A59&amp;"-"&amp;J$1,Datos_trabajo_input!$E$6:L153,7,0)</f>
        <v>0.16825701003823931</v>
      </c>
      <c r="K59" s="296">
        <f>VLOOKUP($A59&amp;"-"&amp;K$1,Datos_trabajo_input!$E$6:M153,7,0)</f>
        <v>0.1531590850725863</v>
      </c>
      <c r="L59" s="296">
        <f>VLOOKUP($A59&amp;"-"&amp;L$1,Datos_trabajo_input!$E$6:N153,7,0)</f>
        <v>7.0725635092467E-3</v>
      </c>
      <c r="M59" s="296">
        <f>VLOOKUP($A59&amp;"-"&amp;M$1,Datos_trabajo_input!$E$6:O153,7,0)</f>
        <v>1.3953360506960923E-3</v>
      </c>
      <c r="N59" s="296">
        <f>VLOOKUP($A59&amp;"-"&amp;N$1,Datos_trabajo_input!$E$6:P153,7,0)</f>
        <v>0.26633485249065136</v>
      </c>
      <c r="O59" s="296">
        <f>VLOOKUP($A59&amp;"-"&amp;O$1,Datos_trabajo_input!$E$6:Q153,7,0)</f>
        <v>2.6095667350812694E-2</v>
      </c>
      <c r="P59" s="297">
        <f t="shared" si="2"/>
        <v>12.37412817162399</v>
      </c>
      <c r="Q59" s="297">
        <f t="shared" si="3"/>
        <v>5.5126127108075762</v>
      </c>
      <c r="R59" s="297">
        <f t="shared" si="4"/>
        <v>5.017958651202199</v>
      </c>
      <c r="S59" s="297">
        <f t="shared" si="5"/>
        <v>0.23171874675656265</v>
      </c>
      <c r="T59" s="297">
        <f t="shared" si="6"/>
        <v>4.5715463784642286E-2</v>
      </c>
      <c r="U59" s="297">
        <f t="shared" si="7"/>
        <v>8.7259418958969466</v>
      </c>
      <c r="V59" s="297">
        <f t="shared" si="8"/>
        <v>0.85497363528807935</v>
      </c>
      <c r="W59" s="298">
        <f t="shared" si="9"/>
        <v>32.763049275360004</v>
      </c>
    </row>
    <row r="60" spans="1:23">
      <c r="A60" s="175">
        <v>2013</v>
      </c>
      <c r="B60" s="285">
        <v>3</v>
      </c>
      <c r="C60" s="285" t="s">
        <v>121</v>
      </c>
      <c r="D60" s="175" t="s">
        <v>369</v>
      </c>
      <c r="E60" s="299" t="s">
        <v>38</v>
      </c>
      <c r="F60" s="300">
        <v>54.130730993379998</v>
      </c>
      <c r="G60" s="301">
        <v>5.4435166409700004</v>
      </c>
      <c r="H60" s="302">
        <f t="shared" si="1"/>
        <v>0.10056240773167692</v>
      </c>
      <c r="I60" s="296">
        <f>VLOOKUP($A60&amp;"-"&amp;I$1,Datos_trabajo_input!$E$6:K154,7,0)</f>
        <v>0.37768548548776754</v>
      </c>
      <c r="J60" s="296">
        <f>VLOOKUP($A60&amp;"-"&amp;J$1,Datos_trabajo_input!$E$6:L154,7,0)</f>
        <v>0.16825701003823931</v>
      </c>
      <c r="K60" s="296">
        <f>VLOOKUP($A60&amp;"-"&amp;K$1,Datos_trabajo_input!$E$6:M154,7,0)</f>
        <v>0.1531590850725863</v>
      </c>
      <c r="L60" s="296">
        <f>VLOOKUP($A60&amp;"-"&amp;L$1,Datos_trabajo_input!$E$6:N154,7,0)</f>
        <v>7.0725635092467E-3</v>
      </c>
      <c r="M60" s="296">
        <f>VLOOKUP($A60&amp;"-"&amp;M$1,Datos_trabajo_input!$E$6:O154,7,0)</f>
        <v>1.3953360506960923E-3</v>
      </c>
      <c r="N60" s="296">
        <f>VLOOKUP($A60&amp;"-"&amp;N$1,Datos_trabajo_input!$E$6:P154,7,0)</f>
        <v>0.26633485249065136</v>
      </c>
      <c r="O60" s="296">
        <f>VLOOKUP($A60&amp;"-"&amp;O$1,Datos_trabajo_input!$E$6:Q154,7,0)</f>
        <v>2.6095667350812694E-2</v>
      </c>
      <c r="P60" s="297">
        <f t="shared" si="2"/>
        <v>2.0559372253054962</v>
      </c>
      <c r="Q60" s="297">
        <f t="shared" si="3"/>
        <v>0.91590983410301208</v>
      </c>
      <c r="R60" s="297">
        <f t="shared" si="4"/>
        <v>0.83372402830836345</v>
      </c>
      <c r="S60" s="297">
        <f t="shared" si="5"/>
        <v>3.8499617156901596E-2</v>
      </c>
      <c r="T60" s="297">
        <f t="shared" si="6"/>
        <v>7.5955350117095392E-3</v>
      </c>
      <c r="U60" s="297">
        <f t="shared" si="7"/>
        <v>1.449798201603151</v>
      </c>
      <c r="V60" s="297">
        <f t="shared" si="8"/>
        <v>0.14205219948136644</v>
      </c>
      <c r="W60" s="298">
        <f t="shared" si="9"/>
        <v>5.4435166409699995</v>
      </c>
    </row>
    <row r="61" spans="1:23">
      <c r="A61" s="178">
        <v>2013</v>
      </c>
      <c r="B61" s="285">
        <v>3</v>
      </c>
      <c r="C61" s="285" t="s">
        <v>121</v>
      </c>
      <c r="D61" s="178" t="s">
        <v>369</v>
      </c>
      <c r="E61" s="304" t="s">
        <v>39</v>
      </c>
      <c r="F61" s="305">
        <v>74.043110497599997</v>
      </c>
      <c r="G61" s="306">
        <v>9.4721479950699994</v>
      </c>
      <c r="H61" s="307">
        <f t="shared" si="1"/>
        <v>0.12792747267657031</v>
      </c>
      <c r="I61" s="296">
        <f>VLOOKUP($A61&amp;"-"&amp;I$1,Datos_trabajo_input!$E$6:K155,7,0)</f>
        <v>0.37768548548776754</v>
      </c>
      <c r="J61" s="296">
        <f>VLOOKUP($A61&amp;"-"&amp;J$1,Datos_trabajo_input!$E$6:L155,7,0)</f>
        <v>0.16825701003823931</v>
      </c>
      <c r="K61" s="296">
        <f>VLOOKUP($A61&amp;"-"&amp;K$1,Datos_trabajo_input!$E$6:M155,7,0)</f>
        <v>0.1531590850725863</v>
      </c>
      <c r="L61" s="296">
        <f>VLOOKUP($A61&amp;"-"&amp;L$1,Datos_trabajo_input!$E$6:N155,7,0)</f>
        <v>7.0725635092467E-3</v>
      </c>
      <c r="M61" s="296">
        <f>VLOOKUP($A61&amp;"-"&amp;M$1,Datos_trabajo_input!$E$6:O155,7,0)</f>
        <v>1.3953360506960923E-3</v>
      </c>
      <c r="N61" s="296">
        <f>VLOOKUP($A61&amp;"-"&amp;N$1,Datos_trabajo_input!$E$6:P155,7,0)</f>
        <v>0.26633485249065136</v>
      </c>
      <c r="O61" s="296">
        <f>VLOOKUP($A61&amp;"-"&amp;O$1,Datos_trabajo_input!$E$6:Q155,7,0)</f>
        <v>2.6095667350812694E-2</v>
      </c>
      <c r="P61" s="297">
        <f t="shared" si="2"/>
        <v>3.5774928141299966</v>
      </c>
      <c r="Q61" s="297">
        <f t="shared" si="3"/>
        <v>1.5937553002901812</v>
      </c>
      <c r="R61" s="297">
        <f t="shared" si="4"/>
        <v>1.4507455205970539</v>
      </c>
      <c r="S61" s="297">
        <f t="shared" si="5"/>
        <v>6.6992368264116364E-2</v>
      </c>
      <c r="T61" s="297">
        <f t="shared" si="6"/>
        <v>1.3216829575049882E-2</v>
      </c>
      <c r="U61" s="297">
        <f t="shared" si="7"/>
        <v>2.5227631390365874</v>
      </c>
      <c r="V61" s="297">
        <f t="shared" si="8"/>
        <v>0.2471820231770141</v>
      </c>
      <c r="W61" s="298">
        <f t="shared" si="9"/>
        <v>9.4721479950699994</v>
      </c>
    </row>
    <row r="62" spans="1:23">
      <c r="A62" s="172">
        <v>2013</v>
      </c>
      <c r="B62" s="285">
        <v>8</v>
      </c>
      <c r="C62" s="285" t="s">
        <v>126</v>
      </c>
      <c r="D62" s="172" t="s">
        <v>370</v>
      </c>
      <c r="E62" s="172" t="s">
        <v>34</v>
      </c>
      <c r="F62" s="293">
        <v>829.29457795819997</v>
      </c>
      <c r="G62" s="294">
        <v>67.418615131310005</v>
      </c>
      <c r="H62" s="295">
        <f t="shared" si="1"/>
        <v>8.1296341400544161E-2</v>
      </c>
      <c r="I62" s="296">
        <f>VLOOKUP($A62&amp;"-"&amp;I$1,Datos_trabajo_input!$E$6:K156,7,0)</f>
        <v>0.37768548548776754</v>
      </c>
      <c r="J62" s="296">
        <f>VLOOKUP($A62&amp;"-"&amp;J$1,Datos_trabajo_input!$E$6:L156,7,0)</f>
        <v>0.16825701003823931</v>
      </c>
      <c r="K62" s="296">
        <f>VLOOKUP($A62&amp;"-"&amp;K$1,Datos_trabajo_input!$E$6:M156,7,0)</f>
        <v>0.1531590850725863</v>
      </c>
      <c r="L62" s="296">
        <f>VLOOKUP($A62&amp;"-"&amp;L$1,Datos_trabajo_input!$E$6:N156,7,0)</f>
        <v>7.0725635092467E-3</v>
      </c>
      <c r="M62" s="296">
        <f>VLOOKUP($A62&amp;"-"&amp;M$1,Datos_trabajo_input!$E$6:O156,7,0)</f>
        <v>1.3953360506960923E-3</v>
      </c>
      <c r="N62" s="296">
        <f>VLOOKUP($A62&amp;"-"&amp;N$1,Datos_trabajo_input!$E$6:P156,7,0)</f>
        <v>0.26633485249065136</v>
      </c>
      <c r="O62" s="296">
        <f>VLOOKUP($A62&amp;"-"&amp;O$1,Datos_trabajo_input!$E$6:Q156,7,0)</f>
        <v>2.6095667350812694E-2</v>
      </c>
      <c r="P62" s="297">
        <f t="shared" si="2"/>
        <v>25.463032386781769</v>
      </c>
      <c r="Q62" s="297">
        <f t="shared" si="3"/>
        <v>11.34365460291302</v>
      </c>
      <c r="R62" s="297">
        <f t="shared" si="4"/>
        <v>10.325773410372262</v>
      </c>
      <c r="S62" s="297">
        <f t="shared" si="5"/>
        <v>0.47682243722165057</v>
      </c>
      <c r="T62" s="297">
        <f t="shared" si="6"/>
        <v>9.4071624180721916E-2</v>
      </c>
      <c r="U62" s="297">
        <f t="shared" si="7"/>
        <v>17.955926916121445</v>
      </c>
      <c r="V62" s="297">
        <f t="shared" si="8"/>
        <v>1.7593337537191331</v>
      </c>
      <c r="W62" s="298">
        <f t="shared" si="9"/>
        <v>67.418615131310005</v>
      </c>
    </row>
    <row r="63" spans="1:23">
      <c r="A63" s="175">
        <v>2013</v>
      </c>
      <c r="B63" s="285">
        <v>8</v>
      </c>
      <c r="C63" s="285" t="s">
        <v>126</v>
      </c>
      <c r="D63" s="175" t="s">
        <v>370</v>
      </c>
      <c r="E63" s="299" t="s">
        <v>25</v>
      </c>
      <c r="F63" s="300">
        <v>77.868160468599996</v>
      </c>
      <c r="G63" s="301">
        <v>2.9055877779900001</v>
      </c>
      <c r="H63" s="302">
        <f t="shared" si="1"/>
        <v>3.731419569313784E-2</v>
      </c>
      <c r="I63" s="296">
        <f>VLOOKUP($A63&amp;"-"&amp;I$1,Datos_trabajo_input!$E$6:K157,7,0)</f>
        <v>0.37768548548776754</v>
      </c>
      <c r="J63" s="296">
        <f>VLOOKUP($A63&amp;"-"&amp;J$1,Datos_trabajo_input!$E$6:L157,7,0)</f>
        <v>0.16825701003823931</v>
      </c>
      <c r="K63" s="296">
        <f>VLOOKUP($A63&amp;"-"&amp;K$1,Datos_trabajo_input!$E$6:M157,7,0)</f>
        <v>0.1531590850725863</v>
      </c>
      <c r="L63" s="296">
        <f>VLOOKUP($A63&amp;"-"&amp;L$1,Datos_trabajo_input!$E$6:N157,7,0)</f>
        <v>7.0725635092467E-3</v>
      </c>
      <c r="M63" s="296">
        <f>VLOOKUP($A63&amp;"-"&amp;M$1,Datos_trabajo_input!$E$6:O157,7,0)</f>
        <v>1.3953360506960923E-3</v>
      </c>
      <c r="N63" s="296">
        <f>VLOOKUP($A63&amp;"-"&amp;N$1,Datos_trabajo_input!$E$6:P157,7,0)</f>
        <v>0.26633485249065136</v>
      </c>
      <c r="O63" s="296">
        <f>VLOOKUP($A63&amp;"-"&amp;O$1,Datos_trabajo_input!$E$6:Q157,7,0)</f>
        <v>2.6095667350812694E-2</v>
      </c>
      <c r="P63" s="297">
        <f t="shared" si="2"/>
        <v>1.0973983305574768</v>
      </c>
      <c r="Q63" s="297">
        <f t="shared" si="3"/>
        <v>0.48888551192824892</v>
      </c>
      <c r="R63" s="297">
        <f t="shared" si="4"/>
        <v>0.44501716567503741</v>
      </c>
      <c r="S63" s="297">
        <f t="shared" si="5"/>
        <v>2.0549954091525276E-2</v>
      </c>
      <c r="T63" s="297">
        <f t="shared" si="6"/>
        <v>4.0542713750914014E-3</v>
      </c>
      <c r="U63" s="297">
        <f t="shared" si="7"/>
        <v>0.77385929224960615</v>
      </c>
      <c r="V63" s="297">
        <f t="shared" si="8"/>
        <v>7.582325211301405E-2</v>
      </c>
      <c r="W63" s="298">
        <f t="shared" si="9"/>
        <v>2.9055877779900001</v>
      </c>
    </row>
    <row r="64" spans="1:23">
      <c r="A64" s="175">
        <v>2013</v>
      </c>
      <c r="B64" s="285">
        <v>8</v>
      </c>
      <c r="C64" s="285" t="s">
        <v>126</v>
      </c>
      <c r="D64" s="175" t="s">
        <v>370</v>
      </c>
      <c r="E64" s="299" t="s">
        <v>26</v>
      </c>
      <c r="F64" s="300">
        <v>151.19222549497999</v>
      </c>
      <c r="G64" s="301">
        <v>11.78242653863</v>
      </c>
      <c r="H64" s="302">
        <f t="shared" si="1"/>
        <v>7.7930108509588744E-2</v>
      </c>
      <c r="I64" s="296">
        <f>VLOOKUP($A64&amp;"-"&amp;I$1,Datos_trabajo_input!$E$6:K158,7,0)</f>
        <v>0.37768548548776754</v>
      </c>
      <c r="J64" s="296">
        <f>VLOOKUP($A64&amp;"-"&amp;J$1,Datos_trabajo_input!$E$6:L158,7,0)</f>
        <v>0.16825701003823931</v>
      </c>
      <c r="K64" s="296">
        <f>VLOOKUP($A64&amp;"-"&amp;K$1,Datos_trabajo_input!$E$6:M158,7,0)</f>
        <v>0.1531590850725863</v>
      </c>
      <c r="L64" s="296">
        <f>VLOOKUP($A64&amp;"-"&amp;L$1,Datos_trabajo_input!$E$6:N158,7,0)</f>
        <v>7.0725635092467E-3</v>
      </c>
      <c r="M64" s="296">
        <f>VLOOKUP($A64&amp;"-"&amp;M$1,Datos_trabajo_input!$E$6:O158,7,0)</f>
        <v>1.3953360506960923E-3</v>
      </c>
      <c r="N64" s="296">
        <f>VLOOKUP($A64&amp;"-"&amp;N$1,Datos_trabajo_input!$E$6:P158,7,0)</f>
        <v>0.26633485249065136</v>
      </c>
      <c r="O64" s="296">
        <f>VLOOKUP($A64&amp;"-"&amp;O$1,Datos_trabajo_input!$E$6:Q158,7,0)</f>
        <v>2.6095667350812694E-2</v>
      </c>
      <c r="P64" s="297">
        <f t="shared" si="2"/>
        <v>4.4500514874664283</v>
      </c>
      <c r="Q64" s="297">
        <f t="shared" si="3"/>
        <v>1.9824758603850852</v>
      </c>
      <c r="R64" s="297">
        <f t="shared" si="4"/>
        <v>1.8045856685915307</v>
      </c>
      <c r="S64" s="297">
        <f t="shared" si="5"/>
        <v>8.3331959987494444E-2</v>
      </c>
      <c r="T64" s="297">
        <f t="shared" si="6"/>
        <v>1.6440444514028815E-2</v>
      </c>
      <c r="U64" s="297">
        <f t="shared" si="7"/>
        <v>3.1380708341479568</v>
      </c>
      <c r="V64" s="297">
        <f t="shared" si="8"/>
        <v>0.30747028353747591</v>
      </c>
      <c r="W64" s="298">
        <f t="shared" si="9"/>
        <v>11.78242653863</v>
      </c>
    </row>
    <row r="65" spans="1:23">
      <c r="A65" s="175">
        <v>2013</v>
      </c>
      <c r="B65" s="285">
        <v>8</v>
      </c>
      <c r="C65" s="285" t="s">
        <v>126</v>
      </c>
      <c r="D65" s="175" t="s">
        <v>370</v>
      </c>
      <c r="E65" s="299" t="s">
        <v>27</v>
      </c>
      <c r="F65" s="300">
        <v>266.45498131606001</v>
      </c>
      <c r="G65" s="301">
        <v>17.590683116779999</v>
      </c>
      <c r="H65" s="302">
        <f t="shared" si="1"/>
        <v>6.601746767839374E-2</v>
      </c>
      <c r="I65" s="296">
        <f>VLOOKUP($A65&amp;"-"&amp;I$1,Datos_trabajo_input!$E$6:K159,7,0)</f>
        <v>0.37768548548776754</v>
      </c>
      <c r="J65" s="296">
        <f>VLOOKUP($A65&amp;"-"&amp;J$1,Datos_trabajo_input!$E$6:L159,7,0)</f>
        <v>0.16825701003823931</v>
      </c>
      <c r="K65" s="296">
        <f>VLOOKUP($A65&amp;"-"&amp;K$1,Datos_trabajo_input!$E$6:M159,7,0)</f>
        <v>0.1531590850725863</v>
      </c>
      <c r="L65" s="296">
        <f>VLOOKUP($A65&amp;"-"&amp;L$1,Datos_trabajo_input!$E$6:N159,7,0)</f>
        <v>7.0725635092467E-3</v>
      </c>
      <c r="M65" s="296">
        <f>VLOOKUP($A65&amp;"-"&amp;M$1,Datos_trabajo_input!$E$6:O159,7,0)</f>
        <v>1.3953360506960923E-3</v>
      </c>
      <c r="N65" s="296">
        <f>VLOOKUP($A65&amp;"-"&amp;N$1,Datos_trabajo_input!$E$6:P159,7,0)</f>
        <v>0.26633485249065136</v>
      </c>
      <c r="O65" s="296">
        <f>VLOOKUP($A65&amp;"-"&amp;O$1,Datos_trabajo_input!$E$6:Q159,7,0)</f>
        <v>2.6095667350812694E-2</v>
      </c>
      <c r="P65" s="297">
        <f t="shared" si="2"/>
        <v>6.64374569302253</v>
      </c>
      <c r="Q65" s="297">
        <f t="shared" si="3"/>
        <v>2.9597557457595389</v>
      </c>
      <c r="R65" s="297">
        <f t="shared" si="4"/>
        <v>2.6941729319678154</v>
      </c>
      <c r="S65" s="297">
        <f t="shared" si="5"/>
        <v>0.12441122351446023</v>
      </c>
      <c r="T65" s="297">
        <f t="shared" si="6"/>
        <v>2.4544914309214232E-2</v>
      </c>
      <c r="U65" s="297">
        <f t="shared" si="7"/>
        <v>4.6850119931173921</v>
      </c>
      <c r="V65" s="297">
        <f t="shared" si="8"/>
        <v>0.45904061508904792</v>
      </c>
      <c r="W65" s="298">
        <f t="shared" si="9"/>
        <v>17.590683116779996</v>
      </c>
    </row>
    <row r="66" spans="1:23">
      <c r="A66" s="175">
        <v>2013</v>
      </c>
      <c r="B66" s="285">
        <v>8</v>
      </c>
      <c r="C66" s="285" t="s">
        <v>126</v>
      </c>
      <c r="D66" s="175" t="s">
        <v>370</v>
      </c>
      <c r="E66" s="299" t="s">
        <v>28</v>
      </c>
      <c r="F66" s="300">
        <v>129.75660447976</v>
      </c>
      <c r="G66" s="301">
        <v>10.246807164990001</v>
      </c>
      <c r="H66" s="302">
        <f t="shared" ref="H66:H129" si="10">G66/F66</f>
        <v>7.8969445956705367E-2</v>
      </c>
      <c r="I66" s="296">
        <f>VLOOKUP($A66&amp;"-"&amp;I$1,Datos_trabajo_input!$E$6:K160,7,0)</f>
        <v>0.37768548548776754</v>
      </c>
      <c r="J66" s="296">
        <f>VLOOKUP($A66&amp;"-"&amp;J$1,Datos_trabajo_input!$E$6:L160,7,0)</f>
        <v>0.16825701003823931</v>
      </c>
      <c r="K66" s="296">
        <f>VLOOKUP($A66&amp;"-"&amp;K$1,Datos_trabajo_input!$E$6:M160,7,0)</f>
        <v>0.1531590850725863</v>
      </c>
      <c r="L66" s="296">
        <f>VLOOKUP($A66&amp;"-"&amp;L$1,Datos_trabajo_input!$E$6:N160,7,0)</f>
        <v>7.0725635092467E-3</v>
      </c>
      <c r="M66" s="296">
        <f>VLOOKUP($A66&amp;"-"&amp;M$1,Datos_trabajo_input!$E$6:O160,7,0)</f>
        <v>1.3953360506960923E-3</v>
      </c>
      <c r="N66" s="296">
        <f>VLOOKUP($A66&amp;"-"&amp;N$1,Datos_trabajo_input!$E$6:P160,7,0)</f>
        <v>0.26633485249065136</v>
      </c>
      <c r="O66" s="296">
        <f>VLOOKUP($A66&amp;"-"&amp;O$1,Datos_trabajo_input!$E$6:Q160,7,0)</f>
        <v>2.6095667350812694E-2</v>
      </c>
      <c r="P66" s="297">
        <f t="shared" ref="P66:P129" si="11">I66*$G66</f>
        <v>3.8700703388087834</v>
      </c>
      <c r="Q66" s="297">
        <f t="shared" ref="Q66:Q129" si="12">J66*$G66</f>
        <v>1.7240971360196251</v>
      </c>
      <c r="R66" s="297">
        <f t="shared" ref="R66:R129" si="13">K66*$G66</f>
        <v>1.5693916103050904</v>
      </c>
      <c r="S66" s="297">
        <f t="shared" ref="S66:S129" si="14">L66*$G66</f>
        <v>7.2471194441395909E-2</v>
      </c>
      <c r="T66" s="297">
        <f t="shared" ref="T66:T129" si="15">M66*$G66</f>
        <v>1.4297739441841571E-2</v>
      </c>
      <c r="U66" s="297">
        <f t="shared" ref="U66:U129" si="16">N66*$G66</f>
        <v>2.7290818747877612</v>
      </c>
      <c r="V66" s="297">
        <f t="shared" ref="V66:V129" si="17">O66*$G66</f>
        <v>0.26739727118550316</v>
      </c>
      <c r="W66" s="298">
        <f t="shared" ref="W66:W129" si="18">SUM(P66:V66)</f>
        <v>10.246807164990001</v>
      </c>
    </row>
    <row r="67" spans="1:23">
      <c r="A67" s="175">
        <v>2013</v>
      </c>
      <c r="B67" s="285">
        <v>8</v>
      </c>
      <c r="C67" s="285" t="s">
        <v>126</v>
      </c>
      <c r="D67" s="175" t="s">
        <v>370</v>
      </c>
      <c r="E67" s="299" t="s">
        <v>29</v>
      </c>
      <c r="F67" s="300">
        <v>318.83794806948998</v>
      </c>
      <c r="G67" s="301">
        <v>32.066228015219998</v>
      </c>
      <c r="H67" s="302">
        <f t="shared" si="10"/>
        <v>0.10057218160314857</v>
      </c>
      <c r="I67" s="296">
        <f>VLOOKUP($A67&amp;"-"&amp;I$1,Datos_trabajo_input!$E$6:K161,7,0)</f>
        <v>0.37768548548776754</v>
      </c>
      <c r="J67" s="296">
        <f>VLOOKUP($A67&amp;"-"&amp;J$1,Datos_trabajo_input!$E$6:L161,7,0)</f>
        <v>0.16825701003823931</v>
      </c>
      <c r="K67" s="296">
        <f>VLOOKUP($A67&amp;"-"&amp;K$1,Datos_trabajo_input!$E$6:M161,7,0)</f>
        <v>0.1531590850725863</v>
      </c>
      <c r="L67" s="296">
        <f>VLOOKUP($A67&amp;"-"&amp;L$1,Datos_trabajo_input!$E$6:N161,7,0)</f>
        <v>7.0725635092467E-3</v>
      </c>
      <c r="M67" s="296">
        <f>VLOOKUP($A67&amp;"-"&amp;M$1,Datos_trabajo_input!$E$6:O161,7,0)</f>
        <v>1.3953360506960923E-3</v>
      </c>
      <c r="N67" s="296">
        <f>VLOOKUP($A67&amp;"-"&amp;N$1,Datos_trabajo_input!$E$6:P161,7,0)</f>
        <v>0.26633485249065136</v>
      </c>
      <c r="O67" s="296">
        <f>VLOOKUP($A67&amp;"-"&amp;O$1,Datos_trabajo_input!$E$6:Q161,7,0)</f>
        <v>2.6095667350812694E-2</v>
      </c>
      <c r="P67" s="297">
        <f t="shared" si="11"/>
        <v>12.110948895689818</v>
      </c>
      <c r="Q67" s="297">
        <f t="shared" si="12"/>
        <v>5.3953676490453422</v>
      </c>
      <c r="R67" s="297">
        <f t="shared" si="13"/>
        <v>4.91123414454003</v>
      </c>
      <c r="S67" s="297">
        <f t="shared" si="14"/>
        <v>0.22679043413962918</v>
      </c>
      <c r="T67" s="297">
        <f t="shared" si="15"/>
        <v>4.4743163959477465E-2</v>
      </c>
      <c r="U67" s="297">
        <f t="shared" si="16"/>
        <v>8.5403541083652108</v>
      </c>
      <c r="V67" s="297">
        <f t="shared" si="17"/>
        <v>0.83678961948049191</v>
      </c>
      <c r="W67" s="298">
        <f t="shared" si="18"/>
        <v>32.066228015219998</v>
      </c>
    </row>
    <row r="68" spans="1:23">
      <c r="A68" s="175">
        <v>2013</v>
      </c>
      <c r="B68" s="285">
        <v>8</v>
      </c>
      <c r="C68" s="285" t="s">
        <v>126</v>
      </c>
      <c r="D68" s="175" t="s">
        <v>370</v>
      </c>
      <c r="E68" s="299" t="s">
        <v>30</v>
      </c>
      <c r="F68" s="300">
        <v>776.54761446526004</v>
      </c>
      <c r="G68" s="301">
        <v>78.557945460859997</v>
      </c>
      <c r="H68" s="302">
        <f t="shared" si="10"/>
        <v>0.1011630761559366</v>
      </c>
      <c r="I68" s="296">
        <f>VLOOKUP($A68&amp;"-"&amp;I$1,Datos_trabajo_input!$E$6:K162,7,0)</f>
        <v>0.37768548548776754</v>
      </c>
      <c r="J68" s="296">
        <f>VLOOKUP($A68&amp;"-"&amp;J$1,Datos_trabajo_input!$E$6:L162,7,0)</f>
        <v>0.16825701003823931</v>
      </c>
      <c r="K68" s="296">
        <f>VLOOKUP($A68&amp;"-"&amp;K$1,Datos_trabajo_input!$E$6:M162,7,0)</f>
        <v>0.1531590850725863</v>
      </c>
      <c r="L68" s="296">
        <f>VLOOKUP($A68&amp;"-"&amp;L$1,Datos_trabajo_input!$E$6:N162,7,0)</f>
        <v>7.0725635092467E-3</v>
      </c>
      <c r="M68" s="296">
        <f>VLOOKUP($A68&amp;"-"&amp;M$1,Datos_trabajo_input!$E$6:O162,7,0)</f>
        <v>1.3953360506960923E-3</v>
      </c>
      <c r="N68" s="296">
        <f>VLOOKUP($A68&amp;"-"&amp;N$1,Datos_trabajo_input!$E$6:P162,7,0)</f>
        <v>0.26633485249065136</v>
      </c>
      <c r="O68" s="296">
        <f>VLOOKUP($A68&amp;"-"&amp;O$1,Datos_trabajo_input!$E$6:Q162,7,0)</f>
        <v>2.6095667350812694E-2</v>
      </c>
      <c r="P68" s="297">
        <f t="shared" si="11"/>
        <v>29.670195770306471</v>
      </c>
      <c r="Q68" s="297">
        <f t="shared" si="12"/>
        <v>13.217925017991377</v>
      </c>
      <c r="R68" s="297">
        <f t="shared" si="13"/>
        <v>12.03186305196745</v>
      </c>
      <c r="S68" s="297">
        <f t="shared" si="14"/>
        <v>0.55560605842787081</v>
      </c>
      <c r="T68" s="297">
        <f t="shared" si="15"/>
        <v>0.1096147333701554</v>
      </c>
      <c r="U68" s="297">
        <f t="shared" si="16"/>
        <v>20.922718816286782</v>
      </c>
      <c r="V68" s="297">
        <f t="shared" si="17"/>
        <v>2.0500220125098885</v>
      </c>
      <c r="W68" s="298">
        <f t="shared" si="18"/>
        <v>78.557945460859997</v>
      </c>
    </row>
    <row r="69" spans="1:23">
      <c r="A69" s="175">
        <v>2013</v>
      </c>
      <c r="B69" s="285">
        <v>8</v>
      </c>
      <c r="C69" s="285" t="s">
        <v>126</v>
      </c>
      <c r="D69" s="175" t="s">
        <v>370</v>
      </c>
      <c r="E69" s="299" t="s">
        <v>118</v>
      </c>
      <c r="F69" s="300">
        <v>3242.1679755088999</v>
      </c>
      <c r="G69" s="301">
        <v>278.14498468492002</v>
      </c>
      <c r="H69" s="302">
        <f t="shared" si="10"/>
        <v>8.578981310839133E-2</v>
      </c>
      <c r="I69" s="296">
        <f>VLOOKUP($A69&amp;"-"&amp;I$1,Datos_trabajo_input!$E$6:K163,7,0)</f>
        <v>0.37768548548776754</v>
      </c>
      <c r="J69" s="296">
        <f>VLOOKUP($A69&amp;"-"&amp;J$1,Datos_trabajo_input!$E$6:L163,7,0)</f>
        <v>0.16825701003823931</v>
      </c>
      <c r="K69" s="296">
        <f>VLOOKUP($A69&amp;"-"&amp;K$1,Datos_trabajo_input!$E$6:M163,7,0)</f>
        <v>0.1531590850725863</v>
      </c>
      <c r="L69" s="296">
        <f>VLOOKUP($A69&amp;"-"&amp;L$1,Datos_trabajo_input!$E$6:N163,7,0)</f>
        <v>7.0725635092467E-3</v>
      </c>
      <c r="M69" s="296">
        <f>VLOOKUP($A69&amp;"-"&amp;M$1,Datos_trabajo_input!$E$6:O163,7,0)</f>
        <v>1.3953360506960923E-3</v>
      </c>
      <c r="N69" s="296">
        <f>VLOOKUP($A69&amp;"-"&amp;N$1,Datos_trabajo_input!$E$6:P163,7,0)</f>
        <v>0.26633485249065136</v>
      </c>
      <c r="O69" s="296">
        <f>VLOOKUP($A69&amp;"-"&amp;O$1,Datos_trabajo_input!$E$6:Q163,7,0)</f>
        <v>2.6095667350812694E-2</v>
      </c>
      <c r="P69" s="297">
        <f t="shared" si="11"/>
        <v>105.05132357671168</v>
      </c>
      <c r="Q69" s="297">
        <f t="shared" si="12"/>
        <v>46.799843480216509</v>
      </c>
      <c r="R69" s="297">
        <f t="shared" si="13"/>
        <v>42.600431371870876</v>
      </c>
      <c r="S69" s="297">
        <f t="shared" si="14"/>
        <v>1.9671980689625475</v>
      </c>
      <c r="T69" s="297">
        <f t="shared" si="15"/>
        <v>0.38810572445118141</v>
      </c>
      <c r="U69" s="297">
        <f t="shared" si="16"/>
        <v>74.079703467072662</v>
      </c>
      <c r="V69" s="297">
        <f t="shared" si="17"/>
        <v>7.2583789956345646</v>
      </c>
      <c r="W69" s="298">
        <f t="shared" si="18"/>
        <v>278.14498468492008</v>
      </c>
    </row>
    <row r="70" spans="1:23">
      <c r="A70" s="175">
        <v>2013</v>
      </c>
      <c r="B70" s="285">
        <v>8</v>
      </c>
      <c r="C70" s="285" t="s">
        <v>126</v>
      </c>
      <c r="D70" s="175" t="s">
        <v>370</v>
      </c>
      <c r="E70" s="299" t="s">
        <v>32</v>
      </c>
      <c r="F70" s="300">
        <v>412.216556325</v>
      </c>
      <c r="G70" s="301">
        <v>34.291414155859997</v>
      </c>
      <c r="H70" s="302">
        <f t="shared" si="10"/>
        <v>8.3187862374028324E-2</v>
      </c>
      <c r="I70" s="296">
        <f>VLOOKUP($A70&amp;"-"&amp;I$1,Datos_trabajo_input!$E$6:K164,7,0)</f>
        <v>0.37768548548776754</v>
      </c>
      <c r="J70" s="296">
        <f>VLOOKUP($A70&amp;"-"&amp;J$1,Datos_trabajo_input!$E$6:L164,7,0)</f>
        <v>0.16825701003823931</v>
      </c>
      <c r="K70" s="296">
        <f>VLOOKUP($A70&amp;"-"&amp;K$1,Datos_trabajo_input!$E$6:M164,7,0)</f>
        <v>0.1531590850725863</v>
      </c>
      <c r="L70" s="296">
        <f>VLOOKUP($A70&amp;"-"&amp;L$1,Datos_trabajo_input!$E$6:N164,7,0)</f>
        <v>7.0725635092467E-3</v>
      </c>
      <c r="M70" s="296">
        <f>VLOOKUP($A70&amp;"-"&amp;M$1,Datos_trabajo_input!$E$6:O164,7,0)</f>
        <v>1.3953360506960923E-3</v>
      </c>
      <c r="N70" s="296">
        <f>VLOOKUP($A70&amp;"-"&amp;N$1,Datos_trabajo_input!$E$6:P164,7,0)</f>
        <v>0.26633485249065136</v>
      </c>
      <c r="O70" s="296">
        <f>VLOOKUP($A70&amp;"-"&amp;O$1,Datos_trabajo_input!$E$6:Q164,7,0)</f>
        <v>2.6095667350812694E-2</v>
      </c>
      <c r="P70" s="297">
        <f t="shared" si="11"/>
        <v>12.951369403518086</v>
      </c>
      <c r="Q70" s="297">
        <f t="shared" si="12"/>
        <v>5.7697708158479575</v>
      </c>
      <c r="R70" s="297">
        <f t="shared" si="13"/>
        <v>5.2520416179566514</v>
      </c>
      <c r="S70" s="297">
        <f t="shared" si="14"/>
        <v>0.24252820443920114</v>
      </c>
      <c r="T70" s="297">
        <f t="shared" si="15"/>
        <v>4.7848046401021763E-2</v>
      </c>
      <c r="U70" s="297">
        <f t="shared" si="16"/>
        <v>9.1329987308968068</v>
      </c>
      <c r="V70" s="297">
        <f t="shared" si="17"/>
        <v>0.89485733680027191</v>
      </c>
      <c r="W70" s="298">
        <f t="shared" si="18"/>
        <v>34.291414155859989</v>
      </c>
    </row>
    <row r="71" spans="1:23">
      <c r="A71" s="175">
        <v>2013</v>
      </c>
      <c r="B71" s="285">
        <v>8</v>
      </c>
      <c r="C71" s="285" t="s">
        <v>126</v>
      </c>
      <c r="D71" s="175" t="s">
        <v>370</v>
      </c>
      <c r="E71" s="299" t="s">
        <v>33</v>
      </c>
      <c r="F71" s="300">
        <v>414.66568322107997</v>
      </c>
      <c r="G71" s="301">
        <v>35.978770141399998</v>
      </c>
      <c r="H71" s="302">
        <f t="shared" si="10"/>
        <v>8.6765728627265823E-2</v>
      </c>
      <c r="I71" s="296">
        <f>VLOOKUP($A71&amp;"-"&amp;I$1,Datos_trabajo_input!$E$6:K165,7,0)</f>
        <v>0.37768548548776754</v>
      </c>
      <c r="J71" s="296">
        <f>VLOOKUP($A71&amp;"-"&amp;J$1,Datos_trabajo_input!$E$6:L165,7,0)</f>
        <v>0.16825701003823931</v>
      </c>
      <c r="K71" s="296">
        <f>VLOOKUP($A71&amp;"-"&amp;K$1,Datos_trabajo_input!$E$6:M165,7,0)</f>
        <v>0.1531590850725863</v>
      </c>
      <c r="L71" s="296">
        <f>VLOOKUP($A71&amp;"-"&amp;L$1,Datos_trabajo_input!$E$6:N165,7,0)</f>
        <v>7.0725635092467E-3</v>
      </c>
      <c r="M71" s="296">
        <f>VLOOKUP($A71&amp;"-"&amp;M$1,Datos_trabajo_input!$E$6:O165,7,0)</f>
        <v>1.3953360506960923E-3</v>
      </c>
      <c r="N71" s="296">
        <f>VLOOKUP($A71&amp;"-"&amp;N$1,Datos_trabajo_input!$E$6:P165,7,0)</f>
        <v>0.26633485249065136</v>
      </c>
      <c r="O71" s="296">
        <f>VLOOKUP($A71&amp;"-"&amp;O$1,Datos_trabajo_input!$E$6:Q165,7,0)</f>
        <v>2.6095667350812694E-2</v>
      </c>
      <c r="P71" s="297">
        <f t="shared" si="11"/>
        <v>13.588659268107453</v>
      </c>
      <c r="Q71" s="297">
        <f t="shared" si="12"/>
        <v>6.0536802888450447</v>
      </c>
      <c r="R71" s="297">
        <f t="shared" si="13"/>
        <v>5.5104755168937105</v>
      </c>
      <c r="S71" s="297">
        <f t="shared" si="14"/>
        <v>0.25446213680964036</v>
      </c>
      <c r="T71" s="297">
        <f t="shared" si="15"/>
        <v>5.0202475038003562E-2</v>
      </c>
      <c r="U71" s="297">
        <f t="shared" si="16"/>
        <v>9.5824004384048198</v>
      </c>
      <c r="V71" s="297">
        <f t="shared" si="17"/>
        <v>0.9388900173013266</v>
      </c>
      <c r="W71" s="298">
        <f t="shared" si="18"/>
        <v>35.978770141399991</v>
      </c>
    </row>
    <row r="72" spans="1:23">
      <c r="A72" s="175">
        <v>2013</v>
      </c>
      <c r="B72" s="285">
        <v>8</v>
      </c>
      <c r="C72" s="285" t="s">
        <v>126</v>
      </c>
      <c r="D72" s="175" t="s">
        <v>370</v>
      </c>
      <c r="E72" s="299" t="s">
        <v>35</v>
      </c>
      <c r="F72" s="300">
        <v>442.54596181458999</v>
      </c>
      <c r="G72" s="301">
        <v>39.71210762658</v>
      </c>
      <c r="H72" s="302">
        <f t="shared" si="10"/>
        <v>8.9735555294068806E-2</v>
      </c>
      <c r="I72" s="296">
        <f>VLOOKUP($A72&amp;"-"&amp;I$1,Datos_trabajo_input!$E$6:K166,7,0)</f>
        <v>0.37768548548776754</v>
      </c>
      <c r="J72" s="296">
        <f>VLOOKUP($A72&amp;"-"&amp;J$1,Datos_trabajo_input!$E$6:L166,7,0)</f>
        <v>0.16825701003823931</v>
      </c>
      <c r="K72" s="296">
        <f>VLOOKUP($A72&amp;"-"&amp;K$1,Datos_trabajo_input!$E$6:M166,7,0)</f>
        <v>0.1531590850725863</v>
      </c>
      <c r="L72" s="296">
        <f>VLOOKUP($A72&amp;"-"&amp;L$1,Datos_trabajo_input!$E$6:N166,7,0)</f>
        <v>7.0725635092467E-3</v>
      </c>
      <c r="M72" s="296">
        <f>VLOOKUP($A72&amp;"-"&amp;M$1,Datos_trabajo_input!$E$6:O166,7,0)</f>
        <v>1.3953360506960923E-3</v>
      </c>
      <c r="N72" s="296">
        <f>VLOOKUP($A72&amp;"-"&amp;N$1,Datos_trabajo_input!$E$6:P166,7,0)</f>
        <v>0.26633485249065136</v>
      </c>
      <c r="O72" s="296">
        <f>VLOOKUP($A72&amp;"-"&amp;O$1,Datos_trabajo_input!$E$6:Q166,7,0)</f>
        <v>2.6095667350812694E-2</v>
      </c>
      <c r="P72" s="297">
        <f t="shared" si="11"/>
        <v>14.998686648687343</v>
      </c>
      <c r="Q72" s="297">
        <f t="shared" si="12"/>
        <v>6.6818404915651106</v>
      </c>
      <c r="R72" s="297">
        <f t="shared" si="13"/>
        <v>6.0822700703910693</v>
      </c>
      <c r="S72" s="297">
        <f t="shared" si="14"/>
        <v>0.28086640327502727</v>
      </c>
      <c r="T72" s="297">
        <f t="shared" si="15"/>
        <v>5.5411735420490306E-2</v>
      </c>
      <c r="U72" s="297">
        <f t="shared" si="16"/>
        <v>10.576718326818055</v>
      </c>
      <c r="V72" s="297">
        <f t="shared" si="17"/>
        <v>1.0363139504229035</v>
      </c>
      <c r="W72" s="298">
        <f t="shared" si="18"/>
        <v>39.71210762658</v>
      </c>
    </row>
    <row r="73" spans="1:23">
      <c r="A73" s="175">
        <v>2013</v>
      </c>
      <c r="B73" s="285">
        <v>8</v>
      </c>
      <c r="C73" s="285" t="s">
        <v>126</v>
      </c>
      <c r="D73" s="175" t="s">
        <v>370</v>
      </c>
      <c r="E73" s="299" t="s">
        <v>36</v>
      </c>
      <c r="F73" s="300">
        <v>167.73237421162989</v>
      </c>
      <c r="G73" s="301">
        <v>13.05892379618</v>
      </c>
      <c r="H73" s="302">
        <f t="shared" si="10"/>
        <v>7.7855714244546514E-2</v>
      </c>
      <c r="I73" s="296">
        <f>VLOOKUP($A73&amp;"-"&amp;I$1,Datos_trabajo_input!$E$6:K167,7,0)</f>
        <v>0.37768548548776754</v>
      </c>
      <c r="J73" s="296">
        <f>VLOOKUP($A73&amp;"-"&amp;J$1,Datos_trabajo_input!$E$6:L167,7,0)</f>
        <v>0.16825701003823931</v>
      </c>
      <c r="K73" s="296">
        <f>VLOOKUP($A73&amp;"-"&amp;K$1,Datos_trabajo_input!$E$6:M167,7,0)</f>
        <v>0.1531590850725863</v>
      </c>
      <c r="L73" s="296">
        <f>VLOOKUP($A73&amp;"-"&amp;L$1,Datos_trabajo_input!$E$6:N167,7,0)</f>
        <v>7.0725635092467E-3</v>
      </c>
      <c r="M73" s="296">
        <f>VLOOKUP($A73&amp;"-"&amp;M$1,Datos_trabajo_input!$E$6:O167,7,0)</f>
        <v>1.3953360506960923E-3</v>
      </c>
      <c r="N73" s="296">
        <f>VLOOKUP($A73&amp;"-"&amp;N$1,Datos_trabajo_input!$E$6:P167,7,0)</f>
        <v>0.26633485249065136</v>
      </c>
      <c r="O73" s="296">
        <f>VLOOKUP($A73&amp;"-"&amp;O$1,Datos_trabajo_input!$E$6:Q167,7,0)</f>
        <v>2.6095667350812694E-2</v>
      </c>
      <c r="P73" s="297">
        <f t="shared" si="11"/>
        <v>4.9321659739080035</v>
      </c>
      <c r="Q73" s="297">
        <f t="shared" si="12"/>
        <v>2.1972554722624604</v>
      </c>
      <c r="R73" s="297">
        <f t="shared" si="13"/>
        <v>2.0000928206555542</v>
      </c>
      <c r="S73" s="297">
        <f t="shared" si="14"/>
        <v>9.2360067910896057E-2</v>
      </c>
      <c r="T73" s="297">
        <f t="shared" si="15"/>
        <v>1.8221587156103024E-2</v>
      </c>
      <c r="U73" s="297">
        <f t="shared" si="16"/>
        <v>3.4780465429422573</v>
      </c>
      <c r="V73" s="297">
        <f t="shared" si="17"/>
        <v>0.34078133134472538</v>
      </c>
      <c r="W73" s="298">
        <f t="shared" si="18"/>
        <v>13.05892379618</v>
      </c>
    </row>
    <row r="74" spans="1:23">
      <c r="A74" s="175">
        <v>2013</v>
      </c>
      <c r="B74" s="285">
        <v>8</v>
      </c>
      <c r="C74" s="285" t="s">
        <v>126</v>
      </c>
      <c r="D74" s="175" t="s">
        <v>370</v>
      </c>
      <c r="E74" s="299" t="s">
        <v>37</v>
      </c>
      <c r="F74" s="300">
        <v>399.31204340480002</v>
      </c>
      <c r="G74" s="301">
        <v>33.114873369110001</v>
      </c>
      <c r="H74" s="302">
        <f t="shared" si="10"/>
        <v>8.2929813703465013E-2</v>
      </c>
      <c r="I74" s="296">
        <f>VLOOKUP($A74&amp;"-"&amp;I$1,Datos_trabajo_input!$E$6:K168,7,0)</f>
        <v>0.37768548548776754</v>
      </c>
      <c r="J74" s="296">
        <f>VLOOKUP($A74&amp;"-"&amp;J$1,Datos_trabajo_input!$E$6:L168,7,0)</f>
        <v>0.16825701003823931</v>
      </c>
      <c r="K74" s="296">
        <f>VLOOKUP($A74&amp;"-"&amp;K$1,Datos_trabajo_input!$E$6:M168,7,0)</f>
        <v>0.1531590850725863</v>
      </c>
      <c r="L74" s="296">
        <f>VLOOKUP($A74&amp;"-"&amp;L$1,Datos_trabajo_input!$E$6:N168,7,0)</f>
        <v>7.0725635092467E-3</v>
      </c>
      <c r="M74" s="296">
        <f>VLOOKUP($A74&amp;"-"&amp;M$1,Datos_trabajo_input!$E$6:O168,7,0)</f>
        <v>1.3953360506960923E-3</v>
      </c>
      <c r="N74" s="296">
        <f>VLOOKUP($A74&amp;"-"&amp;N$1,Datos_trabajo_input!$E$6:P168,7,0)</f>
        <v>0.26633485249065136</v>
      </c>
      <c r="O74" s="296">
        <f>VLOOKUP($A74&amp;"-"&amp;O$1,Datos_trabajo_input!$E$6:Q168,7,0)</f>
        <v>2.6095667350812694E-2</v>
      </c>
      <c r="P74" s="297">
        <f t="shared" si="11"/>
        <v>12.507007025278254</v>
      </c>
      <c r="Q74" s="297">
        <f t="shared" si="12"/>
        <v>5.5718095808813652</v>
      </c>
      <c r="R74" s="297">
        <f t="shared" si="13"/>
        <v>5.0718437075074414</v>
      </c>
      <c r="S74" s="297">
        <f t="shared" si="14"/>
        <v>0.23420704500369272</v>
      </c>
      <c r="T74" s="297">
        <f t="shared" si="15"/>
        <v>4.6206376626155149E-2</v>
      </c>
      <c r="U74" s="297">
        <f t="shared" si="16"/>
        <v>8.8196449140085118</v>
      </c>
      <c r="V74" s="297">
        <f t="shared" si="17"/>
        <v>0.86415471980458058</v>
      </c>
      <c r="W74" s="298">
        <f t="shared" si="18"/>
        <v>33.114873369110001</v>
      </c>
    </row>
    <row r="75" spans="1:23">
      <c r="A75" s="175">
        <v>2013</v>
      </c>
      <c r="B75" s="285">
        <v>8</v>
      </c>
      <c r="C75" s="285" t="s">
        <v>126</v>
      </c>
      <c r="D75" s="175" t="s">
        <v>370</v>
      </c>
      <c r="E75" s="299" t="s">
        <v>38</v>
      </c>
      <c r="F75" s="300">
        <v>54.761247171320001</v>
      </c>
      <c r="G75" s="301">
        <v>4.6043494192700001</v>
      </c>
      <c r="H75" s="302">
        <f t="shared" si="10"/>
        <v>8.4080433830612727E-2</v>
      </c>
      <c r="I75" s="296">
        <f>VLOOKUP($A75&amp;"-"&amp;I$1,Datos_trabajo_input!$E$6:K169,7,0)</f>
        <v>0.37768548548776754</v>
      </c>
      <c r="J75" s="296">
        <f>VLOOKUP($A75&amp;"-"&amp;J$1,Datos_trabajo_input!$E$6:L169,7,0)</f>
        <v>0.16825701003823931</v>
      </c>
      <c r="K75" s="296">
        <f>VLOOKUP($A75&amp;"-"&amp;K$1,Datos_trabajo_input!$E$6:M169,7,0)</f>
        <v>0.1531590850725863</v>
      </c>
      <c r="L75" s="296">
        <f>VLOOKUP($A75&amp;"-"&amp;L$1,Datos_trabajo_input!$E$6:N169,7,0)</f>
        <v>7.0725635092467E-3</v>
      </c>
      <c r="M75" s="296">
        <f>VLOOKUP($A75&amp;"-"&amp;M$1,Datos_trabajo_input!$E$6:O169,7,0)</f>
        <v>1.3953360506960923E-3</v>
      </c>
      <c r="N75" s="296">
        <f>VLOOKUP($A75&amp;"-"&amp;N$1,Datos_trabajo_input!$E$6:P169,7,0)</f>
        <v>0.26633485249065136</v>
      </c>
      <c r="O75" s="296">
        <f>VLOOKUP($A75&amp;"-"&amp;O$1,Datos_trabajo_input!$E$6:Q169,7,0)</f>
        <v>2.6095667350812694E-2</v>
      </c>
      <c r="P75" s="297">
        <f t="shared" si="11"/>
        <v>1.7389959457723105</v>
      </c>
      <c r="Q75" s="297">
        <f t="shared" si="12"/>
        <v>0.77471406645767371</v>
      </c>
      <c r="R75" s="297">
        <f t="shared" si="13"/>
        <v>0.70519794440988726</v>
      </c>
      <c r="S75" s="297">
        <f t="shared" si="14"/>
        <v>3.2564553686550236E-2</v>
      </c>
      <c r="T75" s="297">
        <f t="shared" si="15"/>
        <v>6.4246147347090483E-3</v>
      </c>
      <c r="U75" s="297">
        <f t="shared" si="16"/>
        <v>1.2262987233966918</v>
      </c>
      <c r="V75" s="297">
        <f t="shared" si="17"/>
        <v>0.12015357081217753</v>
      </c>
      <c r="W75" s="298">
        <f t="shared" si="18"/>
        <v>4.6043494192700001</v>
      </c>
    </row>
    <row r="76" spans="1:23">
      <c r="A76" s="178">
        <v>2013</v>
      </c>
      <c r="B76" s="285">
        <v>8</v>
      </c>
      <c r="C76" s="285" t="s">
        <v>126</v>
      </c>
      <c r="D76" s="178" t="s">
        <v>370</v>
      </c>
      <c r="E76" s="304" t="s">
        <v>39</v>
      </c>
      <c r="F76" s="305">
        <v>75.553288723370002</v>
      </c>
      <c r="G76" s="306">
        <v>6.8663315562899996</v>
      </c>
      <c r="H76" s="307">
        <f t="shared" si="10"/>
        <v>9.0880644275199082E-2</v>
      </c>
      <c r="I76" s="296">
        <f>VLOOKUP($A76&amp;"-"&amp;I$1,Datos_trabajo_input!$E$6:K170,7,0)</f>
        <v>0.37768548548776754</v>
      </c>
      <c r="J76" s="296">
        <f>VLOOKUP($A76&amp;"-"&amp;J$1,Datos_trabajo_input!$E$6:L170,7,0)</f>
        <v>0.16825701003823931</v>
      </c>
      <c r="K76" s="296">
        <f>VLOOKUP($A76&amp;"-"&amp;K$1,Datos_trabajo_input!$E$6:M170,7,0)</f>
        <v>0.1531590850725863</v>
      </c>
      <c r="L76" s="296">
        <f>VLOOKUP($A76&amp;"-"&amp;L$1,Datos_trabajo_input!$E$6:N170,7,0)</f>
        <v>7.0725635092467E-3</v>
      </c>
      <c r="M76" s="296">
        <f>VLOOKUP($A76&amp;"-"&amp;M$1,Datos_trabajo_input!$E$6:O170,7,0)</f>
        <v>1.3953360506960923E-3</v>
      </c>
      <c r="N76" s="296">
        <f>VLOOKUP($A76&amp;"-"&amp;N$1,Datos_trabajo_input!$E$6:P170,7,0)</f>
        <v>0.26633485249065136</v>
      </c>
      <c r="O76" s="296">
        <f>VLOOKUP($A76&amp;"-"&amp;O$1,Datos_trabajo_input!$E$6:Q170,7,0)</f>
        <v>2.6095667350812694E-2</v>
      </c>
      <c r="P76" s="297">
        <f t="shared" si="11"/>
        <v>2.5933137673573667</v>
      </c>
      <c r="Q76" s="297">
        <f t="shared" si="12"/>
        <v>1.1553084175925659</v>
      </c>
      <c r="R76" s="297">
        <f t="shared" si="13"/>
        <v>1.051641058966404</v>
      </c>
      <c r="S76" s="297">
        <f t="shared" si="14"/>
        <v>4.8562566007405751E-2</v>
      </c>
      <c r="T76" s="297">
        <f t="shared" si="15"/>
        <v>9.5808399565236423E-3</v>
      </c>
      <c r="U76" s="297">
        <f t="shared" si="16"/>
        <v>1.8287434021964017</v>
      </c>
      <c r="V76" s="297">
        <f t="shared" si="17"/>
        <v>0.17918150421333187</v>
      </c>
      <c r="W76" s="298">
        <f t="shared" si="18"/>
        <v>6.8663315562900005</v>
      </c>
    </row>
    <row r="77" spans="1:23">
      <c r="A77" s="172">
        <v>2013</v>
      </c>
      <c r="B77" s="285">
        <v>7</v>
      </c>
      <c r="C77" s="285" t="s">
        <v>125</v>
      </c>
      <c r="D77" s="172" t="s">
        <v>371</v>
      </c>
      <c r="E77" s="172" t="s">
        <v>34</v>
      </c>
      <c r="F77" s="293">
        <v>829.09072293662996</v>
      </c>
      <c r="G77" s="294">
        <v>63.63093603123</v>
      </c>
      <c r="H77" s="295">
        <f t="shared" si="10"/>
        <v>7.6747856743409143E-2</v>
      </c>
      <c r="I77" s="296">
        <f>VLOOKUP($A77&amp;"-"&amp;I$1,Datos_trabajo_input!$E$6:K171,7,0)</f>
        <v>0.37768548548776754</v>
      </c>
      <c r="J77" s="296">
        <f>VLOOKUP($A77&amp;"-"&amp;J$1,Datos_trabajo_input!$E$6:L171,7,0)</f>
        <v>0.16825701003823931</v>
      </c>
      <c r="K77" s="296">
        <f>VLOOKUP($A77&amp;"-"&amp;K$1,Datos_trabajo_input!$E$6:M171,7,0)</f>
        <v>0.1531590850725863</v>
      </c>
      <c r="L77" s="296">
        <f>VLOOKUP($A77&amp;"-"&amp;L$1,Datos_trabajo_input!$E$6:N171,7,0)</f>
        <v>7.0725635092467E-3</v>
      </c>
      <c r="M77" s="296">
        <f>VLOOKUP($A77&amp;"-"&amp;M$1,Datos_trabajo_input!$E$6:O171,7,0)</f>
        <v>1.3953360506960923E-3</v>
      </c>
      <c r="N77" s="296">
        <f>VLOOKUP($A77&amp;"-"&amp;N$1,Datos_trabajo_input!$E$6:P171,7,0)</f>
        <v>0.26633485249065136</v>
      </c>
      <c r="O77" s="296">
        <f>VLOOKUP($A77&amp;"-"&amp;O$1,Datos_trabajo_input!$E$6:Q171,7,0)</f>
        <v>2.6095667350812694E-2</v>
      </c>
      <c r="P77" s="297">
        <f t="shared" si="11"/>
        <v>24.032480966996182</v>
      </c>
      <c r="Q77" s="297">
        <f t="shared" si="12"/>
        <v>10.70635104254923</v>
      </c>
      <c r="R77" s="297">
        <f t="shared" si="13"/>
        <v>9.7456559448554518</v>
      </c>
      <c r="S77" s="297">
        <f t="shared" si="14"/>
        <v>0.45003383623368831</v>
      </c>
      <c r="T77" s="297">
        <f t="shared" si="15"/>
        <v>8.8786538983912158E-2</v>
      </c>
      <c r="U77" s="297">
        <f t="shared" si="16"/>
        <v>16.947135961719717</v>
      </c>
      <c r="V77" s="297">
        <f t="shared" si="17"/>
        <v>1.6604917398918198</v>
      </c>
      <c r="W77" s="298">
        <f t="shared" si="18"/>
        <v>63.630936031229993</v>
      </c>
    </row>
    <row r="78" spans="1:23">
      <c r="A78" s="175">
        <v>2013</v>
      </c>
      <c r="B78" s="285">
        <v>7</v>
      </c>
      <c r="C78" s="285" t="s">
        <v>125</v>
      </c>
      <c r="D78" s="175" t="s">
        <v>371</v>
      </c>
      <c r="E78" s="299" t="s">
        <v>25</v>
      </c>
      <c r="F78" s="300">
        <v>76.344640240079997</v>
      </c>
      <c r="G78" s="301">
        <v>2.8167408599499999</v>
      </c>
      <c r="H78" s="302">
        <f t="shared" si="10"/>
        <v>3.6895070185572053E-2</v>
      </c>
      <c r="I78" s="296">
        <f>VLOOKUP($A78&amp;"-"&amp;I$1,Datos_trabajo_input!$E$6:K172,7,0)</f>
        <v>0.37768548548776754</v>
      </c>
      <c r="J78" s="296">
        <f>VLOOKUP($A78&amp;"-"&amp;J$1,Datos_trabajo_input!$E$6:L172,7,0)</f>
        <v>0.16825701003823931</v>
      </c>
      <c r="K78" s="296">
        <f>VLOOKUP($A78&amp;"-"&amp;K$1,Datos_trabajo_input!$E$6:M172,7,0)</f>
        <v>0.1531590850725863</v>
      </c>
      <c r="L78" s="296">
        <f>VLOOKUP($A78&amp;"-"&amp;L$1,Datos_trabajo_input!$E$6:N172,7,0)</f>
        <v>7.0725635092467E-3</v>
      </c>
      <c r="M78" s="296">
        <f>VLOOKUP($A78&amp;"-"&amp;M$1,Datos_trabajo_input!$E$6:O172,7,0)</f>
        <v>1.3953360506960923E-3</v>
      </c>
      <c r="N78" s="296">
        <f>VLOOKUP($A78&amp;"-"&amp;N$1,Datos_trabajo_input!$E$6:P172,7,0)</f>
        <v>0.26633485249065136</v>
      </c>
      <c r="O78" s="296">
        <f>VLOOKUP($A78&amp;"-"&amp;O$1,Datos_trabajo_input!$E$6:Q172,7,0)</f>
        <v>2.6095667350812694E-2</v>
      </c>
      <c r="P78" s="297">
        <f t="shared" si="11"/>
        <v>1.0638421391834476</v>
      </c>
      <c r="Q78" s="297">
        <f t="shared" si="12"/>
        <v>0.47393639514772595</v>
      </c>
      <c r="R78" s="297">
        <f t="shared" si="13"/>
        <v>0.4314094529965119</v>
      </c>
      <c r="S78" s="297">
        <f t="shared" si="14"/>
        <v>1.9921578621086539E-2</v>
      </c>
      <c r="T78" s="297">
        <f t="shared" si="15"/>
        <v>3.9303000673569476E-3</v>
      </c>
      <c r="U78" s="297">
        <f t="shared" si="16"/>
        <v>0.75019626143917373</v>
      </c>
      <c r="V78" s="297">
        <f t="shared" si="17"/>
        <v>7.3504732494697286E-2</v>
      </c>
      <c r="W78" s="298">
        <f t="shared" si="18"/>
        <v>2.8167408599499999</v>
      </c>
    </row>
    <row r="79" spans="1:23">
      <c r="A79" s="175">
        <v>2013</v>
      </c>
      <c r="B79" s="285">
        <v>7</v>
      </c>
      <c r="C79" s="285" t="s">
        <v>125</v>
      </c>
      <c r="D79" s="175" t="s">
        <v>371</v>
      </c>
      <c r="E79" s="299" t="s">
        <v>26</v>
      </c>
      <c r="F79" s="300">
        <v>152.12328547662</v>
      </c>
      <c r="G79" s="301">
        <v>12.250944387220001</v>
      </c>
      <c r="H79" s="302">
        <f t="shared" si="10"/>
        <v>8.0532998934623082E-2</v>
      </c>
      <c r="I79" s="296">
        <f>VLOOKUP($A79&amp;"-"&amp;I$1,Datos_trabajo_input!$E$6:K173,7,0)</f>
        <v>0.37768548548776754</v>
      </c>
      <c r="J79" s="296">
        <f>VLOOKUP($A79&amp;"-"&amp;J$1,Datos_trabajo_input!$E$6:L173,7,0)</f>
        <v>0.16825701003823931</v>
      </c>
      <c r="K79" s="296">
        <f>VLOOKUP($A79&amp;"-"&amp;K$1,Datos_trabajo_input!$E$6:M173,7,0)</f>
        <v>0.1531590850725863</v>
      </c>
      <c r="L79" s="296">
        <f>VLOOKUP($A79&amp;"-"&amp;L$1,Datos_trabajo_input!$E$6:N173,7,0)</f>
        <v>7.0725635092467E-3</v>
      </c>
      <c r="M79" s="296">
        <f>VLOOKUP($A79&amp;"-"&amp;M$1,Datos_trabajo_input!$E$6:O173,7,0)</f>
        <v>1.3953360506960923E-3</v>
      </c>
      <c r="N79" s="296">
        <f>VLOOKUP($A79&amp;"-"&amp;N$1,Datos_trabajo_input!$E$6:P173,7,0)</f>
        <v>0.26633485249065136</v>
      </c>
      <c r="O79" s="296">
        <f>VLOOKUP($A79&amp;"-"&amp;O$1,Datos_trabajo_input!$E$6:Q173,7,0)</f>
        <v>2.6095667350812694E-2</v>
      </c>
      <c r="P79" s="297">
        <f t="shared" si="11"/>
        <v>4.627003878570827</v>
      </c>
      <c r="Q79" s="297">
        <f t="shared" si="12"/>
        <v>2.0613072727383872</v>
      </c>
      <c r="R79" s="297">
        <f t="shared" si="13"/>
        <v>1.8763434336217517</v>
      </c>
      <c r="S79" s="297">
        <f t="shared" si="14"/>
        <v>8.6645582226862847E-2</v>
      </c>
      <c r="T79" s="297">
        <f t="shared" si="15"/>
        <v>1.7094184358561016E-2</v>
      </c>
      <c r="U79" s="297">
        <f t="shared" si="16"/>
        <v>3.2628534662414119</v>
      </c>
      <c r="V79" s="297">
        <f t="shared" si="17"/>
        <v>0.31969656946219899</v>
      </c>
      <c r="W79" s="298">
        <f t="shared" si="18"/>
        <v>12.250944387220001</v>
      </c>
    </row>
    <row r="80" spans="1:23">
      <c r="A80" s="175">
        <v>2013</v>
      </c>
      <c r="B80" s="285">
        <v>7</v>
      </c>
      <c r="C80" s="285" t="s">
        <v>125</v>
      </c>
      <c r="D80" s="175" t="s">
        <v>371</v>
      </c>
      <c r="E80" s="299" t="s">
        <v>27</v>
      </c>
      <c r="F80" s="300">
        <v>259.79457180668999</v>
      </c>
      <c r="G80" s="301">
        <v>17.546118157710001</v>
      </c>
      <c r="H80" s="302">
        <f t="shared" si="10"/>
        <v>6.7538432522623509E-2</v>
      </c>
      <c r="I80" s="296">
        <f>VLOOKUP($A80&amp;"-"&amp;I$1,Datos_trabajo_input!$E$6:K174,7,0)</f>
        <v>0.37768548548776754</v>
      </c>
      <c r="J80" s="296">
        <f>VLOOKUP($A80&amp;"-"&amp;J$1,Datos_trabajo_input!$E$6:L174,7,0)</f>
        <v>0.16825701003823931</v>
      </c>
      <c r="K80" s="296">
        <f>VLOOKUP($A80&amp;"-"&amp;K$1,Datos_trabajo_input!$E$6:M174,7,0)</f>
        <v>0.1531590850725863</v>
      </c>
      <c r="L80" s="296">
        <f>VLOOKUP($A80&amp;"-"&amp;L$1,Datos_trabajo_input!$E$6:N174,7,0)</f>
        <v>7.0725635092467E-3</v>
      </c>
      <c r="M80" s="296">
        <f>VLOOKUP($A80&amp;"-"&amp;M$1,Datos_trabajo_input!$E$6:O174,7,0)</f>
        <v>1.3953360506960923E-3</v>
      </c>
      <c r="N80" s="296">
        <f>VLOOKUP($A80&amp;"-"&amp;N$1,Datos_trabajo_input!$E$6:P174,7,0)</f>
        <v>0.26633485249065136</v>
      </c>
      <c r="O80" s="296">
        <f>VLOOKUP($A80&amp;"-"&amp;O$1,Datos_trabajo_input!$E$6:Q174,7,0)</f>
        <v>2.6095667350812694E-2</v>
      </c>
      <c r="P80" s="297">
        <f t="shared" si="11"/>
        <v>6.6269141548204349</v>
      </c>
      <c r="Q80" s="297">
        <f t="shared" si="12"/>
        <v>2.9522573789939446</v>
      </c>
      <c r="R80" s="297">
        <f t="shared" si="13"/>
        <v>2.6873474036103571</v>
      </c>
      <c r="S80" s="297">
        <f t="shared" si="14"/>
        <v>0.12409603501115068</v>
      </c>
      <c r="T80" s="297">
        <f t="shared" si="15"/>
        <v>2.448273121522607E-2</v>
      </c>
      <c r="U80" s="297">
        <f t="shared" si="16"/>
        <v>4.6731427913172325</v>
      </c>
      <c r="V80" s="297">
        <f t="shared" si="17"/>
        <v>0.45787766274165465</v>
      </c>
      <c r="W80" s="298">
        <f t="shared" si="18"/>
        <v>17.546118157710001</v>
      </c>
    </row>
    <row r="81" spans="1:23">
      <c r="A81" s="175">
        <v>2013</v>
      </c>
      <c r="B81" s="285">
        <v>7</v>
      </c>
      <c r="C81" s="285" t="s">
        <v>125</v>
      </c>
      <c r="D81" s="175" t="s">
        <v>371</v>
      </c>
      <c r="E81" s="299" t="s">
        <v>28</v>
      </c>
      <c r="F81" s="300">
        <v>130.70654055876</v>
      </c>
      <c r="G81" s="301">
        <v>10.410394477180001</v>
      </c>
      <c r="H81" s="302">
        <f t="shared" si="10"/>
        <v>7.9647081413649221E-2</v>
      </c>
      <c r="I81" s="296">
        <f>VLOOKUP($A81&amp;"-"&amp;I$1,Datos_trabajo_input!$E$6:K175,7,0)</f>
        <v>0.37768548548776754</v>
      </c>
      <c r="J81" s="296">
        <f>VLOOKUP($A81&amp;"-"&amp;J$1,Datos_trabajo_input!$E$6:L175,7,0)</f>
        <v>0.16825701003823931</v>
      </c>
      <c r="K81" s="296">
        <f>VLOOKUP($A81&amp;"-"&amp;K$1,Datos_trabajo_input!$E$6:M175,7,0)</f>
        <v>0.1531590850725863</v>
      </c>
      <c r="L81" s="296">
        <f>VLOOKUP($A81&amp;"-"&amp;L$1,Datos_trabajo_input!$E$6:N175,7,0)</f>
        <v>7.0725635092467E-3</v>
      </c>
      <c r="M81" s="296">
        <f>VLOOKUP($A81&amp;"-"&amp;M$1,Datos_trabajo_input!$E$6:O175,7,0)</f>
        <v>1.3953360506960923E-3</v>
      </c>
      <c r="N81" s="296">
        <f>VLOOKUP($A81&amp;"-"&amp;N$1,Datos_trabajo_input!$E$6:P175,7,0)</f>
        <v>0.26633485249065136</v>
      </c>
      <c r="O81" s="296">
        <f>VLOOKUP($A81&amp;"-"&amp;O$1,Datos_trabajo_input!$E$6:Q175,7,0)</f>
        <v>2.6095667350812694E-2</v>
      </c>
      <c r="P81" s="297">
        <f t="shared" si="11"/>
        <v>3.9318548922329022</v>
      </c>
      <c r="Q81" s="297">
        <f t="shared" si="12"/>
        <v>1.7516218480489065</v>
      </c>
      <c r="R81" s="297">
        <f t="shared" si="13"/>
        <v>1.5944464933695943</v>
      </c>
      <c r="S81" s="297">
        <f t="shared" si="14"/>
        <v>7.3628176096166648E-2</v>
      </c>
      <c r="T81" s="297">
        <f t="shared" si="15"/>
        <v>1.4525998715976754E-2</v>
      </c>
      <c r="U81" s="297">
        <f t="shared" si="16"/>
        <v>2.7726508774492271</v>
      </c>
      <c r="V81" s="297">
        <f t="shared" si="17"/>
        <v>0.27166619126722691</v>
      </c>
      <c r="W81" s="298">
        <f t="shared" si="18"/>
        <v>10.410394477180001</v>
      </c>
    </row>
    <row r="82" spans="1:23">
      <c r="A82" s="175">
        <v>2013</v>
      </c>
      <c r="B82" s="285">
        <v>7</v>
      </c>
      <c r="C82" s="285" t="s">
        <v>125</v>
      </c>
      <c r="D82" s="175" t="s">
        <v>371</v>
      </c>
      <c r="E82" s="299" t="s">
        <v>29</v>
      </c>
      <c r="F82" s="300">
        <v>314.95119398666998</v>
      </c>
      <c r="G82" s="301">
        <v>30.237282522649998</v>
      </c>
      <c r="H82" s="302">
        <f t="shared" si="10"/>
        <v>9.6006248269469213E-2</v>
      </c>
      <c r="I82" s="296">
        <f>VLOOKUP($A82&amp;"-"&amp;I$1,Datos_trabajo_input!$E$6:K176,7,0)</f>
        <v>0.37768548548776754</v>
      </c>
      <c r="J82" s="296">
        <f>VLOOKUP($A82&amp;"-"&amp;J$1,Datos_trabajo_input!$E$6:L176,7,0)</f>
        <v>0.16825701003823931</v>
      </c>
      <c r="K82" s="296">
        <f>VLOOKUP($A82&amp;"-"&amp;K$1,Datos_trabajo_input!$E$6:M176,7,0)</f>
        <v>0.1531590850725863</v>
      </c>
      <c r="L82" s="296">
        <f>VLOOKUP($A82&amp;"-"&amp;L$1,Datos_trabajo_input!$E$6:N176,7,0)</f>
        <v>7.0725635092467E-3</v>
      </c>
      <c r="M82" s="296">
        <f>VLOOKUP($A82&amp;"-"&amp;M$1,Datos_trabajo_input!$E$6:O176,7,0)</f>
        <v>1.3953360506960923E-3</v>
      </c>
      <c r="N82" s="296">
        <f>VLOOKUP($A82&amp;"-"&amp;N$1,Datos_trabajo_input!$E$6:P176,7,0)</f>
        <v>0.26633485249065136</v>
      </c>
      <c r="O82" s="296">
        <f>VLOOKUP($A82&amp;"-"&amp;O$1,Datos_trabajo_input!$E$6:Q176,7,0)</f>
        <v>2.6095667350812694E-2</v>
      </c>
      <c r="P82" s="297">
        <f t="shared" si="11"/>
        <v>11.420182729397853</v>
      </c>
      <c r="Q82" s="297">
        <f t="shared" si="12"/>
        <v>5.087634748942599</v>
      </c>
      <c r="R82" s="297">
        <f t="shared" si="13"/>
        <v>4.6311145262503777</v>
      </c>
      <c r="S82" s="297">
        <f t="shared" si="14"/>
        <v>0.21385510098847738</v>
      </c>
      <c r="T82" s="297">
        <f t="shared" si="15"/>
        <v>4.2191170378936424E-2</v>
      </c>
      <c r="U82" s="297">
        <f t="shared" si="16"/>
        <v>8.0532421803881373</v>
      </c>
      <c r="V82" s="297">
        <f t="shared" si="17"/>
        <v>0.78906206630361686</v>
      </c>
      <c r="W82" s="298">
        <f t="shared" si="18"/>
        <v>30.237282522650002</v>
      </c>
    </row>
    <row r="83" spans="1:23">
      <c r="A83" s="175">
        <v>2013</v>
      </c>
      <c r="B83" s="285">
        <v>7</v>
      </c>
      <c r="C83" s="285" t="s">
        <v>125</v>
      </c>
      <c r="D83" s="175" t="s">
        <v>371</v>
      </c>
      <c r="E83" s="299" t="s">
        <v>30</v>
      </c>
      <c r="F83" s="300">
        <v>769.33089704613997</v>
      </c>
      <c r="G83" s="301">
        <v>75.649666405600001</v>
      </c>
      <c r="H83" s="302">
        <f t="shared" si="10"/>
        <v>9.8331766858783753E-2</v>
      </c>
      <c r="I83" s="296">
        <f>VLOOKUP($A83&amp;"-"&amp;I$1,Datos_trabajo_input!$E$6:K177,7,0)</f>
        <v>0.37768548548776754</v>
      </c>
      <c r="J83" s="296">
        <f>VLOOKUP($A83&amp;"-"&amp;J$1,Datos_trabajo_input!$E$6:L177,7,0)</f>
        <v>0.16825701003823931</v>
      </c>
      <c r="K83" s="296">
        <f>VLOOKUP($A83&amp;"-"&amp;K$1,Datos_trabajo_input!$E$6:M177,7,0)</f>
        <v>0.1531590850725863</v>
      </c>
      <c r="L83" s="296">
        <f>VLOOKUP($A83&amp;"-"&amp;L$1,Datos_trabajo_input!$E$6:N177,7,0)</f>
        <v>7.0725635092467E-3</v>
      </c>
      <c r="M83" s="296">
        <f>VLOOKUP($A83&amp;"-"&amp;M$1,Datos_trabajo_input!$E$6:O177,7,0)</f>
        <v>1.3953360506960923E-3</v>
      </c>
      <c r="N83" s="296">
        <f>VLOOKUP($A83&amp;"-"&amp;N$1,Datos_trabajo_input!$E$6:P177,7,0)</f>
        <v>0.26633485249065136</v>
      </c>
      <c r="O83" s="296">
        <f>VLOOKUP($A83&amp;"-"&amp;O$1,Datos_trabajo_input!$E$6:Q177,7,0)</f>
        <v>2.6095667350812694E-2</v>
      </c>
      <c r="P83" s="297">
        <f t="shared" si="11"/>
        <v>28.571780983386695</v>
      </c>
      <c r="Q83" s="297">
        <f t="shared" si="12"/>
        <v>12.728586679796495</v>
      </c>
      <c r="R83" s="297">
        <f t="shared" si="13"/>
        <v>11.586433692728065</v>
      </c>
      <c r="S83" s="297">
        <f t="shared" si="14"/>
        <v>0.53503707010693258</v>
      </c>
      <c r="T83" s="297">
        <f t="shared" si="15"/>
        <v>0.10555670675886676</v>
      </c>
      <c r="U83" s="297">
        <f t="shared" si="16"/>
        <v>20.148142743102461</v>
      </c>
      <c r="V83" s="297">
        <f t="shared" si="17"/>
        <v>1.9741285297204878</v>
      </c>
      <c r="W83" s="298">
        <f t="shared" si="18"/>
        <v>75.649666405600001</v>
      </c>
    </row>
    <row r="84" spans="1:23">
      <c r="A84" s="175">
        <v>2013</v>
      </c>
      <c r="B84" s="285">
        <v>7</v>
      </c>
      <c r="C84" s="285" t="s">
        <v>125</v>
      </c>
      <c r="D84" s="175" t="s">
        <v>371</v>
      </c>
      <c r="E84" s="299" t="s">
        <v>118</v>
      </c>
      <c r="F84" s="300">
        <v>3250.3953812485802</v>
      </c>
      <c r="G84" s="301">
        <v>298.92160815428002</v>
      </c>
      <c r="H84" s="302">
        <f t="shared" si="10"/>
        <v>9.1964691396852385E-2</v>
      </c>
      <c r="I84" s="296">
        <f>VLOOKUP($A84&amp;"-"&amp;I$1,Datos_trabajo_input!$E$6:K178,7,0)</f>
        <v>0.37768548548776754</v>
      </c>
      <c r="J84" s="296">
        <f>VLOOKUP($A84&amp;"-"&amp;J$1,Datos_trabajo_input!$E$6:L178,7,0)</f>
        <v>0.16825701003823931</v>
      </c>
      <c r="K84" s="296">
        <f>VLOOKUP($A84&amp;"-"&amp;K$1,Datos_trabajo_input!$E$6:M178,7,0)</f>
        <v>0.1531590850725863</v>
      </c>
      <c r="L84" s="296">
        <f>VLOOKUP($A84&amp;"-"&amp;L$1,Datos_trabajo_input!$E$6:N178,7,0)</f>
        <v>7.0725635092467E-3</v>
      </c>
      <c r="M84" s="296">
        <f>VLOOKUP($A84&amp;"-"&amp;M$1,Datos_trabajo_input!$E$6:O178,7,0)</f>
        <v>1.3953360506960923E-3</v>
      </c>
      <c r="N84" s="296">
        <f>VLOOKUP($A84&amp;"-"&amp;N$1,Datos_trabajo_input!$E$6:P178,7,0)</f>
        <v>0.26633485249065136</v>
      </c>
      <c r="O84" s="296">
        <f>VLOOKUP($A84&amp;"-"&amp;O$1,Datos_trabajo_input!$E$6:Q178,7,0)</f>
        <v>2.6095667350812694E-2</v>
      </c>
      <c r="P84" s="297">
        <f t="shared" si="11"/>
        <v>112.89835269853346</v>
      </c>
      <c r="Q84" s="297">
        <f t="shared" si="12"/>
        <v>50.295656023861333</v>
      </c>
      <c r="R84" s="297">
        <f t="shared" si="13"/>
        <v>45.782560013335683</v>
      </c>
      <c r="S84" s="297">
        <f t="shared" si="14"/>
        <v>2.1141420579573018</v>
      </c>
      <c r="T84" s="297">
        <f t="shared" si="15"/>
        <v>0.41709609618971794</v>
      </c>
      <c r="U84" s="297">
        <f t="shared" si="16"/>
        <v>79.613242414038453</v>
      </c>
      <c r="V84" s="297">
        <f t="shared" si="17"/>
        <v>7.8005588503640713</v>
      </c>
      <c r="W84" s="298">
        <f t="shared" si="18"/>
        <v>298.92160815428002</v>
      </c>
    </row>
    <row r="85" spans="1:23">
      <c r="A85" s="175">
        <v>2013</v>
      </c>
      <c r="B85" s="285">
        <v>7</v>
      </c>
      <c r="C85" s="285" t="s">
        <v>125</v>
      </c>
      <c r="D85" s="175" t="s">
        <v>371</v>
      </c>
      <c r="E85" s="299" t="s">
        <v>32</v>
      </c>
      <c r="F85" s="300">
        <v>411.01783328063999</v>
      </c>
      <c r="G85" s="301">
        <v>33.988704594449999</v>
      </c>
      <c r="H85" s="302">
        <f t="shared" si="10"/>
        <v>8.2693989998343348E-2</v>
      </c>
      <c r="I85" s="296">
        <f>VLOOKUP($A85&amp;"-"&amp;I$1,Datos_trabajo_input!$E$6:K179,7,0)</f>
        <v>0.37768548548776754</v>
      </c>
      <c r="J85" s="296">
        <f>VLOOKUP($A85&amp;"-"&amp;J$1,Datos_trabajo_input!$E$6:L179,7,0)</f>
        <v>0.16825701003823931</v>
      </c>
      <c r="K85" s="296">
        <f>VLOOKUP($A85&amp;"-"&amp;K$1,Datos_trabajo_input!$E$6:M179,7,0)</f>
        <v>0.1531590850725863</v>
      </c>
      <c r="L85" s="296">
        <f>VLOOKUP($A85&amp;"-"&amp;L$1,Datos_trabajo_input!$E$6:N179,7,0)</f>
        <v>7.0725635092467E-3</v>
      </c>
      <c r="M85" s="296">
        <f>VLOOKUP($A85&amp;"-"&amp;M$1,Datos_trabajo_input!$E$6:O179,7,0)</f>
        <v>1.3953360506960923E-3</v>
      </c>
      <c r="N85" s="296">
        <f>VLOOKUP($A85&amp;"-"&amp;N$1,Datos_trabajo_input!$E$6:P179,7,0)</f>
        <v>0.26633485249065136</v>
      </c>
      <c r="O85" s="296">
        <f>VLOOKUP($A85&amp;"-"&amp;O$1,Datos_trabajo_input!$E$6:Q179,7,0)</f>
        <v>2.6095667350812694E-2</v>
      </c>
      <c r="P85" s="297">
        <f t="shared" si="11"/>
        <v>12.837040395855162</v>
      </c>
      <c r="Q85" s="297">
        <f t="shared" si="12"/>
        <v>5.718837810135124</v>
      </c>
      <c r="R85" s="297">
        <f t="shared" si="13"/>
        <v>5.2056788984883724</v>
      </c>
      <c r="S85" s="297">
        <f t="shared" si="14"/>
        <v>0.2403872718412727</v>
      </c>
      <c r="T85" s="297">
        <f t="shared" si="15"/>
        <v>4.7425664837095989E-2</v>
      </c>
      <c r="U85" s="297">
        <f t="shared" si="16"/>
        <v>9.0523766245111652</v>
      </c>
      <c r="V85" s="297">
        <f t="shared" si="17"/>
        <v>0.88695792878180624</v>
      </c>
      <c r="W85" s="298">
        <f t="shared" si="18"/>
        <v>33.988704594449992</v>
      </c>
    </row>
    <row r="86" spans="1:23">
      <c r="A86" s="175">
        <v>2013</v>
      </c>
      <c r="B86" s="285">
        <v>7</v>
      </c>
      <c r="C86" s="285" t="s">
        <v>125</v>
      </c>
      <c r="D86" s="175" t="s">
        <v>371</v>
      </c>
      <c r="E86" s="299" t="s">
        <v>33</v>
      </c>
      <c r="F86" s="300">
        <v>420.45846923659002</v>
      </c>
      <c r="G86" s="301">
        <v>37.985298564179999</v>
      </c>
      <c r="H86" s="302">
        <f t="shared" si="10"/>
        <v>9.0342569702896974E-2</v>
      </c>
      <c r="I86" s="296">
        <f>VLOOKUP($A86&amp;"-"&amp;I$1,Datos_trabajo_input!$E$6:K180,7,0)</f>
        <v>0.37768548548776754</v>
      </c>
      <c r="J86" s="296">
        <f>VLOOKUP($A86&amp;"-"&amp;J$1,Datos_trabajo_input!$E$6:L180,7,0)</f>
        <v>0.16825701003823931</v>
      </c>
      <c r="K86" s="296">
        <f>VLOOKUP($A86&amp;"-"&amp;K$1,Datos_trabajo_input!$E$6:M180,7,0)</f>
        <v>0.1531590850725863</v>
      </c>
      <c r="L86" s="296">
        <f>VLOOKUP($A86&amp;"-"&amp;L$1,Datos_trabajo_input!$E$6:N180,7,0)</f>
        <v>7.0725635092467E-3</v>
      </c>
      <c r="M86" s="296">
        <f>VLOOKUP($A86&amp;"-"&amp;M$1,Datos_trabajo_input!$E$6:O180,7,0)</f>
        <v>1.3953360506960923E-3</v>
      </c>
      <c r="N86" s="296">
        <f>VLOOKUP($A86&amp;"-"&amp;N$1,Datos_trabajo_input!$E$6:P180,7,0)</f>
        <v>0.26633485249065136</v>
      </c>
      <c r="O86" s="296">
        <f>VLOOKUP($A86&amp;"-"&amp;O$1,Datos_trabajo_input!$E$6:Q180,7,0)</f>
        <v>2.6095667350812694E-2</v>
      </c>
      <c r="P86" s="297">
        <f t="shared" si="11"/>
        <v>14.346495929610121</v>
      </c>
      <c r="Q86" s="297">
        <f t="shared" si="12"/>
        <v>6.3912927618187512</v>
      </c>
      <c r="R86" s="297">
        <f t="shared" si="13"/>
        <v>5.8177935742988343</v>
      </c>
      <c r="S86" s="297">
        <f t="shared" si="14"/>
        <v>0.2686534365128605</v>
      </c>
      <c r="T86" s="297">
        <f t="shared" si="15"/>
        <v>5.3002256483054865E-2</v>
      </c>
      <c r="U86" s="297">
        <f t="shared" si="16"/>
        <v>10.116808889904231</v>
      </c>
      <c r="V86" s="297">
        <f t="shared" si="17"/>
        <v>0.99125171555214431</v>
      </c>
      <c r="W86" s="298">
        <f t="shared" si="18"/>
        <v>37.985298564179999</v>
      </c>
    </row>
    <row r="87" spans="1:23">
      <c r="A87" s="175">
        <v>2013</v>
      </c>
      <c r="B87" s="285">
        <v>7</v>
      </c>
      <c r="C87" s="285" t="s">
        <v>125</v>
      </c>
      <c r="D87" s="175" t="s">
        <v>371</v>
      </c>
      <c r="E87" s="299" t="s">
        <v>35</v>
      </c>
      <c r="F87" s="300">
        <v>441.72600546374002</v>
      </c>
      <c r="G87" s="301">
        <v>34.52210135987</v>
      </c>
      <c r="H87" s="302">
        <f t="shared" si="10"/>
        <v>7.8152748384436727E-2</v>
      </c>
      <c r="I87" s="296">
        <f>VLOOKUP($A87&amp;"-"&amp;I$1,Datos_trabajo_input!$E$6:K181,7,0)</f>
        <v>0.37768548548776754</v>
      </c>
      <c r="J87" s="296">
        <f>VLOOKUP($A87&amp;"-"&amp;J$1,Datos_trabajo_input!$E$6:L181,7,0)</f>
        <v>0.16825701003823931</v>
      </c>
      <c r="K87" s="296">
        <f>VLOOKUP($A87&amp;"-"&amp;K$1,Datos_trabajo_input!$E$6:M181,7,0)</f>
        <v>0.1531590850725863</v>
      </c>
      <c r="L87" s="296">
        <f>VLOOKUP($A87&amp;"-"&amp;L$1,Datos_trabajo_input!$E$6:N181,7,0)</f>
        <v>7.0725635092467E-3</v>
      </c>
      <c r="M87" s="296">
        <f>VLOOKUP($A87&amp;"-"&amp;M$1,Datos_trabajo_input!$E$6:O181,7,0)</f>
        <v>1.3953360506960923E-3</v>
      </c>
      <c r="N87" s="296">
        <f>VLOOKUP($A87&amp;"-"&amp;N$1,Datos_trabajo_input!$E$6:P181,7,0)</f>
        <v>0.26633485249065136</v>
      </c>
      <c r="O87" s="296">
        <f>VLOOKUP($A87&amp;"-"&amp;O$1,Datos_trabajo_input!$E$6:Q181,7,0)</f>
        <v>2.6095667350812694E-2</v>
      </c>
      <c r="P87" s="297">
        <f t="shared" si="11"/>
        <v>13.03849661216042</v>
      </c>
      <c r="Q87" s="297">
        <f t="shared" si="12"/>
        <v>5.8085855550487615</v>
      </c>
      <c r="R87" s="297">
        <f t="shared" si="13"/>
        <v>5.2873734590607766</v>
      </c>
      <c r="S87" s="297">
        <f t="shared" si="14"/>
        <v>0.24415975434033244</v>
      </c>
      <c r="T87" s="297">
        <f t="shared" si="15"/>
        <v>4.8169932573211206E-2</v>
      </c>
      <c r="U87" s="297">
        <f t="shared" si="16"/>
        <v>9.194438773348292</v>
      </c>
      <c r="V87" s="297">
        <f t="shared" si="17"/>
        <v>0.90087727333820611</v>
      </c>
      <c r="W87" s="298">
        <f t="shared" si="18"/>
        <v>34.52210135987</v>
      </c>
    </row>
    <row r="88" spans="1:23">
      <c r="A88" s="175">
        <v>2013</v>
      </c>
      <c r="B88" s="285">
        <v>7</v>
      </c>
      <c r="C88" s="285" t="s">
        <v>125</v>
      </c>
      <c r="D88" s="175" t="s">
        <v>371</v>
      </c>
      <c r="E88" s="299" t="s">
        <v>36</v>
      </c>
      <c r="F88" s="300">
        <v>167.42966406451001</v>
      </c>
      <c r="G88" s="301">
        <v>13.326713730530001</v>
      </c>
      <c r="H88" s="302">
        <f t="shared" si="10"/>
        <v>7.9595893624891167E-2</v>
      </c>
      <c r="I88" s="296">
        <f>VLOOKUP($A88&amp;"-"&amp;I$1,Datos_trabajo_input!$E$6:K182,7,0)</f>
        <v>0.37768548548776754</v>
      </c>
      <c r="J88" s="296">
        <f>VLOOKUP($A88&amp;"-"&amp;J$1,Datos_trabajo_input!$E$6:L182,7,0)</f>
        <v>0.16825701003823931</v>
      </c>
      <c r="K88" s="296">
        <f>VLOOKUP($A88&amp;"-"&amp;K$1,Datos_trabajo_input!$E$6:M182,7,0)</f>
        <v>0.1531590850725863</v>
      </c>
      <c r="L88" s="296">
        <f>VLOOKUP($A88&amp;"-"&amp;L$1,Datos_trabajo_input!$E$6:N182,7,0)</f>
        <v>7.0725635092467E-3</v>
      </c>
      <c r="M88" s="296">
        <f>VLOOKUP($A88&amp;"-"&amp;M$1,Datos_trabajo_input!$E$6:O182,7,0)</f>
        <v>1.3953360506960923E-3</v>
      </c>
      <c r="N88" s="296">
        <f>VLOOKUP($A88&amp;"-"&amp;N$1,Datos_trabajo_input!$E$6:P182,7,0)</f>
        <v>0.26633485249065136</v>
      </c>
      <c r="O88" s="296">
        <f>VLOOKUP($A88&amp;"-"&amp;O$1,Datos_trabajo_input!$E$6:Q182,7,0)</f>
        <v>2.6095667350812694E-2</v>
      </c>
      <c r="P88" s="297">
        <f t="shared" si="11"/>
        <v>5.033306345271721</v>
      </c>
      <c r="Q88" s="297">
        <f t="shared" si="12"/>
        <v>2.2423130059345282</v>
      </c>
      <c r="R88" s="297">
        <f t="shared" si="13"/>
        <v>2.0411072819922484</v>
      </c>
      <c r="S88" s="297">
        <f t="shared" si="14"/>
        <v>9.4254029228723446E-2</v>
      </c>
      <c r="T88" s="297">
        <f t="shared" si="15"/>
        <v>1.8595244105515118E-2</v>
      </c>
      <c r="U88" s="297">
        <f t="shared" si="16"/>
        <v>3.5493683356058461</v>
      </c>
      <c r="V88" s="297">
        <f t="shared" si="17"/>
        <v>0.34776948839141897</v>
      </c>
      <c r="W88" s="298">
        <f t="shared" si="18"/>
        <v>13.326713730530003</v>
      </c>
    </row>
    <row r="89" spans="1:23">
      <c r="A89" s="175">
        <v>2013</v>
      </c>
      <c r="B89" s="285">
        <v>7</v>
      </c>
      <c r="C89" s="285" t="s">
        <v>125</v>
      </c>
      <c r="D89" s="175" t="s">
        <v>371</v>
      </c>
      <c r="E89" s="299" t="s">
        <v>37</v>
      </c>
      <c r="F89" s="300">
        <v>398.74760731702997</v>
      </c>
      <c r="G89" s="301">
        <v>33.325140173379999</v>
      </c>
      <c r="H89" s="302">
        <f t="shared" si="10"/>
        <v>8.3574520729059507E-2</v>
      </c>
      <c r="I89" s="296">
        <f>VLOOKUP($A89&amp;"-"&amp;I$1,Datos_trabajo_input!$E$6:K183,7,0)</f>
        <v>0.37768548548776754</v>
      </c>
      <c r="J89" s="296">
        <f>VLOOKUP($A89&amp;"-"&amp;J$1,Datos_trabajo_input!$E$6:L183,7,0)</f>
        <v>0.16825701003823931</v>
      </c>
      <c r="K89" s="296">
        <f>VLOOKUP($A89&amp;"-"&amp;K$1,Datos_trabajo_input!$E$6:M183,7,0)</f>
        <v>0.1531590850725863</v>
      </c>
      <c r="L89" s="296">
        <f>VLOOKUP($A89&amp;"-"&amp;L$1,Datos_trabajo_input!$E$6:N183,7,0)</f>
        <v>7.0725635092467E-3</v>
      </c>
      <c r="M89" s="296">
        <f>VLOOKUP($A89&amp;"-"&amp;M$1,Datos_trabajo_input!$E$6:O183,7,0)</f>
        <v>1.3953360506960923E-3</v>
      </c>
      <c r="N89" s="296">
        <f>VLOOKUP($A89&amp;"-"&amp;N$1,Datos_trabajo_input!$E$6:P183,7,0)</f>
        <v>0.26633485249065136</v>
      </c>
      <c r="O89" s="296">
        <f>VLOOKUP($A89&amp;"-"&amp;O$1,Datos_trabajo_input!$E$6:Q183,7,0)</f>
        <v>2.6095667350812694E-2</v>
      </c>
      <c r="P89" s="297">
        <f t="shared" si="11"/>
        <v>12.586421745330931</v>
      </c>
      <c r="Q89" s="297">
        <f t="shared" si="12"/>
        <v>5.6071884446781306</v>
      </c>
      <c r="R89" s="297">
        <f t="shared" si="13"/>
        <v>5.1040479788705708</v>
      </c>
      <c r="S89" s="297">
        <f t="shared" si="14"/>
        <v>0.23569417033077864</v>
      </c>
      <c r="T89" s="297">
        <f t="shared" si="15"/>
        <v>4.6499769478417739E-2</v>
      </c>
      <c r="U89" s="297">
        <f t="shared" si="16"/>
        <v>8.875646292307442</v>
      </c>
      <c r="V89" s="297">
        <f t="shared" si="17"/>
        <v>0.86964177238372897</v>
      </c>
      <c r="W89" s="298">
        <f t="shared" si="18"/>
        <v>33.325140173379999</v>
      </c>
    </row>
    <row r="90" spans="1:23">
      <c r="A90" s="175">
        <v>2013</v>
      </c>
      <c r="B90" s="285">
        <v>7</v>
      </c>
      <c r="C90" s="285" t="s">
        <v>125</v>
      </c>
      <c r="D90" s="175" t="s">
        <v>371</v>
      </c>
      <c r="E90" s="299" t="s">
        <v>38</v>
      </c>
      <c r="F90" s="300">
        <v>54.413225734370002</v>
      </c>
      <c r="G90" s="301">
        <v>4.9584559562199999</v>
      </c>
      <c r="H90" s="302">
        <f t="shared" si="10"/>
        <v>9.112593288304173E-2</v>
      </c>
      <c r="I90" s="296">
        <f>VLOOKUP($A90&amp;"-"&amp;I$1,Datos_trabajo_input!$E$6:K184,7,0)</f>
        <v>0.37768548548776754</v>
      </c>
      <c r="J90" s="296">
        <f>VLOOKUP($A90&amp;"-"&amp;J$1,Datos_trabajo_input!$E$6:L184,7,0)</f>
        <v>0.16825701003823931</v>
      </c>
      <c r="K90" s="296">
        <f>VLOOKUP($A90&amp;"-"&amp;K$1,Datos_trabajo_input!$E$6:M184,7,0)</f>
        <v>0.1531590850725863</v>
      </c>
      <c r="L90" s="296">
        <f>VLOOKUP($A90&amp;"-"&amp;L$1,Datos_trabajo_input!$E$6:N184,7,0)</f>
        <v>7.0725635092467E-3</v>
      </c>
      <c r="M90" s="296">
        <f>VLOOKUP($A90&amp;"-"&amp;M$1,Datos_trabajo_input!$E$6:O184,7,0)</f>
        <v>1.3953360506960923E-3</v>
      </c>
      <c r="N90" s="296">
        <f>VLOOKUP($A90&amp;"-"&amp;N$1,Datos_trabajo_input!$E$6:P184,7,0)</f>
        <v>0.26633485249065136</v>
      </c>
      <c r="O90" s="296">
        <f>VLOOKUP($A90&amp;"-"&amp;O$1,Datos_trabajo_input!$E$6:Q184,7,0)</f>
        <v>2.6095667350812694E-2</v>
      </c>
      <c r="P90" s="297">
        <f t="shared" si="11"/>
        <v>1.8727368450946633</v>
      </c>
      <c r="Q90" s="297">
        <f t="shared" si="12"/>
        <v>0.83429497359987603</v>
      </c>
      <c r="R90" s="297">
        <f t="shared" si="13"/>
        <v>0.75943257762737115</v>
      </c>
      <c r="S90" s="297">
        <f t="shared" si="14"/>
        <v>3.5068994658168526E-2</v>
      </c>
      <c r="T90" s="297">
        <f t="shared" si="15"/>
        <v>6.9187123515025307E-3</v>
      </c>
      <c r="U90" s="297">
        <f t="shared" si="16"/>
        <v>1.3206096356812453</v>
      </c>
      <c r="V90" s="297">
        <f t="shared" si="17"/>
        <v>0.12939421720717298</v>
      </c>
      <c r="W90" s="298">
        <f t="shared" si="18"/>
        <v>4.9584559562199999</v>
      </c>
    </row>
    <row r="91" spans="1:23">
      <c r="A91" s="178">
        <v>2013</v>
      </c>
      <c r="B91" s="285">
        <v>7</v>
      </c>
      <c r="C91" s="285" t="s">
        <v>125</v>
      </c>
      <c r="D91" s="178" t="s">
        <v>371</v>
      </c>
      <c r="E91" s="304" t="s">
        <v>39</v>
      </c>
      <c r="F91" s="305">
        <v>74.860458164860006</v>
      </c>
      <c r="G91" s="306">
        <v>6.9801400019299997</v>
      </c>
      <c r="H91" s="307">
        <f t="shared" si="10"/>
        <v>9.3242015518501378E-2</v>
      </c>
      <c r="I91" s="296">
        <f>VLOOKUP($A91&amp;"-"&amp;I$1,Datos_trabajo_input!$E$6:K185,7,0)</f>
        <v>0.37768548548776754</v>
      </c>
      <c r="J91" s="296">
        <f>VLOOKUP($A91&amp;"-"&amp;J$1,Datos_trabajo_input!$E$6:L185,7,0)</f>
        <v>0.16825701003823931</v>
      </c>
      <c r="K91" s="296">
        <f>VLOOKUP($A91&amp;"-"&amp;K$1,Datos_trabajo_input!$E$6:M185,7,0)</f>
        <v>0.1531590850725863</v>
      </c>
      <c r="L91" s="296">
        <f>VLOOKUP($A91&amp;"-"&amp;L$1,Datos_trabajo_input!$E$6:N185,7,0)</f>
        <v>7.0725635092467E-3</v>
      </c>
      <c r="M91" s="296">
        <f>VLOOKUP($A91&amp;"-"&amp;M$1,Datos_trabajo_input!$E$6:O185,7,0)</f>
        <v>1.3953360506960923E-3</v>
      </c>
      <c r="N91" s="296">
        <f>VLOOKUP($A91&amp;"-"&amp;N$1,Datos_trabajo_input!$E$6:P185,7,0)</f>
        <v>0.26633485249065136</v>
      </c>
      <c r="O91" s="296">
        <f>VLOOKUP($A91&amp;"-"&amp;O$1,Datos_trabajo_input!$E$6:Q185,7,0)</f>
        <v>2.6095667350812694E-2</v>
      </c>
      <c r="P91" s="297">
        <f t="shared" si="11"/>
        <v>2.6362975654015184</v>
      </c>
      <c r="Q91" s="297">
        <f t="shared" si="12"/>
        <v>1.1744574863730517</v>
      </c>
      <c r="R91" s="297">
        <f t="shared" si="13"/>
        <v>1.0690718563741595</v>
      </c>
      <c r="S91" s="297">
        <f t="shared" si="14"/>
        <v>4.9367483467083306E-2</v>
      </c>
      <c r="T91" s="297">
        <f t="shared" si="15"/>
        <v>9.7396409835988195E-3</v>
      </c>
      <c r="U91" s="297">
        <f t="shared" si="16"/>
        <v>1.8590545577781215</v>
      </c>
      <c r="V91" s="297">
        <f t="shared" si="17"/>
        <v>0.18215141155246636</v>
      </c>
      <c r="W91" s="298">
        <f t="shared" si="18"/>
        <v>6.9801400019299997</v>
      </c>
    </row>
    <row r="92" spans="1:23">
      <c r="A92" s="172">
        <v>2013</v>
      </c>
      <c r="B92" s="285">
        <v>4</v>
      </c>
      <c r="C92" s="285" t="s">
        <v>122</v>
      </c>
      <c r="D92" s="172" t="s">
        <v>372</v>
      </c>
      <c r="E92" s="172" t="s">
        <v>34</v>
      </c>
      <c r="F92" s="293">
        <v>851.63428035466995</v>
      </c>
      <c r="G92" s="294">
        <v>67.627622121589994</v>
      </c>
      <c r="H92" s="295">
        <f t="shared" si="10"/>
        <v>7.9409229620754487E-2</v>
      </c>
      <c r="I92" s="296">
        <f>VLOOKUP($A92&amp;"-"&amp;I$1,Datos_trabajo_input!$E$6:K186,7,0)</f>
        <v>0.37768548548776754</v>
      </c>
      <c r="J92" s="296">
        <f>VLOOKUP($A92&amp;"-"&amp;J$1,Datos_trabajo_input!$E$6:L186,7,0)</f>
        <v>0.16825701003823931</v>
      </c>
      <c r="K92" s="296">
        <f>VLOOKUP($A92&amp;"-"&amp;K$1,Datos_trabajo_input!$E$6:M186,7,0)</f>
        <v>0.1531590850725863</v>
      </c>
      <c r="L92" s="296">
        <f>VLOOKUP($A92&amp;"-"&amp;L$1,Datos_trabajo_input!$E$6:N186,7,0)</f>
        <v>7.0725635092467E-3</v>
      </c>
      <c r="M92" s="296">
        <f>VLOOKUP($A92&amp;"-"&amp;M$1,Datos_trabajo_input!$E$6:O186,7,0)</f>
        <v>1.3953360506960923E-3</v>
      </c>
      <c r="N92" s="296">
        <f>VLOOKUP($A92&amp;"-"&amp;N$1,Datos_trabajo_input!$E$6:P186,7,0)</f>
        <v>0.26633485249065136</v>
      </c>
      <c r="O92" s="296">
        <f>VLOOKUP($A92&amp;"-"&amp;O$1,Datos_trabajo_input!$E$6:Q186,7,0)</f>
        <v>2.6095667350812694E-2</v>
      </c>
      <c r="P92" s="297">
        <f t="shared" si="11"/>
        <v>25.541971293376005</v>
      </c>
      <c r="Q92" s="297">
        <f t="shared" si="12"/>
        <v>11.378821494174623</v>
      </c>
      <c r="R92" s="297">
        <f t="shared" si="13"/>
        <v>10.357784729777322</v>
      </c>
      <c r="S92" s="297">
        <f t="shared" si="14"/>
        <v>0.47830065243428227</v>
      </c>
      <c r="T92" s="297">
        <f t="shared" si="15"/>
        <v>9.4363259169107067E-2</v>
      </c>
      <c r="U92" s="297">
        <f t="shared" si="16"/>
        <v>18.011592762047183</v>
      </c>
      <c r="V92" s="297">
        <f t="shared" si="17"/>
        <v>1.7647879306114742</v>
      </c>
      <c r="W92" s="298">
        <f t="shared" si="18"/>
        <v>67.627622121589994</v>
      </c>
    </row>
    <row r="93" spans="1:23">
      <c r="A93" s="175">
        <v>2013</v>
      </c>
      <c r="B93" s="285">
        <v>4</v>
      </c>
      <c r="C93" s="285" t="s">
        <v>122</v>
      </c>
      <c r="D93" s="175" t="s">
        <v>372</v>
      </c>
      <c r="E93" s="299" t="s">
        <v>25</v>
      </c>
      <c r="F93" s="300">
        <v>74.455886814710027</v>
      </c>
      <c r="G93" s="301">
        <v>2.72062531033</v>
      </c>
      <c r="H93" s="302">
        <f t="shared" si="10"/>
        <v>3.6540096783757525E-2</v>
      </c>
      <c r="I93" s="296">
        <f>VLOOKUP($A93&amp;"-"&amp;I$1,Datos_trabajo_input!$E$6:K187,7,0)</f>
        <v>0.37768548548776754</v>
      </c>
      <c r="J93" s="296">
        <f>VLOOKUP($A93&amp;"-"&amp;J$1,Datos_trabajo_input!$E$6:L187,7,0)</f>
        <v>0.16825701003823931</v>
      </c>
      <c r="K93" s="296">
        <f>VLOOKUP($A93&amp;"-"&amp;K$1,Datos_trabajo_input!$E$6:M187,7,0)</f>
        <v>0.1531590850725863</v>
      </c>
      <c r="L93" s="296">
        <f>VLOOKUP($A93&amp;"-"&amp;L$1,Datos_trabajo_input!$E$6:N187,7,0)</f>
        <v>7.0725635092467E-3</v>
      </c>
      <c r="M93" s="296">
        <f>VLOOKUP($A93&amp;"-"&amp;M$1,Datos_trabajo_input!$E$6:O187,7,0)</f>
        <v>1.3953360506960923E-3</v>
      </c>
      <c r="N93" s="296">
        <f>VLOOKUP($A93&amp;"-"&amp;N$1,Datos_trabajo_input!$E$6:P187,7,0)</f>
        <v>0.26633485249065136</v>
      </c>
      <c r="O93" s="296">
        <f>VLOOKUP($A93&amp;"-"&amp;O$1,Datos_trabajo_input!$E$6:Q187,7,0)</f>
        <v>2.6095667350812694E-2</v>
      </c>
      <c r="P93" s="297">
        <f t="shared" si="11"/>
        <v>1.0275406911622942</v>
      </c>
      <c r="Q93" s="297">
        <f t="shared" si="12"/>
        <v>0.45776428015048276</v>
      </c>
      <c r="R93" s="297">
        <f t="shared" si="13"/>
        <v>0.41668848335546399</v>
      </c>
      <c r="S93" s="297">
        <f t="shared" si="14"/>
        <v>1.9241795292172938E-2</v>
      </c>
      <c r="T93" s="297">
        <f t="shared" si="15"/>
        <v>3.7961865759396926E-3</v>
      </c>
      <c r="U93" s="297">
        <f t="shared" si="16"/>
        <v>0.72459734070907311</v>
      </c>
      <c r="V93" s="297">
        <f t="shared" si="17"/>
        <v>7.0996533084573238E-2</v>
      </c>
      <c r="W93" s="298">
        <f t="shared" si="18"/>
        <v>2.7206253103300004</v>
      </c>
    </row>
    <row r="94" spans="1:23">
      <c r="A94" s="175">
        <v>2013</v>
      </c>
      <c r="B94" s="285">
        <v>4</v>
      </c>
      <c r="C94" s="285" t="s">
        <v>122</v>
      </c>
      <c r="D94" s="175" t="s">
        <v>372</v>
      </c>
      <c r="E94" s="299" t="s">
        <v>26</v>
      </c>
      <c r="F94" s="300">
        <v>149.00099142911</v>
      </c>
      <c r="G94" s="301">
        <v>13.52203305862</v>
      </c>
      <c r="H94" s="302">
        <f t="shared" si="10"/>
        <v>9.0751295873446311E-2</v>
      </c>
      <c r="I94" s="296">
        <f>VLOOKUP($A94&amp;"-"&amp;I$1,Datos_trabajo_input!$E$6:K188,7,0)</f>
        <v>0.37768548548776754</v>
      </c>
      <c r="J94" s="296">
        <f>VLOOKUP($A94&amp;"-"&amp;J$1,Datos_trabajo_input!$E$6:L188,7,0)</f>
        <v>0.16825701003823931</v>
      </c>
      <c r="K94" s="296">
        <f>VLOOKUP($A94&amp;"-"&amp;K$1,Datos_trabajo_input!$E$6:M188,7,0)</f>
        <v>0.1531590850725863</v>
      </c>
      <c r="L94" s="296">
        <f>VLOOKUP($A94&amp;"-"&amp;L$1,Datos_trabajo_input!$E$6:N188,7,0)</f>
        <v>7.0725635092467E-3</v>
      </c>
      <c r="M94" s="296">
        <f>VLOOKUP($A94&amp;"-"&amp;M$1,Datos_trabajo_input!$E$6:O188,7,0)</f>
        <v>1.3953360506960923E-3</v>
      </c>
      <c r="N94" s="296">
        <f>VLOOKUP($A94&amp;"-"&amp;N$1,Datos_trabajo_input!$E$6:P188,7,0)</f>
        <v>0.26633485249065136</v>
      </c>
      <c r="O94" s="296">
        <f>VLOOKUP($A94&amp;"-"&amp;O$1,Datos_trabajo_input!$E$6:Q188,7,0)</f>
        <v>2.6095667350812694E-2</v>
      </c>
      <c r="P94" s="297">
        <f t="shared" si="11"/>
        <v>5.1070756205265369</v>
      </c>
      <c r="Q94" s="297">
        <f t="shared" si="12"/>
        <v>2.2751768520816293</v>
      </c>
      <c r="R94" s="297">
        <f t="shared" si="13"/>
        <v>2.0710222115795047</v>
      </c>
      <c r="S94" s="297">
        <f t="shared" si="14"/>
        <v>9.5635437581223351E-2</v>
      </c>
      <c r="T94" s="297">
        <f t="shared" si="15"/>
        <v>1.8867780205396832E-2</v>
      </c>
      <c r="U94" s="297">
        <f t="shared" si="16"/>
        <v>3.6013886800412691</v>
      </c>
      <c r="V94" s="297">
        <f t="shared" si="17"/>
        <v>0.35286647660443987</v>
      </c>
      <c r="W94" s="298">
        <f t="shared" si="18"/>
        <v>13.52203305862</v>
      </c>
    </row>
    <row r="95" spans="1:23">
      <c r="A95" s="175">
        <v>2013</v>
      </c>
      <c r="B95" s="285">
        <v>4</v>
      </c>
      <c r="C95" s="285" t="s">
        <v>122</v>
      </c>
      <c r="D95" s="175" t="s">
        <v>372</v>
      </c>
      <c r="E95" s="299" t="s">
        <v>27</v>
      </c>
      <c r="F95" s="300">
        <v>264.97199860162999</v>
      </c>
      <c r="G95" s="301">
        <v>17.439590206759998</v>
      </c>
      <c r="H95" s="302">
        <f t="shared" si="10"/>
        <v>6.5816728932853799E-2</v>
      </c>
      <c r="I95" s="296">
        <f>VLOOKUP($A95&amp;"-"&amp;I$1,Datos_trabajo_input!$E$6:K189,7,0)</f>
        <v>0.37768548548776754</v>
      </c>
      <c r="J95" s="296">
        <f>VLOOKUP($A95&amp;"-"&amp;J$1,Datos_trabajo_input!$E$6:L189,7,0)</f>
        <v>0.16825701003823931</v>
      </c>
      <c r="K95" s="296">
        <f>VLOOKUP($A95&amp;"-"&amp;K$1,Datos_trabajo_input!$E$6:M189,7,0)</f>
        <v>0.1531590850725863</v>
      </c>
      <c r="L95" s="296">
        <f>VLOOKUP($A95&amp;"-"&amp;L$1,Datos_trabajo_input!$E$6:N189,7,0)</f>
        <v>7.0725635092467E-3</v>
      </c>
      <c r="M95" s="296">
        <f>VLOOKUP($A95&amp;"-"&amp;M$1,Datos_trabajo_input!$E$6:O189,7,0)</f>
        <v>1.3953360506960923E-3</v>
      </c>
      <c r="N95" s="296">
        <f>VLOOKUP($A95&amp;"-"&amp;N$1,Datos_trabajo_input!$E$6:P189,7,0)</f>
        <v>0.26633485249065136</v>
      </c>
      <c r="O95" s="296">
        <f>VLOOKUP($A95&amp;"-"&amp;O$1,Datos_trabajo_input!$E$6:Q189,7,0)</f>
        <v>2.6095667350812694E-2</v>
      </c>
      <c r="P95" s="297">
        <f t="shared" si="11"/>
        <v>6.5866800939478658</v>
      </c>
      <c r="Q95" s="297">
        <f t="shared" si="12"/>
        <v>2.9343333044815969</v>
      </c>
      <c r="R95" s="297">
        <f t="shared" si="13"/>
        <v>2.6710316801081975</v>
      </c>
      <c r="S95" s="297">
        <f t="shared" si="14"/>
        <v>0.12334260931254687</v>
      </c>
      <c r="T95" s="297">
        <f t="shared" si="15"/>
        <v>2.4334088924858745E-2</v>
      </c>
      <c r="U95" s="297">
        <f t="shared" si="16"/>
        <v>4.6447706852148327</v>
      </c>
      <c r="V95" s="297">
        <f t="shared" si="17"/>
        <v>0.45509774477009968</v>
      </c>
      <c r="W95" s="298">
        <f t="shared" si="18"/>
        <v>17.439590206759998</v>
      </c>
    </row>
    <row r="96" spans="1:23">
      <c r="A96" s="175">
        <v>2013</v>
      </c>
      <c r="B96" s="285">
        <v>4</v>
      </c>
      <c r="C96" s="285" t="s">
        <v>122</v>
      </c>
      <c r="D96" s="175" t="s">
        <v>372</v>
      </c>
      <c r="E96" s="299" t="s">
        <v>28</v>
      </c>
      <c r="F96" s="300">
        <v>126.87249086599</v>
      </c>
      <c r="G96" s="301">
        <v>11.18325598759</v>
      </c>
      <c r="H96" s="302">
        <f t="shared" si="10"/>
        <v>8.8145632762916246E-2</v>
      </c>
      <c r="I96" s="296">
        <f>VLOOKUP($A96&amp;"-"&amp;I$1,Datos_trabajo_input!$E$6:K190,7,0)</f>
        <v>0.37768548548776754</v>
      </c>
      <c r="J96" s="296">
        <f>VLOOKUP($A96&amp;"-"&amp;J$1,Datos_trabajo_input!$E$6:L190,7,0)</f>
        <v>0.16825701003823931</v>
      </c>
      <c r="K96" s="296">
        <f>VLOOKUP($A96&amp;"-"&amp;K$1,Datos_trabajo_input!$E$6:M190,7,0)</f>
        <v>0.1531590850725863</v>
      </c>
      <c r="L96" s="296">
        <f>VLOOKUP($A96&amp;"-"&amp;L$1,Datos_trabajo_input!$E$6:N190,7,0)</f>
        <v>7.0725635092467E-3</v>
      </c>
      <c r="M96" s="296">
        <f>VLOOKUP($A96&amp;"-"&amp;M$1,Datos_trabajo_input!$E$6:O190,7,0)</f>
        <v>1.3953360506960923E-3</v>
      </c>
      <c r="N96" s="296">
        <f>VLOOKUP($A96&amp;"-"&amp;N$1,Datos_trabajo_input!$E$6:P190,7,0)</f>
        <v>0.26633485249065136</v>
      </c>
      <c r="O96" s="296">
        <f>VLOOKUP($A96&amp;"-"&amp;O$1,Datos_trabajo_input!$E$6:Q190,7,0)</f>
        <v>2.6095667350812694E-2</v>
      </c>
      <c r="P96" s="297">
        <f t="shared" si="11"/>
        <v>4.2237534670069126</v>
      </c>
      <c r="Q96" s="297">
        <f t="shared" si="12"/>
        <v>1.8816612149641305</v>
      </c>
      <c r="R96" s="297">
        <f t="shared" si="13"/>
        <v>1.7128172551918068</v>
      </c>
      <c r="S96" s="297">
        <f t="shared" si="14"/>
        <v>7.9094288212393699E-2</v>
      </c>
      <c r="T96" s="297">
        <f t="shared" si="15"/>
        <v>1.5604400243647258E-2</v>
      </c>
      <c r="U96" s="297">
        <f t="shared" si="16"/>
        <v>2.9784908338199765</v>
      </c>
      <c r="V96" s="297">
        <f t="shared" si="17"/>
        <v>0.29183452815113292</v>
      </c>
      <c r="W96" s="298">
        <f t="shared" si="18"/>
        <v>11.18325598759</v>
      </c>
    </row>
    <row r="97" spans="1:23">
      <c r="A97" s="175">
        <v>2013</v>
      </c>
      <c r="B97" s="285">
        <v>4</v>
      </c>
      <c r="C97" s="285" t="s">
        <v>122</v>
      </c>
      <c r="D97" s="175" t="s">
        <v>372</v>
      </c>
      <c r="E97" s="299" t="s">
        <v>29</v>
      </c>
      <c r="F97" s="300">
        <v>308.65373760815999</v>
      </c>
      <c r="G97" s="301">
        <v>30.681947986259999</v>
      </c>
      <c r="H97" s="302">
        <f t="shared" si="10"/>
        <v>9.9405723138240878E-2</v>
      </c>
      <c r="I97" s="296">
        <f>VLOOKUP($A97&amp;"-"&amp;I$1,Datos_trabajo_input!$E$6:K191,7,0)</f>
        <v>0.37768548548776754</v>
      </c>
      <c r="J97" s="296">
        <f>VLOOKUP($A97&amp;"-"&amp;J$1,Datos_trabajo_input!$E$6:L191,7,0)</f>
        <v>0.16825701003823931</v>
      </c>
      <c r="K97" s="296">
        <f>VLOOKUP($A97&amp;"-"&amp;K$1,Datos_trabajo_input!$E$6:M191,7,0)</f>
        <v>0.1531590850725863</v>
      </c>
      <c r="L97" s="296">
        <f>VLOOKUP($A97&amp;"-"&amp;L$1,Datos_trabajo_input!$E$6:N191,7,0)</f>
        <v>7.0725635092467E-3</v>
      </c>
      <c r="M97" s="296">
        <f>VLOOKUP($A97&amp;"-"&amp;M$1,Datos_trabajo_input!$E$6:O191,7,0)</f>
        <v>1.3953360506960923E-3</v>
      </c>
      <c r="N97" s="296">
        <f>VLOOKUP($A97&amp;"-"&amp;N$1,Datos_trabajo_input!$E$6:P191,7,0)</f>
        <v>0.26633485249065136</v>
      </c>
      <c r="O97" s="296">
        <f>VLOOKUP($A97&amp;"-"&amp;O$1,Datos_trabajo_input!$E$6:Q191,7,0)</f>
        <v>2.6095667350812694E-2</v>
      </c>
      <c r="P97" s="297">
        <f t="shared" si="11"/>
        <v>11.588126420901039</v>
      </c>
      <c r="Q97" s="297">
        <f t="shared" si="12"/>
        <v>5.1624528303168855</v>
      </c>
      <c r="R97" s="297">
        <f t="shared" si="13"/>
        <v>4.6992190818202628</v>
      </c>
      <c r="S97" s="297">
        <f t="shared" si="14"/>
        <v>0.21700002572022775</v>
      </c>
      <c r="T97" s="297">
        <f t="shared" si="15"/>
        <v>4.281162813081095E-2</v>
      </c>
      <c r="U97" s="297">
        <f t="shared" si="16"/>
        <v>8.1716720910463945</v>
      </c>
      <c r="V97" s="297">
        <f t="shared" si="17"/>
        <v>0.80066590832437834</v>
      </c>
      <c r="W97" s="298">
        <f t="shared" si="18"/>
        <v>30.681947986260003</v>
      </c>
    </row>
    <row r="98" spans="1:23">
      <c r="A98" s="175">
        <v>2013</v>
      </c>
      <c r="B98" s="285">
        <v>4</v>
      </c>
      <c r="C98" s="285" t="s">
        <v>122</v>
      </c>
      <c r="D98" s="175" t="s">
        <v>372</v>
      </c>
      <c r="E98" s="299" t="s">
        <v>30</v>
      </c>
      <c r="F98" s="300">
        <v>772.43555960711001</v>
      </c>
      <c r="G98" s="301">
        <v>69.341438967729999</v>
      </c>
      <c r="H98" s="302">
        <f t="shared" si="10"/>
        <v>8.9769868962272639E-2</v>
      </c>
      <c r="I98" s="296">
        <f>VLOOKUP($A98&amp;"-"&amp;I$1,Datos_trabajo_input!$E$6:K192,7,0)</f>
        <v>0.37768548548776754</v>
      </c>
      <c r="J98" s="296">
        <f>VLOOKUP($A98&amp;"-"&amp;J$1,Datos_trabajo_input!$E$6:L192,7,0)</f>
        <v>0.16825701003823931</v>
      </c>
      <c r="K98" s="296">
        <f>VLOOKUP($A98&amp;"-"&amp;K$1,Datos_trabajo_input!$E$6:M192,7,0)</f>
        <v>0.1531590850725863</v>
      </c>
      <c r="L98" s="296">
        <f>VLOOKUP($A98&amp;"-"&amp;L$1,Datos_trabajo_input!$E$6:N192,7,0)</f>
        <v>7.0725635092467E-3</v>
      </c>
      <c r="M98" s="296">
        <f>VLOOKUP($A98&amp;"-"&amp;M$1,Datos_trabajo_input!$E$6:O192,7,0)</f>
        <v>1.3953360506960923E-3</v>
      </c>
      <c r="N98" s="296">
        <f>VLOOKUP($A98&amp;"-"&amp;N$1,Datos_trabajo_input!$E$6:P192,7,0)</f>
        <v>0.26633485249065136</v>
      </c>
      <c r="O98" s="296">
        <f>VLOOKUP($A98&amp;"-"&amp;O$1,Datos_trabajo_input!$E$6:Q192,7,0)</f>
        <v>2.6095667350812694E-2</v>
      </c>
      <c r="P98" s="297">
        <f t="shared" si="11"/>
        <v>26.189255040947508</v>
      </c>
      <c r="Q98" s="297">
        <f t="shared" si="12"/>
        <v>11.667183192459305</v>
      </c>
      <c r="R98" s="297">
        <f t="shared" si="13"/>
        <v>10.620271349914109</v>
      </c>
      <c r="S98" s="297">
        <f t="shared" si="14"/>
        <v>0.49042173092182434</v>
      </c>
      <c r="T98" s="297">
        <f t="shared" si="15"/>
        <v>9.6754609598816502E-2</v>
      </c>
      <c r="U98" s="297">
        <f t="shared" si="16"/>
        <v>18.468041918959873</v>
      </c>
      <c r="V98" s="297">
        <f t="shared" si="17"/>
        <v>1.8095111249285629</v>
      </c>
      <c r="W98" s="298">
        <f t="shared" si="18"/>
        <v>69.341438967729999</v>
      </c>
    </row>
    <row r="99" spans="1:23">
      <c r="A99" s="175">
        <v>2013</v>
      </c>
      <c r="B99" s="285">
        <v>4</v>
      </c>
      <c r="C99" s="285" t="s">
        <v>122</v>
      </c>
      <c r="D99" s="175" t="s">
        <v>372</v>
      </c>
      <c r="E99" s="299" t="s">
        <v>118</v>
      </c>
      <c r="F99" s="300">
        <v>3226.4447515349402</v>
      </c>
      <c r="G99" s="301">
        <v>303.46283397862999</v>
      </c>
      <c r="H99" s="302">
        <f t="shared" si="10"/>
        <v>9.4054867616828519E-2</v>
      </c>
      <c r="I99" s="296">
        <f>VLOOKUP($A99&amp;"-"&amp;I$1,Datos_trabajo_input!$E$6:K193,7,0)</f>
        <v>0.37768548548776754</v>
      </c>
      <c r="J99" s="296">
        <f>VLOOKUP($A99&amp;"-"&amp;J$1,Datos_trabajo_input!$E$6:L193,7,0)</f>
        <v>0.16825701003823931</v>
      </c>
      <c r="K99" s="296">
        <f>VLOOKUP($A99&amp;"-"&amp;K$1,Datos_trabajo_input!$E$6:M193,7,0)</f>
        <v>0.1531590850725863</v>
      </c>
      <c r="L99" s="296">
        <f>VLOOKUP($A99&amp;"-"&amp;L$1,Datos_trabajo_input!$E$6:N193,7,0)</f>
        <v>7.0725635092467E-3</v>
      </c>
      <c r="M99" s="296">
        <f>VLOOKUP($A99&amp;"-"&amp;M$1,Datos_trabajo_input!$E$6:O193,7,0)</f>
        <v>1.3953360506960923E-3</v>
      </c>
      <c r="N99" s="296">
        <f>VLOOKUP($A99&amp;"-"&amp;N$1,Datos_trabajo_input!$E$6:P193,7,0)</f>
        <v>0.26633485249065136</v>
      </c>
      <c r="O99" s="296">
        <f>VLOOKUP($A99&amp;"-"&amp;O$1,Datos_trabajo_input!$E$6:Q193,7,0)</f>
        <v>2.6095667350812694E-2</v>
      </c>
      <c r="P99" s="297">
        <f t="shared" si="11"/>
        <v>114.61350777871266</v>
      </c>
      <c r="Q99" s="297">
        <f t="shared" si="12"/>
        <v>51.059749102974898</v>
      </c>
      <c r="R99" s="297">
        <f t="shared" si="13"/>
        <v>46.478090005701119</v>
      </c>
      <c r="S99" s="297">
        <f t="shared" si="14"/>
        <v>2.1462601660098479</v>
      </c>
      <c r="T99" s="297">
        <f t="shared" si="15"/>
        <v>0.42343263229678552</v>
      </c>
      <c r="U99" s="297">
        <f t="shared" si="16"/>
        <v>80.822729124093442</v>
      </c>
      <c r="V99" s="297">
        <f t="shared" si="17"/>
        <v>7.9190651688412279</v>
      </c>
      <c r="W99" s="298">
        <f t="shared" si="18"/>
        <v>303.46283397862999</v>
      </c>
    </row>
    <row r="100" spans="1:23">
      <c r="A100" s="175">
        <v>2013</v>
      </c>
      <c r="B100" s="285">
        <v>4</v>
      </c>
      <c r="C100" s="285" t="s">
        <v>122</v>
      </c>
      <c r="D100" s="175" t="s">
        <v>372</v>
      </c>
      <c r="E100" s="299" t="s">
        <v>32</v>
      </c>
      <c r="F100" s="300">
        <v>414.83610720645999</v>
      </c>
      <c r="G100" s="301">
        <v>27.361857363199999</v>
      </c>
      <c r="H100" s="302">
        <f t="shared" si="10"/>
        <v>6.5958234801345925E-2</v>
      </c>
      <c r="I100" s="296">
        <f>VLOOKUP($A100&amp;"-"&amp;I$1,Datos_trabajo_input!$E$6:K194,7,0)</f>
        <v>0.37768548548776754</v>
      </c>
      <c r="J100" s="296">
        <f>VLOOKUP($A100&amp;"-"&amp;J$1,Datos_trabajo_input!$E$6:L194,7,0)</f>
        <v>0.16825701003823931</v>
      </c>
      <c r="K100" s="296">
        <f>VLOOKUP($A100&amp;"-"&amp;K$1,Datos_trabajo_input!$E$6:M194,7,0)</f>
        <v>0.1531590850725863</v>
      </c>
      <c r="L100" s="296">
        <f>VLOOKUP($A100&amp;"-"&amp;L$1,Datos_trabajo_input!$E$6:N194,7,0)</f>
        <v>7.0725635092467E-3</v>
      </c>
      <c r="M100" s="296">
        <f>VLOOKUP($A100&amp;"-"&amp;M$1,Datos_trabajo_input!$E$6:O194,7,0)</f>
        <v>1.3953360506960923E-3</v>
      </c>
      <c r="N100" s="296">
        <f>VLOOKUP($A100&amp;"-"&amp;N$1,Datos_trabajo_input!$E$6:P194,7,0)</f>
        <v>0.26633485249065136</v>
      </c>
      <c r="O100" s="296">
        <f>VLOOKUP($A100&amp;"-"&amp;O$1,Datos_trabajo_input!$E$6:Q194,7,0)</f>
        <v>2.6095667350812694E-2</v>
      </c>
      <c r="P100" s="297">
        <f t="shared" si="11"/>
        <v>10.334176382067238</v>
      </c>
      <c r="Q100" s="297">
        <f t="shared" si="12"/>
        <v>4.6038243090248141</v>
      </c>
      <c r="R100" s="297">
        <f t="shared" si="13"/>
        <v>4.1907170396343201</v>
      </c>
      <c r="S100" s="297">
        <f t="shared" si="14"/>
        <v>0.19351847393218144</v>
      </c>
      <c r="T100" s="297">
        <f t="shared" si="15"/>
        <v>3.8178985992877279E-2</v>
      </c>
      <c r="U100" s="297">
        <f t="shared" si="16"/>
        <v>7.2874162446981146</v>
      </c>
      <c r="V100" s="297">
        <f t="shared" si="17"/>
        <v>0.71402592785045216</v>
      </c>
      <c r="W100" s="298">
        <f t="shared" si="18"/>
        <v>27.361857363199999</v>
      </c>
    </row>
    <row r="101" spans="1:23">
      <c r="A101" s="175">
        <v>2013</v>
      </c>
      <c r="B101" s="285">
        <v>4</v>
      </c>
      <c r="C101" s="285" t="s">
        <v>122</v>
      </c>
      <c r="D101" s="175" t="s">
        <v>372</v>
      </c>
      <c r="E101" s="299" t="s">
        <v>33</v>
      </c>
      <c r="F101" s="300">
        <v>442.28850261412998</v>
      </c>
      <c r="G101" s="301">
        <v>38.547780503650003</v>
      </c>
      <c r="H101" s="302">
        <f t="shared" si="10"/>
        <v>8.7155285013774397E-2</v>
      </c>
      <c r="I101" s="296">
        <f>VLOOKUP($A101&amp;"-"&amp;I$1,Datos_trabajo_input!$E$6:K195,7,0)</f>
        <v>0.37768548548776754</v>
      </c>
      <c r="J101" s="296">
        <f>VLOOKUP($A101&amp;"-"&amp;J$1,Datos_trabajo_input!$E$6:L195,7,0)</f>
        <v>0.16825701003823931</v>
      </c>
      <c r="K101" s="296">
        <f>VLOOKUP($A101&amp;"-"&amp;K$1,Datos_trabajo_input!$E$6:M195,7,0)</f>
        <v>0.1531590850725863</v>
      </c>
      <c r="L101" s="296">
        <f>VLOOKUP($A101&amp;"-"&amp;L$1,Datos_trabajo_input!$E$6:N195,7,0)</f>
        <v>7.0725635092467E-3</v>
      </c>
      <c r="M101" s="296">
        <f>VLOOKUP($A101&amp;"-"&amp;M$1,Datos_trabajo_input!$E$6:O195,7,0)</f>
        <v>1.3953360506960923E-3</v>
      </c>
      <c r="N101" s="296">
        <f>VLOOKUP($A101&amp;"-"&amp;N$1,Datos_trabajo_input!$E$6:P195,7,0)</f>
        <v>0.26633485249065136</v>
      </c>
      <c r="O101" s="296">
        <f>VLOOKUP($A101&amp;"-"&amp;O$1,Datos_trabajo_input!$E$6:Q195,7,0)</f>
        <v>2.6095667350812694E-2</v>
      </c>
      <c r="P101" s="297">
        <f t="shared" si="11"/>
        <v>14.558937193996952</v>
      </c>
      <c r="Q101" s="297">
        <f t="shared" si="12"/>
        <v>6.4859342911544839</v>
      </c>
      <c r="R101" s="297">
        <f t="shared" si="13"/>
        <v>5.9039427935179143</v>
      </c>
      <c r="S101" s="297">
        <f t="shared" si="14"/>
        <v>0.27263162575256639</v>
      </c>
      <c r="T101" s="297">
        <f t="shared" si="15"/>
        <v>5.3787107811062822E-2</v>
      </c>
      <c r="U101" s="297">
        <f t="shared" si="16"/>
        <v>10.266617434281629</v>
      </c>
      <c r="V101" s="297">
        <f t="shared" si="17"/>
        <v>1.0059300571353935</v>
      </c>
      <c r="W101" s="298">
        <f t="shared" si="18"/>
        <v>38.547780503650003</v>
      </c>
    </row>
    <row r="102" spans="1:23">
      <c r="A102" s="175">
        <v>2013</v>
      </c>
      <c r="B102" s="285">
        <v>4</v>
      </c>
      <c r="C102" s="285" t="s">
        <v>122</v>
      </c>
      <c r="D102" s="175" t="s">
        <v>372</v>
      </c>
      <c r="E102" s="299" t="s">
        <v>35</v>
      </c>
      <c r="F102" s="300">
        <v>429.20078915600988</v>
      </c>
      <c r="G102" s="301">
        <v>41.814419870679998</v>
      </c>
      <c r="H102" s="302">
        <f t="shared" si="10"/>
        <v>9.742391190124515E-2</v>
      </c>
      <c r="I102" s="296">
        <f>VLOOKUP($A102&amp;"-"&amp;I$1,Datos_trabajo_input!$E$6:K196,7,0)</f>
        <v>0.37768548548776754</v>
      </c>
      <c r="J102" s="296">
        <f>VLOOKUP($A102&amp;"-"&amp;J$1,Datos_trabajo_input!$E$6:L196,7,0)</f>
        <v>0.16825701003823931</v>
      </c>
      <c r="K102" s="296">
        <f>VLOOKUP($A102&amp;"-"&amp;K$1,Datos_trabajo_input!$E$6:M196,7,0)</f>
        <v>0.1531590850725863</v>
      </c>
      <c r="L102" s="296">
        <f>VLOOKUP($A102&amp;"-"&amp;L$1,Datos_trabajo_input!$E$6:N196,7,0)</f>
        <v>7.0725635092467E-3</v>
      </c>
      <c r="M102" s="296">
        <f>VLOOKUP($A102&amp;"-"&amp;M$1,Datos_trabajo_input!$E$6:O196,7,0)</f>
        <v>1.3953360506960923E-3</v>
      </c>
      <c r="N102" s="296">
        <f>VLOOKUP($A102&amp;"-"&amp;N$1,Datos_trabajo_input!$E$6:P196,7,0)</f>
        <v>0.26633485249065136</v>
      </c>
      <c r="O102" s="296">
        <f>VLOOKUP($A102&amp;"-"&amp;O$1,Datos_trabajo_input!$E$6:Q196,7,0)</f>
        <v>2.6095667350812694E-2</v>
      </c>
      <c r="P102" s="297">
        <f t="shared" si="11"/>
        <v>15.792699469247129</v>
      </c>
      <c r="Q102" s="297">
        <f t="shared" si="12"/>
        <v>7.0355692639241578</v>
      </c>
      <c r="R102" s="297">
        <f t="shared" si="13"/>
        <v>6.4042582902343206</v>
      </c>
      <c r="S102" s="297">
        <f t="shared" si="14"/>
        <v>0.29573514013769148</v>
      </c>
      <c r="T102" s="297">
        <f t="shared" si="15"/>
        <v>5.8345167484502837E-2</v>
      </c>
      <c r="U102" s="297">
        <f t="shared" si="16"/>
        <v>11.136637348239718</v>
      </c>
      <c r="V102" s="297">
        <f t="shared" si="17"/>
        <v>1.0911751914124777</v>
      </c>
      <c r="W102" s="298">
        <f t="shared" si="18"/>
        <v>41.814419870679991</v>
      </c>
    </row>
    <row r="103" spans="1:23">
      <c r="A103" s="175">
        <v>2013</v>
      </c>
      <c r="B103" s="285">
        <v>4</v>
      </c>
      <c r="C103" s="285" t="s">
        <v>122</v>
      </c>
      <c r="D103" s="175" t="s">
        <v>372</v>
      </c>
      <c r="E103" s="299" t="s">
        <v>36</v>
      </c>
      <c r="F103" s="300">
        <v>169.82409624571</v>
      </c>
      <c r="G103" s="301">
        <v>15.91703426702</v>
      </c>
      <c r="H103" s="302">
        <f t="shared" si="10"/>
        <v>9.3726594864314422E-2</v>
      </c>
      <c r="I103" s="296">
        <f>VLOOKUP($A103&amp;"-"&amp;I$1,Datos_trabajo_input!$E$6:K197,7,0)</f>
        <v>0.37768548548776754</v>
      </c>
      <c r="J103" s="296">
        <f>VLOOKUP($A103&amp;"-"&amp;J$1,Datos_trabajo_input!$E$6:L197,7,0)</f>
        <v>0.16825701003823931</v>
      </c>
      <c r="K103" s="296">
        <f>VLOOKUP($A103&amp;"-"&amp;K$1,Datos_trabajo_input!$E$6:M197,7,0)</f>
        <v>0.1531590850725863</v>
      </c>
      <c r="L103" s="296">
        <f>VLOOKUP($A103&amp;"-"&amp;L$1,Datos_trabajo_input!$E$6:N197,7,0)</f>
        <v>7.0725635092467E-3</v>
      </c>
      <c r="M103" s="296">
        <f>VLOOKUP($A103&amp;"-"&amp;M$1,Datos_trabajo_input!$E$6:O197,7,0)</f>
        <v>1.3953360506960923E-3</v>
      </c>
      <c r="N103" s="296">
        <f>VLOOKUP($A103&amp;"-"&amp;N$1,Datos_trabajo_input!$E$6:P197,7,0)</f>
        <v>0.26633485249065136</v>
      </c>
      <c r="O103" s="296">
        <f>VLOOKUP($A103&amp;"-"&amp;O$1,Datos_trabajo_input!$E$6:Q197,7,0)</f>
        <v>2.6095667350812694E-2</v>
      </c>
      <c r="P103" s="297">
        <f t="shared" si="11"/>
        <v>6.011632814664881</v>
      </c>
      <c r="Q103" s="297">
        <f t="shared" si="12"/>
        <v>2.6781525944449833</v>
      </c>
      <c r="R103" s="297">
        <f t="shared" si="13"/>
        <v>2.4378384054057873</v>
      </c>
      <c r="S103" s="297">
        <f t="shared" si="14"/>
        <v>0.11257423573235495</v>
      </c>
      <c r="T103" s="297">
        <f t="shared" si="15"/>
        <v>2.2209611732938058E-2</v>
      </c>
      <c r="U103" s="297">
        <f t="shared" si="16"/>
        <v>4.2392609735954148</v>
      </c>
      <c r="V103" s="297">
        <f t="shared" si="17"/>
        <v>0.41536563144364069</v>
      </c>
      <c r="W103" s="298">
        <f t="shared" si="18"/>
        <v>15.917034267019998</v>
      </c>
    </row>
    <row r="104" spans="1:23">
      <c r="A104" s="175">
        <v>2013</v>
      </c>
      <c r="B104" s="285">
        <v>4</v>
      </c>
      <c r="C104" s="285" t="s">
        <v>122</v>
      </c>
      <c r="D104" s="175" t="s">
        <v>372</v>
      </c>
      <c r="E104" s="299" t="s">
        <v>37</v>
      </c>
      <c r="F104" s="300">
        <v>401.90902806331002</v>
      </c>
      <c r="G104" s="301">
        <v>31.358498037250001</v>
      </c>
      <c r="H104" s="302">
        <f t="shared" si="10"/>
        <v>7.802387069620717E-2</v>
      </c>
      <c r="I104" s="296">
        <f>VLOOKUP($A104&amp;"-"&amp;I$1,Datos_trabajo_input!$E$6:K198,7,0)</f>
        <v>0.37768548548776754</v>
      </c>
      <c r="J104" s="296">
        <f>VLOOKUP($A104&amp;"-"&amp;J$1,Datos_trabajo_input!$E$6:L198,7,0)</f>
        <v>0.16825701003823931</v>
      </c>
      <c r="K104" s="296">
        <f>VLOOKUP($A104&amp;"-"&amp;K$1,Datos_trabajo_input!$E$6:M198,7,0)</f>
        <v>0.1531590850725863</v>
      </c>
      <c r="L104" s="296">
        <f>VLOOKUP($A104&amp;"-"&amp;L$1,Datos_trabajo_input!$E$6:N198,7,0)</f>
        <v>7.0725635092467E-3</v>
      </c>
      <c r="M104" s="296">
        <f>VLOOKUP($A104&amp;"-"&amp;M$1,Datos_trabajo_input!$E$6:O198,7,0)</f>
        <v>1.3953360506960923E-3</v>
      </c>
      <c r="N104" s="296">
        <f>VLOOKUP($A104&amp;"-"&amp;N$1,Datos_trabajo_input!$E$6:P198,7,0)</f>
        <v>0.26633485249065136</v>
      </c>
      <c r="O104" s="296">
        <f>VLOOKUP($A104&amp;"-"&amp;O$1,Datos_trabajo_input!$E$6:Q198,7,0)</f>
        <v>2.6095667350812694E-2</v>
      </c>
      <c r="P104" s="297">
        <f t="shared" si="11"/>
        <v>11.843649555365973</v>
      </c>
      <c r="Q104" s="297">
        <f t="shared" si="12"/>
        <v>5.276287119037681</v>
      </c>
      <c r="R104" s="297">
        <f t="shared" si="13"/>
        <v>4.8028388686357033</v>
      </c>
      <c r="S104" s="297">
        <f t="shared" si="14"/>
        <v>0.22178496892303862</v>
      </c>
      <c r="T104" s="297">
        <f t="shared" si="15"/>
        <v>4.3755642807057578E-2</v>
      </c>
      <c r="U104" s="297">
        <f t="shared" si="16"/>
        <v>8.3518609490793594</v>
      </c>
      <c r="V104" s="297">
        <f t="shared" si="17"/>
        <v>0.81832093340118883</v>
      </c>
      <c r="W104" s="298">
        <f t="shared" si="18"/>
        <v>31.358498037250001</v>
      </c>
    </row>
    <row r="105" spans="1:23">
      <c r="A105" s="175">
        <v>2013</v>
      </c>
      <c r="B105" s="285">
        <v>4</v>
      </c>
      <c r="C105" s="285" t="s">
        <v>122</v>
      </c>
      <c r="D105" s="175" t="s">
        <v>372</v>
      </c>
      <c r="E105" s="299" t="s">
        <v>38</v>
      </c>
      <c r="F105" s="300">
        <v>54.385904564230003</v>
      </c>
      <c r="G105" s="301">
        <v>4.9361343165799996</v>
      </c>
      <c r="H105" s="302">
        <f t="shared" si="10"/>
        <v>9.0761280080400283E-2</v>
      </c>
      <c r="I105" s="296">
        <f>VLOOKUP($A105&amp;"-"&amp;I$1,Datos_trabajo_input!$E$6:K199,7,0)</f>
        <v>0.37768548548776754</v>
      </c>
      <c r="J105" s="296">
        <f>VLOOKUP($A105&amp;"-"&amp;J$1,Datos_trabajo_input!$E$6:L199,7,0)</f>
        <v>0.16825701003823931</v>
      </c>
      <c r="K105" s="296">
        <f>VLOOKUP($A105&amp;"-"&amp;K$1,Datos_trabajo_input!$E$6:M199,7,0)</f>
        <v>0.1531590850725863</v>
      </c>
      <c r="L105" s="296">
        <f>VLOOKUP($A105&amp;"-"&amp;L$1,Datos_trabajo_input!$E$6:N199,7,0)</f>
        <v>7.0725635092467E-3</v>
      </c>
      <c r="M105" s="296">
        <f>VLOOKUP($A105&amp;"-"&amp;M$1,Datos_trabajo_input!$E$6:O199,7,0)</f>
        <v>1.3953360506960923E-3</v>
      </c>
      <c r="N105" s="296">
        <f>VLOOKUP($A105&amp;"-"&amp;N$1,Datos_trabajo_input!$E$6:P199,7,0)</f>
        <v>0.26633485249065136</v>
      </c>
      <c r="O105" s="296">
        <f>VLOOKUP($A105&amp;"-"&amp;O$1,Datos_trabajo_input!$E$6:Q199,7,0)</f>
        <v>2.6095667350812694E-2</v>
      </c>
      <c r="P105" s="297">
        <f t="shared" si="11"/>
        <v>1.8643062857903467</v>
      </c>
      <c r="Q105" s="297">
        <f t="shared" si="12"/>
        <v>0.83053920125489855</v>
      </c>
      <c r="R105" s="297">
        <f t="shared" si="13"/>
        <v>0.75601381572278881</v>
      </c>
      <c r="S105" s="297">
        <f t="shared" si="14"/>
        <v>3.4911123444184101E-2</v>
      </c>
      <c r="T105" s="297">
        <f t="shared" si="15"/>
        <v>6.8875661630021911E-3</v>
      </c>
      <c r="U105" s="297">
        <f t="shared" si="16"/>
        <v>1.3146646050803763</v>
      </c>
      <c r="V105" s="297">
        <f t="shared" si="17"/>
        <v>0.12881171912440284</v>
      </c>
      <c r="W105" s="298">
        <f t="shared" si="18"/>
        <v>4.9361343165799987</v>
      </c>
    </row>
    <row r="106" spans="1:23">
      <c r="A106" s="178">
        <v>2013</v>
      </c>
      <c r="B106" s="285">
        <v>4</v>
      </c>
      <c r="C106" s="285" t="s">
        <v>122</v>
      </c>
      <c r="D106" s="178" t="s">
        <v>372</v>
      </c>
      <c r="E106" s="304" t="s">
        <v>39</v>
      </c>
      <c r="F106" s="305">
        <v>75.901396509649999</v>
      </c>
      <c r="G106" s="306">
        <v>9.6040280939499993</v>
      </c>
      <c r="H106" s="307">
        <f t="shared" si="10"/>
        <v>0.12653295638281117</v>
      </c>
      <c r="I106" s="296">
        <f>VLOOKUP($A106&amp;"-"&amp;I$1,Datos_trabajo_input!$E$6:K200,7,0)</f>
        <v>0.37768548548776754</v>
      </c>
      <c r="J106" s="296">
        <f>VLOOKUP($A106&amp;"-"&amp;J$1,Datos_trabajo_input!$E$6:L200,7,0)</f>
        <v>0.16825701003823931</v>
      </c>
      <c r="K106" s="296">
        <f>VLOOKUP($A106&amp;"-"&amp;K$1,Datos_trabajo_input!$E$6:M200,7,0)</f>
        <v>0.1531590850725863</v>
      </c>
      <c r="L106" s="296">
        <f>VLOOKUP($A106&amp;"-"&amp;L$1,Datos_trabajo_input!$E$6:N200,7,0)</f>
        <v>7.0725635092467E-3</v>
      </c>
      <c r="M106" s="296">
        <f>VLOOKUP($A106&amp;"-"&amp;M$1,Datos_trabajo_input!$E$6:O200,7,0)</f>
        <v>1.3953360506960923E-3</v>
      </c>
      <c r="N106" s="296">
        <f>VLOOKUP($A106&amp;"-"&amp;N$1,Datos_trabajo_input!$E$6:P200,7,0)</f>
        <v>0.26633485249065136</v>
      </c>
      <c r="O106" s="296">
        <f>VLOOKUP($A106&amp;"-"&amp;O$1,Datos_trabajo_input!$E$6:Q200,7,0)</f>
        <v>2.6095667350812694E-2</v>
      </c>
      <c r="P106" s="297">
        <f t="shared" si="11"/>
        <v>3.627302013301664</v>
      </c>
      <c r="Q106" s="297">
        <f t="shared" si="12"/>
        <v>1.6159450514112774</v>
      </c>
      <c r="R106" s="297">
        <f t="shared" si="13"/>
        <v>1.4709441558807967</v>
      </c>
      <c r="S106" s="297">
        <f t="shared" si="14"/>
        <v>6.7925098639050899E-2</v>
      </c>
      <c r="T106" s="297">
        <f t="shared" si="15"/>
        <v>1.3400846631386512E-2</v>
      </c>
      <c r="U106" s="297">
        <f t="shared" si="16"/>
        <v>2.5578874057182448</v>
      </c>
      <c r="V106" s="297">
        <f t="shared" si="17"/>
        <v>0.25062352236757884</v>
      </c>
      <c r="W106" s="298">
        <f t="shared" si="18"/>
        <v>9.6040280939499993</v>
      </c>
    </row>
    <row r="107" spans="1:23">
      <c r="A107" s="172">
        <v>2013</v>
      </c>
      <c r="B107" s="285">
        <v>6</v>
      </c>
      <c r="C107" s="285" t="s">
        <v>124</v>
      </c>
      <c r="D107" s="172" t="s">
        <v>373</v>
      </c>
      <c r="E107" s="172" t="s">
        <v>34</v>
      </c>
      <c r="F107" s="293">
        <v>830.48849067741003</v>
      </c>
      <c r="G107" s="294">
        <v>61.996123831529999</v>
      </c>
      <c r="H107" s="295">
        <f t="shared" si="10"/>
        <v>7.4650190252439519E-2</v>
      </c>
      <c r="I107" s="296">
        <f>VLOOKUP($A107&amp;"-"&amp;I$1,Datos_trabajo_input!$E$6:K201,7,0)</f>
        <v>0.37768548548776754</v>
      </c>
      <c r="J107" s="296">
        <f>VLOOKUP($A107&amp;"-"&amp;J$1,Datos_trabajo_input!$E$6:L201,7,0)</f>
        <v>0.16825701003823931</v>
      </c>
      <c r="K107" s="296">
        <f>VLOOKUP($A107&amp;"-"&amp;K$1,Datos_trabajo_input!$E$6:M201,7,0)</f>
        <v>0.1531590850725863</v>
      </c>
      <c r="L107" s="296">
        <f>VLOOKUP($A107&amp;"-"&amp;L$1,Datos_trabajo_input!$E$6:N201,7,0)</f>
        <v>7.0725635092467E-3</v>
      </c>
      <c r="M107" s="296">
        <f>VLOOKUP($A107&amp;"-"&amp;M$1,Datos_trabajo_input!$E$6:O201,7,0)</f>
        <v>1.3953360506960923E-3</v>
      </c>
      <c r="N107" s="296">
        <f>VLOOKUP($A107&amp;"-"&amp;N$1,Datos_trabajo_input!$E$6:P201,7,0)</f>
        <v>0.26633485249065136</v>
      </c>
      <c r="O107" s="296">
        <f>VLOOKUP($A107&amp;"-"&amp;O$1,Datos_trabajo_input!$E$6:Q201,7,0)</f>
        <v>2.6095667350812694E-2</v>
      </c>
      <c r="P107" s="297">
        <f t="shared" si="11"/>
        <v>23.415036127671161</v>
      </c>
      <c r="Q107" s="297">
        <f t="shared" si="12"/>
        <v>10.43128242985367</v>
      </c>
      <c r="R107" s="297">
        <f t="shared" si="13"/>
        <v>9.495269604083898</v>
      </c>
      <c r="S107" s="297">
        <f t="shared" si="14"/>
        <v>0.43847152312561877</v>
      </c>
      <c r="T107" s="297">
        <f t="shared" si="15"/>
        <v>8.6505426585552964E-2</v>
      </c>
      <c r="U107" s="297">
        <f t="shared" si="16"/>
        <v>16.511728495662698</v>
      </c>
      <c r="V107" s="297">
        <f t="shared" si="17"/>
        <v>1.6178302245473981</v>
      </c>
      <c r="W107" s="298">
        <f t="shared" si="18"/>
        <v>61.996123831529992</v>
      </c>
    </row>
    <row r="108" spans="1:23">
      <c r="A108" s="175">
        <v>2013</v>
      </c>
      <c r="B108" s="285">
        <v>6</v>
      </c>
      <c r="C108" s="285" t="s">
        <v>124</v>
      </c>
      <c r="D108" s="175" t="s">
        <v>373</v>
      </c>
      <c r="E108" s="299" t="s">
        <v>25</v>
      </c>
      <c r="F108" s="300">
        <v>75.530502364420002</v>
      </c>
      <c r="G108" s="301">
        <v>3.51411820024</v>
      </c>
      <c r="H108" s="302">
        <f t="shared" si="10"/>
        <v>4.6525815269770912E-2</v>
      </c>
      <c r="I108" s="296">
        <f>VLOOKUP($A108&amp;"-"&amp;I$1,Datos_trabajo_input!$E$6:K202,7,0)</f>
        <v>0.37768548548776754</v>
      </c>
      <c r="J108" s="296">
        <f>VLOOKUP($A108&amp;"-"&amp;J$1,Datos_trabajo_input!$E$6:L202,7,0)</f>
        <v>0.16825701003823931</v>
      </c>
      <c r="K108" s="296">
        <f>VLOOKUP($A108&amp;"-"&amp;K$1,Datos_trabajo_input!$E$6:M202,7,0)</f>
        <v>0.1531590850725863</v>
      </c>
      <c r="L108" s="296">
        <f>VLOOKUP($A108&amp;"-"&amp;L$1,Datos_trabajo_input!$E$6:N202,7,0)</f>
        <v>7.0725635092467E-3</v>
      </c>
      <c r="M108" s="296">
        <f>VLOOKUP($A108&amp;"-"&amp;M$1,Datos_trabajo_input!$E$6:O202,7,0)</f>
        <v>1.3953360506960923E-3</v>
      </c>
      <c r="N108" s="296">
        <f>VLOOKUP($A108&amp;"-"&amp;N$1,Datos_trabajo_input!$E$6:P202,7,0)</f>
        <v>0.26633485249065136</v>
      </c>
      <c r="O108" s="296">
        <f>VLOOKUP($A108&amp;"-"&amp;O$1,Datos_trabajo_input!$E$6:Q202,7,0)</f>
        <v>2.6095667350812694E-2</v>
      </c>
      <c r="P108" s="297">
        <f t="shared" si="11"/>
        <v>1.3272314385190442</v>
      </c>
      <c r="Q108" s="297">
        <f t="shared" si="12"/>
        <v>0.5912750212933412</v>
      </c>
      <c r="R108" s="297">
        <f t="shared" si="13"/>
        <v>0.53821912838568198</v>
      </c>
      <c r="S108" s="297">
        <f t="shared" si="14"/>
        <v>2.4853824150197112E-2</v>
      </c>
      <c r="T108" s="297">
        <f t="shared" si="15"/>
        <v>4.9033758112021417E-3</v>
      </c>
      <c r="U108" s="297">
        <f t="shared" si="16"/>
        <v>0.93593215249563366</v>
      </c>
      <c r="V108" s="297">
        <f t="shared" si="17"/>
        <v>9.1703259584899638E-2</v>
      </c>
      <c r="W108" s="298">
        <f t="shared" si="18"/>
        <v>3.51411820024</v>
      </c>
    </row>
    <row r="109" spans="1:23">
      <c r="A109" s="175">
        <v>2013</v>
      </c>
      <c r="B109" s="285">
        <v>6</v>
      </c>
      <c r="C109" s="285" t="s">
        <v>124</v>
      </c>
      <c r="D109" s="175" t="s">
        <v>373</v>
      </c>
      <c r="E109" s="299" t="s">
        <v>26</v>
      </c>
      <c r="F109" s="300">
        <v>153.25755434339001</v>
      </c>
      <c r="G109" s="301">
        <v>13.05834890693</v>
      </c>
      <c r="H109" s="302">
        <f t="shared" si="10"/>
        <v>8.520525440247706E-2</v>
      </c>
      <c r="I109" s="296">
        <f>VLOOKUP($A109&amp;"-"&amp;I$1,Datos_trabajo_input!$E$6:K203,7,0)</f>
        <v>0.37768548548776754</v>
      </c>
      <c r="J109" s="296">
        <f>VLOOKUP($A109&amp;"-"&amp;J$1,Datos_trabajo_input!$E$6:L203,7,0)</f>
        <v>0.16825701003823931</v>
      </c>
      <c r="K109" s="296">
        <f>VLOOKUP($A109&amp;"-"&amp;K$1,Datos_trabajo_input!$E$6:M203,7,0)</f>
        <v>0.1531590850725863</v>
      </c>
      <c r="L109" s="296">
        <f>VLOOKUP($A109&amp;"-"&amp;L$1,Datos_trabajo_input!$E$6:N203,7,0)</f>
        <v>7.0725635092467E-3</v>
      </c>
      <c r="M109" s="296">
        <f>VLOOKUP($A109&amp;"-"&amp;M$1,Datos_trabajo_input!$E$6:O203,7,0)</f>
        <v>1.3953360506960923E-3</v>
      </c>
      <c r="N109" s="296">
        <f>VLOOKUP($A109&amp;"-"&amp;N$1,Datos_trabajo_input!$E$6:P203,7,0)</f>
        <v>0.26633485249065136</v>
      </c>
      <c r="O109" s="296">
        <f>VLOOKUP($A109&amp;"-"&amp;O$1,Datos_trabajo_input!$E$6:Q203,7,0)</f>
        <v>2.6095667350812694E-2</v>
      </c>
      <c r="P109" s="297">
        <f t="shared" si="11"/>
        <v>4.9319488465825154</v>
      </c>
      <c r="Q109" s="297">
        <f t="shared" si="12"/>
        <v>2.1971587431161526</v>
      </c>
      <c r="R109" s="297">
        <f t="shared" si="13"/>
        <v>2.0000047711440061</v>
      </c>
      <c r="S109" s="297">
        <f t="shared" si="14"/>
        <v>9.235600197016465E-2</v>
      </c>
      <c r="T109" s="297">
        <f t="shared" si="15"/>
        <v>1.8220784992407341E-2</v>
      </c>
      <c r="U109" s="297">
        <f t="shared" si="16"/>
        <v>3.4778934298986601</v>
      </c>
      <c r="V109" s="297">
        <f t="shared" si="17"/>
        <v>0.34076632922609384</v>
      </c>
      <c r="W109" s="298">
        <f t="shared" si="18"/>
        <v>13.05834890693</v>
      </c>
    </row>
    <row r="110" spans="1:23">
      <c r="A110" s="175">
        <v>2013</v>
      </c>
      <c r="B110" s="285">
        <v>6</v>
      </c>
      <c r="C110" s="285" t="s">
        <v>124</v>
      </c>
      <c r="D110" s="175" t="s">
        <v>373</v>
      </c>
      <c r="E110" s="299" t="s">
        <v>27</v>
      </c>
      <c r="F110" s="300">
        <v>259.32607911114002</v>
      </c>
      <c r="G110" s="301">
        <v>20.323824162969998</v>
      </c>
      <c r="H110" s="302">
        <f t="shared" si="10"/>
        <v>7.8371694172184536E-2</v>
      </c>
      <c r="I110" s="296">
        <f>VLOOKUP($A110&amp;"-"&amp;I$1,Datos_trabajo_input!$E$6:K204,7,0)</f>
        <v>0.37768548548776754</v>
      </c>
      <c r="J110" s="296">
        <f>VLOOKUP($A110&amp;"-"&amp;J$1,Datos_trabajo_input!$E$6:L204,7,0)</f>
        <v>0.16825701003823931</v>
      </c>
      <c r="K110" s="296">
        <f>VLOOKUP($A110&amp;"-"&amp;K$1,Datos_trabajo_input!$E$6:M204,7,0)</f>
        <v>0.1531590850725863</v>
      </c>
      <c r="L110" s="296">
        <f>VLOOKUP($A110&amp;"-"&amp;L$1,Datos_trabajo_input!$E$6:N204,7,0)</f>
        <v>7.0725635092467E-3</v>
      </c>
      <c r="M110" s="296">
        <f>VLOOKUP($A110&amp;"-"&amp;M$1,Datos_trabajo_input!$E$6:O204,7,0)</f>
        <v>1.3953360506960923E-3</v>
      </c>
      <c r="N110" s="296">
        <f>VLOOKUP($A110&amp;"-"&amp;N$1,Datos_trabajo_input!$E$6:P204,7,0)</f>
        <v>0.26633485249065136</v>
      </c>
      <c r="O110" s="296">
        <f>VLOOKUP($A110&amp;"-"&amp;O$1,Datos_trabajo_input!$E$6:Q204,7,0)</f>
        <v>2.6095667350812694E-2</v>
      </c>
      <c r="P110" s="297">
        <f t="shared" si="11"/>
        <v>7.6760133959593446</v>
      </c>
      <c r="Q110" s="297">
        <f t="shared" si="12"/>
        <v>3.4196258862042539</v>
      </c>
      <c r="R110" s="297">
        <f t="shared" si="13"/>
        <v>3.112778313976607</v>
      </c>
      <c r="S110" s="297">
        <f t="shared" si="14"/>
        <v>0.14374153714336796</v>
      </c>
      <c r="T110" s="297">
        <f t="shared" si="15"/>
        <v>2.8358564542600374E-2</v>
      </c>
      <c r="U110" s="297">
        <f t="shared" si="16"/>
        <v>5.4129427104905501</v>
      </c>
      <c r="V110" s="297">
        <f t="shared" si="17"/>
        <v>0.53036375465327434</v>
      </c>
      <c r="W110" s="298">
        <f t="shared" si="18"/>
        <v>20.323824162969998</v>
      </c>
    </row>
    <row r="111" spans="1:23">
      <c r="A111" s="175">
        <v>2013</v>
      </c>
      <c r="B111" s="285">
        <v>6</v>
      </c>
      <c r="C111" s="285" t="s">
        <v>124</v>
      </c>
      <c r="D111" s="175" t="s">
        <v>373</v>
      </c>
      <c r="E111" s="299" t="s">
        <v>28</v>
      </c>
      <c r="F111" s="300">
        <v>130.27414297633001</v>
      </c>
      <c r="G111" s="301">
        <v>10.26154689673</v>
      </c>
      <c r="H111" s="302">
        <f t="shared" si="10"/>
        <v>7.8768868958089849E-2</v>
      </c>
      <c r="I111" s="296">
        <f>VLOOKUP($A111&amp;"-"&amp;I$1,Datos_trabajo_input!$E$6:K205,7,0)</f>
        <v>0.37768548548776754</v>
      </c>
      <c r="J111" s="296">
        <f>VLOOKUP($A111&amp;"-"&amp;J$1,Datos_trabajo_input!$E$6:L205,7,0)</f>
        <v>0.16825701003823931</v>
      </c>
      <c r="K111" s="296">
        <f>VLOOKUP($A111&amp;"-"&amp;K$1,Datos_trabajo_input!$E$6:M205,7,0)</f>
        <v>0.1531590850725863</v>
      </c>
      <c r="L111" s="296">
        <f>VLOOKUP($A111&amp;"-"&amp;L$1,Datos_trabajo_input!$E$6:N205,7,0)</f>
        <v>7.0725635092467E-3</v>
      </c>
      <c r="M111" s="296">
        <f>VLOOKUP($A111&amp;"-"&amp;M$1,Datos_trabajo_input!$E$6:O205,7,0)</f>
        <v>1.3953360506960923E-3</v>
      </c>
      <c r="N111" s="296">
        <f>VLOOKUP($A111&amp;"-"&amp;N$1,Datos_trabajo_input!$E$6:P205,7,0)</f>
        <v>0.26633485249065136</v>
      </c>
      <c r="O111" s="296">
        <f>VLOOKUP($A111&amp;"-"&amp;O$1,Datos_trabajo_input!$E$6:Q205,7,0)</f>
        <v>2.6095667350812694E-2</v>
      </c>
      <c r="P111" s="297">
        <f t="shared" si="11"/>
        <v>3.8756373215469644</v>
      </c>
      <c r="Q111" s="297">
        <f t="shared" si="12"/>
        <v>1.7265771992109631</v>
      </c>
      <c r="R111" s="297">
        <f t="shared" si="13"/>
        <v>1.571649134132604</v>
      </c>
      <c r="S111" s="297">
        <f t="shared" si="14"/>
        <v>7.2575442130236312E-2</v>
      </c>
      <c r="T111" s="297">
        <f t="shared" si="15"/>
        <v>1.4318306320915981E-2</v>
      </c>
      <c r="U111" s="297">
        <f t="shared" si="16"/>
        <v>2.7330075790664856</v>
      </c>
      <c r="V111" s="297">
        <f t="shared" si="17"/>
        <v>0.26778191432183035</v>
      </c>
      <c r="W111" s="298">
        <f t="shared" si="18"/>
        <v>10.26154689673</v>
      </c>
    </row>
    <row r="112" spans="1:23">
      <c r="A112" s="175">
        <v>2013</v>
      </c>
      <c r="B112" s="285">
        <v>6</v>
      </c>
      <c r="C112" s="285" t="s">
        <v>124</v>
      </c>
      <c r="D112" s="175" t="s">
        <v>373</v>
      </c>
      <c r="E112" s="299" t="s">
        <v>29</v>
      </c>
      <c r="F112" s="300">
        <v>310.81116889018</v>
      </c>
      <c r="G112" s="301">
        <v>29.820569186690001</v>
      </c>
      <c r="H112" s="302">
        <f t="shared" si="10"/>
        <v>9.5944329456277067E-2</v>
      </c>
      <c r="I112" s="296">
        <f>VLOOKUP($A112&amp;"-"&amp;I$1,Datos_trabajo_input!$E$6:K206,7,0)</f>
        <v>0.37768548548776754</v>
      </c>
      <c r="J112" s="296">
        <f>VLOOKUP($A112&amp;"-"&amp;J$1,Datos_trabajo_input!$E$6:L206,7,0)</f>
        <v>0.16825701003823931</v>
      </c>
      <c r="K112" s="296">
        <f>VLOOKUP($A112&amp;"-"&amp;K$1,Datos_trabajo_input!$E$6:M206,7,0)</f>
        <v>0.1531590850725863</v>
      </c>
      <c r="L112" s="296">
        <f>VLOOKUP($A112&amp;"-"&amp;L$1,Datos_trabajo_input!$E$6:N206,7,0)</f>
        <v>7.0725635092467E-3</v>
      </c>
      <c r="M112" s="296">
        <f>VLOOKUP($A112&amp;"-"&amp;M$1,Datos_trabajo_input!$E$6:O206,7,0)</f>
        <v>1.3953360506960923E-3</v>
      </c>
      <c r="N112" s="296">
        <f>VLOOKUP($A112&amp;"-"&amp;N$1,Datos_trabajo_input!$E$6:P206,7,0)</f>
        <v>0.26633485249065136</v>
      </c>
      <c r="O112" s="296">
        <f>VLOOKUP($A112&amp;"-"&amp;O$1,Datos_trabajo_input!$E$6:Q206,7,0)</f>
        <v>2.6095667350812694E-2</v>
      </c>
      <c r="P112" s="297">
        <f t="shared" si="11"/>
        <v>11.262796150796575</v>
      </c>
      <c r="Q112" s="297">
        <f t="shared" si="12"/>
        <v>5.0175198089909099</v>
      </c>
      <c r="R112" s="297">
        <f t="shared" si="13"/>
        <v>4.5672910929771993</v>
      </c>
      <c r="S112" s="297">
        <f t="shared" si="14"/>
        <v>0.21090786945475024</v>
      </c>
      <c r="T112" s="297">
        <f t="shared" si="15"/>
        <v>4.1609715238465607E-2</v>
      </c>
      <c r="U112" s="297">
        <f t="shared" si="16"/>
        <v>7.9422568955243449</v>
      </c>
      <c r="V112" s="297">
        <f t="shared" si="17"/>
        <v>0.77818765370775733</v>
      </c>
      <c r="W112" s="298">
        <f t="shared" si="18"/>
        <v>29.820569186690005</v>
      </c>
    </row>
    <row r="113" spans="1:23">
      <c r="A113" s="175">
        <v>2013</v>
      </c>
      <c r="B113" s="285">
        <v>6</v>
      </c>
      <c r="C113" s="285" t="s">
        <v>124</v>
      </c>
      <c r="D113" s="175" t="s">
        <v>373</v>
      </c>
      <c r="E113" s="299" t="s">
        <v>30</v>
      </c>
      <c r="F113" s="300">
        <v>771.42916947849994</v>
      </c>
      <c r="G113" s="301">
        <v>75.352447736350001</v>
      </c>
      <c r="H113" s="302">
        <f t="shared" si="10"/>
        <v>9.7679023191837064E-2</v>
      </c>
      <c r="I113" s="296">
        <f>VLOOKUP($A113&amp;"-"&amp;I$1,Datos_trabajo_input!$E$6:K207,7,0)</f>
        <v>0.37768548548776754</v>
      </c>
      <c r="J113" s="296">
        <f>VLOOKUP($A113&amp;"-"&amp;J$1,Datos_trabajo_input!$E$6:L207,7,0)</f>
        <v>0.16825701003823931</v>
      </c>
      <c r="K113" s="296">
        <f>VLOOKUP($A113&amp;"-"&amp;K$1,Datos_trabajo_input!$E$6:M207,7,0)</f>
        <v>0.1531590850725863</v>
      </c>
      <c r="L113" s="296">
        <f>VLOOKUP($A113&amp;"-"&amp;L$1,Datos_trabajo_input!$E$6:N207,7,0)</f>
        <v>7.0725635092467E-3</v>
      </c>
      <c r="M113" s="296">
        <f>VLOOKUP($A113&amp;"-"&amp;M$1,Datos_trabajo_input!$E$6:O207,7,0)</f>
        <v>1.3953360506960923E-3</v>
      </c>
      <c r="N113" s="296">
        <f>VLOOKUP($A113&amp;"-"&amp;N$1,Datos_trabajo_input!$E$6:P207,7,0)</f>
        <v>0.26633485249065136</v>
      </c>
      <c r="O113" s="296">
        <f>VLOOKUP($A113&amp;"-"&amp;O$1,Datos_trabajo_input!$E$6:Q207,7,0)</f>
        <v>2.6095667350812694E-2</v>
      </c>
      <c r="P113" s="297">
        <f t="shared" si="11"/>
        <v>28.459525805994978</v>
      </c>
      <c r="Q113" s="297">
        <f t="shared" si="12"/>
        <v>12.678577555180945</v>
      </c>
      <c r="R113" s="297">
        <f t="shared" si="13"/>
        <v>11.540911953279243</v>
      </c>
      <c r="S113" s="297">
        <f t="shared" si="14"/>
        <v>0.53293497219252817</v>
      </c>
      <c r="T113" s="297">
        <f t="shared" si="15"/>
        <v>0.10514198683472231</v>
      </c>
      <c r="U113" s="297">
        <f t="shared" si="16"/>
        <v>20.068983052670294</v>
      </c>
      <c r="V113" s="297">
        <f t="shared" si="17"/>
        <v>1.9663724101972886</v>
      </c>
      <c r="W113" s="298">
        <f t="shared" si="18"/>
        <v>75.352447736350001</v>
      </c>
    </row>
    <row r="114" spans="1:23">
      <c r="A114" s="175">
        <v>2013</v>
      </c>
      <c r="B114" s="285">
        <v>6</v>
      </c>
      <c r="C114" s="285" t="s">
        <v>124</v>
      </c>
      <c r="D114" s="175" t="s">
        <v>373</v>
      </c>
      <c r="E114" s="299" t="s">
        <v>118</v>
      </c>
      <c r="F114" s="300">
        <v>3251.9896550774502</v>
      </c>
      <c r="G114" s="301">
        <v>287.34333307543</v>
      </c>
      <c r="H114" s="302">
        <f t="shared" si="10"/>
        <v>8.8359239589458835E-2</v>
      </c>
      <c r="I114" s="296">
        <f>VLOOKUP($A114&amp;"-"&amp;I$1,Datos_trabajo_input!$E$6:K208,7,0)</f>
        <v>0.37768548548776754</v>
      </c>
      <c r="J114" s="296">
        <f>VLOOKUP($A114&amp;"-"&amp;J$1,Datos_trabajo_input!$E$6:L208,7,0)</f>
        <v>0.16825701003823931</v>
      </c>
      <c r="K114" s="296">
        <f>VLOOKUP($A114&amp;"-"&amp;K$1,Datos_trabajo_input!$E$6:M208,7,0)</f>
        <v>0.1531590850725863</v>
      </c>
      <c r="L114" s="296">
        <f>VLOOKUP($A114&amp;"-"&amp;L$1,Datos_trabajo_input!$E$6:N208,7,0)</f>
        <v>7.0725635092467E-3</v>
      </c>
      <c r="M114" s="296">
        <f>VLOOKUP($A114&amp;"-"&amp;M$1,Datos_trabajo_input!$E$6:O208,7,0)</f>
        <v>1.3953360506960923E-3</v>
      </c>
      <c r="N114" s="296">
        <f>VLOOKUP($A114&amp;"-"&amp;N$1,Datos_trabajo_input!$E$6:P208,7,0)</f>
        <v>0.26633485249065136</v>
      </c>
      <c r="O114" s="296">
        <f>VLOOKUP($A114&amp;"-"&amp;O$1,Datos_trabajo_input!$E$6:Q208,7,0)</f>
        <v>2.6095667350812694E-2</v>
      </c>
      <c r="P114" s="297">
        <f t="shared" si="11"/>
        <v>108.52540625426707</v>
      </c>
      <c r="Q114" s="297">
        <f t="shared" si="12"/>
        <v>48.347530077693769</v>
      </c>
      <c r="R114" s="297">
        <f t="shared" si="13"/>
        <v>44.009241995540286</v>
      </c>
      <c r="S114" s="297">
        <f t="shared" si="14"/>
        <v>2.0322539721346065</v>
      </c>
      <c r="T114" s="297">
        <f t="shared" si="15"/>
        <v>0.40094051156732236</v>
      </c>
      <c r="U114" s="297">
        <f t="shared" si="16"/>
        <v>76.529544228816746</v>
      </c>
      <c r="V114" s="297">
        <f t="shared" si="17"/>
        <v>7.4984160354101963</v>
      </c>
      <c r="W114" s="298">
        <f t="shared" si="18"/>
        <v>287.34333307543</v>
      </c>
    </row>
    <row r="115" spans="1:23">
      <c r="A115" s="175">
        <v>2013</v>
      </c>
      <c r="B115" s="285">
        <v>6</v>
      </c>
      <c r="C115" s="285" t="s">
        <v>124</v>
      </c>
      <c r="D115" s="175" t="s">
        <v>373</v>
      </c>
      <c r="E115" s="299" t="s">
        <v>32</v>
      </c>
      <c r="F115" s="300">
        <v>408.88391114928999</v>
      </c>
      <c r="G115" s="301">
        <v>30.665394573619999</v>
      </c>
      <c r="H115" s="302">
        <f t="shared" si="10"/>
        <v>7.4997801912591214E-2</v>
      </c>
      <c r="I115" s="296">
        <f>VLOOKUP($A115&amp;"-"&amp;I$1,Datos_trabajo_input!$E$6:K209,7,0)</f>
        <v>0.37768548548776754</v>
      </c>
      <c r="J115" s="296">
        <f>VLOOKUP($A115&amp;"-"&amp;J$1,Datos_trabajo_input!$E$6:L209,7,0)</f>
        <v>0.16825701003823931</v>
      </c>
      <c r="K115" s="296">
        <f>VLOOKUP($A115&amp;"-"&amp;K$1,Datos_trabajo_input!$E$6:M209,7,0)</f>
        <v>0.1531590850725863</v>
      </c>
      <c r="L115" s="296">
        <f>VLOOKUP($A115&amp;"-"&amp;L$1,Datos_trabajo_input!$E$6:N209,7,0)</f>
        <v>7.0725635092467E-3</v>
      </c>
      <c r="M115" s="296">
        <f>VLOOKUP($A115&amp;"-"&amp;M$1,Datos_trabajo_input!$E$6:O209,7,0)</f>
        <v>1.3953360506960923E-3</v>
      </c>
      <c r="N115" s="296">
        <f>VLOOKUP($A115&amp;"-"&amp;N$1,Datos_trabajo_input!$E$6:P209,7,0)</f>
        <v>0.26633485249065136</v>
      </c>
      <c r="O115" s="296">
        <f>VLOOKUP($A115&amp;"-"&amp;O$1,Datos_trabajo_input!$E$6:Q209,7,0)</f>
        <v>2.6095667350812694E-2</v>
      </c>
      <c r="P115" s="297">
        <f t="shared" si="11"/>
        <v>11.581874437211621</v>
      </c>
      <c r="Q115" s="297">
        <f t="shared" si="12"/>
        <v>5.1596676026001491</v>
      </c>
      <c r="R115" s="297">
        <f t="shared" si="13"/>
        <v>4.6966837762854921</v>
      </c>
      <c r="S115" s="297">
        <f t="shared" si="14"/>
        <v>0.21688295065803656</v>
      </c>
      <c r="T115" s="297">
        <f t="shared" si="15"/>
        <v>4.2788530557392311E-2</v>
      </c>
      <c r="U115" s="297">
        <f t="shared" si="16"/>
        <v>8.1672633403327026</v>
      </c>
      <c r="V115" s="297">
        <f t="shared" si="17"/>
        <v>0.80023393597460413</v>
      </c>
      <c r="W115" s="298">
        <f t="shared" si="18"/>
        <v>30.665394573619995</v>
      </c>
    </row>
    <row r="116" spans="1:23">
      <c r="A116" s="175">
        <v>2013</v>
      </c>
      <c r="B116" s="285">
        <v>6</v>
      </c>
      <c r="C116" s="285" t="s">
        <v>124</v>
      </c>
      <c r="D116" s="175" t="s">
        <v>373</v>
      </c>
      <c r="E116" s="299" t="s">
        <v>33</v>
      </c>
      <c r="F116" s="300">
        <v>419.46852541560003</v>
      </c>
      <c r="G116" s="301">
        <v>39.775737448240001</v>
      </c>
      <c r="H116" s="302">
        <f t="shared" si="10"/>
        <v>9.4824128720578243E-2</v>
      </c>
      <c r="I116" s="296">
        <f>VLOOKUP($A116&amp;"-"&amp;I$1,Datos_trabajo_input!$E$6:K210,7,0)</f>
        <v>0.37768548548776754</v>
      </c>
      <c r="J116" s="296">
        <f>VLOOKUP($A116&amp;"-"&amp;J$1,Datos_trabajo_input!$E$6:L210,7,0)</f>
        <v>0.16825701003823931</v>
      </c>
      <c r="K116" s="296">
        <f>VLOOKUP($A116&amp;"-"&amp;K$1,Datos_trabajo_input!$E$6:M210,7,0)</f>
        <v>0.1531590850725863</v>
      </c>
      <c r="L116" s="296">
        <f>VLOOKUP($A116&amp;"-"&amp;L$1,Datos_trabajo_input!$E$6:N210,7,0)</f>
        <v>7.0725635092467E-3</v>
      </c>
      <c r="M116" s="296">
        <f>VLOOKUP($A116&amp;"-"&amp;M$1,Datos_trabajo_input!$E$6:O210,7,0)</f>
        <v>1.3953360506960923E-3</v>
      </c>
      <c r="N116" s="296">
        <f>VLOOKUP($A116&amp;"-"&amp;N$1,Datos_trabajo_input!$E$6:P210,7,0)</f>
        <v>0.26633485249065136</v>
      </c>
      <c r="O116" s="296">
        <f>VLOOKUP($A116&amp;"-"&amp;O$1,Datos_trabajo_input!$E$6:Q210,7,0)</f>
        <v>2.6095667350812694E-2</v>
      </c>
      <c r="P116" s="297">
        <f t="shared" si="11"/>
        <v>15.022718708772501</v>
      </c>
      <c r="Q116" s="297">
        <f t="shared" si="12"/>
        <v>6.6925466551068888</v>
      </c>
      <c r="R116" s="297">
        <f t="shared" si="13"/>
        <v>6.092015555659847</v>
      </c>
      <c r="S116" s="297">
        <f t="shared" si="14"/>
        <v>0.28131642922979966</v>
      </c>
      <c r="T116" s="297">
        <f t="shared" si="15"/>
        <v>5.5500520404551869E-2</v>
      </c>
      <c r="U116" s="297">
        <f t="shared" si="16"/>
        <v>10.593665165983879</v>
      </c>
      <c r="V116" s="297">
        <f t="shared" si="17"/>
        <v>1.0379744130825344</v>
      </c>
      <c r="W116" s="298">
        <f t="shared" si="18"/>
        <v>39.775737448240008</v>
      </c>
    </row>
    <row r="117" spans="1:23">
      <c r="A117" s="175">
        <v>2013</v>
      </c>
      <c r="B117" s="285">
        <v>6</v>
      </c>
      <c r="C117" s="285" t="s">
        <v>124</v>
      </c>
      <c r="D117" s="175" t="s">
        <v>373</v>
      </c>
      <c r="E117" s="299" t="s">
        <v>35</v>
      </c>
      <c r="F117" s="300">
        <v>430.46241268742989</v>
      </c>
      <c r="G117" s="301">
        <v>37.890664114860002</v>
      </c>
      <c r="H117" s="302">
        <f t="shared" si="10"/>
        <v>8.8023165317278038E-2</v>
      </c>
      <c r="I117" s="296">
        <f>VLOOKUP($A117&amp;"-"&amp;I$1,Datos_trabajo_input!$E$6:K211,7,0)</f>
        <v>0.37768548548776754</v>
      </c>
      <c r="J117" s="296">
        <f>VLOOKUP($A117&amp;"-"&amp;J$1,Datos_trabajo_input!$E$6:L211,7,0)</f>
        <v>0.16825701003823931</v>
      </c>
      <c r="K117" s="296">
        <f>VLOOKUP($A117&amp;"-"&amp;K$1,Datos_trabajo_input!$E$6:M211,7,0)</f>
        <v>0.1531590850725863</v>
      </c>
      <c r="L117" s="296">
        <f>VLOOKUP($A117&amp;"-"&amp;L$1,Datos_trabajo_input!$E$6:N211,7,0)</f>
        <v>7.0725635092467E-3</v>
      </c>
      <c r="M117" s="296">
        <f>VLOOKUP($A117&amp;"-"&amp;M$1,Datos_trabajo_input!$E$6:O211,7,0)</f>
        <v>1.3953360506960923E-3</v>
      </c>
      <c r="N117" s="296">
        <f>VLOOKUP($A117&amp;"-"&amp;N$1,Datos_trabajo_input!$E$6:P211,7,0)</f>
        <v>0.26633485249065136</v>
      </c>
      <c r="O117" s="296">
        <f>VLOOKUP($A117&amp;"-"&amp;O$1,Datos_trabajo_input!$E$6:Q211,7,0)</f>
        <v>2.6095667350812694E-2</v>
      </c>
      <c r="P117" s="297">
        <f t="shared" si="11"/>
        <v>14.310753871674832</v>
      </c>
      <c r="Q117" s="297">
        <f t="shared" si="12"/>
        <v>6.3753698523295537</v>
      </c>
      <c r="R117" s="297">
        <f t="shared" si="13"/>
        <v>5.8032994486246361</v>
      </c>
      <c r="S117" s="297">
        <f t="shared" si="14"/>
        <v>0.26798412835988228</v>
      </c>
      <c r="T117" s="297">
        <f t="shared" si="15"/>
        <v>5.2870209624280899E-2</v>
      </c>
      <c r="U117" s="297">
        <f t="shared" si="16"/>
        <v>10.091604437804056</v>
      </c>
      <c r="V117" s="297">
        <f t="shared" si="17"/>
        <v>0.98878216644276229</v>
      </c>
      <c r="W117" s="298">
        <f t="shared" si="18"/>
        <v>37.890664114860002</v>
      </c>
    </row>
    <row r="118" spans="1:23">
      <c r="A118" s="175">
        <v>2013</v>
      </c>
      <c r="B118" s="285">
        <v>6</v>
      </c>
      <c r="C118" s="285" t="s">
        <v>124</v>
      </c>
      <c r="D118" s="175" t="s">
        <v>373</v>
      </c>
      <c r="E118" s="299" t="s">
        <v>36</v>
      </c>
      <c r="F118" s="300">
        <v>169.82760523403999</v>
      </c>
      <c r="G118" s="301">
        <v>14.655507930960001</v>
      </c>
      <c r="H118" s="302">
        <f t="shared" si="10"/>
        <v>8.6296382209259767E-2</v>
      </c>
      <c r="I118" s="296">
        <f>VLOOKUP($A118&amp;"-"&amp;I$1,Datos_trabajo_input!$E$6:K212,7,0)</f>
        <v>0.37768548548776754</v>
      </c>
      <c r="J118" s="296">
        <f>VLOOKUP($A118&amp;"-"&amp;J$1,Datos_trabajo_input!$E$6:L212,7,0)</f>
        <v>0.16825701003823931</v>
      </c>
      <c r="K118" s="296">
        <f>VLOOKUP($A118&amp;"-"&amp;K$1,Datos_trabajo_input!$E$6:M212,7,0)</f>
        <v>0.1531590850725863</v>
      </c>
      <c r="L118" s="296">
        <f>VLOOKUP($A118&amp;"-"&amp;L$1,Datos_trabajo_input!$E$6:N212,7,0)</f>
        <v>7.0725635092467E-3</v>
      </c>
      <c r="M118" s="296">
        <f>VLOOKUP($A118&amp;"-"&amp;M$1,Datos_trabajo_input!$E$6:O212,7,0)</f>
        <v>1.3953360506960923E-3</v>
      </c>
      <c r="N118" s="296">
        <f>VLOOKUP($A118&amp;"-"&amp;N$1,Datos_trabajo_input!$E$6:P212,7,0)</f>
        <v>0.26633485249065136</v>
      </c>
      <c r="O118" s="296">
        <f>VLOOKUP($A118&amp;"-"&amp;O$1,Datos_trabajo_input!$E$6:Q212,7,0)</f>
        <v>2.6095667350812694E-2</v>
      </c>
      <c r="P118" s="297">
        <f t="shared" si="11"/>
        <v>5.5351726279744558</v>
      </c>
      <c r="Q118" s="297">
        <f t="shared" si="12"/>
        <v>2.4658919450550325</v>
      </c>
      <c r="R118" s="297">
        <f t="shared" si="13"/>
        <v>2.2446241859798661</v>
      </c>
      <c r="S118" s="297">
        <f t="shared" si="14"/>
        <v>0.1036520106019833</v>
      </c>
      <c r="T118" s="297">
        <f t="shared" si="15"/>
        <v>2.0449358557330988E-2</v>
      </c>
      <c r="U118" s="297">
        <f t="shared" si="16"/>
        <v>3.903272542967803</v>
      </c>
      <c r="V118" s="297">
        <f t="shared" si="17"/>
        <v>0.38244525982352939</v>
      </c>
      <c r="W118" s="298">
        <f t="shared" si="18"/>
        <v>14.655507930960001</v>
      </c>
    </row>
    <row r="119" spans="1:23">
      <c r="A119" s="175">
        <v>2013</v>
      </c>
      <c r="B119" s="285">
        <v>6</v>
      </c>
      <c r="C119" s="285" t="s">
        <v>124</v>
      </c>
      <c r="D119" s="175" t="s">
        <v>373</v>
      </c>
      <c r="E119" s="299" t="s">
        <v>37</v>
      </c>
      <c r="F119" s="300">
        <v>397.93538818686</v>
      </c>
      <c r="G119" s="301">
        <v>32.497332117239999</v>
      </c>
      <c r="H119" s="302">
        <f t="shared" si="10"/>
        <v>8.1664845806526026E-2</v>
      </c>
      <c r="I119" s="296">
        <f>VLOOKUP($A119&amp;"-"&amp;I$1,Datos_trabajo_input!$E$6:K213,7,0)</f>
        <v>0.37768548548776754</v>
      </c>
      <c r="J119" s="296">
        <f>VLOOKUP($A119&amp;"-"&amp;J$1,Datos_trabajo_input!$E$6:L213,7,0)</f>
        <v>0.16825701003823931</v>
      </c>
      <c r="K119" s="296">
        <f>VLOOKUP($A119&amp;"-"&amp;K$1,Datos_trabajo_input!$E$6:M213,7,0)</f>
        <v>0.1531590850725863</v>
      </c>
      <c r="L119" s="296">
        <f>VLOOKUP($A119&amp;"-"&amp;L$1,Datos_trabajo_input!$E$6:N213,7,0)</f>
        <v>7.0725635092467E-3</v>
      </c>
      <c r="M119" s="296">
        <f>VLOOKUP($A119&amp;"-"&amp;M$1,Datos_trabajo_input!$E$6:O213,7,0)</f>
        <v>1.3953360506960923E-3</v>
      </c>
      <c r="N119" s="296">
        <f>VLOOKUP($A119&amp;"-"&amp;N$1,Datos_trabajo_input!$E$6:P213,7,0)</f>
        <v>0.26633485249065136</v>
      </c>
      <c r="O119" s="296">
        <f>VLOOKUP($A119&amp;"-"&amp;O$1,Datos_trabajo_input!$E$6:Q213,7,0)</f>
        <v>2.6095667350812694E-2</v>
      </c>
      <c r="P119" s="297">
        <f t="shared" si="11"/>
        <v>12.273770657757009</v>
      </c>
      <c r="Q119" s="297">
        <f t="shared" si="12"/>
        <v>5.4679039362664472</v>
      </c>
      <c r="R119" s="297">
        <f t="shared" si="13"/>
        <v>4.9772616543764521</v>
      </c>
      <c r="S119" s="297">
        <f t="shared" si="14"/>
        <v>0.22983944528026243</v>
      </c>
      <c r="T119" s="297">
        <f t="shared" si="15"/>
        <v>4.5344699054628942E-2</v>
      </c>
      <c r="U119" s="297">
        <f t="shared" si="16"/>
        <v>8.6551721557848218</v>
      </c>
      <c r="V119" s="297">
        <f t="shared" si="17"/>
        <v>0.84803956872037667</v>
      </c>
      <c r="W119" s="298">
        <f t="shared" si="18"/>
        <v>32.497332117239999</v>
      </c>
    </row>
    <row r="120" spans="1:23">
      <c r="A120" s="175">
        <v>2013</v>
      </c>
      <c r="B120" s="285">
        <v>6</v>
      </c>
      <c r="C120" s="285" t="s">
        <v>124</v>
      </c>
      <c r="D120" s="175" t="s">
        <v>373</v>
      </c>
      <c r="E120" s="299" t="s">
        <v>38</v>
      </c>
      <c r="F120" s="300">
        <v>55.034671342240003</v>
      </c>
      <c r="G120" s="301">
        <v>5.13374549078</v>
      </c>
      <c r="H120" s="302">
        <f t="shared" si="10"/>
        <v>9.328202323322983E-2</v>
      </c>
      <c r="I120" s="296">
        <f>VLOOKUP($A120&amp;"-"&amp;I$1,Datos_trabajo_input!$E$6:K214,7,0)</f>
        <v>0.37768548548776754</v>
      </c>
      <c r="J120" s="296">
        <f>VLOOKUP($A120&amp;"-"&amp;J$1,Datos_trabajo_input!$E$6:L214,7,0)</f>
        <v>0.16825701003823931</v>
      </c>
      <c r="K120" s="296">
        <f>VLOOKUP($A120&amp;"-"&amp;K$1,Datos_trabajo_input!$E$6:M214,7,0)</f>
        <v>0.1531590850725863</v>
      </c>
      <c r="L120" s="296">
        <f>VLOOKUP($A120&amp;"-"&amp;L$1,Datos_trabajo_input!$E$6:N214,7,0)</f>
        <v>7.0725635092467E-3</v>
      </c>
      <c r="M120" s="296">
        <f>VLOOKUP($A120&amp;"-"&amp;M$1,Datos_trabajo_input!$E$6:O214,7,0)</f>
        <v>1.3953360506960923E-3</v>
      </c>
      <c r="N120" s="296">
        <f>VLOOKUP($A120&amp;"-"&amp;N$1,Datos_trabajo_input!$E$6:P214,7,0)</f>
        <v>0.26633485249065136</v>
      </c>
      <c r="O120" s="296">
        <f>VLOOKUP($A120&amp;"-"&amp;O$1,Datos_trabajo_input!$E$6:Q214,7,0)</f>
        <v>2.6095667350812694E-2</v>
      </c>
      <c r="P120" s="297">
        <f t="shared" si="11"/>
        <v>1.9389411580558817</v>
      </c>
      <c r="Q120" s="297">
        <f t="shared" si="12"/>
        <v>0.86378866657593623</v>
      </c>
      <c r="R120" s="297">
        <f t="shared" si="13"/>
        <v>0.78627976236338026</v>
      </c>
      <c r="S120" s="297">
        <f t="shared" si="14"/>
        <v>3.630874102385042E-2</v>
      </c>
      <c r="T120" s="297">
        <f t="shared" si="15"/>
        <v>7.1633001583838373E-3</v>
      </c>
      <c r="U120" s="297">
        <f t="shared" si="16"/>
        <v>1.3672953480114378</v>
      </c>
      <c r="V120" s="297">
        <f t="shared" si="17"/>
        <v>0.13396851459112954</v>
      </c>
      <c r="W120" s="298">
        <f t="shared" si="18"/>
        <v>5.13374549078</v>
      </c>
    </row>
    <row r="121" spans="1:23">
      <c r="A121" s="178">
        <v>2013</v>
      </c>
      <c r="B121" s="285">
        <v>6</v>
      </c>
      <c r="C121" s="285" t="s">
        <v>124</v>
      </c>
      <c r="D121" s="178" t="s">
        <v>373</v>
      </c>
      <c r="E121" s="304" t="s">
        <v>39</v>
      </c>
      <c r="F121" s="305">
        <v>73.8422099398</v>
      </c>
      <c r="G121" s="306">
        <v>7.6035549528099997</v>
      </c>
      <c r="H121" s="307">
        <f t="shared" si="10"/>
        <v>0.10297030599448218</v>
      </c>
      <c r="I121" s="296">
        <f>VLOOKUP($A121&amp;"-"&amp;I$1,Datos_trabajo_input!$E$6:K215,7,0)</f>
        <v>0.37768548548776754</v>
      </c>
      <c r="J121" s="296">
        <f>VLOOKUP($A121&amp;"-"&amp;J$1,Datos_trabajo_input!$E$6:L215,7,0)</f>
        <v>0.16825701003823931</v>
      </c>
      <c r="K121" s="296">
        <f>VLOOKUP($A121&amp;"-"&amp;K$1,Datos_trabajo_input!$E$6:M215,7,0)</f>
        <v>0.1531590850725863</v>
      </c>
      <c r="L121" s="296">
        <f>VLOOKUP($A121&amp;"-"&amp;L$1,Datos_trabajo_input!$E$6:N215,7,0)</f>
        <v>7.0725635092467E-3</v>
      </c>
      <c r="M121" s="296">
        <f>VLOOKUP($A121&amp;"-"&amp;M$1,Datos_trabajo_input!$E$6:O215,7,0)</f>
        <v>1.3953360506960923E-3</v>
      </c>
      <c r="N121" s="296">
        <f>VLOOKUP($A121&amp;"-"&amp;N$1,Datos_trabajo_input!$E$6:P215,7,0)</f>
        <v>0.26633485249065136</v>
      </c>
      <c r="O121" s="296">
        <f>VLOOKUP($A121&amp;"-"&amp;O$1,Datos_trabajo_input!$E$6:Q215,7,0)</f>
        <v>2.6095667350812694E-2</v>
      </c>
      <c r="P121" s="297">
        <f t="shared" si="11"/>
        <v>2.8717523437849639</v>
      </c>
      <c r="Q121" s="297">
        <f t="shared" si="12"/>
        <v>1.2793514220212563</v>
      </c>
      <c r="R121" s="297">
        <f t="shared" si="13"/>
        <v>1.1645535198715116</v>
      </c>
      <c r="S121" s="297">
        <f t="shared" si="14"/>
        <v>5.3776625299796016E-2</v>
      </c>
      <c r="T121" s="297">
        <f t="shared" si="15"/>
        <v>1.0609514339104618E-2</v>
      </c>
      <c r="U121" s="297">
        <f t="shared" si="16"/>
        <v>2.025091686761213</v>
      </c>
      <c r="V121" s="297">
        <f t="shared" si="17"/>
        <v>0.19841984073215407</v>
      </c>
      <c r="W121" s="298">
        <f t="shared" si="18"/>
        <v>7.6035549528099997</v>
      </c>
    </row>
    <row r="122" spans="1:23">
      <c r="A122" s="172">
        <v>2013</v>
      </c>
      <c r="B122" s="285">
        <v>12</v>
      </c>
      <c r="C122" s="285" t="s">
        <v>130</v>
      </c>
      <c r="D122" s="172" t="s">
        <v>374</v>
      </c>
      <c r="E122" s="172" t="s">
        <v>34</v>
      </c>
      <c r="F122" s="293">
        <v>832.96405320237</v>
      </c>
      <c r="G122" s="294">
        <v>67.545289863310003</v>
      </c>
      <c r="H122" s="295">
        <f t="shared" si="10"/>
        <v>8.1090281871863401E-2</v>
      </c>
      <c r="I122" s="296">
        <f>VLOOKUP($A122&amp;"-"&amp;I$1,Datos_trabajo_input!$E$6:K216,7,0)</f>
        <v>0.37768548548776754</v>
      </c>
      <c r="J122" s="296">
        <f>VLOOKUP($A122&amp;"-"&amp;J$1,Datos_trabajo_input!$E$6:L216,7,0)</f>
        <v>0.16825701003823931</v>
      </c>
      <c r="K122" s="296">
        <f>VLOOKUP($A122&amp;"-"&amp;K$1,Datos_trabajo_input!$E$6:M216,7,0)</f>
        <v>0.1531590850725863</v>
      </c>
      <c r="L122" s="296">
        <f>VLOOKUP($A122&amp;"-"&amp;L$1,Datos_trabajo_input!$E$6:N216,7,0)</f>
        <v>7.0725635092467E-3</v>
      </c>
      <c r="M122" s="296">
        <f>VLOOKUP($A122&amp;"-"&amp;M$1,Datos_trabajo_input!$E$6:O216,7,0)</f>
        <v>1.3953360506960923E-3</v>
      </c>
      <c r="N122" s="296">
        <f>VLOOKUP($A122&amp;"-"&amp;N$1,Datos_trabajo_input!$E$6:P216,7,0)</f>
        <v>0.26633485249065136</v>
      </c>
      <c r="O122" s="296">
        <f>VLOOKUP($A122&amp;"-"&amp;O$1,Datos_trabajo_input!$E$6:Q216,7,0)</f>
        <v>2.6095667350812694E-2</v>
      </c>
      <c r="P122" s="297">
        <f t="shared" si="11"/>
        <v>25.510875594436222</v>
      </c>
      <c r="Q122" s="297">
        <f t="shared" si="12"/>
        <v>11.364968514566735</v>
      </c>
      <c r="R122" s="297">
        <f t="shared" si="13"/>
        <v>10.345174796427198</v>
      </c>
      <c r="S122" s="297">
        <f t="shared" si="14"/>
        <v>0.47771835230873733</v>
      </c>
      <c r="T122" s="297">
        <f t="shared" si="15"/>
        <v>9.4248378000993782E-2</v>
      </c>
      <c r="U122" s="297">
        <f t="shared" si="16"/>
        <v>17.989664812182959</v>
      </c>
      <c r="V122" s="297">
        <f t="shared" si="17"/>
        <v>1.7626394153871585</v>
      </c>
      <c r="W122" s="298">
        <f t="shared" si="18"/>
        <v>67.545289863309989</v>
      </c>
    </row>
    <row r="123" spans="1:23">
      <c r="A123" s="175">
        <v>2013</v>
      </c>
      <c r="B123" s="285">
        <v>12</v>
      </c>
      <c r="C123" s="285" t="s">
        <v>130</v>
      </c>
      <c r="D123" s="175" t="s">
        <v>374</v>
      </c>
      <c r="E123" s="299" t="s">
        <v>25</v>
      </c>
      <c r="F123" s="300">
        <v>75.997555307580015</v>
      </c>
      <c r="G123" s="301">
        <v>4.05282348283</v>
      </c>
      <c r="H123" s="302">
        <f t="shared" si="10"/>
        <v>5.3328340187092448E-2</v>
      </c>
      <c r="I123" s="296">
        <f>VLOOKUP($A123&amp;"-"&amp;I$1,Datos_trabajo_input!$E$6:K217,7,0)</f>
        <v>0.37768548548776754</v>
      </c>
      <c r="J123" s="296">
        <f>VLOOKUP($A123&amp;"-"&amp;J$1,Datos_trabajo_input!$E$6:L217,7,0)</f>
        <v>0.16825701003823931</v>
      </c>
      <c r="K123" s="296">
        <f>VLOOKUP($A123&amp;"-"&amp;K$1,Datos_trabajo_input!$E$6:M217,7,0)</f>
        <v>0.1531590850725863</v>
      </c>
      <c r="L123" s="296">
        <f>VLOOKUP($A123&amp;"-"&amp;L$1,Datos_trabajo_input!$E$6:N217,7,0)</f>
        <v>7.0725635092467E-3</v>
      </c>
      <c r="M123" s="296">
        <f>VLOOKUP($A123&amp;"-"&amp;M$1,Datos_trabajo_input!$E$6:O217,7,0)</f>
        <v>1.3953360506960923E-3</v>
      </c>
      <c r="N123" s="296">
        <f>VLOOKUP($A123&amp;"-"&amp;N$1,Datos_trabajo_input!$E$6:P217,7,0)</f>
        <v>0.26633485249065136</v>
      </c>
      <c r="O123" s="296">
        <f>VLOOKUP($A123&amp;"-"&amp;O$1,Datos_trabajo_input!$E$6:Q217,7,0)</f>
        <v>2.6095667350812694E-2</v>
      </c>
      <c r="P123" s="297">
        <f t="shared" si="11"/>
        <v>1.5306926047088734</v>
      </c>
      <c r="Q123" s="297">
        <f t="shared" si="12"/>
        <v>0.68191596143373934</v>
      </c>
      <c r="R123" s="297">
        <f t="shared" si="13"/>
        <v>0.62072673659093547</v>
      </c>
      <c r="S123" s="297">
        <f t="shared" si="14"/>
        <v>2.8663851474081577E-2</v>
      </c>
      <c r="T123" s="297">
        <f t="shared" si="15"/>
        <v>5.6550507127003944E-3</v>
      </c>
      <c r="U123" s="297">
        <f t="shared" si="16"/>
        <v>1.079408144470176</v>
      </c>
      <c r="V123" s="297">
        <f t="shared" si="17"/>
        <v>0.10576113343949382</v>
      </c>
      <c r="W123" s="298">
        <f t="shared" si="18"/>
        <v>4.05282348283</v>
      </c>
    </row>
    <row r="124" spans="1:23">
      <c r="A124" s="175">
        <v>2013</v>
      </c>
      <c r="B124" s="285">
        <v>12</v>
      </c>
      <c r="C124" s="285" t="s">
        <v>130</v>
      </c>
      <c r="D124" s="175" t="s">
        <v>374</v>
      </c>
      <c r="E124" s="299" t="s">
        <v>26</v>
      </c>
      <c r="F124" s="300">
        <v>154.95669188258</v>
      </c>
      <c r="G124" s="301">
        <v>13.90807523808</v>
      </c>
      <c r="H124" s="302">
        <f t="shared" si="10"/>
        <v>8.9754595746139088E-2</v>
      </c>
      <c r="I124" s="296">
        <f>VLOOKUP($A124&amp;"-"&amp;I$1,Datos_trabajo_input!$E$6:K218,7,0)</f>
        <v>0.37768548548776754</v>
      </c>
      <c r="J124" s="296">
        <f>VLOOKUP($A124&amp;"-"&amp;J$1,Datos_trabajo_input!$E$6:L218,7,0)</f>
        <v>0.16825701003823931</v>
      </c>
      <c r="K124" s="296">
        <f>VLOOKUP($A124&amp;"-"&amp;K$1,Datos_trabajo_input!$E$6:M218,7,0)</f>
        <v>0.1531590850725863</v>
      </c>
      <c r="L124" s="296">
        <f>VLOOKUP($A124&amp;"-"&amp;L$1,Datos_trabajo_input!$E$6:N218,7,0)</f>
        <v>7.0725635092467E-3</v>
      </c>
      <c r="M124" s="296">
        <f>VLOOKUP($A124&amp;"-"&amp;M$1,Datos_trabajo_input!$E$6:O218,7,0)</f>
        <v>1.3953360506960923E-3</v>
      </c>
      <c r="N124" s="296">
        <f>VLOOKUP($A124&amp;"-"&amp;N$1,Datos_trabajo_input!$E$6:P218,7,0)</f>
        <v>0.26633485249065136</v>
      </c>
      <c r="O124" s="296">
        <f>VLOOKUP($A124&amp;"-"&amp;O$1,Datos_trabajo_input!$E$6:Q218,7,0)</f>
        <v>2.6095667350812694E-2</v>
      </c>
      <c r="P124" s="297">
        <f t="shared" si="11"/>
        <v>5.2528781484946432</v>
      </c>
      <c r="Q124" s="297">
        <f t="shared" si="12"/>
        <v>2.340131154946214</v>
      </c>
      <c r="R124" s="297">
        <f t="shared" si="13"/>
        <v>2.1301480785850258</v>
      </c>
      <c r="S124" s="297">
        <f t="shared" si="14"/>
        <v>9.8365745412702224E-2</v>
      </c>
      <c r="T124" s="297">
        <f t="shared" si="15"/>
        <v>1.9406438775486663E-2</v>
      </c>
      <c r="U124" s="297">
        <f t="shared" si="16"/>
        <v>3.7042051669629177</v>
      </c>
      <c r="V124" s="297">
        <f t="shared" si="17"/>
        <v>0.36294050490301077</v>
      </c>
      <c r="W124" s="298">
        <f t="shared" si="18"/>
        <v>13.908075238079999</v>
      </c>
    </row>
    <row r="125" spans="1:23">
      <c r="A125" s="175">
        <v>2013</v>
      </c>
      <c r="B125" s="285">
        <v>12</v>
      </c>
      <c r="C125" s="285" t="s">
        <v>130</v>
      </c>
      <c r="D125" s="175" t="s">
        <v>374</v>
      </c>
      <c r="E125" s="299" t="s">
        <v>27</v>
      </c>
      <c r="F125" s="300">
        <v>258.15533510761998</v>
      </c>
      <c r="G125" s="301">
        <v>16.477926075709998</v>
      </c>
      <c r="H125" s="302">
        <f t="shared" si="10"/>
        <v>6.3829500439495743E-2</v>
      </c>
      <c r="I125" s="296">
        <f>VLOOKUP($A125&amp;"-"&amp;I$1,Datos_trabajo_input!$E$6:K219,7,0)</f>
        <v>0.37768548548776754</v>
      </c>
      <c r="J125" s="296">
        <f>VLOOKUP($A125&amp;"-"&amp;J$1,Datos_trabajo_input!$E$6:L219,7,0)</f>
        <v>0.16825701003823931</v>
      </c>
      <c r="K125" s="296">
        <f>VLOOKUP($A125&amp;"-"&amp;K$1,Datos_trabajo_input!$E$6:M219,7,0)</f>
        <v>0.1531590850725863</v>
      </c>
      <c r="L125" s="296">
        <f>VLOOKUP($A125&amp;"-"&amp;L$1,Datos_trabajo_input!$E$6:N219,7,0)</f>
        <v>7.0725635092467E-3</v>
      </c>
      <c r="M125" s="296">
        <f>VLOOKUP($A125&amp;"-"&amp;M$1,Datos_trabajo_input!$E$6:O219,7,0)</f>
        <v>1.3953360506960923E-3</v>
      </c>
      <c r="N125" s="296">
        <f>VLOOKUP($A125&amp;"-"&amp;N$1,Datos_trabajo_input!$E$6:P219,7,0)</f>
        <v>0.26633485249065136</v>
      </c>
      <c r="O125" s="296">
        <f>VLOOKUP($A125&amp;"-"&amp;O$1,Datos_trabajo_input!$E$6:Q219,7,0)</f>
        <v>2.6095667350812694E-2</v>
      </c>
      <c r="P125" s="297">
        <f t="shared" si="11"/>
        <v>6.2234735097360749</v>
      </c>
      <c r="Q125" s="297">
        <f t="shared" si="12"/>
        <v>2.7725265731301025</v>
      </c>
      <c r="R125" s="297">
        <f t="shared" si="13"/>
        <v>2.5237440816494559</v>
      </c>
      <c r="S125" s="297">
        <f t="shared" si="14"/>
        <v>0.11654117867113122</v>
      </c>
      <c r="T125" s="297">
        <f t="shared" si="15"/>
        <v>2.2992244294143347E-2</v>
      </c>
      <c r="U125" s="297">
        <f t="shared" si="16"/>
        <v>4.3886460107260801</v>
      </c>
      <c r="V125" s="297">
        <f t="shared" si="17"/>
        <v>0.43000247750301057</v>
      </c>
      <c r="W125" s="298">
        <f t="shared" si="18"/>
        <v>16.477926075709998</v>
      </c>
    </row>
    <row r="126" spans="1:23">
      <c r="A126" s="175">
        <v>2013</v>
      </c>
      <c r="B126" s="285">
        <v>12</v>
      </c>
      <c r="C126" s="285" t="s">
        <v>130</v>
      </c>
      <c r="D126" s="175" t="s">
        <v>374</v>
      </c>
      <c r="E126" s="299" t="s">
        <v>28</v>
      </c>
      <c r="F126" s="300">
        <v>129.68551241448</v>
      </c>
      <c r="G126" s="301">
        <v>6.7300671197500002</v>
      </c>
      <c r="H126" s="302">
        <f t="shared" si="10"/>
        <v>5.1895288798647306E-2</v>
      </c>
      <c r="I126" s="296">
        <f>VLOOKUP($A126&amp;"-"&amp;I$1,Datos_trabajo_input!$E$6:K220,7,0)</f>
        <v>0.37768548548776754</v>
      </c>
      <c r="J126" s="296">
        <f>VLOOKUP($A126&amp;"-"&amp;J$1,Datos_trabajo_input!$E$6:L220,7,0)</f>
        <v>0.16825701003823931</v>
      </c>
      <c r="K126" s="296">
        <f>VLOOKUP($A126&amp;"-"&amp;K$1,Datos_trabajo_input!$E$6:M220,7,0)</f>
        <v>0.1531590850725863</v>
      </c>
      <c r="L126" s="296">
        <f>VLOOKUP($A126&amp;"-"&amp;L$1,Datos_trabajo_input!$E$6:N220,7,0)</f>
        <v>7.0725635092467E-3</v>
      </c>
      <c r="M126" s="296">
        <f>VLOOKUP($A126&amp;"-"&amp;M$1,Datos_trabajo_input!$E$6:O220,7,0)</f>
        <v>1.3953360506960923E-3</v>
      </c>
      <c r="N126" s="296">
        <f>VLOOKUP($A126&amp;"-"&amp;N$1,Datos_trabajo_input!$E$6:P220,7,0)</f>
        <v>0.26633485249065136</v>
      </c>
      <c r="O126" s="296">
        <f>VLOOKUP($A126&amp;"-"&amp;O$1,Datos_trabajo_input!$E$6:Q220,7,0)</f>
        <v>2.6095667350812694E-2</v>
      </c>
      <c r="P126" s="297">
        <f t="shared" si="11"/>
        <v>2.5418486674880403</v>
      </c>
      <c r="Q126" s="297">
        <f t="shared" si="12"/>
        <v>1.1323809709258001</v>
      </c>
      <c r="R126" s="297">
        <f t="shared" si="13"/>
        <v>1.0307709225380062</v>
      </c>
      <c r="S126" s="297">
        <f t="shared" si="14"/>
        <v>4.7598827125924892E-2</v>
      </c>
      <c r="T126" s="297">
        <f t="shared" si="15"/>
        <v>9.3907052757915901E-3</v>
      </c>
      <c r="U126" s="297">
        <f t="shared" si="16"/>
        <v>1.7924514335907993</v>
      </c>
      <c r="V126" s="297">
        <f t="shared" si="17"/>
        <v>0.17562559280563811</v>
      </c>
      <c r="W126" s="298">
        <f t="shared" si="18"/>
        <v>6.730067119750001</v>
      </c>
    </row>
    <row r="127" spans="1:23">
      <c r="A127" s="175">
        <v>2013</v>
      </c>
      <c r="B127" s="285">
        <v>12</v>
      </c>
      <c r="C127" s="285" t="s">
        <v>130</v>
      </c>
      <c r="D127" s="175" t="s">
        <v>374</v>
      </c>
      <c r="E127" s="299" t="s">
        <v>29</v>
      </c>
      <c r="F127" s="300">
        <v>325.81269884519003</v>
      </c>
      <c r="G127" s="301">
        <v>32.531663423749997</v>
      </c>
      <c r="H127" s="302">
        <f t="shared" si="10"/>
        <v>9.9847745465585502E-2</v>
      </c>
      <c r="I127" s="296">
        <f>VLOOKUP($A127&amp;"-"&amp;I$1,Datos_trabajo_input!$E$6:K221,7,0)</f>
        <v>0.37768548548776754</v>
      </c>
      <c r="J127" s="296">
        <f>VLOOKUP($A127&amp;"-"&amp;J$1,Datos_trabajo_input!$E$6:L221,7,0)</f>
        <v>0.16825701003823931</v>
      </c>
      <c r="K127" s="296">
        <f>VLOOKUP($A127&amp;"-"&amp;K$1,Datos_trabajo_input!$E$6:M221,7,0)</f>
        <v>0.1531590850725863</v>
      </c>
      <c r="L127" s="296">
        <f>VLOOKUP($A127&amp;"-"&amp;L$1,Datos_trabajo_input!$E$6:N221,7,0)</f>
        <v>7.0725635092467E-3</v>
      </c>
      <c r="M127" s="296">
        <f>VLOOKUP($A127&amp;"-"&amp;M$1,Datos_trabajo_input!$E$6:O221,7,0)</f>
        <v>1.3953360506960923E-3</v>
      </c>
      <c r="N127" s="296">
        <f>VLOOKUP($A127&amp;"-"&amp;N$1,Datos_trabajo_input!$E$6:P221,7,0)</f>
        <v>0.26633485249065136</v>
      </c>
      <c r="O127" s="296">
        <f>VLOOKUP($A127&amp;"-"&amp;O$1,Datos_trabajo_input!$E$6:Q221,7,0)</f>
        <v>2.6095667350812694E-2</v>
      </c>
      <c r="P127" s="297">
        <f t="shared" si="11"/>
        <v>12.286737093923668</v>
      </c>
      <c r="Q127" s="297">
        <f t="shared" si="12"/>
        <v>5.4736804192505257</v>
      </c>
      <c r="R127" s="297">
        <f t="shared" si="13"/>
        <v>4.9825198058708695</v>
      </c>
      <c r="S127" s="297">
        <f t="shared" si="14"/>
        <v>0.23008225562590978</v>
      </c>
      <c r="T127" s="297">
        <f t="shared" si="15"/>
        <v>4.5392602764269839E-2</v>
      </c>
      <c r="U127" s="297">
        <f t="shared" si="16"/>
        <v>8.6643157792399741</v>
      </c>
      <c r="V127" s="297">
        <f t="shared" si="17"/>
        <v>0.84893546707478029</v>
      </c>
      <c r="W127" s="298">
        <f t="shared" si="18"/>
        <v>32.531663423749997</v>
      </c>
    </row>
    <row r="128" spans="1:23">
      <c r="A128" s="175">
        <v>2013</v>
      </c>
      <c r="B128" s="285">
        <v>12</v>
      </c>
      <c r="C128" s="285" t="s">
        <v>130</v>
      </c>
      <c r="D128" s="175" t="s">
        <v>374</v>
      </c>
      <c r="E128" s="299" t="s">
        <v>30</v>
      </c>
      <c r="F128" s="300">
        <v>795.24964771304997</v>
      </c>
      <c r="G128" s="301">
        <v>72.391559615700004</v>
      </c>
      <c r="H128" s="302">
        <f t="shared" si="10"/>
        <v>9.1029980112384862E-2</v>
      </c>
      <c r="I128" s="296">
        <f>VLOOKUP($A128&amp;"-"&amp;I$1,Datos_trabajo_input!$E$6:K222,7,0)</f>
        <v>0.37768548548776754</v>
      </c>
      <c r="J128" s="296">
        <f>VLOOKUP($A128&amp;"-"&amp;J$1,Datos_trabajo_input!$E$6:L222,7,0)</f>
        <v>0.16825701003823931</v>
      </c>
      <c r="K128" s="296">
        <f>VLOOKUP($A128&amp;"-"&amp;K$1,Datos_trabajo_input!$E$6:M222,7,0)</f>
        <v>0.1531590850725863</v>
      </c>
      <c r="L128" s="296">
        <f>VLOOKUP($A128&amp;"-"&amp;L$1,Datos_trabajo_input!$E$6:N222,7,0)</f>
        <v>7.0725635092467E-3</v>
      </c>
      <c r="M128" s="296">
        <f>VLOOKUP($A128&amp;"-"&amp;M$1,Datos_trabajo_input!$E$6:O222,7,0)</f>
        <v>1.3953360506960923E-3</v>
      </c>
      <c r="N128" s="296">
        <f>VLOOKUP($A128&amp;"-"&amp;N$1,Datos_trabajo_input!$E$6:P222,7,0)</f>
        <v>0.26633485249065136</v>
      </c>
      <c r="O128" s="296">
        <f>VLOOKUP($A128&amp;"-"&amp;O$1,Datos_trabajo_input!$E$6:Q222,7,0)</f>
        <v>2.6095667350812694E-2</v>
      </c>
      <c r="P128" s="297">
        <f t="shared" si="11"/>
        <v>27.341241338672322</v>
      </c>
      <c r="Q128" s="297">
        <f t="shared" si="12"/>
        <v>12.180387372942635</v>
      </c>
      <c r="R128" s="297">
        <f t="shared" si="13"/>
        <v>11.0874250377182</v>
      </c>
      <c r="S128" s="297">
        <f t="shared" si="14"/>
        <v>0.51199390291545688</v>
      </c>
      <c r="T128" s="297">
        <f t="shared" si="15"/>
        <v>0.10101055289790158</v>
      </c>
      <c r="U128" s="297">
        <f t="shared" si="16"/>
        <v>19.280395351815656</v>
      </c>
      <c r="V128" s="297">
        <f t="shared" si="17"/>
        <v>1.8891060587378334</v>
      </c>
      <c r="W128" s="298">
        <f t="shared" si="18"/>
        <v>72.391559615700004</v>
      </c>
    </row>
    <row r="129" spans="1:23">
      <c r="A129" s="175">
        <v>2013</v>
      </c>
      <c r="B129" s="285">
        <v>12</v>
      </c>
      <c r="C129" s="285" t="s">
        <v>130</v>
      </c>
      <c r="D129" s="175" t="s">
        <v>374</v>
      </c>
      <c r="E129" s="299" t="s">
        <v>118</v>
      </c>
      <c r="F129" s="300">
        <v>3283.09811263541</v>
      </c>
      <c r="G129" s="301">
        <v>300.04665220886</v>
      </c>
      <c r="H129" s="302">
        <f t="shared" si="10"/>
        <v>9.1391314519079794E-2</v>
      </c>
      <c r="I129" s="296">
        <f>VLOOKUP($A129&amp;"-"&amp;I$1,Datos_trabajo_input!$E$6:K223,7,0)</f>
        <v>0.37768548548776754</v>
      </c>
      <c r="J129" s="296">
        <f>VLOOKUP($A129&amp;"-"&amp;J$1,Datos_trabajo_input!$E$6:L223,7,0)</f>
        <v>0.16825701003823931</v>
      </c>
      <c r="K129" s="296">
        <f>VLOOKUP($A129&amp;"-"&amp;K$1,Datos_trabajo_input!$E$6:M223,7,0)</f>
        <v>0.1531590850725863</v>
      </c>
      <c r="L129" s="296">
        <f>VLOOKUP($A129&amp;"-"&amp;L$1,Datos_trabajo_input!$E$6:N223,7,0)</f>
        <v>7.0725635092467E-3</v>
      </c>
      <c r="M129" s="296">
        <f>VLOOKUP($A129&amp;"-"&amp;M$1,Datos_trabajo_input!$E$6:O223,7,0)</f>
        <v>1.3953360506960923E-3</v>
      </c>
      <c r="N129" s="296">
        <f>VLOOKUP($A129&amp;"-"&amp;N$1,Datos_trabajo_input!$E$6:P223,7,0)</f>
        <v>0.26633485249065136</v>
      </c>
      <c r="O129" s="296">
        <f>VLOOKUP($A129&amp;"-"&amp;O$1,Datos_trabajo_input!$E$6:Q223,7,0)</f>
        <v>2.6095667350812694E-2</v>
      </c>
      <c r="P129" s="297">
        <f t="shared" si="11"/>
        <v>113.32326550848262</v>
      </c>
      <c r="Q129" s="297">
        <f t="shared" si="12"/>
        <v>50.484952572646257</v>
      </c>
      <c r="R129" s="297">
        <f t="shared" si="13"/>
        <v>45.954870731401499</v>
      </c>
      <c r="S129" s="297">
        <f t="shared" si="14"/>
        <v>2.1220990034840188</v>
      </c>
      <c r="T129" s="297">
        <f t="shared" si="15"/>
        <v>0.41866591071769466</v>
      </c>
      <c r="U129" s="297">
        <f t="shared" si="16"/>
        <v>79.912880856360502</v>
      </c>
      <c r="V129" s="297">
        <f t="shared" si="17"/>
        <v>7.8299176257673997</v>
      </c>
      <c r="W129" s="298">
        <f t="shared" si="18"/>
        <v>300.04665220886</v>
      </c>
    </row>
    <row r="130" spans="1:23">
      <c r="A130" s="175">
        <v>2013</v>
      </c>
      <c r="B130" s="285">
        <v>12</v>
      </c>
      <c r="C130" s="285" t="s">
        <v>130</v>
      </c>
      <c r="D130" s="175" t="s">
        <v>374</v>
      </c>
      <c r="E130" s="299" t="s">
        <v>32</v>
      </c>
      <c r="F130" s="300">
        <v>419.07833501083991</v>
      </c>
      <c r="G130" s="301">
        <v>36.81402773672</v>
      </c>
      <c r="H130" s="302">
        <f t="shared" ref="H130:H193" si="19">G130/F130</f>
        <v>8.7845218092144434E-2</v>
      </c>
      <c r="I130" s="296">
        <f>VLOOKUP($A130&amp;"-"&amp;I$1,Datos_trabajo_input!$E$6:K224,7,0)</f>
        <v>0.37768548548776754</v>
      </c>
      <c r="J130" s="296">
        <f>VLOOKUP($A130&amp;"-"&amp;J$1,Datos_trabajo_input!$E$6:L224,7,0)</f>
        <v>0.16825701003823931</v>
      </c>
      <c r="K130" s="296">
        <f>VLOOKUP($A130&amp;"-"&amp;K$1,Datos_trabajo_input!$E$6:M224,7,0)</f>
        <v>0.1531590850725863</v>
      </c>
      <c r="L130" s="296">
        <f>VLOOKUP($A130&amp;"-"&amp;L$1,Datos_trabajo_input!$E$6:N224,7,0)</f>
        <v>7.0725635092467E-3</v>
      </c>
      <c r="M130" s="296">
        <f>VLOOKUP($A130&amp;"-"&amp;M$1,Datos_trabajo_input!$E$6:O224,7,0)</f>
        <v>1.3953360506960923E-3</v>
      </c>
      <c r="N130" s="296">
        <f>VLOOKUP($A130&amp;"-"&amp;N$1,Datos_trabajo_input!$E$6:P224,7,0)</f>
        <v>0.26633485249065136</v>
      </c>
      <c r="O130" s="296">
        <f>VLOOKUP($A130&amp;"-"&amp;O$1,Datos_trabajo_input!$E$6:Q224,7,0)</f>
        <v>2.6095667350812694E-2</v>
      </c>
      <c r="P130" s="297">
        <f t="shared" ref="P130:P193" si="20">I130*$G130</f>
        <v>13.904123938503233</v>
      </c>
      <c r="Q130" s="297">
        <f t="shared" ref="Q130:Q193" si="21">J130*$G130</f>
        <v>6.1942182344453176</v>
      </c>
      <c r="R130" s="297">
        <f t="shared" ref="R130:R193" si="22">K130*$G130</f>
        <v>5.6384028059928504</v>
      </c>
      <c r="S130" s="297">
        <f t="shared" ref="S130:S193" si="23">L130*$G130</f>
        <v>0.26036954919912175</v>
      </c>
      <c r="T130" s="297">
        <f t="shared" ref="T130:T193" si="24">M130*$G130</f>
        <v>5.136794007237129E-2</v>
      </c>
      <c r="U130" s="297">
        <f t="shared" ref="U130:U193" si="25">N130*$G130</f>
        <v>9.8048586468460694</v>
      </c>
      <c r="V130" s="297">
        <f t="shared" ref="V130:V193" si="26">O130*$G130</f>
        <v>0.96068662166103702</v>
      </c>
      <c r="W130" s="298">
        <f t="shared" ref="W130:W193" si="27">SUM(P130:V130)</f>
        <v>36.81402773672</v>
      </c>
    </row>
    <row r="131" spans="1:23">
      <c r="A131" s="175">
        <v>2013</v>
      </c>
      <c r="B131" s="285">
        <v>12</v>
      </c>
      <c r="C131" s="285" t="s">
        <v>130</v>
      </c>
      <c r="D131" s="175" t="s">
        <v>374</v>
      </c>
      <c r="E131" s="299" t="s">
        <v>33</v>
      </c>
      <c r="F131" s="300">
        <v>465.11370151314998</v>
      </c>
      <c r="G131" s="301">
        <v>37.671807072699998</v>
      </c>
      <c r="H131" s="302">
        <f t="shared" si="19"/>
        <v>8.0994834059161594E-2</v>
      </c>
      <c r="I131" s="296">
        <f>VLOOKUP($A131&amp;"-"&amp;I$1,Datos_trabajo_input!$E$6:K225,7,0)</f>
        <v>0.37768548548776754</v>
      </c>
      <c r="J131" s="296">
        <f>VLOOKUP($A131&amp;"-"&amp;J$1,Datos_trabajo_input!$E$6:L225,7,0)</f>
        <v>0.16825701003823931</v>
      </c>
      <c r="K131" s="296">
        <f>VLOOKUP($A131&amp;"-"&amp;K$1,Datos_trabajo_input!$E$6:M225,7,0)</f>
        <v>0.1531590850725863</v>
      </c>
      <c r="L131" s="296">
        <f>VLOOKUP($A131&amp;"-"&amp;L$1,Datos_trabajo_input!$E$6:N225,7,0)</f>
        <v>7.0725635092467E-3</v>
      </c>
      <c r="M131" s="296">
        <f>VLOOKUP($A131&amp;"-"&amp;M$1,Datos_trabajo_input!$E$6:O225,7,0)</f>
        <v>1.3953360506960923E-3</v>
      </c>
      <c r="N131" s="296">
        <f>VLOOKUP($A131&amp;"-"&amp;N$1,Datos_trabajo_input!$E$6:P225,7,0)</f>
        <v>0.26633485249065136</v>
      </c>
      <c r="O131" s="296">
        <f>VLOOKUP($A131&amp;"-"&amp;O$1,Datos_trabajo_input!$E$6:Q225,7,0)</f>
        <v>2.6095667350812694E-2</v>
      </c>
      <c r="P131" s="297">
        <f t="shared" si="20"/>
        <v>14.228094743454214</v>
      </c>
      <c r="Q131" s="297">
        <f t="shared" si="21"/>
        <v>6.3385456207898985</v>
      </c>
      <c r="R131" s="297">
        <f t="shared" si="22"/>
        <v>5.769779504285717</v>
      </c>
      <c r="S131" s="297">
        <f t="shared" si="23"/>
        <v>0.26643624802975974</v>
      </c>
      <c r="T131" s="297">
        <f t="shared" si="24"/>
        <v>5.2564830503406337E-2</v>
      </c>
      <c r="U131" s="297">
        <f t="shared" si="25"/>
        <v>10.03331517976383</v>
      </c>
      <c r="V131" s="297">
        <f t="shared" si="26"/>
        <v>0.98307094587317212</v>
      </c>
      <c r="W131" s="298">
        <f t="shared" si="27"/>
        <v>37.671807072699998</v>
      </c>
    </row>
    <row r="132" spans="1:23">
      <c r="A132" s="175">
        <v>2013</v>
      </c>
      <c r="B132" s="285">
        <v>12</v>
      </c>
      <c r="C132" s="285" t="s">
        <v>130</v>
      </c>
      <c r="D132" s="175" t="s">
        <v>374</v>
      </c>
      <c r="E132" s="299" t="s">
        <v>35</v>
      </c>
      <c r="F132" s="300">
        <v>451.44144674718001</v>
      </c>
      <c r="G132" s="301">
        <v>36.588927439430002</v>
      </c>
      <c r="H132" s="302">
        <f t="shared" si="19"/>
        <v>8.1049109919056311E-2</v>
      </c>
      <c r="I132" s="296">
        <f>VLOOKUP($A132&amp;"-"&amp;I$1,Datos_trabajo_input!$E$6:K226,7,0)</f>
        <v>0.37768548548776754</v>
      </c>
      <c r="J132" s="296">
        <f>VLOOKUP($A132&amp;"-"&amp;J$1,Datos_trabajo_input!$E$6:L226,7,0)</f>
        <v>0.16825701003823931</v>
      </c>
      <c r="K132" s="296">
        <f>VLOOKUP($A132&amp;"-"&amp;K$1,Datos_trabajo_input!$E$6:M226,7,0)</f>
        <v>0.1531590850725863</v>
      </c>
      <c r="L132" s="296">
        <f>VLOOKUP($A132&amp;"-"&amp;L$1,Datos_trabajo_input!$E$6:N226,7,0)</f>
        <v>7.0725635092467E-3</v>
      </c>
      <c r="M132" s="296">
        <f>VLOOKUP($A132&amp;"-"&amp;M$1,Datos_trabajo_input!$E$6:O226,7,0)</f>
        <v>1.3953360506960923E-3</v>
      </c>
      <c r="N132" s="296">
        <f>VLOOKUP($A132&amp;"-"&amp;N$1,Datos_trabajo_input!$E$6:P226,7,0)</f>
        <v>0.26633485249065136</v>
      </c>
      <c r="O132" s="296">
        <f>VLOOKUP($A132&amp;"-"&amp;O$1,Datos_trabajo_input!$E$6:Q226,7,0)</f>
        <v>2.6095667350812694E-2</v>
      </c>
      <c r="P132" s="297">
        <f t="shared" si="20"/>
        <v>13.819106823437819</v>
      </c>
      <c r="Q132" s="297">
        <f t="shared" si="21"/>
        <v>6.156343531464584</v>
      </c>
      <c r="R132" s="297">
        <f t="shared" si="22"/>
        <v>5.6039266504103464</v>
      </c>
      <c r="S132" s="297">
        <f t="shared" si="23"/>
        <v>0.25877751305058794</v>
      </c>
      <c r="T132" s="297">
        <f t="shared" si="24"/>
        <v>5.1053849512540148E-2</v>
      </c>
      <c r="U132" s="297">
        <f t="shared" si="25"/>
        <v>9.744906592371736</v>
      </c>
      <c r="V132" s="297">
        <f t="shared" si="26"/>
        <v>0.95481247918238821</v>
      </c>
      <c r="W132" s="298">
        <f t="shared" si="27"/>
        <v>36.588927439430002</v>
      </c>
    </row>
    <row r="133" spans="1:23">
      <c r="A133" s="175">
        <v>2013</v>
      </c>
      <c r="B133" s="285">
        <v>12</v>
      </c>
      <c r="C133" s="285" t="s">
        <v>130</v>
      </c>
      <c r="D133" s="175" t="s">
        <v>374</v>
      </c>
      <c r="E133" s="299" t="s">
        <v>36</v>
      </c>
      <c r="F133" s="300">
        <v>176.21247039152999</v>
      </c>
      <c r="G133" s="301">
        <v>13.20709487103</v>
      </c>
      <c r="H133" s="302">
        <f t="shared" si="19"/>
        <v>7.4949830972149092E-2</v>
      </c>
      <c r="I133" s="296">
        <f>VLOOKUP($A133&amp;"-"&amp;I$1,Datos_trabajo_input!$E$6:K227,7,0)</f>
        <v>0.37768548548776754</v>
      </c>
      <c r="J133" s="296">
        <f>VLOOKUP($A133&amp;"-"&amp;J$1,Datos_trabajo_input!$E$6:L227,7,0)</f>
        <v>0.16825701003823931</v>
      </c>
      <c r="K133" s="296">
        <f>VLOOKUP($A133&amp;"-"&amp;K$1,Datos_trabajo_input!$E$6:M227,7,0)</f>
        <v>0.1531590850725863</v>
      </c>
      <c r="L133" s="296">
        <f>VLOOKUP($A133&amp;"-"&amp;L$1,Datos_trabajo_input!$E$6:N227,7,0)</f>
        <v>7.0725635092467E-3</v>
      </c>
      <c r="M133" s="296">
        <f>VLOOKUP($A133&amp;"-"&amp;M$1,Datos_trabajo_input!$E$6:O227,7,0)</f>
        <v>1.3953360506960923E-3</v>
      </c>
      <c r="N133" s="296">
        <f>VLOOKUP($A133&amp;"-"&amp;N$1,Datos_trabajo_input!$E$6:P227,7,0)</f>
        <v>0.26633485249065136</v>
      </c>
      <c r="O133" s="296">
        <f>VLOOKUP($A133&amp;"-"&amp;O$1,Datos_trabajo_input!$E$6:Q227,7,0)</f>
        <v>2.6095667350812694E-2</v>
      </c>
      <c r="P133" s="297">
        <f t="shared" si="20"/>
        <v>4.9881280382479698</v>
      </c>
      <c r="Q133" s="297">
        <f t="shared" si="21"/>
        <v>2.2221862942908737</v>
      </c>
      <c r="R133" s="297">
        <f t="shared" si="22"/>
        <v>2.0227865669138021</v>
      </c>
      <c r="S133" s="297">
        <f t="shared" si="23"/>
        <v>9.3408017248006028E-2</v>
      </c>
      <c r="T133" s="297">
        <f t="shared" si="24"/>
        <v>1.8428335598511616E-2</v>
      </c>
      <c r="U133" s="297">
        <f t="shared" si="25"/>
        <v>3.517509664305813</v>
      </c>
      <c r="V133" s="297">
        <f t="shared" si="26"/>
        <v>0.34464795442502338</v>
      </c>
      <c r="W133" s="298">
        <f t="shared" si="27"/>
        <v>13.207094871029996</v>
      </c>
    </row>
    <row r="134" spans="1:23">
      <c r="A134" s="175">
        <v>2013</v>
      </c>
      <c r="B134" s="285">
        <v>12</v>
      </c>
      <c r="C134" s="285" t="s">
        <v>130</v>
      </c>
      <c r="D134" s="175" t="s">
        <v>374</v>
      </c>
      <c r="E134" s="299" t="s">
        <v>37</v>
      </c>
      <c r="F134" s="300">
        <v>420.12078402035002</v>
      </c>
      <c r="G134" s="301">
        <v>39.026512806180001</v>
      </c>
      <c r="H134" s="302">
        <f t="shared" si="19"/>
        <v>9.2893554164865152E-2</v>
      </c>
      <c r="I134" s="296">
        <f>VLOOKUP($A134&amp;"-"&amp;I$1,Datos_trabajo_input!$E$6:K228,7,0)</f>
        <v>0.37768548548776754</v>
      </c>
      <c r="J134" s="296">
        <f>VLOOKUP($A134&amp;"-"&amp;J$1,Datos_trabajo_input!$E$6:L228,7,0)</f>
        <v>0.16825701003823931</v>
      </c>
      <c r="K134" s="296">
        <f>VLOOKUP($A134&amp;"-"&amp;K$1,Datos_trabajo_input!$E$6:M228,7,0)</f>
        <v>0.1531590850725863</v>
      </c>
      <c r="L134" s="296">
        <f>VLOOKUP($A134&amp;"-"&amp;L$1,Datos_trabajo_input!$E$6:N228,7,0)</f>
        <v>7.0725635092467E-3</v>
      </c>
      <c r="M134" s="296">
        <f>VLOOKUP($A134&amp;"-"&amp;M$1,Datos_trabajo_input!$E$6:O228,7,0)</f>
        <v>1.3953360506960923E-3</v>
      </c>
      <c r="N134" s="296">
        <f>VLOOKUP($A134&amp;"-"&amp;N$1,Datos_trabajo_input!$E$6:P228,7,0)</f>
        <v>0.26633485249065136</v>
      </c>
      <c r="O134" s="296">
        <f>VLOOKUP($A134&amp;"-"&amp;O$1,Datos_trabajo_input!$E$6:Q228,7,0)</f>
        <v>2.6095667350812694E-2</v>
      </c>
      <c r="P134" s="297">
        <f t="shared" si="20"/>
        <v>14.739747436096671</v>
      </c>
      <c r="Q134" s="297">
        <f t="shared" si="21"/>
        <v>6.5664843569869031</v>
      </c>
      <c r="R134" s="297">
        <f t="shared" si="22"/>
        <v>5.9772649949681016</v>
      </c>
      <c r="S134" s="297">
        <f t="shared" si="23"/>
        <v>0.27601749036613771</v>
      </c>
      <c r="T134" s="297">
        <f t="shared" si="24"/>
        <v>5.4455100251415672E-2</v>
      </c>
      <c r="U134" s="297">
        <f t="shared" si="25"/>
        <v>10.394120531458467</v>
      </c>
      <c r="V134" s="297">
        <f t="shared" si="26"/>
        <v>1.018422896052305</v>
      </c>
      <c r="W134" s="298">
        <f t="shared" si="27"/>
        <v>39.026512806180008</v>
      </c>
    </row>
    <row r="135" spans="1:23">
      <c r="A135" s="175">
        <v>2013</v>
      </c>
      <c r="B135" s="285">
        <v>12</v>
      </c>
      <c r="C135" s="285" t="s">
        <v>130</v>
      </c>
      <c r="D135" s="175" t="s">
        <v>374</v>
      </c>
      <c r="E135" s="299" t="s">
        <v>38</v>
      </c>
      <c r="F135" s="300">
        <v>54.292000072260002</v>
      </c>
      <c r="G135" s="301">
        <v>4.2670674361899996</v>
      </c>
      <c r="H135" s="302">
        <f t="shared" si="19"/>
        <v>7.8594773272503152E-2</v>
      </c>
      <c r="I135" s="296">
        <f>VLOOKUP($A135&amp;"-"&amp;I$1,Datos_trabajo_input!$E$6:K229,7,0)</f>
        <v>0.37768548548776754</v>
      </c>
      <c r="J135" s="296">
        <f>VLOOKUP($A135&amp;"-"&amp;J$1,Datos_trabajo_input!$E$6:L229,7,0)</f>
        <v>0.16825701003823931</v>
      </c>
      <c r="K135" s="296">
        <f>VLOOKUP($A135&amp;"-"&amp;K$1,Datos_trabajo_input!$E$6:M229,7,0)</f>
        <v>0.1531590850725863</v>
      </c>
      <c r="L135" s="296">
        <f>VLOOKUP($A135&amp;"-"&amp;L$1,Datos_trabajo_input!$E$6:N229,7,0)</f>
        <v>7.0725635092467E-3</v>
      </c>
      <c r="M135" s="296">
        <f>VLOOKUP($A135&amp;"-"&amp;M$1,Datos_trabajo_input!$E$6:O229,7,0)</f>
        <v>1.3953360506960923E-3</v>
      </c>
      <c r="N135" s="296">
        <f>VLOOKUP($A135&amp;"-"&amp;N$1,Datos_trabajo_input!$E$6:P229,7,0)</f>
        <v>0.26633485249065136</v>
      </c>
      <c r="O135" s="296">
        <f>VLOOKUP($A135&amp;"-"&amp;O$1,Datos_trabajo_input!$E$6:Q229,7,0)</f>
        <v>2.6095667350812694E-2</v>
      </c>
      <c r="P135" s="297">
        <f t="shared" si="20"/>
        <v>1.6116094362464635</v>
      </c>
      <c r="Q135" s="297">
        <f t="shared" si="21"/>
        <v>0.71796400844486485</v>
      </c>
      <c r="R135" s="297">
        <f t="shared" si="22"/>
        <v>0.65354014446988684</v>
      </c>
      <c r="S135" s="297">
        <f t="shared" si="23"/>
        <v>3.0179105440692262E-2</v>
      </c>
      <c r="T135" s="297">
        <f t="shared" si="24"/>
        <v>5.953993024467254E-3</v>
      </c>
      <c r="U135" s="297">
        <f t="shared" si="25"/>
        <v>1.1364687761853254</v>
      </c>
      <c r="V135" s="297">
        <f t="shared" si="26"/>
        <v>0.1113519723782994</v>
      </c>
      <c r="W135" s="298">
        <f t="shared" si="27"/>
        <v>4.2670674361899996</v>
      </c>
    </row>
    <row r="136" spans="1:23">
      <c r="A136" s="178">
        <v>2013</v>
      </c>
      <c r="B136" s="285">
        <v>12</v>
      </c>
      <c r="C136" s="285" t="s">
        <v>130</v>
      </c>
      <c r="D136" s="178" t="s">
        <v>374</v>
      </c>
      <c r="E136" s="304" t="s">
        <v>39</v>
      </c>
      <c r="F136" s="305">
        <v>73.227140098280003</v>
      </c>
      <c r="G136" s="306">
        <v>6.99187493185</v>
      </c>
      <c r="H136" s="307">
        <f t="shared" si="19"/>
        <v>9.5482015581463742E-2</v>
      </c>
      <c r="I136" s="296">
        <f>VLOOKUP($A136&amp;"-"&amp;I$1,Datos_trabajo_input!$E$6:K230,7,0)</f>
        <v>0.37768548548776754</v>
      </c>
      <c r="J136" s="296">
        <f>VLOOKUP($A136&amp;"-"&amp;J$1,Datos_trabajo_input!$E$6:L230,7,0)</f>
        <v>0.16825701003823931</v>
      </c>
      <c r="K136" s="296">
        <f>VLOOKUP($A136&amp;"-"&amp;K$1,Datos_trabajo_input!$E$6:M230,7,0)</f>
        <v>0.1531590850725863</v>
      </c>
      <c r="L136" s="296">
        <f>VLOOKUP($A136&amp;"-"&amp;L$1,Datos_trabajo_input!$E$6:N230,7,0)</f>
        <v>7.0725635092467E-3</v>
      </c>
      <c r="M136" s="296">
        <f>VLOOKUP($A136&amp;"-"&amp;M$1,Datos_trabajo_input!$E$6:O230,7,0)</f>
        <v>1.3953360506960923E-3</v>
      </c>
      <c r="N136" s="296">
        <f>VLOOKUP($A136&amp;"-"&amp;N$1,Datos_trabajo_input!$E$6:P230,7,0)</f>
        <v>0.26633485249065136</v>
      </c>
      <c r="O136" s="296">
        <f>VLOOKUP($A136&amp;"-"&amp;O$1,Datos_trabajo_input!$E$6:Q230,7,0)</f>
        <v>2.6095667350812694E-2</v>
      </c>
      <c r="P136" s="297">
        <f t="shared" si="20"/>
        <v>2.6407296781055187</v>
      </c>
      <c r="Q136" s="297">
        <f t="shared" si="21"/>
        <v>1.1764319705943993</v>
      </c>
      <c r="R136" s="297">
        <f t="shared" si="22"/>
        <v>1.0708691675040978</v>
      </c>
      <c r="S136" s="297">
        <f t="shared" si="23"/>
        <v>4.9450479504219068E-2</v>
      </c>
      <c r="T136" s="297">
        <f t="shared" si="24"/>
        <v>9.7560151543685889E-3</v>
      </c>
      <c r="U136" s="297">
        <f t="shared" si="25"/>
        <v>1.8621799786073527</v>
      </c>
      <c r="V136" s="297">
        <f t="shared" si="26"/>
        <v>0.18245764238004378</v>
      </c>
      <c r="W136" s="298">
        <f t="shared" si="27"/>
        <v>6.99187493185</v>
      </c>
    </row>
    <row r="137" spans="1:23">
      <c r="A137" s="172">
        <v>2013</v>
      </c>
      <c r="B137" s="285">
        <v>11</v>
      </c>
      <c r="C137" s="285" t="s">
        <v>129</v>
      </c>
      <c r="D137" s="172" t="s">
        <v>375</v>
      </c>
      <c r="E137" s="172" t="s">
        <v>34</v>
      </c>
      <c r="F137" s="293">
        <v>831.79659016508003</v>
      </c>
      <c r="G137" s="294">
        <v>68.376105999149999</v>
      </c>
      <c r="H137" s="295">
        <f t="shared" si="19"/>
        <v>8.2202916924172462E-2</v>
      </c>
      <c r="I137" s="296">
        <f>VLOOKUP($A137&amp;"-"&amp;I$1,Datos_trabajo_input!$E$6:K231,7,0)</f>
        <v>0.37768548548776754</v>
      </c>
      <c r="J137" s="296">
        <f>VLOOKUP($A137&amp;"-"&amp;J$1,Datos_trabajo_input!$E$6:L231,7,0)</f>
        <v>0.16825701003823931</v>
      </c>
      <c r="K137" s="296">
        <f>VLOOKUP($A137&amp;"-"&amp;K$1,Datos_trabajo_input!$E$6:M231,7,0)</f>
        <v>0.1531590850725863</v>
      </c>
      <c r="L137" s="296">
        <f>VLOOKUP($A137&amp;"-"&amp;L$1,Datos_trabajo_input!$E$6:N231,7,0)</f>
        <v>7.0725635092467E-3</v>
      </c>
      <c r="M137" s="296">
        <f>VLOOKUP($A137&amp;"-"&amp;M$1,Datos_trabajo_input!$E$6:O231,7,0)</f>
        <v>1.3953360506960923E-3</v>
      </c>
      <c r="N137" s="296">
        <f>VLOOKUP($A137&amp;"-"&amp;N$1,Datos_trabajo_input!$E$6:P231,7,0)</f>
        <v>0.26633485249065136</v>
      </c>
      <c r="O137" s="296">
        <f>VLOOKUP($A137&amp;"-"&amp;O$1,Datos_trabajo_input!$E$6:Q231,7,0)</f>
        <v>2.6095667350812694E-2</v>
      </c>
      <c r="P137" s="297">
        <f t="shared" si="20"/>
        <v>25.82466279005202</v>
      </c>
      <c r="Q137" s="297">
        <f t="shared" si="21"/>
        <v>11.504759153474696</v>
      </c>
      <c r="R137" s="297">
        <f t="shared" si="22"/>
        <v>10.472421835655993</v>
      </c>
      <c r="S137" s="297">
        <f t="shared" si="23"/>
        <v>0.48359435219397268</v>
      </c>
      <c r="T137" s="297">
        <f t="shared" si="24"/>
        <v>9.5407645706831343E-2</v>
      </c>
      <c r="U137" s="297">
        <f t="shared" si="25"/>
        <v>18.210940105168756</v>
      </c>
      <c r="V137" s="297">
        <f t="shared" si="26"/>
        <v>1.7843201168977267</v>
      </c>
      <c r="W137" s="298">
        <f t="shared" si="27"/>
        <v>68.376105999149999</v>
      </c>
    </row>
    <row r="138" spans="1:23">
      <c r="A138" s="175">
        <v>2013</v>
      </c>
      <c r="B138" s="285">
        <v>11</v>
      </c>
      <c r="C138" s="285" t="s">
        <v>129</v>
      </c>
      <c r="D138" s="175" t="s">
        <v>375</v>
      </c>
      <c r="E138" s="299" t="s">
        <v>25</v>
      </c>
      <c r="F138" s="300">
        <v>76.612238506460002</v>
      </c>
      <c r="G138" s="301">
        <v>4.0349288522300002</v>
      </c>
      <c r="H138" s="302">
        <f t="shared" si="19"/>
        <v>5.2666896711153689E-2</v>
      </c>
      <c r="I138" s="296">
        <f>VLOOKUP($A138&amp;"-"&amp;I$1,Datos_trabajo_input!$E$6:K232,7,0)</f>
        <v>0.37768548548776754</v>
      </c>
      <c r="J138" s="296">
        <f>VLOOKUP($A138&amp;"-"&amp;J$1,Datos_trabajo_input!$E$6:L232,7,0)</f>
        <v>0.16825701003823931</v>
      </c>
      <c r="K138" s="296">
        <f>VLOOKUP($A138&amp;"-"&amp;K$1,Datos_trabajo_input!$E$6:M232,7,0)</f>
        <v>0.1531590850725863</v>
      </c>
      <c r="L138" s="296">
        <f>VLOOKUP($A138&amp;"-"&amp;L$1,Datos_trabajo_input!$E$6:N232,7,0)</f>
        <v>7.0725635092467E-3</v>
      </c>
      <c r="M138" s="296">
        <f>VLOOKUP($A138&amp;"-"&amp;M$1,Datos_trabajo_input!$E$6:O232,7,0)</f>
        <v>1.3953360506960923E-3</v>
      </c>
      <c r="N138" s="296">
        <f>VLOOKUP($A138&amp;"-"&amp;N$1,Datos_trabajo_input!$E$6:P232,7,0)</f>
        <v>0.26633485249065136</v>
      </c>
      <c r="O138" s="296">
        <f>VLOOKUP($A138&amp;"-"&amp;O$1,Datos_trabajo_input!$E$6:Q232,7,0)</f>
        <v>2.6095667350812694E-2</v>
      </c>
      <c r="P138" s="297">
        <f t="shared" si="20"/>
        <v>1.5239340624630882</v>
      </c>
      <c r="Q138" s="297">
        <f t="shared" si="21"/>
        <v>0.67890506439324461</v>
      </c>
      <c r="R138" s="297">
        <f t="shared" si="22"/>
        <v>0.61798601134052755</v>
      </c>
      <c r="S138" s="297">
        <f t="shared" si="23"/>
        <v>2.8537290562688569E-2</v>
      </c>
      <c r="T138" s="297">
        <f t="shared" si="24"/>
        <v>5.630081689510325E-3</v>
      </c>
      <c r="U138" s="297">
        <f t="shared" si="25"/>
        <v>1.0746421806689503</v>
      </c>
      <c r="V138" s="297">
        <f t="shared" si="26"/>
        <v>0.10529416111199055</v>
      </c>
      <c r="W138" s="298">
        <f t="shared" si="27"/>
        <v>4.0349288522300002</v>
      </c>
    </row>
    <row r="139" spans="1:23">
      <c r="A139" s="175">
        <v>2013</v>
      </c>
      <c r="B139" s="285">
        <v>11</v>
      </c>
      <c r="C139" s="285" t="s">
        <v>129</v>
      </c>
      <c r="D139" s="175" t="s">
        <v>375</v>
      </c>
      <c r="E139" s="299" t="s">
        <v>26</v>
      </c>
      <c r="F139" s="300">
        <v>156.25037640291001</v>
      </c>
      <c r="G139" s="301">
        <v>14.23985505389</v>
      </c>
      <c r="H139" s="302">
        <f t="shared" si="19"/>
        <v>9.1134852802983696E-2</v>
      </c>
      <c r="I139" s="296">
        <f>VLOOKUP($A139&amp;"-"&amp;I$1,Datos_trabajo_input!$E$6:K233,7,0)</f>
        <v>0.37768548548776754</v>
      </c>
      <c r="J139" s="296">
        <f>VLOOKUP($A139&amp;"-"&amp;J$1,Datos_trabajo_input!$E$6:L233,7,0)</f>
        <v>0.16825701003823931</v>
      </c>
      <c r="K139" s="296">
        <f>VLOOKUP($A139&amp;"-"&amp;K$1,Datos_trabajo_input!$E$6:M233,7,0)</f>
        <v>0.1531590850725863</v>
      </c>
      <c r="L139" s="296">
        <f>VLOOKUP($A139&amp;"-"&amp;L$1,Datos_trabajo_input!$E$6:N233,7,0)</f>
        <v>7.0725635092467E-3</v>
      </c>
      <c r="M139" s="296">
        <f>VLOOKUP($A139&amp;"-"&amp;M$1,Datos_trabajo_input!$E$6:O233,7,0)</f>
        <v>1.3953360506960923E-3</v>
      </c>
      <c r="N139" s="296">
        <f>VLOOKUP($A139&amp;"-"&amp;N$1,Datos_trabajo_input!$E$6:P233,7,0)</f>
        <v>0.26633485249065136</v>
      </c>
      <c r="O139" s="296">
        <f>VLOOKUP($A139&amp;"-"&amp;O$1,Datos_trabajo_input!$E$6:Q233,7,0)</f>
        <v>2.6095667350812694E-2</v>
      </c>
      <c r="P139" s="297">
        <f t="shared" si="20"/>
        <v>5.3781865693038853</v>
      </c>
      <c r="Q139" s="297">
        <f t="shared" si="21"/>
        <v>2.3959554347454426</v>
      </c>
      <c r="R139" s="297">
        <f t="shared" si="22"/>
        <v>2.1809631716200366</v>
      </c>
      <c r="S139" s="297">
        <f t="shared" si="23"/>
        <v>0.10071227923110462</v>
      </c>
      <c r="T139" s="297">
        <f t="shared" si="24"/>
        <v>1.9869383113379664E-2</v>
      </c>
      <c r="U139" s="297">
        <f t="shared" si="25"/>
        <v>3.7925696952660495</v>
      </c>
      <c r="V139" s="297">
        <f t="shared" si="26"/>
        <v>0.3715985206101024</v>
      </c>
      <c r="W139" s="298">
        <f t="shared" si="27"/>
        <v>14.23985505389</v>
      </c>
    </row>
    <row r="140" spans="1:23">
      <c r="A140" s="175">
        <v>2013</v>
      </c>
      <c r="B140" s="285">
        <v>11</v>
      </c>
      <c r="C140" s="285" t="s">
        <v>129</v>
      </c>
      <c r="D140" s="175" t="s">
        <v>375</v>
      </c>
      <c r="E140" s="299" t="s">
        <v>27</v>
      </c>
      <c r="F140" s="300">
        <v>260.97426886128</v>
      </c>
      <c r="G140" s="301">
        <v>15.326961903300001</v>
      </c>
      <c r="H140" s="302">
        <f t="shared" si="19"/>
        <v>5.8729781944314961E-2</v>
      </c>
      <c r="I140" s="296">
        <f>VLOOKUP($A140&amp;"-"&amp;I$1,Datos_trabajo_input!$E$6:K234,7,0)</f>
        <v>0.37768548548776754</v>
      </c>
      <c r="J140" s="296">
        <f>VLOOKUP($A140&amp;"-"&amp;J$1,Datos_trabajo_input!$E$6:L234,7,0)</f>
        <v>0.16825701003823931</v>
      </c>
      <c r="K140" s="296">
        <f>VLOOKUP($A140&amp;"-"&amp;K$1,Datos_trabajo_input!$E$6:M234,7,0)</f>
        <v>0.1531590850725863</v>
      </c>
      <c r="L140" s="296">
        <f>VLOOKUP($A140&amp;"-"&amp;L$1,Datos_trabajo_input!$E$6:N234,7,0)</f>
        <v>7.0725635092467E-3</v>
      </c>
      <c r="M140" s="296">
        <f>VLOOKUP($A140&amp;"-"&amp;M$1,Datos_trabajo_input!$E$6:O234,7,0)</f>
        <v>1.3953360506960923E-3</v>
      </c>
      <c r="N140" s="296">
        <f>VLOOKUP($A140&amp;"-"&amp;N$1,Datos_trabajo_input!$E$6:P234,7,0)</f>
        <v>0.26633485249065136</v>
      </c>
      <c r="O140" s="296">
        <f>VLOOKUP($A140&amp;"-"&amp;O$1,Datos_trabajo_input!$E$6:Q234,7,0)</f>
        <v>2.6095667350812694E-2</v>
      </c>
      <c r="P140" s="297">
        <f t="shared" si="20"/>
        <v>5.7887710475003784</v>
      </c>
      <c r="Q140" s="297">
        <f t="shared" si="21"/>
        <v>2.5788687828192596</v>
      </c>
      <c r="R140" s="297">
        <f t="shared" si="22"/>
        <v>2.347463462051814</v>
      </c>
      <c r="S140" s="297">
        <f t="shared" si="23"/>
        <v>0.10840091146489393</v>
      </c>
      <c r="T140" s="297">
        <f t="shared" si="24"/>
        <v>2.1386262491320085E-2</v>
      </c>
      <c r="U140" s="297">
        <f t="shared" si="25"/>
        <v>4.0821041376452385</v>
      </c>
      <c r="V140" s="297">
        <f t="shared" si="26"/>
        <v>0.39996729932709585</v>
      </c>
      <c r="W140" s="298">
        <f t="shared" si="27"/>
        <v>15.326961903300003</v>
      </c>
    </row>
    <row r="141" spans="1:23">
      <c r="A141" s="175">
        <v>2013</v>
      </c>
      <c r="B141" s="285">
        <v>11</v>
      </c>
      <c r="C141" s="285" t="s">
        <v>129</v>
      </c>
      <c r="D141" s="175" t="s">
        <v>375</v>
      </c>
      <c r="E141" s="299" t="s">
        <v>28</v>
      </c>
      <c r="F141" s="300">
        <v>133.33255349888</v>
      </c>
      <c r="G141" s="301">
        <v>6.8857100682599999</v>
      </c>
      <c r="H141" s="302">
        <f t="shared" si="19"/>
        <v>5.1643127560126116E-2</v>
      </c>
      <c r="I141" s="296">
        <f>VLOOKUP($A141&amp;"-"&amp;I$1,Datos_trabajo_input!$E$6:K235,7,0)</f>
        <v>0.37768548548776754</v>
      </c>
      <c r="J141" s="296">
        <f>VLOOKUP($A141&amp;"-"&amp;J$1,Datos_trabajo_input!$E$6:L235,7,0)</f>
        <v>0.16825701003823931</v>
      </c>
      <c r="K141" s="296">
        <f>VLOOKUP($A141&amp;"-"&amp;K$1,Datos_trabajo_input!$E$6:M235,7,0)</f>
        <v>0.1531590850725863</v>
      </c>
      <c r="L141" s="296">
        <f>VLOOKUP($A141&amp;"-"&amp;L$1,Datos_trabajo_input!$E$6:N235,7,0)</f>
        <v>7.0725635092467E-3</v>
      </c>
      <c r="M141" s="296">
        <f>VLOOKUP($A141&amp;"-"&amp;M$1,Datos_trabajo_input!$E$6:O235,7,0)</f>
        <v>1.3953360506960923E-3</v>
      </c>
      <c r="N141" s="296">
        <f>VLOOKUP($A141&amp;"-"&amp;N$1,Datos_trabajo_input!$E$6:P235,7,0)</f>
        <v>0.26633485249065136</v>
      </c>
      <c r="O141" s="296">
        <f>VLOOKUP($A141&amp;"-"&amp;O$1,Datos_trabajo_input!$E$6:Q235,7,0)</f>
        <v>2.6095667350812694E-2</v>
      </c>
      <c r="P141" s="297">
        <f t="shared" si="20"/>
        <v>2.6006327500587871</v>
      </c>
      <c r="Q141" s="297">
        <f t="shared" si="21"/>
        <v>1.1585689880756282</v>
      </c>
      <c r="R141" s="297">
        <f t="shared" si="22"/>
        <v>1.0546090541297972</v>
      </c>
      <c r="S141" s="297">
        <f t="shared" si="23"/>
        <v>4.8699621764028277E-2</v>
      </c>
      <c r="T141" s="297">
        <f t="shared" si="24"/>
        <v>9.6078794928842279E-3</v>
      </c>
      <c r="U141" s="297">
        <f t="shared" si="25"/>
        <v>1.83390457532342</v>
      </c>
      <c r="V141" s="297">
        <f t="shared" si="26"/>
        <v>0.17968719941545472</v>
      </c>
      <c r="W141" s="298">
        <f t="shared" si="27"/>
        <v>6.8857100682599999</v>
      </c>
    </row>
    <row r="142" spans="1:23">
      <c r="A142" s="175">
        <v>2013</v>
      </c>
      <c r="B142" s="285">
        <v>11</v>
      </c>
      <c r="C142" s="285" t="s">
        <v>129</v>
      </c>
      <c r="D142" s="175" t="s">
        <v>375</v>
      </c>
      <c r="E142" s="299" t="s">
        <v>29</v>
      </c>
      <c r="F142" s="300">
        <v>319.97860316325</v>
      </c>
      <c r="G142" s="301">
        <v>33.337897185800003</v>
      </c>
      <c r="H142" s="302">
        <f t="shared" si="19"/>
        <v>0.10418789524120564</v>
      </c>
      <c r="I142" s="296">
        <f>VLOOKUP($A142&amp;"-"&amp;I$1,Datos_trabajo_input!$E$6:K236,7,0)</f>
        <v>0.37768548548776754</v>
      </c>
      <c r="J142" s="296">
        <f>VLOOKUP($A142&amp;"-"&amp;J$1,Datos_trabajo_input!$E$6:L236,7,0)</f>
        <v>0.16825701003823931</v>
      </c>
      <c r="K142" s="296">
        <f>VLOOKUP($A142&amp;"-"&amp;K$1,Datos_trabajo_input!$E$6:M236,7,0)</f>
        <v>0.1531590850725863</v>
      </c>
      <c r="L142" s="296">
        <f>VLOOKUP($A142&amp;"-"&amp;L$1,Datos_trabajo_input!$E$6:N236,7,0)</f>
        <v>7.0725635092467E-3</v>
      </c>
      <c r="M142" s="296">
        <f>VLOOKUP($A142&amp;"-"&amp;M$1,Datos_trabajo_input!$E$6:O236,7,0)</f>
        <v>1.3953360506960923E-3</v>
      </c>
      <c r="N142" s="296">
        <f>VLOOKUP($A142&amp;"-"&amp;N$1,Datos_trabajo_input!$E$6:P236,7,0)</f>
        <v>0.26633485249065136</v>
      </c>
      <c r="O142" s="296">
        <f>VLOOKUP($A142&amp;"-"&amp;O$1,Datos_trabajo_input!$E$6:Q236,7,0)</f>
        <v>2.6095667350812694E-2</v>
      </c>
      <c r="P142" s="297">
        <f t="shared" si="20"/>
        <v>12.591239883760153</v>
      </c>
      <c r="Q142" s="297">
        <f t="shared" si="21"/>
        <v>5.6093349014449414</v>
      </c>
      <c r="R142" s="297">
        <f t="shared" si="22"/>
        <v>5.1060018312210778</v>
      </c>
      <c r="S142" s="297">
        <f t="shared" si="23"/>
        <v>0.23578439511130736</v>
      </c>
      <c r="T142" s="297">
        <f t="shared" si="24"/>
        <v>4.6517569797746544E-2</v>
      </c>
      <c r="U142" s="297">
        <f t="shared" si="25"/>
        <v>8.8790439293285441</v>
      </c>
      <c r="V142" s="297">
        <f t="shared" si="26"/>
        <v>0.8699746751362315</v>
      </c>
      <c r="W142" s="298">
        <f t="shared" si="27"/>
        <v>33.337897185800003</v>
      </c>
    </row>
    <row r="143" spans="1:23">
      <c r="A143" s="175">
        <v>2013</v>
      </c>
      <c r="B143" s="285">
        <v>11</v>
      </c>
      <c r="C143" s="285" t="s">
        <v>129</v>
      </c>
      <c r="D143" s="175" t="s">
        <v>375</v>
      </c>
      <c r="E143" s="299" t="s">
        <v>30</v>
      </c>
      <c r="F143" s="300">
        <v>788.19176872323999</v>
      </c>
      <c r="G143" s="301">
        <v>74.061562384919995</v>
      </c>
      <c r="H143" s="302">
        <f t="shared" si="19"/>
        <v>9.3963887119614717E-2</v>
      </c>
      <c r="I143" s="296">
        <f>VLOOKUP($A143&amp;"-"&amp;I$1,Datos_trabajo_input!$E$6:K237,7,0)</f>
        <v>0.37768548548776754</v>
      </c>
      <c r="J143" s="296">
        <f>VLOOKUP($A143&amp;"-"&amp;J$1,Datos_trabajo_input!$E$6:L237,7,0)</f>
        <v>0.16825701003823931</v>
      </c>
      <c r="K143" s="296">
        <f>VLOOKUP($A143&amp;"-"&amp;K$1,Datos_trabajo_input!$E$6:M237,7,0)</f>
        <v>0.1531590850725863</v>
      </c>
      <c r="L143" s="296">
        <f>VLOOKUP($A143&amp;"-"&amp;L$1,Datos_trabajo_input!$E$6:N237,7,0)</f>
        <v>7.0725635092467E-3</v>
      </c>
      <c r="M143" s="296">
        <f>VLOOKUP($A143&amp;"-"&amp;M$1,Datos_trabajo_input!$E$6:O237,7,0)</f>
        <v>1.3953360506960923E-3</v>
      </c>
      <c r="N143" s="296">
        <f>VLOOKUP($A143&amp;"-"&amp;N$1,Datos_trabajo_input!$E$6:P237,7,0)</f>
        <v>0.26633485249065136</v>
      </c>
      <c r="O143" s="296">
        <f>VLOOKUP($A143&amp;"-"&amp;O$1,Datos_trabajo_input!$E$6:Q237,7,0)</f>
        <v>2.6095667350812694E-2</v>
      </c>
      <c r="P143" s="297">
        <f t="shared" si="20"/>
        <v>27.971977145331092</v>
      </c>
      <c r="Q143" s="297">
        <f t="shared" si="21"/>
        <v>12.46137704564717</v>
      </c>
      <c r="R143" s="297">
        <f t="shared" si="22"/>
        <v>11.343201133920619</v>
      </c>
      <c r="S143" s="297">
        <f t="shared" si="23"/>
        <v>0.5238051035613831</v>
      </c>
      <c r="T143" s="297">
        <f t="shared" si="24"/>
        <v>0.10334076796655653</v>
      </c>
      <c r="U143" s="297">
        <f t="shared" si="25"/>
        <v>19.725175293014839</v>
      </c>
      <c r="V143" s="297">
        <f t="shared" si="26"/>
        <v>1.9326858954783344</v>
      </c>
      <c r="W143" s="298">
        <f t="shared" si="27"/>
        <v>74.061562384919995</v>
      </c>
    </row>
    <row r="144" spans="1:23">
      <c r="A144" s="175">
        <v>2013</v>
      </c>
      <c r="B144" s="285">
        <v>11</v>
      </c>
      <c r="C144" s="285" t="s">
        <v>129</v>
      </c>
      <c r="D144" s="175" t="s">
        <v>375</v>
      </c>
      <c r="E144" s="299" t="s">
        <v>118</v>
      </c>
      <c r="F144" s="300">
        <v>3295.3860890735</v>
      </c>
      <c r="G144" s="301">
        <v>295.77675196590002</v>
      </c>
      <c r="H144" s="302">
        <f t="shared" si="19"/>
        <v>8.9754809898180354E-2</v>
      </c>
      <c r="I144" s="296">
        <f>VLOOKUP($A144&amp;"-"&amp;I$1,Datos_trabajo_input!$E$6:K238,7,0)</f>
        <v>0.37768548548776754</v>
      </c>
      <c r="J144" s="296">
        <f>VLOOKUP($A144&amp;"-"&amp;J$1,Datos_trabajo_input!$E$6:L238,7,0)</f>
        <v>0.16825701003823931</v>
      </c>
      <c r="K144" s="296">
        <f>VLOOKUP($A144&amp;"-"&amp;K$1,Datos_trabajo_input!$E$6:M238,7,0)</f>
        <v>0.1531590850725863</v>
      </c>
      <c r="L144" s="296">
        <f>VLOOKUP($A144&amp;"-"&amp;L$1,Datos_trabajo_input!$E$6:N238,7,0)</f>
        <v>7.0725635092467E-3</v>
      </c>
      <c r="M144" s="296">
        <f>VLOOKUP($A144&amp;"-"&amp;M$1,Datos_trabajo_input!$E$6:O238,7,0)</f>
        <v>1.3953360506960923E-3</v>
      </c>
      <c r="N144" s="296">
        <f>VLOOKUP($A144&amp;"-"&amp;N$1,Datos_trabajo_input!$E$6:P238,7,0)</f>
        <v>0.26633485249065136</v>
      </c>
      <c r="O144" s="296">
        <f>VLOOKUP($A144&amp;"-"&amp;O$1,Datos_trabajo_input!$E$6:Q238,7,0)</f>
        <v>2.6095667350812694E-2</v>
      </c>
      <c r="P144" s="297">
        <f t="shared" si="20"/>
        <v>111.71058616223596</v>
      </c>
      <c r="Q144" s="297">
        <f t="shared" si="21"/>
        <v>49.766511924604259</v>
      </c>
      <c r="R144" s="297">
        <f t="shared" si="22"/>
        <v>45.300896716838537</v>
      </c>
      <c r="S144" s="297">
        <f t="shared" si="23"/>
        <v>2.0918998628375367</v>
      </c>
      <c r="T144" s="297">
        <f t="shared" si="24"/>
        <v>0.41270796497581658</v>
      </c>
      <c r="U144" s="297">
        <f t="shared" si="25"/>
        <v>78.775657605001953</v>
      </c>
      <c r="V144" s="297">
        <f t="shared" si="26"/>
        <v>7.7184917294059616</v>
      </c>
      <c r="W144" s="298">
        <f t="shared" si="27"/>
        <v>295.77675196590008</v>
      </c>
    </row>
    <row r="145" spans="1:23">
      <c r="A145" s="175">
        <v>2013</v>
      </c>
      <c r="B145" s="285">
        <v>11</v>
      </c>
      <c r="C145" s="285" t="s">
        <v>129</v>
      </c>
      <c r="D145" s="175" t="s">
        <v>375</v>
      </c>
      <c r="E145" s="299" t="s">
        <v>32</v>
      </c>
      <c r="F145" s="300">
        <v>420.38172465812988</v>
      </c>
      <c r="G145" s="301">
        <v>37.993692406359997</v>
      </c>
      <c r="H145" s="302">
        <f t="shared" si="19"/>
        <v>9.0379029766952612E-2</v>
      </c>
      <c r="I145" s="296">
        <f>VLOOKUP($A145&amp;"-"&amp;I$1,Datos_trabajo_input!$E$6:K239,7,0)</f>
        <v>0.37768548548776754</v>
      </c>
      <c r="J145" s="296">
        <f>VLOOKUP($A145&amp;"-"&amp;J$1,Datos_trabajo_input!$E$6:L239,7,0)</f>
        <v>0.16825701003823931</v>
      </c>
      <c r="K145" s="296">
        <f>VLOOKUP($A145&amp;"-"&amp;K$1,Datos_trabajo_input!$E$6:M239,7,0)</f>
        <v>0.1531590850725863</v>
      </c>
      <c r="L145" s="296">
        <f>VLOOKUP($A145&amp;"-"&amp;L$1,Datos_trabajo_input!$E$6:N239,7,0)</f>
        <v>7.0725635092467E-3</v>
      </c>
      <c r="M145" s="296">
        <f>VLOOKUP($A145&amp;"-"&amp;M$1,Datos_trabajo_input!$E$6:O239,7,0)</f>
        <v>1.3953360506960923E-3</v>
      </c>
      <c r="N145" s="296">
        <f>VLOOKUP($A145&amp;"-"&amp;N$1,Datos_trabajo_input!$E$6:P239,7,0)</f>
        <v>0.26633485249065136</v>
      </c>
      <c r="O145" s="296">
        <f>VLOOKUP($A145&amp;"-"&amp;O$1,Datos_trabajo_input!$E$6:Q239,7,0)</f>
        <v>2.6095667350812694E-2</v>
      </c>
      <c r="P145" s="297">
        <f t="shared" si="20"/>
        <v>14.349666161968983</v>
      </c>
      <c r="Q145" s="297">
        <f t="shared" si="21"/>
        <v>6.3927050846066908</v>
      </c>
      <c r="R145" s="297">
        <f t="shared" si="22"/>
        <v>5.8190791674873665</v>
      </c>
      <c r="S145" s="297">
        <f t="shared" si="23"/>
        <v>0.26871280249476515</v>
      </c>
      <c r="T145" s="297">
        <f t="shared" si="24"/>
        <v>5.3013968713652472E-2</v>
      </c>
      <c r="U145" s="297">
        <f t="shared" si="25"/>
        <v>10.119044462623071</v>
      </c>
      <c r="V145" s="297">
        <f t="shared" si="26"/>
        <v>0.99147075846546873</v>
      </c>
      <c r="W145" s="298">
        <f t="shared" si="27"/>
        <v>37.993692406359997</v>
      </c>
    </row>
    <row r="146" spans="1:23">
      <c r="A146" s="175">
        <v>2013</v>
      </c>
      <c r="B146" s="285">
        <v>11</v>
      </c>
      <c r="C146" s="285" t="s">
        <v>129</v>
      </c>
      <c r="D146" s="175" t="s">
        <v>375</v>
      </c>
      <c r="E146" s="299" t="s">
        <v>33</v>
      </c>
      <c r="F146" s="300">
        <v>446.05038190854998</v>
      </c>
      <c r="G146" s="301">
        <v>36.964510195439999</v>
      </c>
      <c r="H146" s="302">
        <f t="shared" si="19"/>
        <v>8.2870706302900388E-2</v>
      </c>
      <c r="I146" s="296">
        <f>VLOOKUP($A146&amp;"-"&amp;I$1,Datos_trabajo_input!$E$6:K240,7,0)</f>
        <v>0.37768548548776754</v>
      </c>
      <c r="J146" s="296">
        <f>VLOOKUP($A146&amp;"-"&amp;J$1,Datos_trabajo_input!$E$6:L240,7,0)</f>
        <v>0.16825701003823931</v>
      </c>
      <c r="K146" s="296">
        <f>VLOOKUP($A146&amp;"-"&amp;K$1,Datos_trabajo_input!$E$6:M240,7,0)</f>
        <v>0.1531590850725863</v>
      </c>
      <c r="L146" s="296">
        <f>VLOOKUP($A146&amp;"-"&amp;L$1,Datos_trabajo_input!$E$6:N240,7,0)</f>
        <v>7.0725635092467E-3</v>
      </c>
      <c r="M146" s="296">
        <f>VLOOKUP($A146&amp;"-"&amp;M$1,Datos_trabajo_input!$E$6:O240,7,0)</f>
        <v>1.3953360506960923E-3</v>
      </c>
      <c r="N146" s="296">
        <f>VLOOKUP($A146&amp;"-"&amp;N$1,Datos_trabajo_input!$E$6:P240,7,0)</f>
        <v>0.26633485249065136</v>
      </c>
      <c r="O146" s="296">
        <f>VLOOKUP($A146&amp;"-"&amp;O$1,Datos_trabajo_input!$E$6:Q240,7,0)</f>
        <v>2.6095667350812694E-2</v>
      </c>
      <c r="P146" s="297">
        <f t="shared" si="20"/>
        <v>13.960958978982289</v>
      </c>
      <c r="Q146" s="297">
        <f t="shared" si="21"/>
        <v>6.2195379630127476</v>
      </c>
      <c r="R146" s="297">
        <f t="shared" si="22"/>
        <v>5.661450561689878</v>
      </c>
      <c r="S146" s="297">
        <f t="shared" si="23"/>
        <v>0.26143384594544655</v>
      </c>
      <c r="T146" s="297">
        <f t="shared" si="24"/>
        <v>5.1577913672020692E-2</v>
      </c>
      <c r="U146" s="297">
        <f t="shared" si="25"/>
        <v>9.8449373702916905</v>
      </c>
      <c r="V146" s="297">
        <f t="shared" si="26"/>
        <v>0.9646135618459265</v>
      </c>
      <c r="W146" s="298">
        <f t="shared" si="27"/>
        <v>36.964510195440006</v>
      </c>
    </row>
    <row r="147" spans="1:23">
      <c r="A147" s="175">
        <v>2013</v>
      </c>
      <c r="B147" s="285">
        <v>11</v>
      </c>
      <c r="C147" s="285" t="s">
        <v>129</v>
      </c>
      <c r="D147" s="175" t="s">
        <v>375</v>
      </c>
      <c r="E147" s="299" t="s">
        <v>35</v>
      </c>
      <c r="F147" s="300">
        <v>454.74368709512009</v>
      </c>
      <c r="G147" s="301">
        <v>37.290293909429998</v>
      </c>
      <c r="H147" s="302">
        <f t="shared" si="19"/>
        <v>8.2002884190957165E-2</v>
      </c>
      <c r="I147" s="296">
        <f>VLOOKUP($A147&amp;"-"&amp;I$1,Datos_trabajo_input!$E$6:K241,7,0)</f>
        <v>0.37768548548776754</v>
      </c>
      <c r="J147" s="296">
        <f>VLOOKUP($A147&amp;"-"&amp;J$1,Datos_trabajo_input!$E$6:L241,7,0)</f>
        <v>0.16825701003823931</v>
      </c>
      <c r="K147" s="296">
        <f>VLOOKUP($A147&amp;"-"&amp;K$1,Datos_trabajo_input!$E$6:M241,7,0)</f>
        <v>0.1531590850725863</v>
      </c>
      <c r="L147" s="296">
        <f>VLOOKUP($A147&amp;"-"&amp;L$1,Datos_trabajo_input!$E$6:N241,7,0)</f>
        <v>7.0725635092467E-3</v>
      </c>
      <c r="M147" s="296">
        <f>VLOOKUP($A147&amp;"-"&amp;M$1,Datos_trabajo_input!$E$6:O241,7,0)</f>
        <v>1.3953360506960923E-3</v>
      </c>
      <c r="N147" s="296">
        <f>VLOOKUP($A147&amp;"-"&amp;N$1,Datos_trabajo_input!$E$6:P241,7,0)</f>
        <v>0.26633485249065136</v>
      </c>
      <c r="O147" s="296">
        <f>VLOOKUP($A147&amp;"-"&amp;O$1,Datos_trabajo_input!$E$6:Q241,7,0)</f>
        <v>2.6095667350812694E-2</v>
      </c>
      <c r="P147" s="297">
        <f t="shared" si="20"/>
        <v>14.08400275916461</v>
      </c>
      <c r="Q147" s="297">
        <f t="shared" si="21"/>
        <v>6.2743533566478575</v>
      </c>
      <c r="R147" s="297">
        <f t="shared" si="22"/>
        <v>5.7113472972561361</v>
      </c>
      <c r="S147" s="297">
        <f t="shared" si="23"/>
        <v>0.26373797195291909</v>
      </c>
      <c r="T147" s="297">
        <f t="shared" si="24"/>
        <v>5.20324914328806E-2</v>
      </c>
      <c r="U147" s="297">
        <f t="shared" si="25"/>
        <v>9.9317049277010732</v>
      </c>
      <c r="V147" s="297">
        <f t="shared" si="26"/>
        <v>0.97311510527452183</v>
      </c>
      <c r="W147" s="298">
        <f t="shared" si="27"/>
        <v>37.290293909429998</v>
      </c>
    </row>
    <row r="148" spans="1:23">
      <c r="A148" s="175">
        <v>2013</v>
      </c>
      <c r="B148" s="285">
        <v>11</v>
      </c>
      <c r="C148" s="285" t="s">
        <v>129</v>
      </c>
      <c r="D148" s="175" t="s">
        <v>375</v>
      </c>
      <c r="E148" s="299" t="s">
        <v>36</v>
      </c>
      <c r="F148" s="300">
        <v>173.03341280398999</v>
      </c>
      <c r="G148" s="301">
        <v>13.12766053554</v>
      </c>
      <c r="H148" s="302">
        <f t="shared" si="19"/>
        <v>7.5867777921081889E-2</v>
      </c>
      <c r="I148" s="296">
        <f>VLOOKUP($A148&amp;"-"&amp;I$1,Datos_trabajo_input!$E$6:K242,7,0)</f>
        <v>0.37768548548776754</v>
      </c>
      <c r="J148" s="296">
        <f>VLOOKUP($A148&amp;"-"&amp;J$1,Datos_trabajo_input!$E$6:L242,7,0)</f>
        <v>0.16825701003823931</v>
      </c>
      <c r="K148" s="296">
        <f>VLOOKUP($A148&amp;"-"&amp;K$1,Datos_trabajo_input!$E$6:M242,7,0)</f>
        <v>0.1531590850725863</v>
      </c>
      <c r="L148" s="296">
        <f>VLOOKUP($A148&amp;"-"&amp;L$1,Datos_trabajo_input!$E$6:N242,7,0)</f>
        <v>7.0725635092467E-3</v>
      </c>
      <c r="M148" s="296">
        <f>VLOOKUP($A148&amp;"-"&amp;M$1,Datos_trabajo_input!$E$6:O242,7,0)</f>
        <v>1.3953360506960923E-3</v>
      </c>
      <c r="N148" s="296">
        <f>VLOOKUP($A148&amp;"-"&amp;N$1,Datos_trabajo_input!$E$6:P242,7,0)</f>
        <v>0.26633485249065136</v>
      </c>
      <c r="O148" s="296">
        <f>VLOOKUP($A148&amp;"-"&amp;O$1,Datos_trabajo_input!$E$6:Q242,7,0)</f>
        <v>2.6095667350812694E-2</v>
      </c>
      <c r="P148" s="297">
        <f t="shared" si="20"/>
        <v>4.958126842684031</v>
      </c>
      <c r="Q148" s="297">
        <f t="shared" si="21"/>
        <v>2.2088209105069518</v>
      </c>
      <c r="R148" s="297">
        <f t="shared" si="22"/>
        <v>2.0106204767668046</v>
      </c>
      <c r="S148" s="297">
        <f t="shared" si="23"/>
        <v>9.2846212865438205E-2</v>
      </c>
      <c r="T148" s="297">
        <f t="shared" si="24"/>
        <v>1.8317498006539333E-2</v>
      </c>
      <c r="U148" s="297">
        <f t="shared" si="25"/>
        <v>3.4963535322803914</v>
      </c>
      <c r="V148" s="297">
        <f t="shared" si="26"/>
        <v>0.34257506242984348</v>
      </c>
      <c r="W148" s="298">
        <f t="shared" si="27"/>
        <v>13.127660535539999</v>
      </c>
    </row>
    <row r="149" spans="1:23">
      <c r="A149" s="175">
        <v>2013</v>
      </c>
      <c r="B149" s="285">
        <v>11</v>
      </c>
      <c r="C149" s="285" t="s">
        <v>129</v>
      </c>
      <c r="D149" s="175" t="s">
        <v>375</v>
      </c>
      <c r="E149" s="299" t="s">
        <v>37</v>
      </c>
      <c r="F149" s="300">
        <v>419.79545934145011</v>
      </c>
      <c r="G149" s="301">
        <v>38.103301029260003</v>
      </c>
      <c r="H149" s="302">
        <f t="shared" si="19"/>
        <v>9.0766348661879701E-2</v>
      </c>
      <c r="I149" s="296">
        <f>VLOOKUP($A149&amp;"-"&amp;I$1,Datos_trabajo_input!$E$6:K243,7,0)</f>
        <v>0.37768548548776754</v>
      </c>
      <c r="J149" s="296">
        <f>VLOOKUP($A149&amp;"-"&amp;J$1,Datos_trabajo_input!$E$6:L243,7,0)</f>
        <v>0.16825701003823931</v>
      </c>
      <c r="K149" s="296">
        <f>VLOOKUP($A149&amp;"-"&amp;K$1,Datos_trabajo_input!$E$6:M243,7,0)</f>
        <v>0.1531590850725863</v>
      </c>
      <c r="L149" s="296">
        <f>VLOOKUP($A149&amp;"-"&amp;L$1,Datos_trabajo_input!$E$6:N243,7,0)</f>
        <v>7.0725635092467E-3</v>
      </c>
      <c r="M149" s="296">
        <f>VLOOKUP($A149&amp;"-"&amp;M$1,Datos_trabajo_input!$E$6:O243,7,0)</f>
        <v>1.3953360506960923E-3</v>
      </c>
      <c r="N149" s="296">
        <f>VLOOKUP($A149&amp;"-"&amp;N$1,Datos_trabajo_input!$E$6:P243,7,0)</f>
        <v>0.26633485249065136</v>
      </c>
      <c r="O149" s="296">
        <f>VLOOKUP($A149&amp;"-"&amp;O$1,Datos_trabajo_input!$E$6:Q243,7,0)</f>
        <v>2.6095667350812694E-2</v>
      </c>
      <c r="P149" s="297">
        <f t="shared" si="20"/>
        <v>14.391063747922617</v>
      </c>
      <c r="Q149" s="297">
        <f t="shared" si="21"/>
        <v>6.4111475037702546</v>
      </c>
      <c r="R149" s="297">
        <f t="shared" si="22"/>
        <v>5.8358667238867978</v>
      </c>
      <c r="S149" s="297">
        <f t="shared" si="23"/>
        <v>0.26948801644138654</v>
      </c>
      <c r="T149" s="297">
        <f t="shared" si="24"/>
        <v>5.3166909576652002E-2</v>
      </c>
      <c r="U149" s="297">
        <f t="shared" si="25"/>
        <v>10.148237059034846</v>
      </c>
      <c r="V149" s="297">
        <f t="shared" si="26"/>
        <v>0.99433106862744802</v>
      </c>
      <c r="W149" s="298">
        <f t="shared" si="27"/>
        <v>38.103301029260003</v>
      </c>
    </row>
    <row r="150" spans="1:23">
      <c r="A150" s="175">
        <v>2013</v>
      </c>
      <c r="B150" s="285">
        <v>11</v>
      </c>
      <c r="C150" s="285" t="s">
        <v>129</v>
      </c>
      <c r="D150" s="175" t="s">
        <v>375</v>
      </c>
      <c r="E150" s="299" t="s">
        <v>38</v>
      </c>
      <c r="F150" s="300">
        <v>54.144573043409999</v>
      </c>
      <c r="G150" s="301">
        <v>3.5491552199999998</v>
      </c>
      <c r="H150" s="302">
        <f t="shared" si="19"/>
        <v>6.5549602120871686E-2</v>
      </c>
      <c r="I150" s="296">
        <f>VLOOKUP($A150&amp;"-"&amp;I$1,Datos_trabajo_input!$E$6:K244,7,0)</f>
        <v>0.37768548548776754</v>
      </c>
      <c r="J150" s="296">
        <f>VLOOKUP($A150&amp;"-"&amp;J$1,Datos_trabajo_input!$E$6:L244,7,0)</f>
        <v>0.16825701003823931</v>
      </c>
      <c r="K150" s="296">
        <f>VLOOKUP($A150&amp;"-"&amp;K$1,Datos_trabajo_input!$E$6:M244,7,0)</f>
        <v>0.1531590850725863</v>
      </c>
      <c r="L150" s="296">
        <f>VLOOKUP($A150&amp;"-"&amp;L$1,Datos_trabajo_input!$E$6:N244,7,0)</f>
        <v>7.0725635092467E-3</v>
      </c>
      <c r="M150" s="296">
        <f>VLOOKUP($A150&amp;"-"&amp;M$1,Datos_trabajo_input!$E$6:O244,7,0)</f>
        <v>1.3953360506960923E-3</v>
      </c>
      <c r="N150" s="296">
        <f>VLOOKUP($A150&amp;"-"&amp;N$1,Datos_trabajo_input!$E$6:P244,7,0)</f>
        <v>0.26633485249065136</v>
      </c>
      <c r="O150" s="296">
        <f>VLOOKUP($A150&amp;"-"&amp;O$1,Datos_trabajo_input!$E$6:Q244,7,0)</f>
        <v>2.6095667350812694E-2</v>
      </c>
      <c r="P150" s="297">
        <f t="shared" si="20"/>
        <v>1.3404644123371443</v>
      </c>
      <c r="Q150" s="297">
        <f t="shared" si="21"/>
        <v>0.59717024547880948</v>
      </c>
      <c r="R150" s="297">
        <f t="shared" si="22"/>
        <v>0.54358536627579368</v>
      </c>
      <c r="S150" s="297">
        <f t="shared" si="23"/>
        <v>2.5101625697624443E-2</v>
      </c>
      <c r="T150" s="297">
        <f t="shared" si="24"/>
        <v>4.9522642279822204E-3</v>
      </c>
      <c r="U150" s="297">
        <f t="shared" si="25"/>
        <v>0.94526373198512526</v>
      </c>
      <c r="V150" s="297">
        <f t="shared" si="26"/>
        <v>9.2617573997520436E-2</v>
      </c>
      <c r="W150" s="298">
        <f t="shared" si="27"/>
        <v>3.5491552199999998</v>
      </c>
    </row>
    <row r="151" spans="1:23">
      <c r="A151" s="178">
        <v>2013</v>
      </c>
      <c r="B151" s="285">
        <v>11</v>
      </c>
      <c r="C151" s="285" t="s">
        <v>129</v>
      </c>
      <c r="D151" s="178" t="s">
        <v>375</v>
      </c>
      <c r="E151" s="304" t="s">
        <v>39</v>
      </c>
      <c r="F151" s="305">
        <v>73.376084269239996</v>
      </c>
      <c r="G151" s="306">
        <v>6.4510918115100004</v>
      </c>
      <c r="H151" s="307">
        <f t="shared" si="19"/>
        <v>8.7918180368400559E-2</v>
      </c>
      <c r="I151" s="296">
        <f>VLOOKUP($A151&amp;"-"&amp;I$1,Datos_trabajo_input!$E$6:K245,7,0)</f>
        <v>0.37768548548776754</v>
      </c>
      <c r="J151" s="296">
        <f>VLOOKUP($A151&amp;"-"&amp;J$1,Datos_trabajo_input!$E$6:L245,7,0)</f>
        <v>0.16825701003823931</v>
      </c>
      <c r="K151" s="296">
        <f>VLOOKUP($A151&amp;"-"&amp;K$1,Datos_trabajo_input!$E$6:M245,7,0)</f>
        <v>0.1531590850725863</v>
      </c>
      <c r="L151" s="296">
        <f>VLOOKUP($A151&amp;"-"&amp;L$1,Datos_trabajo_input!$E$6:N245,7,0)</f>
        <v>7.0725635092467E-3</v>
      </c>
      <c r="M151" s="296">
        <f>VLOOKUP($A151&amp;"-"&amp;M$1,Datos_trabajo_input!$E$6:O245,7,0)</f>
        <v>1.3953360506960923E-3</v>
      </c>
      <c r="N151" s="296">
        <f>VLOOKUP($A151&amp;"-"&amp;N$1,Datos_trabajo_input!$E$6:P245,7,0)</f>
        <v>0.26633485249065136</v>
      </c>
      <c r="O151" s="296">
        <f>VLOOKUP($A151&amp;"-"&amp;O$1,Datos_trabajo_input!$E$6:Q245,7,0)</f>
        <v>2.6095667350812694E-2</v>
      </c>
      <c r="P151" s="297">
        <f t="shared" si="20"/>
        <v>2.4364837427563164</v>
      </c>
      <c r="Q151" s="297">
        <f t="shared" si="21"/>
        <v>1.0854414196868416</v>
      </c>
      <c r="R151" s="297">
        <f t="shared" si="22"/>
        <v>0.98804331957012503</v>
      </c>
      <c r="S151" s="297">
        <f t="shared" si="23"/>
        <v>4.5625756540885819E-2</v>
      </c>
      <c r="T151" s="297">
        <f t="shared" si="24"/>
        <v>9.0014409709502641E-3</v>
      </c>
      <c r="U151" s="297">
        <f t="shared" si="25"/>
        <v>1.7181505860221649</v>
      </c>
      <c r="V151" s="297">
        <f t="shared" si="26"/>
        <v>0.16834554596271664</v>
      </c>
      <c r="W151" s="298">
        <f t="shared" si="27"/>
        <v>6.4510918115100004</v>
      </c>
    </row>
    <row r="152" spans="1:23">
      <c r="A152" s="172">
        <v>2013</v>
      </c>
      <c r="B152" s="285">
        <v>10</v>
      </c>
      <c r="C152" s="285" t="s">
        <v>128</v>
      </c>
      <c r="D152" s="172" t="s">
        <v>376</v>
      </c>
      <c r="E152" s="172" t="s">
        <v>34</v>
      </c>
      <c r="F152" s="293">
        <v>831.09212362103005</v>
      </c>
      <c r="G152" s="294">
        <v>69.040120280419998</v>
      </c>
      <c r="H152" s="295">
        <f t="shared" si="19"/>
        <v>8.3071561284464329E-2</v>
      </c>
      <c r="I152" s="296">
        <f>VLOOKUP($A152&amp;"-"&amp;I$1,Datos_trabajo_input!$E$6:K246,7,0)</f>
        <v>0.37768548548776754</v>
      </c>
      <c r="J152" s="296">
        <f>VLOOKUP($A152&amp;"-"&amp;J$1,Datos_trabajo_input!$E$6:L246,7,0)</f>
        <v>0.16825701003823931</v>
      </c>
      <c r="K152" s="296">
        <f>VLOOKUP($A152&amp;"-"&amp;K$1,Datos_trabajo_input!$E$6:M246,7,0)</f>
        <v>0.1531590850725863</v>
      </c>
      <c r="L152" s="296">
        <f>VLOOKUP($A152&amp;"-"&amp;L$1,Datos_trabajo_input!$E$6:N246,7,0)</f>
        <v>7.0725635092467E-3</v>
      </c>
      <c r="M152" s="296">
        <f>VLOOKUP($A152&amp;"-"&amp;M$1,Datos_trabajo_input!$E$6:O246,7,0)</f>
        <v>1.3953360506960923E-3</v>
      </c>
      <c r="N152" s="296">
        <f>VLOOKUP($A152&amp;"-"&amp;N$1,Datos_trabajo_input!$E$6:P246,7,0)</f>
        <v>0.26633485249065136</v>
      </c>
      <c r="O152" s="296">
        <f>VLOOKUP($A152&amp;"-"&amp;O$1,Datos_trabajo_input!$E$6:Q246,7,0)</f>
        <v>2.6095667350812694E-2</v>
      </c>
      <c r="P152" s="297">
        <f t="shared" si="20"/>
        <v>26.075451346244293</v>
      </c>
      <c r="Q152" s="297">
        <f t="shared" si="21"/>
        <v>11.616484211063877</v>
      </c>
      <c r="R152" s="297">
        <f t="shared" si="22"/>
        <v>10.574121655450437</v>
      </c>
      <c r="S152" s="297">
        <f t="shared" si="23"/>
        <v>0.48829063536930151</v>
      </c>
      <c r="T152" s="297">
        <f t="shared" si="24"/>
        <v>9.6334168771664438E-2</v>
      </c>
      <c r="U152" s="297">
        <f t="shared" si="25"/>
        <v>18.387790250822487</v>
      </c>
      <c r="V152" s="297">
        <f t="shared" si="26"/>
        <v>1.8016480126979375</v>
      </c>
      <c r="W152" s="298">
        <f t="shared" si="27"/>
        <v>69.040120280419998</v>
      </c>
    </row>
    <row r="153" spans="1:23">
      <c r="A153" s="175">
        <v>2013</v>
      </c>
      <c r="B153" s="285">
        <v>10</v>
      </c>
      <c r="C153" s="285" t="s">
        <v>128</v>
      </c>
      <c r="D153" s="175" t="s">
        <v>376</v>
      </c>
      <c r="E153" s="299" t="s">
        <v>25</v>
      </c>
      <c r="F153" s="300">
        <v>77.170111661869996</v>
      </c>
      <c r="G153" s="301">
        <v>3.94484553176</v>
      </c>
      <c r="H153" s="302">
        <f t="shared" si="19"/>
        <v>5.1118826276224778E-2</v>
      </c>
      <c r="I153" s="296">
        <f>VLOOKUP($A153&amp;"-"&amp;I$1,Datos_trabajo_input!$E$6:K247,7,0)</f>
        <v>0.37768548548776754</v>
      </c>
      <c r="J153" s="296">
        <f>VLOOKUP($A153&amp;"-"&amp;J$1,Datos_trabajo_input!$E$6:L247,7,0)</f>
        <v>0.16825701003823931</v>
      </c>
      <c r="K153" s="296">
        <f>VLOOKUP($A153&amp;"-"&amp;K$1,Datos_trabajo_input!$E$6:M247,7,0)</f>
        <v>0.1531590850725863</v>
      </c>
      <c r="L153" s="296">
        <f>VLOOKUP($A153&amp;"-"&amp;L$1,Datos_trabajo_input!$E$6:N247,7,0)</f>
        <v>7.0725635092467E-3</v>
      </c>
      <c r="M153" s="296">
        <f>VLOOKUP($A153&amp;"-"&amp;M$1,Datos_trabajo_input!$E$6:O247,7,0)</f>
        <v>1.3953360506960923E-3</v>
      </c>
      <c r="N153" s="296">
        <f>VLOOKUP($A153&amp;"-"&amp;N$1,Datos_trabajo_input!$E$6:P247,7,0)</f>
        <v>0.26633485249065136</v>
      </c>
      <c r="O153" s="296">
        <f>VLOOKUP($A153&amp;"-"&amp;O$1,Datos_trabajo_input!$E$6:Q247,7,0)</f>
        <v>2.6095667350812694E-2</v>
      </c>
      <c r="P153" s="297">
        <f t="shared" si="20"/>
        <v>1.4899108998370261</v>
      </c>
      <c r="Q153" s="297">
        <f t="shared" si="21"/>
        <v>0.66374791423664581</v>
      </c>
      <c r="R153" s="297">
        <f t="shared" si="22"/>
        <v>0.60418893239704174</v>
      </c>
      <c r="S153" s="297">
        <f t="shared" si="23"/>
        <v>2.7900170557540668E-2</v>
      </c>
      <c r="T153" s="297">
        <f t="shared" si="24"/>
        <v>5.5043851848921247E-3</v>
      </c>
      <c r="U153" s="297">
        <f t="shared" si="25"/>
        <v>1.0506498527997048</v>
      </c>
      <c r="V153" s="297">
        <f t="shared" si="26"/>
        <v>0.10294337674714878</v>
      </c>
      <c r="W153" s="298">
        <f t="shared" si="27"/>
        <v>3.9448455317600004</v>
      </c>
    </row>
    <row r="154" spans="1:23">
      <c r="A154" s="175">
        <v>2013</v>
      </c>
      <c r="B154" s="285">
        <v>10</v>
      </c>
      <c r="C154" s="285" t="s">
        <v>128</v>
      </c>
      <c r="D154" s="175" t="s">
        <v>376</v>
      </c>
      <c r="E154" s="299" t="s">
        <v>26</v>
      </c>
      <c r="F154" s="300">
        <v>156.57237133596001</v>
      </c>
      <c r="G154" s="301">
        <v>14.290321479019999</v>
      </c>
      <c r="H154" s="302">
        <f t="shared" si="19"/>
        <v>9.1269751853965422E-2</v>
      </c>
      <c r="I154" s="296">
        <f>VLOOKUP($A154&amp;"-"&amp;I$1,Datos_trabajo_input!$E$6:K248,7,0)</f>
        <v>0.37768548548776754</v>
      </c>
      <c r="J154" s="296">
        <f>VLOOKUP($A154&amp;"-"&amp;J$1,Datos_trabajo_input!$E$6:L248,7,0)</f>
        <v>0.16825701003823931</v>
      </c>
      <c r="K154" s="296">
        <f>VLOOKUP($A154&amp;"-"&amp;K$1,Datos_trabajo_input!$E$6:M248,7,0)</f>
        <v>0.1531590850725863</v>
      </c>
      <c r="L154" s="296">
        <f>VLOOKUP($A154&amp;"-"&amp;L$1,Datos_trabajo_input!$E$6:N248,7,0)</f>
        <v>7.0725635092467E-3</v>
      </c>
      <c r="M154" s="296">
        <f>VLOOKUP($A154&amp;"-"&amp;M$1,Datos_trabajo_input!$E$6:O248,7,0)</f>
        <v>1.3953360506960923E-3</v>
      </c>
      <c r="N154" s="296">
        <f>VLOOKUP($A154&amp;"-"&amp;N$1,Datos_trabajo_input!$E$6:P248,7,0)</f>
        <v>0.26633485249065136</v>
      </c>
      <c r="O154" s="296">
        <f>VLOOKUP($A154&amp;"-"&amp;O$1,Datos_trabajo_input!$E$6:Q248,7,0)</f>
        <v>2.6095667350812694E-2</v>
      </c>
      <c r="P154" s="297">
        <f t="shared" si="20"/>
        <v>5.3972470055799411</v>
      </c>
      <c r="Q154" s="297">
        <f t="shared" si="21"/>
        <v>2.4044467645451348</v>
      </c>
      <c r="R154" s="297">
        <f t="shared" si="22"/>
        <v>2.1886925631198313</v>
      </c>
      <c r="S154" s="297">
        <f t="shared" si="23"/>
        <v>0.10106920622792118</v>
      </c>
      <c r="T154" s="297">
        <f t="shared" si="24"/>
        <v>1.9939800735713307E-2</v>
      </c>
      <c r="U154" s="297">
        <f t="shared" si="25"/>
        <v>3.8060106631587782</v>
      </c>
      <c r="V154" s="297">
        <f t="shared" si="26"/>
        <v>0.37291547565267957</v>
      </c>
      <c r="W154" s="298">
        <f t="shared" si="27"/>
        <v>14.290321479019997</v>
      </c>
    </row>
    <row r="155" spans="1:23">
      <c r="A155" s="175">
        <v>2013</v>
      </c>
      <c r="B155" s="285">
        <v>10</v>
      </c>
      <c r="C155" s="285" t="s">
        <v>128</v>
      </c>
      <c r="D155" s="175" t="s">
        <v>376</v>
      </c>
      <c r="E155" s="299" t="s">
        <v>27</v>
      </c>
      <c r="F155" s="300">
        <v>267.78917701681002</v>
      </c>
      <c r="G155" s="301">
        <v>14.69619362866</v>
      </c>
      <c r="H155" s="302">
        <f t="shared" si="19"/>
        <v>5.4879714678451964E-2</v>
      </c>
      <c r="I155" s="296">
        <f>VLOOKUP($A155&amp;"-"&amp;I$1,Datos_trabajo_input!$E$6:K249,7,0)</f>
        <v>0.37768548548776754</v>
      </c>
      <c r="J155" s="296">
        <f>VLOOKUP($A155&amp;"-"&amp;J$1,Datos_trabajo_input!$E$6:L249,7,0)</f>
        <v>0.16825701003823931</v>
      </c>
      <c r="K155" s="296">
        <f>VLOOKUP($A155&amp;"-"&amp;K$1,Datos_trabajo_input!$E$6:M249,7,0)</f>
        <v>0.1531590850725863</v>
      </c>
      <c r="L155" s="296">
        <f>VLOOKUP($A155&amp;"-"&amp;L$1,Datos_trabajo_input!$E$6:N249,7,0)</f>
        <v>7.0725635092467E-3</v>
      </c>
      <c r="M155" s="296">
        <f>VLOOKUP($A155&amp;"-"&amp;M$1,Datos_trabajo_input!$E$6:O249,7,0)</f>
        <v>1.3953360506960923E-3</v>
      </c>
      <c r="N155" s="296">
        <f>VLOOKUP($A155&amp;"-"&amp;N$1,Datos_trabajo_input!$E$6:P249,7,0)</f>
        <v>0.26633485249065136</v>
      </c>
      <c r="O155" s="296">
        <f>VLOOKUP($A155&amp;"-"&amp;O$1,Datos_trabajo_input!$E$6:Q249,7,0)</f>
        <v>2.6095667350812694E-2</v>
      </c>
      <c r="P155" s="297">
        <f t="shared" si="20"/>
        <v>5.5505390254626876</v>
      </c>
      <c r="Q155" s="297">
        <f t="shared" si="21"/>
        <v>2.4727375989013543</v>
      </c>
      <c r="R155" s="297">
        <f t="shared" si="22"/>
        <v>2.2508555702151378</v>
      </c>
      <c r="S155" s="297">
        <f t="shared" si="23"/>
        <v>0.10393976278288455</v>
      </c>
      <c r="T155" s="297">
        <f t="shared" si="24"/>
        <v>2.0506128778079519E-2</v>
      </c>
      <c r="U155" s="297">
        <f t="shared" si="25"/>
        <v>3.9141085622632112</v>
      </c>
      <c r="V155" s="297">
        <f t="shared" si="26"/>
        <v>0.38350698025664431</v>
      </c>
      <c r="W155" s="298">
        <f t="shared" si="27"/>
        <v>14.69619362866</v>
      </c>
    </row>
    <row r="156" spans="1:23">
      <c r="A156" s="175">
        <v>2013</v>
      </c>
      <c r="B156" s="285">
        <v>10</v>
      </c>
      <c r="C156" s="285" t="s">
        <v>128</v>
      </c>
      <c r="D156" s="175" t="s">
        <v>376</v>
      </c>
      <c r="E156" s="299" t="s">
        <v>28</v>
      </c>
      <c r="F156" s="300">
        <v>132.74900272551</v>
      </c>
      <c r="G156" s="301">
        <v>8.0694883039899992</v>
      </c>
      <c r="H156" s="302">
        <f t="shared" si="19"/>
        <v>6.0787562530134988E-2</v>
      </c>
      <c r="I156" s="296">
        <f>VLOOKUP($A156&amp;"-"&amp;I$1,Datos_trabajo_input!$E$6:K250,7,0)</f>
        <v>0.37768548548776754</v>
      </c>
      <c r="J156" s="296">
        <f>VLOOKUP($A156&amp;"-"&amp;J$1,Datos_trabajo_input!$E$6:L250,7,0)</f>
        <v>0.16825701003823931</v>
      </c>
      <c r="K156" s="296">
        <f>VLOOKUP($A156&amp;"-"&amp;K$1,Datos_trabajo_input!$E$6:M250,7,0)</f>
        <v>0.1531590850725863</v>
      </c>
      <c r="L156" s="296">
        <f>VLOOKUP($A156&amp;"-"&amp;L$1,Datos_trabajo_input!$E$6:N250,7,0)</f>
        <v>7.0725635092467E-3</v>
      </c>
      <c r="M156" s="296">
        <f>VLOOKUP($A156&amp;"-"&amp;M$1,Datos_trabajo_input!$E$6:O250,7,0)</f>
        <v>1.3953360506960923E-3</v>
      </c>
      <c r="N156" s="296">
        <f>VLOOKUP($A156&amp;"-"&amp;N$1,Datos_trabajo_input!$E$6:P250,7,0)</f>
        <v>0.26633485249065136</v>
      </c>
      <c r="O156" s="296">
        <f>VLOOKUP($A156&amp;"-"&amp;O$1,Datos_trabajo_input!$E$6:Q250,7,0)</f>
        <v>2.6095667350812694E-2</v>
      </c>
      <c r="P156" s="297">
        <f t="shared" si="20"/>
        <v>3.0477286077303245</v>
      </c>
      <c r="Q156" s="297">
        <f t="shared" si="21"/>
        <v>1.3577479745679</v>
      </c>
      <c r="R156" s="297">
        <f t="shared" si="22"/>
        <v>1.2359154456430443</v>
      </c>
      <c r="S156" s="297">
        <f t="shared" si="23"/>
        <v>5.707196851709271E-2</v>
      </c>
      <c r="T156" s="297">
        <f t="shared" si="24"/>
        <v>1.1259647941227713E-2</v>
      </c>
      <c r="U156" s="297">
        <f t="shared" si="25"/>
        <v>2.1491859771182127</v>
      </c>
      <c r="V156" s="297">
        <f t="shared" si="26"/>
        <v>0.21057868247219672</v>
      </c>
      <c r="W156" s="298">
        <f t="shared" si="27"/>
        <v>8.0694883039899974</v>
      </c>
    </row>
    <row r="157" spans="1:23">
      <c r="A157" s="175">
        <v>2013</v>
      </c>
      <c r="B157" s="285">
        <v>10</v>
      </c>
      <c r="C157" s="285" t="s">
        <v>128</v>
      </c>
      <c r="D157" s="175" t="s">
        <v>376</v>
      </c>
      <c r="E157" s="299" t="s">
        <v>29</v>
      </c>
      <c r="F157" s="300">
        <v>320.53471843635998</v>
      </c>
      <c r="G157" s="301">
        <v>34.844092742180003</v>
      </c>
      <c r="H157" s="302">
        <f t="shared" si="19"/>
        <v>0.10870614238656354</v>
      </c>
      <c r="I157" s="296">
        <f>VLOOKUP($A157&amp;"-"&amp;I$1,Datos_trabajo_input!$E$6:K251,7,0)</f>
        <v>0.37768548548776754</v>
      </c>
      <c r="J157" s="296">
        <f>VLOOKUP($A157&amp;"-"&amp;J$1,Datos_trabajo_input!$E$6:L251,7,0)</f>
        <v>0.16825701003823931</v>
      </c>
      <c r="K157" s="296">
        <f>VLOOKUP($A157&amp;"-"&amp;K$1,Datos_trabajo_input!$E$6:M251,7,0)</f>
        <v>0.1531590850725863</v>
      </c>
      <c r="L157" s="296">
        <f>VLOOKUP($A157&amp;"-"&amp;L$1,Datos_trabajo_input!$E$6:N251,7,0)</f>
        <v>7.0725635092467E-3</v>
      </c>
      <c r="M157" s="296">
        <f>VLOOKUP($A157&amp;"-"&amp;M$1,Datos_trabajo_input!$E$6:O251,7,0)</f>
        <v>1.3953360506960923E-3</v>
      </c>
      <c r="N157" s="296">
        <f>VLOOKUP($A157&amp;"-"&amp;N$1,Datos_trabajo_input!$E$6:P251,7,0)</f>
        <v>0.26633485249065136</v>
      </c>
      <c r="O157" s="296">
        <f>VLOOKUP($A157&amp;"-"&amp;O$1,Datos_trabajo_input!$E$6:Q251,7,0)</f>
        <v>2.6095667350812694E-2</v>
      </c>
      <c r="P157" s="297">
        <f t="shared" si="20"/>
        <v>13.160108083711052</v>
      </c>
      <c r="Q157" s="297">
        <f t="shared" si="21"/>
        <v>5.8627628622943222</v>
      </c>
      <c r="R157" s="297">
        <f t="shared" si="22"/>
        <v>5.3366893645766336</v>
      </c>
      <c r="S157" s="297">
        <f t="shared" si="23"/>
        <v>0.24643705884115008</v>
      </c>
      <c r="T157" s="297">
        <f t="shared" si="24"/>
        <v>4.8619218756961818E-2</v>
      </c>
      <c r="U157" s="297">
        <f t="shared" si="25"/>
        <v>9.2801963006590871</v>
      </c>
      <c r="V157" s="297">
        <f t="shared" si="26"/>
        <v>0.90927985334079631</v>
      </c>
      <c r="W157" s="298">
        <f t="shared" si="27"/>
        <v>34.844092742180003</v>
      </c>
    </row>
    <row r="158" spans="1:23">
      <c r="A158" s="175">
        <v>2013</v>
      </c>
      <c r="B158" s="285">
        <v>10</v>
      </c>
      <c r="C158" s="285" t="s">
        <v>128</v>
      </c>
      <c r="D158" s="175" t="s">
        <v>376</v>
      </c>
      <c r="E158" s="299" t="s">
        <v>30</v>
      </c>
      <c r="F158" s="300">
        <v>777.09384242371004</v>
      </c>
      <c r="G158" s="301">
        <v>74.348323283520003</v>
      </c>
      <c r="H158" s="302">
        <f t="shared" si="19"/>
        <v>9.5674832593746914E-2</v>
      </c>
      <c r="I158" s="296">
        <f>VLOOKUP($A158&amp;"-"&amp;I$1,Datos_trabajo_input!$E$6:K252,7,0)</f>
        <v>0.37768548548776754</v>
      </c>
      <c r="J158" s="296">
        <f>VLOOKUP($A158&amp;"-"&amp;J$1,Datos_trabajo_input!$E$6:L252,7,0)</f>
        <v>0.16825701003823931</v>
      </c>
      <c r="K158" s="296">
        <f>VLOOKUP($A158&amp;"-"&amp;K$1,Datos_trabajo_input!$E$6:M252,7,0)</f>
        <v>0.1531590850725863</v>
      </c>
      <c r="L158" s="296">
        <f>VLOOKUP($A158&amp;"-"&amp;L$1,Datos_trabajo_input!$E$6:N252,7,0)</f>
        <v>7.0725635092467E-3</v>
      </c>
      <c r="M158" s="296">
        <f>VLOOKUP($A158&amp;"-"&amp;M$1,Datos_trabajo_input!$E$6:O252,7,0)</f>
        <v>1.3953360506960923E-3</v>
      </c>
      <c r="N158" s="296">
        <f>VLOOKUP($A158&amp;"-"&amp;N$1,Datos_trabajo_input!$E$6:P252,7,0)</f>
        <v>0.26633485249065136</v>
      </c>
      <c r="O158" s="296">
        <f>VLOOKUP($A158&amp;"-"&amp;O$1,Datos_trabajo_input!$E$6:Q252,7,0)</f>
        <v>2.6095667350812694E-2</v>
      </c>
      <c r="P158" s="297">
        <f t="shared" si="20"/>
        <v>28.080282574537744</v>
      </c>
      <c r="Q158" s="297">
        <f t="shared" si="21"/>
        <v>12.509626577041487</v>
      </c>
      <c r="R158" s="297">
        <f t="shared" si="22"/>
        <v>11.387121170784789</v>
      </c>
      <c r="S158" s="297">
        <f t="shared" si="23"/>
        <v>0.52583323822870032</v>
      </c>
      <c r="T158" s="297">
        <f t="shared" si="24"/>
        <v>0.10374089578630313</v>
      </c>
      <c r="U158" s="297">
        <f t="shared" si="25"/>
        <v>19.80154971464356</v>
      </c>
      <c r="V158" s="297">
        <f t="shared" si="26"/>
        <v>1.9401691124974203</v>
      </c>
      <c r="W158" s="298">
        <f t="shared" si="27"/>
        <v>74.348323283520003</v>
      </c>
    </row>
    <row r="159" spans="1:23">
      <c r="A159" s="175">
        <v>2013</v>
      </c>
      <c r="B159" s="285">
        <v>10</v>
      </c>
      <c r="C159" s="285" t="s">
        <v>128</v>
      </c>
      <c r="D159" s="175" t="s">
        <v>376</v>
      </c>
      <c r="E159" s="299" t="s">
        <v>118</v>
      </c>
      <c r="F159" s="300">
        <v>3269.5175936888099</v>
      </c>
      <c r="G159" s="301">
        <v>283.95985674006999</v>
      </c>
      <c r="H159" s="302">
        <f t="shared" si="19"/>
        <v>8.6850689315206994E-2</v>
      </c>
      <c r="I159" s="296">
        <f>VLOOKUP($A159&amp;"-"&amp;I$1,Datos_trabajo_input!$E$6:K253,7,0)</f>
        <v>0.37768548548776754</v>
      </c>
      <c r="J159" s="296">
        <f>VLOOKUP($A159&amp;"-"&amp;J$1,Datos_trabajo_input!$E$6:L253,7,0)</f>
        <v>0.16825701003823931</v>
      </c>
      <c r="K159" s="296">
        <f>VLOOKUP($A159&amp;"-"&amp;K$1,Datos_trabajo_input!$E$6:M253,7,0)</f>
        <v>0.1531590850725863</v>
      </c>
      <c r="L159" s="296">
        <f>VLOOKUP($A159&amp;"-"&amp;L$1,Datos_trabajo_input!$E$6:N253,7,0)</f>
        <v>7.0725635092467E-3</v>
      </c>
      <c r="M159" s="296">
        <f>VLOOKUP($A159&amp;"-"&amp;M$1,Datos_trabajo_input!$E$6:O253,7,0)</f>
        <v>1.3953360506960923E-3</v>
      </c>
      <c r="N159" s="296">
        <f>VLOOKUP($A159&amp;"-"&amp;N$1,Datos_trabajo_input!$E$6:P253,7,0)</f>
        <v>0.26633485249065136</v>
      </c>
      <c r="O159" s="296">
        <f>VLOOKUP($A159&amp;"-"&amp;O$1,Datos_trabajo_input!$E$6:Q253,7,0)</f>
        <v>2.6095667350812694E-2</v>
      </c>
      <c r="P159" s="297">
        <f t="shared" si="20"/>
        <v>107.24751635191025</v>
      </c>
      <c r="Q159" s="297">
        <f t="shared" si="21"/>
        <v>47.778236465970956</v>
      </c>
      <c r="R159" s="297">
        <f t="shared" si="22"/>
        <v>43.491031855651798</v>
      </c>
      <c r="S159" s="297">
        <f t="shared" si="23"/>
        <v>2.0083241208707396</v>
      </c>
      <c r="T159" s="297">
        <f t="shared" si="24"/>
        <v>0.39621942505991742</v>
      </c>
      <c r="U159" s="297">
        <f t="shared" si="25"/>
        <v>75.628406558133037</v>
      </c>
      <c r="V159" s="297">
        <f t="shared" si="26"/>
        <v>7.4101219624732941</v>
      </c>
      <c r="W159" s="298">
        <f t="shared" si="27"/>
        <v>283.95985674006994</v>
      </c>
    </row>
    <row r="160" spans="1:23">
      <c r="A160" s="175">
        <v>2013</v>
      </c>
      <c r="B160" s="285">
        <v>10</v>
      </c>
      <c r="C160" s="285" t="s">
        <v>128</v>
      </c>
      <c r="D160" s="175" t="s">
        <v>376</v>
      </c>
      <c r="E160" s="299" t="s">
        <v>32</v>
      </c>
      <c r="F160" s="300">
        <v>411.08816850807</v>
      </c>
      <c r="G160" s="301">
        <v>34.471964564330001</v>
      </c>
      <c r="H160" s="302">
        <f t="shared" si="19"/>
        <v>8.385540427844565E-2</v>
      </c>
      <c r="I160" s="296">
        <f>VLOOKUP($A160&amp;"-"&amp;I$1,Datos_trabajo_input!$E$6:K254,7,0)</f>
        <v>0.37768548548776754</v>
      </c>
      <c r="J160" s="296">
        <f>VLOOKUP($A160&amp;"-"&amp;J$1,Datos_trabajo_input!$E$6:L254,7,0)</f>
        <v>0.16825701003823931</v>
      </c>
      <c r="K160" s="296">
        <f>VLOOKUP($A160&amp;"-"&amp;K$1,Datos_trabajo_input!$E$6:M254,7,0)</f>
        <v>0.1531590850725863</v>
      </c>
      <c r="L160" s="296">
        <f>VLOOKUP($A160&amp;"-"&amp;L$1,Datos_trabajo_input!$E$6:N254,7,0)</f>
        <v>7.0725635092467E-3</v>
      </c>
      <c r="M160" s="296">
        <f>VLOOKUP($A160&amp;"-"&amp;M$1,Datos_trabajo_input!$E$6:O254,7,0)</f>
        <v>1.3953360506960923E-3</v>
      </c>
      <c r="N160" s="296">
        <f>VLOOKUP($A160&amp;"-"&amp;N$1,Datos_trabajo_input!$E$6:P254,7,0)</f>
        <v>0.26633485249065136</v>
      </c>
      <c r="O160" s="296">
        <f>VLOOKUP($A160&amp;"-"&amp;O$1,Datos_trabajo_input!$E$6:Q254,7,0)</f>
        <v>2.6095667350812694E-2</v>
      </c>
      <c r="P160" s="297">
        <f t="shared" si="20"/>
        <v>13.019560672196095</v>
      </c>
      <c r="Q160" s="297">
        <f t="shared" si="21"/>
        <v>5.800149687738303</v>
      </c>
      <c r="R160" s="297">
        <f t="shared" si="22"/>
        <v>5.2796945533273991</v>
      </c>
      <c r="S160" s="297">
        <f t="shared" si="23"/>
        <v>0.24380515866972569</v>
      </c>
      <c r="T160" s="297">
        <f t="shared" si="24"/>
        <v>4.8099974894927865E-2</v>
      </c>
      <c r="U160" s="297">
        <f t="shared" si="25"/>
        <v>9.1810855973037917</v>
      </c>
      <c r="V160" s="297">
        <f t="shared" si="26"/>
        <v>0.89956892019975854</v>
      </c>
      <c r="W160" s="298">
        <f t="shared" si="27"/>
        <v>34.471964564329994</v>
      </c>
    </row>
    <row r="161" spans="1:23">
      <c r="A161" s="175">
        <v>2013</v>
      </c>
      <c r="B161" s="285">
        <v>10</v>
      </c>
      <c r="C161" s="285" t="s">
        <v>128</v>
      </c>
      <c r="D161" s="175" t="s">
        <v>376</v>
      </c>
      <c r="E161" s="299" t="s">
        <v>33</v>
      </c>
      <c r="F161" s="300">
        <v>427.93821800322002</v>
      </c>
      <c r="G161" s="301">
        <v>36.69188210678</v>
      </c>
      <c r="H161" s="302">
        <f t="shared" si="19"/>
        <v>8.5741073274516258E-2</v>
      </c>
      <c r="I161" s="296">
        <f>VLOOKUP($A161&amp;"-"&amp;I$1,Datos_trabajo_input!$E$6:K255,7,0)</f>
        <v>0.37768548548776754</v>
      </c>
      <c r="J161" s="296">
        <f>VLOOKUP($A161&amp;"-"&amp;J$1,Datos_trabajo_input!$E$6:L255,7,0)</f>
        <v>0.16825701003823931</v>
      </c>
      <c r="K161" s="296">
        <f>VLOOKUP($A161&amp;"-"&amp;K$1,Datos_trabajo_input!$E$6:M255,7,0)</f>
        <v>0.1531590850725863</v>
      </c>
      <c r="L161" s="296">
        <f>VLOOKUP($A161&amp;"-"&amp;L$1,Datos_trabajo_input!$E$6:N255,7,0)</f>
        <v>7.0725635092467E-3</v>
      </c>
      <c r="M161" s="296">
        <f>VLOOKUP($A161&amp;"-"&amp;M$1,Datos_trabajo_input!$E$6:O255,7,0)</f>
        <v>1.3953360506960923E-3</v>
      </c>
      <c r="N161" s="296">
        <f>VLOOKUP($A161&amp;"-"&amp;N$1,Datos_trabajo_input!$E$6:P255,7,0)</f>
        <v>0.26633485249065136</v>
      </c>
      <c r="O161" s="296">
        <f>VLOOKUP($A161&amp;"-"&amp;O$1,Datos_trabajo_input!$E$6:Q255,7,0)</f>
        <v>2.6095667350812694E-2</v>
      </c>
      <c r="P161" s="297">
        <f t="shared" si="20"/>
        <v>13.857991306959136</v>
      </c>
      <c r="Q161" s="297">
        <f t="shared" si="21"/>
        <v>6.1736663759623758</v>
      </c>
      <c r="R161" s="297">
        <f t="shared" si="22"/>
        <v>5.6196950930656246</v>
      </c>
      <c r="S161" s="297">
        <f t="shared" si="23"/>
        <v>0.25950566647399415</v>
      </c>
      <c r="T161" s="297">
        <f t="shared" si="24"/>
        <v>5.1197505871481024E-2</v>
      </c>
      <c r="U161" s="297">
        <f t="shared" si="25"/>
        <v>9.7723270085136207</v>
      </c>
      <c r="V161" s="297">
        <f t="shared" si="26"/>
        <v>0.95749914993376728</v>
      </c>
      <c r="W161" s="298">
        <f t="shared" si="27"/>
        <v>36.69188210678</v>
      </c>
    </row>
    <row r="162" spans="1:23">
      <c r="A162" s="175">
        <v>2013</v>
      </c>
      <c r="B162" s="285">
        <v>10</v>
      </c>
      <c r="C162" s="285" t="s">
        <v>128</v>
      </c>
      <c r="D162" s="175" t="s">
        <v>376</v>
      </c>
      <c r="E162" s="299" t="s">
        <v>35</v>
      </c>
      <c r="F162" s="300">
        <v>447.15046267392</v>
      </c>
      <c r="G162" s="301">
        <v>40.949531638529997</v>
      </c>
      <c r="H162" s="302">
        <f t="shared" si="19"/>
        <v>9.1578864513871774E-2</v>
      </c>
      <c r="I162" s="296">
        <f>VLOOKUP($A162&amp;"-"&amp;I$1,Datos_trabajo_input!$E$6:K256,7,0)</f>
        <v>0.37768548548776754</v>
      </c>
      <c r="J162" s="296">
        <f>VLOOKUP($A162&amp;"-"&amp;J$1,Datos_trabajo_input!$E$6:L256,7,0)</f>
        <v>0.16825701003823931</v>
      </c>
      <c r="K162" s="296">
        <f>VLOOKUP($A162&amp;"-"&amp;K$1,Datos_trabajo_input!$E$6:M256,7,0)</f>
        <v>0.1531590850725863</v>
      </c>
      <c r="L162" s="296">
        <f>VLOOKUP($A162&amp;"-"&amp;L$1,Datos_trabajo_input!$E$6:N256,7,0)</f>
        <v>7.0725635092467E-3</v>
      </c>
      <c r="M162" s="296">
        <f>VLOOKUP($A162&amp;"-"&amp;M$1,Datos_trabajo_input!$E$6:O256,7,0)</f>
        <v>1.3953360506960923E-3</v>
      </c>
      <c r="N162" s="296">
        <f>VLOOKUP($A162&amp;"-"&amp;N$1,Datos_trabajo_input!$E$6:P256,7,0)</f>
        <v>0.26633485249065136</v>
      </c>
      <c r="O162" s="296">
        <f>VLOOKUP($A162&amp;"-"&amp;O$1,Datos_trabajo_input!$E$6:Q256,7,0)</f>
        <v>2.6095667350812694E-2</v>
      </c>
      <c r="P162" s="297">
        <f t="shared" si="20"/>
        <v>15.466043737394898</v>
      </c>
      <c r="Q162" s="297">
        <f t="shared" si="21"/>
        <v>6.8900457559653399</v>
      </c>
      <c r="R162" s="297">
        <f t="shared" si="22"/>
        <v>6.2717927999081802</v>
      </c>
      <c r="S162" s="297">
        <f t="shared" si="23"/>
        <v>0.28961816318741046</v>
      </c>
      <c r="T162" s="297">
        <f t="shared" si="24"/>
        <v>5.713835775436113E-2</v>
      </c>
      <c r="U162" s="297">
        <f t="shared" si="25"/>
        <v>10.906287468509149</v>
      </c>
      <c r="V162" s="297">
        <f t="shared" si="26"/>
        <v>1.0686053558106587</v>
      </c>
      <c r="W162" s="298">
        <f t="shared" si="27"/>
        <v>40.949531638529997</v>
      </c>
    </row>
    <row r="163" spans="1:23">
      <c r="A163" s="175">
        <v>2013</v>
      </c>
      <c r="B163" s="285">
        <v>10</v>
      </c>
      <c r="C163" s="285" t="s">
        <v>128</v>
      </c>
      <c r="D163" s="175" t="s">
        <v>376</v>
      </c>
      <c r="E163" s="299" t="s">
        <v>36</v>
      </c>
      <c r="F163" s="300">
        <v>171.11003118542999</v>
      </c>
      <c r="G163" s="301">
        <v>13.13946751782</v>
      </c>
      <c r="H163" s="302">
        <f t="shared" si="19"/>
        <v>7.6789580521909373E-2</v>
      </c>
      <c r="I163" s="296">
        <f>VLOOKUP($A163&amp;"-"&amp;I$1,Datos_trabajo_input!$E$6:K257,7,0)</f>
        <v>0.37768548548776754</v>
      </c>
      <c r="J163" s="296">
        <f>VLOOKUP($A163&amp;"-"&amp;J$1,Datos_trabajo_input!$E$6:L257,7,0)</f>
        <v>0.16825701003823931</v>
      </c>
      <c r="K163" s="296">
        <f>VLOOKUP($A163&amp;"-"&amp;K$1,Datos_trabajo_input!$E$6:M257,7,0)</f>
        <v>0.1531590850725863</v>
      </c>
      <c r="L163" s="296">
        <f>VLOOKUP($A163&amp;"-"&amp;L$1,Datos_trabajo_input!$E$6:N257,7,0)</f>
        <v>7.0725635092467E-3</v>
      </c>
      <c r="M163" s="296">
        <f>VLOOKUP($A163&amp;"-"&amp;M$1,Datos_trabajo_input!$E$6:O257,7,0)</f>
        <v>1.3953360506960923E-3</v>
      </c>
      <c r="N163" s="296">
        <f>VLOOKUP($A163&amp;"-"&amp;N$1,Datos_trabajo_input!$E$6:P257,7,0)</f>
        <v>0.26633485249065136</v>
      </c>
      <c r="O163" s="296">
        <f>VLOOKUP($A163&amp;"-"&amp;O$1,Datos_trabajo_input!$E$6:Q257,7,0)</f>
        <v>2.6095667350812694E-2</v>
      </c>
      <c r="P163" s="297">
        <f t="shared" si="20"/>
        <v>4.9625861685185981</v>
      </c>
      <c r="Q163" s="297">
        <f t="shared" si="21"/>
        <v>2.2108075180429592</v>
      </c>
      <c r="R163" s="297">
        <f t="shared" si="22"/>
        <v>2.0124288233702776</v>
      </c>
      <c r="S163" s="297">
        <f t="shared" si="23"/>
        <v>9.2929718497466049E-2</v>
      </c>
      <c r="T163" s="297">
        <f t="shared" si="24"/>
        <v>1.8333972714564547E-2</v>
      </c>
      <c r="U163" s="297">
        <f t="shared" si="25"/>
        <v>3.4994981431642946</v>
      </c>
      <c r="V163" s="297">
        <f t="shared" si="26"/>
        <v>0.34288317351183928</v>
      </c>
      <c r="W163" s="298">
        <f t="shared" si="27"/>
        <v>13.139467517820002</v>
      </c>
    </row>
    <row r="164" spans="1:23">
      <c r="A164" s="175">
        <v>2013</v>
      </c>
      <c r="B164" s="285">
        <v>10</v>
      </c>
      <c r="C164" s="285" t="s">
        <v>128</v>
      </c>
      <c r="D164" s="175" t="s">
        <v>376</v>
      </c>
      <c r="E164" s="299" t="s">
        <v>37</v>
      </c>
      <c r="F164" s="300">
        <v>412.27644542140001</v>
      </c>
      <c r="G164" s="301">
        <v>34.80181143475</v>
      </c>
      <c r="H164" s="302">
        <f t="shared" si="19"/>
        <v>8.441377580806983E-2</v>
      </c>
      <c r="I164" s="296">
        <f>VLOOKUP($A164&amp;"-"&amp;I$1,Datos_trabajo_input!$E$6:K258,7,0)</f>
        <v>0.37768548548776754</v>
      </c>
      <c r="J164" s="296">
        <f>VLOOKUP($A164&amp;"-"&amp;J$1,Datos_trabajo_input!$E$6:L258,7,0)</f>
        <v>0.16825701003823931</v>
      </c>
      <c r="K164" s="296">
        <f>VLOOKUP($A164&amp;"-"&amp;K$1,Datos_trabajo_input!$E$6:M258,7,0)</f>
        <v>0.1531590850725863</v>
      </c>
      <c r="L164" s="296">
        <f>VLOOKUP($A164&amp;"-"&amp;L$1,Datos_trabajo_input!$E$6:N258,7,0)</f>
        <v>7.0725635092467E-3</v>
      </c>
      <c r="M164" s="296">
        <f>VLOOKUP($A164&amp;"-"&amp;M$1,Datos_trabajo_input!$E$6:O258,7,0)</f>
        <v>1.3953360506960923E-3</v>
      </c>
      <c r="N164" s="296">
        <f>VLOOKUP($A164&amp;"-"&amp;N$1,Datos_trabajo_input!$E$6:P258,7,0)</f>
        <v>0.26633485249065136</v>
      </c>
      <c r="O164" s="296">
        <f>VLOOKUP($A164&amp;"-"&amp;O$1,Datos_trabajo_input!$E$6:Q258,7,0)</f>
        <v>2.6095667350812694E-2</v>
      </c>
      <c r="P164" s="297">
        <f t="shared" si="20"/>
        <v>13.144139047587293</v>
      </c>
      <c r="Q164" s="297">
        <f t="shared" si="21"/>
        <v>5.8556487359256426</v>
      </c>
      <c r="R164" s="297">
        <f t="shared" si="22"/>
        <v>5.3302135982149821</v>
      </c>
      <c r="S164" s="297">
        <f t="shared" si="23"/>
        <v>0.2461380216090974</v>
      </c>
      <c r="T164" s="297">
        <f t="shared" si="24"/>
        <v>4.8560222124434171E-2</v>
      </c>
      <c r="U164" s="297">
        <f t="shared" si="25"/>
        <v>9.268935314881606</v>
      </c>
      <c r="V164" s="297">
        <f t="shared" si="26"/>
        <v>0.90817649440694548</v>
      </c>
      <c r="W164" s="298">
        <f t="shared" si="27"/>
        <v>34.80181143475</v>
      </c>
    </row>
    <row r="165" spans="1:23">
      <c r="A165" s="175">
        <v>2013</v>
      </c>
      <c r="B165" s="285">
        <v>10</v>
      </c>
      <c r="C165" s="285" t="s">
        <v>128</v>
      </c>
      <c r="D165" s="175" t="s">
        <v>376</v>
      </c>
      <c r="E165" s="299" t="s">
        <v>38</v>
      </c>
      <c r="F165" s="300">
        <v>54.428327467910002</v>
      </c>
      <c r="G165" s="301">
        <v>3.6802375613399998</v>
      </c>
      <c r="H165" s="302">
        <f t="shared" si="19"/>
        <v>6.7616216271018145E-2</v>
      </c>
      <c r="I165" s="296">
        <f>VLOOKUP($A165&amp;"-"&amp;I$1,Datos_trabajo_input!$E$6:K259,7,0)</f>
        <v>0.37768548548776754</v>
      </c>
      <c r="J165" s="296">
        <f>VLOOKUP($A165&amp;"-"&amp;J$1,Datos_trabajo_input!$E$6:L259,7,0)</f>
        <v>0.16825701003823931</v>
      </c>
      <c r="K165" s="296">
        <f>VLOOKUP($A165&amp;"-"&amp;K$1,Datos_trabajo_input!$E$6:M259,7,0)</f>
        <v>0.1531590850725863</v>
      </c>
      <c r="L165" s="296">
        <f>VLOOKUP($A165&amp;"-"&amp;L$1,Datos_trabajo_input!$E$6:N259,7,0)</f>
        <v>7.0725635092467E-3</v>
      </c>
      <c r="M165" s="296">
        <f>VLOOKUP($A165&amp;"-"&amp;M$1,Datos_trabajo_input!$E$6:O259,7,0)</f>
        <v>1.3953360506960923E-3</v>
      </c>
      <c r="N165" s="296">
        <f>VLOOKUP($A165&amp;"-"&amp;N$1,Datos_trabajo_input!$E$6:P259,7,0)</f>
        <v>0.26633485249065136</v>
      </c>
      <c r="O165" s="296">
        <f>VLOOKUP($A165&amp;"-"&amp;O$1,Datos_trabajo_input!$E$6:Q259,7,0)</f>
        <v>2.6095667350812694E-2</v>
      </c>
      <c r="P165" s="297">
        <f t="shared" si="20"/>
        <v>1.3899723100650154</v>
      </c>
      <c r="Q165" s="297">
        <f t="shared" si="21"/>
        <v>0.61922576830148968</v>
      </c>
      <c r="R165" s="297">
        <f t="shared" si="22"/>
        <v>0.56366181774460056</v>
      </c>
      <c r="S165" s="297">
        <f t="shared" si="23"/>
        <v>2.6028713881692346E-2</v>
      </c>
      <c r="T165" s="297">
        <f t="shared" si="24"/>
        <v>5.1351681444635729E-3</v>
      </c>
      <c r="U165" s="297">
        <f t="shared" si="25"/>
        <v>0.98017552803004337</v>
      </c>
      <c r="V165" s="297">
        <f t="shared" si="26"/>
        <v>9.6038255172694764E-2</v>
      </c>
      <c r="W165" s="298">
        <f t="shared" si="27"/>
        <v>3.6802375613399989</v>
      </c>
    </row>
    <row r="166" spans="1:23">
      <c r="A166" s="178">
        <v>2013</v>
      </c>
      <c r="B166" s="285">
        <v>10</v>
      </c>
      <c r="C166" s="285" t="s">
        <v>128</v>
      </c>
      <c r="D166" s="178" t="s">
        <v>376</v>
      </c>
      <c r="E166" s="304" t="s">
        <v>39</v>
      </c>
      <c r="F166" s="305">
        <v>74.419639016779996</v>
      </c>
      <c r="G166" s="306">
        <v>7.21238229158</v>
      </c>
      <c r="H166" s="307">
        <f t="shared" si="19"/>
        <v>9.6915039993055674E-2</v>
      </c>
      <c r="I166" s="296">
        <f>VLOOKUP($A166&amp;"-"&amp;I$1,Datos_trabajo_input!$E$6:K260,7,0)</f>
        <v>0.37768548548776754</v>
      </c>
      <c r="J166" s="296">
        <f>VLOOKUP($A166&amp;"-"&amp;J$1,Datos_trabajo_input!$E$6:L260,7,0)</f>
        <v>0.16825701003823931</v>
      </c>
      <c r="K166" s="296">
        <f>VLOOKUP($A166&amp;"-"&amp;K$1,Datos_trabajo_input!$E$6:M260,7,0)</f>
        <v>0.1531590850725863</v>
      </c>
      <c r="L166" s="296">
        <f>VLOOKUP($A166&amp;"-"&amp;L$1,Datos_trabajo_input!$E$6:N260,7,0)</f>
        <v>7.0725635092467E-3</v>
      </c>
      <c r="M166" s="296">
        <f>VLOOKUP($A166&amp;"-"&amp;M$1,Datos_trabajo_input!$E$6:O260,7,0)</f>
        <v>1.3953360506960923E-3</v>
      </c>
      <c r="N166" s="296">
        <f>VLOOKUP($A166&amp;"-"&amp;N$1,Datos_trabajo_input!$E$6:P260,7,0)</f>
        <v>0.26633485249065136</v>
      </c>
      <c r="O166" s="296">
        <f>VLOOKUP($A166&amp;"-"&amp;O$1,Datos_trabajo_input!$E$6:Q260,7,0)</f>
        <v>2.6095667350812694E-2</v>
      </c>
      <c r="P166" s="297">
        <f t="shared" si="20"/>
        <v>2.7240121073187695</v>
      </c>
      <c r="Q166" s="297">
        <f t="shared" si="21"/>
        <v>1.2135338796339956</v>
      </c>
      <c r="R166" s="297">
        <f t="shared" si="22"/>
        <v>1.1046418729721161</v>
      </c>
      <c r="S166" s="297">
        <f t="shared" si="23"/>
        <v>5.10100318101658E-2</v>
      </c>
      <c r="T166" s="297">
        <f t="shared" si="24"/>
        <v>1.006369702284367E-2</v>
      </c>
      <c r="U166" s="297">
        <f t="shared" si="25"/>
        <v>1.9209087737341453</v>
      </c>
      <c r="V166" s="297">
        <f t="shared" si="26"/>
        <v>0.18821192908796386</v>
      </c>
      <c r="W166" s="298">
        <f t="shared" si="27"/>
        <v>7.2123822915799991</v>
      </c>
    </row>
    <row r="167" spans="1:23">
      <c r="A167" s="172">
        <v>2014</v>
      </c>
      <c r="B167" s="285">
        <v>5</v>
      </c>
      <c r="C167" s="285" t="s">
        <v>123</v>
      </c>
      <c r="D167" s="172" t="s">
        <v>366</v>
      </c>
      <c r="E167" s="172" t="s">
        <v>34</v>
      </c>
      <c r="F167" s="293">
        <v>839.03196241543003</v>
      </c>
      <c r="G167" s="294">
        <v>68.749294590670004</v>
      </c>
      <c r="H167" s="295">
        <f t="shared" si="19"/>
        <v>8.1938826731645001E-2</v>
      </c>
      <c r="I167" s="296">
        <f>VLOOKUP($A167&amp;"-"&amp;I$1,Datos_trabajo_input!$E$6:K261,7,0)</f>
        <v>0.36276121220170893</v>
      </c>
      <c r="J167" s="296">
        <f>VLOOKUP($A167&amp;"-"&amp;J$1,Datos_trabajo_input!$E$6:L261,7,0)</f>
        <v>0.18340403218665605</v>
      </c>
      <c r="K167" s="296">
        <f>VLOOKUP($A167&amp;"-"&amp;K$1,Datos_trabajo_input!$E$6:M261,7,0)</f>
        <v>0.14044859875149424</v>
      </c>
      <c r="L167" s="296">
        <f>VLOOKUP($A167&amp;"-"&amp;L$1,Datos_trabajo_input!$E$6:N261,7,0)</f>
        <v>8.0051578341523884E-3</v>
      </c>
      <c r="M167" s="296">
        <f>VLOOKUP($A167&amp;"-"&amp;M$1,Datos_trabajo_input!$E$6:O261,7,0)</f>
        <v>1.4070593704343206E-3</v>
      </c>
      <c r="N167" s="296">
        <f>VLOOKUP($A167&amp;"-"&amp;N$1,Datos_trabajo_input!$E$6:P261,7,0)</f>
        <v>0.27830859565236643</v>
      </c>
      <c r="O167" s="296">
        <f>VLOOKUP($A167&amp;"-"&amp;O$1,Datos_trabajo_input!$E$6:Q261,7,0)</f>
        <v>2.5665344003187675E-2</v>
      </c>
      <c r="P167" s="297">
        <f t="shared" si="20"/>
        <v>24.939577443723842</v>
      </c>
      <c r="Q167" s="297">
        <f t="shared" si="21"/>
        <v>12.608897837917139</v>
      </c>
      <c r="R167" s="297">
        <f t="shared" si="22"/>
        <v>9.655742090413284</v>
      </c>
      <c r="S167" s="297">
        <f t="shared" si="23"/>
        <v>0.55034895418495244</v>
      </c>
      <c r="T167" s="297">
        <f t="shared" si="24"/>
        <v>9.6734339164551778E-2</v>
      </c>
      <c r="U167" s="297">
        <f t="shared" si="25"/>
        <v>19.133519629620199</v>
      </c>
      <c r="V167" s="297">
        <f t="shared" si="26"/>
        <v>1.7644742956460353</v>
      </c>
      <c r="W167" s="298">
        <f t="shared" si="27"/>
        <v>68.749294590670004</v>
      </c>
    </row>
    <row r="168" spans="1:23">
      <c r="A168" s="175">
        <v>2014</v>
      </c>
      <c r="B168" s="285">
        <v>5</v>
      </c>
      <c r="C168" s="285" t="s">
        <v>123</v>
      </c>
      <c r="D168" s="175" t="s">
        <v>366</v>
      </c>
      <c r="E168" s="299" t="s">
        <v>25</v>
      </c>
      <c r="F168" s="300">
        <v>73.18093647488999</v>
      </c>
      <c r="G168" s="301">
        <v>4.69439311005</v>
      </c>
      <c r="H168" s="302">
        <f t="shared" si="19"/>
        <v>6.4147759460016621E-2</v>
      </c>
      <c r="I168" s="296">
        <f>VLOOKUP($A168&amp;"-"&amp;I$1,Datos_trabajo_input!$E$6:K262,7,0)</f>
        <v>0.36276121220170893</v>
      </c>
      <c r="J168" s="296">
        <f>VLOOKUP($A168&amp;"-"&amp;J$1,Datos_trabajo_input!$E$6:L262,7,0)</f>
        <v>0.18340403218665605</v>
      </c>
      <c r="K168" s="296">
        <f>VLOOKUP($A168&amp;"-"&amp;K$1,Datos_trabajo_input!$E$6:M262,7,0)</f>
        <v>0.14044859875149424</v>
      </c>
      <c r="L168" s="296">
        <f>VLOOKUP($A168&amp;"-"&amp;L$1,Datos_trabajo_input!$E$6:N262,7,0)</f>
        <v>8.0051578341523884E-3</v>
      </c>
      <c r="M168" s="296">
        <f>VLOOKUP($A168&amp;"-"&amp;M$1,Datos_trabajo_input!$E$6:O262,7,0)</f>
        <v>1.4070593704343206E-3</v>
      </c>
      <c r="N168" s="296">
        <f>VLOOKUP($A168&amp;"-"&amp;N$1,Datos_trabajo_input!$E$6:P262,7,0)</f>
        <v>0.27830859565236643</v>
      </c>
      <c r="O168" s="296">
        <f>VLOOKUP($A168&amp;"-"&amp;O$1,Datos_trabajo_input!$E$6:Q262,7,0)</f>
        <v>2.5665344003187675E-2</v>
      </c>
      <c r="P168" s="297">
        <f t="shared" si="20"/>
        <v>1.7029437351530885</v>
      </c>
      <c r="Q168" s="297">
        <f t="shared" si="21"/>
        <v>0.86097062505242661</v>
      </c>
      <c r="R168" s="297">
        <f t="shared" si="22"/>
        <v>0.65932093429519156</v>
      </c>
      <c r="S168" s="297">
        <f t="shared" si="23"/>
        <v>3.7579357781507755E-2</v>
      </c>
      <c r="T168" s="297">
        <f t="shared" si="24"/>
        <v>6.6052898139981652E-3</v>
      </c>
      <c r="U168" s="297">
        <f t="shared" si="25"/>
        <v>1.3064899538981605</v>
      </c>
      <c r="V168" s="297">
        <f t="shared" si="26"/>
        <v>0.12048321405562731</v>
      </c>
      <c r="W168" s="298">
        <f t="shared" si="27"/>
        <v>4.69439311005</v>
      </c>
    </row>
    <row r="169" spans="1:23">
      <c r="A169" s="175">
        <v>2014</v>
      </c>
      <c r="B169" s="285">
        <v>5</v>
      </c>
      <c r="C169" s="285" t="s">
        <v>123</v>
      </c>
      <c r="D169" s="175" t="s">
        <v>366</v>
      </c>
      <c r="E169" s="299" t="s">
        <v>26</v>
      </c>
      <c r="F169" s="300">
        <v>156.16134129746999</v>
      </c>
      <c r="G169" s="301">
        <v>13.49206730897</v>
      </c>
      <c r="H169" s="302">
        <f t="shared" si="19"/>
        <v>8.6398254503136679E-2</v>
      </c>
      <c r="I169" s="296">
        <f>VLOOKUP($A169&amp;"-"&amp;I$1,Datos_trabajo_input!$E$6:K263,7,0)</f>
        <v>0.36276121220170893</v>
      </c>
      <c r="J169" s="296">
        <f>VLOOKUP($A169&amp;"-"&amp;J$1,Datos_trabajo_input!$E$6:L263,7,0)</f>
        <v>0.18340403218665605</v>
      </c>
      <c r="K169" s="296">
        <f>VLOOKUP($A169&amp;"-"&amp;K$1,Datos_trabajo_input!$E$6:M263,7,0)</f>
        <v>0.14044859875149424</v>
      </c>
      <c r="L169" s="296">
        <f>VLOOKUP($A169&amp;"-"&amp;L$1,Datos_trabajo_input!$E$6:N263,7,0)</f>
        <v>8.0051578341523884E-3</v>
      </c>
      <c r="M169" s="296">
        <f>VLOOKUP($A169&amp;"-"&amp;M$1,Datos_trabajo_input!$E$6:O263,7,0)</f>
        <v>1.4070593704343206E-3</v>
      </c>
      <c r="N169" s="296">
        <f>VLOOKUP($A169&amp;"-"&amp;N$1,Datos_trabajo_input!$E$6:P263,7,0)</f>
        <v>0.27830859565236643</v>
      </c>
      <c r="O169" s="296">
        <f>VLOOKUP($A169&amp;"-"&amp;O$1,Datos_trabajo_input!$E$6:Q263,7,0)</f>
        <v>2.5665344003187675E-2</v>
      </c>
      <c r="P169" s="297">
        <f t="shared" si="20"/>
        <v>4.8943986921090064</v>
      </c>
      <c r="Q169" s="297">
        <f t="shared" si="21"/>
        <v>2.4744995469988638</v>
      </c>
      <c r="R169" s="297">
        <f t="shared" si="22"/>
        <v>1.8949419478056801</v>
      </c>
      <c r="S169" s="297">
        <f t="shared" si="23"/>
        <v>0.10800612831731253</v>
      </c>
      <c r="T169" s="297">
        <f t="shared" si="24"/>
        <v>1.8984139733616807E-2</v>
      </c>
      <c r="U169" s="297">
        <f t="shared" si="25"/>
        <v>3.7549583052066433</v>
      </c>
      <c r="V169" s="297">
        <f t="shared" si="26"/>
        <v>0.34627854879887765</v>
      </c>
      <c r="W169" s="298">
        <f t="shared" si="27"/>
        <v>13.49206730897</v>
      </c>
    </row>
    <row r="170" spans="1:23">
      <c r="A170" s="175">
        <v>2014</v>
      </c>
      <c r="B170" s="285">
        <v>5</v>
      </c>
      <c r="C170" s="285" t="s">
        <v>123</v>
      </c>
      <c r="D170" s="175" t="s">
        <v>366</v>
      </c>
      <c r="E170" s="299" t="s">
        <v>27</v>
      </c>
      <c r="F170" s="300">
        <v>262.97667430539002</v>
      </c>
      <c r="G170" s="301">
        <v>17.640444670000001</v>
      </c>
      <c r="H170" s="302">
        <f t="shared" si="19"/>
        <v>6.707988347861786E-2</v>
      </c>
      <c r="I170" s="296">
        <f>VLOOKUP($A170&amp;"-"&amp;I$1,Datos_trabajo_input!$E$6:K264,7,0)</f>
        <v>0.36276121220170893</v>
      </c>
      <c r="J170" s="296">
        <f>VLOOKUP($A170&amp;"-"&amp;J$1,Datos_trabajo_input!$E$6:L264,7,0)</f>
        <v>0.18340403218665605</v>
      </c>
      <c r="K170" s="296">
        <f>VLOOKUP($A170&amp;"-"&amp;K$1,Datos_trabajo_input!$E$6:M264,7,0)</f>
        <v>0.14044859875149424</v>
      </c>
      <c r="L170" s="296">
        <f>VLOOKUP($A170&amp;"-"&amp;L$1,Datos_trabajo_input!$E$6:N264,7,0)</f>
        <v>8.0051578341523884E-3</v>
      </c>
      <c r="M170" s="296">
        <f>VLOOKUP($A170&amp;"-"&amp;M$1,Datos_trabajo_input!$E$6:O264,7,0)</f>
        <v>1.4070593704343206E-3</v>
      </c>
      <c r="N170" s="296">
        <f>VLOOKUP($A170&amp;"-"&amp;N$1,Datos_trabajo_input!$E$6:P264,7,0)</f>
        <v>0.27830859565236643</v>
      </c>
      <c r="O170" s="296">
        <f>VLOOKUP($A170&amp;"-"&amp;O$1,Datos_trabajo_input!$E$6:Q264,7,0)</f>
        <v>2.5665344003187675E-2</v>
      </c>
      <c r="P170" s="297">
        <f t="shared" si="20"/>
        <v>6.3992690922663753</v>
      </c>
      <c r="Q170" s="297">
        <f t="shared" si="21"/>
        <v>3.2353286820436051</v>
      </c>
      <c r="R170" s="297">
        <f t="shared" si="22"/>
        <v>2.4775757352547654</v>
      </c>
      <c r="S170" s="297">
        <f t="shared" si="23"/>
        <v>0.14121454384798224</v>
      </c>
      <c r="T170" s="297">
        <f t="shared" si="24"/>
        <v>2.4821152971551668E-2</v>
      </c>
      <c r="U170" s="297">
        <f t="shared" si="25"/>
        <v>4.9094873827909726</v>
      </c>
      <c r="V170" s="297">
        <f t="shared" si="26"/>
        <v>0.45274808082474849</v>
      </c>
      <c r="W170" s="298">
        <f t="shared" si="27"/>
        <v>17.640444670000001</v>
      </c>
    </row>
    <row r="171" spans="1:23">
      <c r="A171" s="175">
        <v>2014</v>
      </c>
      <c r="B171" s="285">
        <v>5</v>
      </c>
      <c r="C171" s="285" t="s">
        <v>123</v>
      </c>
      <c r="D171" s="175" t="s">
        <v>366</v>
      </c>
      <c r="E171" s="299" t="s">
        <v>28</v>
      </c>
      <c r="F171" s="300">
        <v>131.07652156192</v>
      </c>
      <c r="G171" s="301">
        <v>9.53471081064</v>
      </c>
      <c r="H171" s="302">
        <f t="shared" si="19"/>
        <v>7.2741561166130286E-2</v>
      </c>
      <c r="I171" s="296">
        <f>VLOOKUP($A171&amp;"-"&amp;I$1,Datos_trabajo_input!$E$6:K265,7,0)</f>
        <v>0.36276121220170893</v>
      </c>
      <c r="J171" s="296">
        <f>VLOOKUP($A171&amp;"-"&amp;J$1,Datos_trabajo_input!$E$6:L265,7,0)</f>
        <v>0.18340403218665605</v>
      </c>
      <c r="K171" s="296">
        <f>VLOOKUP($A171&amp;"-"&amp;K$1,Datos_trabajo_input!$E$6:M265,7,0)</f>
        <v>0.14044859875149424</v>
      </c>
      <c r="L171" s="296">
        <f>VLOOKUP($A171&amp;"-"&amp;L$1,Datos_trabajo_input!$E$6:N265,7,0)</f>
        <v>8.0051578341523884E-3</v>
      </c>
      <c r="M171" s="296">
        <f>VLOOKUP($A171&amp;"-"&amp;M$1,Datos_trabajo_input!$E$6:O265,7,0)</f>
        <v>1.4070593704343206E-3</v>
      </c>
      <c r="N171" s="296">
        <f>VLOOKUP($A171&amp;"-"&amp;N$1,Datos_trabajo_input!$E$6:P265,7,0)</f>
        <v>0.27830859565236643</v>
      </c>
      <c r="O171" s="296">
        <f>VLOOKUP($A171&amp;"-"&amp;O$1,Datos_trabajo_input!$E$6:Q265,7,0)</f>
        <v>2.5665344003187675E-2</v>
      </c>
      <c r="P171" s="297">
        <f t="shared" si="20"/>
        <v>3.4588232516605051</v>
      </c>
      <c r="Q171" s="297">
        <f t="shared" si="21"/>
        <v>1.748704408405076</v>
      </c>
      <c r="R171" s="297">
        <f t="shared" si="22"/>
        <v>1.3391367728551118</v>
      </c>
      <c r="S171" s="297">
        <f t="shared" si="23"/>
        <v>7.6326864942172265E-2</v>
      </c>
      <c r="T171" s="297">
        <f t="shared" si="24"/>
        <v>1.3415904190492428E-2</v>
      </c>
      <c r="U171" s="297">
        <f t="shared" si="25"/>
        <v>2.6535919756606545</v>
      </c>
      <c r="V171" s="297">
        <f t="shared" si="26"/>
        <v>0.24471163292598802</v>
      </c>
      <c r="W171" s="298">
        <f t="shared" si="27"/>
        <v>9.53471081064</v>
      </c>
    </row>
    <row r="172" spans="1:23">
      <c r="A172" s="175">
        <v>2014</v>
      </c>
      <c r="B172" s="285">
        <v>5</v>
      </c>
      <c r="C172" s="285" t="s">
        <v>123</v>
      </c>
      <c r="D172" s="175" t="s">
        <v>366</v>
      </c>
      <c r="E172" s="299" t="s">
        <v>29</v>
      </c>
      <c r="F172" s="300">
        <v>329.78869929433</v>
      </c>
      <c r="G172" s="301">
        <v>38.303210904399997</v>
      </c>
      <c r="H172" s="302">
        <f t="shared" si="19"/>
        <v>0.11614470412830952</v>
      </c>
      <c r="I172" s="296">
        <f>VLOOKUP($A172&amp;"-"&amp;I$1,Datos_trabajo_input!$E$6:K266,7,0)</f>
        <v>0.36276121220170893</v>
      </c>
      <c r="J172" s="296">
        <f>VLOOKUP($A172&amp;"-"&amp;J$1,Datos_trabajo_input!$E$6:L266,7,0)</f>
        <v>0.18340403218665605</v>
      </c>
      <c r="K172" s="296">
        <f>VLOOKUP($A172&amp;"-"&amp;K$1,Datos_trabajo_input!$E$6:M266,7,0)</f>
        <v>0.14044859875149424</v>
      </c>
      <c r="L172" s="296">
        <f>VLOOKUP($A172&amp;"-"&amp;L$1,Datos_trabajo_input!$E$6:N266,7,0)</f>
        <v>8.0051578341523884E-3</v>
      </c>
      <c r="M172" s="296">
        <f>VLOOKUP($A172&amp;"-"&amp;M$1,Datos_trabajo_input!$E$6:O266,7,0)</f>
        <v>1.4070593704343206E-3</v>
      </c>
      <c r="N172" s="296">
        <f>VLOOKUP($A172&amp;"-"&amp;N$1,Datos_trabajo_input!$E$6:P266,7,0)</f>
        <v>0.27830859565236643</v>
      </c>
      <c r="O172" s="296">
        <f>VLOOKUP($A172&amp;"-"&amp;O$1,Datos_trabajo_input!$E$6:Q266,7,0)</f>
        <v>2.5665344003187675E-2</v>
      </c>
      <c r="P172" s="297">
        <f t="shared" si="20"/>
        <v>13.894919218897858</v>
      </c>
      <c r="Q172" s="297">
        <f t="shared" si="21"/>
        <v>7.0249633255628519</v>
      </c>
      <c r="R172" s="297">
        <f t="shared" si="22"/>
        <v>5.3796322992059338</v>
      </c>
      <c r="S172" s="297">
        <f t="shared" si="23"/>
        <v>0.30662324884454883</v>
      </c>
      <c r="T172" s="297">
        <f t="shared" si="24"/>
        <v>5.3894891820758066E-2</v>
      </c>
      <c r="U172" s="297">
        <f t="shared" si="25"/>
        <v>10.660112835779971</v>
      </c>
      <c r="V172" s="297">
        <f t="shared" si="26"/>
        <v>0.98306508428807526</v>
      </c>
      <c r="W172" s="298">
        <f t="shared" si="27"/>
        <v>38.303210904399997</v>
      </c>
    </row>
    <row r="173" spans="1:23">
      <c r="A173" s="175">
        <v>2014</v>
      </c>
      <c r="B173" s="285">
        <v>5</v>
      </c>
      <c r="C173" s="285" t="s">
        <v>123</v>
      </c>
      <c r="D173" s="175" t="s">
        <v>366</v>
      </c>
      <c r="E173" s="299" t="s">
        <v>30</v>
      </c>
      <c r="F173" s="300">
        <v>783.25375419477996</v>
      </c>
      <c r="G173" s="301">
        <v>66.433315232050006</v>
      </c>
      <c r="H173" s="302">
        <f t="shared" si="19"/>
        <v>8.4817104132933821E-2</v>
      </c>
      <c r="I173" s="296">
        <f>VLOOKUP($A173&amp;"-"&amp;I$1,Datos_trabajo_input!$E$6:K267,7,0)</f>
        <v>0.36276121220170893</v>
      </c>
      <c r="J173" s="296">
        <f>VLOOKUP($A173&amp;"-"&amp;J$1,Datos_trabajo_input!$E$6:L267,7,0)</f>
        <v>0.18340403218665605</v>
      </c>
      <c r="K173" s="296">
        <f>VLOOKUP($A173&amp;"-"&amp;K$1,Datos_trabajo_input!$E$6:M267,7,0)</f>
        <v>0.14044859875149424</v>
      </c>
      <c r="L173" s="296">
        <f>VLOOKUP($A173&amp;"-"&amp;L$1,Datos_trabajo_input!$E$6:N267,7,0)</f>
        <v>8.0051578341523884E-3</v>
      </c>
      <c r="M173" s="296">
        <f>VLOOKUP($A173&amp;"-"&amp;M$1,Datos_trabajo_input!$E$6:O267,7,0)</f>
        <v>1.4070593704343206E-3</v>
      </c>
      <c r="N173" s="296">
        <f>VLOOKUP($A173&amp;"-"&amp;N$1,Datos_trabajo_input!$E$6:P267,7,0)</f>
        <v>0.27830859565236643</v>
      </c>
      <c r="O173" s="296">
        <f>VLOOKUP($A173&amp;"-"&amp;O$1,Datos_trabajo_input!$E$6:Q267,7,0)</f>
        <v>2.5665344003187675E-2</v>
      </c>
      <c r="P173" s="297">
        <f t="shared" si="20"/>
        <v>24.099429964156712</v>
      </c>
      <c r="Q173" s="297">
        <f t="shared" si="21"/>
        <v>12.184137885085168</v>
      </c>
      <c r="R173" s="297">
        <f t="shared" si="22"/>
        <v>9.3304660347577215</v>
      </c>
      <c r="S173" s="297">
        <f t="shared" si="23"/>
        <v>0.5318091738785603</v>
      </c>
      <c r="T173" s="297">
        <f t="shared" si="24"/>
        <v>9.3475618706273036E-2</v>
      </c>
      <c r="U173" s="297">
        <f t="shared" si="25"/>
        <v>18.488962666762802</v>
      </c>
      <c r="V173" s="297">
        <f t="shared" si="26"/>
        <v>1.7050338887027712</v>
      </c>
      <c r="W173" s="298">
        <f t="shared" si="27"/>
        <v>66.433315232049992</v>
      </c>
    </row>
    <row r="174" spans="1:23">
      <c r="A174" s="175">
        <v>2014</v>
      </c>
      <c r="B174" s="285">
        <v>5</v>
      </c>
      <c r="C174" s="285" t="s">
        <v>123</v>
      </c>
      <c r="D174" s="175" t="s">
        <v>366</v>
      </c>
      <c r="E174" s="299" t="s">
        <v>118</v>
      </c>
      <c r="F174" s="300">
        <v>3233.6836537009299</v>
      </c>
      <c r="G174" s="301">
        <v>288.06664597574002</v>
      </c>
      <c r="H174" s="302">
        <f t="shared" si="19"/>
        <v>8.9083125260583124E-2</v>
      </c>
      <c r="I174" s="296">
        <f>VLOOKUP($A174&amp;"-"&amp;I$1,Datos_trabajo_input!$E$6:K268,7,0)</f>
        <v>0.36276121220170893</v>
      </c>
      <c r="J174" s="296">
        <f>VLOOKUP($A174&amp;"-"&amp;J$1,Datos_trabajo_input!$E$6:L268,7,0)</f>
        <v>0.18340403218665605</v>
      </c>
      <c r="K174" s="296">
        <f>VLOOKUP($A174&amp;"-"&amp;K$1,Datos_trabajo_input!$E$6:M268,7,0)</f>
        <v>0.14044859875149424</v>
      </c>
      <c r="L174" s="296">
        <f>VLOOKUP($A174&amp;"-"&amp;L$1,Datos_trabajo_input!$E$6:N268,7,0)</f>
        <v>8.0051578341523884E-3</v>
      </c>
      <c r="M174" s="296">
        <f>VLOOKUP($A174&amp;"-"&amp;M$1,Datos_trabajo_input!$E$6:O268,7,0)</f>
        <v>1.4070593704343206E-3</v>
      </c>
      <c r="N174" s="296">
        <f>VLOOKUP($A174&amp;"-"&amp;N$1,Datos_trabajo_input!$E$6:P268,7,0)</f>
        <v>0.27830859565236643</v>
      </c>
      <c r="O174" s="296">
        <f>VLOOKUP($A174&amp;"-"&amp;O$1,Datos_trabajo_input!$E$6:Q268,7,0)</f>
        <v>2.5665344003187675E-2</v>
      </c>
      <c r="P174" s="297">
        <f t="shared" si="20"/>
        <v>104.49940568903999</v>
      </c>
      <c r="Q174" s="297">
        <f t="shared" si="21"/>
        <v>52.832584410436674</v>
      </c>
      <c r="R174" s="297">
        <f t="shared" si="22"/>
        <v>40.458556774335449</v>
      </c>
      <c r="S174" s="297">
        <f t="shared" si="23"/>
        <v>2.3060189677906977</v>
      </c>
      <c r="T174" s="297">
        <f t="shared" si="24"/>
        <v>0.40532687352975105</v>
      </c>
      <c r="U174" s="297">
        <f t="shared" si="25"/>
        <v>80.171423695795625</v>
      </c>
      <c r="V174" s="297">
        <f t="shared" si="26"/>
        <v>7.3933295648118458</v>
      </c>
      <c r="W174" s="298">
        <f t="shared" si="27"/>
        <v>288.06664597574002</v>
      </c>
    </row>
    <row r="175" spans="1:23">
      <c r="A175" s="175">
        <v>2014</v>
      </c>
      <c r="B175" s="285">
        <v>5</v>
      </c>
      <c r="C175" s="285" t="s">
        <v>123</v>
      </c>
      <c r="D175" s="175" t="s">
        <v>366</v>
      </c>
      <c r="E175" s="299" t="s">
        <v>32</v>
      </c>
      <c r="F175" s="300">
        <v>410.53076225792</v>
      </c>
      <c r="G175" s="301">
        <v>33.376890723259997</v>
      </c>
      <c r="H175" s="302">
        <f t="shared" si="19"/>
        <v>8.1301801939730495E-2</v>
      </c>
      <c r="I175" s="296">
        <f>VLOOKUP($A175&amp;"-"&amp;I$1,Datos_trabajo_input!$E$6:K269,7,0)</f>
        <v>0.36276121220170893</v>
      </c>
      <c r="J175" s="296">
        <f>VLOOKUP($A175&amp;"-"&amp;J$1,Datos_trabajo_input!$E$6:L269,7,0)</f>
        <v>0.18340403218665605</v>
      </c>
      <c r="K175" s="296">
        <f>VLOOKUP($A175&amp;"-"&amp;K$1,Datos_trabajo_input!$E$6:M269,7,0)</f>
        <v>0.14044859875149424</v>
      </c>
      <c r="L175" s="296">
        <f>VLOOKUP($A175&amp;"-"&amp;L$1,Datos_trabajo_input!$E$6:N269,7,0)</f>
        <v>8.0051578341523884E-3</v>
      </c>
      <c r="M175" s="296">
        <f>VLOOKUP($A175&amp;"-"&amp;M$1,Datos_trabajo_input!$E$6:O269,7,0)</f>
        <v>1.4070593704343206E-3</v>
      </c>
      <c r="N175" s="296">
        <f>VLOOKUP($A175&amp;"-"&amp;N$1,Datos_trabajo_input!$E$6:P269,7,0)</f>
        <v>0.27830859565236643</v>
      </c>
      <c r="O175" s="296">
        <f>VLOOKUP($A175&amp;"-"&amp;O$1,Datos_trabajo_input!$E$6:Q269,7,0)</f>
        <v>2.5665344003187675E-2</v>
      </c>
      <c r="P175" s="297">
        <f t="shared" si="20"/>
        <v>12.10784133829377</v>
      </c>
      <c r="Q175" s="297">
        <f t="shared" si="21"/>
        <v>6.1214563404992779</v>
      </c>
      <c r="R175" s="297">
        <f t="shared" si="22"/>
        <v>4.6877375327636139</v>
      </c>
      <c r="S175" s="297">
        <f t="shared" si="23"/>
        <v>0.26718727825295296</v>
      </c>
      <c r="T175" s="297">
        <f t="shared" si="24"/>
        <v>4.6963266848125323E-2</v>
      </c>
      <c r="U175" s="297">
        <f t="shared" si="25"/>
        <v>9.289075584432986</v>
      </c>
      <c r="V175" s="297">
        <f t="shared" si="26"/>
        <v>0.85662938216927131</v>
      </c>
      <c r="W175" s="298">
        <f t="shared" si="27"/>
        <v>33.376890723259997</v>
      </c>
    </row>
    <row r="176" spans="1:23">
      <c r="A176" s="175">
        <v>2014</v>
      </c>
      <c r="B176" s="285">
        <v>5</v>
      </c>
      <c r="C176" s="285" t="s">
        <v>123</v>
      </c>
      <c r="D176" s="175" t="s">
        <v>366</v>
      </c>
      <c r="E176" s="299" t="s">
        <v>33</v>
      </c>
      <c r="F176" s="300">
        <v>446.96209793738001</v>
      </c>
      <c r="G176" s="301">
        <v>34.448045467210001</v>
      </c>
      <c r="H176" s="302">
        <f t="shared" si="19"/>
        <v>7.7071513728298763E-2</v>
      </c>
      <c r="I176" s="296">
        <f>VLOOKUP($A176&amp;"-"&amp;I$1,Datos_trabajo_input!$E$6:K270,7,0)</f>
        <v>0.36276121220170893</v>
      </c>
      <c r="J176" s="296">
        <f>VLOOKUP($A176&amp;"-"&amp;J$1,Datos_trabajo_input!$E$6:L270,7,0)</f>
        <v>0.18340403218665605</v>
      </c>
      <c r="K176" s="296">
        <f>VLOOKUP($A176&amp;"-"&amp;K$1,Datos_trabajo_input!$E$6:M270,7,0)</f>
        <v>0.14044859875149424</v>
      </c>
      <c r="L176" s="296">
        <f>VLOOKUP($A176&amp;"-"&amp;L$1,Datos_trabajo_input!$E$6:N270,7,0)</f>
        <v>8.0051578341523884E-3</v>
      </c>
      <c r="M176" s="296">
        <f>VLOOKUP($A176&amp;"-"&amp;M$1,Datos_trabajo_input!$E$6:O270,7,0)</f>
        <v>1.4070593704343206E-3</v>
      </c>
      <c r="N176" s="296">
        <f>VLOOKUP($A176&amp;"-"&amp;N$1,Datos_trabajo_input!$E$6:P270,7,0)</f>
        <v>0.27830859565236643</v>
      </c>
      <c r="O176" s="296">
        <f>VLOOKUP($A176&amp;"-"&amp;O$1,Datos_trabajo_input!$E$6:Q270,7,0)</f>
        <v>2.5665344003187675E-2</v>
      </c>
      <c r="P176" s="297">
        <f t="shared" si="20"/>
        <v>12.496414731664684</v>
      </c>
      <c r="Q176" s="297">
        <f t="shared" si="21"/>
        <v>6.3179104396355736</v>
      </c>
      <c r="R176" s="297">
        <f t="shared" si="22"/>
        <v>4.8381797155974073</v>
      </c>
      <c r="S176" s="297">
        <f t="shared" si="23"/>
        <v>0.27576204104307384</v>
      </c>
      <c r="T176" s="297">
        <f t="shared" si="24"/>
        <v>4.8470445167785356E-2</v>
      </c>
      <c r="U176" s="297">
        <f t="shared" si="25"/>
        <v>9.5871871569480831</v>
      </c>
      <c r="V176" s="297">
        <f t="shared" si="26"/>
        <v>0.88412093715339457</v>
      </c>
      <c r="W176" s="298">
        <f t="shared" si="27"/>
        <v>34.448045467210008</v>
      </c>
    </row>
    <row r="177" spans="1:23">
      <c r="A177" s="175">
        <v>2014</v>
      </c>
      <c r="B177" s="285">
        <v>5</v>
      </c>
      <c r="C177" s="285" t="s">
        <v>123</v>
      </c>
      <c r="D177" s="175" t="s">
        <v>366</v>
      </c>
      <c r="E177" s="299" t="s">
        <v>35</v>
      </c>
      <c r="F177" s="300">
        <v>468.41388099105001</v>
      </c>
      <c r="G177" s="301">
        <v>40.398615494760001</v>
      </c>
      <c r="H177" s="302">
        <f t="shared" si="19"/>
        <v>8.6245555766379808E-2</v>
      </c>
      <c r="I177" s="296">
        <f>VLOOKUP($A177&amp;"-"&amp;I$1,Datos_trabajo_input!$E$6:K271,7,0)</f>
        <v>0.36276121220170893</v>
      </c>
      <c r="J177" s="296">
        <f>VLOOKUP($A177&amp;"-"&amp;J$1,Datos_trabajo_input!$E$6:L271,7,0)</f>
        <v>0.18340403218665605</v>
      </c>
      <c r="K177" s="296">
        <f>VLOOKUP($A177&amp;"-"&amp;K$1,Datos_trabajo_input!$E$6:M271,7,0)</f>
        <v>0.14044859875149424</v>
      </c>
      <c r="L177" s="296">
        <f>VLOOKUP($A177&amp;"-"&amp;L$1,Datos_trabajo_input!$E$6:N271,7,0)</f>
        <v>8.0051578341523884E-3</v>
      </c>
      <c r="M177" s="296">
        <f>VLOOKUP($A177&amp;"-"&amp;M$1,Datos_trabajo_input!$E$6:O271,7,0)</f>
        <v>1.4070593704343206E-3</v>
      </c>
      <c r="N177" s="296">
        <f>VLOOKUP($A177&amp;"-"&amp;N$1,Datos_trabajo_input!$E$6:P271,7,0)</f>
        <v>0.27830859565236643</v>
      </c>
      <c r="O177" s="296">
        <f>VLOOKUP($A177&amp;"-"&amp;O$1,Datos_trabajo_input!$E$6:Q271,7,0)</f>
        <v>2.5665344003187675E-2</v>
      </c>
      <c r="P177" s="297">
        <f t="shared" si="20"/>
        <v>14.655050728149879</v>
      </c>
      <c r="Q177" s="297">
        <f t="shared" si="21"/>
        <v>7.4092689764973052</v>
      </c>
      <c r="R177" s="297">
        <f t="shared" si="22"/>
        <v>5.6739289377394453</v>
      </c>
      <c r="S177" s="297">
        <f t="shared" si="23"/>
        <v>0.32339729331678807</v>
      </c>
      <c r="T177" s="297">
        <f t="shared" si="24"/>
        <v>5.6843250484475194E-2</v>
      </c>
      <c r="U177" s="297">
        <f t="shared" si="25"/>
        <v>11.243281944646586</v>
      </c>
      <c r="V177" s="297">
        <f t="shared" si="26"/>
        <v>1.0368443639255234</v>
      </c>
      <c r="W177" s="298">
        <f t="shared" si="27"/>
        <v>40.398615494760008</v>
      </c>
    </row>
    <row r="178" spans="1:23">
      <c r="A178" s="175">
        <v>2014</v>
      </c>
      <c r="B178" s="285">
        <v>5</v>
      </c>
      <c r="C178" s="285" t="s">
        <v>123</v>
      </c>
      <c r="D178" s="175" t="s">
        <v>366</v>
      </c>
      <c r="E178" s="299" t="s">
        <v>36</v>
      </c>
      <c r="F178" s="300">
        <v>171.44855518554999</v>
      </c>
      <c r="G178" s="301">
        <v>13.81889949554</v>
      </c>
      <c r="H178" s="302">
        <f t="shared" si="19"/>
        <v>8.0600851261677375E-2</v>
      </c>
      <c r="I178" s="296">
        <f>VLOOKUP($A178&amp;"-"&amp;I$1,Datos_trabajo_input!$E$6:K272,7,0)</f>
        <v>0.36276121220170893</v>
      </c>
      <c r="J178" s="296">
        <f>VLOOKUP($A178&amp;"-"&amp;J$1,Datos_trabajo_input!$E$6:L272,7,0)</f>
        <v>0.18340403218665605</v>
      </c>
      <c r="K178" s="296">
        <f>VLOOKUP($A178&amp;"-"&amp;K$1,Datos_trabajo_input!$E$6:M272,7,0)</f>
        <v>0.14044859875149424</v>
      </c>
      <c r="L178" s="296">
        <f>VLOOKUP($A178&amp;"-"&amp;L$1,Datos_trabajo_input!$E$6:N272,7,0)</f>
        <v>8.0051578341523884E-3</v>
      </c>
      <c r="M178" s="296">
        <f>VLOOKUP($A178&amp;"-"&amp;M$1,Datos_trabajo_input!$E$6:O272,7,0)</f>
        <v>1.4070593704343206E-3</v>
      </c>
      <c r="N178" s="296">
        <f>VLOOKUP($A178&amp;"-"&amp;N$1,Datos_trabajo_input!$E$6:P272,7,0)</f>
        <v>0.27830859565236643</v>
      </c>
      <c r="O178" s="296">
        <f>VLOOKUP($A178&amp;"-"&amp;O$1,Datos_trabajo_input!$E$6:Q272,7,0)</f>
        <v>2.5665344003187675E-2</v>
      </c>
      <c r="P178" s="297">
        <f t="shared" si="20"/>
        <v>5.0129607322956744</v>
      </c>
      <c r="Q178" s="297">
        <f t="shared" si="21"/>
        <v>2.5344418878641832</v>
      </c>
      <c r="R178" s="297">
        <f t="shared" si="22"/>
        <v>1.9408450704363236</v>
      </c>
      <c r="S178" s="297">
        <f t="shared" si="23"/>
        <v>0.11062247155608652</v>
      </c>
      <c r="T178" s="297">
        <f t="shared" si="24"/>
        <v>1.9444012024289664E-2</v>
      </c>
      <c r="U178" s="297">
        <f t="shared" si="25"/>
        <v>3.8459185120649324</v>
      </c>
      <c r="V178" s="297">
        <f t="shared" si="26"/>
        <v>0.35466680929851074</v>
      </c>
      <c r="W178" s="298">
        <f t="shared" si="27"/>
        <v>13.818899495539998</v>
      </c>
    </row>
    <row r="179" spans="1:23">
      <c r="A179" s="175">
        <v>2014</v>
      </c>
      <c r="B179" s="285">
        <v>5</v>
      </c>
      <c r="C179" s="285" t="s">
        <v>123</v>
      </c>
      <c r="D179" s="175" t="s">
        <v>366</v>
      </c>
      <c r="E179" s="299" t="s">
        <v>37</v>
      </c>
      <c r="F179" s="300">
        <v>414.57333157890997</v>
      </c>
      <c r="G179" s="301">
        <v>35.574938385899998</v>
      </c>
      <c r="H179" s="302">
        <f t="shared" si="19"/>
        <v>8.5810966784602871E-2</v>
      </c>
      <c r="I179" s="296">
        <f>VLOOKUP($A179&amp;"-"&amp;I$1,Datos_trabajo_input!$E$6:K273,7,0)</f>
        <v>0.36276121220170893</v>
      </c>
      <c r="J179" s="296">
        <f>VLOOKUP($A179&amp;"-"&amp;J$1,Datos_trabajo_input!$E$6:L273,7,0)</f>
        <v>0.18340403218665605</v>
      </c>
      <c r="K179" s="296">
        <f>VLOOKUP($A179&amp;"-"&amp;K$1,Datos_trabajo_input!$E$6:M273,7,0)</f>
        <v>0.14044859875149424</v>
      </c>
      <c r="L179" s="296">
        <f>VLOOKUP($A179&amp;"-"&amp;L$1,Datos_trabajo_input!$E$6:N273,7,0)</f>
        <v>8.0051578341523884E-3</v>
      </c>
      <c r="M179" s="296">
        <f>VLOOKUP($A179&amp;"-"&amp;M$1,Datos_trabajo_input!$E$6:O273,7,0)</f>
        <v>1.4070593704343206E-3</v>
      </c>
      <c r="N179" s="296">
        <f>VLOOKUP($A179&amp;"-"&amp;N$1,Datos_trabajo_input!$E$6:P273,7,0)</f>
        <v>0.27830859565236643</v>
      </c>
      <c r="O179" s="296">
        <f>VLOOKUP($A179&amp;"-"&amp;O$1,Datos_trabajo_input!$E$6:Q273,7,0)</f>
        <v>2.5665344003187675E-2</v>
      </c>
      <c r="P179" s="297">
        <f t="shared" si="20"/>
        <v>12.90520777287019</v>
      </c>
      <c r="Q179" s="297">
        <f t="shared" si="21"/>
        <v>6.524587144765909</v>
      </c>
      <c r="R179" s="297">
        <f t="shared" si="22"/>
        <v>4.9964502469703991</v>
      </c>
      <c r="S179" s="297">
        <f t="shared" si="23"/>
        <v>0.2847829967193759</v>
      </c>
      <c r="T179" s="297">
        <f t="shared" si="24"/>
        <v>5.0056050408504194E-2</v>
      </c>
      <c r="U179" s="297">
        <f t="shared" si="25"/>
        <v>9.9008111425992915</v>
      </c>
      <c r="V179" s="297">
        <f t="shared" si="26"/>
        <v>0.9130430315663296</v>
      </c>
      <c r="W179" s="298">
        <f t="shared" si="27"/>
        <v>35.574938385899998</v>
      </c>
    </row>
    <row r="180" spans="1:23">
      <c r="A180" s="175">
        <v>2014</v>
      </c>
      <c r="B180" s="285">
        <v>5</v>
      </c>
      <c r="C180" s="285" t="s">
        <v>123</v>
      </c>
      <c r="D180" s="175" t="s">
        <v>366</v>
      </c>
      <c r="E180" s="299" t="s">
        <v>38</v>
      </c>
      <c r="F180" s="300">
        <v>55.36381130641</v>
      </c>
      <c r="G180" s="301">
        <v>5.0581660033700002</v>
      </c>
      <c r="H180" s="302">
        <f t="shared" si="19"/>
        <v>9.1362315635671709E-2</v>
      </c>
      <c r="I180" s="296">
        <f>VLOOKUP($A180&amp;"-"&amp;I$1,Datos_trabajo_input!$E$6:K274,7,0)</f>
        <v>0.36276121220170893</v>
      </c>
      <c r="J180" s="296">
        <f>VLOOKUP($A180&amp;"-"&amp;J$1,Datos_trabajo_input!$E$6:L274,7,0)</f>
        <v>0.18340403218665605</v>
      </c>
      <c r="K180" s="296">
        <f>VLOOKUP($A180&amp;"-"&amp;K$1,Datos_trabajo_input!$E$6:M274,7,0)</f>
        <v>0.14044859875149424</v>
      </c>
      <c r="L180" s="296">
        <f>VLOOKUP($A180&amp;"-"&amp;L$1,Datos_trabajo_input!$E$6:N274,7,0)</f>
        <v>8.0051578341523884E-3</v>
      </c>
      <c r="M180" s="296">
        <f>VLOOKUP($A180&amp;"-"&amp;M$1,Datos_trabajo_input!$E$6:O274,7,0)</f>
        <v>1.4070593704343206E-3</v>
      </c>
      <c r="N180" s="296">
        <f>VLOOKUP($A180&amp;"-"&amp;N$1,Datos_trabajo_input!$E$6:P274,7,0)</f>
        <v>0.27830859565236643</v>
      </c>
      <c r="O180" s="296">
        <f>VLOOKUP($A180&amp;"-"&amp;O$1,Datos_trabajo_input!$E$6:Q274,7,0)</f>
        <v>2.5665344003187675E-2</v>
      </c>
      <c r="P180" s="297">
        <f t="shared" si="20"/>
        <v>1.8349064308999745</v>
      </c>
      <c r="Q180" s="297">
        <f t="shared" si="21"/>
        <v>0.92768804048752085</v>
      </c>
      <c r="R180" s="297">
        <f t="shared" si="22"/>
        <v>0.71041232742576244</v>
      </c>
      <c r="S180" s="297">
        <f t="shared" si="23"/>
        <v>4.0491417208320633E-2</v>
      </c>
      <c r="T180" s="297">
        <f t="shared" si="24"/>
        <v>7.117139872254076E-3</v>
      </c>
      <c r="U180" s="297">
        <f t="shared" si="25"/>
        <v>1.4077310769744478</v>
      </c>
      <c r="V180" s="297">
        <f t="shared" si="26"/>
        <v>0.12981957050171999</v>
      </c>
      <c r="W180" s="298">
        <f t="shared" si="27"/>
        <v>5.0581660033700002</v>
      </c>
    </row>
    <row r="181" spans="1:23">
      <c r="A181" s="178">
        <v>2014</v>
      </c>
      <c r="B181" s="285">
        <v>5</v>
      </c>
      <c r="C181" s="285" t="s">
        <v>123</v>
      </c>
      <c r="D181" s="178" t="s">
        <v>366</v>
      </c>
      <c r="E181" s="304" t="s">
        <v>39</v>
      </c>
      <c r="F181" s="305">
        <v>77.153075599489995</v>
      </c>
      <c r="G181" s="306">
        <v>6.9480380770399996</v>
      </c>
      <c r="H181" s="307">
        <f t="shared" si="19"/>
        <v>9.0055231409153683E-2</v>
      </c>
      <c r="I181" s="296">
        <f>VLOOKUP($A181&amp;"-"&amp;I$1,Datos_trabajo_input!$E$6:K275,7,0)</f>
        <v>0.36276121220170893</v>
      </c>
      <c r="J181" s="296">
        <f>VLOOKUP($A181&amp;"-"&amp;J$1,Datos_trabajo_input!$E$6:L275,7,0)</f>
        <v>0.18340403218665605</v>
      </c>
      <c r="K181" s="296">
        <f>VLOOKUP($A181&amp;"-"&amp;K$1,Datos_trabajo_input!$E$6:M275,7,0)</f>
        <v>0.14044859875149424</v>
      </c>
      <c r="L181" s="296">
        <f>VLOOKUP($A181&amp;"-"&amp;L$1,Datos_trabajo_input!$E$6:N275,7,0)</f>
        <v>8.0051578341523884E-3</v>
      </c>
      <c r="M181" s="296">
        <f>VLOOKUP($A181&amp;"-"&amp;M$1,Datos_trabajo_input!$E$6:O275,7,0)</f>
        <v>1.4070593704343206E-3</v>
      </c>
      <c r="N181" s="296">
        <f>VLOOKUP($A181&amp;"-"&amp;N$1,Datos_trabajo_input!$E$6:P275,7,0)</f>
        <v>0.27830859565236643</v>
      </c>
      <c r="O181" s="296">
        <f>VLOOKUP($A181&amp;"-"&amp;O$1,Datos_trabajo_input!$E$6:Q275,7,0)</f>
        <v>2.5665344003187675E-2</v>
      </c>
      <c r="P181" s="297">
        <f t="shared" si="20"/>
        <v>2.5204787152506611</v>
      </c>
      <c r="Q181" s="297">
        <f t="shared" si="21"/>
        <v>1.274298199115556</v>
      </c>
      <c r="R181" s="297">
        <f t="shared" si="22"/>
        <v>0.97584221199229448</v>
      </c>
      <c r="S181" s="297">
        <f t="shared" si="23"/>
        <v>5.562014144440585E-2</v>
      </c>
      <c r="T181" s="297">
        <f t="shared" si="24"/>
        <v>9.7763020824335901E-3</v>
      </c>
      <c r="U181" s="297">
        <f t="shared" si="25"/>
        <v>1.9336987197601709</v>
      </c>
      <c r="V181" s="297">
        <f t="shared" si="26"/>
        <v>0.17832378739447818</v>
      </c>
      <c r="W181" s="298">
        <f t="shared" si="27"/>
        <v>6.9480380770399996</v>
      </c>
    </row>
    <row r="182" spans="1:23">
      <c r="A182" s="172">
        <v>2014</v>
      </c>
      <c r="B182" s="285">
        <v>9</v>
      </c>
      <c r="C182" s="285" t="s">
        <v>127</v>
      </c>
      <c r="D182" s="172" t="s">
        <v>367</v>
      </c>
      <c r="E182" s="172" t="s">
        <v>34</v>
      </c>
      <c r="F182" s="293">
        <v>846.94387903458994</v>
      </c>
      <c r="G182" s="294">
        <v>64.585076958000002</v>
      </c>
      <c r="H182" s="295">
        <f t="shared" si="19"/>
        <v>7.6256619307077236E-2</v>
      </c>
      <c r="I182" s="296">
        <f>VLOOKUP($A182&amp;"-"&amp;I$1,Datos_trabajo_input!$E$6:K276,7,0)</f>
        <v>0.36276121220170893</v>
      </c>
      <c r="J182" s="296">
        <f>VLOOKUP($A182&amp;"-"&amp;J$1,Datos_trabajo_input!$E$6:L276,7,0)</f>
        <v>0.18340403218665605</v>
      </c>
      <c r="K182" s="296">
        <f>VLOOKUP($A182&amp;"-"&amp;K$1,Datos_trabajo_input!$E$6:M276,7,0)</f>
        <v>0.14044859875149424</v>
      </c>
      <c r="L182" s="296">
        <f>VLOOKUP($A182&amp;"-"&amp;L$1,Datos_trabajo_input!$E$6:N276,7,0)</f>
        <v>8.0051578341523884E-3</v>
      </c>
      <c r="M182" s="296">
        <f>VLOOKUP($A182&amp;"-"&amp;M$1,Datos_trabajo_input!$E$6:O276,7,0)</f>
        <v>1.4070593704343206E-3</v>
      </c>
      <c r="N182" s="296">
        <f>VLOOKUP($A182&amp;"-"&amp;N$1,Datos_trabajo_input!$E$6:P276,7,0)</f>
        <v>0.27830859565236643</v>
      </c>
      <c r="O182" s="296">
        <f>VLOOKUP($A182&amp;"-"&amp;O$1,Datos_trabajo_input!$E$6:Q276,7,0)</f>
        <v>2.5665344003187675E-2</v>
      </c>
      <c r="P182" s="297">
        <f t="shared" si="20"/>
        <v>23.42896080742474</v>
      </c>
      <c r="Q182" s="297">
        <f t="shared" si="21"/>
        <v>11.84516353318269</v>
      </c>
      <c r="R182" s="297">
        <f t="shared" si="22"/>
        <v>9.0708835590085179</v>
      </c>
      <c r="S182" s="297">
        <f t="shared" si="23"/>
        <v>0.51701373477966861</v>
      </c>
      <c r="T182" s="297">
        <f t="shared" si="24"/>
        <v>9.0875037723975621E-2</v>
      </c>
      <c r="U182" s="297">
        <f t="shared" si="25"/>
        <v>17.974582068280991</v>
      </c>
      <c r="V182" s="297">
        <f t="shared" si="26"/>
        <v>1.6575982175994199</v>
      </c>
      <c r="W182" s="298">
        <f t="shared" si="27"/>
        <v>64.585076958000002</v>
      </c>
    </row>
    <row r="183" spans="1:23">
      <c r="A183" s="175">
        <v>2014</v>
      </c>
      <c r="B183" s="285">
        <v>9</v>
      </c>
      <c r="C183" s="285" t="s">
        <v>127</v>
      </c>
      <c r="D183" s="175" t="s">
        <v>367</v>
      </c>
      <c r="E183" s="299" t="s">
        <v>25</v>
      </c>
      <c r="F183" s="300">
        <v>73.673797224779989</v>
      </c>
      <c r="G183" s="301">
        <v>4.6561916316099996</v>
      </c>
      <c r="H183" s="302">
        <f t="shared" si="19"/>
        <v>6.3200103795435988E-2</v>
      </c>
      <c r="I183" s="296">
        <f>VLOOKUP($A183&amp;"-"&amp;I$1,Datos_trabajo_input!$E$6:K277,7,0)</f>
        <v>0.36276121220170893</v>
      </c>
      <c r="J183" s="296">
        <f>VLOOKUP($A183&amp;"-"&amp;J$1,Datos_trabajo_input!$E$6:L277,7,0)</f>
        <v>0.18340403218665605</v>
      </c>
      <c r="K183" s="296">
        <f>VLOOKUP($A183&amp;"-"&amp;K$1,Datos_trabajo_input!$E$6:M277,7,0)</f>
        <v>0.14044859875149424</v>
      </c>
      <c r="L183" s="296">
        <f>VLOOKUP($A183&amp;"-"&amp;L$1,Datos_trabajo_input!$E$6:N277,7,0)</f>
        <v>8.0051578341523884E-3</v>
      </c>
      <c r="M183" s="296">
        <f>VLOOKUP($A183&amp;"-"&amp;M$1,Datos_trabajo_input!$E$6:O277,7,0)</f>
        <v>1.4070593704343206E-3</v>
      </c>
      <c r="N183" s="296">
        <f>VLOOKUP($A183&amp;"-"&amp;N$1,Datos_trabajo_input!$E$6:P277,7,0)</f>
        <v>0.27830859565236643</v>
      </c>
      <c r="O183" s="296">
        <f>VLOOKUP($A183&amp;"-"&amp;O$1,Datos_trabajo_input!$E$6:Q277,7,0)</f>
        <v>2.5665344003187675E-2</v>
      </c>
      <c r="P183" s="297">
        <f t="shared" si="20"/>
        <v>1.6890857205262964</v>
      </c>
      <c r="Q183" s="297">
        <f t="shared" si="21"/>
        <v>0.85396431987103893</v>
      </c>
      <c r="R183" s="297">
        <f t="shared" si="22"/>
        <v>0.65395559017805804</v>
      </c>
      <c r="S183" s="297">
        <f t="shared" si="23"/>
        <v>3.7273548917097582E-2</v>
      </c>
      <c r="T183" s="297">
        <f t="shared" si="24"/>
        <v>6.5515380657947177E-3</v>
      </c>
      <c r="U183" s="297">
        <f t="shared" si="25"/>
        <v>1.2958581540816796</v>
      </c>
      <c r="V183" s="297">
        <f t="shared" si="26"/>
        <v>0.11950275997003434</v>
      </c>
      <c r="W183" s="298">
        <f t="shared" si="27"/>
        <v>4.6561916316099996</v>
      </c>
    </row>
    <row r="184" spans="1:23">
      <c r="A184" s="175">
        <v>2014</v>
      </c>
      <c r="B184" s="285">
        <v>9</v>
      </c>
      <c r="C184" s="285" t="s">
        <v>127</v>
      </c>
      <c r="D184" s="175" t="s">
        <v>367</v>
      </c>
      <c r="E184" s="299" t="s">
        <v>26</v>
      </c>
      <c r="F184" s="300">
        <v>155.94361268476001</v>
      </c>
      <c r="G184" s="301">
        <v>12.60776275311</v>
      </c>
      <c r="H184" s="302">
        <f t="shared" si="19"/>
        <v>8.0848215172471288E-2</v>
      </c>
      <c r="I184" s="296">
        <f>VLOOKUP($A184&amp;"-"&amp;I$1,Datos_trabajo_input!$E$6:K278,7,0)</f>
        <v>0.36276121220170893</v>
      </c>
      <c r="J184" s="296">
        <f>VLOOKUP($A184&amp;"-"&amp;J$1,Datos_trabajo_input!$E$6:L278,7,0)</f>
        <v>0.18340403218665605</v>
      </c>
      <c r="K184" s="296">
        <f>VLOOKUP($A184&amp;"-"&amp;K$1,Datos_trabajo_input!$E$6:M278,7,0)</f>
        <v>0.14044859875149424</v>
      </c>
      <c r="L184" s="296">
        <f>VLOOKUP($A184&amp;"-"&amp;L$1,Datos_trabajo_input!$E$6:N278,7,0)</f>
        <v>8.0051578341523884E-3</v>
      </c>
      <c r="M184" s="296">
        <f>VLOOKUP($A184&amp;"-"&amp;M$1,Datos_trabajo_input!$E$6:O278,7,0)</f>
        <v>1.4070593704343206E-3</v>
      </c>
      <c r="N184" s="296">
        <f>VLOOKUP($A184&amp;"-"&amp;N$1,Datos_trabajo_input!$E$6:P278,7,0)</f>
        <v>0.27830859565236643</v>
      </c>
      <c r="O184" s="296">
        <f>VLOOKUP($A184&amp;"-"&amp;O$1,Datos_trabajo_input!$E$6:Q278,7,0)</f>
        <v>2.5665344003187675E-2</v>
      </c>
      <c r="P184" s="297">
        <f t="shared" si="20"/>
        <v>4.5736072994697388</v>
      </c>
      <c r="Q184" s="297">
        <f t="shared" si="21"/>
        <v>2.3123145257731097</v>
      </c>
      <c r="R184" s="297">
        <f t="shared" si="22"/>
        <v>1.7707426120655807</v>
      </c>
      <c r="S184" s="297">
        <f t="shared" si="23"/>
        <v>0.1009271307741932</v>
      </c>
      <c r="T184" s="297">
        <f t="shared" si="24"/>
        <v>1.7739870721976234E-2</v>
      </c>
      <c r="U184" s="297">
        <f t="shared" si="25"/>
        <v>3.5088487461362572</v>
      </c>
      <c r="V184" s="297">
        <f t="shared" si="26"/>
        <v>0.32358256816914466</v>
      </c>
      <c r="W184" s="298">
        <f t="shared" si="27"/>
        <v>12.607762753110002</v>
      </c>
    </row>
    <row r="185" spans="1:23">
      <c r="A185" s="175">
        <v>2014</v>
      </c>
      <c r="B185" s="285">
        <v>9</v>
      </c>
      <c r="C185" s="285" t="s">
        <v>127</v>
      </c>
      <c r="D185" s="175" t="s">
        <v>367</v>
      </c>
      <c r="E185" s="299" t="s">
        <v>27</v>
      </c>
      <c r="F185" s="300">
        <v>268.59178444536002</v>
      </c>
      <c r="G185" s="301">
        <v>15.708024963750001</v>
      </c>
      <c r="H185" s="302">
        <f t="shared" si="19"/>
        <v>5.8482894390038592E-2</v>
      </c>
      <c r="I185" s="296">
        <f>VLOOKUP($A185&amp;"-"&amp;I$1,Datos_trabajo_input!$E$6:K279,7,0)</f>
        <v>0.36276121220170893</v>
      </c>
      <c r="J185" s="296">
        <f>VLOOKUP($A185&amp;"-"&amp;J$1,Datos_trabajo_input!$E$6:L279,7,0)</f>
        <v>0.18340403218665605</v>
      </c>
      <c r="K185" s="296">
        <f>VLOOKUP($A185&amp;"-"&amp;K$1,Datos_trabajo_input!$E$6:M279,7,0)</f>
        <v>0.14044859875149424</v>
      </c>
      <c r="L185" s="296">
        <f>VLOOKUP($A185&amp;"-"&amp;L$1,Datos_trabajo_input!$E$6:N279,7,0)</f>
        <v>8.0051578341523884E-3</v>
      </c>
      <c r="M185" s="296">
        <f>VLOOKUP($A185&amp;"-"&amp;M$1,Datos_trabajo_input!$E$6:O279,7,0)</f>
        <v>1.4070593704343206E-3</v>
      </c>
      <c r="N185" s="296">
        <f>VLOOKUP($A185&amp;"-"&amp;N$1,Datos_trabajo_input!$E$6:P279,7,0)</f>
        <v>0.27830859565236643</v>
      </c>
      <c r="O185" s="296">
        <f>VLOOKUP($A185&amp;"-"&amp;O$1,Datos_trabajo_input!$E$6:Q279,7,0)</f>
        <v>2.5665344003187675E-2</v>
      </c>
      <c r="P185" s="297">
        <f t="shared" si="20"/>
        <v>5.6982621771446551</v>
      </c>
      <c r="Q185" s="297">
        <f t="shared" si="21"/>
        <v>2.8809151160404016</v>
      </c>
      <c r="R185" s="297">
        <f t="shared" si="22"/>
        <v>2.2061700953121788</v>
      </c>
      <c r="S185" s="297">
        <f t="shared" si="23"/>
        <v>0.12574521909762459</v>
      </c>
      <c r="T185" s="297">
        <f t="shared" si="24"/>
        <v>2.2102123716260667E-2</v>
      </c>
      <c r="U185" s="297">
        <f t="shared" si="25"/>
        <v>4.3716783681335771</v>
      </c>
      <c r="V185" s="297">
        <f t="shared" si="26"/>
        <v>0.40315186430530336</v>
      </c>
      <c r="W185" s="298">
        <f t="shared" si="27"/>
        <v>15.708024963750002</v>
      </c>
    </row>
    <row r="186" spans="1:23">
      <c r="A186" s="175">
        <v>2014</v>
      </c>
      <c r="B186" s="285">
        <v>9</v>
      </c>
      <c r="C186" s="285" t="s">
        <v>127</v>
      </c>
      <c r="D186" s="175" t="s">
        <v>367</v>
      </c>
      <c r="E186" s="299" t="s">
        <v>28</v>
      </c>
      <c r="F186" s="300">
        <v>130.87143568964001</v>
      </c>
      <c r="G186" s="301">
        <v>9.4319052353400004</v>
      </c>
      <c r="H186" s="302">
        <f t="shared" si="19"/>
        <v>7.2070006610973888E-2</v>
      </c>
      <c r="I186" s="296">
        <f>VLOOKUP($A186&amp;"-"&amp;I$1,Datos_trabajo_input!$E$6:K280,7,0)</f>
        <v>0.36276121220170893</v>
      </c>
      <c r="J186" s="296">
        <f>VLOOKUP($A186&amp;"-"&amp;J$1,Datos_trabajo_input!$E$6:L280,7,0)</f>
        <v>0.18340403218665605</v>
      </c>
      <c r="K186" s="296">
        <f>VLOOKUP($A186&amp;"-"&amp;K$1,Datos_trabajo_input!$E$6:M280,7,0)</f>
        <v>0.14044859875149424</v>
      </c>
      <c r="L186" s="296">
        <f>VLOOKUP($A186&amp;"-"&amp;L$1,Datos_trabajo_input!$E$6:N280,7,0)</f>
        <v>8.0051578341523884E-3</v>
      </c>
      <c r="M186" s="296">
        <f>VLOOKUP($A186&amp;"-"&amp;M$1,Datos_trabajo_input!$E$6:O280,7,0)</f>
        <v>1.4070593704343206E-3</v>
      </c>
      <c r="N186" s="296">
        <f>VLOOKUP($A186&amp;"-"&amp;N$1,Datos_trabajo_input!$E$6:P280,7,0)</f>
        <v>0.27830859565236643</v>
      </c>
      <c r="O186" s="296">
        <f>VLOOKUP($A186&amp;"-"&amp;O$1,Datos_trabajo_input!$E$6:Q280,7,0)</f>
        <v>2.5665344003187675E-2</v>
      </c>
      <c r="P186" s="297">
        <f t="shared" si="20"/>
        <v>3.4215293765435835</v>
      </c>
      <c r="Q186" s="297">
        <f t="shared" si="21"/>
        <v>1.7298494513637872</v>
      </c>
      <c r="R186" s="297">
        <f t="shared" si="22"/>
        <v>1.3246978738603856</v>
      </c>
      <c r="S186" s="297">
        <f t="shared" si="23"/>
        <v>7.5503890085664924E-2</v>
      </c>
      <c r="T186" s="297">
        <f t="shared" si="24"/>
        <v>1.3271250642433674E-2</v>
      </c>
      <c r="U186" s="297">
        <f t="shared" si="25"/>
        <v>2.6249803003736782</v>
      </c>
      <c r="V186" s="297">
        <f t="shared" si="26"/>
        <v>0.24207309247046793</v>
      </c>
      <c r="W186" s="298">
        <f t="shared" si="27"/>
        <v>9.4319052353400004</v>
      </c>
    </row>
    <row r="187" spans="1:23">
      <c r="A187" s="175">
        <v>2014</v>
      </c>
      <c r="B187" s="285">
        <v>9</v>
      </c>
      <c r="C187" s="285" t="s">
        <v>127</v>
      </c>
      <c r="D187" s="175" t="s">
        <v>367</v>
      </c>
      <c r="E187" s="299" t="s">
        <v>29</v>
      </c>
      <c r="F187" s="300">
        <v>344.30596042927999</v>
      </c>
      <c r="G187" s="301">
        <v>34.719962117660003</v>
      </c>
      <c r="H187" s="302">
        <f t="shared" si="19"/>
        <v>0.10084043295205004</v>
      </c>
      <c r="I187" s="296">
        <f>VLOOKUP($A187&amp;"-"&amp;I$1,Datos_trabajo_input!$E$6:K281,7,0)</f>
        <v>0.36276121220170893</v>
      </c>
      <c r="J187" s="296">
        <f>VLOOKUP($A187&amp;"-"&amp;J$1,Datos_trabajo_input!$E$6:L281,7,0)</f>
        <v>0.18340403218665605</v>
      </c>
      <c r="K187" s="296">
        <f>VLOOKUP($A187&amp;"-"&amp;K$1,Datos_trabajo_input!$E$6:M281,7,0)</f>
        <v>0.14044859875149424</v>
      </c>
      <c r="L187" s="296">
        <f>VLOOKUP($A187&amp;"-"&amp;L$1,Datos_trabajo_input!$E$6:N281,7,0)</f>
        <v>8.0051578341523884E-3</v>
      </c>
      <c r="M187" s="296">
        <f>VLOOKUP($A187&amp;"-"&amp;M$1,Datos_trabajo_input!$E$6:O281,7,0)</f>
        <v>1.4070593704343206E-3</v>
      </c>
      <c r="N187" s="296">
        <f>VLOOKUP($A187&amp;"-"&amp;N$1,Datos_trabajo_input!$E$6:P281,7,0)</f>
        <v>0.27830859565236643</v>
      </c>
      <c r="O187" s="296">
        <f>VLOOKUP($A187&amp;"-"&amp;O$1,Datos_trabajo_input!$E$6:Q281,7,0)</f>
        <v>2.5665344003187675E-2</v>
      </c>
      <c r="P187" s="297">
        <f t="shared" si="20"/>
        <v>12.595055545399756</v>
      </c>
      <c r="Q187" s="297">
        <f t="shared" si="21"/>
        <v>6.3677810497467942</v>
      </c>
      <c r="R187" s="297">
        <f t="shared" si="22"/>
        <v>4.8763700281303102</v>
      </c>
      <c r="S187" s="297">
        <f t="shared" si="23"/>
        <v>0.2779387767476601</v>
      </c>
      <c r="T187" s="297">
        <f t="shared" si="24"/>
        <v>4.8853048038778144E-2</v>
      </c>
      <c r="U187" s="297">
        <f t="shared" si="25"/>
        <v>9.6628638980693182</v>
      </c>
      <c r="V187" s="297">
        <f t="shared" si="26"/>
        <v>0.8910997715273884</v>
      </c>
      <c r="W187" s="298">
        <f t="shared" si="27"/>
        <v>34.719962117660003</v>
      </c>
    </row>
    <row r="188" spans="1:23">
      <c r="A188" s="175">
        <v>2014</v>
      </c>
      <c r="B188" s="285">
        <v>9</v>
      </c>
      <c r="C188" s="285" t="s">
        <v>127</v>
      </c>
      <c r="D188" s="175" t="s">
        <v>367</v>
      </c>
      <c r="E188" s="299" t="s">
        <v>30</v>
      </c>
      <c r="F188" s="300">
        <v>799.66438014604</v>
      </c>
      <c r="G188" s="301">
        <v>67.115833276570001</v>
      </c>
      <c r="H188" s="302">
        <f t="shared" si="19"/>
        <v>8.3930002314612118E-2</v>
      </c>
      <c r="I188" s="296">
        <f>VLOOKUP($A188&amp;"-"&amp;I$1,Datos_trabajo_input!$E$6:K282,7,0)</f>
        <v>0.36276121220170893</v>
      </c>
      <c r="J188" s="296">
        <f>VLOOKUP($A188&amp;"-"&amp;J$1,Datos_trabajo_input!$E$6:L282,7,0)</f>
        <v>0.18340403218665605</v>
      </c>
      <c r="K188" s="296">
        <f>VLOOKUP($A188&amp;"-"&amp;K$1,Datos_trabajo_input!$E$6:M282,7,0)</f>
        <v>0.14044859875149424</v>
      </c>
      <c r="L188" s="296">
        <f>VLOOKUP($A188&amp;"-"&amp;L$1,Datos_trabajo_input!$E$6:N282,7,0)</f>
        <v>8.0051578341523884E-3</v>
      </c>
      <c r="M188" s="296">
        <f>VLOOKUP($A188&amp;"-"&amp;M$1,Datos_trabajo_input!$E$6:O282,7,0)</f>
        <v>1.4070593704343206E-3</v>
      </c>
      <c r="N188" s="296">
        <f>VLOOKUP($A188&amp;"-"&amp;N$1,Datos_trabajo_input!$E$6:P282,7,0)</f>
        <v>0.27830859565236643</v>
      </c>
      <c r="O188" s="296">
        <f>VLOOKUP($A188&amp;"-"&amp;O$1,Datos_trabajo_input!$E$6:Q282,7,0)</f>
        <v>2.5665344003187675E-2</v>
      </c>
      <c r="P188" s="297">
        <f t="shared" si="20"/>
        <v>24.347021037336326</v>
      </c>
      <c r="Q188" s="297">
        <f t="shared" si="21"/>
        <v>12.309314446490285</v>
      </c>
      <c r="R188" s="297">
        <f t="shared" si="22"/>
        <v>9.4263247377331645</v>
      </c>
      <c r="S188" s="297">
        <f t="shared" si="23"/>
        <v>0.53727283854959995</v>
      </c>
      <c r="T188" s="297">
        <f t="shared" si="24"/>
        <v>9.4435962116305408E-2</v>
      </c>
      <c r="U188" s="297">
        <f t="shared" si="25"/>
        <v>18.67891330524056</v>
      </c>
      <c r="V188" s="297">
        <f t="shared" si="26"/>
        <v>1.7225509491037596</v>
      </c>
      <c r="W188" s="298">
        <f t="shared" si="27"/>
        <v>67.115833276570001</v>
      </c>
    </row>
    <row r="189" spans="1:23">
      <c r="A189" s="175">
        <v>2014</v>
      </c>
      <c r="B189" s="285">
        <v>9</v>
      </c>
      <c r="C189" s="285" t="s">
        <v>127</v>
      </c>
      <c r="D189" s="175" t="s">
        <v>367</v>
      </c>
      <c r="E189" s="299" t="s">
        <v>118</v>
      </c>
      <c r="F189" s="300">
        <v>3246.43518239271</v>
      </c>
      <c r="G189" s="301">
        <v>284.95378203901998</v>
      </c>
      <c r="H189" s="302">
        <f t="shared" si="19"/>
        <v>8.777436358023985E-2</v>
      </c>
      <c r="I189" s="296">
        <f>VLOOKUP($A189&amp;"-"&amp;I$1,Datos_trabajo_input!$E$6:K283,7,0)</f>
        <v>0.36276121220170893</v>
      </c>
      <c r="J189" s="296">
        <f>VLOOKUP($A189&amp;"-"&amp;J$1,Datos_trabajo_input!$E$6:L283,7,0)</f>
        <v>0.18340403218665605</v>
      </c>
      <c r="K189" s="296">
        <f>VLOOKUP($A189&amp;"-"&amp;K$1,Datos_trabajo_input!$E$6:M283,7,0)</f>
        <v>0.14044859875149424</v>
      </c>
      <c r="L189" s="296">
        <f>VLOOKUP($A189&amp;"-"&amp;L$1,Datos_trabajo_input!$E$6:N283,7,0)</f>
        <v>8.0051578341523884E-3</v>
      </c>
      <c r="M189" s="296">
        <f>VLOOKUP($A189&amp;"-"&amp;M$1,Datos_trabajo_input!$E$6:O283,7,0)</f>
        <v>1.4070593704343206E-3</v>
      </c>
      <c r="N189" s="296">
        <f>VLOOKUP($A189&amp;"-"&amp;N$1,Datos_trabajo_input!$E$6:P283,7,0)</f>
        <v>0.27830859565236643</v>
      </c>
      <c r="O189" s="296">
        <f>VLOOKUP($A189&amp;"-"&amp;O$1,Datos_trabajo_input!$E$6:Q283,7,0)</f>
        <v>2.5665344003187675E-2</v>
      </c>
      <c r="P189" s="297">
        <f t="shared" si="20"/>
        <v>103.37017939393644</v>
      </c>
      <c r="Q189" s="297">
        <f t="shared" si="21"/>
        <v>52.261672612793795</v>
      </c>
      <c r="R189" s="297">
        <f t="shared" si="22"/>
        <v>40.021359396319063</v>
      </c>
      <c r="S189" s="297">
        <f t="shared" si="23"/>
        <v>2.2811000006610129</v>
      </c>
      <c r="T189" s="297">
        <f t="shared" si="24"/>
        <v>0.40094688915870208</v>
      </c>
      <c r="U189" s="297">
        <f t="shared" si="25"/>
        <v>79.305086905110173</v>
      </c>
      <c r="V189" s="297">
        <f t="shared" si="26"/>
        <v>7.3134368410408097</v>
      </c>
      <c r="W189" s="298">
        <f t="shared" si="27"/>
        <v>284.95378203901998</v>
      </c>
    </row>
    <row r="190" spans="1:23">
      <c r="A190" s="175">
        <v>2014</v>
      </c>
      <c r="B190" s="285">
        <v>9</v>
      </c>
      <c r="C190" s="285" t="s">
        <v>127</v>
      </c>
      <c r="D190" s="175" t="s">
        <v>367</v>
      </c>
      <c r="E190" s="299" t="s">
        <v>32</v>
      </c>
      <c r="F190" s="300">
        <v>409.37376053397003</v>
      </c>
      <c r="G190" s="301">
        <v>33.37455209785</v>
      </c>
      <c r="H190" s="302">
        <f t="shared" si="19"/>
        <v>8.1525870281274573E-2</v>
      </c>
      <c r="I190" s="296">
        <f>VLOOKUP($A190&amp;"-"&amp;I$1,Datos_trabajo_input!$E$6:K284,7,0)</f>
        <v>0.36276121220170893</v>
      </c>
      <c r="J190" s="296">
        <f>VLOOKUP($A190&amp;"-"&amp;J$1,Datos_trabajo_input!$E$6:L284,7,0)</f>
        <v>0.18340403218665605</v>
      </c>
      <c r="K190" s="296">
        <f>VLOOKUP($A190&amp;"-"&amp;K$1,Datos_trabajo_input!$E$6:M284,7,0)</f>
        <v>0.14044859875149424</v>
      </c>
      <c r="L190" s="296">
        <f>VLOOKUP($A190&amp;"-"&amp;L$1,Datos_trabajo_input!$E$6:N284,7,0)</f>
        <v>8.0051578341523884E-3</v>
      </c>
      <c r="M190" s="296">
        <f>VLOOKUP($A190&amp;"-"&amp;M$1,Datos_trabajo_input!$E$6:O284,7,0)</f>
        <v>1.4070593704343206E-3</v>
      </c>
      <c r="N190" s="296">
        <f>VLOOKUP($A190&amp;"-"&amp;N$1,Datos_trabajo_input!$E$6:P284,7,0)</f>
        <v>0.27830859565236643</v>
      </c>
      <c r="O190" s="296">
        <f>VLOOKUP($A190&amp;"-"&amp;O$1,Datos_trabajo_input!$E$6:Q284,7,0)</f>
        <v>2.5665344003187675E-2</v>
      </c>
      <c r="P190" s="297">
        <f t="shared" si="20"/>
        <v>12.106992975705154</v>
      </c>
      <c r="Q190" s="297">
        <f t="shared" si="21"/>
        <v>6.1210274271693104</v>
      </c>
      <c r="R190" s="297">
        <f t="shared" si="22"/>
        <v>4.6874090761017744</v>
      </c>
      <c r="S190" s="297">
        <f t="shared" si="23"/>
        <v>0.26716855718743093</v>
      </c>
      <c r="T190" s="297">
        <f t="shared" si="24"/>
        <v>4.6959976263328256E-2</v>
      </c>
      <c r="U190" s="297">
        <f t="shared" si="25"/>
        <v>9.2884247248793734</v>
      </c>
      <c r="V190" s="297">
        <f t="shared" si="26"/>
        <v>0.85656936054362909</v>
      </c>
      <c r="W190" s="298">
        <f t="shared" si="27"/>
        <v>33.37455209785</v>
      </c>
    </row>
    <row r="191" spans="1:23">
      <c r="A191" s="175">
        <v>2014</v>
      </c>
      <c r="B191" s="285">
        <v>9</v>
      </c>
      <c r="C191" s="285" t="s">
        <v>127</v>
      </c>
      <c r="D191" s="175" t="s">
        <v>367</v>
      </c>
      <c r="E191" s="299" t="s">
        <v>33</v>
      </c>
      <c r="F191" s="300">
        <v>443.48143822402</v>
      </c>
      <c r="G191" s="301">
        <v>36.016117547269999</v>
      </c>
      <c r="H191" s="302">
        <f t="shared" si="19"/>
        <v>8.1212232222167627E-2</v>
      </c>
      <c r="I191" s="296">
        <f>VLOOKUP($A191&amp;"-"&amp;I$1,Datos_trabajo_input!$E$6:K285,7,0)</f>
        <v>0.36276121220170893</v>
      </c>
      <c r="J191" s="296">
        <f>VLOOKUP($A191&amp;"-"&amp;J$1,Datos_trabajo_input!$E$6:L285,7,0)</f>
        <v>0.18340403218665605</v>
      </c>
      <c r="K191" s="296">
        <f>VLOOKUP($A191&amp;"-"&amp;K$1,Datos_trabajo_input!$E$6:M285,7,0)</f>
        <v>0.14044859875149424</v>
      </c>
      <c r="L191" s="296">
        <f>VLOOKUP($A191&amp;"-"&amp;L$1,Datos_trabajo_input!$E$6:N285,7,0)</f>
        <v>8.0051578341523884E-3</v>
      </c>
      <c r="M191" s="296">
        <f>VLOOKUP($A191&amp;"-"&amp;M$1,Datos_trabajo_input!$E$6:O285,7,0)</f>
        <v>1.4070593704343206E-3</v>
      </c>
      <c r="N191" s="296">
        <f>VLOOKUP($A191&amp;"-"&amp;N$1,Datos_trabajo_input!$E$6:P285,7,0)</f>
        <v>0.27830859565236643</v>
      </c>
      <c r="O191" s="296">
        <f>VLOOKUP($A191&amp;"-"&amp;O$1,Datos_trabajo_input!$E$6:Q285,7,0)</f>
        <v>2.5665344003187675E-2</v>
      </c>
      <c r="P191" s="297">
        <f t="shared" si="20"/>
        <v>13.065250460246904</v>
      </c>
      <c r="Q191" s="297">
        <f t="shared" si="21"/>
        <v>6.6055011818778944</v>
      </c>
      <c r="R191" s="297">
        <f t="shared" si="22"/>
        <v>5.0584132419831747</v>
      </c>
      <c r="S191" s="297">
        <f t="shared" si="23"/>
        <v>0.28831470553928173</v>
      </c>
      <c r="T191" s="297">
        <f t="shared" si="24"/>
        <v>5.0676815681550212E-2</v>
      </c>
      <c r="U191" s="297">
        <f t="shared" si="25"/>
        <v>10.023595095431265</v>
      </c>
      <c r="V191" s="297">
        <f t="shared" si="26"/>
        <v>0.92436604650992849</v>
      </c>
      <c r="W191" s="298">
        <f t="shared" si="27"/>
        <v>36.016117547269999</v>
      </c>
    </row>
    <row r="192" spans="1:23">
      <c r="A192" s="175">
        <v>2014</v>
      </c>
      <c r="B192" s="285">
        <v>9</v>
      </c>
      <c r="C192" s="285" t="s">
        <v>127</v>
      </c>
      <c r="D192" s="175" t="s">
        <v>367</v>
      </c>
      <c r="E192" s="299" t="s">
        <v>35</v>
      </c>
      <c r="F192" s="300">
        <v>459.25058030633988</v>
      </c>
      <c r="G192" s="301">
        <v>39.69190859623</v>
      </c>
      <c r="H192" s="302">
        <f t="shared" si="19"/>
        <v>8.6427563291817264E-2</v>
      </c>
      <c r="I192" s="296">
        <f>VLOOKUP($A192&amp;"-"&amp;I$1,Datos_trabajo_input!$E$6:K286,7,0)</f>
        <v>0.36276121220170893</v>
      </c>
      <c r="J192" s="296">
        <f>VLOOKUP($A192&amp;"-"&amp;J$1,Datos_trabajo_input!$E$6:L286,7,0)</f>
        <v>0.18340403218665605</v>
      </c>
      <c r="K192" s="296">
        <f>VLOOKUP($A192&amp;"-"&amp;K$1,Datos_trabajo_input!$E$6:M286,7,0)</f>
        <v>0.14044859875149424</v>
      </c>
      <c r="L192" s="296">
        <f>VLOOKUP($A192&amp;"-"&amp;L$1,Datos_trabajo_input!$E$6:N286,7,0)</f>
        <v>8.0051578341523884E-3</v>
      </c>
      <c r="M192" s="296">
        <f>VLOOKUP($A192&amp;"-"&amp;M$1,Datos_trabajo_input!$E$6:O286,7,0)</f>
        <v>1.4070593704343206E-3</v>
      </c>
      <c r="N192" s="296">
        <f>VLOOKUP($A192&amp;"-"&amp;N$1,Datos_trabajo_input!$E$6:P286,7,0)</f>
        <v>0.27830859565236643</v>
      </c>
      <c r="O192" s="296">
        <f>VLOOKUP($A192&amp;"-"&amp;O$1,Datos_trabajo_input!$E$6:Q286,7,0)</f>
        <v>2.5665344003187675E-2</v>
      </c>
      <c r="P192" s="297">
        <f t="shared" si="20"/>
        <v>14.398684876967826</v>
      </c>
      <c r="Q192" s="297">
        <f t="shared" si="21"/>
        <v>7.2796560817327771</v>
      </c>
      <c r="R192" s="297">
        <f t="shared" si="22"/>
        <v>5.5746729441128924</v>
      </c>
      <c r="S192" s="297">
        <f t="shared" si="23"/>
        <v>0.31773999305157113</v>
      </c>
      <c r="T192" s="297">
        <f t="shared" si="24"/>
        <v>5.5848871920747979E-2</v>
      </c>
      <c r="U192" s="297">
        <f t="shared" si="25"/>
        <v>11.046599340178862</v>
      </c>
      <c r="V192" s="297">
        <f t="shared" si="26"/>
        <v>1.0187064882653249</v>
      </c>
      <c r="W192" s="298">
        <f t="shared" si="27"/>
        <v>39.691908596229993</v>
      </c>
    </row>
    <row r="193" spans="1:23">
      <c r="A193" s="175">
        <v>2014</v>
      </c>
      <c r="B193" s="285">
        <v>9</v>
      </c>
      <c r="C193" s="285" t="s">
        <v>127</v>
      </c>
      <c r="D193" s="175" t="s">
        <v>367</v>
      </c>
      <c r="E193" s="299" t="s">
        <v>36</v>
      </c>
      <c r="F193" s="300">
        <v>169.43793745569999</v>
      </c>
      <c r="G193" s="301">
        <v>14.811486010799999</v>
      </c>
      <c r="H193" s="302">
        <f t="shared" si="19"/>
        <v>8.7415405506057364E-2</v>
      </c>
      <c r="I193" s="296">
        <f>VLOOKUP($A193&amp;"-"&amp;I$1,Datos_trabajo_input!$E$6:K287,7,0)</f>
        <v>0.36276121220170893</v>
      </c>
      <c r="J193" s="296">
        <f>VLOOKUP($A193&amp;"-"&amp;J$1,Datos_trabajo_input!$E$6:L287,7,0)</f>
        <v>0.18340403218665605</v>
      </c>
      <c r="K193" s="296">
        <f>VLOOKUP($A193&amp;"-"&amp;K$1,Datos_trabajo_input!$E$6:M287,7,0)</f>
        <v>0.14044859875149424</v>
      </c>
      <c r="L193" s="296">
        <f>VLOOKUP($A193&amp;"-"&amp;L$1,Datos_trabajo_input!$E$6:N287,7,0)</f>
        <v>8.0051578341523884E-3</v>
      </c>
      <c r="M193" s="296">
        <f>VLOOKUP($A193&amp;"-"&amp;M$1,Datos_trabajo_input!$E$6:O287,7,0)</f>
        <v>1.4070593704343206E-3</v>
      </c>
      <c r="N193" s="296">
        <f>VLOOKUP($A193&amp;"-"&amp;N$1,Datos_trabajo_input!$E$6:P287,7,0)</f>
        <v>0.27830859565236643</v>
      </c>
      <c r="O193" s="296">
        <f>VLOOKUP($A193&amp;"-"&amp;O$1,Datos_trabajo_input!$E$6:Q287,7,0)</f>
        <v>2.5665344003187675E-2</v>
      </c>
      <c r="P193" s="297">
        <f t="shared" si="20"/>
        <v>5.3730326197864615</v>
      </c>
      <c r="Q193" s="297">
        <f t="shared" si="21"/>
        <v>2.7164862570569688</v>
      </c>
      <c r="R193" s="297">
        <f t="shared" si="22"/>
        <v>2.080252455644219</v>
      </c>
      <c r="S193" s="297">
        <f t="shared" si="23"/>
        <v>0.11856828327479413</v>
      </c>
      <c r="T193" s="297">
        <f t="shared" si="24"/>
        <v>2.0840640181552995E-2</v>
      </c>
      <c r="U193" s="297">
        <f t="shared" si="25"/>
        <v>4.1221638711904189</v>
      </c>
      <c r="V193" s="297">
        <f t="shared" si="26"/>
        <v>0.38014188366558394</v>
      </c>
      <c r="W193" s="298">
        <f t="shared" si="27"/>
        <v>14.811486010799999</v>
      </c>
    </row>
    <row r="194" spans="1:23">
      <c r="A194" s="175">
        <v>2014</v>
      </c>
      <c r="B194" s="285">
        <v>9</v>
      </c>
      <c r="C194" s="285" t="s">
        <v>127</v>
      </c>
      <c r="D194" s="175" t="s">
        <v>367</v>
      </c>
      <c r="E194" s="299" t="s">
        <v>37</v>
      </c>
      <c r="F194" s="300">
        <v>411.69650691559002</v>
      </c>
      <c r="G194" s="301">
        <v>32.270971514739998</v>
      </c>
      <c r="H194" s="302">
        <f t="shared" ref="H194:H257" si="28">G194/F194</f>
        <v>7.8385342048472861E-2</v>
      </c>
      <c r="I194" s="296">
        <f>VLOOKUP($A194&amp;"-"&amp;I$1,Datos_trabajo_input!$E$6:K288,7,0)</f>
        <v>0.36276121220170893</v>
      </c>
      <c r="J194" s="296">
        <f>VLOOKUP($A194&amp;"-"&amp;J$1,Datos_trabajo_input!$E$6:L288,7,0)</f>
        <v>0.18340403218665605</v>
      </c>
      <c r="K194" s="296">
        <f>VLOOKUP($A194&amp;"-"&amp;K$1,Datos_trabajo_input!$E$6:M288,7,0)</f>
        <v>0.14044859875149424</v>
      </c>
      <c r="L194" s="296">
        <f>VLOOKUP($A194&amp;"-"&amp;L$1,Datos_trabajo_input!$E$6:N288,7,0)</f>
        <v>8.0051578341523884E-3</v>
      </c>
      <c r="M194" s="296">
        <f>VLOOKUP($A194&amp;"-"&amp;M$1,Datos_trabajo_input!$E$6:O288,7,0)</f>
        <v>1.4070593704343206E-3</v>
      </c>
      <c r="N194" s="296">
        <f>VLOOKUP($A194&amp;"-"&amp;N$1,Datos_trabajo_input!$E$6:P288,7,0)</f>
        <v>0.27830859565236643</v>
      </c>
      <c r="O194" s="296">
        <f>VLOOKUP($A194&amp;"-"&amp;O$1,Datos_trabajo_input!$E$6:Q288,7,0)</f>
        <v>2.5665344003187675E-2</v>
      </c>
      <c r="P194" s="297">
        <f t="shared" ref="P194:P257" si="29">I194*$G194</f>
        <v>11.7066567456139</v>
      </c>
      <c r="Q194" s="297">
        <f t="shared" ref="Q194:Q257" si="30">J194*$G194</f>
        <v>5.9186262983840345</v>
      </c>
      <c r="R194" s="297">
        <f t="shared" ref="R194:R257" si="31">K194*$G194</f>
        <v>4.5324127295946184</v>
      </c>
      <c r="S194" s="297">
        <f t="shared" ref="S194:S257" si="32">L194*$G194</f>
        <v>0.25833422043692944</v>
      </c>
      <c r="T194" s="297">
        <f t="shared" ref="T194:T257" si="33">M194*$G194</f>
        <v>4.5407172862833953E-2</v>
      </c>
      <c r="U194" s="297">
        <f t="shared" ref="U194:U257" si="34">N194*$G194</f>
        <v>8.9812887626048088</v>
      </c>
      <c r="V194" s="297">
        <f t="shared" ref="V194:V257" si="35">O194*$G194</f>
        <v>0.82824558524287251</v>
      </c>
      <c r="W194" s="298">
        <f t="shared" ref="W194:W257" si="36">SUM(P194:V194)</f>
        <v>32.270971514739998</v>
      </c>
    </row>
    <row r="195" spans="1:23">
      <c r="A195" s="175">
        <v>2014</v>
      </c>
      <c r="B195" s="285">
        <v>9</v>
      </c>
      <c r="C195" s="285" t="s">
        <v>127</v>
      </c>
      <c r="D195" s="175" t="s">
        <v>367</v>
      </c>
      <c r="E195" s="299" t="s">
        <v>38</v>
      </c>
      <c r="F195" s="300">
        <v>56.394241388810002</v>
      </c>
      <c r="G195" s="301">
        <v>4.6376653474499996</v>
      </c>
      <c r="H195" s="302">
        <f t="shared" si="28"/>
        <v>8.2236505594172699E-2</v>
      </c>
      <c r="I195" s="296">
        <f>VLOOKUP($A195&amp;"-"&amp;I$1,Datos_trabajo_input!$E$6:K289,7,0)</f>
        <v>0.36276121220170893</v>
      </c>
      <c r="J195" s="296">
        <f>VLOOKUP($A195&amp;"-"&amp;J$1,Datos_trabajo_input!$E$6:L289,7,0)</f>
        <v>0.18340403218665605</v>
      </c>
      <c r="K195" s="296">
        <f>VLOOKUP($A195&amp;"-"&amp;K$1,Datos_trabajo_input!$E$6:M289,7,0)</f>
        <v>0.14044859875149424</v>
      </c>
      <c r="L195" s="296">
        <f>VLOOKUP($A195&amp;"-"&amp;L$1,Datos_trabajo_input!$E$6:N289,7,0)</f>
        <v>8.0051578341523884E-3</v>
      </c>
      <c r="M195" s="296">
        <f>VLOOKUP($A195&amp;"-"&amp;M$1,Datos_trabajo_input!$E$6:O289,7,0)</f>
        <v>1.4070593704343206E-3</v>
      </c>
      <c r="N195" s="296">
        <f>VLOOKUP($A195&amp;"-"&amp;N$1,Datos_trabajo_input!$E$6:P289,7,0)</f>
        <v>0.27830859565236643</v>
      </c>
      <c r="O195" s="296">
        <f>VLOOKUP($A195&amp;"-"&amp;O$1,Datos_trabajo_input!$E$6:Q289,7,0)</f>
        <v>2.5665344003187675E-2</v>
      </c>
      <c r="P195" s="297">
        <f t="shared" si="29"/>
        <v>1.6823651032268214</v>
      </c>
      <c r="Q195" s="297">
        <f t="shared" si="30"/>
        <v>0.8505665246546591</v>
      </c>
      <c r="R195" s="297">
        <f t="shared" si="31"/>
        <v>0.6513535995277141</v>
      </c>
      <c r="S195" s="297">
        <f t="shared" si="32"/>
        <v>3.7125243088316426E-2</v>
      </c>
      <c r="T195" s="297">
        <f t="shared" si="33"/>
        <v>6.525470484068061E-3</v>
      </c>
      <c r="U195" s="297">
        <f t="shared" si="34"/>
        <v>1.2907021299544534</v>
      </c>
      <c r="V195" s="297">
        <f t="shared" si="35"/>
        <v>0.11902727651396713</v>
      </c>
      <c r="W195" s="298">
        <f t="shared" si="36"/>
        <v>4.6376653474499996</v>
      </c>
    </row>
    <row r="196" spans="1:23">
      <c r="A196" s="178">
        <v>2014</v>
      </c>
      <c r="B196" s="285">
        <v>9</v>
      </c>
      <c r="C196" s="285" t="s">
        <v>127</v>
      </c>
      <c r="D196" s="178" t="s">
        <v>367</v>
      </c>
      <c r="E196" s="304" t="s">
        <v>39</v>
      </c>
      <c r="F196" s="305">
        <v>78.778224059539994</v>
      </c>
      <c r="G196" s="306">
        <v>6.5678414923400004</v>
      </c>
      <c r="H196" s="307">
        <f t="shared" si="28"/>
        <v>8.3371281477176679E-2</v>
      </c>
      <c r="I196" s="296">
        <f>VLOOKUP($A196&amp;"-"&amp;I$1,Datos_trabajo_input!$E$6:K290,7,0)</f>
        <v>0.36276121220170893</v>
      </c>
      <c r="J196" s="296">
        <f>VLOOKUP($A196&amp;"-"&amp;J$1,Datos_trabajo_input!$E$6:L290,7,0)</f>
        <v>0.18340403218665605</v>
      </c>
      <c r="K196" s="296">
        <f>VLOOKUP($A196&amp;"-"&amp;K$1,Datos_trabajo_input!$E$6:M290,7,0)</f>
        <v>0.14044859875149424</v>
      </c>
      <c r="L196" s="296">
        <f>VLOOKUP($A196&amp;"-"&amp;L$1,Datos_trabajo_input!$E$6:N290,7,0)</f>
        <v>8.0051578341523884E-3</v>
      </c>
      <c r="M196" s="296">
        <f>VLOOKUP($A196&amp;"-"&amp;M$1,Datos_trabajo_input!$E$6:O290,7,0)</f>
        <v>1.4070593704343206E-3</v>
      </c>
      <c r="N196" s="296">
        <f>VLOOKUP($A196&amp;"-"&amp;N$1,Datos_trabajo_input!$E$6:P290,7,0)</f>
        <v>0.27830859565236643</v>
      </c>
      <c r="O196" s="296">
        <f>VLOOKUP($A196&amp;"-"&amp;O$1,Datos_trabajo_input!$E$6:Q290,7,0)</f>
        <v>2.5665344003187675E-2</v>
      </c>
      <c r="P196" s="297">
        <f t="shared" si="29"/>
        <v>2.3825581413099397</v>
      </c>
      <c r="Q196" s="297">
        <f t="shared" si="30"/>
        <v>1.2045686124579804</v>
      </c>
      <c r="R196" s="297">
        <f t="shared" si="31"/>
        <v>0.92244413442107587</v>
      </c>
      <c r="S196" s="297">
        <f t="shared" si="32"/>
        <v>5.2576607775876666E-2</v>
      </c>
      <c r="T196" s="297">
        <f t="shared" si="33"/>
        <v>9.2413429153243298E-3</v>
      </c>
      <c r="U196" s="297">
        <f t="shared" si="34"/>
        <v>1.8278867422004881</v>
      </c>
      <c r="V196" s="297">
        <f t="shared" si="35"/>
        <v>0.16856591125931561</v>
      </c>
      <c r="W196" s="298">
        <f t="shared" si="36"/>
        <v>6.5678414923400004</v>
      </c>
    </row>
    <row r="197" spans="1:23">
      <c r="A197" s="172">
        <v>2014</v>
      </c>
      <c r="B197" s="285">
        <v>1</v>
      </c>
      <c r="C197" s="285" t="s">
        <v>119</v>
      </c>
      <c r="D197" s="172" t="s">
        <v>377</v>
      </c>
      <c r="E197" s="172" t="s">
        <v>34</v>
      </c>
      <c r="F197" s="293">
        <v>825.37805379101997</v>
      </c>
      <c r="G197" s="294">
        <v>66.596142790569999</v>
      </c>
      <c r="H197" s="295">
        <f t="shared" si="28"/>
        <v>8.0685623375481325E-2</v>
      </c>
      <c r="I197" s="296">
        <f>VLOOKUP($A197&amp;"-"&amp;I$1,Datos_trabajo_input!$E$6:K291,7,0)</f>
        <v>0.36276121220170893</v>
      </c>
      <c r="J197" s="296">
        <f>VLOOKUP($A197&amp;"-"&amp;J$1,Datos_trabajo_input!$E$6:L291,7,0)</f>
        <v>0.18340403218665605</v>
      </c>
      <c r="K197" s="296">
        <f>VLOOKUP($A197&amp;"-"&amp;K$1,Datos_trabajo_input!$E$6:M291,7,0)</f>
        <v>0.14044859875149424</v>
      </c>
      <c r="L197" s="296">
        <f>VLOOKUP($A197&amp;"-"&amp;L$1,Datos_trabajo_input!$E$6:N291,7,0)</f>
        <v>8.0051578341523884E-3</v>
      </c>
      <c r="M197" s="296">
        <f>VLOOKUP($A197&amp;"-"&amp;M$1,Datos_trabajo_input!$E$6:O291,7,0)</f>
        <v>1.4070593704343206E-3</v>
      </c>
      <c r="N197" s="296">
        <f>VLOOKUP($A197&amp;"-"&amp;N$1,Datos_trabajo_input!$E$6:P291,7,0)</f>
        <v>0.27830859565236643</v>
      </c>
      <c r="O197" s="296">
        <f>VLOOKUP($A197&amp;"-"&amp;O$1,Datos_trabajo_input!$E$6:Q291,7,0)</f>
        <v>2.5665344003187675E-2</v>
      </c>
      <c r="P197" s="297">
        <f t="shared" si="29"/>
        <v>24.158497486665272</v>
      </c>
      <c r="Q197" s="297">
        <f t="shared" si="30"/>
        <v>12.214001115868841</v>
      </c>
      <c r="R197" s="297">
        <f t="shared" si="31"/>
        <v>9.353334937189981</v>
      </c>
      <c r="S197" s="297">
        <f t="shared" si="32"/>
        <v>0.53311263418426258</v>
      </c>
      <c r="T197" s="297">
        <f t="shared" si="33"/>
        <v>9.3704726748253545E-2</v>
      </c>
      <c r="U197" s="297">
        <f t="shared" si="34"/>
        <v>18.534278975908002</v>
      </c>
      <c r="V197" s="297">
        <f t="shared" si="35"/>
        <v>1.7092129140053858</v>
      </c>
      <c r="W197" s="298">
        <f t="shared" si="36"/>
        <v>66.596142790569999</v>
      </c>
    </row>
    <row r="198" spans="1:23">
      <c r="A198" s="175">
        <v>2014</v>
      </c>
      <c r="B198" s="285">
        <v>1</v>
      </c>
      <c r="C198" s="285" t="s">
        <v>119</v>
      </c>
      <c r="D198" s="175" t="s">
        <v>377</v>
      </c>
      <c r="E198" s="299" t="s">
        <v>25</v>
      </c>
      <c r="F198" s="300">
        <v>74.891817254909995</v>
      </c>
      <c r="G198" s="301">
        <v>4.3266539124600003</v>
      </c>
      <c r="H198" s="302">
        <f t="shared" si="28"/>
        <v>5.7772051354199709E-2</v>
      </c>
      <c r="I198" s="296">
        <f>VLOOKUP($A198&amp;"-"&amp;I$1,Datos_trabajo_input!$E$6:K292,7,0)</f>
        <v>0.36276121220170893</v>
      </c>
      <c r="J198" s="296">
        <f>VLOOKUP($A198&amp;"-"&amp;J$1,Datos_trabajo_input!$E$6:L292,7,0)</f>
        <v>0.18340403218665605</v>
      </c>
      <c r="K198" s="296">
        <f>VLOOKUP($A198&amp;"-"&amp;K$1,Datos_trabajo_input!$E$6:M292,7,0)</f>
        <v>0.14044859875149424</v>
      </c>
      <c r="L198" s="296">
        <f>VLOOKUP($A198&amp;"-"&amp;L$1,Datos_trabajo_input!$E$6:N292,7,0)</f>
        <v>8.0051578341523884E-3</v>
      </c>
      <c r="M198" s="296">
        <f>VLOOKUP($A198&amp;"-"&amp;M$1,Datos_trabajo_input!$E$6:O292,7,0)</f>
        <v>1.4070593704343206E-3</v>
      </c>
      <c r="N198" s="296">
        <f>VLOOKUP($A198&amp;"-"&amp;N$1,Datos_trabajo_input!$E$6:P292,7,0)</f>
        <v>0.27830859565236643</v>
      </c>
      <c r="O198" s="296">
        <f>VLOOKUP($A198&amp;"-"&amp;O$1,Datos_trabajo_input!$E$6:Q292,7,0)</f>
        <v>2.5665344003187675E-2</v>
      </c>
      <c r="P198" s="297">
        <f t="shared" si="29"/>
        <v>1.5695422180612564</v>
      </c>
      <c r="Q198" s="297">
        <f t="shared" si="30"/>
        <v>0.79352577342133523</v>
      </c>
      <c r="R198" s="297">
        <f t="shared" si="31"/>
        <v>0.6076724792876772</v>
      </c>
      <c r="S198" s="297">
        <f t="shared" si="32"/>
        <v>3.4635547462995256E-2</v>
      </c>
      <c r="T198" s="297">
        <f t="shared" si="33"/>
        <v>6.0878589301531583E-3</v>
      </c>
      <c r="U198" s="297">
        <f t="shared" si="34"/>
        <v>1.2041449742505594</v>
      </c>
      <c r="V198" s="297">
        <f t="shared" si="35"/>
        <v>0.11104506104602377</v>
      </c>
      <c r="W198" s="298">
        <f t="shared" si="36"/>
        <v>4.3266539124600003</v>
      </c>
    </row>
    <row r="199" spans="1:23">
      <c r="A199" s="175">
        <v>2014</v>
      </c>
      <c r="B199" s="285">
        <v>1</v>
      </c>
      <c r="C199" s="285" t="s">
        <v>119</v>
      </c>
      <c r="D199" s="175" t="s">
        <v>377</v>
      </c>
      <c r="E199" s="299" t="s">
        <v>26</v>
      </c>
      <c r="F199" s="300">
        <v>155.68593278456001</v>
      </c>
      <c r="G199" s="301">
        <v>13.2732692952</v>
      </c>
      <c r="H199" s="302">
        <f t="shared" si="28"/>
        <v>8.5256702759187009E-2</v>
      </c>
      <c r="I199" s="296">
        <f>VLOOKUP($A199&amp;"-"&amp;I$1,Datos_trabajo_input!$E$6:K293,7,0)</f>
        <v>0.36276121220170893</v>
      </c>
      <c r="J199" s="296">
        <f>VLOOKUP($A199&amp;"-"&amp;J$1,Datos_trabajo_input!$E$6:L293,7,0)</f>
        <v>0.18340403218665605</v>
      </c>
      <c r="K199" s="296">
        <f>VLOOKUP($A199&amp;"-"&amp;K$1,Datos_trabajo_input!$E$6:M293,7,0)</f>
        <v>0.14044859875149424</v>
      </c>
      <c r="L199" s="296">
        <f>VLOOKUP($A199&amp;"-"&amp;L$1,Datos_trabajo_input!$E$6:N293,7,0)</f>
        <v>8.0051578341523884E-3</v>
      </c>
      <c r="M199" s="296">
        <f>VLOOKUP($A199&amp;"-"&amp;M$1,Datos_trabajo_input!$E$6:O293,7,0)</f>
        <v>1.4070593704343206E-3</v>
      </c>
      <c r="N199" s="296">
        <f>VLOOKUP($A199&amp;"-"&amp;N$1,Datos_trabajo_input!$E$6:P293,7,0)</f>
        <v>0.27830859565236643</v>
      </c>
      <c r="O199" s="296">
        <f>VLOOKUP($A199&amp;"-"&amp;O$1,Datos_trabajo_input!$E$6:Q293,7,0)</f>
        <v>2.5665344003187675E-2</v>
      </c>
      <c r="P199" s="297">
        <f t="shared" si="29"/>
        <v>4.8150272594064747</v>
      </c>
      <c r="Q199" s="297">
        <f t="shared" si="30"/>
        <v>2.4343711090390143</v>
      </c>
      <c r="R199" s="297">
        <f t="shared" si="31"/>
        <v>1.8642120733620735</v>
      </c>
      <c r="S199" s="297">
        <f t="shared" si="32"/>
        <v>0.10625461568328463</v>
      </c>
      <c r="T199" s="297">
        <f t="shared" si="33"/>
        <v>1.8676277938109311E-2</v>
      </c>
      <c r="U199" s="297">
        <f t="shared" si="34"/>
        <v>3.6940649372627878</v>
      </c>
      <c r="V199" s="297">
        <f t="shared" si="35"/>
        <v>0.34066302250825642</v>
      </c>
      <c r="W199" s="298">
        <f t="shared" si="36"/>
        <v>13.273269295199999</v>
      </c>
    </row>
    <row r="200" spans="1:23">
      <c r="A200" s="175">
        <v>2014</v>
      </c>
      <c r="B200" s="285">
        <v>1</v>
      </c>
      <c r="C200" s="285" t="s">
        <v>119</v>
      </c>
      <c r="D200" s="175" t="s">
        <v>377</v>
      </c>
      <c r="E200" s="299" t="s">
        <v>27</v>
      </c>
      <c r="F200" s="300">
        <v>259.27742144232002</v>
      </c>
      <c r="G200" s="301">
        <v>18.76775293176</v>
      </c>
      <c r="H200" s="302">
        <f t="shared" si="28"/>
        <v>7.238483330849986E-2</v>
      </c>
      <c r="I200" s="296">
        <f>VLOOKUP($A200&amp;"-"&amp;I$1,Datos_trabajo_input!$E$6:K294,7,0)</f>
        <v>0.36276121220170893</v>
      </c>
      <c r="J200" s="296">
        <f>VLOOKUP($A200&amp;"-"&amp;J$1,Datos_trabajo_input!$E$6:L294,7,0)</f>
        <v>0.18340403218665605</v>
      </c>
      <c r="K200" s="296">
        <f>VLOOKUP($A200&amp;"-"&amp;K$1,Datos_trabajo_input!$E$6:M294,7,0)</f>
        <v>0.14044859875149424</v>
      </c>
      <c r="L200" s="296">
        <f>VLOOKUP($A200&amp;"-"&amp;L$1,Datos_trabajo_input!$E$6:N294,7,0)</f>
        <v>8.0051578341523884E-3</v>
      </c>
      <c r="M200" s="296">
        <f>VLOOKUP($A200&amp;"-"&amp;M$1,Datos_trabajo_input!$E$6:O294,7,0)</f>
        <v>1.4070593704343206E-3</v>
      </c>
      <c r="N200" s="296">
        <f>VLOOKUP($A200&amp;"-"&amp;N$1,Datos_trabajo_input!$E$6:P294,7,0)</f>
        <v>0.27830859565236643</v>
      </c>
      <c r="O200" s="296">
        <f>VLOOKUP($A200&amp;"-"&amp;O$1,Datos_trabajo_input!$E$6:Q294,7,0)</f>
        <v>2.5665344003187675E-2</v>
      </c>
      <c r="P200" s="297">
        <f t="shared" si="29"/>
        <v>6.8082128038274341</v>
      </c>
      <c r="Q200" s="297">
        <f t="shared" si="30"/>
        <v>3.4420815627677195</v>
      </c>
      <c r="R200" s="297">
        <f t="shared" si="31"/>
        <v>2.6359046009799401</v>
      </c>
      <c r="S200" s="297">
        <f t="shared" si="32"/>
        <v>0.15023882441111502</v>
      </c>
      <c r="T200" s="297">
        <f t="shared" si="33"/>
        <v>2.6407342624629102E-2</v>
      </c>
      <c r="U200" s="297">
        <f t="shared" si="34"/>
        <v>5.2232269619887086</v>
      </c>
      <c r="V200" s="297">
        <f t="shared" si="35"/>
        <v>0.48168083516045446</v>
      </c>
      <c r="W200" s="298">
        <f t="shared" si="36"/>
        <v>18.76775293176</v>
      </c>
    </row>
    <row r="201" spans="1:23">
      <c r="A201" s="175">
        <v>2014</v>
      </c>
      <c r="B201" s="285">
        <v>1</v>
      </c>
      <c r="C201" s="285" t="s">
        <v>119</v>
      </c>
      <c r="D201" s="175" t="s">
        <v>377</v>
      </c>
      <c r="E201" s="299" t="s">
        <v>28</v>
      </c>
      <c r="F201" s="300">
        <v>128.46197299913001</v>
      </c>
      <c r="G201" s="301">
        <v>7.1202942126800002</v>
      </c>
      <c r="H201" s="302">
        <f t="shared" si="28"/>
        <v>5.5427252489172192E-2</v>
      </c>
      <c r="I201" s="296">
        <f>VLOOKUP($A201&amp;"-"&amp;I$1,Datos_trabajo_input!$E$6:K295,7,0)</f>
        <v>0.36276121220170893</v>
      </c>
      <c r="J201" s="296">
        <f>VLOOKUP($A201&amp;"-"&amp;J$1,Datos_trabajo_input!$E$6:L295,7,0)</f>
        <v>0.18340403218665605</v>
      </c>
      <c r="K201" s="296">
        <f>VLOOKUP($A201&amp;"-"&amp;K$1,Datos_trabajo_input!$E$6:M295,7,0)</f>
        <v>0.14044859875149424</v>
      </c>
      <c r="L201" s="296">
        <f>VLOOKUP($A201&amp;"-"&amp;L$1,Datos_trabajo_input!$E$6:N295,7,0)</f>
        <v>8.0051578341523884E-3</v>
      </c>
      <c r="M201" s="296">
        <f>VLOOKUP($A201&amp;"-"&amp;M$1,Datos_trabajo_input!$E$6:O295,7,0)</f>
        <v>1.4070593704343206E-3</v>
      </c>
      <c r="N201" s="296">
        <f>VLOOKUP($A201&amp;"-"&amp;N$1,Datos_trabajo_input!$E$6:P295,7,0)</f>
        <v>0.27830859565236643</v>
      </c>
      <c r="O201" s="296">
        <f>VLOOKUP($A201&amp;"-"&amp;O$1,Datos_trabajo_input!$E$6:Q295,7,0)</f>
        <v>2.5665344003187675E-2</v>
      </c>
      <c r="P201" s="297">
        <f t="shared" si="29"/>
        <v>2.5829665598246097</v>
      </c>
      <c r="Q201" s="297">
        <f t="shared" si="30"/>
        <v>1.3058906689608236</v>
      </c>
      <c r="R201" s="297">
        <f t="shared" si="31"/>
        <v>1.0000353448692798</v>
      </c>
      <c r="S201" s="297">
        <f t="shared" si="32"/>
        <v>5.6999078998105218E-2</v>
      </c>
      <c r="T201" s="297">
        <f t="shared" si="33"/>
        <v>1.0018676692200657E-2</v>
      </c>
      <c r="U201" s="297">
        <f t="shared" si="34"/>
        <v>1.9816390829626429</v>
      </c>
      <c r="V201" s="297">
        <f t="shared" si="35"/>
        <v>0.18274480037233856</v>
      </c>
      <c r="W201" s="298">
        <f t="shared" si="36"/>
        <v>7.1202942126800011</v>
      </c>
    </row>
    <row r="202" spans="1:23">
      <c r="A202" s="175">
        <v>2014</v>
      </c>
      <c r="B202" s="285">
        <v>1</v>
      </c>
      <c r="C202" s="285" t="s">
        <v>119</v>
      </c>
      <c r="D202" s="175" t="s">
        <v>377</v>
      </c>
      <c r="E202" s="299" t="s">
        <v>29</v>
      </c>
      <c r="F202" s="300">
        <v>328.09811433883999</v>
      </c>
      <c r="G202" s="301">
        <v>32.594929269209999</v>
      </c>
      <c r="H202" s="302">
        <f t="shared" si="28"/>
        <v>9.9345067358564326E-2</v>
      </c>
      <c r="I202" s="296">
        <f>VLOOKUP($A202&amp;"-"&amp;I$1,Datos_trabajo_input!$E$6:K296,7,0)</f>
        <v>0.36276121220170893</v>
      </c>
      <c r="J202" s="296">
        <f>VLOOKUP($A202&amp;"-"&amp;J$1,Datos_trabajo_input!$E$6:L296,7,0)</f>
        <v>0.18340403218665605</v>
      </c>
      <c r="K202" s="296">
        <f>VLOOKUP($A202&amp;"-"&amp;K$1,Datos_trabajo_input!$E$6:M296,7,0)</f>
        <v>0.14044859875149424</v>
      </c>
      <c r="L202" s="296">
        <f>VLOOKUP($A202&amp;"-"&amp;L$1,Datos_trabajo_input!$E$6:N296,7,0)</f>
        <v>8.0051578341523884E-3</v>
      </c>
      <c r="M202" s="296">
        <f>VLOOKUP($A202&amp;"-"&amp;M$1,Datos_trabajo_input!$E$6:O296,7,0)</f>
        <v>1.4070593704343206E-3</v>
      </c>
      <c r="N202" s="296">
        <f>VLOOKUP($A202&amp;"-"&amp;N$1,Datos_trabajo_input!$E$6:P296,7,0)</f>
        <v>0.27830859565236643</v>
      </c>
      <c r="O202" s="296">
        <f>VLOOKUP($A202&amp;"-"&amp;O$1,Datos_trabajo_input!$E$6:Q296,7,0)</f>
        <v>2.5665344003187675E-2</v>
      </c>
      <c r="P202" s="297">
        <f t="shared" si="29"/>
        <v>11.824176053327582</v>
      </c>
      <c r="Q202" s="297">
        <f t="shared" si="30"/>
        <v>5.978041456811968</v>
      </c>
      <c r="R202" s="297">
        <f t="shared" si="31"/>
        <v>4.5779121422646103</v>
      </c>
      <c r="S202" s="297">
        <f t="shared" si="32"/>
        <v>0.2609275533930594</v>
      </c>
      <c r="T202" s="297">
        <f t="shared" si="33"/>
        <v>4.5863000656885831E-2</v>
      </c>
      <c r="U202" s="297">
        <f t="shared" si="34"/>
        <v>9.0714489903020485</v>
      </c>
      <c r="V202" s="297">
        <f t="shared" si="35"/>
        <v>0.83656007245384534</v>
      </c>
      <c r="W202" s="298">
        <f t="shared" si="36"/>
        <v>32.594929269209999</v>
      </c>
    </row>
    <row r="203" spans="1:23">
      <c r="A203" s="175">
        <v>2014</v>
      </c>
      <c r="B203" s="285">
        <v>1</v>
      </c>
      <c r="C203" s="285" t="s">
        <v>119</v>
      </c>
      <c r="D203" s="175" t="s">
        <v>377</v>
      </c>
      <c r="E203" s="299" t="s">
        <v>30</v>
      </c>
      <c r="F203" s="300">
        <v>813.33504848793996</v>
      </c>
      <c r="G203" s="301">
        <v>73.9628587383</v>
      </c>
      <c r="H203" s="302">
        <f t="shared" si="28"/>
        <v>9.0937749302459472E-2</v>
      </c>
      <c r="I203" s="296">
        <f>VLOOKUP($A203&amp;"-"&amp;I$1,Datos_trabajo_input!$E$6:K297,7,0)</f>
        <v>0.36276121220170893</v>
      </c>
      <c r="J203" s="296">
        <f>VLOOKUP($A203&amp;"-"&amp;J$1,Datos_trabajo_input!$E$6:L297,7,0)</f>
        <v>0.18340403218665605</v>
      </c>
      <c r="K203" s="296">
        <f>VLOOKUP($A203&amp;"-"&amp;K$1,Datos_trabajo_input!$E$6:M297,7,0)</f>
        <v>0.14044859875149424</v>
      </c>
      <c r="L203" s="296">
        <f>VLOOKUP($A203&amp;"-"&amp;L$1,Datos_trabajo_input!$E$6:N297,7,0)</f>
        <v>8.0051578341523884E-3</v>
      </c>
      <c r="M203" s="296">
        <f>VLOOKUP($A203&amp;"-"&amp;M$1,Datos_trabajo_input!$E$6:O297,7,0)</f>
        <v>1.4070593704343206E-3</v>
      </c>
      <c r="N203" s="296">
        <f>VLOOKUP($A203&amp;"-"&amp;N$1,Datos_trabajo_input!$E$6:P297,7,0)</f>
        <v>0.27830859565236643</v>
      </c>
      <c r="O203" s="296">
        <f>VLOOKUP($A203&amp;"-"&amp;O$1,Datos_trabajo_input!$E$6:Q297,7,0)</f>
        <v>2.5665344003187675E-2</v>
      </c>
      <c r="P203" s="297">
        <f t="shared" si="29"/>
        <v>26.830856293809468</v>
      </c>
      <c r="Q203" s="297">
        <f t="shared" si="30"/>
        <v>13.565086524656268</v>
      </c>
      <c r="R203" s="297">
        <f t="shared" si="31"/>
        <v>10.387979869448946</v>
      </c>
      <c r="S203" s="297">
        <f t="shared" si="32"/>
        <v>0.59208435806520865</v>
      </c>
      <c r="T203" s="297">
        <f t="shared" si="33"/>
        <v>0.10407013345183498</v>
      </c>
      <c r="U203" s="297">
        <f t="shared" si="34"/>
        <v>20.584499345890631</v>
      </c>
      <c r="V203" s="297">
        <f t="shared" si="35"/>
        <v>1.8982822129776451</v>
      </c>
      <c r="W203" s="298">
        <f t="shared" si="36"/>
        <v>73.9628587383</v>
      </c>
    </row>
    <row r="204" spans="1:23">
      <c r="A204" s="175">
        <v>2014</v>
      </c>
      <c r="B204" s="285">
        <v>1</v>
      </c>
      <c r="C204" s="285" t="s">
        <v>119</v>
      </c>
      <c r="D204" s="175" t="s">
        <v>377</v>
      </c>
      <c r="E204" s="299" t="s">
        <v>118</v>
      </c>
      <c r="F204" s="300">
        <v>3274.3118031055001</v>
      </c>
      <c r="G204" s="301">
        <v>292.11010264754998</v>
      </c>
      <c r="H204" s="302">
        <f t="shared" si="28"/>
        <v>8.9212671307143082E-2</v>
      </c>
      <c r="I204" s="296">
        <f>VLOOKUP($A204&amp;"-"&amp;I$1,Datos_trabajo_input!$E$6:K298,7,0)</f>
        <v>0.36276121220170893</v>
      </c>
      <c r="J204" s="296">
        <f>VLOOKUP($A204&amp;"-"&amp;J$1,Datos_trabajo_input!$E$6:L298,7,0)</f>
        <v>0.18340403218665605</v>
      </c>
      <c r="K204" s="296">
        <f>VLOOKUP($A204&amp;"-"&amp;K$1,Datos_trabajo_input!$E$6:M298,7,0)</f>
        <v>0.14044859875149424</v>
      </c>
      <c r="L204" s="296">
        <f>VLOOKUP($A204&amp;"-"&amp;L$1,Datos_trabajo_input!$E$6:N298,7,0)</f>
        <v>8.0051578341523884E-3</v>
      </c>
      <c r="M204" s="296">
        <f>VLOOKUP($A204&amp;"-"&amp;M$1,Datos_trabajo_input!$E$6:O298,7,0)</f>
        <v>1.4070593704343206E-3</v>
      </c>
      <c r="N204" s="296">
        <f>VLOOKUP($A204&amp;"-"&amp;N$1,Datos_trabajo_input!$E$6:P298,7,0)</f>
        <v>0.27830859565236643</v>
      </c>
      <c r="O204" s="296">
        <f>VLOOKUP($A204&amp;"-"&amp;O$1,Datos_trabajo_input!$E$6:Q298,7,0)</f>
        <v>2.5665344003187675E-2</v>
      </c>
      <c r="P204" s="297">
        <f t="shared" si="29"/>
        <v>105.96621493279085</v>
      </c>
      <c r="Q204" s="297">
        <f t="shared" si="30"/>
        <v>53.57417066801866</v>
      </c>
      <c r="R204" s="297">
        <f t="shared" si="31"/>
        <v>41.026454598003539</v>
      </c>
      <c r="S204" s="297">
        <f t="shared" si="32"/>
        <v>2.3383874766440931</v>
      </c>
      <c r="T204" s="297">
        <f t="shared" si="33"/>
        <v>0.41101625712876644</v>
      </c>
      <c r="U204" s="297">
        <f t="shared" si="34"/>
        <v>81.296752443708243</v>
      </c>
      <c r="V204" s="297">
        <f t="shared" si="35"/>
        <v>7.4971062712558334</v>
      </c>
      <c r="W204" s="298">
        <f t="shared" si="36"/>
        <v>292.11010264755004</v>
      </c>
    </row>
    <row r="205" spans="1:23">
      <c r="A205" s="175">
        <v>2014</v>
      </c>
      <c r="B205" s="285">
        <v>1</v>
      </c>
      <c r="C205" s="285" t="s">
        <v>119</v>
      </c>
      <c r="D205" s="175" t="s">
        <v>377</v>
      </c>
      <c r="E205" s="299" t="s">
        <v>32</v>
      </c>
      <c r="F205" s="300">
        <v>430.05858985165003</v>
      </c>
      <c r="G205" s="301">
        <v>35.691487625850002</v>
      </c>
      <c r="H205" s="302">
        <f t="shared" si="28"/>
        <v>8.2992151460483291E-2</v>
      </c>
      <c r="I205" s="296">
        <f>VLOOKUP($A205&amp;"-"&amp;I$1,Datos_trabajo_input!$E$6:K299,7,0)</f>
        <v>0.36276121220170893</v>
      </c>
      <c r="J205" s="296">
        <f>VLOOKUP($A205&amp;"-"&amp;J$1,Datos_trabajo_input!$E$6:L299,7,0)</f>
        <v>0.18340403218665605</v>
      </c>
      <c r="K205" s="296">
        <f>VLOOKUP($A205&amp;"-"&amp;K$1,Datos_trabajo_input!$E$6:M299,7,0)</f>
        <v>0.14044859875149424</v>
      </c>
      <c r="L205" s="296">
        <f>VLOOKUP($A205&amp;"-"&amp;L$1,Datos_trabajo_input!$E$6:N299,7,0)</f>
        <v>8.0051578341523884E-3</v>
      </c>
      <c r="M205" s="296">
        <f>VLOOKUP($A205&amp;"-"&amp;M$1,Datos_trabajo_input!$E$6:O299,7,0)</f>
        <v>1.4070593704343206E-3</v>
      </c>
      <c r="N205" s="296">
        <f>VLOOKUP($A205&amp;"-"&amp;N$1,Datos_trabajo_input!$E$6:P299,7,0)</f>
        <v>0.27830859565236643</v>
      </c>
      <c r="O205" s="296">
        <f>VLOOKUP($A205&amp;"-"&amp;O$1,Datos_trabajo_input!$E$6:Q299,7,0)</f>
        <v>2.5665344003187675E-2</v>
      </c>
      <c r="P205" s="297">
        <f t="shared" si="29"/>
        <v>12.947487316435641</v>
      </c>
      <c r="Q205" s="297">
        <f t="shared" si="30"/>
        <v>6.5459627453210301</v>
      </c>
      <c r="R205" s="297">
        <f t="shared" si="31"/>
        <v>5.0128194244069286</v>
      </c>
      <c r="S205" s="297">
        <f t="shared" si="32"/>
        <v>0.28571599178062618</v>
      </c>
      <c r="T205" s="297">
        <f t="shared" si="33"/>
        <v>5.0220042108692846E-2</v>
      </c>
      <c r="U205" s="297">
        <f t="shared" si="34"/>
        <v>9.9332477978941274</v>
      </c>
      <c r="V205" s="297">
        <f t="shared" si="35"/>
        <v>0.91603430790295648</v>
      </c>
      <c r="W205" s="298">
        <f t="shared" si="36"/>
        <v>35.691487625850002</v>
      </c>
    </row>
    <row r="206" spans="1:23">
      <c r="A206" s="175">
        <v>2014</v>
      </c>
      <c r="B206" s="285">
        <v>1</v>
      </c>
      <c r="C206" s="285" t="s">
        <v>119</v>
      </c>
      <c r="D206" s="175" t="s">
        <v>377</v>
      </c>
      <c r="E206" s="299" t="s">
        <v>33</v>
      </c>
      <c r="F206" s="300">
        <v>474.89755850381999</v>
      </c>
      <c r="G206" s="301">
        <v>36.519568044099998</v>
      </c>
      <c r="H206" s="302">
        <f t="shared" si="28"/>
        <v>7.6899885859923287E-2</v>
      </c>
      <c r="I206" s="296">
        <f>VLOOKUP($A206&amp;"-"&amp;I$1,Datos_trabajo_input!$E$6:K300,7,0)</f>
        <v>0.36276121220170893</v>
      </c>
      <c r="J206" s="296">
        <f>VLOOKUP($A206&amp;"-"&amp;J$1,Datos_trabajo_input!$E$6:L300,7,0)</f>
        <v>0.18340403218665605</v>
      </c>
      <c r="K206" s="296">
        <f>VLOOKUP($A206&amp;"-"&amp;K$1,Datos_trabajo_input!$E$6:M300,7,0)</f>
        <v>0.14044859875149424</v>
      </c>
      <c r="L206" s="296">
        <f>VLOOKUP($A206&amp;"-"&amp;L$1,Datos_trabajo_input!$E$6:N300,7,0)</f>
        <v>8.0051578341523884E-3</v>
      </c>
      <c r="M206" s="296">
        <f>VLOOKUP($A206&amp;"-"&amp;M$1,Datos_trabajo_input!$E$6:O300,7,0)</f>
        <v>1.4070593704343206E-3</v>
      </c>
      <c r="N206" s="296">
        <f>VLOOKUP($A206&amp;"-"&amp;N$1,Datos_trabajo_input!$E$6:P300,7,0)</f>
        <v>0.27830859565236643</v>
      </c>
      <c r="O206" s="296">
        <f>VLOOKUP($A206&amp;"-"&amp;O$1,Datos_trabajo_input!$E$6:Q300,7,0)</f>
        <v>2.5665344003187675E-2</v>
      </c>
      <c r="P206" s="297">
        <f t="shared" si="29"/>
        <v>13.247882772760507</v>
      </c>
      <c r="Q206" s="297">
        <f t="shared" si="30"/>
        <v>6.6978360330028917</v>
      </c>
      <c r="R206" s="297">
        <f t="shared" si="31"/>
        <v>5.1291221588036917</v>
      </c>
      <c r="S206" s="297">
        <f t="shared" si="32"/>
        <v>0.29234490622808829</v>
      </c>
      <c r="T206" s="297">
        <f t="shared" si="33"/>
        <v>5.1385200420664676E-2</v>
      </c>
      <c r="U206" s="297">
        <f t="shared" si="34"/>
        <v>10.163709696184508</v>
      </c>
      <c r="V206" s="297">
        <f t="shared" si="35"/>
        <v>0.93728727669964618</v>
      </c>
      <c r="W206" s="298">
        <f t="shared" si="36"/>
        <v>36.519568044099998</v>
      </c>
    </row>
    <row r="207" spans="1:23">
      <c r="A207" s="175">
        <v>2014</v>
      </c>
      <c r="B207" s="285">
        <v>1</v>
      </c>
      <c r="C207" s="285" t="s">
        <v>119</v>
      </c>
      <c r="D207" s="175" t="s">
        <v>377</v>
      </c>
      <c r="E207" s="299" t="s">
        <v>35</v>
      </c>
      <c r="F207" s="300">
        <v>464.32169571947009</v>
      </c>
      <c r="G207" s="301">
        <v>37.954246396549998</v>
      </c>
      <c r="H207" s="302">
        <f t="shared" si="28"/>
        <v>8.1741272799539549E-2</v>
      </c>
      <c r="I207" s="296">
        <f>VLOOKUP($A207&amp;"-"&amp;I$1,Datos_trabajo_input!$E$6:K301,7,0)</f>
        <v>0.36276121220170893</v>
      </c>
      <c r="J207" s="296">
        <f>VLOOKUP($A207&amp;"-"&amp;J$1,Datos_trabajo_input!$E$6:L301,7,0)</f>
        <v>0.18340403218665605</v>
      </c>
      <c r="K207" s="296">
        <f>VLOOKUP($A207&amp;"-"&amp;K$1,Datos_trabajo_input!$E$6:M301,7,0)</f>
        <v>0.14044859875149424</v>
      </c>
      <c r="L207" s="296">
        <f>VLOOKUP($A207&amp;"-"&amp;L$1,Datos_trabajo_input!$E$6:N301,7,0)</f>
        <v>8.0051578341523884E-3</v>
      </c>
      <c r="M207" s="296">
        <f>VLOOKUP($A207&amp;"-"&amp;M$1,Datos_trabajo_input!$E$6:O301,7,0)</f>
        <v>1.4070593704343206E-3</v>
      </c>
      <c r="N207" s="296">
        <f>VLOOKUP($A207&amp;"-"&amp;N$1,Datos_trabajo_input!$E$6:P301,7,0)</f>
        <v>0.27830859565236643</v>
      </c>
      <c r="O207" s="296">
        <f>VLOOKUP($A207&amp;"-"&amp;O$1,Datos_trabajo_input!$E$6:Q301,7,0)</f>
        <v>2.5665344003187675E-2</v>
      </c>
      <c r="P207" s="297">
        <f t="shared" si="29"/>
        <v>13.768328431014821</v>
      </c>
      <c r="Q207" s="297">
        <f t="shared" si="30"/>
        <v>6.9609618277331302</v>
      </c>
      <c r="R207" s="297">
        <f t="shared" si="31"/>
        <v>5.3306207230643965</v>
      </c>
      <c r="S207" s="297">
        <f t="shared" si="32"/>
        <v>0.30382973288069226</v>
      </c>
      <c r="T207" s="297">
        <f t="shared" si="33"/>
        <v>5.3403878040038717E-2</v>
      </c>
      <c r="U207" s="297">
        <f t="shared" si="34"/>
        <v>10.562993013667718</v>
      </c>
      <c r="V207" s="297">
        <f t="shared" si="35"/>
        <v>0.97410879014920193</v>
      </c>
      <c r="W207" s="298">
        <f t="shared" si="36"/>
        <v>37.954246396550005</v>
      </c>
    </row>
    <row r="208" spans="1:23">
      <c r="A208" s="175">
        <v>2014</v>
      </c>
      <c r="B208" s="285">
        <v>1</v>
      </c>
      <c r="C208" s="285" t="s">
        <v>119</v>
      </c>
      <c r="D208" s="175" t="s">
        <v>377</v>
      </c>
      <c r="E208" s="299" t="s">
        <v>36</v>
      </c>
      <c r="F208" s="300">
        <v>177.18613985432989</v>
      </c>
      <c r="G208" s="301">
        <v>13.515969372380001</v>
      </c>
      <c r="H208" s="302">
        <f t="shared" si="28"/>
        <v>7.6281188717649634E-2</v>
      </c>
      <c r="I208" s="296">
        <f>VLOOKUP($A208&amp;"-"&amp;I$1,Datos_trabajo_input!$E$6:K302,7,0)</f>
        <v>0.36276121220170893</v>
      </c>
      <c r="J208" s="296">
        <f>VLOOKUP($A208&amp;"-"&amp;J$1,Datos_trabajo_input!$E$6:L302,7,0)</f>
        <v>0.18340403218665605</v>
      </c>
      <c r="K208" s="296">
        <f>VLOOKUP($A208&amp;"-"&amp;K$1,Datos_trabajo_input!$E$6:M302,7,0)</f>
        <v>0.14044859875149424</v>
      </c>
      <c r="L208" s="296">
        <f>VLOOKUP($A208&amp;"-"&amp;L$1,Datos_trabajo_input!$E$6:N302,7,0)</f>
        <v>8.0051578341523884E-3</v>
      </c>
      <c r="M208" s="296">
        <f>VLOOKUP($A208&amp;"-"&amp;M$1,Datos_trabajo_input!$E$6:O302,7,0)</f>
        <v>1.4070593704343206E-3</v>
      </c>
      <c r="N208" s="296">
        <f>VLOOKUP($A208&amp;"-"&amp;N$1,Datos_trabajo_input!$E$6:P302,7,0)</f>
        <v>0.27830859565236643</v>
      </c>
      <c r="O208" s="296">
        <f>VLOOKUP($A208&amp;"-"&amp;O$1,Datos_trabajo_input!$E$6:Q302,7,0)</f>
        <v>2.5665344003187675E-2</v>
      </c>
      <c r="P208" s="297">
        <f t="shared" si="29"/>
        <v>4.9030694336057401</v>
      </c>
      <c r="Q208" s="297">
        <f t="shared" si="30"/>
        <v>2.4788832818058388</v>
      </c>
      <c r="R208" s="297">
        <f t="shared" si="31"/>
        <v>1.8982989591188841</v>
      </c>
      <c r="S208" s="297">
        <f t="shared" si="32"/>
        <v>0.10819746810747151</v>
      </c>
      <c r="T208" s="297">
        <f t="shared" si="33"/>
        <v>1.9017771355910564E-2</v>
      </c>
      <c r="U208" s="297">
        <f t="shared" si="34"/>
        <v>3.7616104549074745</v>
      </c>
      <c r="V208" s="297">
        <f t="shared" si="35"/>
        <v>0.34689200347868132</v>
      </c>
      <c r="W208" s="298">
        <f t="shared" si="36"/>
        <v>13.515969372380001</v>
      </c>
    </row>
    <row r="209" spans="1:23">
      <c r="A209" s="175">
        <v>2014</v>
      </c>
      <c r="B209" s="285">
        <v>1</v>
      </c>
      <c r="C209" s="285" t="s">
        <v>119</v>
      </c>
      <c r="D209" s="175" t="s">
        <v>377</v>
      </c>
      <c r="E209" s="299" t="s">
        <v>37</v>
      </c>
      <c r="F209" s="300">
        <v>409.72612291231991</v>
      </c>
      <c r="G209" s="301">
        <v>36.43445344941</v>
      </c>
      <c r="H209" s="302">
        <f t="shared" si="28"/>
        <v>8.8923921156003172E-2</v>
      </c>
      <c r="I209" s="296">
        <f>VLOOKUP($A209&amp;"-"&amp;I$1,Datos_trabajo_input!$E$6:K303,7,0)</f>
        <v>0.36276121220170893</v>
      </c>
      <c r="J209" s="296">
        <f>VLOOKUP($A209&amp;"-"&amp;J$1,Datos_trabajo_input!$E$6:L303,7,0)</f>
        <v>0.18340403218665605</v>
      </c>
      <c r="K209" s="296">
        <f>VLOOKUP($A209&amp;"-"&amp;K$1,Datos_trabajo_input!$E$6:M303,7,0)</f>
        <v>0.14044859875149424</v>
      </c>
      <c r="L209" s="296">
        <f>VLOOKUP($A209&amp;"-"&amp;L$1,Datos_trabajo_input!$E$6:N303,7,0)</f>
        <v>8.0051578341523884E-3</v>
      </c>
      <c r="M209" s="296">
        <f>VLOOKUP($A209&amp;"-"&amp;M$1,Datos_trabajo_input!$E$6:O303,7,0)</f>
        <v>1.4070593704343206E-3</v>
      </c>
      <c r="N209" s="296">
        <f>VLOOKUP($A209&amp;"-"&amp;N$1,Datos_trabajo_input!$E$6:P303,7,0)</f>
        <v>0.27830859565236643</v>
      </c>
      <c r="O209" s="296">
        <f>VLOOKUP($A209&amp;"-"&amp;O$1,Datos_trabajo_input!$E$6:Q303,7,0)</f>
        <v>2.5665344003187675E-2</v>
      </c>
      <c r="P209" s="297">
        <f t="shared" si="29"/>
        <v>13.217006499214706</v>
      </c>
      <c r="Q209" s="297">
        <f t="shared" si="30"/>
        <v>6.682225673138813</v>
      </c>
      <c r="R209" s="297">
        <f t="shared" si="31"/>
        <v>5.1171679332461801</v>
      </c>
      <c r="S209" s="297">
        <f t="shared" si="32"/>
        <v>0.29166355046360498</v>
      </c>
      <c r="T209" s="297">
        <f t="shared" si="33"/>
        <v>5.1265439132645398E-2</v>
      </c>
      <c r="U209" s="297">
        <f t="shared" si="34"/>
        <v>10.140021572866814</v>
      </c>
      <c r="V209" s="297">
        <f t="shared" si="35"/>
        <v>0.93510278134723546</v>
      </c>
      <c r="W209" s="298">
        <f t="shared" si="36"/>
        <v>36.434453449409993</v>
      </c>
    </row>
    <row r="210" spans="1:23">
      <c r="A210" s="175">
        <v>2014</v>
      </c>
      <c r="B210" s="285">
        <v>1</v>
      </c>
      <c r="C210" s="285" t="s">
        <v>119</v>
      </c>
      <c r="D210" s="175" t="s">
        <v>377</v>
      </c>
      <c r="E210" s="299" t="s">
        <v>38</v>
      </c>
      <c r="F210" s="300">
        <v>53.965299030079997</v>
      </c>
      <c r="G210" s="301">
        <v>3.8744384427399998</v>
      </c>
      <c r="H210" s="302">
        <f t="shared" si="28"/>
        <v>7.1794996273075534E-2</v>
      </c>
      <c r="I210" s="296">
        <f>VLOOKUP($A210&amp;"-"&amp;I$1,Datos_trabajo_input!$E$6:K304,7,0)</f>
        <v>0.36276121220170893</v>
      </c>
      <c r="J210" s="296">
        <f>VLOOKUP($A210&amp;"-"&amp;J$1,Datos_trabajo_input!$E$6:L304,7,0)</f>
        <v>0.18340403218665605</v>
      </c>
      <c r="K210" s="296">
        <f>VLOOKUP($A210&amp;"-"&amp;K$1,Datos_trabajo_input!$E$6:M304,7,0)</f>
        <v>0.14044859875149424</v>
      </c>
      <c r="L210" s="296">
        <f>VLOOKUP($A210&amp;"-"&amp;L$1,Datos_trabajo_input!$E$6:N304,7,0)</f>
        <v>8.0051578341523884E-3</v>
      </c>
      <c r="M210" s="296">
        <f>VLOOKUP($A210&amp;"-"&amp;M$1,Datos_trabajo_input!$E$6:O304,7,0)</f>
        <v>1.4070593704343206E-3</v>
      </c>
      <c r="N210" s="296">
        <f>VLOOKUP($A210&amp;"-"&amp;N$1,Datos_trabajo_input!$E$6:P304,7,0)</f>
        <v>0.27830859565236643</v>
      </c>
      <c r="O210" s="296">
        <f>VLOOKUP($A210&amp;"-"&amp;O$1,Datos_trabajo_input!$E$6:Q304,7,0)</f>
        <v>2.5665344003187675E-2</v>
      </c>
      <c r="P210" s="297">
        <f t="shared" si="29"/>
        <v>1.4054959860892637</v>
      </c>
      <c r="Q210" s="297">
        <f t="shared" si="30"/>
        <v>0.71058763285750448</v>
      </c>
      <c r="R210" s="297">
        <f t="shared" si="31"/>
        <v>0.54415945023175438</v>
      </c>
      <c r="S210" s="297">
        <f t="shared" si="32"/>
        <v>3.1015491252841289E-2</v>
      </c>
      <c r="T210" s="297">
        <f t="shared" si="33"/>
        <v>5.451564916028274E-3</v>
      </c>
      <c r="U210" s="297">
        <f t="shared" si="34"/>
        <v>1.0782895219405109</v>
      </c>
      <c r="V210" s="297">
        <f t="shared" si="35"/>
        <v>9.9438795452096856E-2</v>
      </c>
      <c r="W210" s="298">
        <f t="shared" si="36"/>
        <v>3.8744384427400003</v>
      </c>
    </row>
    <row r="211" spans="1:23">
      <c r="A211" s="178">
        <v>2014</v>
      </c>
      <c r="B211" s="285">
        <v>1</v>
      </c>
      <c r="C211" s="285" t="s">
        <v>119</v>
      </c>
      <c r="D211" s="178" t="s">
        <v>377</v>
      </c>
      <c r="E211" s="304" t="s">
        <v>39</v>
      </c>
      <c r="F211" s="305">
        <v>73.661136667920005</v>
      </c>
      <c r="G211" s="306">
        <v>7.1283589698799998</v>
      </c>
      <c r="H211" s="307">
        <f t="shared" si="28"/>
        <v>9.6772318380262734E-2</v>
      </c>
      <c r="I211" s="296">
        <f>VLOOKUP($A211&amp;"-"&amp;I$1,Datos_trabajo_input!$E$6:K305,7,0)</f>
        <v>0.36276121220170893</v>
      </c>
      <c r="J211" s="296">
        <f>VLOOKUP($A211&amp;"-"&amp;J$1,Datos_trabajo_input!$E$6:L305,7,0)</f>
        <v>0.18340403218665605</v>
      </c>
      <c r="K211" s="296">
        <f>VLOOKUP($A211&amp;"-"&amp;K$1,Datos_trabajo_input!$E$6:M305,7,0)</f>
        <v>0.14044859875149424</v>
      </c>
      <c r="L211" s="296">
        <f>VLOOKUP($A211&amp;"-"&amp;L$1,Datos_trabajo_input!$E$6:N305,7,0)</f>
        <v>8.0051578341523884E-3</v>
      </c>
      <c r="M211" s="296">
        <f>VLOOKUP($A211&amp;"-"&amp;M$1,Datos_trabajo_input!$E$6:O305,7,0)</f>
        <v>1.4070593704343206E-3</v>
      </c>
      <c r="N211" s="296">
        <f>VLOOKUP($A211&amp;"-"&amp;N$1,Datos_trabajo_input!$E$6:P305,7,0)</f>
        <v>0.27830859565236643</v>
      </c>
      <c r="O211" s="296">
        <f>VLOOKUP($A211&amp;"-"&amp;O$1,Datos_trabajo_input!$E$6:Q305,7,0)</f>
        <v>2.5665344003187675E-2</v>
      </c>
      <c r="P211" s="297">
        <f t="shared" si="29"/>
        <v>2.5858921409225939</v>
      </c>
      <c r="Q211" s="297">
        <f t="shared" si="30"/>
        <v>1.3073697779499098</v>
      </c>
      <c r="R211" s="297">
        <f t="shared" si="31"/>
        <v>1.0011680287172908</v>
      </c>
      <c r="S211" s="297">
        <f t="shared" si="32"/>
        <v>5.7063638652385333E-2</v>
      </c>
      <c r="T211" s="297">
        <f t="shared" si="33"/>
        <v>1.0030024284389195E-2</v>
      </c>
      <c r="U211" s="297">
        <f t="shared" si="34"/>
        <v>1.9838835742132521</v>
      </c>
      <c r="V211" s="297">
        <f t="shared" si="35"/>
        <v>0.18295178514017874</v>
      </c>
      <c r="W211" s="298">
        <f t="shared" si="36"/>
        <v>7.1283589698799998</v>
      </c>
    </row>
    <row r="212" spans="1:23">
      <c r="A212" s="172">
        <v>2014</v>
      </c>
      <c r="B212" s="285">
        <v>2</v>
      </c>
      <c r="C212" s="285" t="s">
        <v>120</v>
      </c>
      <c r="D212" s="172" t="s">
        <v>368</v>
      </c>
      <c r="E212" s="172" t="s">
        <v>34</v>
      </c>
      <c r="F212" s="293">
        <v>823.85407507410002</v>
      </c>
      <c r="G212" s="294">
        <v>65.060202471349996</v>
      </c>
      <c r="H212" s="295">
        <f t="shared" si="28"/>
        <v>7.8970541555551901E-2</v>
      </c>
      <c r="I212" s="296">
        <f>VLOOKUP($A212&amp;"-"&amp;I$1,Datos_trabajo_input!$E$6:K306,7,0)</f>
        <v>0.36276121220170893</v>
      </c>
      <c r="J212" s="296">
        <f>VLOOKUP($A212&amp;"-"&amp;J$1,Datos_trabajo_input!$E$6:L306,7,0)</f>
        <v>0.18340403218665605</v>
      </c>
      <c r="K212" s="296">
        <f>VLOOKUP($A212&amp;"-"&amp;K$1,Datos_trabajo_input!$E$6:M306,7,0)</f>
        <v>0.14044859875149424</v>
      </c>
      <c r="L212" s="296">
        <f>VLOOKUP($A212&amp;"-"&amp;L$1,Datos_trabajo_input!$E$6:N306,7,0)</f>
        <v>8.0051578341523884E-3</v>
      </c>
      <c r="M212" s="296">
        <f>VLOOKUP($A212&amp;"-"&amp;M$1,Datos_trabajo_input!$E$6:O306,7,0)</f>
        <v>1.4070593704343206E-3</v>
      </c>
      <c r="N212" s="296">
        <f>VLOOKUP($A212&amp;"-"&amp;N$1,Datos_trabajo_input!$E$6:P306,7,0)</f>
        <v>0.27830859565236643</v>
      </c>
      <c r="O212" s="296">
        <f>VLOOKUP($A212&amp;"-"&amp;O$1,Datos_trabajo_input!$E$6:Q306,7,0)</f>
        <v>2.5665344003187675E-2</v>
      </c>
      <c r="P212" s="297">
        <f t="shared" si="29"/>
        <v>23.601317914595544</v>
      </c>
      <c r="Q212" s="297">
        <f t="shared" si="30"/>
        <v>11.932303468125834</v>
      </c>
      <c r="R212" s="297">
        <f t="shared" si="31"/>
        <v>9.1376142715896087</v>
      </c>
      <c r="S212" s="297">
        <f t="shared" si="32"/>
        <v>0.52081718950506795</v>
      </c>
      <c r="T212" s="297">
        <f t="shared" si="33"/>
        <v>9.154356752966715E-2</v>
      </c>
      <c r="U212" s="297">
        <f t="shared" si="34"/>
        <v>18.106813582660038</v>
      </c>
      <c r="V212" s="297">
        <f t="shared" si="35"/>
        <v>1.6697924773442385</v>
      </c>
      <c r="W212" s="298">
        <f t="shared" si="36"/>
        <v>65.06020247135001</v>
      </c>
    </row>
    <row r="213" spans="1:23">
      <c r="A213" s="175">
        <v>2014</v>
      </c>
      <c r="B213" s="285">
        <v>2</v>
      </c>
      <c r="C213" s="285" t="s">
        <v>120</v>
      </c>
      <c r="D213" s="175" t="s">
        <v>368</v>
      </c>
      <c r="E213" s="299" t="s">
        <v>25</v>
      </c>
      <c r="F213" s="300">
        <v>74.760867631500005</v>
      </c>
      <c r="G213" s="301">
        <v>3.9884740517099999</v>
      </c>
      <c r="H213" s="302">
        <f t="shared" si="28"/>
        <v>5.3349756069838362E-2</v>
      </c>
      <c r="I213" s="296">
        <f>VLOOKUP($A213&amp;"-"&amp;I$1,Datos_trabajo_input!$E$6:K307,7,0)</f>
        <v>0.36276121220170893</v>
      </c>
      <c r="J213" s="296">
        <f>VLOOKUP($A213&amp;"-"&amp;J$1,Datos_trabajo_input!$E$6:L307,7,0)</f>
        <v>0.18340403218665605</v>
      </c>
      <c r="K213" s="296">
        <f>VLOOKUP($A213&amp;"-"&amp;K$1,Datos_trabajo_input!$E$6:M307,7,0)</f>
        <v>0.14044859875149424</v>
      </c>
      <c r="L213" s="296">
        <f>VLOOKUP($A213&amp;"-"&amp;L$1,Datos_trabajo_input!$E$6:N307,7,0)</f>
        <v>8.0051578341523884E-3</v>
      </c>
      <c r="M213" s="296">
        <f>VLOOKUP($A213&amp;"-"&amp;M$1,Datos_trabajo_input!$E$6:O307,7,0)</f>
        <v>1.4070593704343206E-3</v>
      </c>
      <c r="N213" s="296">
        <f>VLOOKUP($A213&amp;"-"&amp;N$1,Datos_trabajo_input!$E$6:P307,7,0)</f>
        <v>0.27830859565236643</v>
      </c>
      <c r="O213" s="296">
        <f>VLOOKUP($A213&amp;"-"&amp;O$1,Datos_trabajo_input!$E$6:Q307,7,0)</f>
        <v>2.5665344003187675E-2</v>
      </c>
      <c r="P213" s="297">
        <f t="shared" si="29"/>
        <v>1.4468636818333811</v>
      </c>
      <c r="Q213" s="297">
        <f t="shared" si="30"/>
        <v>0.73150222335546322</v>
      </c>
      <c r="R213" s="297">
        <f t="shared" si="31"/>
        <v>0.56017559171936426</v>
      </c>
      <c r="S213" s="297">
        <f t="shared" si="32"/>
        <v>3.1928364301359827E-2</v>
      </c>
      <c r="T213" s="297">
        <f t="shared" si="33"/>
        <v>5.6120197881926962E-3</v>
      </c>
      <c r="U213" s="297">
        <f t="shared" si="34"/>
        <v>1.1100266121273139</v>
      </c>
      <c r="V213" s="297">
        <f t="shared" si="35"/>
        <v>0.1023655585849249</v>
      </c>
      <c r="W213" s="298">
        <f t="shared" si="36"/>
        <v>3.9884740517099999</v>
      </c>
    </row>
    <row r="214" spans="1:23">
      <c r="A214" s="175">
        <v>2014</v>
      </c>
      <c r="B214" s="285">
        <v>2</v>
      </c>
      <c r="C214" s="285" t="s">
        <v>120</v>
      </c>
      <c r="D214" s="175" t="s">
        <v>368</v>
      </c>
      <c r="E214" s="299" t="s">
        <v>26</v>
      </c>
      <c r="F214" s="300">
        <v>155.44776533613</v>
      </c>
      <c r="G214" s="301">
        <v>13.07206605567</v>
      </c>
      <c r="H214" s="302">
        <f t="shared" si="28"/>
        <v>8.4092981506706285E-2</v>
      </c>
      <c r="I214" s="296">
        <f>VLOOKUP($A214&amp;"-"&amp;I$1,Datos_trabajo_input!$E$6:K308,7,0)</f>
        <v>0.36276121220170893</v>
      </c>
      <c r="J214" s="296">
        <f>VLOOKUP($A214&amp;"-"&amp;J$1,Datos_trabajo_input!$E$6:L308,7,0)</f>
        <v>0.18340403218665605</v>
      </c>
      <c r="K214" s="296">
        <f>VLOOKUP($A214&amp;"-"&amp;K$1,Datos_trabajo_input!$E$6:M308,7,0)</f>
        <v>0.14044859875149424</v>
      </c>
      <c r="L214" s="296">
        <f>VLOOKUP($A214&amp;"-"&amp;L$1,Datos_trabajo_input!$E$6:N308,7,0)</f>
        <v>8.0051578341523884E-3</v>
      </c>
      <c r="M214" s="296">
        <f>VLOOKUP($A214&amp;"-"&amp;M$1,Datos_trabajo_input!$E$6:O308,7,0)</f>
        <v>1.4070593704343206E-3</v>
      </c>
      <c r="N214" s="296">
        <f>VLOOKUP($A214&amp;"-"&amp;N$1,Datos_trabajo_input!$E$6:P308,7,0)</f>
        <v>0.27830859565236643</v>
      </c>
      <c r="O214" s="296">
        <f>VLOOKUP($A214&amp;"-"&amp;O$1,Datos_trabajo_input!$E$6:Q308,7,0)</f>
        <v>2.5665344003187675E-2</v>
      </c>
      <c r="P214" s="297">
        <f t="shared" si="29"/>
        <v>4.7420385283356605</v>
      </c>
      <c r="Q214" s="297">
        <f t="shared" si="30"/>
        <v>2.3974696236201947</v>
      </c>
      <c r="R214" s="297">
        <f t="shared" si="31"/>
        <v>1.8359533603058238</v>
      </c>
      <c r="S214" s="297">
        <f t="shared" si="32"/>
        <v>0.10464395199410421</v>
      </c>
      <c r="T214" s="297">
        <f t="shared" si="33"/>
        <v>1.8393173034566883E-2</v>
      </c>
      <c r="U214" s="297">
        <f t="shared" si="34"/>
        <v>3.6380683462284864</v>
      </c>
      <c r="V214" s="297">
        <f t="shared" si="35"/>
        <v>0.3354990721511632</v>
      </c>
      <c r="W214" s="298">
        <f t="shared" si="36"/>
        <v>13.072066055670001</v>
      </c>
    </row>
    <row r="215" spans="1:23">
      <c r="A215" s="175">
        <v>2014</v>
      </c>
      <c r="B215" s="285">
        <v>2</v>
      </c>
      <c r="C215" s="285" t="s">
        <v>120</v>
      </c>
      <c r="D215" s="175" t="s">
        <v>368</v>
      </c>
      <c r="E215" s="299" t="s">
        <v>27</v>
      </c>
      <c r="F215" s="300">
        <v>259.47220264722989</v>
      </c>
      <c r="G215" s="301">
        <v>16.297354579730001</v>
      </c>
      <c r="H215" s="302">
        <f t="shared" si="28"/>
        <v>6.280963592037396E-2</v>
      </c>
      <c r="I215" s="296">
        <f>VLOOKUP($A215&amp;"-"&amp;I$1,Datos_trabajo_input!$E$6:K309,7,0)</f>
        <v>0.36276121220170893</v>
      </c>
      <c r="J215" s="296">
        <f>VLOOKUP($A215&amp;"-"&amp;J$1,Datos_trabajo_input!$E$6:L309,7,0)</f>
        <v>0.18340403218665605</v>
      </c>
      <c r="K215" s="296">
        <f>VLOOKUP($A215&amp;"-"&amp;K$1,Datos_trabajo_input!$E$6:M309,7,0)</f>
        <v>0.14044859875149424</v>
      </c>
      <c r="L215" s="296">
        <f>VLOOKUP($A215&amp;"-"&amp;L$1,Datos_trabajo_input!$E$6:N309,7,0)</f>
        <v>8.0051578341523884E-3</v>
      </c>
      <c r="M215" s="296">
        <f>VLOOKUP($A215&amp;"-"&amp;M$1,Datos_trabajo_input!$E$6:O309,7,0)</f>
        <v>1.4070593704343206E-3</v>
      </c>
      <c r="N215" s="296">
        <f>VLOOKUP($A215&amp;"-"&amp;N$1,Datos_trabajo_input!$E$6:P309,7,0)</f>
        <v>0.27830859565236643</v>
      </c>
      <c r="O215" s="296">
        <f>VLOOKUP($A215&amp;"-"&amp;O$1,Datos_trabajo_input!$E$6:Q309,7,0)</f>
        <v>2.5665344003187675E-2</v>
      </c>
      <c r="P215" s="297">
        <f t="shared" si="29"/>
        <v>5.9120481030239276</v>
      </c>
      <c r="Q215" s="297">
        <f t="shared" si="30"/>
        <v>2.9890005438981473</v>
      </c>
      <c r="R215" s="297">
        <f t="shared" si="31"/>
        <v>2.2889406140793258</v>
      </c>
      <c r="S215" s="297">
        <f t="shared" si="32"/>
        <v>0.13046289568988492</v>
      </c>
      <c r="T215" s="297">
        <f t="shared" si="33"/>
        <v>2.2931345474699785E-2</v>
      </c>
      <c r="U215" s="297">
        <f t="shared" si="34"/>
        <v>4.535693865933319</v>
      </c>
      <c r="V215" s="297">
        <f t="shared" si="35"/>
        <v>0.41827721163069659</v>
      </c>
      <c r="W215" s="298">
        <f t="shared" si="36"/>
        <v>16.297354579729998</v>
      </c>
    </row>
    <row r="216" spans="1:23">
      <c r="A216" s="175">
        <v>2014</v>
      </c>
      <c r="B216" s="285">
        <v>2</v>
      </c>
      <c r="C216" s="285" t="s">
        <v>120</v>
      </c>
      <c r="D216" s="175" t="s">
        <v>368</v>
      </c>
      <c r="E216" s="299" t="s">
        <v>28</v>
      </c>
      <c r="F216" s="300">
        <v>126.76805776070999</v>
      </c>
      <c r="G216" s="301">
        <v>7.36464474944</v>
      </c>
      <c r="H216" s="302">
        <f t="shared" si="28"/>
        <v>5.8095429397061964E-2</v>
      </c>
      <c r="I216" s="296">
        <f>VLOOKUP($A216&amp;"-"&amp;I$1,Datos_trabajo_input!$E$6:K310,7,0)</f>
        <v>0.36276121220170893</v>
      </c>
      <c r="J216" s="296">
        <f>VLOOKUP($A216&amp;"-"&amp;J$1,Datos_trabajo_input!$E$6:L310,7,0)</f>
        <v>0.18340403218665605</v>
      </c>
      <c r="K216" s="296">
        <f>VLOOKUP($A216&amp;"-"&amp;K$1,Datos_trabajo_input!$E$6:M310,7,0)</f>
        <v>0.14044859875149424</v>
      </c>
      <c r="L216" s="296">
        <f>VLOOKUP($A216&amp;"-"&amp;L$1,Datos_trabajo_input!$E$6:N310,7,0)</f>
        <v>8.0051578341523884E-3</v>
      </c>
      <c r="M216" s="296">
        <f>VLOOKUP($A216&amp;"-"&amp;M$1,Datos_trabajo_input!$E$6:O310,7,0)</f>
        <v>1.4070593704343206E-3</v>
      </c>
      <c r="N216" s="296">
        <f>VLOOKUP($A216&amp;"-"&amp;N$1,Datos_trabajo_input!$E$6:P310,7,0)</f>
        <v>0.27830859565236643</v>
      </c>
      <c r="O216" s="296">
        <f>VLOOKUP($A216&amp;"-"&amp;O$1,Datos_trabajo_input!$E$6:Q310,7,0)</f>
        <v>2.5665344003187675E-2</v>
      </c>
      <c r="P216" s="297">
        <f t="shared" si="29"/>
        <v>2.6716074567418051</v>
      </c>
      <c r="Q216" s="297">
        <f t="shared" si="30"/>
        <v>1.3507055426695813</v>
      </c>
      <c r="R216" s="297">
        <f t="shared" si="31"/>
        <v>1.0343540353613974</v>
      </c>
      <c r="S216" s="297">
        <f t="shared" si="32"/>
        <v>5.895514361172887E-2</v>
      </c>
      <c r="T216" s="297">
        <f t="shared" si="33"/>
        <v>1.0362492404619471E-2</v>
      </c>
      <c r="U216" s="297">
        <f t="shared" si="34"/>
        <v>2.0496439376952202</v>
      </c>
      <c r="V216" s="297">
        <f t="shared" si="35"/>
        <v>0.1890161409556475</v>
      </c>
      <c r="W216" s="298">
        <f t="shared" si="36"/>
        <v>7.36464474944</v>
      </c>
    </row>
    <row r="217" spans="1:23">
      <c r="A217" s="175">
        <v>2014</v>
      </c>
      <c r="B217" s="285">
        <v>2</v>
      </c>
      <c r="C217" s="285" t="s">
        <v>120</v>
      </c>
      <c r="D217" s="175" t="s">
        <v>368</v>
      </c>
      <c r="E217" s="299" t="s">
        <v>29</v>
      </c>
      <c r="F217" s="300">
        <v>327.69310159728002</v>
      </c>
      <c r="G217" s="301">
        <v>33.231085857959997</v>
      </c>
      <c r="H217" s="302">
        <f t="shared" si="28"/>
        <v>0.10140917125194626</v>
      </c>
      <c r="I217" s="296">
        <f>VLOOKUP($A217&amp;"-"&amp;I$1,Datos_trabajo_input!$E$6:K311,7,0)</f>
        <v>0.36276121220170893</v>
      </c>
      <c r="J217" s="296">
        <f>VLOOKUP($A217&amp;"-"&amp;J$1,Datos_trabajo_input!$E$6:L311,7,0)</f>
        <v>0.18340403218665605</v>
      </c>
      <c r="K217" s="296">
        <f>VLOOKUP($A217&amp;"-"&amp;K$1,Datos_trabajo_input!$E$6:M311,7,0)</f>
        <v>0.14044859875149424</v>
      </c>
      <c r="L217" s="296">
        <f>VLOOKUP($A217&amp;"-"&amp;L$1,Datos_trabajo_input!$E$6:N311,7,0)</f>
        <v>8.0051578341523884E-3</v>
      </c>
      <c r="M217" s="296">
        <f>VLOOKUP($A217&amp;"-"&amp;M$1,Datos_trabajo_input!$E$6:O311,7,0)</f>
        <v>1.4070593704343206E-3</v>
      </c>
      <c r="N217" s="296">
        <f>VLOOKUP($A217&amp;"-"&amp;N$1,Datos_trabajo_input!$E$6:P311,7,0)</f>
        <v>0.27830859565236643</v>
      </c>
      <c r="O217" s="296">
        <f>VLOOKUP($A217&amp;"-"&amp;O$1,Datos_trabajo_input!$E$6:Q311,7,0)</f>
        <v>2.5665344003187675E-2</v>
      </c>
      <c r="P217" s="297">
        <f t="shared" si="29"/>
        <v>12.054948988612635</v>
      </c>
      <c r="Q217" s="297">
        <f t="shared" si="30"/>
        <v>6.0947151402908259</v>
      </c>
      <c r="R217" s="297">
        <f t="shared" si="31"/>
        <v>4.6672594437410782</v>
      </c>
      <c r="S217" s="297">
        <f t="shared" si="32"/>
        <v>0.26602008729323912</v>
      </c>
      <c r="T217" s="297">
        <f t="shared" si="33"/>
        <v>4.675811074615005E-2</v>
      </c>
      <c r="U217" s="297">
        <f t="shared" si="34"/>
        <v>9.2484968371320608</v>
      </c>
      <c r="V217" s="297">
        <f t="shared" si="35"/>
        <v>0.85288725014400835</v>
      </c>
      <c r="W217" s="298">
        <f t="shared" si="36"/>
        <v>33.231085857959997</v>
      </c>
    </row>
    <row r="218" spans="1:23">
      <c r="A218" s="175">
        <v>2014</v>
      </c>
      <c r="B218" s="285">
        <v>2</v>
      </c>
      <c r="C218" s="285" t="s">
        <v>120</v>
      </c>
      <c r="D218" s="175" t="s">
        <v>368</v>
      </c>
      <c r="E218" s="299" t="s">
        <v>30</v>
      </c>
      <c r="F218" s="300">
        <v>803.60867922648004</v>
      </c>
      <c r="G218" s="301">
        <v>68.163210826370005</v>
      </c>
      <c r="H218" s="302">
        <f t="shared" si="28"/>
        <v>8.4821397016245581E-2</v>
      </c>
      <c r="I218" s="296">
        <f>VLOOKUP($A218&amp;"-"&amp;I$1,Datos_trabajo_input!$E$6:K312,7,0)</f>
        <v>0.36276121220170893</v>
      </c>
      <c r="J218" s="296">
        <f>VLOOKUP($A218&amp;"-"&amp;J$1,Datos_trabajo_input!$E$6:L312,7,0)</f>
        <v>0.18340403218665605</v>
      </c>
      <c r="K218" s="296">
        <f>VLOOKUP($A218&amp;"-"&amp;K$1,Datos_trabajo_input!$E$6:M312,7,0)</f>
        <v>0.14044859875149424</v>
      </c>
      <c r="L218" s="296">
        <f>VLOOKUP($A218&amp;"-"&amp;L$1,Datos_trabajo_input!$E$6:N312,7,0)</f>
        <v>8.0051578341523884E-3</v>
      </c>
      <c r="M218" s="296">
        <f>VLOOKUP($A218&amp;"-"&amp;M$1,Datos_trabajo_input!$E$6:O312,7,0)</f>
        <v>1.4070593704343206E-3</v>
      </c>
      <c r="N218" s="296">
        <f>VLOOKUP($A218&amp;"-"&amp;N$1,Datos_trabajo_input!$E$6:P312,7,0)</f>
        <v>0.27830859565236643</v>
      </c>
      <c r="O218" s="296">
        <f>VLOOKUP($A218&amp;"-"&amp;O$1,Datos_trabajo_input!$E$6:Q312,7,0)</f>
        <v>2.5665344003187675E-2</v>
      </c>
      <c r="P218" s="297">
        <f t="shared" si="29"/>
        <v>24.726968986934633</v>
      </c>
      <c r="Q218" s="297">
        <f t="shared" si="30"/>
        <v>12.501407712345387</v>
      </c>
      <c r="R218" s="297">
        <f t="shared" si="31"/>
        <v>9.573427446966349</v>
      </c>
      <c r="S218" s="297">
        <f t="shared" si="32"/>
        <v>0.54565726114769675</v>
      </c>
      <c r="T218" s="297">
        <f t="shared" si="33"/>
        <v>9.5909684512134039E-2</v>
      </c>
      <c r="U218" s="297">
        <f t="shared" si="34"/>
        <v>18.970407480243214</v>
      </c>
      <c r="V218" s="297">
        <f t="shared" si="35"/>
        <v>1.7494322542205927</v>
      </c>
      <c r="W218" s="298">
        <f t="shared" si="36"/>
        <v>68.163210826370005</v>
      </c>
    </row>
    <row r="219" spans="1:23">
      <c r="A219" s="175">
        <v>2014</v>
      </c>
      <c r="B219" s="285">
        <v>2</v>
      </c>
      <c r="C219" s="285" t="s">
        <v>120</v>
      </c>
      <c r="D219" s="175" t="s">
        <v>368</v>
      </c>
      <c r="E219" s="299" t="s">
        <v>118</v>
      </c>
      <c r="F219" s="300">
        <v>3260.3963072348702</v>
      </c>
      <c r="G219" s="301">
        <v>293.51945981738999</v>
      </c>
      <c r="H219" s="302">
        <f t="shared" si="28"/>
        <v>9.0025699994220248E-2</v>
      </c>
      <c r="I219" s="296">
        <f>VLOOKUP($A219&amp;"-"&amp;I$1,Datos_trabajo_input!$E$6:K313,7,0)</f>
        <v>0.36276121220170893</v>
      </c>
      <c r="J219" s="296">
        <f>VLOOKUP($A219&amp;"-"&amp;J$1,Datos_trabajo_input!$E$6:L313,7,0)</f>
        <v>0.18340403218665605</v>
      </c>
      <c r="K219" s="296">
        <f>VLOOKUP($A219&amp;"-"&amp;K$1,Datos_trabajo_input!$E$6:M313,7,0)</f>
        <v>0.14044859875149424</v>
      </c>
      <c r="L219" s="296">
        <f>VLOOKUP($A219&amp;"-"&amp;L$1,Datos_trabajo_input!$E$6:N313,7,0)</f>
        <v>8.0051578341523884E-3</v>
      </c>
      <c r="M219" s="296">
        <f>VLOOKUP($A219&amp;"-"&amp;M$1,Datos_trabajo_input!$E$6:O313,7,0)</f>
        <v>1.4070593704343206E-3</v>
      </c>
      <c r="N219" s="296">
        <f>VLOOKUP($A219&amp;"-"&amp;N$1,Datos_trabajo_input!$E$6:P313,7,0)</f>
        <v>0.27830859565236643</v>
      </c>
      <c r="O219" s="296">
        <f>VLOOKUP($A219&amp;"-"&amp;O$1,Datos_trabajo_input!$E$6:Q313,7,0)</f>
        <v>2.5665344003187675E-2</v>
      </c>
      <c r="P219" s="297">
        <f t="shared" si="29"/>
        <v>106.47747504814718</v>
      </c>
      <c r="Q219" s="297">
        <f t="shared" si="30"/>
        <v>53.832652455758492</v>
      </c>
      <c r="R219" s="297">
        <f t="shared" si="31"/>
        <v>41.224396837647944</v>
      </c>
      <c r="S219" s="297">
        <f t="shared" si="32"/>
        <v>2.3496696032333566</v>
      </c>
      <c r="T219" s="297">
        <f t="shared" si="33"/>
        <v>0.41299930634087861</v>
      </c>
      <c r="U219" s="297">
        <f t="shared" si="34"/>
        <v>81.688988658419007</v>
      </c>
      <c r="V219" s="297">
        <f t="shared" si="35"/>
        <v>7.5332779078431358</v>
      </c>
      <c r="W219" s="298">
        <f t="shared" si="36"/>
        <v>293.51945981738999</v>
      </c>
    </row>
    <row r="220" spans="1:23">
      <c r="A220" s="175">
        <v>2014</v>
      </c>
      <c r="B220" s="285">
        <v>2</v>
      </c>
      <c r="C220" s="285" t="s">
        <v>120</v>
      </c>
      <c r="D220" s="175" t="s">
        <v>368</v>
      </c>
      <c r="E220" s="299" t="s">
        <v>32</v>
      </c>
      <c r="F220" s="300">
        <v>430.91543418026998</v>
      </c>
      <c r="G220" s="301">
        <v>33.614564621859998</v>
      </c>
      <c r="H220" s="302">
        <f t="shared" si="28"/>
        <v>7.8007334979321288E-2</v>
      </c>
      <c r="I220" s="296">
        <f>VLOOKUP($A220&amp;"-"&amp;I$1,Datos_trabajo_input!$E$6:K314,7,0)</f>
        <v>0.36276121220170893</v>
      </c>
      <c r="J220" s="296">
        <f>VLOOKUP($A220&amp;"-"&amp;J$1,Datos_trabajo_input!$E$6:L314,7,0)</f>
        <v>0.18340403218665605</v>
      </c>
      <c r="K220" s="296">
        <f>VLOOKUP($A220&amp;"-"&amp;K$1,Datos_trabajo_input!$E$6:M314,7,0)</f>
        <v>0.14044859875149424</v>
      </c>
      <c r="L220" s="296">
        <f>VLOOKUP($A220&amp;"-"&amp;L$1,Datos_trabajo_input!$E$6:N314,7,0)</f>
        <v>8.0051578341523884E-3</v>
      </c>
      <c r="M220" s="296">
        <f>VLOOKUP($A220&amp;"-"&amp;M$1,Datos_trabajo_input!$E$6:O314,7,0)</f>
        <v>1.4070593704343206E-3</v>
      </c>
      <c r="N220" s="296">
        <f>VLOOKUP($A220&amp;"-"&amp;N$1,Datos_trabajo_input!$E$6:P314,7,0)</f>
        <v>0.27830859565236643</v>
      </c>
      <c r="O220" s="296">
        <f>VLOOKUP($A220&amp;"-"&amp;O$1,Datos_trabajo_input!$E$6:Q314,7,0)</f>
        <v>2.5665344003187675E-2</v>
      </c>
      <c r="P220" s="297">
        <f t="shared" si="29"/>
        <v>12.194060209858613</v>
      </c>
      <c r="Q220" s="297">
        <f t="shared" si="30"/>
        <v>6.1650466918480404</v>
      </c>
      <c r="R220" s="297">
        <f t="shared" si="31"/>
        <v>4.721118498781788</v>
      </c>
      <c r="S220" s="297">
        <f t="shared" si="32"/>
        <v>0.26908989532430427</v>
      </c>
      <c r="T220" s="297">
        <f t="shared" si="33"/>
        <v>4.7297688134258116E-2</v>
      </c>
      <c r="U220" s="297">
        <f t="shared" si="34"/>
        <v>9.3552222733755759</v>
      </c>
      <c r="V220" s="297">
        <f t="shared" si="35"/>
        <v>0.86272936453741911</v>
      </c>
      <c r="W220" s="298">
        <f t="shared" si="36"/>
        <v>33.614564621859998</v>
      </c>
    </row>
    <row r="221" spans="1:23">
      <c r="A221" s="175">
        <v>2014</v>
      </c>
      <c r="B221" s="285">
        <v>2</v>
      </c>
      <c r="C221" s="285" t="s">
        <v>120</v>
      </c>
      <c r="D221" s="175" t="s">
        <v>368</v>
      </c>
      <c r="E221" s="299" t="s">
        <v>33</v>
      </c>
      <c r="F221" s="300">
        <v>468.32286303593003</v>
      </c>
      <c r="G221" s="301">
        <v>36.667863589200003</v>
      </c>
      <c r="H221" s="302">
        <f t="shared" si="28"/>
        <v>7.8296121080868142E-2</v>
      </c>
      <c r="I221" s="296">
        <f>VLOOKUP($A221&amp;"-"&amp;I$1,Datos_trabajo_input!$E$6:K315,7,0)</f>
        <v>0.36276121220170893</v>
      </c>
      <c r="J221" s="296">
        <f>VLOOKUP($A221&amp;"-"&amp;J$1,Datos_trabajo_input!$E$6:L315,7,0)</f>
        <v>0.18340403218665605</v>
      </c>
      <c r="K221" s="296">
        <f>VLOOKUP($A221&amp;"-"&amp;K$1,Datos_trabajo_input!$E$6:M315,7,0)</f>
        <v>0.14044859875149424</v>
      </c>
      <c r="L221" s="296">
        <f>VLOOKUP($A221&amp;"-"&amp;L$1,Datos_trabajo_input!$E$6:N315,7,0)</f>
        <v>8.0051578341523884E-3</v>
      </c>
      <c r="M221" s="296">
        <f>VLOOKUP($A221&amp;"-"&amp;M$1,Datos_trabajo_input!$E$6:O315,7,0)</f>
        <v>1.4070593704343206E-3</v>
      </c>
      <c r="N221" s="296">
        <f>VLOOKUP($A221&amp;"-"&amp;N$1,Datos_trabajo_input!$E$6:P315,7,0)</f>
        <v>0.27830859565236643</v>
      </c>
      <c r="O221" s="296">
        <f>VLOOKUP($A221&amp;"-"&amp;O$1,Datos_trabajo_input!$E$6:Q315,7,0)</f>
        <v>2.5665344003187675E-2</v>
      </c>
      <c r="P221" s="297">
        <f t="shared" si="29"/>
        <v>13.301678644465099</v>
      </c>
      <c r="Q221" s="297">
        <f t="shared" si="30"/>
        <v>6.7250340339295507</v>
      </c>
      <c r="R221" s="297">
        <f t="shared" si="31"/>
        <v>5.1499500603140769</v>
      </c>
      <c r="S221" s="297">
        <f t="shared" si="32"/>
        <v>0.2935320354727155</v>
      </c>
      <c r="T221" s="297">
        <f t="shared" si="33"/>
        <v>5.1593861056991305E-2</v>
      </c>
      <c r="U221" s="297">
        <f t="shared" si="34"/>
        <v>10.204981621082794</v>
      </c>
      <c r="V221" s="297">
        <f t="shared" si="35"/>
        <v>0.94109333287877805</v>
      </c>
      <c r="W221" s="298">
        <f t="shared" si="36"/>
        <v>36.667863589200003</v>
      </c>
    </row>
    <row r="222" spans="1:23">
      <c r="A222" s="175">
        <v>2014</v>
      </c>
      <c r="B222" s="285">
        <v>2</v>
      </c>
      <c r="C222" s="285" t="s">
        <v>120</v>
      </c>
      <c r="D222" s="175" t="s">
        <v>368</v>
      </c>
      <c r="E222" s="299" t="s">
        <v>35</v>
      </c>
      <c r="F222" s="300">
        <v>454.50312796730998</v>
      </c>
      <c r="G222" s="301">
        <v>38.118576340819999</v>
      </c>
      <c r="H222" s="302">
        <f t="shared" si="28"/>
        <v>8.3868677672910688E-2</v>
      </c>
      <c r="I222" s="296">
        <f>VLOOKUP($A222&amp;"-"&amp;I$1,Datos_trabajo_input!$E$6:K316,7,0)</f>
        <v>0.36276121220170893</v>
      </c>
      <c r="J222" s="296">
        <f>VLOOKUP($A222&amp;"-"&amp;J$1,Datos_trabajo_input!$E$6:L316,7,0)</f>
        <v>0.18340403218665605</v>
      </c>
      <c r="K222" s="296">
        <f>VLOOKUP($A222&amp;"-"&amp;K$1,Datos_trabajo_input!$E$6:M316,7,0)</f>
        <v>0.14044859875149424</v>
      </c>
      <c r="L222" s="296">
        <f>VLOOKUP($A222&amp;"-"&amp;L$1,Datos_trabajo_input!$E$6:N316,7,0)</f>
        <v>8.0051578341523884E-3</v>
      </c>
      <c r="M222" s="296">
        <f>VLOOKUP($A222&amp;"-"&amp;M$1,Datos_trabajo_input!$E$6:O316,7,0)</f>
        <v>1.4070593704343206E-3</v>
      </c>
      <c r="N222" s="296">
        <f>VLOOKUP($A222&amp;"-"&amp;N$1,Datos_trabajo_input!$E$6:P316,7,0)</f>
        <v>0.27830859565236643</v>
      </c>
      <c r="O222" s="296">
        <f>VLOOKUP($A222&amp;"-"&amp;O$1,Datos_trabajo_input!$E$6:Q316,7,0)</f>
        <v>2.5665344003187675E-2</v>
      </c>
      <c r="P222" s="297">
        <f t="shared" si="29"/>
        <v>13.827940960799245</v>
      </c>
      <c r="Q222" s="297">
        <f t="shared" si="30"/>
        <v>6.9911006021212572</v>
      </c>
      <c r="R222" s="297">
        <f t="shared" si="31"/>
        <v>5.3537006334700292</v>
      </c>
      <c r="S222" s="297">
        <f t="shared" si="32"/>
        <v>0.30514522002145111</v>
      </c>
      <c r="T222" s="297">
        <f t="shared" si="33"/>
        <v>5.3635100027966773E-2</v>
      </c>
      <c r="U222" s="297">
        <f t="shared" si="34"/>
        <v>10.608727449681135</v>
      </c>
      <c r="V222" s="297">
        <f t="shared" si="35"/>
        <v>0.97832637469891615</v>
      </c>
      <c r="W222" s="298">
        <f t="shared" si="36"/>
        <v>38.118576340820006</v>
      </c>
    </row>
    <row r="223" spans="1:23">
      <c r="A223" s="175">
        <v>2014</v>
      </c>
      <c r="B223" s="285">
        <v>2</v>
      </c>
      <c r="C223" s="285" t="s">
        <v>120</v>
      </c>
      <c r="D223" s="175" t="s">
        <v>368</v>
      </c>
      <c r="E223" s="299" t="s">
        <v>36</v>
      </c>
      <c r="F223" s="300">
        <v>172.9576530214199</v>
      </c>
      <c r="G223" s="301">
        <v>13.26463064062</v>
      </c>
      <c r="H223" s="302">
        <f t="shared" si="28"/>
        <v>7.66929384672978E-2</v>
      </c>
      <c r="I223" s="296">
        <f>VLOOKUP($A223&amp;"-"&amp;I$1,Datos_trabajo_input!$E$6:K317,7,0)</f>
        <v>0.36276121220170893</v>
      </c>
      <c r="J223" s="296">
        <f>VLOOKUP($A223&amp;"-"&amp;J$1,Datos_trabajo_input!$E$6:L317,7,0)</f>
        <v>0.18340403218665605</v>
      </c>
      <c r="K223" s="296">
        <f>VLOOKUP($A223&amp;"-"&amp;K$1,Datos_trabajo_input!$E$6:M317,7,0)</f>
        <v>0.14044859875149424</v>
      </c>
      <c r="L223" s="296">
        <f>VLOOKUP($A223&amp;"-"&amp;L$1,Datos_trabajo_input!$E$6:N317,7,0)</f>
        <v>8.0051578341523884E-3</v>
      </c>
      <c r="M223" s="296">
        <f>VLOOKUP($A223&amp;"-"&amp;M$1,Datos_trabajo_input!$E$6:O317,7,0)</f>
        <v>1.4070593704343206E-3</v>
      </c>
      <c r="N223" s="296">
        <f>VLOOKUP($A223&amp;"-"&amp;N$1,Datos_trabajo_input!$E$6:P317,7,0)</f>
        <v>0.27830859565236643</v>
      </c>
      <c r="O223" s="296">
        <f>VLOOKUP($A223&amp;"-"&amp;O$1,Datos_trabajo_input!$E$6:Q317,7,0)</f>
        <v>2.5665344003187675E-2</v>
      </c>
      <c r="P223" s="297">
        <f t="shared" si="29"/>
        <v>4.8118934905992417</v>
      </c>
      <c r="Q223" s="297">
        <f t="shared" si="30"/>
        <v>2.4327867449563745</v>
      </c>
      <c r="R223" s="297">
        <f t="shared" si="31"/>
        <v>1.8629987864312143</v>
      </c>
      <c r="S223" s="297">
        <f t="shared" si="32"/>
        <v>0.10618546188989701</v>
      </c>
      <c r="T223" s="297">
        <f t="shared" si="33"/>
        <v>1.8664122838234577E-2</v>
      </c>
      <c r="U223" s="297">
        <f t="shared" si="34"/>
        <v>3.691660725438302</v>
      </c>
      <c r="V223" s="297">
        <f t="shared" si="35"/>
        <v>0.34044130846673604</v>
      </c>
      <c r="W223" s="298">
        <f t="shared" si="36"/>
        <v>13.264630640620002</v>
      </c>
    </row>
    <row r="224" spans="1:23">
      <c r="A224" s="175">
        <v>2014</v>
      </c>
      <c r="B224" s="285">
        <v>2</v>
      </c>
      <c r="C224" s="285" t="s">
        <v>120</v>
      </c>
      <c r="D224" s="175" t="s">
        <v>368</v>
      </c>
      <c r="E224" s="299" t="s">
        <v>37</v>
      </c>
      <c r="F224" s="300">
        <v>406.3120337931</v>
      </c>
      <c r="G224" s="301">
        <v>34.658466585489997</v>
      </c>
      <c r="H224" s="302">
        <f t="shared" si="28"/>
        <v>8.5300123311480833E-2</v>
      </c>
      <c r="I224" s="296">
        <f>VLOOKUP($A224&amp;"-"&amp;I$1,Datos_trabajo_input!$E$6:K318,7,0)</f>
        <v>0.36276121220170893</v>
      </c>
      <c r="J224" s="296">
        <f>VLOOKUP($A224&amp;"-"&amp;J$1,Datos_trabajo_input!$E$6:L318,7,0)</f>
        <v>0.18340403218665605</v>
      </c>
      <c r="K224" s="296">
        <f>VLOOKUP($A224&amp;"-"&amp;K$1,Datos_trabajo_input!$E$6:M318,7,0)</f>
        <v>0.14044859875149424</v>
      </c>
      <c r="L224" s="296">
        <f>VLOOKUP($A224&amp;"-"&amp;L$1,Datos_trabajo_input!$E$6:N318,7,0)</f>
        <v>8.0051578341523884E-3</v>
      </c>
      <c r="M224" s="296">
        <f>VLOOKUP($A224&amp;"-"&amp;M$1,Datos_trabajo_input!$E$6:O318,7,0)</f>
        <v>1.4070593704343206E-3</v>
      </c>
      <c r="N224" s="296">
        <f>VLOOKUP($A224&amp;"-"&amp;N$1,Datos_trabajo_input!$E$6:P318,7,0)</f>
        <v>0.27830859565236643</v>
      </c>
      <c r="O224" s="296">
        <f>VLOOKUP($A224&amp;"-"&amp;O$1,Datos_trabajo_input!$E$6:Q318,7,0)</f>
        <v>2.5665344003187675E-2</v>
      </c>
      <c r="P224" s="297">
        <f t="shared" si="29"/>
        <v>12.572747351604775</v>
      </c>
      <c r="Q224" s="297">
        <f t="shared" si="30"/>
        <v>6.3565025211853508</v>
      </c>
      <c r="R224" s="297">
        <f t="shared" si="31"/>
        <v>4.8677330668075554</v>
      </c>
      <c r="S224" s="297">
        <f t="shared" si="32"/>
        <v>0.27744649530654403</v>
      </c>
      <c r="T224" s="297">
        <f t="shared" si="33"/>
        <v>4.876652017399849E-2</v>
      </c>
      <c r="U224" s="297">
        <f t="shared" si="34"/>
        <v>9.645749162872189</v>
      </c>
      <c r="V224" s="297">
        <f t="shared" si="35"/>
        <v>0.88952146753958616</v>
      </c>
      <c r="W224" s="298">
        <f t="shared" si="36"/>
        <v>34.658466585490004</v>
      </c>
    </row>
    <row r="225" spans="1:23">
      <c r="A225" s="175">
        <v>2014</v>
      </c>
      <c r="B225" s="285">
        <v>2</v>
      </c>
      <c r="C225" s="285" t="s">
        <v>120</v>
      </c>
      <c r="D225" s="175" t="s">
        <v>368</v>
      </c>
      <c r="E225" s="299" t="s">
        <v>38</v>
      </c>
      <c r="F225" s="300">
        <v>55.021647215080002</v>
      </c>
      <c r="G225" s="301">
        <v>4.6904966234199996</v>
      </c>
      <c r="H225" s="302">
        <f t="shared" si="28"/>
        <v>8.5248204312837375E-2</v>
      </c>
      <c r="I225" s="296">
        <f>VLOOKUP($A225&amp;"-"&amp;I$1,Datos_trabajo_input!$E$6:K319,7,0)</f>
        <v>0.36276121220170893</v>
      </c>
      <c r="J225" s="296">
        <f>VLOOKUP($A225&amp;"-"&amp;J$1,Datos_trabajo_input!$E$6:L319,7,0)</f>
        <v>0.18340403218665605</v>
      </c>
      <c r="K225" s="296">
        <f>VLOOKUP($A225&amp;"-"&amp;K$1,Datos_trabajo_input!$E$6:M319,7,0)</f>
        <v>0.14044859875149424</v>
      </c>
      <c r="L225" s="296">
        <f>VLOOKUP($A225&amp;"-"&amp;L$1,Datos_trabajo_input!$E$6:N319,7,0)</f>
        <v>8.0051578341523884E-3</v>
      </c>
      <c r="M225" s="296">
        <f>VLOOKUP($A225&amp;"-"&amp;M$1,Datos_trabajo_input!$E$6:O319,7,0)</f>
        <v>1.4070593704343206E-3</v>
      </c>
      <c r="N225" s="296">
        <f>VLOOKUP($A225&amp;"-"&amp;N$1,Datos_trabajo_input!$E$6:P319,7,0)</f>
        <v>0.27830859565236643</v>
      </c>
      <c r="O225" s="296">
        <f>VLOOKUP($A225&amp;"-"&amp;O$1,Datos_trabajo_input!$E$6:Q319,7,0)</f>
        <v>2.5665344003187675E-2</v>
      </c>
      <c r="P225" s="297">
        <f t="shared" si="29"/>
        <v>1.7015302409398616</v>
      </c>
      <c r="Q225" s="297">
        <f t="shared" si="30"/>
        <v>0.86025599369312311</v>
      </c>
      <c r="R225" s="297">
        <f t="shared" si="31"/>
        <v>0.65877367820795407</v>
      </c>
      <c r="S225" s="297">
        <f t="shared" si="32"/>
        <v>3.7548165791035933E-2</v>
      </c>
      <c r="T225" s="297">
        <f t="shared" si="33"/>
        <v>6.5998072259736513E-3</v>
      </c>
      <c r="U225" s="297">
        <f t="shared" si="34"/>
        <v>1.3054055281761867</v>
      </c>
      <c r="V225" s="297">
        <f t="shared" si="35"/>
        <v>0.12038320938586453</v>
      </c>
      <c r="W225" s="298">
        <f t="shared" si="36"/>
        <v>4.6904966234199996</v>
      </c>
    </row>
    <row r="226" spans="1:23">
      <c r="A226" s="178">
        <v>2014</v>
      </c>
      <c r="B226" s="285">
        <v>2</v>
      </c>
      <c r="C226" s="285" t="s">
        <v>120</v>
      </c>
      <c r="D226" s="178" t="s">
        <v>368</v>
      </c>
      <c r="E226" s="304" t="s">
        <v>39</v>
      </c>
      <c r="F226" s="305">
        <v>74.735253624750001</v>
      </c>
      <c r="G226" s="306">
        <v>7.2203050759799998</v>
      </c>
      <c r="H226" s="307">
        <f t="shared" si="28"/>
        <v>9.6611769222508651E-2</v>
      </c>
      <c r="I226" s="296">
        <f>VLOOKUP($A226&amp;"-"&amp;I$1,Datos_trabajo_input!$E$6:K320,7,0)</f>
        <v>0.36276121220170893</v>
      </c>
      <c r="J226" s="296">
        <f>VLOOKUP($A226&amp;"-"&amp;J$1,Datos_trabajo_input!$E$6:L320,7,0)</f>
        <v>0.18340403218665605</v>
      </c>
      <c r="K226" s="296">
        <f>VLOOKUP($A226&amp;"-"&amp;K$1,Datos_trabajo_input!$E$6:M320,7,0)</f>
        <v>0.14044859875149424</v>
      </c>
      <c r="L226" s="296">
        <f>VLOOKUP($A226&amp;"-"&amp;L$1,Datos_trabajo_input!$E$6:N320,7,0)</f>
        <v>8.0051578341523884E-3</v>
      </c>
      <c r="M226" s="296">
        <f>VLOOKUP($A226&amp;"-"&amp;M$1,Datos_trabajo_input!$E$6:O320,7,0)</f>
        <v>1.4070593704343206E-3</v>
      </c>
      <c r="N226" s="296">
        <f>VLOOKUP($A226&amp;"-"&amp;N$1,Datos_trabajo_input!$E$6:P320,7,0)</f>
        <v>0.27830859565236643</v>
      </c>
      <c r="O226" s="296">
        <f>VLOOKUP($A226&amp;"-"&amp;O$1,Datos_trabajo_input!$E$6:Q320,7,0)</f>
        <v>2.5665344003187675E-2</v>
      </c>
      <c r="P226" s="297">
        <f t="shared" si="29"/>
        <v>2.619246621828657</v>
      </c>
      <c r="Q226" s="297">
        <f t="shared" si="30"/>
        <v>1.324233064552512</v>
      </c>
      <c r="R226" s="297">
        <f t="shared" si="31"/>
        <v>1.0140817304796921</v>
      </c>
      <c r="S226" s="297">
        <f t="shared" si="32"/>
        <v>5.7799681743951552E-2</v>
      </c>
      <c r="T226" s="297">
        <f t="shared" si="33"/>
        <v>1.0159397914552148E-2</v>
      </c>
      <c r="U226" s="297">
        <f t="shared" si="34"/>
        <v>2.0094729658776465</v>
      </c>
      <c r="V226" s="297">
        <f t="shared" si="35"/>
        <v>0.18531161358298881</v>
      </c>
      <c r="W226" s="298">
        <f t="shared" si="36"/>
        <v>7.220305075979998</v>
      </c>
    </row>
    <row r="227" spans="1:23">
      <c r="A227" s="172">
        <v>2014</v>
      </c>
      <c r="B227" s="285">
        <v>3</v>
      </c>
      <c r="C227" s="285" t="s">
        <v>121</v>
      </c>
      <c r="D227" s="172" t="s">
        <v>369</v>
      </c>
      <c r="E227" s="172" t="s">
        <v>34</v>
      </c>
      <c r="F227" s="293">
        <v>836.70971485662994</v>
      </c>
      <c r="G227" s="294">
        <v>66.39392515163</v>
      </c>
      <c r="H227" s="295">
        <f t="shared" si="28"/>
        <v>7.9351206246011607E-2</v>
      </c>
      <c r="I227" s="296">
        <f>VLOOKUP($A227&amp;"-"&amp;I$1,Datos_trabajo_input!$E$6:K321,7,0)</f>
        <v>0.36276121220170893</v>
      </c>
      <c r="J227" s="296">
        <f>VLOOKUP($A227&amp;"-"&amp;J$1,Datos_trabajo_input!$E$6:L321,7,0)</f>
        <v>0.18340403218665605</v>
      </c>
      <c r="K227" s="296">
        <f>VLOOKUP($A227&amp;"-"&amp;K$1,Datos_trabajo_input!$E$6:M321,7,0)</f>
        <v>0.14044859875149424</v>
      </c>
      <c r="L227" s="296">
        <f>VLOOKUP($A227&amp;"-"&amp;L$1,Datos_trabajo_input!$E$6:N321,7,0)</f>
        <v>8.0051578341523884E-3</v>
      </c>
      <c r="M227" s="296">
        <f>VLOOKUP($A227&amp;"-"&amp;M$1,Datos_trabajo_input!$E$6:O321,7,0)</f>
        <v>1.4070593704343206E-3</v>
      </c>
      <c r="N227" s="296">
        <f>VLOOKUP($A227&amp;"-"&amp;N$1,Datos_trabajo_input!$E$6:P321,7,0)</f>
        <v>0.27830859565236643</v>
      </c>
      <c r="O227" s="296">
        <f>VLOOKUP($A227&amp;"-"&amp;O$1,Datos_trabajo_input!$E$6:Q321,7,0)</f>
        <v>2.5665344003187675E-2</v>
      </c>
      <c r="P227" s="297">
        <f t="shared" si="29"/>
        <v>24.08514077083483</v>
      </c>
      <c r="Q227" s="297">
        <f t="shared" si="30"/>
        <v>12.176913585507981</v>
      </c>
      <c r="R227" s="297">
        <f t="shared" si="31"/>
        <v>9.3249337531580228</v>
      </c>
      <c r="S227" s="297">
        <f t="shared" si="32"/>
        <v>0.53149385006769823</v>
      </c>
      <c r="T227" s="297">
        <f t="shared" si="33"/>
        <v>9.3420194524515915E-2</v>
      </c>
      <c r="U227" s="297">
        <f t="shared" si="34"/>
        <v>18.478000068798476</v>
      </c>
      <c r="V227" s="297">
        <f t="shared" si="35"/>
        <v>1.7040229287384785</v>
      </c>
      <c r="W227" s="298">
        <f t="shared" si="36"/>
        <v>66.39392515163</v>
      </c>
    </row>
    <row r="228" spans="1:23">
      <c r="A228" s="175">
        <v>2014</v>
      </c>
      <c r="B228" s="285">
        <v>3</v>
      </c>
      <c r="C228" s="285" t="s">
        <v>121</v>
      </c>
      <c r="D228" s="175" t="s">
        <v>369</v>
      </c>
      <c r="E228" s="299" t="s">
        <v>25</v>
      </c>
      <c r="F228" s="300">
        <v>73.634490174069995</v>
      </c>
      <c r="G228" s="301">
        <v>4.3345272180299999</v>
      </c>
      <c r="H228" s="302">
        <f t="shared" si="28"/>
        <v>5.8865447533938124E-2</v>
      </c>
      <c r="I228" s="296">
        <f>VLOOKUP($A228&amp;"-"&amp;I$1,Datos_trabajo_input!$E$6:K322,7,0)</f>
        <v>0.36276121220170893</v>
      </c>
      <c r="J228" s="296">
        <f>VLOOKUP($A228&amp;"-"&amp;J$1,Datos_trabajo_input!$E$6:L322,7,0)</f>
        <v>0.18340403218665605</v>
      </c>
      <c r="K228" s="296">
        <f>VLOOKUP($A228&amp;"-"&amp;K$1,Datos_trabajo_input!$E$6:M322,7,0)</f>
        <v>0.14044859875149424</v>
      </c>
      <c r="L228" s="296">
        <f>VLOOKUP($A228&amp;"-"&amp;L$1,Datos_trabajo_input!$E$6:N322,7,0)</f>
        <v>8.0051578341523884E-3</v>
      </c>
      <c r="M228" s="296">
        <f>VLOOKUP($A228&amp;"-"&amp;M$1,Datos_trabajo_input!$E$6:O322,7,0)</f>
        <v>1.4070593704343206E-3</v>
      </c>
      <c r="N228" s="296">
        <f>VLOOKUP($A228&amp;"-"&amp;N$1,Datos_trabajo_input!$E$6:P322,7,0)</f>
        <v>0.27830859565236643</v>
      </c>
      <c r="O228" s="296">
        <f>VLOOKUP($A228&amp;"-"&amp;O$1,Datos_trabajo_input!$E$6:Q322,7,0)</f>
        <v>2.5665344003187675E-2</v>
      </c>
      <c r="P228" s="297">
        <f t="shared" si="29"/>
        <v>1.5723983479338639</v>
      </c>
      <c r="Q228" s="297">
        <f t="shared" si="30"/>
        <v>0.79496976940951081</v>
      </c>
      <c r="R228" s="297">
        <f t="shared" si="31"/>
        <v>0.60877827402252604</v>
      </c>
      <c r="S228" s="297">
        <f t="shared" si="32"/>
        <v>3.469857451675961E-2</v>
      </c>
      <c r="T228" s="297">
        <f t="shared" si="33"/>
        <v>6.0989371385317187E-3</v>
      </c>
      <c r="U228" s="297">
        <f t="shared" si="34"/>
        <v>1.2063361828668879</v>
      </c>
      <c r="V228" s="297">
        <f t="shared" si="35"/>
        <v>0.11124713214192002</v>
      </c>
      <c r="W228" s="298">
        <f t="shared" si="36"/>
        <v>4.3345272180300007</v>
      </c>
    </row>
    <row r="229" spans="1:23">
      <c r="A229" s="175">
        <v>2014</v>
      </c>
      <c r="B229" s="285">
        <v>3</v>
      </c>
      <c r="C229" s="285" t="s">
        <v>121</v>
      </c>
      <c r="D229" s="175" t="s">
        <v>369</v>
      </c>
      <c r="E229" s="299" t="s">
        <v>26</v>
      </c>
      <c r="F229" s="300">
        <v>158.48706300086999</v>
      </c>
      <c r="G229" s="301">
        <v>13.500279356029999</v>
      </c>
      <c r="H229" s="302">
        <f t="shared" si="28"/>
        <v>8.5182216771572644E-2</v>
      </c>
      <c r="I229" s="296">
        <f>VLOOKUP($A229&amp;"-"&amp;I$1,Datos_trabajo_input!$E$6:K323,7,0)</f>
        <v>0.36276121220170893</v>
      </c>
      <c r="J229" s="296">
        <f>VLOOKUP($A229&amp;"-"&amp;J$1,Datos_trabajo_input!$E$6:L323,7,0)</f>
        <v>0.18340403218665605</v>
      </c>
      <c r="K229" s="296">
        <f>VLOOKUP($A229&amp;"-"&amp;K$1,Datos_trabajo_input!$E$6:M323,7,0)</f>
        <v>0.14044859875149424</v>
      </c>
      <c r="L229" s="296">
        <f>VLOOKUP($A229&amp;"-"&amp;L$1,Datos_trabajo_input!$E$6:N323,7,0)</f>
        <v>8.0051578341523884E-3</v>
      </c>
      <c r="M229" s="296">
        <f>VLOOKUP($A229&amp;"-"&amp;M$1,Datos_trabajo_input!$E$6:O323,7,0)</f>
        <v>1.4070593704343206E-3</v>
      </c>
      <c r="N229" s="296">
        <f>VLOOKUP($A229&amp;"-"&amp;N$1,Datos_trabajo_input!$E$6:P323,7,0)</f>
        <v>0.27830859565236643</v>
      </c>
      <c r="O229" s="296">
        <f>VLOOKUP($A229&amp;"-"&amp;O$1,Datos_trabajo_input!$E$6:Q323,7,0)</f>
        <v>2.5665344003187675E-2</v>
      </c>
      <c r="P229" s="297">
        <f t="shared" si="29"/>
        <v>4.897377704255149</v>
      </c>
      <c r="Q229" s="297">
        <f t="shared" si="30"/>
        <v>2.4760056695421739</v>
      </c>
      <c r="R229" s="297">
        <f t="shared" si="31"/>
        <v>1.8960953183081384</v>
      </c>
      <c r="S229" s="297">
        <f t="shared" si="32"/>
        <v>0.10807186705016932</v>
      </c>
      <c r="T229" s="297">
        <f t="shared" si="33"/>
        <v>1.8995694571383025E-2</v>
      </c>
      <c r="U229" s="297">
        <f t="shared" si="34"/>
        <v>3.7572437884913428</v>
      </c>
      <c r="V229" s="297">
        <f t="shared" si="35"/>
        <v>0.34648931381164289</v>
      </c>
      <c r="W229" s="298">
        <f t="shared" si="36"/>
        <v>13.500279356029999</v>
      </c>
    </row>
    <row r="230" spans="1:23">
      <c r="A230" s="175">
        <v>2014</v>
      </c>
      <c r="B230" s="285">
        <v>3</v>
      </c>
      <c r="C230" s="285" t="s">
        <v>121</v>
      </c>
      <c r="D230" s="175" t="s">
        <v>369</v>
      </c>
      <c r="E230" s="299" t="s">
        <v>27</v>
      </c>
      <c r="F230" s="300">
        <v>258.17792092722999</v>
      </c>
      <c r="G230" s="301">
        <v>15.00853536502</v>
      </c>
      <c r="H230" s="302">
        <f t="shared" si="28"/>
        <v>5.8132528572225603E-2</v>
      </c>
      <c r="I230" s="296">
        <f>VLOOKUP($A230&amp;"-"&amp;I$1,Datos_trabajo_input!$E$6:K324,7,0)</f>
        <v>0.36276121220170893</v>
      </c>
      <c r="J230" s="296">
        <f>VLOOKUP($A230&amp;"-"&amp;J$1,Datos_trabajo_input!$E$6:L324,7,0)</f>
        <v>0.18340403218665605</v>
      </c>
      <c r="K230" s="296">
        <f>VLOOKUP($A230&amp;"-"&amp;K$1,Datos_trabajo_input!$E$6:M324,7,0)</f>
        <v>0.14044859875149424</v>
      </c>
      <c r="L230" s="296">
        <f>VLOOKUP($A230&amp;"-"&amp;L$1,Datos_trabajo_input!$E$6:N324,7,0)</f>
        <v>8.0051578341523884E-3</v>
      </c>
      <c r="M230" s="296">
        <f>VLOOKUP($A230&amp;"-"&amp;M$1,Datos_trabajo_input!$E$6:O324,7,0)</f>
        <v>1.4070593704343206E-3</v>
      </c>
      <c r="N230" s="296">
        <f>VLOOKUP($A230&amp;"-"&amp;N$1,Datos_trabajo_input!$E$6:P324,7,0)</f>
        <v>0.27830859565236643</v>
      </c>
      <c r="O230" s="296">
        <f>VLOOKUP($A230&amp;"-"&amp;O$1,Datos_trabajo_input!$E$6:Q324,7,0)</f>
        <v>2.5665344003187675E-2</v>
      </c>
      <c r="P230" s="297">
        <f t="shared" si="29"/>
        <v>5.4445144823868734</v>
      </c>
      <c r="Q230" s="297">
        <f t="shared" si="30"/>
        <v>2.7526259031606939</v>
      </c>
      <c r="R230" s="297">
        <f t="shared" si="31"/>
        <v>2.107927761329305</v>
      </c>
      <c r="S230" s="297">
        <f t="shared" si="32"/>
        <v>0.12014569445644303</v>
      </c>
      <c r="T230" s="297">
        <f t="shared" si="33"/>
        <v>2.1117900321846277E-2</v>
      </c>
      <c r="U230" s="297">
        <f t="shared" si="34"/>
        <v>4.1770044002375935</v>
      </c>
      <c r="V230" s="297">
        <f t="shared" si="35"/>
        <v>0.38519922312724619</v>
      </c>
      <c r="W230" s="298">
        <f t="shared" si="36"/>
        <v>15.00853536502</v>
      </c>
    </row>
    <row r="231" spans="1:23">
      <c r="A231" s="175">
        <v>2014</v>
      </c>
      <c r="B231" s="285">
        <v>3</v>
      </c>
      <c r="C231" s="285" t="s">
        <v>121</v>
      </c>
      <c r="D231" s="175" t="s">
        <v>369</v>
      </c>
      <c r="E231" s="299" t="s">
        <v>28</v>
      </c>
      <c r="F231" s="300">
        <v>128.64882104917001</v>
      </c>
      <c r="G231" s="301">
        <v>7.7388230077499998</v>
      </c>
      <c r="H231" s="302">
        <f t="shared" si="28"/>
        <v>6.0154636044369159E-2</v>
      </c>
      <c r="I231" s="296">
        <f>VLOOKUP($A231&amp;"-"&amp;I$1,Datos_trabajo_input!$E$6:K325,7,0)</f>
        <v>0.36276121220170893</v>
      </c>
      <c r="J231" s="296">
        <f>VLOOKUP($A231&amp;"-"&amp;J$1,Datos_trabajo_input!$E$6:L325,7,0)</f>
        <v>0.18340403218665605</v>
      </c>
      <c r="K231" s="296">
        <f>VLOOKUP($A231&amp;"-"&amp;K$1,Datos_trabajo_input!$E$6:M325,7,0)</f>
        <v>0.14044859875149424</v>
      </c>
      <c r="L231" s="296">
        <f>VLOOKUP($A231&amp;"-"&amp;L$1,Datos_trabajo_input!$E$6:N325,7,0)</f>
        <v>8.0051578341523884E-3</v>
      </c>
      <c r="M231" s="296">
        <f>VLOOKUP($A231&amp;"-"&amp;M$1,Datos_trabajo_input!$E$6:O325,7,0)</f>
        <v>1.4070593704343206E-3</v>
      </c>
      <c r="N231" s="296">
        <f>VLOOKUP($A231&amp;"-"&amp;N$1,Datos_trabajo_input!$E$6:P325,7,0)</f>
        <v>0.27830859565236643</v>
      </c>
      <c r="O231" s="296">
        <f>VLOOKUP($A231&amp;"-"&amp;O$1,Datos_trabajo_input!$E$6:Q325,7,0)</f>
        <v>2.5665344003187675E-2</v>
      </c>
      <c r="P231" s="297">
        <f t="shared" si="29"/>
        <v>2.8073448153058651</v>
      </c>
      <c r="Q231" s="297">
        <f t="shared" si="30"/>
        <v>1.4193313440002153</v>
      </c>
      <c r="R231" s="297">
        <f t="shared" si="31"/>
        <v>1.0869068474243115</v>
      </c>
      <c r="S231" s="297">
        <f t="shared" si="32"/>
        <v>6.1950499627608659E-2</v>
      </c>
      <c r="T231" s="297">
        <f t="shared" si="33"/>
        <v>1.088898342918735E-2</v>
      </c>
      <c r="U231" s="297">
        <f t="shared" si="34"/>
        <v>2.1537809632891247</v>
      </c>
      <c r="V231" s="297">
        <f t="shared" si="35"/>
        <v>0.19861955467368728</v>
      </c>
      <c r="W231" s="298">
        <f t="shared" si="36"/>
        <v>7.7388230077499998</v>
      </c>
    </row>
    <row r="232" spans="1:23">
      <c r="A232" s="175">
        <v>2014</v>
      </c>
      <c r="B232" s="285">
        <v>3</v>
      </c>
      <c r="C232" s="285" t="s">
        <v>121</v>
      </c>
      <c r="D232" s="175" t="s">
        <v>369</v>
      </c>
      <c r="E232" s="299" t="s">
        <v>29</v>
      </c>
      <c r="F232" s="300">
        <v>325.88259221902001</v>
      </c>
      <c r="G232" s="301">
        <v>37.623173342980003</v>
      </c>
      <c r="H232" s="302">
        <f t="shared" si="28"/>
        <v>0.11545008613928701</v>
      </c>
      <c r="I232" s="296">
        <f>VLOOKUP($A232&amp;"-"&amp;I$1,Datos_trabajo_input!$E$6:K326,7,0)</f>
        <v>0.36276121220170893</v>
      </c>
      <c r="J232" s="296">
        <f>VLOOKUP($A232&amp;"-"&amp;J$1,Datos_trabajo_input!$E$6:L326,7,0)</f>
        <v>0.18340403218665605</v>
      </c>
      <c r="K232" s="296">
        <f>VLOOKUP($A232&amp;"-"&amp;K$1,Datos_trabajo_input!$E$6:M326,7,0)</f>
        <v>0.14044859875149424</v>
      </c>
      <c r="L232" s="296">
        <f>VLOOKUP($A232&amp;"-"&amp;L$1,Datos_trabajo_input!$E$6:N326,7,0)</f>
        <v>8.0051578341523884E-3</v>
      </c>
      <c r="M232" s="296">
        <f>VLOOKUP($A232&amp;"-"&amp;M$1,Datos_trabajo_input!$E$6:O326,7,0)</f>
        <v>1.4070593704343206E-3</v>
      </c>
      <c r="N232" s="296">
        <f>VLOOKUP($A232&amp;"-"&amp;N$1,Datos_trabajo_input!$E$6:P326,7,0)</f>
        <v>0.27830859565236643</v>
      </c>
      <c r="O232" s="296">
        <f>VLOOKUP($A232&amp;"-"&amp;O$1,Datos_trabajo_input!$E$6:Q326,7,0)</f>
        <v>2.5665344003187675E-2</v>
      </c>
      <c r="P232" s="297">
        <f t="shared" si="29"/>
        <v>13.648227968774448</v>
      </c>
      <c r="Q232" s="297">
        <f t="shared" si="30"/>
        <v>6.9002416947600445</v>
      </c>
      <c r="R232" s="297">
        <f t="shared" si="31"/>
        <v>5.2841219766061123</v>
      </c>
      <c r="S232" s="297">
        <f t="shared" si="32"/>
        <v>0.30117944083222969</v>
      </c>
      <c r="T232" s="297">
        <f t="shared" si="33"/>
        <v>5.2938038597714752E-2</v>
      </c>
      <c r="U232" s="297">
        <f t="shared" si="34"/>
        <v>10.470852537070312</v>
      </c>
      <c r="V232" s="297">
        <f t="shared" si="35"/>
        <v>0.96561168633914218</v>
      </c>
      <c r="W232" s="298">
        <f t="shared" si="36"/>
        <v>37.623173342980003</v>
      </c>
    </row>
    <row r="233" spans="1:23">
      <c r="A233" s="175">
        <v>2014</v>
      </c>
      <c r="B233" s="285">
        <v>3</v>
      </c>
      <c r="C233" s="285" t="s">
        <v>121</v>
      </c>
      <c r="D233" s="175" t="s">
        <v>369</v>
      </c>
      <c r="E233" s="299" t="s">
        <v>30</v>
      </c>
      <c r="F233" s="300">
        <v>800.65754091739996</v>
      </c>
      <c r="G233" s="301">
        <v>67.692291314919999</v>
      </c>
      <c r="H233" s="302">
        <f t="shared" si="28"/>
        <v>8.4545873679473027E-2</v>
      </c>
      <c r="I233" s="296">
        <f>VLOOKUP($A233&amp;"-"&amp;I$1,Datos_trabajo_input!$E$6:K327,7,0)</f>
        <v>0.36276121220170893</v>
      </c>
      <c r="J233" s="296">
        <f>VLOOKUP($A233&amp;"-"&amp;J$1,Datos_trabajo_input!$E$6:L327,7,0)</f>
        <v>0.18340403218665605</v>
      </c>
      <c r="K233" s="296">
        <f>VLOOKUP($A233&amp;"-"&amp;K$1,Datos_trabajo_input!$E$6:M327,7,0)</f>
        <v>0.14044859875149424</v>
      </c>
      <c r="L233" s="296">
        <f>VLOOKUP($A233&amp;"-"&amp;L$1,Datos_trabajo_input!$E$6:N327,7,0)</f>
        <v>8.0051578341523884E-3</v>
      </c>
      <c r="M233" s="296">
        <f>VLOOKUP($A233&amp;"-"&amp;M$1,Datos_trabajo_input!$E$6:O327,7,0)</f>
        <v>1.4070593704343206E-3</v>
      </c>
      <c r="N233" s="296">
        <f>VLOOKUP($A233&amp;"-"&amp;N$1,Datos_trabajo_input!$E$6:P327,7,0)</f>
        <v>0.27830859565236643</v>
      </c>
      <c r="O233" s="296">
        <f>VLOOKUP($A233&amp;"-"&amp;O$1,Datos_trabajo_input!$E$6:Q327,7,0)</f>
        <v>2.5665344003187675E-2</v>
      </c>
      <c r="P233" s="297">
        <f t="shared" si="29"/>
        <v>24.556137654111591</v>
      </c>
      <c r="Q233" s="297">
        <f t="shared" si="30"/>
        <v>12.415039175110085</v>
      </c>
      <c r="R233" s="297">
        <f t="shared" si="31"/>
        <v>9.507287461458457</v>
      </c>
      <c r="S233" s="297">
        <f t="shared" si="32"/>
        <v>0.54188747613135746</v>
      </c>
      <c r="T233" s="297">
        <f t="shared" si="33"/>
        <v>9.5247072800827962E-2</v>
      </c>
      <c r="U233" s="297">
        <f t="shared" si="34"/>
        <v>18.839346532346266</v>
      </c>
      <c r="V233" s="297">
        <f t="shared" si="35"/>
        <v>1.7373459429614151</v>
      </c>
      <c r="W233" s="298">
        <f t="shared" si="36"/>
        <v>67.692291314919999</v>
      </c>
    </row>
    <row r="234" spans="1:23">
      <c r="A234" s="175">
        <v>2014</v>
      </c>
      <c r="B234" s="285">
        <v>3</v>
      </c>
      <c r="C234" s="285" t="s">
        <v>121</v>
      </c>
      <c r="D234" s="175" t="s">
        <v>369</v>
      </c>
      <c r="E234" s="299" t="s">
        <v>118</v>
      </c>
      <c r="F234" s="300">
        <v>3264.9391359449901</v>
      </c>
      <c r="G234" s="301">
        <v>281.70628318701</v>
      </c>
      <c r="H234" s="302">
        <f t="shared" si="28"/>
        <v>8.6282246454641526E-2</v>
      </c>
      <c r="I234" s="296">
        <f>VLOOKUP($A234&amp;"-"&amp;I$1,Datos_trabajo_input!$E$6:K328,7,0)</f>
        <v>0.36276121220170893</v>
      </c>
      <c r="J234" s="296">
        <f>VLOOKUP($A234&amp;"-"&amp;J$1,Datos_trabajo_input!$E$6:L328,7,0)</f>
        <v>0.18340403218665605</v>
      </c>
      <c r="K234" s="296">
        <f>VLOOKUP($A234&amp;"-"&amp;K$1,Datos_trabajo_input!$E$6:M328,7,0)</f>
        <v>0.14044859875149424</v>
      </c>
      <c r="L234" s="296">
        <f>VLOOKUP($A234&amp;"-"&amp;L$1,Datos_trabajo_input!$E$6:N328,7,0)</f>
        <v>8.0051578341523884E-3</v>
      </c>
      <c r="M234" s="296">
        <f>VLOOKUP($A234&amp;"-"&amp;M$1,Datos_trabajo_input!$E$6:O328,7,0)</f>
        <v>1.4070593704343206E-3</v>
      </c>
      <c r="N234" s="296">
        <f>VLOOKUP($A234&amp;"-"&amp;N$1,Datos_trabajo_input!$E$6:P328,7,0)</f>
        <v>0.27830859565236643</v>
      </c>
      <c r="O234" s="296">
        <f>VLOOKUP($A234&amp;"-"&amp;O$1,Datos_trabajo_input!$E$6:Q328,7,0)</f>
        <v>2.5665344003187675E-2</v>
      </c>
      <c r="P234" s="297">
        <f t="shared" si="29"/>
        <v>102.19211277375764</v>
      </c>
      <c r="Q234" s="297">
        <f t="shared" si="30"/>
        <v>51.666068228813629</v>
      </c>
      <c r="R234" s="297">
        <f t="shared" si="31"/>
        <v>39.565252733107172</v>
      </c>
      <c r="S234" s="297">
        <f t="shared" si="32"/>
        <v>2.2551032597844443</v>
      </c>
      <c r="T234" s="297">
        <f t="shared" si="33"/>
        <v>0.39637746546850672</v>
      </c>
      <c r="U234" s="297">
        <f t="shared" si="34"/>
        <v>78.401280060224593</v>
      </c>
      <c r="V234" s="297">
        <f t="shared" si="35"/>
        <v>7.2300886658540167</v>
      </c>
      <c r="W234" s="298">
        <f t="shared" si="36"/>
        <v>281.70628318701</v>
      </c>
    </row>
    <row r="235" spans="1:23">
      <c r="A235" s="175">
        <v>2014</v>
      </c>
      <c r="B235" s="285">
        <v>3</v>
      </c>
      <c r="C235" s="285" t="s">
        <v>121</v>
      </c>
      <c r="D235" s="175" t="s">
        <v>369</v>
      </c>
      <c r="E235" s="299" t="s">
        <v>32</v>
      </c>
      <c r="F235" s="300">
        <v>438.06754910331</v>
      </c>
      <c r="G235" s="301">
        <v>35.90579036778</v>
      </c>
      <c r="H235" s="302">
        <f t="shared" si="28"/>
        <v>8.1964049702554651E-2</v>
      </c>
      <c r="I235" s="296">
        <f>VLOOKUP($A235&amp;"-"&amp;I$1,Datos_trabajo_input!$E$6:K329,7,0)</f>
        <v>0.36276121220170893</v>
      </c>
      <c r="J235" s="296">
        <f>VLOOKUP($A235&amp;"-"&amp;J$1,Datos_trabajo_input!$E$6:L329,7,0)</f>
        <v>0.18340403218665605</v>
      </c>
      <c r="K235" s="296">
        <f>VLOOKUP($A235&amp;"-"&amp;K$1,Datos_trabajo_input!$E$6:M329,7,0)</f>
        <v>0.14044859875149424</v>
      </c>
      <c r="L235" s="296">
        <f>VLOOKUP($A235&amp;"-"&amp;L$1,Datos_trabajo_input!$E$6:N329,7,0)</f>
        <v>8.0051578341523884E-3</v>
      </c>
      <c r="M235" s="296">
        <f>VLOOKUP($A235&amp;"-"&amp;M$1,Datos_trabajo_input!$E$6:O329,7,0)</f>
        <v>1.4070593704343206E-3</v>
      </c>
      <c r="N235" s="296">
        <f>VLOOKUP($A235&amp;"-"&amp;N$1,Datos_trabajo_input!$E$6:P329,7,0)</f>
        <v>0.27830859565236643</v>
      </c>
      <c r="O235" s="296">
        <f>VLOOKUP($A235&amp;"-"&amp;O$1,Datos_trabajo_input!$E$6:Q329,7,0)</f>
        <v>2.5665344003187675E-2</v>
      </c>
      <c r="P235" s="297">
        <f t="shared" si="29"/>
        <v>13.025228038876318</v>
      </c>
      <c r="Q235" s="297">
        <f t="shared" si="30"/>
        <v>6.5852667322996474</v>
      </c>
      <c r="R235" s="297">
        <f t="shared" si="31"/>
        <v>5.0429179442195995</v>
      </c>
      <c r="S235" s="297">
        <f t="shared" si="32"/>
        <v>0.28743151905406744</v>
      </c>
      <c r="T235" s="297">
        <f t="shared" si="33"/>
        <v>5.0521578789835216E-2</v>
      </c>
      <c r="U235" s="297">
        <f t="shared" si="34"/>
        <v>9.9928900930451174</v>
      </c>
      <c r="V235" s="297">
        <f t="shared" si="35"/>
        <v>0.92153446149541618</v>
      </c>
      <c r="W235" s="298">
        <f t="shared" si="36"/>
        <v>35.90579036778</v>
      </c>
    </row>
    <row r="236" spans="1:23">
      <c r="A236" s="175">
        <v>2014</v>
      </c>
      <c r="B236" s="285">
        <v>3</v>
      </c>
      <c r="C236" s="285" t="s">
        <v>121</v>
      </c>
      <c r="D236" s="175" t="s">
        <v>369</v>
      </c>
      <c r="E236" s="299" t="s">
        <v>33</v>
      </c>
      <c r="F236" s="300">
        <v>463.28797040724999</v>
      </c>
      <c r="G236" s="301">
        <v>35.598216400139997</v>
      </c>
      <c r="H236" s="302">
        <f t="shared" si="28"/>
        <v>7.6838205768320816E-2</v>
      </c>
      <c r="I236" s="296">
        <f>VLOOKUP($A236&amp;"-"&amp;I$1,Datos_trabajo_input!$E$6:K330,7,0)</f>
        <v>0.36276121220170893</v>
      </c>
      <c r="J236" s="296">
        <f>VLOOKUP($A236&amp;"-"&amp;J$1,Datos_trabajo_input!$E$6:L330,7,0)</f>
        <v>0.18340403218665605</v>
      </c>
      <c r="K236" s="296">
        <f>VLOOKUP($A236&amp;"-"&amp;K$1,Datos_trabajo_input!$E$6:M330,7,0)</f>
        <v>0.14044859875149424</v>
      </c>
      <c r="L236" s="296">
        <f>VLOOKUP($A236&amp;"-"&amp;L$1,Datos_trabajo_input!$E$6:N330,7,0)</f>
        <v>8.0051578341523884E-3</v>
      </c>
      <c r="M236" s="296">
        <f>VLOOKUP($A236&amp;"-"&amp;M$1,Datos_trabajo_input!$E$6:O330,7,0)</f>
        <v>1.4070593704343206E-3</v>
      </c>
      <c r="N236" s="296">
        <f>VLOOKUP($A236&amp;"-"&amp;N$1,Datos_trabajo_input!$E$6:P330,7,0)</f>
        <v>0.27830859565236643</v>
      </c>
      <c r="O236" s="296">
        <f>VLOOKUP($A236&amp;"-"&amp;O$1,Datos_trabajo_input!$E$6:Q330,7,0)</f>
        <v>2.5665344003187675E-2</v>
      </c>
      <c r="P236" s="297">
        <f t="shared" si="29"/>
        <v>12.913652133533541</v>
      </c>
      <c r="Q236" s="297">
        <f t="shared" si="30"/>
        <v>6.5288564264388231</v>
      </c>
      <c r="R236" s="297">
        <f t="shared" si="31"/>
        <v>4.9997196114521243</v>
      </c>
      <c r="S236" s="297">
        <f t="shared" si="32"/>
        <v>0.2849693408974327</v>
      </c>
      <c r="T236" s="297">
        <f t="shared" si="33"/>
        <v>5.0088803956565689E-2</v>
      </c>
      <c r="U236" s="297">
        <f t="shared" si="34"/>
        <v>9.9072896140520008</v>
      </c>
      <c r="V236" s="297">
        <f t="shared" si="35"/>
        <v>0.91364046980951019</v>
      </c>
      <c r="W236" s="298">
        <f t="shared" si="36"/>
        <v>35.598216400139997</v>
      </c>
    </row>
    <row r="237" spans="1:23">
      <c r="A237" s="175">
        <v>2014</v>
      </c>
      <c r="B237" s="285">
        <v>3</v>
      </c>
      <c r="C237" s="285" t="s">
        <v>121</v>
      </c>
      <c r="D237" s="175" t="s">
        <v>369</v>
      </c>
      <c r="E237" s="299" t="s">
        <v>35</v>
      </c>
      <c r="F237" s="300">
        <v>461.80249586261999</v>
      </c>
      <c r="G237" s="301">
        <v>39.721949557750001</v>
      </c>
      <c r="H237" s="302">
        <f t="shared" si="28"/>
        <v>8.601501705518444E-2</v>
      </c>
      <c r="I237" s="296">
        <f>VLOOKUP($A237&amp;"-"&amp;I$1,Datos_trabajo_input!$E$6:K331,7,0)</f>
        <v>0.36276121220170893</v>
      </c>
      <c r="J237" s="296">
        <f>VLOOKUP($A237&amp;"-"&amp;J$1,Datos_trabajo_input!$E$6:L331,7,0)</f>
        <v>0.18340403218665605</v>
      </c>
      <c r="K237" s="296">
        <f>VLOOKUP($A237&amp;"-"&amp;K$1,Datos_trabajo_input!$E$6:M331,7,0)</f>
        <v>0.14044859875149424</v>
      </c>
      <c r="L237" s="296">
        <f>VLOOKUP($A237&amp;"-"&amp;L$1,Datos_trabajo_input!$E$6:N331,7,0)</f>
        <v>8.0051578341523884E-3</v>
      </c>
      <c r="M237" s="296">
        <f>VLOOKUP($A237&amp;"-"&amp;M$1,Datos_trabajo_input!$E$6:O331,7,0)</f>
        <v>1.4070593704343206E-3</v>
      </c>
      <c r="N237" s="296">
        <f>VLOOKUP($A237&amp;"-"&amp;N$1,Datos_trabajo_input!$E$6:P331,7,0)</f>
        <v>0.27830859565236643</v>
      </c>
      <c r="O237" s="296">
        <f>VLOOKUP($A237&amp;"-"&amp;O$1,Datos_trabajo_input!$E$6:Q331,7,0)</f>
        <v>2.5665344003187675E-2</v>
      </c>
      <c r="P237" s="297">
        <f t="shared" si="29"/>
        <v>14.409582572584526</v>
      </c>
      <c r="Q237" s="297">
        <f t="shared" si="30"/>
        <v>7.2851657152063094</v>
      </c>
      <c r="R237" s="297">
        <f t="shared" si="31"/>
        <v>5.5788921550635235</v>
      </c>
      <c r="S237" s="297">
        <f t="shared" si="32"/>
        <v>0.31798047569002841</v>
      </c>
      <c r="T237" s="297">
        <f t="shared" si="33"/>
        <v>5.5891141337151555E-2</v>
      </c>
      <c r="U237" s="297">
        <f t="shared" si="34"/>
        <v>11.05495999799154</v>
      </c>
      <c r="V237" s="297">
        <f t="shared" si="35"/>
        <v>1.0194774998769223</v>
      </c>
      <c r="W237" s="298">
        <f t="shared" si="36"/>
        <v>39.721949557750001</v>
      </c>
    </row>
    <row r="238" spans="1:23">
      <c r="A238" s="175">
        <v>2014</v>
      </c>
      <c r="B238" s="285">
        <v>3</v>
      </c>
      <c r="C238" s="285" t="s">
        <v>121</v>
      </c>
      <c r="D238" s="175" t="s">
        <v>369</v>
      </c>
      <c r="E238" s="299" t="s">
        <v>36</v>
      </c>
      <c r="F238" s="300">
        <v>172.73138610433</v>
      </c>
      <c r="G238" s="301">
        <v>13.79377476895</v>
      </c>
      <c r="H238" s="302">
        <f t="shared" si="28"/>
        <v>7.9856794298046915E-2</v>
      </c>
      <c r="I238" s="296">
        <f>VLOOKUP($A238&amp;"-"&amp;I$1,Datos_trabajo_input!$E$6:K332,7,0)</f>
        <v>0.36276121220170893</v>
      </c>
      <c r="J238" s="296">
        <f>VLOOKUP($A238&amp;"-"&amp;J$1,Datos_trabajo_input!$E$6:L332,7,0)</f>
        <v>0.18340403218665605</v>
      </c>
      <c r="K238" s="296">
        <f>VLOOKUP($A238&amp;"-"&amp;K$1,Datos_trabajo_input!$E$6:M332,7,0)</f>
        <v>0.14044859875149424</v>
      </c>
      <c r="L238" s="296">
        <f>VLOOKUP($A238&amp;"-"&amp;L$1,Datos_trabajo_input!$E$6:N332,7,0)</f>
        <v>8.0051578341523884E-3</v>
      </c>
      <c r="M238" s="296">
        <f>VLOOKUP($A238&amp;"-"&amp;M$1,Datos_trabajo_input!$E$6:O332,7,0)</f>
        <v>1.4070593704343206E-3</v>
      </c>
      <c r="N238" s="296">
        <f>VLOOKUP($A238&amp;"-"&amp;N$1,Datos_trabajo_input!$E$6:P332,7,0)</f>
        <v>0.27830859565236643</v>
      </c>
      <c r="O238" s="296">
        <f>VLOOKUP($A238&amp;"-"&amp;O$1,Datos_trabajo_input!$E$6:Q332,7,0)</f>
        <v>2.5665344003187675E-2</v>
      </c>
      <c r="P238" s="297">
        <f t="shared" si="29"/>
        <v>5.0038464560216491</v>
      </c>
      <c r="Q238" s="297">
        <f t="shared" si="30"/>
        <v>2.5298339116999897</v>
      </c>
      <c r="R238" s="297">
        <f t="shared" si="31"/>
        <v>1.9373163377927436</v>
      </c>
      <c r="S238" s="297">
        <f t="shared" si="32"/>
        <v>0.11042134415419363</v>
      </c>
      <c r="T238" s="297">
        <f t="shared" si="33"/>
        <v>1.9408660042311603E-2</v>
      </c>
      <c r="U238" s="297">
        <f t="shared" si="34"/>
        <v>3.8389260846915199</v>
      </c>
      <c r="V238" s="297">
        <f t="shared" si="35"/>
        <v>0.35402197454759232</v>
      </c>
      <c r="W238" s="298">
        <f t="shared" si="36"/>
        <v>13.79377476895</v>
      </c>
    </row>
    <row r="239" spans="1:23">
      <c r="A239" s="175">
        <v>2014</v>
      </c>
      <c r="B239" s="285">
        <v>3</v>
      </c>
      <c r="C239" s="285" t="s">
        <v>121</v>
      </c>
      <c r="D239" s="175" t="s">
        <v>369</v>
      </c>
      <c r="E239" s="299" t="s">
        <v>37</v>
      </c>
      <c r="F239" s="300">
        <v>407.25169570397992</v>
      </c>
      <c r="G239" s="301">
        <v>34.852207051119997</v>
      </c>
      <c r="H239" s="302">
        <f t="shared" si="28"/>
        <v>8.5579034829736125E-2</v>
      </c>
      <c r="I239" s="296">
        <f>VLOOKUP($A239&amp;"-"&amp;I$1,Datos_trabajo_input!$E$6:K333,7,0)</f>
        <v>0.36276121220170893</v>
      </c>
      <c r="J239" s="296">
        <f>VLOOKUP($A239&amp;"-"&amp;J$1,Datos_trabajo_input!$E$6:L333,7,0)</f>
        <v>0.18340403218665605</v>
      </c>
      <c r="K239" s="296">
        <f>VLOOKUP($A239&amp;"-"&amp;K$1,Datos_trabajo_input!$E$6:M333,7,0)</f>
        <v>0.14044859875149424</v>
      </c>
      <c r="L239" s="296">
        <f>VLOOKUP($A239&amp;"-"&amp;L$1,Datos_trabajo_input!$E$6:N333,7,0)</f>
        <v>8.0051578341523884E-3</v>
      </c>
      <c r="M239" s="296">
        <f>VLOOKUP($A239&amp;"-"&amp;M$1,Datos_trabajo_input!$E$6:O333,7,0)</f>
        <v>1.4070593704343206E-3</v>
      </c>
      <c r="N239" s="296">
        <f>VLOOKUP($A239&amp;"-"&amp;N$1,Datos_trabajo_input!$E$6:P333,7,0)</f>
        <v>0.27830859565236643</v>
      </c>
      <c r="O239" s="296">
        <f>VLOOKUP($A239&amp;"-"&amp;O$1,Datos_trabajo_input!$E$6:Q333,7,0)</f>
        <v>2.5665344003187675E-2</v>
      </c>
      <c r="P239" s="297">
        <f t="shared" si="29"/>
        <v>12.643028877769238</v>
      </c>
      <c r="Q239" s="297">
        <f t="shared" si="30"/>
        <v>6.3920353037796129</v>
      </c>
      <c r="R239" s="297">
        <f t="shared" si="31"/>
        <v>4.8949436437267506</v>
      </c>
      <c r="S239" s="297">
        <f t="shared" si="32"/>
        <v>0.27899741831277436</v>
      </c>
      <c r="T239" s="297">
        <f t="shared" si="33"/>
        <v>4.9039124511595492E-2</v>
      </c>
      <c r="U239" s="297">
        <f t="shared" si="34"/>
        <v>9.6996687997827102</v>
      </c>
      <c r="V239" s="297">
        <f t="shared" si="35"/>
        <v>0.89449388323731782</v>
      </c>
      <c r="W239" s="298">
        <f t="shared" si="36"/>
        <v>34.852207051119997</v>
      </c>
    </row>
    <row r="240" spans="1:23">
      <c r="A240" s="175">
        <v>2014</v>
      </c>
      <c r="B240" s="285">
        <v>3</v>
      </c>
      <c r="C240" s="285" t="s">
        <v>121</v>
      </c>
      <c r="D240" s="175" t="s">
        <v>369</v>
      </c>
      <c r="E240" s="299" t="s">
        <v>38</v>
      </c>
      <c r="F240" s="300">
        <v>55.368695043949998</v>
      </c>
      <c r="G240" s="301">
        <v>4.8317233012900003</v>
      </c>
      <c r="H240" s="302">
        <f t="shared" si="28"/>
        <v>8.7264532737401965E-2</v>
      </c>
      <c r="I240" s="296">
        <f>VLOOKUP($A240&amp;"-"&amp;I$1,Datos_trabajo_input!$E$6:K334,7,0)</f>
        <v>0.36276121220170893</v>
      </c>
      <c r="J240" s="296">
        <f>VLOOKUP($A240&amp;"-"&amp;J$1,Datos_trabajo_input!$E$6:L334,7,0)</f>
        <v>0.18340403218665605</v>
      </c>
      <c r="K240" s="296">
        <f>VLOOKUP($A240&amp;"-"&amp;K$1,Datos_trabajo_input!$E$6:M334,7,0)</f>
        <v>0.14044859875149424</v>
      </c>
      <c r="L240" s="296">
        <f>VLOOKUP($A240&amp;"-"&amp;L$1,Datos_trabajo_input!$E$6:N334,7,0)</f>
        <v>8.0051578341523884E-3</v>
      </c>
      <c r="M240" s="296">
        <f>VLOOKUP($A240&amp;"-"&amp;M$1,Datos_trabajo_input!$E$6:O334,7,0)</f>
        <v>1.4070593704343206E-3</v>
      </c>
      <c r="N240" s="296">
        <f>VLOOKUP($A240&amp;"-"&amp;N$1,Datos_trabajo_input!$E$6:P334,7,0)</f>
        <v>0.27830859565236643</v>
      </c>
      <c r="O240" s="296">
        <f>VLOOKUP($A240&amp;"-"&amp;O$1,Datos_trabajo_input!$E$6:Q334,7,0)</f>
        <v>2.5665344003187675E-2</v>
      </c>
      <c r="P240" s="297">
        <f t="shared" si="29"/>
        <v>1.7527618017992035</v>
      </c>
      <c r="Q240" s="297">
        <f t="shared" si="30"/>
        <v>0.88615753586680723</v>
      </c>
      <c r="R240" s="297">
        <f t="shared" si="31"/>
        <v>0.67860876722112429</v>
      </c>
      <c r="S240" s="297">
        <f t="shared" si="32"/>
        <v>3.8678707637778288E-2</v>
      </c>
      <c r="T240" s="297">
        <f t="shared" si="33"/>
        <v>6.7985215464259445E-3</v>
      </c>
      <c r="U240" s="297">
        <f t="shared" si="34"/>
        <v>1.3447101265628358</v>
      </c>
      <c r="V240" s="297">
        <f t="shared" si="35"/>
        <v>0.12400784065582547</v>
      </c>
      <c r="W240" s="298">
        <f t="shared" si="36"/>
        <v>4.8317233012900003</v>
      </c>
    </row>
    <row r="241" spans="1:23">
      <c r="A241" s="178">
        <v>2014</v>
      </c>
      <c r="B241" s="285">
        <v>3</v>
      </c>
      <c r="C241" s="285" t="s">
        <v>121</v>
      </c>
      <c r="D241" s="178" t="s">
        <v>369</v>
      </c>
      <c r="E241" s="304" t="s">
        <v>39</v>
      </c>
      <c r="F241" s="305">
        <v>76.222141182070004</v>
      </c>
      <c r="G241" s="306">
        <v>7.5181150588900003</v>
      </c>
      <c r="H241" s="307">
        <f t="shared" si="28"/>
        <v>9.8634267449029783E-2</v>
      </c>
      <c r="I241" s="296">
        <f>VLOOKUP($A241&amp;"-"&amp;I$1,Datos_trabajo_input!$E$6:K335,7,0)</f>
        <v>0.36276121220170893</v>
      </c>
      <c r="J241" s="296">
        <f>VLOOKUP($A241&amp;"-"&amp;J$1,Datos_trabajo_input!$E$6:L335,7,0)</f>
        <v>0.18340403218665605</v>
      </c>
      <c r="K241" s="296">
        <f>VLOOKUP($A241&amp;"-"&amp;K$1,Datos_trabajo_input!$E$6:M335,7,0)</f>
        <v>0.14044859875149424</v>
      </c>
      <c r="L241" s="296">
        <f>VLOOKUP($A241&amp;"-"&amp;L$1,Datos_trabajo_input!$E$6:N335,7,0)</f>
        <v>8.0051578341523884E-3</v>
      </c>
      <c r="M241" s="296">
        <f>VLOOKUP($A241&amp;"-"&amp;M$1,Datos_trabajo_input!$E$6:O335,7,0)</f>
        <v>1.4070593704343206E-3</v>
      </c>
      <c r="N241" s="296">
        <f>VLOOKUP($A241&amp;"-"&amp;N$1,Datos_trabajo_input!$E$6:P335,7,0)</f>
        <v>0.27830859565236643</v>
      </c>
      <c r="O241" s="296">
        <f>VLOOKUP($A241&amp;"-"&amp;O$1,Datos_trabajo_input!$E$6:Q335,7,0)</f>
        <v>2.5665344003187675E-2</v>
      </c>
      <c r="P241" s="297">
        <f t="shared" si="29"/>
        <v>2.7272805322348588</v>
      </c>
      <c r="Q241" s="297">
        <f t="shared" si="30"/>
        <v>1.3788526162436452</v>
      </c>
      <c r="R241" s="297">
        <f t="shared" si="31"/>
        <v>1.0559087252736081</v>
      </c>
      <c r="S241" s="297">
        <f t="shared" si="32"/>
        <v>6.018369766173233E-2</v>
      </c>
      <c r="T241" s="297">
        <f t="shared" si="33"/>
        <v>1.0578434241614549E-2</v>
      </c>
      <c r="U241" s="297">
        <f t="shared" si="34"/>
        <v>2.0923560439925843</v>
      </c>
      <c r="V241" s="297">
        <f t="shared" si="35"/>
        <v>0.19295500924195744</v>
      </c>
      <c r="W241" s="298">
        <f t="shared" si="36"/>
        <v>7.5181150588900012</v>
      </c>
    </row>
    <row r="242" spans="1:23">
      <c r="A242" s="172">
        <v>2014</v>
      </c>
      <c r="B242" s="285">
        <v>8</v>
      </c>
      <c r="C242" s="285" t="s">
        <v>126</v>
      </c>
      <c r="D242" s="172" t="s">
        <v>370</v>
      </c>
      <c r="E242" s="172" t="s">
        <v>34</v>
      </c>
      <c r="F242" s="293">
        <v>832.51216419114996</v>
      </c>
      <c r="G242" s="294">
        <v>68.323387101489999</v>
      </c>
      <c r="H242" s="295">
        <f t="shared" si="28"/>
        <v>8.2068935494620021E-2</v>
      </c>
      <c r="I242" s="296">
        <f>VLOOKUP($A242&amp;"-"&amp;I$1,Datos_trabajo_input!$E$6:K336,7,0)</f>
        <v>0.36276121220170893</v>
      </c>
      <c r="J242" s="296">
        <f>VLOOKUP($A242&amp;"-"&amp;J$1,Datos_trabajo_input!$E$6:L336,7,0)</f>
        <v>0.18340403218665605</v>
      </c>
      <c r="K242" s="296">
        <f>VLOOKUP($A242&amp;"-"&amp;K$1,Datos_trabajo_input!$E$6:M336,7,0)</f>
        <v>0.14044859875149424</v>
      </c>
      <c r="L242" s="296">
        <f>VLOOKUP($A242&amp;"-"&amp;L$1,Datos_trabajo_input!$E$6:N336,7,0)</f>
        <v>8.0051578341523884E-3</v>
      </c>
      <c r="M242" s="296">
        <f>VLOOKUP($A242&amp;"-"&amp;M$1,Datos_trabajo_input!$E$6:O336,7,0)</f>
        <v>1.4070593704343206E-3</v>
      </c>
      <c r="N242" s="296">
        <f>VLOOKUP($A242&amp;"-"&amp;N$1,Datos_trabajo_input!$E$6:P336,7,0)</f>
        <v>0.27830859565236643</v>
      </c>
      <c r="O242" s="296">
        <f>VLOOKUP($A242&amp;"-"&amp;O$1,Datos_trabajo_input!$E$6:Q336,7,0)</f>
        <v>2.5665344003187675E-2</v>
      </c>
      <c r="P242" s="297">
        <f t="shared" si="29"/>
        <v>24.785074726663115</v>
      </c>
      <c r="Q242" s="297">
        <f t="shared" si="30"/>
        <v>12.530784687063033</v>
      </c>
      <c r="R242" s="297">
        <f t="shared" si="31"/>
        <v>9.595923980360185</v>
      </c>
      <c r="S242" s="297">
        <f t="shared" si="32"/>
        <v>0.54693949751131887</v>
      </c>
      <c r="T242" s="297">
        <f t="shared" si="33"/>
        <v>9.6135062040962893E-2</v>
      </c>
      <c r="U242" s="297">
        <f t="shared" si="34"/>
        <v>19.014985914428689</v>
      </c>
      <c r="V242" s="297">
        <f t="shared" si="35"/>
        <v>1.7535432334226966</v>
      </c>
      <c r="W242" s="298">
        <f t="shared" si="36"/>
        <v>68.323387101489985</v>
      </c>
    </row>
    <row r="243" spans="1:23">
      <c r="A243" s="175">
        <v>2014</v>
      </c>
      <c r="B243" s="285">
        <v>8</v>
      </c>
      <c r="C243" s="285" t="s">
        <v>126</v>
      </c>
      <c r="D243" s="175" t="s">
        <v>370</v>
      </c>
      <c r="E243" s="299" t="s">
        <v>25</v>
      </c>
      <c r="F243" s="300">
        <v>72.305643095250005</v>
      </c>
      <c r="G243" s="301">
        <v>4.5597807235400003</v>
      </c>
      <c r="H243" s="302">
        <f t="shared" si="28"/>
        <v>6.3062584444941436E-2</v>
      </c>
      <c r="I243" s="296">
        <f>VLOOKUP($A243&amp;"-"&amp;I$1,Datos_trabajo_input!$E$6:K337,7,0)</f>
        <v>0.36276121220170893</v>
      </c>
      <c r="J243" s="296">
        <f>VLOOKUP($A243&amp;"-"&amp;J$1,Datos_trabajo_input!$E$6:L337,7,0)</f>
        <v>0.18340403218665605</v>
      </c>
      <c r="K243" s="296">
        <f>VLOOKUP($A243&amp;"-"&amp;K$1,Datos_trabajo_input!$E$6:M337,7,0)</f>
        <v>0.14044859875149424</v>
      </c>
      <c r="L243" s="296">
        <f>VLOOKUP($A243&amp;"-"&amp;L$1,Datos_trabajo_input!$E$6:N337,7,0)</f>
        <v>8.0051578341523884E-3</v>
      </c>
      <c r="M243" s="296">
        <f>VLOOKUP($A243&amp;"-"&amp;M$1,Datos_trabajo_input!$E$6:O337,7,0)</f>
        <v>1.4070593704343206E-3</v>
      </c>
      <c r="N243" s="296">
        <f>VLOOKUP($A243&amp;"-"&amp;N$1,Datos_trabajo_input!$E$6:P337,7,0)</f>
        <v>0.27830859565236643</v>
      </c>
      <c r="O243" s="296">
        <f>VLOOKUP($A243&amp;"-"&amp;O$1,Datos_trabajo_input!$E$6:Q337,7,0)</f>
        <v>2.5665344003187675E-2</v>
      </c>
      <c r="P243" s="297">
        <f t="shared" si="29"/>
        <v>1.6541115826453558</v>
      </c>
      <c r="Q243" s="297">
        <f t="shared" si="30"/>
        <v>0.83628217058422405</v>
      </c>
      <c r="R243" s="297">
        <f t="shared" si="31"/>
        <v>0.64041481323526761</v>
      </c>
      <c r="S243" s="297">
        <f t="shared" si="32"/>
        <v>3.6501764381063277E-2</v>
      </c>
      <c r="T243" s="297">
        <f t="shared" si="33"/>
        <v>6.415882194182744E-3</v>
      </c>
      <c r="U243" s="297">
        <f t="shared" si="34"/>
        <v>1.2690261696511489</v>
      </c>
      <c r="V243" s="297">
        <f t="shared" si="35"/>
        <v>0.1170283408487581</v>
      </c>
      <c r="W243" s="298">
        <f t="shared" si="36"/>
        <v>4.5597807235400012</v>
      </c>
    </row>
    <row r="244" spans="1:23">
      <c r="A244" s="175">
        <v>2014</v>
      </c>
      <c r="B244" s="285">
        <v>8</v>
      </c>
      <c r="C244" s="285" t="s">
        <v>126</v>
      </c>
      <c r="D244" s="175" t="s">
        <v>370</v>
      </c>
      <c r="E244" s="299" t="s">
        <v>26</v>
      </c>
      <c r="F244" s="300">
        <v>154.18561935856999</v>
      </c>
      <c r="G244" s="301">
        <v>13.24443587034</v>
      </c>
      <c r="H244" s="302">
        <f t="shared" si="28"/>
        <v>8.5899294145837884E-2</v>
      </c>
      <c r="I244" s="296">
        <f>VLOOKUP($A244&amp;"-"&amp;I$1,Datos_trabajo_input!$E$6:K338,7,0)</f>
        <v>0.36276121220170893</v>
      </c>
      <c r="J244" s="296">
        <f>VLOOKUP($A244&amp;"-"&amp;J$1,Datos_trabajo_input!$E$6:L338,7,0)</f>
        <v>0.18340403218665605</v>
      </c>
      <c r="K244" s="296">
        <f>VLOOKUP($A244&amp;"-"&amp;K$1,Datos_trabajo_input!$E$6:M338,7,0)</f>
        <v>0.14044859875149424</v>
      </c>
      <c r="L244" s="296">
        <f>VLOOKUP($A244&amp;"-"&amp;L$1,Datos_trabajo_input!$E$6:N338,7,0)</f>
        <v>8.0051578341523884E-3</v>
      </c>
      <c r="M244" s="296">
        <f>VLOOKUP($A244&amp;"-"&amp;M$1,Datos_trabajo_input!$E$6:O338,7,0)</f>
        <v>1.4070593704343206E-3</v>
      </c>
      <c r="N244" s="296">
        <f>VLOOKUP($A244&amp;"-"&amp;N$1,Datos_trabajo_input!$E$6:P338,7,0)</f>
        <v>0.27830859565236643</v>
      </c>
      <c r="O244" s="296">
        <f>VLOOKUP($A244&amp;"-"&amp;O$1,Datos_trabajo_input!$E$6:Q338,7,0)</f>
        <v>2.5665344003187675E-2</v>
      </c>
      <c r="P244" s="297">
        <f t="shared" si="29"/>
        <v>4.8045676112523346</v>
      </c>
      <c r="Q244" s="297">
        <f t="shared" si="30"/>
        <v>2.4290829426579394</v>
      </c>
      <c r="R244" s="297">
        <f t="shared" si="31"/>
        <v>1.8601624592432799</v>
      </c>
      <c r="S244" s="297">
        <f t="shared" si="32"/>
        <v>0.10602379956638117</v>
      </c>
      <c r="T244" s="297">
        <f t="shared" si="33"/>
        <v>1.8635707597478332E-2</v>
      </c>
      <c r="U244" s="297">
        <f t="shared" si="34"/>
        <v>3.686040347282153</v>
      </c>
      <c r="V244" s="297">
        <f t="shared" si="35"/>
        <v>0.33992300274043447</v>
      </c>
      <c r="W244" s="298">
        <f t="shared" si="36"/>
        <v>13.244435870340002</v>
      </c>
    </row>
    <row r="245" spans="1:23">
      <c r="A245" s="175">
        <v>2014</v>
      </c>
      <c r="B245" s="285">
        <v>8</v>
      </c>
      <c r="C245" s="285" t="s">
        <v>126</v>
      </c>
      <c r="D245" s="175" t="s">
        <v>370</v>
      </c>
      <c r="E245" s="299" t="s">
        <v>27</v>
      </c>
      <c r="F245" s="300">
        <v>272.32521467164997</v>
      </c>
      <c r="G245" s="301">
        <v>14.45561097559</v>
      </c>
      <c r="H245" s="302">
        <f t="shared" si="28"/>
        <v>5.3082161315908732E-2</v>
      </c>
      <c r="I245" s="296">
        <f>VLOOKUP($A245&amp;"-"&amp;I$1,Datos_trabajo_input!$E$6:K339,7,0)</f>
        <v>0.36276121220170893</v>
      </c>
      <c r="J245" s="296">
        <f>VLOOKUP($A245&amp;"-"&amp;J$1,Datos_trabajo_input!$E$6:L339,7,0)</f>
        <v>0.18340403218665605</v>
      </c>
      <c r="K245" s="296">
        <f>VLOOKUP($A245&amp;"-"&amp;K$1,Datos_trabajo_input!$E$6:M339,7,0)</f>
        <v>0.14044859875149424</v>
      </c>
      <c r="L245" s="296">
        <f>VLOOKUP($A245&amp;"-"&amp;L$1,Datos_trabajo_input!$E$6:N339,7,0)</f>
        <v>8.0051578341523884E-3</v>
      </c>
      <c r="M245" s="296">
        <f>VLOOKUP($A245&amp;"-"&amp;M$1,Datos_trabajo_input!$E$6:O339,7,0)</f>
        <v>1.4070593704343206E-3</v>
      </c>
      <c r="N245" s="296">
        <f>VLOOKUP($A245&amp;"-"&amp;N$1,Datos_trabajo_input!$E$6:P339,7,0)</f>
        <v>0.27830859565236643</v>
      </c>
      <c r="O245" s="296">
        <f>VLOOKUP($A245&amp;"-"&amp;O$1,Datos_trabajo_input!$E$6:Q339,7,0)</f>
        <v>2.5665344003187675E-2</v>
      </c>
      <c r="P245" s="297">
        <f t="shared" si="29"/>
        <v>5.243934960621357</v>
      </c>
      <c r="Q245" s="297">
        <f t="shared" si="30"/>
        <v>2.6512173406448869</v>
      </c>
      <c r="R245" s="297">
        <f t="shared" si="31"/>
        <v>2.0302703056183362</v>
      </c>
      <c r="S245" s="297">
        <f t="shared" si="32"/>
        <v>0.11571944744870354</v>
      </c>
      <c r="T245" s="297">
        <f t="shared" si="33"/>
        <v>2.0339902878557119E-2</v>
      </c>
      <c r="U245" s="297">
        <f t="shared" si="34"/>
        <v>4.0231207899133876</v>
      </c>
      <c r="V245" s="297">
        <f t="shared" si="35"/>
        <v>0.37100822846477277</v>
      </c>
      <c r="W245" s="298">
        <f t="shared" si="36"/>
        <v>14.45561097559</v>
      </c>
    </row>
    <row r="246" spans="1:23">
      <c r="A246" s="175">
        <v>2014</v>
      </c>
      <c r="B246" s="285">
        <v>8</v>
      </c>
      <c r="C246" s="285" t="s">
        <v>126</v>
      </c>
      <c r="D246" s="175" t="s">
        <v>370</v>
      </c>
      <c r="E246" s="299" t="s">
        <v>28</v>
      </c>
      <c r="F246" s="300">
        <v>128.23285240553</v>
      </c>
      <c r="G246" s="301">
        <v>8.8812212205099996</v>
      </c>
      <c r="H246" s="302">
        <f t="shared" si="28"/>
        <v>6.9258548444540408E-2</v>
      </c>
      <c r="I246" s="296">
        <f>VLOOKUP($A246&amp;"-"&amp;I$1,Datos_trabajo_input!$E$6:K340,7,0)</f>
        <v>0.36276121220170893</v>
      </c>
      <c r="J246" s="296">
        <f>VLOOKUP($A246&amp;"-"&amp;J$1,Datos_trabajo_input!$E$6:L340,7,0)</f>
        <v>0.18340403218665605</v>
      </c>
      <c r="K246" s="296">
        <f>VLOOKUP($A246&amp;"-"&amp;K$1,Datos_trabajo_input!$E$6:M340,7,0)</f>
        <v>0.14044859875149424</v>
      </c>
      <c r="L246" s="296">
        <f>VLOOKUP($A246&amp;"-"&amp;L$1,Datos_trabajo_input!$E$6:N340,7,0)</f>
        <v>8.0051578341523884E-3</v>
      </c>
      <c r="M246" s="296">
        <f>VLOOKUP($A246&amp;"-"&amp;M$1,Datos_trabajo_input!$E$6:O340,7,0)</f>
        <v>1.4070593704343206E-3</v>
      </c>
      <c r="N246" s="296">
        <f>VLOOKUP($A246&amp;"-"&amp;N$1,Datos_trabajo_input!$E$6:P340,7,0)</f>
        <v>0.27830859565236643</v>
      </c>
      <c r="O246" s="296">
        <f>VLOOKUP($A246&amp;"-"&amp;O$1,Datos_trabajo_input!$E$6:Q340,7,0)</f>
        <v>2.5665344003187675E-2</v>
      </c>
      <c r="P246" s="297">
        <f t="shared" si="29"/>
        <v>3.2217625757837483</v>
      </c>
      <c r="Q246" s="297">
        <f t="shared" si="30"/>
        <v>1.6288517825832287</v>
      </c>
      <c r="R246" s="297">
        <f t="shared" si="31"/>
        <v>1.2473550756226648</v>
      </c>
      <c r="S246" s="297">
        <f t="shared" si="32"/>
        <v>7.1095577630206061E-2</v>
      </c>
      <c r="T246" s="297">
        <f t="shared" si="33"/>
        <v>1.2496405539218729E-2</v>
      </c>
      <c r="U246" s="297">
        <f t="shared" si="34"/>
        <v>2.471720205558134</v>
      </c>
      <c r="V246" s="297">
        <f t="shared" si="35"/>
        <v>0.22793959779279946</v>
      </c>
      <c r="W246" s="298">
        <f t="shared" si="36"/>
        <v>8.8812212205099996</v>
      </c>
    </row>
    <row r="247" spans="1:23">
      <c r="A247" s="175">
        <v>2014</v>
      </c>
      <c r="B247" s="285">
        <v>8</v>
      </c>
      <c r="C247" s="285" t="s">
        <v>126</v>
      </c>
      <c r="D247" s="175" t="s">
        <v>370</v>
      </c>
      <c r="E247" s="299" t="s">
        <v>29</v>
      </c>
      <c r="F247" s="300">
        <v>345.61393198282002</v>
      </c>
      <c r="G247" s="301">
        <v>33.647081649679997</v>
      </c>
      <c r="H247" s="302">
        <f t="shared" si="28"/>
        <v>9.7354529247832944E-2</v>
      </c>
      <c r="I247" s="296">
        <f>VLOOKUP($A247&amp;"-"&amp;I$1,Datos_trabajo_input!$E$6:K341,7,0)</f>
        <v>0.36276121220170893</v>
      </c>
      <c r="J247" s="296">
        <f>VLOOKUP($A247&amp;"-"&amp;J$1,Datos_trabajo_input!$E$6:L341,7,0)</f>
        <v>0.18340403218665605</v>
      </c>
      <c r="K247" s="296">
        <f>VLOOKUP($A247&amp;"-"&amp;K$1,Datos_trabajo_input!$E$6:M341,7,0)</f>
        <v>0.14044859875149424</v>
      </c>
      <c r="L247" s="296">
        <f>VLOOKUP($A247&amp;"-"&amp;L$1,Datos_trabajo_input!$E$6:N341,7,0)</f>
        <v>8.0051578341523884E-3</v>
      </c>
      <c r="M247" s="296">
        <f>VLOOKUP($A247&amp;"-"&amp;M$1,Datos_trabajo_input!$E$6:O341,7,0)</f>
        <v>1.4070593704343206E-3</v>
      </c>
      <c r="N247" s="296">
        <f>VLOOKUP($A247&amp;"-"&amp;N$1,Datos_trabajo_input!$E$6:P341,7,0)</f>
        <v>0.27830859565236643</v>
      </c>
      <c r="O247" s="296">
        <f>VLOOKUP($A247&amp;"-"&amp;O$1,Datos_trabajo_input!$E$6:Q341,7,0)</f>
        <v>2.5665344003187675E-2</v>
      </c>
      <c r="P247" s="297">
        <f t="shared" si="29"/>
        <v>12.205856126287792</v>
      </c>
      <c r="Q247" s="297">
        <f t="shared" si="30"/>
        <v>6.1710104458649546</v>
      </c>
      <c r="R247" s="297">
        <f t="shared" si="31"/>
        <v>4.7256854697746702</v>
      </c>
      <c r="S247" s="297">
        <f t="shared" si="32"/>
        <v>0.26935019926430087</v>
      </c>
      <c r="T247" s="297">
        <f t="shared" si="33"/>
        <v>4.7343441522950919E-2</v>
      </c>
      <c r="U247" s="297">
        <f t="shared" si="34"/>
        <v>9.3642720417229484</v>
      </c>
      <c r="V247" s="297">
        <f t="shared" si="35"/>
        <v>0.86356392524238057</v>
      </c>
      <c r="W247" s="298">
        <f t="shared" si="36"/>
        <v>33.647081649679997</v>
      </c>
    </row>
    <row r="248" spans="1:23">
      <c r="A248" s="175">
        <v>2014</v>
      </c>
      <c r="B248" s="285">
        <v>8</v>
      </c>
      <c r="C248" s="285" t="s">
        <v>126</v>
      </c>
      <c r="D248" s="175" t="s">
        <v>370</v>
      </c>
      <c r="E248" s="299" t="s">
        <v>30</v>
      </c>
      <c r="F248" s="300">
        <v>788.61962529483003</v>
      </c>
      <c r="G248" s="301">
        <v>66.620801534519998</v>
      </c>
      <c r="H248" s="302">
        <f t="shared" si="28"/>
        <v>8.4477737299034905E-2</v>
      </c>
      <c r="I248" s="296">
        <f>VLOOKUP($A248&amp;"-"&amp;I$1,Datos_trabajo_input!$E$6:K342,7,0)</f>
        <v>0.36276121220170893</v>
      </c>
      <c r="J248" s="296">
        <f>VLOOKUP($A248&amp;"-"&amp;J$1,Datos_trabajo_input!$E$6:L342,7,0)</f>
        <v>0.18340403218665605</v>
      </c>
      <c r="K248" s="296">
        <f>VLOOKUP($A248&amp;"-"&amp;K$1,Datos_trabajo_input!$E$6:M342,7,0)</f>
        <v>0.14044859875149424</v>
      </c>
      <c r="L248" s="296">
        <f>VLOOKUP($A248&amp;"-"&amp;L$1,Datos_trabajo_input!$E$6:N342,7,0)</f>
        <v>8.0051578341523884E-3</v>
      </c>
      <c r="M248" s="296">
        <f>VLOOKUP($A248&amp;"-"&amp;M$1,Datos_trabajo_input!$E$6:O342,7,0)</f>
        <v>1.4070593704343206E-3</v>
      </c>
      <c r="N248" s="296">
        <f>VLOOKUP($A248&amp;"-"&amp;N$1,Datos_trabajo_input!$E$6:P342,7,0)</f>
        <v>0.27830859565236643</v>
      </c>
      <c r="O248" s="296">
        <f>VLOOKUP($A248&amp;"-"&amp;O$1,Datos_trabajo_input!$E$6:Q342,7,0)</f>
        <v>2.5665344003187675E-2</v>
      </c>
      <c r="P248" s="297">
        <f t="shared" si="29"/>
        <v>24.167442722511943</v>
      </c>
      <c r="Q248" s="297">
        <f t="shared" si="30"/>
        <v>12.21852362893793</v>
      </c>
      <c r="R248" s="297">
        <f t="shared" si="31"/>
        <v>9.3567982232247306</v>
      </c>
      <c r="S248" s="297">
        <f t="shared" si="32"/>
        <v>0.53331003132157417</v>
      </c>
      <c r="T248" s="297">
        <f t="shared" si="33"/>
        <v>9.3739423064991528E-2</v>
      </c>
      <c r="U248" s="297">
        <f t="shared" si="34"/>
        <v>18.54114171630728</v>
      </c>
      <c r="V248" s="297">
        <f t="shared" si="35"/>
        <v>1.7098457891515491</v>
      </c>
      <c r="W248" s="298">
        <f t="shared" si="36"/>
        <v>66.620801534519998</v>
      </c>
    </row>
    <row r="249" spans="1:23">
      <c r="A249" s="175">
        <v>2014</v>
      </c>
      <c r="B249" s="285">
        <v>8</v>
      </c>
      <c r="C249" s="285" t="s">
        <v>126</v>
      </c>
      <c r="D249" s="175" t="s">
        <v>370</v>
      </c>
      <c r="E249" s="299" t="s">
        <v>118</v>
      </c>
      <c r="F249" s="300">
        <v>3250.2713241373299</v>
      </c>
      <c r="G249" s="301">
        <v>281.72123474142001</v>
      </c>
      <c r="H249" s="302">
        <f t="shared" si="28"/>
        <v>8.6676220735569826E-2</v>
      </c>
      <c r="I249" s="296">
        <f>VLOOKUP($A249&amp;"-"&amp;I$1,Datos_trabajo_input!$E$6:K343,7,0)</f>
        <v>0.36276121220170893</v>
      </c>
      <c r="J249" s="296">
        <f>VLOOKUP($A249&amp;"-"&amp;J$1,Datos_trabajo_input!$E$6:L343,7,0)</f>
        <v>0.18340403218665605</v>
      </c>
      <c r="K249" s="296">
        <f>VLOOKUP($A249&amp;"-"&amp;K$1,Datos_trabajo_input!$E$6:M343,7,0)</f>
        <v>0.14044859875149424</v>
      </c>
      <c r="L249" s="296">
        <f>VLOOKUP($A249&amp;"-"&amp;L$1,Datos_trabajo_input!$E$6:N343,7,0)</f>
        <v>8.0051578341523884E-3</v>
      </c>
      <c r="M249" s="296">
        <f>VLOOKUP($A249&amp;"-"&amp;M$1,Datos_trabajo_input!$E$6:O343,7,0)</f>
        <v>1.4070593704343206E-3</v>
      </c>
      <c r="N249" s="296">
        <f>VLOOKUP($A249&amp;"-"&amp;N$1,Datos_trabajo_input!$E$6:P343,7,0)</f>
        <v>0.27830859565236643</v>
      </c>
      <c r="O249" s="296">
        <f>VLOOKUP($A249&amp;"-"&amp;O$1,Datos_trabajo_input!$E$6:Q343,7,0)</f>
        <v>2.5665344003187675E-2</v>
      </c>
      <c r="P249" s="297">
        <f t="shared" si="29"/>
        <v>102.19753661775971</v>
      </c>
      <c r="Q249" s="297">
        <f t="shared" si="30"/>
        <v>51.668810404179879</v>
      </c>
      <c r="R249" s="297">
        <f t="shared" si="31"/>
        <v>39.567352657973217</v>
      </c>
      <c r="S249" s="297">
        <f t="shared" si="32"/>
        <v>2.2552229493373623</v>
      </c>
      <c r="T249" s="297">
        <f t="shared" si="33"/>
        <v>0.39639850319324188</v>
      </c>
      <c r="U249" s="297">
        <f t="shared" si="34"/>
        <v>78.405441206335269</v>
      </c>
      <c r="V249" s="297">
        <f t="shared" si="35"/>
        <v>7.2304724026413316</v>
      </c>
      <c r="W249" s="298">
        <f t="shared" si="36"/>
        <v>281.72123474142006</v>
      </c>
    </row>
    <row r="250" spans="1:23">
      <c r="A250" s="175">
        <v>2014</v>
      </c>
      <c r="B250" s="285">
        <v>8</v>
      </c>
      <c r="C250" s="285" t="s">
        <v>126</v>
      </c>
      <c r="D250" s="175" t="s">
        <v>370</v>
      </c>
      <c r="E250" s="299" t="s">
        <v>32</v>
      </c>
      <c r="F250" s="300">
        <v>405.64241399639002</v>
      </c>
      <c r="G250" s="301">
        <v>31.295161553469999</v>
      </c>
      <c r="H250" s="302">
        <f t="shared" si="28"/>
        <v>7.7149628524172301E-2</v>
      </c>
      <c r="I250" s="296">
        <f>VLOOKUP($A250&amp;"-"&amp;I$1,Datos_trabajo_input!$E$6:K344,7,0)</f>
        <v>0.36276121220170893</v>
      </c>
      <c r="J250" s="296">
        <f>VLOOKUP($A250&amp;"-"&amp;J$1,Datos_trabajo_input!$E$6:L344,7,0)</f>
        <v>0.18340403218665605</v>
      </c>
      <c r="K250" s="296">
        <f>VLOOKUP($A250&amp;"-"&amp;K$1,Datos_trabajo_input!$E$6:M344,7,0)</f>
        <v>0.14044859875149424</v>
      </c>
      <c r="L250" s="296">
        <f>VLOOKUP($A250&amp;"-"&amp;L$1,Datos_trabajo_input!$E$6:N344,7,0)</f>
        <v>8.0051578341523884E-3</v>
      </c>
      <c r="M250" s="296">
        <f>VLOOKUP($A250&amp;"-"&amp;M$1,Datos_trabajo_input!$E$6:O344,7,0)</f>
        <v>1.4070593704343206E-3</v>
      </c>
      <c r="N250" s="296">
        <f>VLOOKUP($A250&amp;"-"&amp;N$1,Datos_trabajo_input!$E$6:P344,7,0)</f>
        <v>0.27830859565236643</v>
      </c>
      <c r="O250" s="296">
        <f>VLOOKUP($A250&amp;"-"&amp;O$1,Datos_trabajo_input!$E$6:Q344,7,0)</f>
        <v>2.5665344003187675E-2</v>
      </c>
      <c r="P250" s="297">
        <f t="shared" si="29"/>
        <v>11.352670741185094</v>
      </c>
      <c r="Q250" s="297">
        <f t="shared" si="30"/>
        <v>5.7396588168392126</v>
      </c>
      <c r="R250" s="297">
        <f t="shared" si="31"/>
        <v>4.3953615878864971</v>
      </c>
      <c r="S250" s="297">
        <f t="shared" si="32"/>
        <v>0.25052270768082502</v>
      </c>
      <c r="T250" s="297">
        <f t="shared" si="33"/>
        <v>4.4034150313065852E-2</v>
      </c>
      <c r="U250" s="297">
        <f t="shared" si="34"/>
        <v>8.7097124626601659</v>
      </c>
      <c r="V250" s="297">
        <f t="shared" si="35"/>
        <v>0.80320108690514069</v>
      </c>
      <c r="W250" s="298">
        <f t="shared" si="36"/>
        <v>31.295161553470003</v>
      </c>
    </row>
    <row r="251" spans="1:23">
      <c r="A251" s="175">
        <v>2014</v>
      </c>
      <c r="B251" s="285">
        <v>8</v>
      </c>
      <c r="C251" s="285" t="s">
        <v>126</v>
      </c>
      <c r="D251" s="175" t="s">
        <v>370</v>
      </c>
      <c r="E251" s="299" t="s">
        <v>33</v>
      </c>
      <c r="F251" s="300">
        <v>437.37524462012999</v>
      </c>
      <c r="G251" s="301">
        <v>33.517695377709998</v>
      </c>
      <c r="H251" s="302">
        <f t="shared" si="28"/>
        <v>7.6633727651460593E-2</v>
      </c>
      <c r="I251" s="296">
        <f>VLOOKUP($A251&amp;"-"&amp;I$1,Datos_trabajo_input!$E$6:K345,7,0)</f>
        <v>0.36276121220170893</v>
      </c>
      <c r="J251" s="296">
        <f>VLOOKUP($A251&amp;"-"&amp;J$1,Datos_trabajo_input!$E$6:L345,7,0)</f>
        <v>0.18340403218665605</v>
      </c>
      <c r="K251" s="296">
        <f>VLOOKUP($A251&amp;"-"&amp;K$1,Datos_trabajo_input!$E$6:M345,7,0)</f>
        <v>0.14044859875149424</v>
      </c>
      <c r="L251" s="296">
        <f>VLOOKUP($A251&amp;"-"&amp;L$1,Datos_trabajo_input!$E$6:N345,7,0)</f>
        <v>8.0051578341523884E-3</v>
      </c>
      <c r="M251" s="296">
        <f>VLOOKUP($A251&amp;"-"&amp;M$1,Datos_trabajo_input!$E$6:O345,7,0)</f>
        <v>1.4070593704343206E-3</v>
      </c>
      <c r="N251" s="296">
        <f>VLOOKUP($A251&amp;"-"&amp;N$1,Datos_trabajo_input!$E$6:P345,7,0)</f>
        <v>0.27830859565236643</v>
      </c>
      <c r="O251" s="296">
        <f>VLOOKUP($A251&amp;"-"&amp;O$1,Datos_trabajo_input!$E$6:Q345,7,0)</f>
        <v>2.5665344003187675E-2</v>
      </c>
      <c r="P251" s="297">
        <f t="shared" si="29"/>
        <v>12.158919805425695</v>
      </c>
      <c r="Q251" s="297">
        <f t="shared" si="30"/>
        <v>6.1472804818760567</v>
      </c>
      <c r="R251" s="297">
        <f t="shared" si="31"/>
        <v>4.7075133491788046</v>
      </c>
      <c r="S251" s="297">
        <f t="shared" si="32"/>
        <v>0.26831444173560848</v>
      </c>
      <c r="T251" s="297">
        <f t="shared" si="33"/>
        <v>4.7161387356569967E-2</v>
      </c>
      <c r="U251" s="297">
        <f t="shared" si="34"/>
        <v>9.3282627300742824</v>
      </c>
      <c r="V251" s="297">
        <f t="shared" si="35"/>
        <v>0.86024318206298056</v>
      </c>
      <c r="W251" s="298">
        <f t="shared" si="36"/>
        <v>33.517695377709998</v>
      </c>
    </row>
    <row r="252" spans="1:23">
      <c r="A252" s="175">
        <v>2014</v>
      </c>
      <c r="B252" s="285">
        <v>8</v>
      </c>
      <c r="C252" s="285" t="s">
        <v>126</v>
      </c>
      <c r="D252" s="175" t="s">
        <v>370</v>
      </c>
      <c r="E252" s="299" t="s">
        <v>35</v>
      </c>
      <c r="F252" s="300">
        <v>451.88854738179998</v>
      </c>
      <c r="G252" s="301">
        <v>39.925025732770003</v>
      </c>
      <c r="H252" s="302">
        <f t="shared" si="28"/>
        <v>8.835148835723293E-2</v>
      </c>
      <c r="I252" s="296">
        <f>VLOOKUP($A252&amp;"-"&amp;I$1,Datos_trabajo_input!$E$6:K346,7,0)</f>
        <v>0.36276121220170893</v>
      </c>
      <c r="J252" s="296">
        <f>VLOOKUP($A252&amp;"-"&amp;J$1,Datos_trabajo_input!$E$6:L346,7,0)</f>
        <v>0.18340403218665605</v>
      </c>
      <c r="K252" s="296">
        <f>VLOOKUP($A252&amp;"-"&amp;K$1,Datos_trabajo_input!$E$6:M346,7,0)</f>
        <v>0.14044859875149424</v>
      </c>
      <c r="L252" s="296">
        <f>VLOOKUP($A252&amp;"-"&amp;L$1,Datos_trabajo_input!$E$6:N346,7,0)</f>
        <v>8.0051578341523884E-3</v>
      </c>
      <c r="M252" s="296">
        <f>VLOOKUP($A252&amp;"-"&amp;M$1,Datos_trabajo_input!$E$6:O346,7,0)</f>
        <v>1.4070593704343206E-3</v>
      </c>
      <c r="N252" s="296">
        <f>VLOOKUP($A252&amp;"-"&amp;N$1,Datos_trabajo_input!$E$6:P346,7,0)</f>
        <v>0.27830859565236643</v>
      </c>
      <c r="O252" s="296">
        <f>VLOOKUP($A252&amp;"-"&amp;O$1,Datos_trabajo_input!$E$6:Q346,7,0)</f>
        <v>2.5665344003187675E-2</v>
      </c>
      <c r="P252" s="297">
        <f t="shared" si="29"/>
        <v>14.483250732004068</v>
      </c>
      <c r="Q252" s="297">
        <f t="shared" si="30"/>
        <v>7.3224107045460203</v>
      </c>
      <c r="R252" s="297">
        <f t="shared" si="31"/>
        <v>5.6074139192848964</v>
      </c>
      <c r="S252" s="297">
        <f t="shared" si="32"/>
        <v>0.31960613252341946</v>
      </c>
      <c r="T252" s="297">
        <f t="shared" si="33"/>
        <v>5.6176881572125408E-2</v>
      </c>
      <c r="U252" s="297">
        <f t="shared" si="34"/>
        <v>11.111477843071812</v>
      </c>
      <c r="V252" s="297">
        <f t="shared" si="35"/>
        <v>1.0246895197676622</v>
      </c>
      <c r="W252" s="298">
        <f t="shared" si="36"/>
        <v>39.925025732770003</v>
      </c>
    </row>
    <row r="253" spans="1:23">
      <c r="A253" s="175">
        <v>2014</v>
      </c>
      <c r="B253" s="285">
        <v>8</v>
      </c>
      <c r="C253" s="285" t="s">
        <v>126</v>
      </c>
      <c r="D253" s="175" t="s">
        <v>370</v>
      </c>
      <c r="E253" s="299" t="s">
        <v>36</v>
      </c>
      <c r="F253" s="300">
        <v>169.86898559607999</v>
      </c>
      <c r="G253" s="301">
        <v>14.85118748282</v>
      </c>
      <c r="H253" s="302">
        <f t="shared" si="28"/>
        <v>8.7427304229234865E-2</v>
      </c>
      <c r="I253" s="296">
        <f>VLOOKUP($A253&amp;"-"&amp;I$1,Datos_trabajo_input!$E$6:K347,7,0)</f>
        <v>0.36276121220170893</v>
      </c>
      <c r="J253" s="296">
        <f>VLOOKUP($A253&amp;"-"&amp;J$1,Datos_trabajo_input!$E$6:L347,7,0)</f>
        <v>0.18340403218665605</v>
      </c>
      <c r="K253" s="296">
        <f>VLOOKUP($A253&amp;"-"&amp;K$1,Datos_trabajo_input!$E$6:M347,7,0)</f>
        <v>0.14044859875149424</v>
      </c>
      <c r="L253" s="296">
        <f>VLOOKUP($A253&amp;"-"&amp;L$1,Datos_trabajo_input!$E$6:N347,7,0)</f>
        <v>8.0051578341523884E-3</v>
      </c>
      <c r="M253" s="296">
        <f>VLOOKUP($A253&amp;"-"&amp;M$1,Datos_trabajo_input!$E$6:O347,7,0)</f>
        <v>1.4070593704343206E-3</v>
      </c>
      <c r="N253" s="296">
        <f>VLOOKUP($A253&amp;"-"&amp;N$1,Datos_trabajo_input!$E$6:P347,7,0)</f>
        <v>0.27830859565236643</v>
      </c>
      <c r="O253" s="296">
        <f>VLOOKUP($A253&amp;"-"&amp;O$1,Datos_trabajo_input!$E$6:Q347,7,0)</f>
        <v>2.5665344003187675E-2</v>
      </c>
      <c r="P253" s="297">
        <f t="shared" si="29"/>
        <v>5.3874347739026298</v>
      </c>
      <c r="Q253" s="297">
        <f t="shared" si="30"/>
        <v>2.7237676671091826</v>
      </c>
      <c r="R253" s="297">
        <f t="shared" si="31"/>
        <v>2.0858284717577997</v>
      </c>
      <c r="S253" s="297">
        <f t="shared" si="32"/>
        <v>0.11888609982456241</v>
      </c>
      <c r="T253" s="297">
        <f t="shared" si="33"/>
        <v>2.0896502509778772E-2</v>
      </c>
      <c r="U253" s="297">
        <f t="shared" si="34"/>
        <v>4.1332131321136369</v>
      </c>
      <c r="V253" s="297">
        <f t="shared" si="35"/>
        <v>0.38116083560241015</v>
      </c>
      <c r="W253" s="298">
        <f t="shared" si="36"/>
        <v>14.85118748282</v>
      </c>
    </row>
    <row r="254" spans="1:23">
      <c r="A254" s="175">
        <v>2014</v>
      </c>
      <c r="B254" s="285">
        <v>8</v>
      </c>
      <c r="C254" s="285" t="s">
        <v>126</v>
      </c>
      <c r="D254" s="175" t="s">
        <v>370</v>
      </c>
      <c r="E254" s="299" t="s">
        <v>37</v>
      </c>
      <c r="F254" s="300">
        <v>407.40278133722001</v>
      </c>
      <c r="G254" s="301">
        <v>31.233445971449999</v>
      </c>
      <c r="H254" s="302">
        <f t="shared" si="28"/>
        <v>7.6664783359927782E-2</v>
      </c>
      <c r="I254" s="296">
        <f>VLOOKUP($A254&amp;"-"&amp;I$1,Datos_trabajo_input!$E$6:K348,7,0)</f>
        <v>0.36276121220170893</v>
      </c>
      <c r="J254" s="296">
        <f>VLOOKUP($A254&amp;"-"&amp;J$1,Datos_trabajo_input!$E$6:L348,7,0)</f>
        <v>0.18340403218665605</v>
      </c>
      <c r="K254" s="296">
        <f>VLOOKUP($A254&amp;"-"&amp;K$1,Datos_trabajo_input!$E$6:M348,7,0)</f>
        <v>0.14044859875149424</v>
      </c>
      <c r="L254" s="296">
        <f>VLOOKUP($A254&amp;"-"&amp;L$1,Datos_trabajo_input!$E$6:N348,7,0)</f>
        <v>8.0051578341523884E-3</v>
      </c>
      <c r="M254" s="296">
        <f>VLOOKUP($A254&amp;"-"&amp;M$1,Datos_trabajo_input!$E$6:O348,7,0)</f>
        <v>1.4070593704343206E-3</v>
      </c>
      <c r="N254" s="296">
        <f>VLOOKUP($A254&amp;"-"&amp;N$1,Datos_trabajo_input!$E$6:P348,7,0)</f>
        <v>0.27830859565236643</v>
      </c>
      <c r="O254" s="296">
        <f>VLOOKUP($A254&amp;"-"&amp;O$1,Datos_trabajo_input!$E$6:Q348,7,0)</f>
        <v>2.5665344003187675E-2</v>
      </c>
      <c r="P254" s="297">
        <f t="shared" si="29"/>
        <v>11.330282721839785</v>
      </c>
      <c r="Q254" s="297">
        <f t="shared" si="30"/>
        <v>5.7283399302479987</v>
      </c>
      <c r="R254" s="297">
        <f t="shared" si="31"/>
        <v>4.3866937208706549</v>
      </c>
      <c r="S254" s="297">
        <f t="shared" si="32"/>
        <v>0.25002866470592833</v>
      </c>
      <c r="T254" s="297">
        <f t="shared" si="33"/>
        <v>4.3947312825082803E-2</v>
      </c>
      <c r="U254" s="297">
        <f t="shared" si="34"/>
        <v>8.6925364856983105</v>
      </c>
      <c r="V254" s="297">
        <f t="shared" si="35"/>
        <v>0.80161713526224054</v>
      </c>
      <c r="W254" s="298">
        <f t="shared" si="36"/>
        <v>31.233445971450003</v>
      </c>
    </row>
    <row r="255" spans="1:23">
      <c r="A255" s="175">
        <v>2014</v>
      </c>
      <c r="B255" s="285">
        <v>8</v>
      </c>
      <c r="C255" s="285" t="s">
        <v>126</v>
      </c>
      <c r="D255" s="175" t="s">
        <v>370</v>
      </c>
      <c r="E255" s="299" t="s">
        <v>38</v>
      </c>
      <c r="F255" s="300">
        <v>55.9098297273</v>
      </c>
      <c r="G255" s="301">
        <v>4.5449397470499999</v>
      </c>
      <c r="H255" s="302">
        <f t="shared" si="28"/>
        <v>8.1290531007122135E-2</v>
      </c>
      <c r="I255" s="296">
        <f>VLOOKUP($A255&amp;"-"&amp;I$1,Datos_trabajo_input!$E$6:K349,7,0)</f>
        <v>0.36276121220170893</v>
      </c>
      <c r="J255" s="296">
        <f>VLOOKUP($A255&amp;"-"&amp;J$1,Datos_trabajo_input!$E$6:L349,7,0)</f>
        <v>0.18340403218665605</v>
      </c>
      <c r="K255" s="296">
        <f>VLOOKUP($A255&amp;"-"&amp;K$1,Datos_trabajo_input!$E$6:M349,7,0)</f>
        <v>0.14044859875149424</v>
      </c>
      <c r="L255" s="296">
        <f>VLOOKUP($A255&amp;"-"&amp;L$1,Datos_trabajo_input!$E$6:N349,7,0)</f>
        <v>8.0051578341523884E-3</v>
      </c>
      <c r="M255" s="296">
        <f>VLOOKUP($A255&amp;"-"&amp;M$1,Datos_trabajo_input!$E$6:O349,7,0)</f>
        <v>1.4070593704343206E-3</v>
      </c>
      <c r="N255" s="296">
        <f>VLOOKUP($A255&amp;"-"&amp;N$1,Datos_trabajo_input!$E$6:P349,7,0)</f>
        <v>0.27830859565236643</v>
      </c>
      <c r="O255" s="296">
        <f>VLOOKUP($A255&amp;"-"&amp;O$1,Datos_trabajo_input!$E$6:Q349,7,0)</f>
        <v>2.5665344003187675E-2</v>
      </c>
      <c r="P255" s="297">
        <f t="shared" si="29"/>
        <v>1.6487278520235864</v>
      </c>
      <c r="Q255" s="297">
        <f t="shared" si="30"/>
        <v>0.83356027565437063</v>
      </c>
      <c r="R255" s="297">
        <f t="shared" si="31"/>
        <v>0.63833041888314312</v>
      </c>
      <c r="S255" s="297">
        <f t="shared" si="32"/>
        <v>3.6382960021847884E-2</v>
      </c>
      <c r="T255" s="297">
        <f t="shared" si="33"/>
        <v>6.395000059146093E-3</v>
      </c>
      <c r="U255" s="297">
        <f t="shared" si="34"/>
        <v>1.2648957983261071</v>
      </c>
      <c r="V255" s="297">
        <f t="shared" si="35"/>
        <v>0.11664744208179903</v>
      </c>
      <c r="W255" s="298">
        <f t="shared" si="36"/>
        <v>4.5449397470499999</v>
      </c>
    </row>
    <row r="256" spans="1:23">
      <c r="A256" s="178">
        <v>2014</v>
      </c>
      <c r="B256" s="285">
        <v>8</v>
      </c>
      <c r="C256" s="285" t="s">
        <v>126</v>
      </c>
      <c r="D256" s="178" t="s">
        <v>370</v>
      </c>
      <c r="E256" s="304" t="s">
        <v>39</v>
      </c>
      <c r="F256" s="305">
        <v>78.64273414566</v>
      </c>
      <c r="G256" s="306">
        <v>6.6491182822699999</v>
      </c>
      <c r="H256" s="307">
        <f t="shared" si="28"/>
        <v>8.4548411935356643E-2</v>
      </c>
      <c r="I256" s="296">
        <f>VLOOKUP($A256&amp;"-"&amp;I$1,Datos_trabajo_input!$E$6:K350,7,0)</f>
        <v>0.36276121220170893</v>
      </c>
      <c r="J256" s="296">
        <f>VLOOKUP($A256&amp;"-"&amp;J$1,Datos_trabajo_input!$E$6:L350,7,0)</f>
        <v>0.18340403218665605</v>
      </c>
      <c r="K256" s="296">
        <f>VLOOKUP($A256&amp;"-"&amp;K$1,Datos_trabajo_input!$E$6:M350,7,0)</f>
        <v>0.14044859875149424</v>
      </c>
      <c r="L256" s="296">
        <f>VLOOKUP($A256&amp;"-"&amp;L$1,Datos_trabajo_input!$E$6:N350,7,0)</f>
        <v>8.0051578341523884E-3</v>
      </c>
      <c r="M256" s="296">
        <f>VLOOKUP($A256&amp;"-"&amp;M$1,Datos_trabajo_input!$E$6:O350,7,0)</f>
        <v>1.4070593704343206E-3</v>
      </c>
      <c r="N256" s="296">
        <f>VLOOKUP($A256&amp;"-"&amp;N$1,Datos_trabajo_input!$E$6:P350,7,0)</f>
        <v>0.27830859565236643</v>
      </c>
      <c r="O256" s="296">
        <f>VLOOKUP($A256&amp;"-"&amp;O$1,Datos_trabajo_input!$E$6:Q350,7,0)</f>
        <v>2.5665344003187675E-2</v>
      </c>
      <c r="P256" s="297">
        <f t="shared" si="29"/>
        <v>2.4120422081488098</v>
      </c>
      <c r="Q256" s="297">
        <f t="shared" si="30"/>
        <v>1.2194751034543303</v>
      </c>
      <c r="R256" s="297">
        <f t="shared" si="31"/>
        <v>0.93385934567776385</v>
      </c>
      <c r="S256" s="297">
        <f t="shared" si="32"/>
        <v>5.322724130751956E-2</v>
      </c>
      <c r="T256" s="297">
        <f t="shared" si="33"/>
        <v>9.3557041841941576E-3</v>
      </c>
      <c r="U256" s="297">
        <f t="shared" si="34"/>
        <v>1.8505067714650387</v>
      </c>
      <c r="V256" s="297">
        <f t="shared" si="35"/>
        <v>0.17065190803234387</v>
      </c>
      <c r="W256" s="298">
        <f t="shared" si="36"/>
        <v>6.6491182822699999</v>
      </c>
    </row>
    <row r="257" spans="1:23">
      <c r="A257" s="172">
        <v>2014</v>
      </c>
      <c r="B257" s="285">
        <v>7</v>
      </c>
      <c r="C257" s="285" t="s">
        <v>125</v>
      </c>
      <c r="D257" s="172" t="s">
        <v>371</v>
      </c>
      <c r="E257" s="172" t="s">
        <v>34</v>
      </c>
      <c r="F257" s="293">
        <v>820.84402587734996</v>
      </c>
      <c r="G257" s="294">
        <v>63.528217403799999</v>
      </c>
      <c r="H257" s="295">
        <f t="shared" si="28"/>
        <v>7.7393774457819281E-2</v>
      </c>
      <c r="I257" s="296">
        <f>VLOOKUP($A257&amp;"-"&amp;I$1,Datos_trabajo_input!$E$6:K351,7,0)</f>
        <v>0.36276121220170893</v>
      </c>
      <c r="J257" s="296">
        <f>VLOOKUP($A257&amp;"-"&amp;J$1,Datos_trabajo_input!$E$6:L351,7,0)</f>
        <v>0.18340403218665605</v>
      </c>
      <c r="K257" s="296">
        <f>VLOOKUP($A257&amp;"-"&amp;K$1,Datos_trabajo_input!$E$6:M351,7,0)</f>
        <v>0.14044859875149424</v>
      </c>
      <c r="L257" s="296">
        <f>VLOOKUP($A257&amp;"-"&amp;L$1,Datos_trabajo_input!$E$6:N351,7,0)</f>
        <v>8.0051578341523884E-3</v>
      </c>
      <c r="M257" s="296">
        <f>VLOOKUP($A257&amp;"-"&amp;M$1,Datos_trabajo_input!$E$6:O351,7,0)</f>
        <v>1.4070593704343206E-3</v>
      </c>
      <c r="N257" s="296">
        <f>VLOOKUP($A257&amp;"-"&amp;N$1,Datos_trabajo_input!$E$6:P351,7,0)</f>
        <v>0.27830859565236643</v>
      </c>
      <c r="O257" s="296">
        <f>VLOOKUP($A257&amp;"-"&amp;O$1,Datos_trabajo_input!$E$6:Q351,7,0)</f>
        <v>2.5665344003187675E-2</v>
      </c>
      <c r="P257" s="297">
        <f t="shared" si="29"/>
        <v>23.045573154416189</v>
      </c>
      <c r="Q257" s="297">
        <f t="shared" si="30"/>
        <v>11.651331229487418</v>
      </c>
      <c r="R257" s="297">
        <f t="shared" si="31"/>
        <v>8.9224491155439996</v>
      </c>
      <c r="S257" s="297">
        <f t="shared" si="32"/>
        <v>0.50855340723976572</v>
      </c>
      <c r="T257" s="297">
        <f t="shared" si="33"/>
        <v>8.938797358500547E-2</v>
      </c>
      <c r="U257" s="297">
        <f t="shared" si="34"/>
        <v>17.680448969949801</v>
      </c>
      <c r="V257" s="297">
        <f t="shared" si="35"/>
        <v>1.6304735535778212</v>
      </c>
      <c r="W257" s="298">
        <f t="shared" si="36"/>
        <v>63.528217403799999</v>
      </c>
    </row>
    <row r="258" spans="1:23">
      <c r="A258" s="175">
        <v>2014</v>
      </c>
      <c r="B258" s="285">
        <v>7</v>
      </c>
      <c r="C258" s="285" t="s">
        <v>125</v>
      </c>
      <c r="D258" s="175" t="s">
        <v>371</v>
      </c>
      <c r="E258" s="299" t="s">
        <v>25</v>
      </c>
      <c r="F258" s="300">
        <v>73.312772440469985</v>
      </c>
      <c r="G258" s="301">
        <v>4.56341084545</v>
      </c>
      <c r="H258" s="302">
        <f t="shared" ref="H258:H321" si="37">G258/F258</f>
        <v>6.2245781922317729E-2</v>
      </c>
      <c r="I258" s="296">
        <f>VLOOKUP($A258&amp;"-"&amp;I$1,Datos_trabajo_input!$E$6:K352,7,0)</f>
        <v>0.36276121220170893</v>
      </c>
      <c r="J258" s="296">
        <f>VLOOKUP($A258&amp;"-"&amp;J$1,Datos_trabajo_input!$E$6:L352,7,0)</f>
        <v>0.18340403218665605</v>
      </c>
      <c r="K258" s="296">
        <f>VLOOKUP($A258&amp;"-"&amp;K$1,Datos_trabajo_input!$E$6:M352,7,0)</f>
        <v>0.14044859875149424</v>
      </c>
      <c r="L258" s="296">
        <f>VLOOKUP($A258&amp;"-"&amp;L$1,Datos_trabajo_input!$E$6:N352,7,0)</f>
        <v>8.0051578341523884E-3</v>
      </c>
      <c r="M258" s="296">
        <f>VLOOKUP($A258&amp;"-"&amp;M$1,Datos_trabajo_input!$E$6:O352,7,0)</f>
        <v>1.4070593704343206E-3</v>
      </c>
      <c r="N258" s="296">
        <f>VLOOKUP($A258&amp;"-"&amp;N$1,Datos_trabajo_input!$E$6:P352,7,0)</f>
        <v>0.27830859565236643</v>
      </c>
      <c r="O258" s="296">
        <f>VLOOKUP($A258&amp;"-"&amp;O$1,Datos_trabajo_input!$E$6:Q352,7,0)</f>
        <v>2.5665344003187675E-2</v>
      </c>
      <c r="P258" s="297">
        <f t="shared" ref="P258:P321" si="38">I258*$G258</f>
        <v>1.6554284500698673</v>
      </c>
      <c r="Q258" s="297">
        <f t="shared" ref="Q258:Q321" si="39">J258*$G258</f>
        <v>0.83694794957984708</v>
      </c>
      <c r="R258" s="297">
        <f t="shared" ref="R258:R321" si="40">K258*$G258</f>
        <v>0.64092465877082416</v>
      </c>
      <c r="S258" s="297">
        <f t="shared" ref="S258:S321" si="41">L258*$G258</f>
        <v>3.653082407991004E-2</v>
      </c>
      <c r="T258" s="297">
        <f t="shared" ref="T258:T321" si="42">M258*$G258</f>
        <v>6.4209899912320272E-3</v>
      </c>
      <c r="U258" s="297">
        <f t="shared" ref="U258:U321" si="43">N258*$G258</f>
        <v>1.2700364637819677</v>
      </c>
      <c r="V258" s="297">
        <f t="shared" ref="V258:V321" si="44">O258*$G258</f>
        <v>0.11712150917635175</v>
      </c>
      <c r="W258" s="298">
        <f t="shared" ref="W258:W321" si="45">SUM(P258:V258)</f>
        <v>4.56341084545</v>
      </c>
    </row>
    <row r="259" spans="1:23">
      <c r="A259" s="175">
        <v>2014</v>
      </c>
      <c r="B259" s="285">
        <v>7</v>
      </c>
      <c r="C259" s="285" t="s">
        <v>125</v>
      </c>
      <c r="D259" s="175" t="s">
        <v>371</v>
      </c>
      <c r="E259" s="299" t="s">
        <v>26</v>
      </c>
      <c r="F259" s="300">
        <v>154.71013180828999</v>
      </c>
      <c r="G259" s="301">
        <v>13.459670302339999</v>
      </c>
      <c r="H259" s="302">
        <f t="shared" si="37"/>
        <v>8.699928146282386E-2</v>
      </c>
      <c r="I259" s="296">
        <f>VLOOKUP($A259&amp;"-"&amp;I$1,Datos_trabajo_input!$E$6:K353,7,0)</f>
        <v>0.36276121220170893</v>
      </c>
      <c r="J259" s="296">
        <f>VLOOKUP($A259&amp;"-"&amp;J$1,Datos_trabajo_input!$E$6:L353,7,0)</f>
        <v>0.18340403218665605</v>
      </c>
      <c r="K259" s="296">
        <f>VLOOKUP($A259&amp;"-"&amp;K$1,Datos_trabajo_input!$E$6:M353,7,0)</f>
        <v>0.14044859875149424</v>
      </c>
      <c r="L259" s="296">
        <f>VLOOKUP($A259&amp;"-"&amp;L$1,Datos_trabajo_input!$E$6:N353,7,0)</f>
        <v>8.0051578341523884E-3</v>
      </c>
      <c r="M259" s="296">
        <f>VLOOKUP($A259&amp;"-"&amp;M$1,Datos_trabajo_input!$E$6:O353,7,0)</f>
        <v>1.4070593704343206E-3</v>
      </c>
      <c r="N259" s="296">
        <f>VLOOKUP($A259&amp;"-"&amp;N$1,Datos_trabajo_input!$E$6:P353,7,0)</f>
        <v>0.27830859565236643</v>
      </c>
      <c r="O259" s="296">
        <f>VLOOKUP($A259&amp;"-"&amp;O$1,Datos_trabajo_input!$E$6:Q353,7,0)</f>
        <v>2.5665344003187675E-2</v>
      </c>
      <c r="P259" s="297">
        <f t="shared" si="38"/>
        <v>4.8826463147122006</v>
      </c>
      <c r="Q259" s="297">
        <f t="shared" si="39"/>
        <v>2.4685578053521438</v>
      </c>
      <c r="R259" s="297">
        <f t="shared" si="40"/>
        <v>1.8903918336207537</v>
      </c>
      <c r="S259" s="297">
        <f t="shared" si="41"/>
        <v>0.10774678516588529</v>
      </c>
      <c r="T259" s="297">
        <f t="shared" si="42"/>
        <v>1.893855522186404E-2</v>
      </c>
      <c r="U259" s="297">
        <f t="shared" si="43"/>
        <v>3.7459419397881075</v>
      </c>
      <c r="V259" s="297">
        <f t="shared" si="44"/>
        <v>0.34544706847904516</v>
      </c>
      <c r="W259" s="298">
        <f t="shared" si="45"/>
        <v>13.459670302339998</v>
      </c>
    </row>
    <row r="260" spans="1:23">
      <c r="A260" s="175">
        <v>2014</v>
      </c>
      <c r="B260" s="285">
        <v>7</v>
      </c>
      <c r="C260" s="285" t="s">
        <v>125</v>
      </c>
      <c r="D260" s="175" t="s">
        <v>371</v>
      </c>
      <c r="E260" s="299" t="s">
        <v>27</v>
      </c>
      <c r="F260" s="300">
        <v>274.04432485783002</v>
      </c>
      <c r="G260" s="301">
        <v>17.10814402962</v>
      </c>
      <c r="H260" s="302">
        <f t="shared" si="37"/>
        <v>6.2428382848268953E-2</v>
      </c>
      <c r="I260" s="296">
        <f>VLOOKUP($A260&amp;"-"&amp;I$1,Datos_trabajo_input!$E$6:K354,7,0)</f>
        <v>0.36276121220170893</v>
      </c>
      <c r="J260" s="296">
        <f>VLOOKUP($A260&amp;"-"&amp;J$1,Datos_trabajo_input!$E$6:L354,7,0)</f>
        <v>0.18340403218665605</v>
      </c>
      <c r="K260" s="296">
        <f>VLOOKUP($A260&amp;"-"&amp;K$1,Datos_trabajo_input!$E$6:M354,7,0)</f>
        <v>0.14044859875149424</v>
      </c>
      <c r="L260" s="296">
        <f>VLOOKUP($A260&amp;"-"&amp;L$1,Datos_trabajo_input!$E$6:N354,7,0)</f>
        <v>8.0051578341523884E-3</v>
      </c>
      <c r="M260" s="296">
        <f>VLOOKUP($A260&amp;"-"&amp;M$1,Datos_trabajo_input!$E$6:O354,7,0)</f>
        <v>1.4070593704343206E-3</v>
      </c>
      <c r="N260" s="296">
        <f>VLOOKUP($A260&amp;"-"&amp;N$1,Datos_trabajo_input!$E$6:P354,7,0)</f>
        <v>0.27830859565236643</v>
      </c>
      <c r="O260" s="296">
        <f>VLOOKUP($A260&amp;"-"&amp;O$1,Datos_trabajo_input!$E$6:Q354,7,0)</f>
        <v>2.5665344003187675E-2</v>
      </c>
      <c r="P260" s="297">
        <f t="shared" si="38"/>
        <v>6.2061710667063803</v>
      </c>
      <c r="Q260" s="297">
        <f t="shared" si="39"/>
        <v>3.1377025982623739</v>
      </c>
      <c r="R260" s="297">
        <f t="shared" si="40"/>
        <v>2.4028148561988711</v>
      </c>
      <c r="S260" s="297">
        <f t="shared" si="41"/>
        <v>0.13695339320651995</v>
      </c>
      <c r="T260" s="297">
        <f t="shared" si="42"/>
        <v>2.4072174367616796E-2</v>
      </c>
      <c r="U260" s="297">
        <f t="shared" si="43"/>
        <v>4.7613435391019596</v>
      </c>
      <c r="V260" s="297">
        <f t="shared" si="44"/>
        <v>0.43908640177627872</v>
      </c>
      <c r="W260" s="298">
        <f t="shared" si="45"/>
        <v>17.10814402962</v>
      </c>
    </row>
    <row r="261" spans="1:23">
      <c r="A261" s="175">
        <v>2014</v>
      </c>
      <c r="B261" s="285">
        <v>7</v>
      </c>
      <c r="C261" s="285" t="s">
        <v>125</v>
      </c>
      <c r="D261" s="175" t="s">
        <v>371</v>
      </c>
      <c r="E261" s="299" t="s">
        <v>28</v>
      </c>
      <c r="F261" s="300">
        <v>129.43431719341001</v>
      </c>
      <c r="G261" s="301">
        <v>10.430464547250001</v>
      </c>
      <c r="H261" s="302">
        <f t="shared" si="37"/>
        <v>8.0585000743381333E-2</v>
      </c>
      <c r="I261" s="296">
        <f>VLOOKUP($A261&amp;"-"&amp;I$1,Datos_trabajo_input!$E$6:K355,7,0)</f>
        <v>0.36276121220170893</v>
      </c>
      <c r="J261" s="296">
        <f>VLOOKUP($A261&amp;"-"&amp;J$1,Datos_trabajo_input!$E$6:L355,7,0)</f>
        <v>0.18340403218665605</v>
      </c>
      <c r="K261" s="296">
        <f>VLOOKUP($A261&amp;"-"&amp;K$1,Datos_trabajo_input!$E$6:M355,7,0)</f>
        <v>0.14044859875149424</v>
      </c>
      <c r="L261" s="296">
        <f>VLOOKUP($A261&amp;"-"&amp;L$1,Datos_trabajo_input!$E$6:N355,7,0)</f>
        <v>8.0051578341523884E-3</v>
      </c>
      <c r="M261" s="296">
        <f>VLOOKUP($A261&amp;"-"&amp;M$1,Datos_trabajo_input!$E$6:O355,7,0)</f>
        <v>1.4070593704343206E-3</v>
      </c>
      <c r="N261" s="296">
        <f>VLOOKUP($A261&amp;"-"&amp;N$1,Datos_trabajo_input!$E$6:P355,7,0)</f>
        <v>0.27830859565236643</v>
      </c>
      <c r="O261" s="296">
        <f>VLOOKUP($A261&amp;"-"&amp;O$1,Datos_trabajo_input!$E$6:Q355,7,0)</f>
        <v>2.5665344003187675E-2</v>
      </c>
      <c r="P261" s="297">
        <f t="shared" si="38"/>
        <v>3.7837679629873593</v>
      </c>
      <c r="Q261" s="297">
        <f t="shared" si="39"/>
        <v>1.9129892555456138</v>
      </c>
      <c r="R261" s="297">
        <f t="shared" si="40"/>
        <v>1.4649441299884014</v>
      </c>
      <c r="S261" s="297">
        <f t="shared" si="41"/>
        <v>8.3497514984267093E-2</v>
      </c>
      <c r="T261" s="297">
        <f t="shared" si="42"/>
        <v>1.4676282879191087E-2</v>
      </c>
      <c r="U261" s="297">
        <f t="shared" si="43"/>
        <v>2.9028879401469436</v>
      </c>
      <c r="V261" s="297">
        <f t="shared" si="44"/>
        <v>0.26770146071822448</v>
      </c>
      <c r="W261" s="298">
        <f t="shared" si="45"/>
        <v>10.430464547250001</v>
      </c>
    </row>
    <row r="262" spans="1:23">
      <c r="A262" s="175">
        <v>2014</v>
      </c>
      <c r="B262" s="285">
        <v>7</v>
      </c>
      <c r="C262" s="285" t="s">
        <v>125</v>
      </c>
      <c r="D262" s="175" t="s">
        <v>371</v>
      </c>
      <c r="E262" s="299" t="s">
        <v>29</v>
      </c>
      <c r="F262" s="300">
        <v>345.03529729729001</v>
      </c>
      <c r="G262" s="301">
        <v>34.70659843248</v>
      </c>
      <c r="H262" s="302">
        <f t="shared" si="37"/>
        <v>0.10058854472090729</v>
      </c>
      <c r="I262" s="296">
        <f>VLOOKUP($A262&amp;"-"&amp;I$1,Datos_trabajo_input!$E$6:K356,7,0)</f>
        <v>0.36276121220170893</v>
      </c>
      <c r="J262" s="296">
        <f>VLOOKUP($A262&amp;"-"&amp;J$1,Datos_trabajo_input!$E$6:L356,7,0)</f>
        <v>0.18340403218665605</v>
      </c>
      <c r="K262" s="296">
        <f>VLOOKUP($A262&amp;"-"&amp;K$1,Datos_trabajo_input!$E$6:M356,7,0)</f>
        <v>0.14044859875149424</v>
      </c>
      <c r="L262" s="296">
        <f>VLOOKUP($A262&amp;"-"&amp;L$1,Datos_trabajo_input!$E$6:N356,7,0)</f>
        <v>8.0051578341523884E-3</v>
      </c>
      <c r="M262" s="296">
        <f>VLOOKUP($A262&amp;"-"&amp;M$1,Datos_trabajo_input!$E$6:O356,7,0)</f>
        <v>1.4070593704343206E-3</v>
      </c>
      <c r="N262" s="296">
        <f>VLOOKUP($A262&amp;"-"&amp;N$1,Datos_trabajo_input!$E$6:P356,7,0)</f>
        <v>0.27830859565236643</v>
      </c>
      <c r="O262" s="296">
        <f>VLOOKUP($A262&amp;"-"&amp;O$1,Datos_trabajo_input!$E$6:Q356,7,0)</f>
        <v>2.5665344003187675E-2</v>
      </c>
      <c r="P262" s="297">
        <f t="shared" si="38"/>
        <v>12.590207718764375</v>
      </c>
      <c r="Q262" s="297">
        <f t="shared" si="39"/>
        <v>6.3653300959999086</v>
      </c>
      <c r="R262" s="297">
        <f t="shared" si="40"/>
        <v>4.874493117272622</v>
      </c>
      <c r="S262" s="297">
        <f t="shared" si="41"/>
        <v>0.27783179833854826</v>
      </c>
      <c r="T262" s="297">
        <f t="shared" si="42"/>
        <v>4.8834244540322085E-2</v>
      </c>
      <c r="U262" s="297">
        <f t="shared" si="43"/>
        <v>9.6591446696141308</v>
      </c>
      <c r="V262" s="297">
        <f t="shared" si="44"/>
        <v>0.89075678795009339</v>
      </c>
      <c r="W262" s="298">
        <f t="shared" si="45"/>
        <v>34.706598432480007</v>
      </c>
    </row>
    <row r="263" spans="1:23">
      <c r="A263" s="175">
        <v>2014</v>
      </c>
      <c r="B263" s="285">
        <v>7</v>
      </c>
      <c r="C263" s="285" t="s">
        <v>125</v>
      </c>
      <c r="D263" s="175" t="s">
        <v>371</v>
      </c>
      <c r="E263" s="299" t="s">
        <v>30</v>
      </c>
      <c r="F263" s="300">
        <v>778.06044150025002</v>
      </c>
      <c r="G263" s="301">
        <v>64.913266776889998</v>
      </c>
      <c r="H263" s="302">
        <f t="shared" si="37"/>
        <v>8.3429594045065114E-2</v>
      </c>
      <c r="I263" s="296">
        <f>VLOOKUP($A263&amp;"-"&amp;I$1,Datos_trabajo_input!$E$6:K357,7,0)</f>
        <v>0.36276121220170893</v>
      </c>
      <c r="J263" s="296">
        <f>VLOOKUP($A263&amp;"-"&amp;J$1,Datos_trabajo_input!$E$6:L357,7,0)</f>
        <v>0.18340403218665605</v>
      </c>
      <c r="K263" s="296">
        <f>VLOOKUP($A263&amp;"-"&amp;K$1,Datos_trabajo_input!$E$6:M357,7,0)</f>
        <v>0.14044859875149424</v>
      </c>
      <c r="L263" s="296">
        <f>VLOOKUP($A263&amp;"-"&amp;L$1,Datos_trabajo_input!$E$6:N357,7,0)</f>
        <v>8.0051578341523884E-3</v>
      </c>
      <c r="M263" s="296">
        <f>VLOOKUP($A263&amp;"-"&amp;M$1,Datos_trabajo_input!$E$6:O357,7,0)</f>
        <v>1.4070593704343206E-3</v>
      </c>
      <c r="N263" s="296">
        <f>VLOOKUP($A263&amp;"-"&amp;N$1,Datos_trabajo_input!$E$6:P357,7,0)</f>
        <v>0.27830859565236643</v>
      </c>
      <c r="O263" s="296">
        <f>VLOOKUP($A263&amp;"-"&amp;O$1,Datos_trabajo_input!$E$6:Q357,7,0)</f>
        <v>2.5665344003187675E-2</v>
      </c>
      <c r="P263" s="297">
        <f t="shared" si="38"/>
        <v>23.548015343957534</v>
      </c>
      <c r="Q263" s="297">
        <f t="shared" si="39"/>
        <v>11.905354869289724</v>
      </c>
      <c r="R263" s="297">
        <f t="shared" si="40"/>
        <v>9.1169773591961256</v>
      </c>
      <c r="S263" s="297">
        <f t="shared" si="41"/>
        <v>0.51964094607944489</v>
      </c>
      <c r="T263" s="297">
        <f t="shared" si="42"/>
        <v>9.1336820283925937E-2</v>
      </c>
      <c r="U263" s="297">
        <f t="shared" si="43"/>
        <v>18.065920115883671</v>
      </c>
      <c r="V263" s="297">
        <f t="shared" si="44"/>
        <v>1.6660213221995754</v>
      </c>
      <c r="W263" s="298">
        <f t="shared" si="45"/>
        <v>64.913266776889998</v>
      </c>
    </row>
    <row r="264" spans="1:23">
      <c r="A264" s="175">
        <v>2014</v>
      </c>
      <c r="B264" s="285">
        <v>7</v>
      </c>
      <c r="C264" s="285" t="s">
        <v>125</v>
      </c>
      <c r="D264" s="175" t="s">
        <v>371</v>
      </c>
      <c r="E264" s="299" t="s">
        <v>118</v>
      </c>
      <c r="F264" s="300">
        <v>3213.91925793364</v>
      </c>
      <c r="G264" s="301">
        <v>278.9224891252</v>
      </c>
      <c r="H264" s="302">
        <f t="shared" si="37"/>
        <v>8.6785779834596927E-2</v>
      </c>
      <c r="I264" s="296">
        <f>VLOOKUP($A264&amp;"-"&amp;I$1,Datos_trabajo_input!$E$6:K358,7,0)</f>
        <v>0.36276121220170893</v>
      </c>
      <c r="J264" s="296">
        <f>VLOOKUP($A264&amp;"-"&amp;J$1,Datos_trabajo_input!$E$6:L358,7,0)</f>
        <v>0.18340403218665605</v>
      </c>
      <c r="K264" s="296">
        <f>VLOOKUP($A264&amp;"-"&amp;K$1,Datos_trabajo_input!$E$6:M358,7,0)</f>
        <v>0.14044859875149424</v>
      </c>
      <c r="L264" s="296">
        <f>VLOOKUP($A264&amp;"-"&amp;L$1,Datos_trabajo_input!$E$6:N358,7,0)</f>
        <v>8.0051578341523884E-3</v>
      </c>
      <c r="M264" s="296">
        <f>VLOOKUP($A264&amp;"-"&amp;M$1,Datos_trabajo_input!$E$6:O358,7,0)</f>
        <v>1.4070593704343206E-3</v>
      </c>
      <c r="N264" s="296">
        <f>VLOOKUP($A264&amp;"-"&amp;N$1,Datos_trabajo_input!$E$6:P358,7,0)</f>
        <v>0.27830859565236643</v>
      </c>
      <c r="O264" s="296">
        <f>VLOOKUP($A264&amp;"-"&amp;O$1,Datos_trabajo_input!$E$6:Q358,7,0)</f>
        <v>2.5665344003187675E-2</v>
      </c>
      <c r="P264" s="297">
        <f t="shared" si="38"/>
        <v>101.18226026537553</v>
      </c>
      <c r="Q264" s="297">
        <f t="shared" si="39"/>
        <v>51.155509173100405</v>
      </c>
      <c r="R264" s="297">
        <f t="shared" si="40"/>
        <v>39.174272757913229</v>
      </c>
      <c r="S264" s="297">
        <f t="shared" si="41"/>
        <v>2.232818548941879</v>
      </c>
      <c r="T264" s="297">
        <f t="shared" si="42"/>
        <v>0.39246050194847754</v>
      </c>
      <c r="U264" s="297">
        <f t="shared" si="43"/>
        <v>77.626526244296855</v>
      </c>
      <c r="V264" s="297">
        <f t="shared" si="44"/>
        <v>7.1586416336236312</v>
      </c>
      <c r="W264" s="298">
        <f t="shared" si="45"/>
        <v>278.9224891252</v>
      </c>
    </row>
    <row r="265" spans="1:23">
      <c r="A265" s="175">
        <v>2014</v>
      </c>
      <c r="B265" s="285">
        <v>7</v>
      </c>
      <c r="C265" s="285" t="s">
        <v>125</v>
      </c>
      <c r="D265" s="175" t="s">
        <v>371</v>
      </c>
      <c r="E265" s="299" t="s">
        <v>32</v>
      </c>
      <c r="F265" s="300">
        <v>408.53436366777999</v>
      </c>
      <c r="G265" s="301">
        <v>34.346668208380002</v>
      </c>
      <c r="H265" s="302">
        <f t="shared" si="37"/>
        <v>8.4072898788780229E-2</v>
      </c>
      <c r="I265" s="296">
        <f>VLOOKUP($A265&amp;"-"&amp;I$1,Datos_trabajo_input!$E$6:K359,7,0)</f>
        <v>0.36276121220170893</v>
      </c>
      <c r="J265" s="296">
        <f>VLOOKUP($A265&amp;"-"&amp;J$1,Datos_trabajo_input!$E$6:L359,7,0)</f>
        <v>0.18340403218665605</v>
      </c>
      <c r="K265" s="296">
        <f>VLOOKUP($A265&amp;"-"&amp;K$1,Datos_trabajo_input!$E$6:M359,7,0)</f>
        <v>0.14044859875149424</v>
      </c>
      <c r="L265" s="296">
        <f>VLOOKUP($A265&amp;"-"&amp;L$1,Datos_trabajo_input!$E$6:N359,7,0)</f>
        <v>8.0051578341523884E-3</v>
      </c>
      <c r="M265" s="296">
        <f>VLOOKUP($A265&amp;"-"&amp;M$1,Datos_trabajo_input!$E$6:O359,7,0)</f>
        <v>1.4070593704343206E-3</v>
      </c>
      <c r="N265" s="296">
        <f>VLOOKUP($A265&amp;"-"&amp;N$1,Datos_trabajo_input!$E$6:P359,7,0)</f>
        <v>0.27830859565236643</v>
      </c>
      <c r="O265" s="296">
        <f>VLOOKUP($A265&amp;"-"&amp;O$1,Datos_trabajo_input!$E$6:Q359,7,0)</f>
        <v>2.5665344003187675E-2</v>
      </c>
      <c r="P265" s="297">
        <f t="shared" si="38"/>
        <v>12.459638994361828</v>
      </c>
      <c r="Q265" s="297">
        <f t="shared" si="39"/>
        <v>6.2993174415941215</v>
      </c>
      <c r="R265" s="297">
        <f t="shared" si="40"/>
        <v>4.823941421649466</v>
      </c>
      <c r="S265" s="297">
        <f t="shared" si="41"/>
        <v>0.27495050008534594</v>
      </c>
      <c r="T265" s="297">
        <f t="shared" si="42"/>
        <v>4.8327801345799663E-2</v>
      </c>
      <c r="U265" s="297">
        <f t="shared" si="43"/>
        <v>9.5589729944120183</v>
      </c>
      <c r="V265" s="297">
        <f t="shared" si="44"/>
        <v>0.88151905493142246</v>
      </c>
      <c r="W265" s="298">
        <f t="shared" si="45"/>
        <v>34.346668208380002</v>
      </c>
    </row>
    <row r="266" spans="1:23">
      <c r="A266" s="175">
        <v>2014</v>
      </c>
      <c r="B266" s="285">
        <v>7</v>
      </c>
      <c r="C266" s="285" t="s">
        <v>125</v>
      </c>
      <c r="D266" s="175" t="s">
        <v>371</v>
      </c>
      <c r="E266" s="299" t="s">
        <v>33</v>
      </c>
      <c r="F266" s="300">
        <v>438.85233426587001</v>
      </c>
      <c r="G266" s="301">
        <v>34.830699693070002</v>
      </c>
      <c r="H266" s="302">
        <f t="shared" si="37"/>
        <v>7.9367698365638659E-2</v>
      </c>
      <c r="I266" s="296">
        <f>VLOOKUP($A266&amp;"-"&amp;I$1,Datos_trabajo_input!$E$6:K360,7,0)</f>
        <v>0.36276121220170893</v>
      </c>
      <c r="J266" s="296">
        <f>VLOOKUP($A266&amp;"-"&amp;J$1,Datos_trabajo_input!$E$6:L360,7,0)</f>
        <v>0.18340403218665605</v>
      </c>
      <c r="K266" s="296">
        <f>VLOOKUP($A266&amp;"-"&amp;K$1,Datos_trabajo_input!$E$6:M360,7,0)</f>
        <v>0.14044859875149424</v>
      </c>
      <c r="L266" s="296">
        <f>VLOOKUP($A266&amp;"-"&amp;L$1,Datos_trabajo_input!$E$6:N360,7,0)</f>
        <v>8.0051578341523884E-3</v>
      </c>
      <c r="M266" s="296">
        <f>VLOOKUP($A266&amp;"-"&amp;M$1,Datos_trabajo_input!$E$6:O360,7,0)</f>
        <v>1.4070593704343206E-3</v>
      </c>
      <c r="N266" s="296">
        <f>VLOOKUP($A266&amp;"-"&amp;N$1,Datos_trabajo_input!$E$6:P360,7,0)</f>
        <v>0.27830859565236643</v>
      </c>
      <c r="O266" s="296">
        <f>VLOOKUP($A266&amp;"-"&amp;O$1,Datos_trabajo_input!$E$6:Q360,7,0)</f>
        <v>2.5665344003187675E-2</v>
      </c>
      <c r="P266" s="297">
        <f t="shared" si="38"/>
        <v>12.635226842491765</v>
      </c>
      <c r="Q266" s="297">
        <f t="shared" si="39"/>
        <v>6.3880907675915619</v>
      </c>
      <c r="R266" s="297">
        <f t="shared" si="40"/>
        <v>4.8919229654257821</v>
      </c>
      <c r="S266" s="297">
        <f t="shared" si="41"/>
        <v>0.27882524851698853</v>
      </c>
      <c r="T266" s="297">
        <f t="shared" si="42"/>
        <v>4.9008862381917963E-2</v>
      </c>
      <c r="U266" s="297">
        <f t="shared" si="43"/>
        <v>9.6936831171676232</v>
      </c>
      <c r="V266" s="297">
        <f t="shared" si="44"/>
        <v>0.89394188949436504</v>
      </c>
      <c r="W266" s="298">
        <f t="shared" si="45"/>
        <v>34.830699693069995</v>
      </c>
    </row>
    <row r="267" spans="1:23">
      <c r="A267" s="175">
        <v>2014</v>
      </c>
      <c r="B267" s="285">
        <v>7</v>
      </c>
      <c r="C267" s="285" t="s">
        <v>125</v>
      </c>
      <c r="D267" s="175" t="s">
        <v>371</v>
      </c>
      <c r="E267" s="299" t="s">
        <v>35</v>
      </c>
      <c r="F267" s="300">
        <v>450.27188311400988</v>
      </c>
      <c r="G267" s="301">
        <v>39.341142609240002</v>
      </c>
      <c r="H267" s="302">
        <f t="shared" si="37"/>
        <v>8.7371972545038382E-2</v>
      </c>
      <c r="I267" s="296">
        <f>VLOOKUP($A267&amp;"-"&amp;I$1,Datos_trabajo_input!$E$6:K361,7,0)</f>
        <v>0.36276121220170893</v>
      </c>
      <c r="J267" s="296">
        <f>VLOOKUP($A267&amp;"-"&amp;J$1,Datos_trabajo_input!$E$6:L361,7,0)</f>
        <v>0.18340403218665605</v>
      </c>
      <c r="K267" s="296">
        <f>VLOOKUP($A267&amp;"-"&amp;K$1,Datos_trabajo_input!$E$6:M361,7,0)</f>
        <v>0.14044859875149424</v>
      </c>
      <c r="L267" s="296">
        <f>VLOOKUP($A267&amp;"-"&amp;L$1,Datos_trabajo_input!$E$6:N361,7,0)</f>
        <v>8.0051578341523884E-3</v>
      </c>
      <c r="M267" s="296">
        <f>VLOOKUP($A267&amp;"-"&amp;M$1,Datos_trabajo_input!$E$6:O361,7,0)</f>
        <v>1.4070593704343206E-3</v>
      </c>
      <c r="N267" s="296">
        <f>VLOOKUP($A267&amp;"-"&amp;N$1,Datos_trabajo_input!$E$6:P361,7,0)</f>
        <v>0.27830859565236643</v>
      </c>
      <c r="O267" s="296">
        <f>VLOOKUP($A267&amp;"-"&amp;O$1,Datos_trabajo_input!$E$6:Q361,7,0)</f>
        <v>2.5665344003187675E-2</v>
      </c>
      <c r="P267" s="297">
        <f t="shared" si="38"/>
        <v>14.271440582328205</v>
      </c>
      <c r="Q267" s="297">
        <f t="shared" si="39"/>
        <v>7.2153241853648789</v>
      </c>
      <c r="R267" s="297">
        <f t="shared" si="40"/>
        <v>5.5254083527504623</v>
      </c>
      <c r="S267" s="297">
        <f t="shared" si="41"/>
        <v>0.31493205596286394</v>
      </c>
      <c r="T267" s="297">
        <f t="shared" si="42"/>
        <v>5.5355323351924064E-2</v>
      </c>
      <c r="U267" s="297">
        <f t="shared" si="43"/>
        <v>10.948978150937061</v>
      </c>
      <c r="V267" s="297">
        <f t="shared" si="44"/>
        <v>1.009703958544609</v>
      </c>
      <c r="W267" s="298">
        <f t="shared" si="45"/>
        <v>39.341142609240009</v>
      </c>
    </row>
    <row r="268" spans="1:23">
      <c r="A268" s="175">
        <v>2014</v>
      </c>
      <c r="B268" s="285">
        <v>7</v>
      </c>
      <c r="C268" s="285" t="s">
        <v>125</v>
      </c>
      <c r="D268" s="175" t="s">
        <v>371</v>
      </c>
      <c r="E268" s="299" t="s">
        <v>36</v>
      </c>
      <c r="F268" s="300">
        <v>168.35571321749001</v>
      </c>
      <c r="G268" s="301">
        <v>14.171906388029999</v>
      </c>
      <c r="H268" s="302">
        <f t="shared" si="37"/>
        <v>8.4178351403626256E-2</v>
      </c>
      <c r="I268" s="296">
        <f>VLOOKUP($A268&amp;"-"&amp;I$1,Datos_trabajo_input!$E$6:K362,7,0)</f>
        <v>0.36276121220170893</v>
      </c>
      <c r="J268" s="296">
        <f>VLOOKUP($A268&amp;"-"&amp;J$1,Datos_trabajo_input!$E$6:L362,7,0)</f>
        <v>0.18340403218665605</v>
      </c>
      <c r="K268" s="296">
        <f>VLOOKUP($A268&amp;"-"&amp;K$1,Datos_trabajo_input!$E$6:M362,7,0)</f>
        <v>0.14044859875149424</v>
      </c>
      <c r="L268" s="296">
        <f>VLOOKUP($A268&amp;"-"&amp;L$1,Datos_trabajo_input!$E$6:N362,7,0)</f>
        <v>8.0051578341523884E-3</v>
      </c>
      <c r="M268" s="296">
        <f>VLOOKUP($A268&amp;"-"&amp;M$1,Datos_trabajo_input!$E$6:O362,7,0)</f>
        <v>1.4070593704343206E-3</v>
      </c>
      <c r="N268" s="296">
        <f>VLOOKUP($A268&amp;"-"&amp;N$1,Datos_trabajo_input!$E$6:P362,7,0)</f>
        <v>0.27830859565236643</v>
      </c>
      <c r="O268" s="296">
        <f>VLOOKUP($A268&amp;"-"&amp;O$1,Datos_trabajo_input!$E$6:Q362,7,0)</f>
        <v>2.5665344003187675E-2</v>
      </c>
      <c r="P268" s="297">
        <f t="shared" si="38"/>
        <v>5.1410179405309044</v>
      </c>
      <c r="Q268" s="297">
        <f t="shared" si="39"/>
        <v>2.5991847753365303</v>
      </c>
      <c r="R268" s="297">
        <f t="shared" si="40"/>
        <v>1.9904243938361634</v>
      </c>
      <c r="S268" s="297">
        <f t="shared" si="41"/>
        <v>0.11344834744701263</v>
      </c>
      <c r="T268" s="297">
        <f t="shared" si="42"/>
        <v>1.9940713680195617E-2</v>
      </c>
      <c r="U268" s="297">
        <f t="shared" si="43"/>
        <v>3.9441633645694298</v>
      </c>
      <c r="V268" s="297">
        <f t="shared" si="44"/>
        <v>0.36372685262976284</v>
      </c>
      <c r="W268" s="298">
        <f t="shared" si="45"/>
        <v>14.171906388029999</v>
      </c>
    </row>
    <row r="269" spans="1:23">
      <c r="A269" s="175">
        <v>2014</v>
      </c>
      <c r="B269" s="285">
        <v>7</v>
      </c>
      <c r="C269" s="285" t="s">
        <v>125</v>
      </c>
      <c r="D269" s="175" t="s">
        <v>371</v>
      </c>
      <c r="E269" s="299" t="s">
        <v>37</v>
      </c>
      <c r="F269" s="300">
        <v>414.41752709708999</v>
      </c>
      <c r="G269" s="301">
        <v>33.377608237099999</v>
      </c>
      <c r="H269" s="302">
        <f t="shared" si="37"/>
        <v>8.0541014929805976E-2</v>
      </c>
      <c r="I269" s="296">
        <f>VLOOKUP($A269&amp;"-"&amp;I$1,Datos_trabajo_input!$E$6:K363,7,0)</f>
        <v>0.36276121220170893</v>
      </c>
      <c r="J269" s="296">
        <f>VLOOKUP($A269&amp;"-"&amp;J$1,Datos_trabajo_input!$E$6:L363,7,0)</f>
        <v>0.18340403218665605</v>
      </c>
      <c r="K269" s="296">
        <f>VLOOKUP($A269&amp;"-"&amp;K$1,Datos_trabajo_input!$E$6:M363,7,0)</f>
        <v>0.14044859875149424</v>
      </c>
      <c r="L269" s="296">
        <f>VLOOKUP($A269&amp;"-"&amp;L$1,Datos_trabajo_input!$E$6:N363,7,0)</f>
        <v>8.0051578341523884E-3</v>
      </c>
      <c r="M269" s="296">
        <f>VLOOKUP($A269&amp;"-"&amp;M$1,Datos_trabajo_input!$E$6:O363,7,0)</f>
        <v>1.4070593704343206E-3</v>
      </c>
      <c r="N269" s="296">
        <f>VLOOKUP($A269&amp;"-"&amp;N$1,Datos_trabajo_input!$E$6:P363,7,0)</f>
        <v>0.27830859565236643</v>
      </c>
      <c r="O269" s="296">
        <f>VLOOKUP($A269&amp;"-"&amp;O$1,Datos_trabajo_input!$E$6:Q363,7,0)</f>
        <v>2.5665344003187675E-2</v>
      </c>
      <c r="P269" s="297">
        <f t="shared" si="38"/>
        <v>12.10810162448414</v>
      </c>
      <c r="Q269" s="297">
        <f t="shared" si="39"/>
        <v>6.1215879354306839</v>
      </c>
      <c r="R269" s="297">
        <f t="shared" si="40"/>
        <v>4.6878383065770262</v>
      </c>
      <c r="S269" s="297">
        <f t="shared" si="41"/>
        <v>0.26719302206449036</v>
      </c>
      <c r="T269" s="297">
        <f t="shared" si="42"/>
        <v>4.6964276432697315E-2</v>
      </c>
      <c r="U269" s="297">
        <f t="shared" si="43"/>
        <v>9.2892752747021579</v>
      </c>
      <c r="V269" s="297">
        <f t="shared" si="44"/>
        <v>0.85664779740880204</v>
      </c>
      <c r="W269" s="298">
        <f t="shared" si="45"/>
        <v>33.377608237099999</v>
      </c>
    </row>
    <row r="270" spans="1:23">
      <c r="A270" s="175">
        <v>2014</v>
      </c>
      <c r="B270" s="285">
        <v>7</v>
      </c>
      <c r="C270" s="285" t="s">
        <v>125</v>
      </c>
      <c r="D270" s="175" t="s">
        <v>371</v>
      </c>
      <c r="E270" s="299" t="s">
        <v>38</v>
      </c>
      <c r="F270" s="300">
        <v>54.96855160754</v>
      </c>
      <c r="G270" s="301">
        <v>4.6520392524999998</v>
      </c>
      <c r="H270" s="302">
        <f t="shared" si="37"/>
        <v>8.463092289049659E-2</v>
      </c>
      <c r="I270" s="296">
        <f>VLOOKUP($A270&amp;"-"&amp;I$1,Datos_trabajo_input!$E$6:K364,7,0)</f>
        <v>0.36276121220170893</v>
      </c>
      <c r="J270" s="296">
        <f>VLOOKUP($A270&amp;"-"&amp;J$1,Datos_trabajo_input!$E$6:L364,7,0)</f>
        <v>0.18340403218665605</v>
      </c>
      <c r="K270" s="296">
        <f>VLOOKUP($A270&amp;"-"&amp;K$1,Datos_trabajo_input!$E$6:M364,7,0)</f>
        <v>0.14044859875149424</v>
      </c>
      <c r="L270" s="296">
        <f>VLOOKUP($A270&amp;"-"&amp;L$1,Datos_trabajo_input!$E$6:N364,7,0)</f>
        <v>8.0051578341523884E-3</v>
      </c>
      <c r="M270" s="296">
        <f>VLOOKUP($A270&amp;"-"&amp;M$1,Datos_trabajo_input!$E$6:O364,7,0)</f>
        <v>1.4070593704343206E-3</v>
      </c>
      <c r="N270" s="296">
        <f>VLOOKUP($A270&amp;"-"&amp;N$1,Datos_trabajo_input!$E$6:P364,7,0)</f>
        <v>0.27830859565236643</v>
      </c>
      <c r="O270" s="296">
        <f>VLOOKUP($A270&amp;"-"&amp;O$1,Datos_trabajo_input!$E$6:Q364,7,0)</f>
        <v>2.5665344003187675E-2</v>
      </c>
      <c r="P270" s="297">
        <f t="shared" si="38"/>
        <v>1.6875793984468319</v>
      </c>
      <c r="Q270" s="297">
        <f t="shared" si="39"/>
        <v>0.85320275679909729</v>
      </c>
      <c r="R270" s="297">
        <f t="shared" si="40"/>
        <v>0.6533723943505737</v>
      </c>
      <c r="S270" s="297">
        <f t="shared" si="41"/>
        <v>3.7240308466934796E-2</v>
      </c>
      <c r="T270" s="297">
        <f t="shared" si="42"/>
        <v>6.545695421858397E-3</v>
      </c>
      <c r="U270" s="297">
        <f t="shared" si="43"/>
        <v>1.2947025112829593</v>
      </c>
      <c r="V270" s="297">
        <f t="shared" si="44"/>
        <v>0.11939618773174454</v>
      </c>
      <c r="W270" s="298">
        <f t="shared" si="45"/>
        <v>4.6520392524999998</v>
      </c>
    </row>
    <row r="271" spans="1:23">
      <c r="A271" s="178">
        <v>2014</v>
      </c>
      <c r="B271" s="285">
        <v>7</v>
      </c>
      <c r="C271" s="285" t="s">
        <v>125</v>
      </c>
      <c r="D271" s="178" t="s">
        <v>371</v>
      </c>
      <c r="E271" s="304" t="s">
        <v>39</v>
      </c>
      <c r="F271" s="305">
        <v>77.74360183364</v>
      </c>
      <c r="G271" s="306">
        <v>7.00191371882</v>
      </c>
      <c r="H271" s="307">
        <f t="shared" si="37"/>
        <v>9.0064179606742137E-2</v>
      </c>
      <c r="I271" s="296">
        <f>VLOOKUP($A271&amp;"-"&amp;I$1,Datos_trabajo_input!$E$6:K365,7,0)</f>
        <v>0.36276121220170893</v>
      </c>
      <c r="J271" s="296">
        <f>VLOOKUP($A271&amp;"-"&amp;J$1,Datos_trabajo_input!$E$6:L365,7,0)</f>
        <v>0.18340403218665605</v>
      </c>
      <c r="K271" s="296">
        <f>VLOOKUP($A271&amp;"-"&amp;K$1,Datos_trabajo_input!$E$6:M365,7,0)</f>
        <v>0.14044859875149424</v>
      </c>
      <c r="L271" s="296">
        <f>VLOOKUP($A271&amp;"-"&amp;L$1,Datos_trabajo_input!$E$6:N365,7,0)</f>
        <v>8.0051578341523884E-3</v>
      </c>
      <c r="M271" s="296">
        <f>VLOOKUP($A271&amp;"-"&amp;M$1,Datos_trabajo_input!$E$6:O365,7,0)</f>
        <v>1.4070593704343206E-3</v>
      </c>
      <c r="N271" s="296">
        <f>VLOOKUP($A271&amp;"-"&amp;N$1,Datos_trabajo_input!$E$6:P365,7,0)</f>
        <v>0.27830859565236643</v>
      </c>
      <c r="O271" s="296">
        <f>VLOOKUP($A271&amp;"-"&amp;O$1,Datos_trabajo_input!$E$6:Q365,7,0)</f>
        <v>2.5665344003187675E-2</v>
      </c>
      <c r="P271" s="297">
        <f t="shared" si="38"/>
        <v>2.5400227083709188</v>
      </c>
      <c r="Q271" s="297">
        <f t="shared" si="39"/>
        <v>1.2841792090546518</v>
      </c>
      <c r="R271" s="297">
        <f t="shared" si="40"/>
        <v>0.98340897038713304</v>
      </c>
      <c r="S271" s="297">
        <f t="shared" si="41"/>
        <v>5.6051424460271004E-2</v>
      </c>
      <c r="T271" s="297">
        <f t="shared" si="42"/>
        <v>9.8521083090383019E-3</v>
      </c>
      <c r="U271" s="297">
        <f t="shared" si="43"/>
        <v>1.9486927739638327</v>
      </c>
      <c r="V271" s="297">
        <f t="shared" si="44"/>
        <v>0.1797065242741544</v>
      </c>
      <c r="W271" s="298">
        <f t="shared" si="45"/>
        <v>7.0019137188200009</v>
      </c>
    </row>
    <row r="272" spans="1:23">
      <c r="A272" s="172">
        <v>2014</v>
      </c>
      <c r="B272" s="285">
        <v>4</v>
      </c>
      <c r="C272" s="285" t="s">
        <v>122</v>
      </c>
      <c r="D272" s="172" t="s">
        <v>372</v>
      </c>
      <c r="E272" s="172" t="s">
        <v>34</v>
      </c>
      <c r="F272" s="293">
        <v>847.67968725574997</v>
      </c>
      <c r="G272" s="294">
        <v>69.030329272640003</v>
      </c>
      <c r="H272" s="295">
        <f t="shared" si="37"/>
        <v>8.1434450194408328E-2</v>
      </c>
      <c r="I272" s="296">
        <f>VLOOKUP($A272&amp;"-"&amp;I$1,Datos_trabajo_input!$E$6:K366,7,0)</f>
        <v>0.36276121220170893</v>
      </c>
      <c r="J272" s="296">
        <f>VLOOKUP($A272&amp;"-"&amp;J$1,Datos_trabajo_input!$E$6:L366,7,0)</f>
        <v>0.18340403218665605</v>
      </c>
      <c r="K272" s="296">
        <f>VLOOKUP($A272&amp;"-"&amp;K$1,Datos_trabajo_input!$E$6:M366,7,0)</f>
        <v>0.14044859875149424</v>
      </c>
      <c r="L272" s="296">
        <f>VLOOKUP($A272&amp;"-"&amp;L$1,Datos_trabajo_input!$E$6:N366,7,0)</f>
        <v>8.0051578341523884E-3</v>
      </c>
      <c r="M272" s="296">
        <f>VLOOKUP($A272&amp;"-"&amp;M$1,Datos_trabajo_input!$E$6:O366,7,0)</f>
        <v>1.4070593704343206E-3</v>
      </c>
      <c r="N272" s="296">
        <f>VLOOKUP($A272&amp;"-"&amp;N$1,Datos_trabajo_input!$E$6:P366,7,0)</f>
        <v>0.27830859565236643</v>
      </c>
      <c r="O272" s="296">
        <f>VLOOKUP($A272&amp;"-"&amp;O$1,Datos_trabajo_input!$E$6:Q366,7,0)</f>
        <v>2.5665344003187675E-2</v>
      </c>
      <c r="P272" s="297">
        <f t="shared" si="38"/>
        <v>25.041525925626001</v>
      </c>
      <c r="Q272" s="297">
        <f t="shared" si="39"/>
        <v>12.660440731774733</v>
      </c>
      <c r="R272" s="297">
        <f t="shared" si="40"/>
        <v>9.6952130176965419</v>
      </c>
      <c r="S272" s="297">
        <f t="shared" si="41"/>
        <v>0.55259868117099309</v>
      </c>
      <c r="T272" s="297">
        <f t="shared" si="42"/>
        <v>9.71297716472347E-2</v>
      </c>
      <c r="U272" s="297">
        <f t="shared" si="43"/>
        <v>19.211733997288881</v>
      </c>
      <c r="V272" s="297">
        <f t="shared" si="44"/>
        <v>1.7716871474356217</v>
      </c>
      <c r="W272" s="298">
        <f t="shared" si="45"/>
        <v>69.030329272640003</v>
      </c>
    </row>
    <row r="273" spans="1:23">
      <c r="A273" s="175">
        <v>2014</v>
      </c>
      <c r="B273" s="285">
        <v>4</v>
      </c>
      <c r="C273" s="285" t="s">
        <v>122</v>
      </c>
      <c r="D273" s="175" t="s">
        <v>372</v>
      </c>
      <c r="E273" s="299" t="s">
        <v>25</v>
      </c>
      <c r="F273" s="300">
        <v>73.788439412150012</v>
      </c>
      <c r="G273" s="301">
        <v>4.3610568106800001</v>
      </c>
      <c r="H273" s="302">
        <f t="shared" si="37"/>
        <v>5.9102168922709426E-2</v>
      </c>
      <c r="I273" s="296">
        <f>VLOOKUP($A273&amp;"-"&amp;I$1,Datos_trabajo_input!$E$6:K367,7,0)</f>
        <v>0.36276121220170893</v>
      </c>
      <c r="J273" s="296">
        <f>VLOOKUP($A273&amp;"-"&amp;J$1,Datos_trabajo_input!$E$6:L367,7,0)</f>
        <v>0.18340403218665605</v>
      </c>
      <c r="K273" s="296">
        <f>VLOOKUP($A273&amp;"-"&amp;K$1,Datos_trabajo_input!$E$6:M367,7,0)</f>
        <v>0.14044859875149424</v>
      </c>
      <c r="L273" s="296">
        <f>VLOOKUP($A273&amp;"-"&amp;L$1,Datos_trabajo_input!$E$6:N367,7,0)</f>
        <v>8.0051578341523884E-3</v>
      </c>
      <c r="M273" s="296">
        <f>VLOOKUP($A273&amp;"-"&amp;M$1,Datos_trabajo_input!$E$6:O367,7,0)</f>
        <v>1.4070593704343206E-3</v>
      </c>
      <c r="N273" s="296">
        <f>VLOOKUP($A273&amp;"-"&amp;N$1,Datos_trabajo_input!$E$6:P367,7,0)</f>
        <v>0.27830859565236643</v>
      </c>
      <c r="O273" s="296">
        <f>VLOOKUP($A273&amp;"-"&amp;O$1,Datos_trabajo_input!$E$6:Q367,7,0)</f>
        <v>2.5665344003187675E-2</v>
      </c>
      <c r="P273" s="297">
        <f t="shared" si="38"/>
        <v>1.5820222551227954</v>
      </c>
      <c r="Q273" s="297">
        <f t="shared" si="39"/>
        <v>0.79983540367379025</v>
      </c>
      <c r="R273" s="297">
        <f t="shared" si="40"/>
        <v>0.61250431813566653</v>
      </c>
      <c r="S273" s="297">
        <f t="shared" si="41"/>
        <v>3.4910948093198634E-2</v>
      </c>
      <c r="T273" s="297">
        <f t="shared" si="42"/>
        <v>6.1362658504637065E-3</v>
      </c>
      <c r="U273" s="297">
        <f t="shared" si="43"/>
        <v>1.213719596540539</v>
      </c>
      <c r="V273" s="297">
        <f t="shared" si="44"/>
        <v>0.11192802326354671</v>
      </c>
      <c r="W273" s="298">
        <f t="shared" si="45"/>
        <v>4.3610568106799992</v>
      </c>
    </row>
    <row r="274" spans="1:23">
      <c r="A274" s="175">
        <v>2014</v>
      </c>
      <c r="B274" s="285">
        <v>4</v>
      </c>
      <c r="C274" s="285" t="s">
        <v>122</v>
      </c>
      <c r="D274" s="175" t="s">
        <v>372</v>
      </c>
      <c r="E274" s="299" t="s">
        <v>26</v>
      </c>
      <c r="F274" s="300">
        <v>158.69841601543999</v>
      </c>
      <c r="G274" s="301">
        <v>13.445771370039999</v>
      </c>
      <c r="H274" s="302">
        <f t="shared" si="37"/>
        <v>8.472530292130856E-2</v>
      </c>
      <c r="I274" s="296">
        <f>VLOOKUP($A274&amp;"-"&amp;I$1,Datos_trabajo_input!$E$6:K368,7,0)</f>
        <v>0.36276121220170893</v>
      </c>
      <c r="J274" s="296">
        <f>VLOOKUP($A274&amp;"-"&amp;J$1,Datos_trabajo_input!$E$6:L368,7,0)</f>
        <v>0.18340403218665605</v>
      </c>
      <c r="K274" s="296">
        <f>VLOOKUP($A274&amp;"-"&amp;K$1,Datos_trabajo_input!$E$6:M368,7,0)</f>
        <v>0.14044859875149424</v>
      </c>
      <c r="L274" s="296">
        <f>VLOOKUP($A274&amp;"-"&amp;L$1,Datos_trabajo_input!$E$6:N368,7,0)</f>
        <v>8.0051578341523884E-3</v>
      </c>
      <c r="M274" s="296">
        <f>VLOOKUP($A274&amp;"-"&amp;M$1,Datos_trabajo_input!$E$6:O368,7,0)</f>
        <v>1.4070593704343206E-3</v>
      </c>
      <c r="N274" s="296">
        <f>VLOOKUP($A274&amp;"-"&amp;N$1,Datos_trabajo_input!$E$6:P368,7,0)</f>
        <v>0.27830859565236643</v>
      </c>
      <c r="O274" s="296">
        <f>VLOOKUP($A274&amp;"-"&amp;O$1,Datos_trabajo_input!$E$6:Q368,7,0)</f>
        <v>2.5665344003187675E-2</v>
      </c>
      <c r="P274" s="297">
        <f t="shared" si="38"/>
        <v>4.8776043211827425</v>
      </c>
      <c r="Q274" s="297">
        <f t="shared" si="39"/>
        <v>2.4660086851252343</v>
      </c>
      <c r="R274" s="297">
        <f t="shared" si="40"/>
        <v>1.8884397480550768</v>
      </c>
      <c r="S274" s="297">
        <f t="shared" si="41"/>
        <v>0.1076355220190976</v>
      </c>
      <c r="T274" s="297">
        <f t="shared" si="42"/>
        <v>1.8918998598932292E-2</v>
      </c>
      <c r="U274" s="297">
        <f t="shared" si="43"/>
        <v>3.742073747458627</v>
      </c>
      <c r="V274" s="297">
        <f t="shared" si="44"/>
        <v>0.34509034760028862</v>
      </c>
      <c r="W274" s="298">
        <f t="shared" si="45"/>
        <v>13.445771370040001</v>
      </c>
    </row>
    <row r="275" spans="1:23">
      <c r="A275" s="175">
        <v>2014</v>
      </c>
      <c r="B275" s="285">
        <v>4</v>
      </c>
      <c r="C275" s="285" t="s">
        <v>122</v>
      </c>
      <c r="D275" s="175" t="s">
        <v>372</v>
      </c>
      <c r="E275" s="299" t="s">
        <v>27</v>
      </c>
      <c r="F275" s="300">
        <v>259.40586992533002</v>
      </c>
      <c r="G275" s="301">
        <v>15.389228750459999</v>
      </c>
      <c r="H275" s="302">
        <f t="shared" si="37"/>
        <v>5.9324905619482664E-2</v>
      </c>
      <c r="I275" s="296">
        <f>VLOOKUP($A275&amp;"-"&amp;I$1,Datos_trabajo_input!$E$6:K369,7,0)</f>
        <v>0.36276121220170893</v>
      </c>
      <c r="J275" s="296">
        <f>VLOOKUP($A275&amp;"-"&amp;J$1,Datos_trabajo_input!$E$6:L369,7,0)</f>
        <v>0.18340403218665605</v>
      </c>
      <c r="K275" s="296">
        <f>VLOOKUP($A275&amp;"-"&amp;K$1,Datos_trabajo_input!$E$6:M369,7,0)</f>
        <v>0.14044859875149424</v>
      </c>
      <c r="L275" s="296">
        <f>VLOOKUP($A275&amp;"-"&amp;L$1,Datos_trabajo_input!$E$6:N369,7,0)</f>
        <v>8.0051578341523884E-3</v>
      </c>
      <c r="M275" s="296">
        <f>VLOOKUP($A275&amp;"-"&amp;M$1,Datos_trabajo_input!$E$6:O369,7,0)</f>
        <v>1.4070593704343206E-3</v>
      </c>
      <c r="N275" s="296">
        <f>VLOOKUP($A275&amp;"-"&amp;N$1,Datos_trabajo_input!$E$6:P369,7,0)</f>
        <v>0.27830859565236643</v>
      </c>
      <c r="O275" s="296">
        <f>VLOOKUP($A275&amp;"-"&amp;O$1,Datos_trabajo_input!$E$6:Q369,7,0)</f>
        <v>2.5665344003187675E-2</v>
      </c>
      <c r="P275" s="297">
        <f t="shared" si="38"/>
        <v>5.5826152763662593</v>
      </c>
      <c r="Q275" s="297">
        <f t="shared" si="39"/>
        <v>2.8224466050771784</v>
      </c>
      <c r="R275" s="297">
        <f t="shared" si="40"/>
        <v>2.1613956138683155</v>
      </c>
      <c r="S275" s="297">
        <f t="shared" si="41"/>
        <v>0.12319320509330803</v>
      </c>
      <c r="T275" s="297">
        <f t="shared" si="42"/>
        <v>2.1653558517091994E-2</v>
      </c>
      <c r="U275" s="297">
        <f t="shared" si="43"/>
        <v>4.2829546417135438</v>
      </c>
      <c r="V275" s="297">
        <f t="shared" si="44"/>
        <v>0.39496984982430189</v>
      </c>
      <c r="W275" s="298">
        <f t="shared" si="45"/>
        <v>15.389228750459997</v>
      </c>
    </row>
    <row r="276" spans="1:23">
      <c r="A276" s="175">
        <v>2014</v>
      </c>
      <c r="B276" s="285">
        <v>4</v>
      </c>
      <c r="C276" s="285" t="s">
        <v>122</v>
      </c>
      <c r="D276" s="175" t="s">
        <v>372</v>
      </c>
      <c r="E276" s="299" t="s">
        <v>28</v>
      </c>
      <c r="F276" s="300">
        <v>130.84557729014</v>
      </c>
      <c r="G276" s="301">
        <v>8.2084751237399995</v>
      </c>
      <c r="H276" s="302">
        <f t="shared" si="37"/>
        <v>6.2734066322611248E-2</v>
      </c>
      <c r="I276" s="296">
        <f>VLOOKUP($A276&amp;"-"&amp;I$1,Datos_trabajo_input!$E$6:K370,7,0)</f>
        <v>0.36276121220170893</v>
      </c>
      <c r="J276" s="296">
        <f>VLOOKUP($A276&amp;"-"&amp;J$1,Datos_trabajo_input!$E$6:L370,7,0)</f>
        <v>0.18340403218665605</v>
      </c>
      <c r="K276" s="296">
        <f>VLOOKUP($A276&amp;"-"&amp;K$1,Datos_trabajo_input!$E$6:M370,7,0)</f>
        <v>0.14044859875149424</v>
      </c>
      <c r="L276" s="296">
        <f>VLOOKUP($A276&amp;"-"&amp;L$1,Datos_trabajo_input!$E$6:N370,7,0)</f>
        <v>8.0051578341523884E-3</v>
      </c>
      <c r="M276" s="296">
        <f>VLOOKUP($A276&amp;"-"&amp;M$1,Datos_trabajo_input!$E$6:O370,7,0)</f>
        <v>1.4070593704343206E-3</v>
      </c>
      <c r="N276" s="296">
        <f>VLOOKUP($A276&amp;"-"&amp;N$1,Datos_trabajo_input!$E$6:P370,7,0)</f>
        <v>0.27830859565236643</v>
      </c>
      <c r="O276" s="296">
        <f>VLOOKUP($A276&amp;"-"&amp;O$1,Datos_trabajo_input!$E$6:Q370,7,0)</f>
        <v>2.5665344003187675E-2</v>
      </c>
      <c r="P276" s="297">
        <f t="shared" si="38"/>
        <v>2.9777163862154947</v>
      </c>
      <c r="Q276" s="297">
        <f t="shared" si="39"/>
        <v>1.5054674357977764</v>
      </c>
      <c r="R276" s="297">
        <f t="shared" si="40"/>
        <v>1.1528688290157811</v>
      </c>
      <c r="S276" s="297">
        <f t="shared" si="41"/>
        <v>6.5710138943252255E-2</v>
      </c>
      <c r="T276" s="297">
        <f t="shared" si="42"/>
        <v>1.1549811839835385E-2</v>
      </c>
      <c r="U276" s="297">
        <f t="shared" si="43"/>
        <v>2.284489184135464</v>
      </c>
      <c r="V276" s="297">
        <f t="shared" si="44"/>
        <v>0.21067333779239561</v>
      </c>
      <c r="W276" s="298">
        <f t="shared" si="45"/>
        <v>8.2084751237399995</v>
      </c>
    </row>
    <row r="277" spans="1:23">
      <c r="A277" s="175">
        <v>2014</v>
      </c>
      <c r="B277" s="285">
        <v>4</v>
      </c>
      <c r="C277" s="285" t="s">
        <v>122</v>
      </c>
      <c r="D277" s="175" t="s">
        <v>372</v>
      </c>
      <c r="E277" s="299" t="s">
        <v>29</v>
      </c>
      <c r="F277" s="300">
        <v>322.35801142746999</v>
      </c>
      <c r="G277" s="301">
        <v>37.837554051349997</v>
      </c>
      <c r="H277" s="302">
        <f t="shared" si="37"/>
        <v>0.11737742730139462</v>
      </c>
      <c r="I277" s="296">
        <f>VLOOKUP($A277&amp;"-"&amp;I$1,Datos_trabajo_input!$E$6:K371,7,0)</f>
        <v>0.36276121220170893</v>
      </c>
      <c r="J277" s="296">
        <f>VLOOKUP($A277&amp;"-"&amp;J$1,Datos_trabajo_input!$E$6:L371,7,0)</f>
        <v>0.18340403218665605</v>
      </c>
      <c r="K277" s="296">
        <f>VLOOKUP($A277&amp;"-"&amp;K$1,Datos_trabajo_input!$E$6:M371,7,0)</f>
        <v>0.14044859875149424</v>
      </c>
      <c r="L277" s="296">
        <f>VLOOKUP($A277&amp;"-"&amp;L$1,Datos_trabajo_input!$E$6:N371,7,0)</f>
        <v>8.0051578341523884E-3</v>
      </c>
      <c r="M277" s="296">
        <f>VLOOKUP($A277&amp;"-"&amp;M$1,Datos_trabajo_input!$E$6:O371,7,0)</f>
        <v>1.4070593704343206E-3</v>
      </c>
      <c r="N277" s="296">
        <f>VLOOKUP($A277&amp;"-"&amp;N$1,Datos_trabajo_input!$E$6:P371,7,0)</f>
        <v>0.27830859565236643</v>
      </c>
      <c r="O277" s="296">
        <f>VLOOKUP($A277&amp;"-"&amp;O$1,Datos_trabajo_input!$E$6:Q371,7,0)</f>
        <v>2.5665344003187675E-2</v>
      </c>
      <c r="P277" s="297">
        <f t="shared" si="38"/>
        <v>13.725996974415407</v>
      </c>
      <c r="Q277" s="297">
        <f t="shared" si="39"/>
        <v>6.9395599810981325</v>
      </c>
      <c r="R277" s="297">
        <f t="shared" si="40"/>
        <v>5.3142314466960308</v>
      </c>
      <c r="S277" s="297">
        <f t="shared" si="41"/>
        <v>0.30289559223932888</v>
      </c>
      <c r="T277" s="297">
        <f t="shared" si="42"/>
        <v>5.3239684982267103E-2</v>
      </c>
      <c r="U277" s="297">
        <f t="shared" si="43"/>
        <v>10.530516530951726</v>
      </c>
      <c r="V277" s="297">
        <f t="shared" si="44"/>
        <v>0.97111384096710518</v>
      </c>
      <c r="W277" s="298">
        <f t="shared" si="45"/>
        <v>37.837554051349997</v>
      </c>
    </row>
    <row r="278" spans="1:23">
      <c r="A278" s="175">
        <v>2014</v>
      </c>
      <c r="B278" s="285">
        <v>4</v>
      </c>
      <c r="C278" s="285" t="s">
        <v>122</v>
      </c>
      <c r="D278" s="175" t="s">
        <v>372</v>
      </c>
      <c r="E278" s="299" t="s">
        <v>30</v>
      </c>
      <c r="F278" s="300">
        <v>788.32674018589</v>
      </c>
      <c r="G278" s="301">
        <v>65.859880334500005</v>
      </c>
      <c r="H278" s="302">
        <f t="shared" si="37"/>
        <v>8.3543887295983429E-2</v>
      </c>
      <c r="I278" s="296">
        <f>VLOOKUP($A278&amp;"-"&amp;I$1,Datos_trabajo_input!$E$6:K372,7,0)</f>
        <v>0.36276121220170893</v>
      </c>
      <c r="J278" s="296">
        <f>VLOOKUP($A278&amp;"-"&amp;J$1,Datos_trabajo_input!$E$6:L372,7,0)</f>
        <v>0.18340403218665605</v>
      </c>
      <c r="K278" s="296">
        <f>VLOOKUP($A278&amp;"-"&amp;K$1,Datos_trabajo_input!$E$6:M372,7,0)</f>
        <v>0.14044859875149424</v>
      </c>
      <c r="L278" s="296">
        <f>VLOOKUP($A278&amp;"-"&amp;L$1,Datos_trabajo_input!$E$6:N372,7,0)</f>
        <v>8.0051578341523884E-3</v>
      </c>
      <c r="M278" s="296">
        <f>VLOOKUP($A278&amp;"-"&amp;M$1,Datos_trabajo_input!$E$6:O372,7,0)</f>
        <v>1.4070593704343206E-3</v>
      </c>
      <c r="N278" s="296">
        <f>VLOOKUP($A278&amp;"-"&amp;N$1,Datos_trabajo_input!$E$6:P372,7,0)</f>
        <v>0.27830859565236643</v>
      </c>
      <c r="O278" s="296">
        <f>VLOOKUP($A278&amp;"-"&amp;O$1,Datos_trabajo_input!$E$6:Q372,7,0)</f>
        <v>2.5665344003187675E-2</v>
      </c>
      <c r="P278" s="297">
        <f t="shared" si="38"/>
        <v>23.891410025602713</v>
      </c>
      <c r="Q278" s="297">
        <f t="shared" si="39"/>
        <v>12.078967612677955</v>
      </c>
      <c r="R278" s="297">
        <f t="shared" si="40"/>
        <v>9.2499279069216165</v>
      </c>
      <c r="S278" s="297">
        <f t="shared" si="41"/>
        <v>0.52721873701606159</v>
      </c>
      <c r="T278" s="297">
        <f t="shared" si="42"/>
        <v>9.2668761760341264E-2</v>
      </c>
      <c r="U278" s="297">
        <f t="shared" si="43"/>
        <v>18.329370805727603</v>
      </c>
      <c r="V278" s="297">
        <f t="shared" si="44"/>
        <v>1.6903164847937175</v>
      </c>
      <c r="W278" s="298">
        <f t="shared" si="45"/>
        <v>65.859880334500005</v>
      </c>
    </row>
    <row r="279" spans="1:23">
      <c r="A279" s="175">
        <v>2014</v>
      </c>
      <c r="B279" s="285">
        <v>4</v>
      </c>
      <c r="C279" s="285" t="s">
        <v>122</v>
      </c>
      <c r="D279" s="175" t="s">
        <v>372</v>
      </c>
      <c r="E279" s="299" t="s">
        <v>118</v>
      </c>
      <c r="F279" s="300">
        <v>3249.7860617748502</v>
      </c>
      <c r="G279" s="301">
        <v>293.34517208366998</v>
      </c>
      <c r="H279" s="302">
        <f t="shared" si="37"/>
        <v>9.0265994901664814E-2</v>
      </c>
      <c r="I279" s="296">
        <f>VLOOKUP($A279&amp;"-"&amp;I$1,Datos_trabajo_input!$E$6:K373,7,0)</f>
        <v>0.36276121220170893</v>
      </c>
      <c r="J279" s="296">
        <f>VLOOKUP($A279&amp;"-"&amp;J$1,Datos_trabajo_input!$E$6:L373,7,0)</f>
        <v>0.18340403218665605</v>
      </c>
      <c r="K279" s="296">
        <f>VLOOKUP($A279&amp;"-"&amp;K$1,Datos_trabajo_input!$E$6:M373,7,0)</f>
        <v>0.14044859875149424</v>
      </c>
      <c r="L279" s="296">
        <f>VLOOKUP($A279&amp;"-"&amp;L$1,Datos_trabajo_input!$E$6:N373,7,0)</f>
        <v>8.0051578341523884E-3</v>
      </c>
      <c r="M279" s="296">
        <f>VLOOKUP($A279&amp;"-"&amp;M$1,Datos_trabajo_input!$E$6:O373,7,0)</f>
        <v>1.4070593704343206E-3</v>
      </c>
      <c r="N279" s="296">
        <f>VLOOKUP($A279&amp;"-"&amp;N$1,Datos_trabajo_input!$E$6:P373,7,0)</f>
        <v>0.27830859565236643</v>
      </c>
      <c r="O279" s="296">
        <f>VLOOKUP($A279&amp;"-"&amp;O$1,Datos_trabajo_input!$E$6:Q373,7,0)</f>
        <v>2.5665344003187675E-2</v>
      </c>
      <c r="P279" s="297">
        <f t="shared" si="38"/>
        <v>106.41425021859102</v>
      </c>
      <c r="Q279" s="297">
        <f t="shared" si="39"/>
        <v>53.800687382633562</v>
      </c>
      <c r="R279" s="297">
        <f t="shared" si="40"/>
        <v>41.199918369667394</v>
      </c>
      <c r="S279" s="297">
        <f t="shared" si="41"/>
        <v>2.3482744024163713</v>
      </c>
      <c r="T279" s="297">
        <f t="shared" si="42"/>
        <v>0.41275407315199614</v>
      </c>
      <c r="U279" s="297">
        <f t="shared" si="43"/>
        <v>81.640482884007952</v>
      </c>
      <c r="V279" s="297">
        <f t="shared" si="44"/>
        <v>7.5288047532016762</v>
      </c>
      <c r="W279" s="298">
        <f t="shared" si="45"/>
        <v>293.34517208366998</v>
      </c>
    </row>
    <row r="280" spans="1:23">
      <c r="A280" s="175">
        <v>2014</v>
      </c>
      <c r="B280" s="285">
        <v>4</v>
      </c>
      <c r="C280" s="285" t="s">
        <v>122</v>
      </c>
      <c r="D280" s="175" t="s">
        <v>372</v>
      </c>
      <c r="E280" s="299" t="s">
        <v>32</v>
      </c>
      <c r="F280" s="300">
        <v>421.94494463138</v>
      </c>
      <c r="G280" s="301">
        <v>32.374218214789998</v>
      </c>
      <c r="H280" s="302">
        <f t="shared" si="37"/>
        <v>7.6726166829828468E-2</v>
      </c>
      <c r="I280" s="296">
        <f>VLOOKUP($A280&amp;"-"&amp;I$1,Datos_trabajo_input!$E$6:K374,7,0)</f>
        <v>0.36276121220170893</v>
      </c>
      <c r="J280" s="296">
        <f>VLOOKUP($A280&amp;"-"&amp;J$1,Datos_trabajo_input!$E$6:L374,7,0)</f>
        <v>0.18340403218665605</v>
      </c>
      <c r="K280" s="296">
        <f>VLOOKUP($A280&amp;"-"&amp;K$1,Datos_trabajo_input!$E$6:M374,7,0)</f>
        <v>0.14044859875149424</v>
      </c>
      <c r="L280" s="296">
        <f>VLOOKUP($A280&amp;"-"&amp;L$1,Datos_trabajo_input!$E$6:N374,7,0)</f>
        <v>8.0051578341523884E-3</v>
      </c>
      <c r="M280" s="296">
        <f>VLOOKUP($A280&amp;"-"&amp;M$1,Datos_trabajo_input!$E$6:O374,7,0)</f>
        <v>1.4070593704343206E-3</v>
      </c>
      <c r="N280" s="296">
        <f>VLOOKUP($A280&amp;"-"&amp;N$1,Datos_trabajo_input!$E$6:P374,7,0)</f>
        <v>0.27830859565236643</v>
      </c>
      <c r="O280" s="296">
        <f>VLOOKUP($A280&amp;"-"&amp;O$1,Datos_trabajo_input!$E$6:Q374,7,0)</f>
        <v>2.5665344003187675E-2</v>
      </c>
      <c r="P280" s="297">
        <f t="shared" si="38"/>
        <v>11.744110643679864</v>
      </c>
      <c r="Q280" s="297">
        <f t="shared" si="39"/>
        <v>5.9375621594831713</v>
      </c>
      <c r="R280" s="297">
        <f t="shared" si="40"/>
        <v>4.5469135839423567</v>
      </c>
      <c r="S280" s="297">
        <f t="shared" si="41"/>
        <v>0.2591607265666851</v>
      </c>
      <c r="T280" s="297">
        <f t="shared" si="42"/>
        <v>4.5552447099605729E-2</v>
      </c>
      <c r="U280" s="297">
        <f t="shared" si="43"/>
        <v>9.0100232067014652</v>
      </c>
      <c r="V280" s="297">
        <f t="shared" si="44"/>
        <v>0.83089544731684972</v>
      </c>
      <c r="W280" s="298">
        <f t="shared" si="45"/>
        <v>32.374218214789998</v>
      </c>
    </row>
    <row r="281" spans="1:23">
      <c r="A281" s="175">
        <v>2014</v>
      </c>
      <c r="B281" s="285">
        <v>4</v>
      </c>
      <c r="C281" s="285" t="s">
        <v>122</v>
      </c>
      <c r="D281" s="175" t="s">
        <v>372</v>
      </c>
      <c r="E281" s="299" t="s">
        <v>33</v>
      </c>
      <c r="F281" s="300">
        <v>452.84193867138998</v>
      </c>
      <c r="G281" s="301">
        <v>34.061389208149997</v>
      </c>
      <c r="H281" s="302">
        <f t="shared" si="37"/>
        <v>7.5216949446166553E-2</v>
      </c>
      <c r="I281" s="296">
        <f>VLOOKUP($A281&amp;"-"&amp;I$1,Datos_trabajo_input!$E$6:K375,7,0)</f>
        <v>0.36276121220170893</v>
      </c>
      <c r="J281" s="296">
        <f>VLOOKUP($A281&amp;"-"&amp;J$1,Datos_trabajo_input!$E$6:L375,7,0)</f>
        <v>0.18340403218665605</v>
      </c>
      <c r="K281" s="296">
        <f>VLOOKUP($A281&amp;"-"&amp;K$1,Datos_trabajo_input!$E$6:M375,7,0)</f>
        <v>0.14044859875149424</v>
      </c>
      <c r="L281" s="296">
        <f>VLOOKUP($A281&amp;"-"&amp;L$1,Datos_trabajo_input!$E$6:N375,7,0)</f>
        <v>8.0051578341523884E-3</v>
      </c>
      <c r="M281" s="296">
        <f>VLOOKUP($A281&amp;"-"&amp;M$1,Datos_trabajo_input!$E$6:O375,7,0)</f>
        <v>1.4070593704343206E-3</v>
      </c>
      <c r="N281" s="296">
        <f>VLOOKUP($A281&amp;"-"&amp;N$1,Datos_trabajo_input!$E$6:P375,7,0)</f>
        <v>0.27830859565236643</v>
      </c>
      <c r="O281" s="296">
        <f>VLOOKUP($A281&amp;"-"&amp;O$1,Datos_trabajo_input!$E$6:Q375,7,0)</f>
        <v>2.5665344003187675E-2</v>
      </c>
      <c r="P281" s="297">
        <f t="shared" si="38"/>
        <v>12.3561508384227</v>
      </c>
      <c r="Q281" s="297">
        <f t="shared" si="39"/>
        <v>6.2469961226537611</v>
      </c>
      <c r="R281" s="297">
        <f t="shared" si="40"/>
        <v>4.7838743858139345</v>
      </c>
      <c r="S281" s="297">
        <f t="shared" si="41"/>
        <v>0.27266679666173554</v>
      </c>
      <c r="T281" s="297">
        <f t="shared" si="42"/>
        <v>4.7926396855337894E-2</v>
      </c>
      <c r="U281" s="297">
        <f t="shared" si="43"/>
        <v>9.4795773964888959</v>
      </c>
      <c r="V281" s="297">
        <f t="shared" si="44"/>
        <v>0.87419727125363389</v>
      </c>
      <c r="W281" s="298">
        <f t="shared" si="45"/>
        <v>34.061389208150004</v>
      </c>
    </row>
    <row r="282" spans="1:23">
      <c r="A282" s="175">
        <v>2014</v>
      </c>
      <c r="B282" s="285">
        <v>4</v>
      </c>
      <c r="C282" s="285" t="s">
        <v>122</v>
      </c>
      <c r="D282" s="175" t="s">
        <v>372</v>
      </c>
      <c r="E282" s="299" t="s">
        <v>35</v>
      </c>
      <c r="F282" s="300">
        <v>464.45690982836999</v>
      </c>
      <c r="G282" s="301">
        <v>39.02252472512</v>
      </c>
      <c r="H282" s="302">
        <f t="shared" si="37"/>
        <v>8.4017535102534985E-2</v>
      </c>
      <c r="I282" s="296">
        <f>VLOOKUP($A282&amp;"-"&amp;I$1,Datos_trabajo_input!$E$6:K376,7,0)</f>
        <v>0.36276121220170893</v>
      </c>
      <c r="J282" s="296">
        <f>VLOOKUP($A282&amp;"-"&amp;J$1,Datos_trabajo_input!$E$6:L376,7,0)</f>
        <v>0.18340403218665605</v>
      </c>
      <c r="K282" s="296">
        <f>VLOOKUP($A282&amp;"-"&amp;K$1,Datos_trabajo_input!$E$6:M376,7,0)</f>
        <v>0.14044859875149424</v>
      </c>
      <c r="L282" s="296">
        <f>VLOOKUP($A282&amp;"-"&amp;L$1,Datos_trabajo_input!$E$6:N376,7,0)</f>
        <v>8.0051578341523884E-3</v>
      </c>
      <c r="M282" s="296">
        <f>VLOOKUP($A282&amp;"-"&amp;M$1,Datos_trabajo_input!$E$6:O376,7,0)</f>
        <v>1.4070593704343206E-3</v>
      </c>
      <c r="N282" s="296">
        <f>VLOOKUP($A282&amp;"-"&amp;N$1,Datos_trabajo_input!$E$6:P376,7,0)</f>
        <v>0.27830859565236643</v>
      </c>
      <c r="O282" s="296">
        <f>VLOOKUP($A282&amp;"-"&amp;O$1,Datos_trabajo_input!$E$6:Q376,7,0)</f>
        <v>2.5665344003187675E-2</v>
      </c>
      <c r="P282" s="297">
        <f t="shared" si="38"/>
        <v>14.15585837245569</v>
      </c>
      <c r="Q282" s="297">
        <f t="shared" si="39"/>
        <v>7.1568883806904902</v>
      </c>
      <c r="R282" s="297">
        <f t="shared" si="40"/>
        <v>5.4806589173886415</v>
      </c>
      <c r="S282" s="297">
        <f t="shared" si="41"/>
        <v>0.31238146951169965</v>
      </c>
      <c r="T282" s="297">
        <f t="shared" si="42"/>
        <v>5.4907009072485059E-2</v>
      </c>
      <c r="U282" s="297">
        <f t="shared" si="43"/>
        <v>10.860304055057894</v>
      </c>
      <c r="V282" s="297">
        <f t="shared" si="44"/>
        <v>1.0015265209431015</v>
      </c>
      <c r="W282" s="298">
        <f t="shared" si="45"/>
        <v>39.02252472512</v>
      </c>
    </row>
    <row r="283" spans="1:23">
      <c r="A283" s="175">
        <v>2014</v>
      </c>
      <c r="B283" s="285">
        <v>4</v>
      </c>
      <c r="C283" s="285" t="s">
        <v>122</v>
      </c>
      <c r="D283" s="175" t="s">
        <v>372</v>
      </c>
      <c r="E283" s="299" t="s">
        <v>36</v>
      </c>
      <c r="F283" s="300">
        <v>171.98141101164001</v>
      </c>
      <c r="G283" s="301">
        <v>13.366842526739999</v>
      </c>
      <c r="H283" s="302">
        <f t="shared" si="37"/>
        <v>7.7722600646853088E-2</v>
      </c>
      <c r="I283" s="296">
        <f>VLOOKUP($A283&amp;"-"&amp;I$1,Datos_trabajo_input!$E$6:K377,7,0)</f>
        <v>0.36276121220170893</v>
      </c>
      <c r="J283" s="296">
        <f>VLOOKUP($A283&amp;"-"&amp;J$1,Datos_trabajo_input!$E$6:L377,7,0)</f>
        <v>0.18340403218665605</v>
      </c>
      <c r="K283" s="296">
        <f>VLOOKUP($A283&amp;"-"&amp;K$1,Datos_trabajo_input!$E$6:M377,7,0)</f>
        <v>0.14044859875149424</v>
      </c>
      <c r="L283" s="296">
        <f>VLOOKUP($A283&amp;"-"&amp;L$1,Datos_trabajo_input!$E$6:N377,7,0)</f>
        <v>8.0051578341523884E-3</v>
      </c>
      <c r="M283" s="296">
        <f>VLOOKUP($A283&amp;"-"&amp;M$1,Datos_trabajo_input!$E$6:O377,7,0)</f>
        <v>1.4070593704343206E-3</v>
      </c>
      <c r="N283" s="296">
        <f>VLOOKUP($A283&amp;"-"&amp;N$1,Datos_trabajo_input!$E$6:P377,7,0)</f>
        <v>0.27830859565236643</v>
      </c>
      <c r="O283" s="296">
        <f>VLOOKUP($A283&amp;"-"&amp;O$1,Datos_trabajo_input!$E$6:Q377,7,0)</f>
        <v>2.5665344003187675E-2</v>
      </c>
      <c r="P283" s="297">
        <f t="shared" si="38"/>
        <v>4.8489719983095556</v>
      </c>
      <c r="Q283" s="297">
        <f t="shared" si="39"/>
        <v>2.4515328170081858</v>
      </c>
      <c r="R283" s="297">
        <f t="shared" si="40"/>
        <v>1.8773543026125155</v>
      </c>
      <c r="S283" s="297">
        <f t="shared" si="41"/>
        <v>0.10700368417081402</v>
      </c>
      <c r="T283" s="297">
        <f t="shared" si="42"/>
        <v>1.8807941030369486E-2</v>
      </c>
      <c r="U283" s="297">
        <f t="shared" si="43"/>
        <v>3.7201071719233383</v>
      </c>
      <c r="V283" s="297">
        <f t="shared" si="44"/>
        <v>0.34306461168522046</v>
      </c>
      <c r="W283" s="298">
        <f t="shared" si="45"/>
        <v>13.366842526739999</v>
      </c>
    </row>
    <row r="284" spans="1:23">
      <c r="A284" s="175">
        <v>2014</v>
      </c>
      <c r="B284" s="285">
        <v>4</v>
      </c>
      <c r="C284" s="285" t="s">
        <v>122</v>
      </c>
      <c r="D284" s="175" t="s">
        <v>372</v>
      </c>
      <c r="E284" s="299" t="s">
        <v>37</v>
      </c>
      <c r="F284" s="300">
        <v>409.86447018281001</v>
      </c>
      <c r="G284" s="301">
        <v>33.863969406019997</v>
      </c>
      <c r="H284" s="302">
        <f t="shared" si="37"/>
        <v>8.2622359022522254E-2</v>
      </c>
      <c r="I284" s="296">
        <f>VLOOKUP($A284&amp;"-"&amp;I$1,Datos_trabajo_input!$E$6:K378,7,0)</f>
        <v>0.36276121220170893</v>
      </c>
      <c r="J284" s="296">
        <f>VLOOKUP($A284&amp;"-"&amp;J$1,Datos_trabajo_input!$E$6:L378,7,0)</f>
        <v>0.18340403218665605</v>
      </c>
      <c r="K284" s="296">
        <f>VLOOKUP($A284&amp;"-"&amp;K$1,Datos_trabajo_input!$E$6:M378,7,0)</f>
        <v>0.14044859875149424</v>
      </c>
      <c r="L284" s="296">
        <f>VLOOKUP($A284&amp;"-"&amp;L$1,Datos_trabajo_input!$E$6:N378,7,0)</f>
        <v>8.0051578341523884E-3</v>
      </c>
      <c r="M284" s="296">
        <f>VLOOKUP($A284&amp;"-"&amp;M$1,Datos_trabajo_input!$E$6:O378,7,0)</f>
        <v>1.4070593704343206E-3</v>
      </c>
      <c r="N284" s="296">
        <f>VLOOKUP($A284&amp;"-"&amp;N$1,Datos_trabajo_input!$E$6:P378,7,0)</f>
        <v>0.27830859565236643</v>
      </c>
      <c r="O284" s="296">
        <f>VLOOKUP($A284&amp;"-"&amp;O$1,Datos_trabajo_input!$E$6:Q378,7,0)</f>
        <v>2.5665344003187675E-2</v>
      </c>
      <c r="P284" s="297">
        <f t="shared" si="38"/>
        <v>12.284534591689399</v>
      </c>
      <c r="Q284" s="297">
        <f t="shared" si="39"/>
        <v>6.2107885349096268</v>
      </c>
      <c r="R284" s="297">
        <f t="shared" si="40"/>
        <v>4.7561470512389787</v>
      </c>
      <c r="S284" s="297">
        <f t="shared" si="41"/>
        <v>0.27108641998609778</v>
      </c>
      <c r="T284" s="297">
        <f t="shared" si="42"/>
        <v>4.7648615472841591E-2</v>
      </c>
      <c r="U284" s="297">
        <f t="shared" si="43"/>
        <v>9.4246337686041262</v>
      </c>
      <c r="V284" s="297">
        <f t="shared" si="44"/>
        <v>0.86913042411892627</v>
      </c>
      <c r="W284" s="298">
        <f t="shared" si="45"/>
        <v>33.863969406019997</v>
      </c>
    </row>
    <row r="285" spans="1:23">
      <c r="A285" s="175">
        <v>2014</v>
      </c>
      <c r="B285" s="285">
        <v>4</v>
      </c>
      <c r="C285" s="285" t="s">
        <v>122</v>
      </c>
      <c r="D285" s="175" t="s">
        <v>372</v>
      </c>
      <c r="E285" s="299" t="s">
        <v>38</v>
      </c>
      <c r="F285" s="300">
        <v>55.787254653810002</v>
      </c>
      <c r="G285" s="301">
        <v>4.9886877066600004</v>
      </c>
      <c r="H285" s="302">
        <f t="shared" si="37"/>
        <v>8.9423430810809709E-2</v>
      </c>
      <c r="I285" s="296">
        <f>VLOOKUP($A285&amp;"-"&amp;I$1,Datos_trabajo_input!$E$6:K379,7,0)</f>
        <v>0.36276121220170893</v>
      </c>
      <c r="J285" s="296">
        <f>VLOOKUP($A285&amp;"-"&amp;J$1,Datos_trabajo_input!$E$6:L379,7,0)</f>
        <v>0.18340403218665605</v>
      </c>
      <c r="K285" s="296">
        <f>VLOOKUP($A285&amp;"-"&amp;K$1,Datos_trabajo_input!$E$6:M379,7,0)</f>
        <v>0.14044859875149424</v>
      </c>
      <c r="L285" s="296">
        <f>VLOOKUP($A285&amp;"-"&amp;L$1,Datos_trabajo_input!$E$6:N379,7,0)</f>
        <v>8.0051578341523884E-3</v>
      </c>
      <c r="M285" s="296">
        <f>VLOOKUP($A285&amp;"-"&amp;M$1,Datos_trabajo_input!$E$6:O379,7,0)</f>
        <v>1.4070593704343206E-3</v>
      </c>
      <c r="N285" s="296">
        <f>VLOOKUP($A285&amp;"-"&amp;N$1,Datos_trabajo_input!$E$6:P379,7,0)</f>
        <v>0.27830859565236643</v>
      </c>
      <c r="O285" s="296">
        <f>VLOOKUP($A285&amp;"-"&amp;O$1,Datos_trabajo_input!$E$6:Q379,7,0)</f>
        <v>2.5665344003187675E-2</v>
      </c>
      <c r="P285" s="297">
        <f t="shared" si="38"/>
        <v>1.8097023997637451</v>
      </c>
      <c r="Q285" s="297">
        <f t="shared" si="39"/>
        <v>0.91494544072144601</v>
      </c>
      <c r="R285" s="297">
        <f t="shared" si="40"/>
        <v>0.70065419800920237</v>
      </c>
      <c r="S285" s="297">
        <f t="shared" si="41"/>
        <v>3.9935232477109013E-2</v>
      </c>
      <c r="T285" s="297">
        <f t="shared" si="42"/>
        <v>7.0193797838264543E-3</v>
      </c>
      <c r="U285" s="297">
        <f t="shared" si="43"/>
        <v>1.3883946697887692</v>
      </c>
      <c r="V285" s="297">
        <f t="shared" si="44"/>
        <v>0.12803638611590232</v>
      </c>
      <c r="W285" s="298">
        <f t="shared" si="45"/>
        <v>4.9886877066600013</v>
      </c>
    </row>
    <row r="286" spans="1:23">
      <c r="A286" s="178">
        <v>2014</v>
      </c>
      <c r="B286" s="285">
        <v>4</v>
      </c>
      <c r="C286" s="285" t="s">
        <v>122</v>
      </c>
      <c r="D286" s="178" t="s">
        <v>372</v>
      </c>
      <c r="E286" s="304" t="s">
        <v>39</v>
      </c>
      <c r="F286" s="305">
        <v>76.129595014819998</v>
      </c>
      <c r="G286" s="306">
        <v>6.5793290666999997</v>
      </c>
      <c r="H286" s="307">
        <f t="shared" si="37"/>
        <v>8.6422751433515632E-2</v>
      </c>
      <c r="I286" s="296">
        <f>VLOOKUP($A286&amp;"-"&amp;I$1,Datos_trabajo_input!$E$6:K380,7,0)</f>
        <v>0.36276121220170893</v>
      </c>
      <c r="J286" s="296">
        <f>VLOOKUP($A286&amp;"-"&amp;J$1,Datos_trabajo_input!$E$6:L380,7,0)</f>
        <v>0.18340403218665605</v>
      </c>
      <c r="K286" s="296">
        <f>VLOOKUP($A286&amp;"-"&amp;K$1,Datos_trabajo_input!$E$6:M380,7,0)</f>
        <v>0.14044859875149424</v>
      </c>
      <c r="L286" s="296">
        <f>VLOOKUP($A286&amp;"-"&amp;L$1,Datos_trabajo_input!$E$6:N380,7,0)</f>
        <v>8.0051578341523884E-3</v>
      </c>
      <c r="M286" s="296">
        <f>VLOOKUP($A286&amp;"-"&amp;M$1,Datos_trabajo_input!$E$6:O380,7,0)</f>
        <v>1.4070593704343206E-3</v>
      </c>
      <c r="N286" s="296">
        <f>VLOOKUP($A286&amp;"-"&amp;N$1,Datos_trabajo_input!$E$6:P380,7,0)</f>
        <v>0.27830859565236643</v>
      </c>
      <c r="O286" s="296">
        <f>VLOOKUP($A286&amp;"-"&amp;O$1,Datos_trabajo_input!$E$6:Q380,7,0)</f>
        <v>2.5665344003187675E-2</v>
      </c>
      <c r="P286" s="297">
        <f t="shared" si="38"/>
        <v>2.3867253877100301</v>
      </c>
      <c r="Q286" s="297">
        <f t="shared" si="39"/>
        <v>1.2066754799156485</v>
      </c>
      <c r="R286" s="297">
        <f t="shared" si="40"/>
        <v>0.92405754814299135</v>
      </c>
      <c r="S286" s="297">
        <f t="shared" si="41"/>
        <v>5.2668567621760025E-2</v>
      </c>
      <c r="T286" s="297">
        <f t="shared" si="42"/>
        <v>9.2575066144711272E-3</v>
      </c>
      <c r="U286" s="297">
        <f t="shared" si="43"/>
        <v>1.8310838328880716</v>
      </c>
      <c r="V286" s="297">
        <f t="shared" si="44"/>
        <v>0.1688607438070272</v>
      </c>
      <c r="W286" s="298">
        <f t="shared" si="45"/>
        <v>6.5793290667000006</v>
      </c>
    </row>
    <row r="287" spans="1:23">
      <c r="A287" s="172">
        <v>2014</v>
      </c>
      <c r="B287" s="285">
        <v>6</v>
      </c>
      <c r="C287" s="285" t="s">
        <v>124</v>
      </c>
      <c r="D287" s="172" t="s">
        <v>373</v>
      </c>
      <c r="E287" s="172" t="s">
        <v>34</v>
      </c>
      <c r="F287" s="293">
        <v>829.51288117525996</v>
      </c>
      <c r="G287" s="294">
        <v>69.344600994990003</v>
      </c>
      <c r="H287" s="295">
        <f t="shared" si="37"/>
        <v>8.3596774165510312E-2</v>
      </c>
      <c r="I287" s="296">
        <f>VLOOKUP($A287&amp;"-"&amp;I$1,Datos_trabajo_input!$E$6:K381,7,0)</f>
        <v>0.36276121220170893</v>
      </c>
      <c r="J287" s="296">
        <f>VLOOKUP($A287&amp;"-"&amp;J$1,Datos_trabajo_input!$E$6:L381,7,0)</f>
        <v>0.18340403218665605</v>
      </c>
      <c r="K287" s="296">
        <f>VLOOKUP($A287&amp;"-"&amp;K$1,Datos_trabajo_input!$E$6:M381,7,0)</f>
        <v>0.14044859875149424</v>
      </c>
      <c r="L287" s="296">
        <f>VLOOKUP($A287&amp;"-"&amp;L$1,Datos_trabajo_input!$E$6:N381,7,0)</f>
        <v>8.0051578341523884E-3</v>
      </c>
      <c r="M287" s="296">
        <f>VLOOKUP($A287&amp;"-"&amp;M$1,Datos_trabajo_input!$E$6:O381,7,0)</f>
        <v>1.4070593704343206E-3</v>
      </c>
      <c r="N287" s="296">
        <f>VLOOKUP($A287&amp;"-"&amp;N$1,Datos_trabajo_input!$E$6:P381,7,0)</f>
        <v>0.27830859565236643</v>
      </c>
      <c r="O287" s="296">
        <f>VLOOKUP($A287&amp;"-"&amp;O$1,Datos_trabajo_input!$E$6:Q381,7,0)</f>
        <v>2.5665344003187675E-2</v>
      </c>
      <c r="P287" s="297">
        <f t="shared" si="38"/>
        <v>25.155531516586404</v>
      </c>
      <c r="Q287" s="297">
        <f t="shared" si="39"/>
        <v>12.718079432855967</v>
      </c>
      <c r="R287" s="297">
        <f t="shared" si="40"/>
        <v>9.7393520407278196</v>
      </c>
      <c r="S287" s="297">
        <f t="shared" si="41"/>
        <v>0.55511447591121577</v>
      </c>
      <c r="T287" s="297">
        <f t="shared" si="42"/>
        <v>9.7571970619029794E-2</v>
      </c>
      <c r="U287" s="297">
        <f t="shared" si="43"/>
        <v>19.29919851898936</v>
      </c>
      <c r="V287" s="297">
        <f t="shared" si="44"/>
        <v>1.7797530393002088</v>
      </c>
      <c r="W287" s="298">
        <f t="shared" si="45"/>
        <v>69.344600994990003</v>
      </c>
    </row>
    <row r="288" spans="1:23">
      <c r="A288" s="175">
        <v>2014</v>
      </c>
      <c r="B288" s="285">
        <v>6</v>
      </c>
      <c r="C288" s="285" t="s">
        <v>124</v>
      </c>
      <c r="D288" s="175" t="s">
        <v>373</v>
      </c>
      <c r="E288" s="299" t="s">
        <v>25</v>
      </c>
      <c r="F288" s="300">
        <v>72.346907616180005</v>
      </c>
      <c r="G288" s="301">
        <v>4.78557149415</v>
      </c>
      <c r="H288" s="302">
        <f t="shared" si="37"/>
        <v>6.6147561130584273E-2</v>
      </c>
      <c r="I288" s="296">
        <f>VLOOKUP($A288&amp;"-"&amp;I$1,Datos_trabajo_input!$E$6:K382,7,0)</f>
        <v>0.36276121220170893</v>
      </c>
      <c r="J288" s="296">
        <f>VLOOKUP($A288&amp;"-"&amp;J$1,Datos_trabajo_input!$E$6:L382,7,0)</f>
        <v>0.18340403218665605</v>
      </c>
      <c r="K288" s="296">
        <f>VLOOKUP($A288&amp;"-"&amp;K$1,Datos_trabajo_input!$E$6:M382,7,0)</f>
        <v>0.14044859875149424</v>
      </c>
      <c r="L288" s="296">
        <f>VLOOKUP($A288&amp;"-"&amp;L$1,Datos_trabajo_input!$E$6:N382,7,0)</f>
        <v>8.0051578341523884E-3</v>
      </c>
      <c r="M288" s="296">
        <f>VLOOKUP($A288&amp;"-"&amp;M$1,Datos_trabajo_input!$E$6:O382,7,0)</f>
        <v>1.4070593704343206E-3</v>
      </c>
      <c r="N288" s="296">
        <f>VLOOKUP($A288&amp;"-"&amp;N$1,Datos_trabajo_input!$E$6:P382,7,0)</f>
        <v>0.27830859565236643</v>
      </c>
      <c r="O288" s="296">
        <f>VLOOKUP($A288&amp;"-"&amp;O$1,Datos_trabajo_input!$E$6:Q382,7,0)</f>
        <v>2.5665344003187675E-2</v>
      </c>
      <c r="P288" s="297">
        <f t="shared" si="38"/>
        <v>1.7360197162957973</v>
      </c>
      <c r="Q288" s="297">
        <f t="shared" si="39"/>
        <v>0.87769310834463032</v>
      </c>
      <c r="R288" s="297">
        <f t="shared" si="40"/>
        <v>0.67212681057846213</v>
      </c>
      <c r="S288" s="297">
        <f t="shared" si="41"/>
        <v>3.830925513729122E-2</v>
      </c>
      <c r="T288" s="297">
        <f t="shared" si="42"/>
        <v>6.7335832137271302E-3</v>
      </c>
      <c r="U288" s="297">
        <f t="shared" si="43"/>
        <v>1.3318656819308834</v>
      </c>
      <c r="V288" s="297">
        <f t="shared" si="44"/>
        <v>0.12282333864920859</v>
      </c>
      <c r="W288" s="298">
        <f t="shared" si="45"/>
        <v>4.78557149415</v>
      </c>
    </row>
    <row r="289" spans="1:23">
      <c r="A289" s="175">
        <v>2014</v>
      </c>
      <c r="B289" s="285">
        <v>6</v>
      </c>
      <c r="C289" s="285" t="s">
        <v>124</v>
      </c>
      <c r="D289" s="175" t="s">
        <v>373</v>
      </c>
      <c r="E289" s="299" t="s">
        <v>26</v>
      </c>
      <c r="F289" s="300">
        <v>156.22432860339001</v>
      </c>
      <c r="G289" s="301">
        <v>14.077903413610001</v>
      </c>
      <c r="H289" s="302">
        <f t="shared" si="37"/>
        <v>9.0113387200721276E-2</v>
      </c>
      <c r="I289" s="296">
        <f>VLOOKUP($A289&amp;"-"&amp;I$1,Datos_trabajo_input!$E$6:K383,7,0)</f>
        <v>0.36276121220170893</v>
      </c>
      <c r="J289" s="296">
        <f>VLOOKUP($A289&amp;"-"&amp;J$1,Datos_trabajo_input!$E$6:L383,7,0)</f>
        <v>0.18340403218665605</v>
      </c>
      <c r="K289" s="296">
        <f>VLOOKUP($A289&amp;"-"&amp;K$1,Datos_trabajo_input!$E$6:M383,7,0)</f>
        <v>0.14044859875149424</v>
      </c>
      <c r="L289" s="296">
        <f>VLOOKUP($A289&amp;"-"&amp;L$1,Datos_trabajo_input!$E$6:N383,7,0)</f>
        <v>8.0051578341523884E-3</v>
      </c>
      <c r="M289" s="296">
        <f>VLOOKUP($A289&amp;"-"&amp;M$1,Datos_trabajo_input!$E$6:O383,7,0)</f>
        <v>1.4070593704343206E-3</v>
      </c>
      <c r="N289" s="296">
        <f>VLOOKUP($A289&amp;"-"&amp;N$1,Datos_trabajo_input!$E$6:P383,7,0)</f>
        <v>0.27830859565236643</v>
      </c>
      <c r="O289" s="296">
        <f>VLOOKUP($A289&amp;"-"&amp;O$1,Datos_trabajo_input!$E$6:Q383,7,0)</f>
        <v>2.5665344003187675E-2</v>
      </c>
      <c r="P289" s="297">
        <f t="shared" si="38"/>
        <v>5.1069173075797396</v>
      </c>
      <c r="Q289" s="297">
        <f t="shared" si="39"/>
        <v>2.5819442507903636</v>
      </c>
      <c r="R289" s="297">
        <f t="shared" si="40"/>
        <v>1.977221807800402</v>
      </c>
      <c r="S289" s="297">
        <f t="shared" si="41"/>
        <v>0.11269583879990075</v>
      </c>
      <c r="T289" s="297">
        <f t="shared" si="42"/>
        <v>1.980844591418926E-2</v>
      </c>
      <c r="U289" s="297">
        <f t="shared" si="43"/>
        <v>3.9180015287714549</v>
      </c>
      <c r="V289" s="297">
        <f t="shared" si="44"/>
        <v>0.36131423395395074</v>
      </c>
      <c r="W289" s="298">
        <f t="shared" si="45"/>
        <v>14.077903413610002</v>
      </c>
    </row>
    <row r="290" spans="1:23">
      <c r="A290" s="175">
        <v>2014</v>
      </c>
      <c r="B290" s="285">
        <v>6</v>
      </c>
      <c r="C290" s="285" t="s">
        <v>124</v>
      </c>
      <c r="D290" s="175" t="s">
        <v>373</v>
      </c>
      <c r="E290" s="299" t="s">
        <v>27</v>
      </c>
      <c r="F290" s="300">
        <v>268.39443762153002</v>
      </c>
      <c r="G290" s="301">
        <v>17.368777216009999</v>
      </c>
      <c r="H290" s="302">
        <f t="shared" si="37"/>
        <v>6.4713625848320161E-2</v>
      </c>
      <c r="I290" s="296">
        <f>VLOOKUP($A290&amp;"-"&amp;I$1,Datos_trabajo_input!$E$6:K384,7,0)</f>
        <v>0.36276121220170893</v>
      </c>
      <c r="J290" s="296">
        <f>VLOOKUP($A290&amp;"-"&amp;J$1,Datos_trabajo_input!$E$6:L384,7,0)</f>
        <v>0.18340403218665605</v>
      </c>
      <c r="K290" s="296">
        <f>VLOOKUP($A290&amp;"-"&amp;K$1,Datos_trabajo_input!$E$6:M384,7,0)</f>
        <v>0.14044859875149424</v>
      </c>
      <c r="L290" s="296">
        <f>VLOOKUP($A290&amp;"-"&amp;L$1,Datos_trabajo_input!$E$6:N384,7,0)</f>
        <v>8.0051578341523884E-3</v>
      </c>
      <c r="M290" s="296">
        <f>VLOOKUP($A290&amp;"-"&amp;M$1,Datos_trabajo_input!$E$6:O384,7,0)</f>
        <v>1.4070593704343206E-3</v>
      </c>
      <c r="N290" s="296">
        <f>VLOOKUP($A290&amp;"-"&amp;N$1,Datos_trabajo_input!$E$6:P384,7,0)</f>
        <v>0.27830859565236643</v>
      </c>
      <c r="O290" s="296">
        <f>VLOOKUP($A290&amp;"-"&amp;O$1,Datos_trabajo_input!$E$6:Q384,7,0)</f>
        <v>2.5665344003187675E-2</v>
      </c>
      <c r="P290" s="297">
        <f t="shared" si="38"/>
        <v>6.3007186773412105</v>
      </c>
      <c r="Q290" s="297">
        <f t="shared" si="39"/>
        <v>3.1855037755679558</v>
      </c>
      <c r="R290" s="297">
        <f t="shared" si="40"/>
        <v>2.4394204220154836</v>
      </c>
      <c r="S290" s="297">
        <f t="shared" si="41"/>
        <v>0.13903980300038996</v>
      </c>
      <c r="T290" s="297">
        <f t="shared" si="42"/>
        <v>2.4438900734772999E-2</v>
      </c>
      <c r="U290" s="297">
        <f t="shared" si="43"/>
        <v>4.8338799951865612</v>
      </c>
      <c r="V290" s="297">
        <f t="shared" si="44"/>
        <v>0.44577564216362497</v>
      </c>
      <c r="W290" s="298">
        <f t="shared" si="45"/>
        <v>17.368777216009999</v>
      </c>
    </row>
    <row r="291" spans="1:23">
      <c r="A291" s="175">
        <v>2014</v>
      </c>
      <c r="B291" s="285">
        <v>6</v>
      </c>
      <c r="C291" s="285" t="s">
        <v>124</v>
      </c>
      <c r="D291" s="175" t="s">
        <v>373</v>
      </c>
      <c r="E291" s="299" t="s">
        <v>28</v>
      </c>
      <c r="F291" s="300">
        <v>129.44395719596</v>
      </c>
      <c r="G291" s="301">
        <v>9.6374308214099997</v>
      </c>
      <c r="H291" s="302">
        <f t="shared" si="37"/>
        <v>7.4452535523309757E-2</v>
      </c>
      <c r="I291" s="296">
        <f>VLOOKUP($A291&amp;"-"&amp;I$1,Datos_trabajo_input!$E$6:K385,7,0)</f>
        <v>0.36276121220170893</v>
      </c>
      <c r="J291" s="296">
        <f>VLOOKUP($A291&amp;"-"&amp;J$1,Datos_trabajo_input!$E$6:L385,7,0)</f>
        <v>0.18340403218665605</v>
      </c>
      <c r="K291" s="296">
        <f>VLOOKUP($A291&amp;"-"&amp;K$1,Datos_trabajo_input!$E$6:M385,7,0)</f>
        <v>0.14044859875149424</v>
      </c>
      <c r="L291" s="296">
        <f>VLOOKUP($A291&amp;"-"&amp;L$1,Datos_trabajo_input!$E$6:N385,7,0)</f>
        <v>8.0051578341523884E-3</v>
      </c>
      <c r="M291" s="296">
        <f>VLOOKUP($A291&amp;"-"&amp;M$1,Datos_trabajo_input!$E$6:O385,7,0)</f>
        <v>1.4070593704343206E-3</v>
      </c>
      <c r="N291" s="296">
        <f>VLOOKUP($A291&amp;"-"&amp;N$1,Datos_trabajo_input!$E$6:P385,7,0)</f>
        <v>0.27830859565236643</v>
      </c>
      <c r="O291" s="296">
        <f>VLOOKUP($A291&amp;"-"&amp;O$1,Datos_trabajo_input!$E$6:Q385,7,0)</f>
        <v>2.5665344003187675E-2</v>
      </c>
      <c r="P291" s="297">
        <f t="shared" si="38"/>
        <v>3.496086087284803</v>
      </c>
      <c r="Q291" s="297">
        <f t="shared" si="39"/>
        <v>1.7675436725665505</v>
      </c>
      <c r="R291" s="297">
        <f t="shared" si="40"/>
        <v>1.3535636544314966</v>
      </c>
      <c r="S291" s="297">
        <f t="shared" si="41"/>
        <v>7.7149154841111942E-2</v>
      </c>
      <c r="T291" s="297">
        <f t="shared" si="42"/>
        <v>1.3560437344177471E-2</v>
      </c>
      <c r="U291" s="297">
        <f t="shared" si="43"/>
        <v>2.6821798376034494</v>
      </c>
      <c r="V291" s="297">
        <f t="shared" si="44"/>
        <v>0.24734797733841121</v>
      </c>
      <c r="W291" s="298">
        <f t="shared" si="45"/>
        <v>9.6374308214099997</v>
      </c>
    </row>
    <row r="292" spans="1:23">
      <c r="A292" s="175">
        <v>2014</v>
      </c>
      <c r="B292" s="285">
        <v>6</v>
      </c>
      <c r="C292" s="285" t="s">
        <v>124</v>
      </c>
      <c r="D292" s="175" t="s">
        <v>373</v>
      </c>
      <c r="E292" s="299" t="s">
        <v>29</v>
      </c>
      <c r="F292" s="300">
        <v>336.25738109987998</v>
      </c>
      <c r="G292" s="301">
        <v>34.19056047806</v>
      </c>
      <c r="H292" s="302">
        <f t="shared" si="37"/>
        <v>0.10167973225219473</v>
      </c>
      <c r="I292" s="296">
        <f>VLOOKUP($A292&amp;"-"&amp;I$1,Datos_trabajo_input!$E$6:K386,7,0)</f>
        <v>0.36276121220170893</v>
      </c>
      <c r="J292" s="296">
        <f>VLOOKUP($A292&amp;"-"&amp;J$1,Datos_trabajo_input!$E$6:L386,7,0)</f>
        <v>0.18340403218665605</v>
      </c>
      <c r="K292" s="296">
        <f>VLOOKUP($A292&amp;"-"&amp;K$1,Datos_trabajo_input!$E$6:M386,7,0)</f>
        <v>0.14044859875149424</v>
      </c>
      <c r="L292" s="296">
        <f>VLOOKUP($A292&amp;"-"&amp;L$1,Datos_trabajo_input!$E$6:N386,7,0)</f>
        <v>8.0051578341523884E-3</v>
      </c>
      <c r="M292" s="296">
        <f>VLOOKUP($A292&amp;"-"&amp;M$1,Datos_trabajo_input!$E$6:O386,7,0)</f>
        <v>1.4070593704343206E-3</v>
      </c>
      <c r="N292" s="296">
        <f>VLOOKUP($A292&amp;"-"&amp;N$1,Datos_trabajo_input!$E$6:P386,7,0)</f>
        <v>0.27830859565236643</v>
      </c>
      <c r="O292" s="296">
        <f>VLOOKUP($A292&amp;"-"&amp;O$1,Datos_trabajo_input!$E$6:Q386,7,0)</f>
        <v>2.5665344003187675E-2</v>
      </c>
      <c r="P292" s="297">
        <f t="shared" si="38"/>
        <v>12.403009164876886</v>
      </c>
      <c r="Q292" s="297">
        <f t="shared" si="39"/>
        <v>6.2706866543979265</v>
      </c>
      <c r="R292" s="297">
        <f t="shared" si="40"/>
        <v>4.8020163096717461</v>
      </c>
      <c r="S292" s="297">
        <f t="shared" si="41"/>
        <v>0.27370083306500304</v>
      </c>
      <c r="T292" s="297">
        <f t="shared" si="42"/>
        <v>4.8108148501055666E-2</v>
      </c>
      <c r="U292" s="297">
        <f t="shared" si="43"/>
        <v>9.5155268712161813</v>
      </c>
      <c r="V292" s="297">
        <f t="shared" si="44"/>
        <v>0.87751249633120276</v>
      </c>
      <c r="W292" s="298">
        <f t="shared" si="45"/>
        <v>34.19056047806</v>
      </c>
    </row>
    <row r="293" spans="1:23">
      <c r="A293" s="175">
        <v>2014</v>
      </c>
      <c r="B293" s="285">
        <v>6</v>
      </c>
      <c r="C293" s="285" t="s">
        <v>124</v>
      </c>
      <c r="D293" s="175" t="s">
        <v>373</v>
      </c>
      <c r="E293" s="299" t="s">
        <v>30</v>
      </c>
      <c r="F293" s="300">
        <v>780.79242791665001</v>
      </c>
      <c r="G293" s="301">
        <v>64.050427862470002</v>
      </c>
      <c r="H293" s="302">
        <f t="shared" si="37"/>
        <v>8.203259351960239E-2</v>
      </c>
      <c r="I293" s="296">
        <f>VLOOKUP($A293&amp;"-"&amp;I$1,Datos_trabajo_input!$E$6:K387,7,0)</f>
        <v>0.36276121220170893</v>
      </c>
      <c r="J293" s="296">
        <f>VLOOKUP($A293&amp;"-"&amp;J$1,Datos_trabajo_input!$E$6:L387,7,0)</f>
        <v>0.18340403218665605</v>
      </c>
      <c r="K293" s="296">
        <f>VLOOKUP($A293&amp;"-"&amp;K$1,Datos_trabajo_input!$E$6:M387,7,0)</f>
        <v>0.14044859875149424</v>
      </c>
      <c r="L293" s="296">
        <f>VLOOKUP($A293&amp;"-"&amp;L$1,Datos_trabajo_input!$E$6:N387,7,0)</f>
        <v>8.0051578341523884E-3</v>
      </c>
      <c r="M293" s="296">
        <f>VLOOKUP($A293&amp;"-"&amp;M$1,Datos_trabajo_input!$E$6:O387,7,0)</f>
        <v>1.4070593704343206E-3</v>
      </c>
      <c r="N293" s="296">
        <f>VLOOKUP($A293&amp;"-"&amp;N$1,Datos_trabajo_input!$E$6:P387,7,0)</f>
        <v>0.27830859565236643</v>
      </c>
      <c r="O293" s="296">
        <f>VLOOKUP($A293&amp;"-"&amp;O$1,Datos_trabajo_input!$E$6:Q387,7,0)</f>
        <v>2.5665344003187675E-2</v>
      </c>
      <c r="P293" s="297">
        <f t="shared" si="38"/>
        <v>23.235010853427731</v>
      </c>
      <c r="Q293" s="297">
        <f t="shared" si="39"/>
        <v>11.747106733257539</v>
      </c>
      <c r="R293" s="297">
        <f t="shared" si="40"/>
        <v>8.9957928427175755</v>
      </c>
      <c r="S293" s="297">
        <f t="shared" si="41"/>
        <v>0.51273378438406414</v>
      </c>
      <c r="T293" s="297">
        <f t="shared" si="42"/>
        <v>9.0122754704215907E-2</v>
      </c>
      <c r="U293" s="297">
        <f t="shared" si="43"/>
        <v>17.825784629337228</v>
      </c>
      <c r="V293" s="297">
        <f t="shared" si="44"/>
        <v>1.6438762646416494</v>
      </c>
      <c r="W293" s="298">
        <f t="shared" si="45"/>
        <v>64.050427862470002</v>
      </c>
    </row>
    <row r="294" spans="1:23">
      <c r="A294" s="175">
        <v>2014</v>
      </c>
      <c r="B294" s="285">
        <v>6</v>
      </c>
      <c r="C294" s="285" t="s">
        <v>124</v>
      </c>
      <c r="D294" s="175" t="s">
        <v>373</v>
      </c>
      <c r="E294" s="299" t="s">
        <v>118</v>
      </c>
      <c r="F294" s="300">
        <v>3228.8609280536798</v>
      </c>
      <c r="G294" s="301">
        <v>281.80745062596998</v>
      </c>
      <c r="H294" s="302">
        <f t="shared" si="37"/>
        <v>8.727766754446134E-2</v>
      </c>
      <c r="I294" s="296">
        <f>VLOOKUP($A294&amp;"-"&amp;I$1,Datos_trabajo_input!$E$6:K388,7,0)</f>
        <v>0.36276121220170893</v>
      </c>
      <c r="J294" s="296">
        <f>VLOOKUP($A294&amp;"-"&amp;J$1,Datos_trabajo_input!$E$6:L388,7,0)</f>
        <v>0.18340403218665605</v>
      </c>
      <c r="K294" s="296">
        <f>VLOOKUP($A294&amp;"-"&amp;K$1,Datos_trabajo_input!$E$6:M388,7,0)</f>
        <v>0.14044859875149424</v>
      </c>
      <c r="L294" s="296">
        <f>VLOOKUP($A294&amp;"-"&amp;L$1,Datos_trabajo_input!$E$6:N388,7,0)</f>
        <v>8.0051578341523884E-3</v>
      </c>
      <c r="M294" s="296">
        <f>VLOOKUP($A294&amp;"-"&amp;M$1,Datos_trabajo_input!$E$6:O388,7,0)</f>
        <v>1.4070593704343206E-3</v>
      </c>
      <c r="N294" s="296">
        <f>VLOOKUP($A294&amp;"-"&amp;N$1,Datos_trabajo_input!$E$6:P388,7,0)</f>
        <v>0.27830859565236643</v>
      </c>
      <c r="O294" s="296">
        <f>VLOOKUP($A294&amp;"-"&amp;O$1,Datos_trabajo_input!$E$6:Q388,7,0)</f>
        <v>2.5665344003187675E-2</v>
      </c>
      <c r="P294" s="297">
        <f t="shared" si="38"/>
        <v>102.22881239655011</v>
      </c>
      <c r="Q294" s="297">
        <f t="shared" si="39"/>
        <v>51.684622745044884</v>
      </c>
      <c r="R294" s="297">
        <f t="shared" si="40"/>
        <v>39.579461558148381</v>
      </c>
      <c r="S294" s="297">
        <f t="shared" si="41"/>
        <v>2.255913121100996</v>
      </c>
      <c r="T294" s="297">
        <f t="shared" si="42"/>
        <v>0.39651981406147818</v>
      </c>
      <c r="U294" s="297">
        <f t="shared" si="43"/>
        <v>78.429435828087293</v>
      </c>
      <c r="V294" s="297">
        <f t="shared" si="44"/>
        <v>7.2326851629768454</v>
      </c>
      <c r="W294" s="298">
        <f t="shared" si="45"/>
        <v>281.80745062596998</v>
      </c>
    </row>
    <row r="295" spans="1:23">
      <c r="A295" s="175">
        <v>2014</v>
      </c>
      <c r="B295" s="285">
        <v>6</v>
      </c>
      <c r="C295" s="285" t="s">
        <v>124</v>
      </c>
      <c r="D295" s="175" t="s">
        <v>373</v>
      </c>
      <c r="E295" s="299" t="s">
        <v>32</v>
      </c>
      <c r="F295" s="300">
        <v>402.84324396942998</v>
      </c>
      <c r="G295" s="301">
        <v>32.091206389790003</v>
      </c>
      <c r="H295" s="302">
        <f t="shared" si="37"/>
        <v>7.9661771347033603E-2</v>
      </c>
      <c r="I295" s="296">
        <f>VLOOKUP($A295&amp;"-"&amp;I$1,Datos_trabajo_input!$E$6:K389,7,0)</f>
        <v>0.36276121220170893</v>
      </c>
      <c r="J295" s="296">
        <f>VLOOKUP($A295&amp;"-"&amp;J$1,Datos_trabajo_input!$E$6:L389,7,0)</f>
        <v>0.18340403218665605</v>
      </c>
      <c r="K295" s="296">
        <f>VLOOKUP($A295&amp;"-"&amp;K$1,Datos_trabajo_input!$E$6:M389,7,0)</f>
        <v>0.14044859875149424</v>
      </c>
      <c r="L295" s="296">
        <f>VLOOKUP($A295&amp;"-"&amp;L$1,Datos_trabajo_input!$E$6:N389,7,0)</f>
        <v>8.0051578341523884E-3</v>
      </c>
      <c r="M295" s="296">
        <f>VLOOKUP($A295&amp;"-"&amp;M$1,Datos_trabajo_input!$E$6:O389,7,0)</f>
        <v>1.4070593704343206E-3</v>
      </c>
      <c r="N295" s="296">
        <f>VLOOKUP($A295&amp;"-"&amp;N$1,Datos_trabajo_input!$E$6:P389,7,0)</f>
        <v>0.27830859565236643</v>
      </c>
      <c r="O295" s="296">
        <f>VLOOKUP($A295&amp;"-"&amp;O$1,Datos_trabajo_input!$E$6:Q389,7,0)</f>
        <v>2.5665344003187675E-2</v>
      </c>
      <c r="P295" s="297">
        <f t="shared" si="38"/>
        <v>11.641444930975448</v>
      </c>
      <c r="Q295" s="297">
        <f t="shared" si="39"/>
        <v>5.8856566496216676</v>
      </c>
      <c r="R295" s="297">
        <f t="shared" si="40"/>
        <v>4.5071649696910043</v>
      </c>
      <c r="S295" s="297">
        <f t="shared" si="41"/>
        <v>0.25689517223862862</v>
      </c>
      <c r="T295" s="297">
        <f t="shared" si="42"/>
        <v>4.5154232659295766E-2</v>
      </c>
      <c r="U295" s="297">
        <f t="shared" si="43"/>
        <v>8.9312585831327045</v>
      </c>
      <c r="V295" s="297">
        <f t="shared" si="44"/>
        <v>0.82363185147125484</v>
      </c>
      <c r="W295" s="298">
        <f t="shared" si="45"/>
        <v>32.091206389790003</v>
      </c>
    </row>
    <row r="296" spans="1:23">
      <c r="A296" s="175">
        <v>2014</v>
      </c>
      <c r="B296" s="285">
        <v>6</v>
      </c>
      <c r="C296" s="285" t="s">
        <v>124</v>
      </c>
      <c r="D296" s="175" t="s">
        <v>373</v>
      </c>
      <c r="E296" s="299" t="s">
        <v>33</v>
      </c>
      <c r="F296" s="300">
        <v>439.91414048282002</v>
      </c>
      <c r="G296" s="301">
        <v>34.305223334380003</v>
      </c>
      <c r="H296" s="302">
        <f t="shared" si="37"/>
        <v>7.798163363589293E-2</v>
      </c>
      <c r="I296" s="296">
        <f>VLOOKUP($A296&amp;"-"&amp;I$1,Datos_trabajo_input!$E$6:K390,7,0)</f>
        <v>0.36276121220170893</v>
      </c>
      <c r="J296" s="296">
        <f>VLOOKUP($A296&amp;"-"&amp;J$1,Datos_trabajo_input!$E$6:L390,7,0)</f>
        <v>0.18340403218665605</v>
      </c>
      <c r="K296" s="296">
        <f>VLOOKUP($A296&amp;"-"&amp;K$1,Datos_trabajo_input!$E$6:M390,7,0)</f>
        <v>0.14044859875149424</v>
      </c>
      <c r="L296" s="296">
        <f>VLOOKUP($A296&amp;"-"&amp;L$1,Datos_trabajo_input!$E$6:N390,7,0)</f>
        <v>8.0051578341523884E-3</v>
      </c>
      <c r="M296" s="296">
        <f>VLOOKUP($A296&amp;"-"&amp;M$1,Datos_trabajo_input!$E$6:O390,7,0)</f>
        <v>1.4070593704343206E-3</v>
      </c>
      <c r="N296" s="296">
        <f>VLOOKUP($A296&amp;"-"&amp;N$1,Datos_trabajo_input!$E$6:P390,7,0)</f>
        <v>0.27830859565236643</v>
      </c>
      <c r="O296" s="296">
        <f>VLOOKUP($A296&amp;"-"&amp;O$1,Datos_trabajo_input!$E$6:Q390,7,0)</f>
        <v>2.5665344003187675E-2</v>
      </c>
      <c r="P296" s="297">
        <f t="shared" si="38"/>
        <v>12.444604401630041</v>
      </c>
      <c r="Q296" s="297">
        <f t="shared" si="39"/>
        <v>6.2917162845890537</v>
      </c>
      <c r="R296" s="297">
        <f t="shared" si="40"/>
        <v>4.818120547170734</v>
      </c>
      <c r="S296" s="297">
        <f t="shared" si="41"/>
        <v>0.27461872732755938</v>
      </c>
      <c r="T296" s="297">
        <f t="shared" si="42"/>
        <v>4.826948594748149E-2</v>
      </c>
      <c r="U296" s="297">
        <f t="shared" si="43"/>
        <v>9.547438529732089</v>
      </c>
      <c r="V296" s="297">
        <f t="shared" si="44"/>
        <v>0.88045535798304375</v>
      </c>
      <c r="W296" s="298">
        <f t="shared" si="45"/>
        <v>34.30522333438001</v>
      </c>
    </row>
    <row r="297" spans="1:23">
      <c r="A297" s="175">
        <v>2014</v>
      </c>
      <c r="B297" s="285">
        <v>6</v>
      </c>
      <c r="C297" s="285" t="s">
        <v>124</v>
      </c>
      <c r="D297" s="175" t="s">
        <v>373</v>
      </c>
      <c r="E297" s="299" t="s">
        <v>35</v>
      </c>
      <c r="F297" s="300">
        <v>458.56902535697998</v>
      </c>
      <c r="G297" s="301">
        <v>36.729317308650003</v>
      </c>
      <c r="H297" s="302">
        <f t="shared" si="37"/>
        <v>8.0095504226561115E-2</v>
      </c>
      <c r="I297" s="296">
        <f>VLOOKUP($A297&amp;"-"&amp;I$1,Datos_trabajo_input!$E$6:K391,7,0)</f>
        <v>0.36276121220170893</v>
      </c>
      <c r="J297" s="296">
        <f>VLOOKUP($A297&amp;"-"&amp;J$1,Datos_trabajo_input!$E$6:L391,7,0)</f>
        <v>0.18340403218665605</v>
      </c>
      <c r="K297" s="296">
        <f>VLOOKUP($A297&amp;"-"&amp;K$1,Datos_trabajo_input!$E$6:M391,7,0)</f>
        <v>0.14044859875149424</v>
      </c>
      <c r="L297" s="296">
        <f>VLOOKUP($A297&amp;"-"&amp;L$1,Datos_trabajo_input!$E$6:N391,7,0)</f>
        <v>8.0051578341523884E-3</v>
      </c>
      <c r="M297" s="296">
        <f>VLOOKUP($A297&amp;"-"&amp;M$1,Datos_trabajo_input!$E$6:O391,7,0)</f>
        <v>1.4070593704343206E-3</v>
      </c>
      <c r="N297" s="296">
        <f>VLOOKUP($A297&amp;"-"&amp;N$1,Datos_trabajo_input!$E$6:P391,7,0)</f>
        <v>0.27830859565236643</v>
      </c>
      <c r="O297" s="296">
        <f>VLOOKUP($A297&amp;"-"&amp;O$1,Datos_trabajo_input!$E$6:Q391,7,0)</f>
        <v>2.5665344003187675E-2</v>
      </c>
      <c r="P297" s="297">
        <f t="shared" si="38"/>
        <v>13.323971670227085</v>
      </c>
      <c r="Q297" s="297">
        <f t="shared" si="39"/>
        <v>6.7363048938695487</v>
      </c>
      <c r="R297" s="297">
        <f t="shared" si="40"/>
        <v>5.1585811490988966</v>
      </c>
      <c r="S297" s="297">
        <f t="shared" si="41"/>
        <v>0.29402398219640852</v>
      </c>
      <c r="T297" s="297">
        <f t="shared" si="42"/>
        <v>5.1680330088791471E-2</v>
      </c>
      <c r="U297" s="297">
        <f t="shared" si="43"/>
        <v>10.222084719440538</v>
      </c>
      <c r="V297" s="297">
        <f t="shared" si="44"/>
        <v>0.9426705637287377</v>
      </c>
      <c r="W297" s="298">
        <f t="shared" si="45"/>
        <v>36.72931730865001</v>
      </c>
    </row>
    <row r="298" spans="1:23">
      <c r="A298" s="175">
        <v>2014</v>
      </c>
      <c r="B298" s="285">
        <v>6</v>
      </c>
      <c r="C298" s="285" t="s">
        <v>124</v>
      </c>
      <c r="D298" s="175" t="s">
        <v>373</v>
      </c>
      <c r="E298" s="299" t="s">
        <v>36</v>
      </c>
      <c r="F298" s="300">
        <v>169.10911687843</v>
      </c>
      <c r="G298" s="301">
        <v>13.20434831097</v>
      </c>
      <c r="H298" s="302">
        <f t="shared" si="37"/>
        <v>7.8081824059565083E-2</v>
      </c>
      <c r="I298" s="296">
        <f>VLOOKUP($A298&amp;"-"&amp;I$1,Datos_trabajo_input!$E$6:K392,7,0)</f>
        <v>0.36276121220170893</v>
      </c>
      <c r="J298" s="296">
        <f>VLOOKUP($A298&amp;"-"&amp;J$1,Datos_trabajo_input!$E$6:L392,7,0)</f>
        <v>0.18340403218665605</v>
      </c>
      <c r="K298" s="296">
        <f>VLOOKUP($A298&amp;"-"&amp;K$1,Datos_trabajo_input!$E$6:M392,7,0)</f>
        <v>0.14044859875149424</v>
      </c>
      <c r="L298" s="296">
        <f>VLOOKUP($A298&amp;"-"&amp;L$1,Datos_trabajo_input!$E$6:N392,7,0)</f>
        <v>8.0051578341523884E-3</v>
      </c>
      <c r="M298" s="296">
        <f>VLOOKUP($A298&amp;"-"&amp;M$1,Datos_trabajo_input!$E$6:O392,7,0)</f>
        <v>1.4070593704343206E-3</v>
      </c>
      <c r="N298" s="296">
        <f>VLOOKUP($A298&amp;"-"&amp;N$1,Datos_trabajo_input!$E$6:P392,7,0)</f>
        <v>0.27830859565236643</v>
      </c>
      <c r="O298" s="296">
        <f>VLOOKUP($A298&amp;"-"&amp;O$1,Datos_trabajo_input!$E$6:Q392,7,0)</f>
        <v>2.5665344003187675E-2</v>
      </c>
      <c r="P298" s="297">
        <f t="shared" si="38"/>
        <v>4.7900253996210651</v>
      </c>
      <c r="Q298" s="297">
        <f t="shared" si="39"/>
        <v>2.4217307226289591</v>
      </c>
      <c r="R298" s="297">
        <f t="shared" si="40"/>
        <v>1.8545322177023962</v>
      </c>
      <c r="S298" s="297">
        <f t="shared" si="41"/>
        <v>0.10570289232643836</v>
      </c>
      <c r="T298" s="297">
        <f t="shared" si="42"/>
        <v>1.857930202142893E-2</v>
      </c>
      <c r="U298" s="297">
        <f t="shared" si="43"/>
        <v>3.6748836349307572</v>
      </c>
      <c r="V298" s="297">
        <f t="shared" si="44"/>
        <v>0.33889414173895521</v>
      </c>
      <c r="W298" s="298">
        <f t="shared" si="45"/>
        <v>13.204348310969998</v>
      </c>
    </row>
    <row r="299" spans="1:23">
      <c r="A299" s="175">
        <v>2014</v>
      </c>
      <c r="B299" s="285">
        <v>6</v>
      </c>
      <c r="C299" s="285" t="s">
        <v>124</v>
      </c>
      <c r="D299" s="175" t="s">
        <v>373</v>
      </c>
      <c r="E299" s="299" t="s">
        <v>37</v>
      </c>
      <c r="F299" s="300">
        <v>415.14795530088998</v>
      </c>
      <c r="G299" s="301">
        <v>36.776171857389997</v>
      </c>
      <c r="H299" s="302">
        <f t="shared" si="37"/>
        <v>8.8585699117162811E-2</v>
      </c>
      <c r="I299" s="296">
        <f>VLOOKUP($A299&amp;"-"&amp;I$1,Datos_trabajo_input!$E$6:K393,7,0)</f>
        <v>0.36276121220170893</v>
      </c>
      <c r="J299" s="296">
        <f>VLOOKUP($A299&amp;"-"&amp;J$1,Datos_trabajo_input!$E$6:L393,7,0)</f>
        <v>0.18340403218665605</v>
      </c>
      <c r="K299" s="296">
        <f>VLOOKUP($A299&amp;"-"&amp;K$1,Datos_trabajo_input!$E$6:M393,7,0)</f>
        <v>0.14044859875149424</v>
      </c>
      <c r="L299" s="296">
        <f>VLOOKUP($A299&amp;"-"&amp;L$1,Datos_trabajo_input!$E$6:N393,7,0)</f>
        <v>8.0051578341523884E-3</v>
      </c>
      <c r="M299" s="296">
        <f>VLOOKUP($A299&amp;"-"&amp;M$1,Datos_trabajo_input!$E$6:O393,7,0)</f>
        <v>1.4070593704343206E-3</v>
      </c>
      <c r="N299" s="296">
        <f>VLOOKUP($A299&amp;"-"&amp;N$1,Datos_trabajo_input!$E$6:P393,7,0)</f>
        <v>0.27830859565236643</v>
      </c>
      <c r="O299" s="296">
        <f>VLOOKUP($A299&amp;"-"&amp;O$1,Datos_trabajo_input!$E$6:Q393,7,0)</f>
        <v>2.5665344003187675E-2</v>
      </c>
      <c r="P299" s="297">
        <f t="shared" si="38"/>
        <v>13.340968683125169</v>
      </c>
      <c r="Q299" s="297">
        <f t="shared" si="39"/>
        <v>6.7448982070347494</v>
      </c>
      <c r="R299" s="297">
        <f t="shared" si="40"/>
        <v>5.165161804814562</v>
      </c>
      <c r="S299" s="297">
        <f t="shared" si="41"/>
        <v>0.29439906025432011</v>
      </c>
      <c r="T299" s="297">
        <f t="shared" si="42"/>
        <v>5.1746257220643549E-2</v>
      </c>
      <c r="U299" s="297">
        <f t="shared" si="43"/>
        <v>10.23512474310029</v>
      </c>
      <c r="V299" s="297">
        <f t="shared" si="44"/>
        <v>0.94387310184026374</v>
      </c>
      <c r="W299" s="298">
        <f t="shared" si="45"/>
        <v>36.776171857389997</v>
      </c>
    </row>
    <row r="300" spans="1:23">
      <c r="A300" s="175">
        <v>2014</v>
      </c>
      <c r="B300" s="285">
        <v>6</v>
      </c>
      <c r="C300" s="285" t="s">
        <v>124</v>
      </c>
      <c r="D300" s="175" t="s">
        <v>373</v>
      </c>
      <c r="E300" s="299" t="s">
        <v>38</v>
      </c>
      <c r="F300" s="300">
        <v>54.987111369380003</v>
      </c>
      <c r="G300" s="301">
        <v>4.7263409738700002</v>
      </c>
      <c r="H300" s="302">
        <f t="shared" si="37"/>
        <v>8.5953614513780405E-2</v>
      </c>
      <c r="I300" s="296">
        <f>VLOOKUP($A300&amp;"-"&amp;I$1,Datos_trabajo_input!$E$6:K394,7,0)</f>
        <v>0.36276121220170893</v>
      </c>
      <c r="J300" s="296">
        <f>VLOOKUP($A300&amp;"-"&amp;J$1,Datos_trabajo_input!$E$6:L394,7,0)</f>
        <v>0.18340403218665605</v>
      </c>
      <c r="K300" s="296">
        <f>VLOOKUP($A300&amp;"-"&amp;K$1,Datos_trabajo_input!$E$6:M394,7,0)</f>
        <v>0.14044859875149424</v>
      </c>
      <c r="L300" s="296">
        <f>VLOOKUP($A300&amp;"-"&amp;L$1,Datos_trabajo_input!$E$6:N394,7,0)</f>
        <v>8.0051578341523884E-3</v>
      </c>
      <c r="M300" s="296">
        <f>VLOOKUP($A300&amp;"-"&amp;M$1,Datos_trabajo_input!$E$6:O394,7,0)</f>
        <v>1.4070593704343206E-3</v>
      </c>
      <c r="N300" s="296">
        <f>VLOOKUP($A300&amp;"-"&amp;N$1,Datos_trabajo_input!$E$6:P394,7,0)</f>
        <v>0.27830859565236643</v>
      </c>
      <c r="O300" s="296">
        <f>VLOOKUP($A300&amp;"-"&amp;O$1,Datos_trabajo_input!$E$6:Q394,7,0)</f>
        <v>2.5665344003187675E-2</v>
      </c>
      <c r="P300" s="297">
        <f t="shared" si="38"/>
        <v>1.7145331809596867</v>
      </c>
      <c r="Q300" s="297">
        <f t="shared" si="39"/>
        <v>0.86682999209676481</v>
      </c>
      <c r="R300" s="297">
        <f t="shared" si="40"/>
        <v>0.6638079670018141</v>
      </c>
      <c r="S300" s="297">
        <f t="shared" si="41"/>
        <v>3.7835105473850862E-2</v>
      </c>
      <c r="T300" s="297">
        <f t="shared" si="42"/>
        <v>6.6502423551514558E-3</v>
      </c>
      <c r="U300" s="297">
        <f t="shared" si="43"/>
        <v>1.3153813190119976</v>
      </c>
      <c r="V300" s="297">
        <f t="shared" si="44"/>
        <v>0.12130316697073461</v>
      </c>
      <c r="W300" s="298">
        <f t="shared" si="45"/>
        <v>4.7263409738699993</v>
      </c>
    </row>
    <row r="301" spans="1:23">
      <c r="A301" s="178">
        <v>2014</v>
      </c>
      <c r="B301" s="285">
        <v>6</v>
      </c>
      <c r="C301" s="285" t="s">
        <v>124</v>
      </c>
      <c r="D301" s="178" t="s">
        <v>373</v>
      </c>
      <c r="E301" s="304" t="s">
        <v>39</v>
      </c>
      <c r="F301" s="305">
        <v>77.277202295600006</v>
      </c>
      <c r="G301" s="306">
        <v>7.1753962009799999</v>
      </c>
      <c r="H301" s="307">
        <f t="shared" si="37"/>
        <v>9.2852691192581535E-2</v>
      </c>
      <c r="I301" s="296">
        <f>VLOOKUP($A301&amp;"-"&amp;I$1,Datos_trabajo_input!$E$6:K395,7,0)</f>
        <v>0.36276121220170893</v>
      </c>
      <c r="J301" s="296">
        <f>VLOOKUP($A301&amp;"-"&amp;J$1,Datos_trabajo_input!$E$6:L395,7,0)</f>
        <v>0.18340403218665605</v>
      </c>
      <c r="K301" s="296">
        <f>VLOOKUP($A301&amp;"-"&amp;K$1,Datos_trabajo_input!$E$6:M395,7,0)</f>
        <v>0.14044859875149424</v>
      </c>
      <c r="L301" s="296">
        <f>VLOOKUP($A301&amp;"-"&amp;L$1,Datos_trabajo_input!$E$6:N395,7,0)</f>
        <v>8.0051578341523884E-3</v>
      </c>
      <c r="M301" s="296">
        <f>VLOOKUP($A301&amp;"-"&amp;M$1,Datos_trabajo_input!$E$6:O395,7,0)</f>
        <v>1.4070593704343206E-3</v>
      </c>
      <c r="N301" s="296">
        <f>VLOOKUP($A301&amp;"-"&amp;N$1,Datos_trabajo_input!$E$6:P395,7,0)</f>
        <v>0.27830859565236643</v>
      </c>
      <c r="O301" s="296">
        <f>VLOOKUP($A301&amp;"-"&amp;O$1,Datos_trabajo_input!$E$6:Q395,7,0)</f>
        <v>2.5665344003187675E-2</v>
      </c>
      <c r="P301" s="297">
        <f t="shared" si="38"/>
        <v>2.6029554238950419</v>
      </c>
      <c r="Q301" s="297">
        <f t="shared" si="39"/>
        <v>1.3159965957965454</v>
      </c>
      <c r="R301" s="297">
        <f t="shared" si="40"/>
        <v>1.007774341914436</v>
      </c>
      <c r="S301" s="297">
        <f t="shared" si="41"/>
        <v>5.7440179111422331E-2</v>
      </c>
      <c r="T301" s="297">
        <f t="shared" si="42"/>
        <v>1.0096208461167735E-2</v>
      </c>
      <c r="U301" s="297">
        <f t="shared" si="43"/>
        <v>1.996974439944069</v>
      </c>
      <c r="V301" s="297">
        <f t="shared" si="44"/>
        <v>0.18415901185731767</v>
      </c>
      <c r="W301" s="298">
        <f t="shared" si="45"/>
        <v>7.1753962009799999</v>
      </c>
    </row>
    <row r="302" spans="1:23">
      <c r="A302" s="172">
        <v>2014</v>
      </c>
      <c r="B302" s="285">
        <v>12</v>
      </c>
      <c r="C302" s="285" t="s">
        <v>130</v>
      </c>
      <c r="D302" s="172" t="s">
        <v>374</v>
      </c>
      <c r="E302" s="172" t="s">
        <v>34</v>
      </c>
      <c r="F302" s="293">
        <v>872.07452411733004</v>
      </c>
      <c r="G302" s="294">
        <v>70.352081539880004</v>
      </c>
      <c r="H302" s="295">
        <f t="shared" si="37"/>
        <v>8.0672098076809251E-2</v>
      </c>
      <c r="I302" s="296">
        <f>VLOOKUP($A302&amp;"-"&amp;I$1,Datos_trabajo_input!$E$6:K396,7,0)</f>
        <v>0.36276121220170893</v>
      </c>
      <c r="J302" s="296">
        <f>VLOOKUP($A302&amp;"-"&amp;J$1,Datos_trabajo_input!$E$6:L396,7,0)</f>
        <v>0.18340403218665605</v>
      </c>
      <c r="K302" s="296">
        <f>VLOOKUP($A302&amp;"-"&amp;K$1,Datos_trabajo_input!$E$6:M396,7,0)</f>
        <v>0.14044859875149424</v>
      </c>
      <c r="L302" s="296">
        <f>VLOOKUP($A302&amp;"-"&amp;L$1,Datos_trabajo_input!$E$6:N396,7,0)</f>
        <v>8.0051578341523884E-3</v>
      </c>
      <c r="M302" s="296">
        <f>VLOOKUP($A302&amp;"-"&amp;M$1,Datos_trabajo_input!$E$6:O396,7,0)</f>
        <v>1.4070593704343206E-3</v>
      </c>
      <c r="N302" s="296">
        <f>VLOOKUP($A302&amp;"-"&amp;N$1,Datos_trabajo_input!$E$6:P396,7,0)</f>
        <v>0.27830859565236643</v>
      </c>
      <c r="O302" s="296">
        <f>VLOOKUP($A302&amp;"-"&amp;O$1,Datos_trabajo_input!$E$6:Q396,7,0)</f>
        <v>2.5665344003187675E-2</v>
      </c>
      <c r="P302" s="297">
        <f t="shared" si="38"/>
        <v>25.52100638032034</v>
      </c>
      <c r="Q302" s="297">
        <f t="shared" si="39"/>
        <v>12.902855427138403</v>
      </c>
      <c r="R302" s="297">
        <f t="shared" si="40"/>
        <v>9.8808512715270123</v>
      </c>
      <c r="S302" s="297">
        <f t="shared" si="41"/>
        <v>0.56317951668789801</v>
      </c>
      <c r="T302" s="297">
        <f t="shared" si="42"/>
        <v>9.898955556024755E-2</v>
      </c>
      <c r="U302" s="297">
        <f t="shared" si="43"/>
        <v>19.579589014584776</v>
      </c>
      <c r="V302" s="297">
        <f t="shared" si="44"/>
        <v>1.8056103740613296</v>
      </c>
      <c r="W302" s="298">
        <f t="shared" si="45"/>
        <v>70.352081539880004</v>
      </c>
    </row>
    <row r="303" spans="1:23">
      <c r="A303" s="175">
        <v>2014</v>
      </c>
      <c r="B303" s="285">
        <v>12</v>
      </c>
      <c r="C303" s="285" t="s">
        <v>130</v>
      </c>
      <c r="D303" s="175" t="s">
        <v>374</v>
      </c>
      <c r="E303" s="299" t="s">
        <v>25</v>
      </c>
      <c r="F303" s="300">
        <v>72.918361774510004</v>
      </c>
      <c r="G303" s="301">
        <v>3.8286682707200002</v>
      </c>
      <c r="H303" s="302">
        <f t="shared" si="37"/>
        <v>5.2506229947398293E-2</v>
      </c>
      <c r="I303" s="296">
        <f>VLOOKUP($A303&amp;"-"&amp;I$1,Datos_trabajo_input!$E$6:K397,7,0)</f>
        <v>0.36276121220170893</v>
      </c>
      <c r="J303" s="296">
        <f>VLOOKUP($A303&amp;"-"&amp;J$1,Datos_trabajo_input!$E$6:L397,7,0)</f>
        <v>0.18340403218665605</v>
      </c>
      <c r="K303" s="296">
        <f>VLOOKUP($A303&amp;"-"&amp;K$1,Datos_trabajo_input!$E$6:M397,7,0)</f>
        <v>0.14044859875149424</v>
      </c>
      <c r="L303" s="296">
        <f>VLOOKUP($A303&amp;"-"&amp;L$1,Datos_trabajo_input!$E$6:N397,7,0)</f>
        <v>8.0051578341523884E-3</v>
      </c>
      <c r="M303" s="296">
        <f>VLOOKUP($A303&amp;"-"&amp;M$1,Datos_trabajo_input!$E$6:O397,7,0)</f>
        <v>1.4070593704343206E-3</v>
      </c>
      <c r="N303" s="296">
        <f>VLOOKUP($A303&amp;"-"&amp;N$1,Datos_trabajo_input!$E$6:P397,7,0)</f>
        <v>0.27830859565236643</v>
      </c>
      <c r="O303" s="296">
        <f>VLOOKUP($A303&amp;"-"&amp;O$1,Datos_trabajo_input!$E$6:Q397,7,0)</f>
        <v>2.5665344003187675E-2</v>
      </c>
      <c r="P303" s="297">
        <f t="shared" si="38"/>
        <v>1.3888923430046078</v>
      </c>
      <c r="Q303" s="297">
        <f t="shared" si="39"/>
        <v>0.70219319875515962</v>
      </c>
      <c r="R303" s="297">
        <f t="shared" si="40"/>
        <v>0.53773109370693062</v>
      </c>
      <c r="S303" s="297">
        <f t="shared" si="41"/>
        <v>3.0649093801724887E-2</v>
      </c>
      <c r="T303" s="297">
        <f t="shared" si="42"/>
        <v>5.3871635666011422E-3</v>
      </c>
      <c r="U303" s="297">
        <f t="shared" si="43"/>
        <v>1.0655512896428576</v>
      </c>
      <c r="V303" s="297">
        <f t="shared" si="44"/>
        <v>9.8264088242118477E-2</v>
      </c>
      <c r="W303" s="298">
        <f t="shared" si="45"/>
        <v>3.8286682707200002</v>
      </c>
    </row>
    <row r="304" spans="1:23">
      <c r="A304" s="175">
        <v>2014</v>
      </c>
      <c r="B304" s="285">
        <v>12</v>
      </c>
      <c r="C304" s="285" t="s">
        <v>130</v>
      </c>
      <c r="D304" s="175" t="s">
        <v>374</v>
      </c>
      <c r="E304" s="299" t="s">
        <v>26</v>
      </c>
      <c r="F304" s="300">
        <v>156.23940323323001</v>
      </c>
      <c r="G304" s="301">
        <v>15.461112506859999</v>
      </c>
      <c r="H304" s="302">
        <f t="shared" si="37"/>
        <v>9.8957831295477125E-2</v>
      </c>
      <c r="I304" s="296">
        <f>VLOOKUP($A304&amp;"-"&amp;I$1,Datos_trabajo_input!$E$6:K398,7,0)</f>
        <v>0.36276121220170893</v>
      </c>
      <c r="J304" s="296">
        <f>VLOOKUP($A304&amp;"-"&amp;J$1,Datos_trabajo_input!$E$6:L398,7,0)</f>
        <v>0.18340403218665605</v>
      </c>
      <c r="K304" s="296">
        <f>VLOOKUP($A304&amp;"-"&amp;K$1,Datos_trabajo_input!$E$6:M398,7,0)</f>
        <v>0.14044859875149424</v>
      </c>
      <c r="L304" s="296">
        <f>VLOOKUP($A304&amp;"-"&amp;L$1,Datos_trabajo_input!$E$6:N398,7,0)</f>
        <v>8.0051578341523884E-3</v>
      </c>
      <c r="M304" s="296">
        <f>VLOOKUP($A304&amp;"-"&amp;M$1,Datos_trabajo_input!$E$6:O398,7,0)</f>
        <v>1.4070593704343206E-3</v>
      </c>
      <c r="N304" s="296">
        <f>VLOOKUP($A304&amp;"-"&amp;N$1,Datos_trabajo_input!$E$6:P398,7,0)</f>
        <v>0.27830859565236643</v>
      </c>
      <c r="O304" s="296">
        <f>VLOOKUP($A304&amp;"-"&amp;O$1,Datos_trabajo_input!$E$6:Q398,7,0)</f>
        <v>2.5665344003187675E-2</v>
      </c>
      <c r="P304" s="297">
        <f t="shared" si="38"/>
        <v>5.6086919149755357</v>
      </c>
      <c r="Q304" s="297">
        <f t="shared" si="39"/>
        <v>2.8356303758496617</v>
      </c>
      <c r="R304" s="297">
        <f t="shared" si="40"/>
        <v>2.1714915867276892</v>
      </c>
      <c r="S304" s="297">
        <f t="shared" si="41"/>
        <v>0.1237686459090018</v>
      </c>
      <c r="T304" s="297">
        <f t="shared" si="42"/>
        <v>2.1754703230116631E-2</v>
      </c>
      <c r="U304" s="297">
        <f t="shared" si="43"/>
        <v>4.3029605090074448</v>
      </c>
      <c r="V304" s="297">
        <f t="shared" si="44"/>
        <v>0.39681477116054925</v>
      </c>
      <c r="W304" s="298">
        <f t="shared" si="45"/>
        <v>15.461112506860001</v>
      </c>
    </row>
    <row r="305" spans="1:23">
      <c r="A305" s="175">
        <v>2014</v>
      </c>
      <c r="B305" s="285">
        <v>12</v>
      </c>
      <c r="C305" s="285" t="s">
        <v>130</v>
      </c>
      <c r="D305" s="175" t="s">
        <v>374</v>
      </c>
      <c r="E305" s="299" t="s">
        <v>27</v>
      </c>
      <c r="F305" s="300">
        <v>267.93409179949998</v>
      </c>
      <c r="G305" s="301">
        <v>17.358604970249999</v>
      </c>
      <c r="H305" s="302">
        <f t="shared" si="37"/>
        <v>6.4786846846051085E-2</v>
      </c>
      <c r="I305" s="296">
        <f>VLOOKUP($A305&amp;"-"&amp;I$1,Datos_trabajo_input!$E$6:K399,7,0)</f>
        <v>0.36276121220170893</v>
      </c>
      <c r="J305" s="296">
        <f>VLOOKUP($A305&amp;"-"&amp;J$1,Datos_trabajo_input!$E$6:L399,7,0)</f>
        <v>0.18340403218665605</v>
      </c>
      <c r="K305" s="296">
        <f>VLOOKUP($A305&amp;"-"&amp;K$1,Datos_trabajo_input!$E$6:M399,7,0)</f>
        <v>0.14044859875149424</v>
      </c>
      <c r="L305" s="296">
        <f>VLOOKUP($A305&amp;"-"&amp;L$1,Datos_trabajo_input!$E$6:N399,7,0)</f>
        <v>8.0051578341523884E-3</v>
      </c>
      <c r="M305" s="296">
        <f>VLOOKUP($A305&amp;"-"&amp;M$1,Datos_trabajo_input!$E$6:O399,7,0)</f>
        <v>1.4070593704343206E-3</v>
      </c>
      <c r="N305" s="296">
        <f>VLOOKUP($A305&amp;"-"&amp;N$1,Datos_trabajo_input!$E$6:P399,7,0)</f>
        <v>0.27830859565236643</v>
      </c>
      <c r="O305" s="296">
        <f>VLOOKUP($A305&amp;"-"&amp;O$1,Datos_trabajo_input!$E$6:Q399,7,0)</f>
        <v>2.5665344003187675E-2</v>
      </c>
      <c r="P305" s="297">
        <f t="shared" si="38"/>
        <v>6.2970285811384992</v>
      </c>
      <c r="Q305" s="297">
        <f t="shared" si="39"/>
        <v>3.1836381446791786</v>
      </c>
      <c r="R305" s="297">
        <f t="shared" si="40"/>
        <v>2.4379917443523356</v>
      </c>
      <c r="S305" s="297">
        <f t="shared" si="41"/>
        <v>0.13895837256755336</v>
      </c>
      <c r="T305" s="297">
        <f t="shared" si="42"/>
        <v>2.4424587781058032E-2</v>
      </c>
      <c r="U305" s="297">
        <f t="shared" si="43"/>
        <v>4.8310489717544653</v>
      </c>
      <c r="V305" s="297">
        <f t="shared" si="44"/>
        <v>0.44551456797690958</v>
      </c>
      <c r="W305" s="298">
        <f t="shared" si="45"/>
        <v>17.358604970249999</v>
      </c>
    </row>
    <row r="306" spans="1:23">
      <c r="A306" s="175">
        <v>2014</v>
      </c>
      <c r="B306" s="285">
        <v>12</v>
      </c>
      <c r="C306" s="285" t="s">
        <v>130</v>
      </c>
      <c r="D306" s="175" t="s">
        <v>374</v>
      </c>
      <c r="E306" s="299" t="s">
        <v>28</v>
      </c>
      <c r="F306" s="300">
        <v>131.70425019276999</v>
      </c>
      <c r="G306" s="301">
        <v>6.9581376766199998</v>
      </c>
      <c r="H306" s="302">
        <f t="shared" si="37"/>
        <v>5.2831534794326417E-2</v>
      </c>
      <c r="I306" s="296">
        <f>VLOOKUP($A306&amp;"-"&amp;I$1,Datos_trabajo_input!$E$6:K400,7,0)</f>
        <v>0.36276121220170893</v>
      </c>
      <c r="J306" s="296">
        <f>VLOOKUP($A306&amp;"-"&amp;J$1,Datos_trabajo_input!$E$6:L400,7,0)</f>
        <v>0.18340403218665605</v>
      </c>
      <c r="K306" s="296">
        <f>VLOOKUP($A306&amp;"-"&amp;K$1,Datos_trabajo_input!$E$6:M400,7,0)</f>
        <v>0.14044859875149424</v>
      </c>
      <c r="L306" s="296">
        <f>VLOOKUP($A306&amp;"-"&amp;L$1,Datos_trabajo_input!$E$6:N400,7,0)</f>
        <v>8.0051578341523884E-3</v>
      </c>
      <c r="M306" s="296">
        <f>VLOOKUP($A306&amp;"-"&amp;M$1,Datos_trabajo_input!$E$6:O400,7,0)</f>
        <v>1.4070593704343206E-3</v>
      </c>
      <c r="N306" s="296">
        <f>VLOOKUP($A306&amp;"-"&amp;N$1,Datos_trabajo_input!$E$6:P400,7,0)</f>
        <v>0.27830859565236643</v>
      </c>
      <c r="O306" s="296">
        <f>VLOOKUP($A306&amp;"-"&amp;O$1,Datos_trabajo_input!$E$6:Q400,7,0)</f>
        <v>2.5665344003187675E-2</v>
      </c>
      <c r="P306" s="297">
        <f t="shared" si="38"/>
        <v>2.5241424582370535</v>
      </c>
      <c r="Q306" s="297">
        <f t="shared" si="39"/>
        <v>1.2761505064019987</v>
      </c>
      <c r="R306" s="297">
        <f t="shared" si="40"/>
        <v>0.97726068660125676</v>
      </c>
      <c r="S306" s="297">
        <f t="shared" si="41"/>
        <v>5.5700990333105486E-2</v>
      </c>
      <c r="T306" s="297">
        <f t="shared" si="42"/>
        <v>9.7905128186602623E-3</v>
      </c>
      <c r="U306" s="297">
        <f t="shared" si="43"/>
        <v>1.9365095251359319</v>
      </c>
      <c r="V306" s="297">
        <f t="shared" si="44"/>
        <v>0.17858299709199335</v>
      </c>
      <c r="W306" s="298">
        <f t="shared" si="45"/>
        <v>6.9581376766199998</v>
      </c>
    </row>
    <row r="307" spans="1:23">
      <c r="A307" s="175">
        <v>2014</v>
      </c>
      <c r="B307" s="285">
        <v>12</v>
      </c>
      <c r="C307" s="285" t="s">
        <v>130</v>
      </c>
      <c r="D307" s="175" t="s">
        <v>374</v>
      </c>
      <c r="E307" s="299" t="s">
        <v>29</v>
      </c>
      <c r="F307" s="300">
        <v>347.75173729265998</v>
      </c>
      <c r="G307" s="301">
        <v>29.70462993932</v>
      </c>
      <c r="H307" s="302">
        <f t="shared" si="37"/>
        <v>8.5419069853046509E-2</v>
      </c>
      <c r="I307" s="296">
        <f>VLOOKUP($A307&amp;"-"&amp;I$1,Datos_trabajo_input!$E$6:K401,7,0)</f>
        <v>0.36276121220170893</v>
      </c>
      <c r="J307" s="296">
        <f>VLOOKUP($A307&amp;"-"&amp;J$1,Datos_trabajo_input!$E$6:L401,7,0)</f>
        <v>0.18340403218665605</v>
      </c>
      <c r="K307" s="296">
        <f>VLOOKUP($A307&amp;"-"&amp;K$1,Datos_trabajo_input!$E$6:M401,7,0)</f>
        <v>0.14044859875149424</v>
      </c>
      <c r="L307" s="296">
        <f>VLOOKUP($A307&amp;"-"&amp;L$1,Datos_trabajo_input!$E$6:N401,7,0)</f>
        <v>8.0051578341523884E-3</v>
      </c>
      <c r="M307" s="296">
        <f>VLOOKUP($A307&amp;"-"&amp;M$1,Datos_trabajo_input!$E$6:O401,7,0)</f>
        <v>1.4070593704343206E-3</v>
      </c>
      <c r="N307" s="296">
        <f>VLOOKUP($A307&amp;"-"&amp;N$1,Datos_trabajo_input!$E$6:P401,7,0)</f>
        <v>0.27830859565236643</v>
      </c>
      <c r="O307" s="296">
        <f>VLOOKUP($A307&amp;"-"&amp;O$1,Datos_trabajo_input!$E$6:Q401,7,0)</f>
        <v>2.5665344003187675E-2</v>
      </c>
      <c r="P307" s="297">
        <f t="shared" si="38"/>
        <v>10.775687564790898</v>
      </c>
      <c r="Q307" s="297">
        <f t="shared" si="39"/>
        <v>5.4479489054837522</v>
      </c>
      <c r="R307" s="297">
        <f t="shared" si="40"/>
        <v>4.1719736514091776</v>
      </c>
      <c r="S307" s="297">
        <f t="shared" si="41"/>
        <v>0.23779025106934509</v>
      </c>
      <c r="T307" s="297">
        <f t="shared" si="42"/>
        <v>4.1796177901404073E-2</v>
      </c>
      <c r="U307" s="297">
        <f t="shared" si="43"/>
        <v>8.2670538427853888</v>
      </c>
      <c r="V307" s="297">
        <f t="shared" si="44"/>
        <v>0.76237954588003565</v>
      </c>
      <c r="W307" s="298">
        <f t="shared" si="45"/>
        <v>29.70462993932</v>
      </c>
    </row>
    <row r="308" spans="1:23">
      <c r="A308" s="175">
        <v>2014</v>
      </c>
      <c r="B308" s="285">
        <v>12</v>
      </c>
      <c r="C308" s="285" t="s">
        <v>130</v>
      </c>
      <c r="D308" s="175" t="s">
        <v>374</v>
      </c>
      <c r="E308" s="299" t="s">
        <v>30</v>
      </c>
      <c r="F308" s="300">
        <v>794.66912583210001</v>
      </c>
      <c r="G308" s="301">
        <v>65.953053400230004</v>
      </c>
      <c r="H308" s="302">
        <f t="shared" si="37"/>
        <v>8.2994357344851416E-2</v>
      </c>
      <c r="I308" s="296">
        <f>VLOOKUP($A308&amp;"-"&amp;I$1,Datos_trabajo_input!$E$6:K402,7,0)</f>
        <v>0.36276121220170893</v>
      </c>
      <c r="J308" s="296">
        <f>VLOOKUP($A308&amp;"-"&amp;J$1,Datos_trabajo_input!$E$6:L402,7,0)</f>
        <v>0.18340403218665605</v>
      </c>
      <c r="K308" s="296">
        <f>VLOOKUP($A308&amp;"-"&amp;K$1,Datos_trabajo_input!$E$6:M402,7,0)</f>
        <v>0.14044859875149424</v>
      </c>
      <c r="L308" s="296">
        <f>VLOOKUP($A308&amp;"-"&amp;L$1,Datos_trabajo_input!$E$6:N402,7,0)</f>
        <v>8.0051578341523884E-3</v>
      </c>
      <c r="M308" s="296">
        <f>VLOOKUP($A308&amp;"-"&amp;M$1,Datos_trabajo_input!$E$6:O402,7,0)</f>
        <v>1.4070593704343206E-3</v>
      </c>
      <c r="N308" s="296">
        <f>VLOOKUP($A308&amp;"-"&amp;N$1,Datos_trabajo_input!$E$6:P402,7,0)</f>
        <v>0.27830859565236643</v>
      </c>
      <c r="O308" s="296">
        <f>VLOOKUP($A308&amp;"-"&amp;O$1,Datos_trabajo_input!$E$6:Q402,7,0)</f>
        <v>2.5665344003187675E-2</v>
      </c>
      <c r="P308" s="297">
        <f t="shared" si="38"/>
        <v>23.925209599871476</v>
      </c>
      <c r="Q308" s="297">
        <f t="shared" si="39"/>
        <v>12.096055928624029</v>
      </c>
      <c r="R308" s="297">
        <f t="shared" si="40"/>
        <v>9.2630139334447765</v>
      </c>
      <c r="S308" s="297">
        <f t="shared" si="41"/>
        <v>0.52796460211312202</v>
      </c>
      <c r="T308" s="297">
        <f t="shared" si="42"/>
        <v>9.2799861795548763E-2</v>
      </c>
      <c r="U308" s="297">
        <f t="shared" si="43"/>
        <v>18.355301670803541</v>
      </c>
      <c r="V308" s="297">
        <f t="shared" si="44"/>
        <v>1.6927078035775096</v>
      </c>
      <c r="W308" s="298">
        <f t="shared" si="45"/>
        <v>65.95305340022999</v>
      </c>
    </row>
    <row r="309" spans="1:23">
      <c r="A309" s="175">
        <v>2014</v>
      </c>
      <c r="B309" s="285">
        <v>12</v>
      </c>
      <c r="C309" s="285" t="s">
        <v>130</v>
      </c>
      <c r="D309" s="175" t="s">
        <v>374</v>
      </c>
      <c r="E309" s="299" t="s">
        <v>118</v>
      </c>
      <c r="F309" s="300">
        <v>3262.5064519400098</v>
      </c>
      <c r="G309" s="301">
        <v>278.03351908107999</v>
      </c>
      <c r="H309" s="302">
        <f t="shared" si="37"/>
        <v>8.5220833483946282E-2</v>
      </c>
      <c r="I309" s="296">
        <f>VLOOKUP($A309&amp;"-"&amp;I$1,Datos_trabajo_input!$E$6:K403,7,0)</f>
        <v>0.36276121220170893</v>
      </c>
      <c r="J309" s="296">
        <f>VLOOKUP($A309&amp;"-"&amp;J$1,Datos_trabajo_input!$E$6:L403,7,0)</f>
        <v>0.18340403218665605</v>
      </c>
      <c r="K309" s="296">
        <f>VLOOKUP($A309&amp;"-"&amp;K$1,Datos_trabajo_input!$E$6:M403,7,0)</f>
        <v>0.14044859875149424</v>
      </c>
      <c r="L309" s="296">
        <f>VLOOKUP($A309&amp;"-"&amp;L$1,Datos_trabajo_input!$E$6:N403,7,0)</f>
        <v>8.0051578341523884E-3</v>
      </c>
      <c r="M309" s="296">
        <f>VLOOKUP($A309&amp;"-"&amp;M$1,Datos_trabajo_input!$E$6:O403,7,0)</f>
        <v>1.4070593704343206E-3</v>
      </c>
      <c r="N309" s="296">
        <f>VLOOKUP($A309&amp;"-"&amp;N$1,Datos_trabajo_input!$E$6:P403,7,0)</f>
        <v>0.27830859565236643</v>
      </c>
      <c r="O309" s="296">
        <f>VLOOKUP($A309&amp;"-"&amp;O$1,Datos_trabajo_input!$E$6:Q403,7,0)</f>
        <v>2.5665344003187675E-2</v>
      </c>
      <c r="P309" s="297">
        <f t="shared" si="38"/>
        <v>100.85977641455955</v>
      </c>
      <c r="Q309" s="297">
        <f t="shared" si="39"/>
        <v>50.99246848251564</v>
      </c>
      <c r="R309" s="297">
        <f t="shared" si="40"/>
        <v>39.049418160884521</v>
      </c>
      <c r="S309" s="297">
        <f t="shared" si="41"/>
        <v>2.2257022034288649</v>
      </c>
      <c r="T309" s="297">
        <f t="shared" si="42"/>
        <v>0.39120966831786308</v>
      </c>
      <c r="U309" s="297">
        <f t="shared" si="43"/>
        <v>77.379118239740791</v>
      </c>
      <c r="V309" s="297">
        <f t="shared" si="44"/>
        <v>7.1358259116327627</v>
      </c>
      <c r="W309" s="298">
        <f t="shared" si="45"/>
        <v>278.03351908107999</v>
      </c>
    </row>
    <row r="310" spans="1:23">
      <c r="A310" s="175">
        <v>2014</v>
      </c>
      <c r="B310" s="285">
        <v>12</v>
      </c>
      <c r="C310" s="285" t="s">
        <v>130</v>
      </c>
      <c r="D310" s="175" t="s">
        <v>374</v>
      </c>
      <c r="E310" s="299" t="s">
        <v>32</v>
      </c>
      <c r="F310" s="300">
        <v>428.51346950500999</v>
      </c>
      <c r="G310" s="301">
        <v>30.319680658519999</v>
      </c>
      <c r="H310" s="302">
        <f t="shared" si="37"/>
        <v>7.0755490354931574E-2</v>
      </c>
      <c r="I310" s="296">
        <f>VLOOKUP($A310&amp;"-"&amp;I$1,Datos_trabajo_input!$E$6:K404,7,0)</f>
        <v>0.36276121220170893</v>
      </c>
      <c r="J310" s="296">
        <f>VLOOKUP($A310&amp;"-"&amp;J$1,Datos_trabajo_input!$E$6:L404,7,0)</f>
        <v>0.18340403218665605</v>
      </c>
      <c r="K310" s="296">
        <f>VLOOKUP($A310&amp;"-"&amp;K$1,Datos_trabajo_input!$E$6:M404,7,0)</f>
        <v>0.14044859875149424</v>
      </c>
      <c r="L310" s="296">
        <f>VLOOKUP($A310&amp;"-"&amp;L$1,Datos_trabajo_input!$E$6:N404,7,0)</f>
        <v>8.0051578341523884E-3</v>
      </c>
      <c r="M310" s="296">
        <f>VLOOKUP($A310&amp;"-"&amp;M$1,Datos_trabajo_input!$E$6:O404,7,0)</f>
        <v>1.4070593704343206E-3</v>
      </c>
      <c r="N310" s="296">
        <f>VLOOKUP($A310&amp;"-"&amp;N$1,Datos_trabajo_input!$E$6:P404,7,0)</f>
        <v>0.27830859565236643</v>
      </c>
      <c r="O310" s="296">
        <f>VLOOKUP($A310&amp;"-"&amp;O$1,Datos_trabajo_input!$E$6:Q404,7,0)</f>
        <v>2.5665344003187675E-2</v>
      </c>
      <c r="P310" s="297">
        <f t="shared" si="38"/>
        <v>10.998804109253424</v>
      </c>
      <c r="Q310" s="297">
        <f t="shared" si="39"/>
        <v>5.560751687384335</v>
      </c>
      <c r="R310" s="297">
        <f t="shared" si="40"/>
        <v>4.2583566630819156</v>
      </c>
      <c r="S310" s="297">
        <f t="shared" si="41"/>
        <v>0.24271382915255002</v>
      </c>
      <c r="T310" s="297">
        <f t="shared" si="42"/>
        <v>4.2661590779146795E-2</v>
      </c>
      <c r="U310" s="297">
        <f t="shared" si="43"/>
        <v>8.4382277447009173</v>
      </c>
      <c r="V310" s="297">
        <f t="shared" si="44"/>
        <v>0.77816503416771166</v>
      </c>
      <c r="W310" s="298">
        <f t="shared" si="45"/>
        <v>30.319680658519999</v>
      </c>
    </row>
    <row r="311" spans="1:23">
      <c r="A311" s="175">
        <v>2014</v>
      </c>
      <c r="B311" s="285">
        <v>12</v>
      </c>
      <c r="C311" s="285" t="s">
        <v>130</v>
      </c>
      <c r="D311" s="175" t="s">
        <v>374</v>
      </c>
      <c r="E311" s="299" t="s">
        <v>33</v>
      </c>
      <c r="F311" s="300">
        <v>484.99774685281</v>
      </c>
      <c r="G311" s="301">
        <v>34.94570649469</v>
      </c>
      <c r="H311" s="302">
        <f t="shared" si="37"/>
        <v>7.2053337817454918E-2</v>
      </c>
      <c r="I311" s="296">
        <f>VLOOKUP($A311&amp;"-"&amp;I$1,Datos_trabajo_input!$E$6:K405,7,0)</f>
        <v>0.36276121220170893</v>
      </c>
      <c r="J311" s="296">
        <f>VLOOKUP($A311&amp;"-"&amp;J$1,Datos_trabajo_input!$E$6:L405,7,0)</f>
        <v>0.18340403218665605</v>
      </c>
      <c r="K311" s="296">
        <f>VLOOKUP($A311&amp;"-"&amp;K$1,Datos_trabajo_input!$E$6:M405,7,0)</f>
        <v>0.14044859875149424</v>
      </c>
      <c r="L311" s="296">
        <f>VLOOKUP($A311&amp;"-"&amp;L$1,Datos_trabajo_input!$E$6:N405,7,0)</f>
        <v>8.0051578341523884E-3</v>
      </c>
      <c r="M311" s="296">
        <f>VLOOKUP($A311&amp;"-"&amp;M$1,Datos_trabajo_input!$E$6:O405,7,0)</f>
        <v>1.4070593704343206E-3</v>
      </c>
      <c r="N311" s="296">
        <f>VLOOKUP($A311&amp;"-"&amp;N$1,Datos_trabajo_input!$E$6:P405,7,0)</f>
        <v>0.27830859565236643</v>
      </c>
      <c r="O311" s="296">
        <f>VLOOKUP($A311&amp;"-"&amp;O$1,Datos_trabajo_input!$E$6:Q405,7,0)</f>
        <v>2.5665344003187675E-2</v>
      </c>
      <c r="P311" s="297">
        <f t="shared" si="38"/>
        <v>12.676946849258877</v>
      </c>
      <c r="Q311" s="297">
        <f t="shared" si="39"/>
        <v>6.4091834787375603</v>
      </c>
      <c r="R311" s="297">
        <f t="shared" si="40"/>
        <v>4.9080755095602022</v>
      </c>
      <c r="S311" s="297">
        <f t="shared" si="41"/>
        <v>0.27974589611595768</v>
      </c>
      <c r="T311" s="297">
        <f t="shared" si="42"/>
        <v>4.9170683779801057E-2</v>
      </c>
      <c r="U311" s="297">
        <f t="shared" si="43"/>
        <v>9.7256904986169541</v>
      </c>
      <c r="V311" s="297">
        <f t="shared" si="44"/>
        <v>0.89689357862064856</v>
      </c>
      <c r="W311" s="298">
        <f t="shared" si="45"/>
        <v>34.94570649469</v>
      </c>
    </row>
    <row r="312" spans="1:23">
      <c r="A312" s="175">
        <v>2014</v>
      </c>
      <c r="B312" s="285">
        <v>12</v>
      </c>
      <c r="C312" s="285" t="s">
        <v>130</v>
      </c>
      <c r="D312" s="175" t="s">
        <v>374</v>
      </c>
      <c r="E312" s="299" t="s">
        <v>35</v>
      </c>
      <c r="F312" s="300">
        <v>444.97061035447001</v>
      </c>
      <c r="G312" s="301">
        <v>36.528760014420001</v>
      </c>
      <c r="H312" s="302">
        <f t="shared" si="37"/>
        <v>8.2092522886670349E-2</v>
      </c>
      <c r="I312" s="296">
        <f>VLOOKUP($A312&amp;"-"&amp;I$1,Datos_trabajo_input!$E$6:K406,7,0)</f>
        <v>0.36276121220170893</v>
      </c>
      <c r="J312" s="296">
        <f>VLOOKUP($A312&amp;"-"&amp;J$1,Datos_trabajo_input!$E$6:L406,7,0)</f>
        <v>0.18340403218665605</v>
      </c>
      <c r="K312" s="296">
        <f>VLOOKUP($A312&amp;"-"&amp;K$1,Datos_trabajo_input!$E$6:M406,7,0)</f>
        <v>0.14044859875149424</v>
      </c>
      <c r="L312" s="296">
        <f>VLOOKUP($A312&amp;"-"&amp;L$1,Datos_trabajo_input!$E$6:N406,7,0)</f>
        <v>8.0051578341523884E-3</v>
      </c>
      <c r="M312" s="296">
        <f>VLOOKUP($A312&amp;"-"&amp;M$1,Datos_trabajo_input!$E$6:O406,7,0)</f>
        <v>1.4070593704343206E-3</v>
      </c>
      <c r="N312" s="296">
        <f>VLOOKUP($A312&amp;"-"&amp;N$1,Datos_trabajo_input!$E$6:P406,7,0)</f>
        <v>0.27830859565236643</v>
      </c>
      <c r="O312" s="296">
        <f>VLOOKUP($A312&amp;"-"&amp;O$1,Datos_trabajo_input!$E$6:Q406,7,0)</f>
        <v>2.5665344003187675E-2</v>
      </c>
      <c r="P312" s="297">
        <f t="shared" si="38"/>
        <v>13.251217263056315</v>
      </c>
      <c r="Q312" s="297">
        <f t="shared" si="39"/>
        <v>6.6995218774233205</v>
      </c>
      <c r="R312" s="297">
        <f t="shared" si="40"/>
        <v>5.1304131581549015</v>
      </c>
      <c r="S312" s="297">
        <f t="shared" si="41"/>
        <v>0.29241848940130677</v>
      </c>
      <c r="T312" s="297">
        <f t="shared" si="42"/>
        <v>5.1398134068636192E-2</v>
      </c>
      <c r="U312" s="297">
        <f t="shared" si="43"/>
        <v>10.166267900535548</v>
      </c>
      <c r="V312" s="297">
        <f t="shared" si="44"/>
        <v>0.93752319177997612</v>
      </c>
      <c r="W312" s="298">
        <f t="shared" si="45"/>
        <v>36.528760014420001</v>
      </c>
    </row>
    <row r="313" spans="1:23">
      <c r="A313" s="175">
        <v>2014</v>
      </c>
      <c r="B313" s="285">
        <v>12</v>
      </c>
      <c r="C313" s="285" t="s">
        <v>130</v>
      </c>
      <c r="D313" s="175" t="s">
        <v>374</v>
      </c>
      <c r="E313" s="299" t="s">
        <v>36</v>
      </c>
      <c r="F313" s="300">
        <v>183.14958417762</v>
      </c>
      <c r="G313" s="301">
        <v>16.699310206090001</v>
      </c>
      <c r="H313" s="302">
        <f t="shared" si="37"/>
        <v>9.1178531914628158E-2</v>
      </c>
      <c r="I313" s="296">
        <f>VLOOKUP($A313&amp;"-"&amp;I$1,Datos_trabajo_input!$E$6:K407,7,0)</f>
        <v>0.36276121220170893</v>
      </c>
      <c r="J313" s="296">
        <f>VLOOKUP($A313&amp;"-"&amp;J$1,Datos_trabajo_input!$E$6:L407,7,0)</f>
        <v>0.18340403218665605</v>
      </c>
      <c r="K313" s="296">
        <f>VLOOKUP($A313&amp;"-"&amp;K$1,Datos_trabajo_input!$E$6:M407,7,0)</f>
        <v>0.14044859875149424</v>
      </c>
      <c r="L313" s="296">
        <f>VLOOKUP($A313&amp;"-"&amp;L$1,Datos_trabajo_input!$E$6:N407,7,0)</f>
        <v>8.0051578341523884E-3</v>
      </c>
      <c r="M313" s="296">
        <f>VLOOKUP($A313&amp;"-"&amp;M$1,Datos_trabajo_input!$E$6:O407,7,0)</f>
        <v>1.4070593704343206E-3</v>
      </c>
      <c r="N313" s="296">
        <f>VLOOKUP($A313&amp;"-"&amp;N$1,Datos_trabajo_input!$E$6:P407,7,0)</f>
        <v>0.27830859565236643</v>
      </c>
      <c r="O313" s="296">
        <f>VLOOKUP($A313&amp;"-"&amp;O$1,Datos_trabajo_input!$E$6:Q407,7,0)</f>
        <v>2.5665344003187675E-2</v>
      </c>
      <c r="P313" s="297">
        <f t="shared" si="38"/>
        <v>6.0578620132935788</v>
      </c>
      <c r="Q313" s="297">
        <f t="shared" si="39"/>
        <v>3.0627208265326842</v>
      </c>
      <c r="R313" s="297">
        <f t="shared" si="40"/>
        <v>2.3453947185618671</v>
      </c>
      <c r="S313" s="297">
        <f t="shared" si="41"/>
        <v>0.1336806139212223</v>
      </c>
      <c r="T313" s="297">
        <f t="shared" si="42"/>
        <v>2.349692090526842E-2</v>
      </c>
      <c r="U313" s="297">
        <f t="shared" si="43"/>
        <v>4.6475615718201375</v>
      </c>
      <c r="V313" s="297">
        <f t="shared" si="44"/>
        <v>0.42859354105524272</v>
      </c>
      <c r="W313" s="298">
        <f t="shared" si="45"/>
        <v>16.699310206089997</v>
      </c>
    </row>
    <row r="314" spans="1:23">
      <c r="A314" s="175">
        <v>2014</v>
      </c>
      <c r="B314" s="285">
        <v>12</v>
      </c>
      <c r="C314" s="285" t="s">
        <v>130</v>
      </c>
      <c r="D314" s="175" t="s">
        <v>374</v>
      </c>
      <c r="E314" s="299" t="s">
        <v>37</v>
      </c>
      <c r="F314" s="300">
        <v>419.34067554553002</v>
      </c>
      <c r="G314" s="301">
        <v>37.646416428960002</v>
      </c>
      <c r="H314" s="302">
        <f t="shared" si="37"/>
        <v>8.9775255834614431E-2</v>
      </c>
      <c r="I314" s="296">
        <f>VLOOKUP($A314&amp;"-"&amp;I$1,Datos_trabajo_input!$E$6:K408,7,0)</f>
        <v>0.36276121220170893</v>
      </c>
      <c r="J314" s="296">
        <f>VLOOKUP($A314&amp;"-"&amp;J$1,Datos_trabajo_input!$E$6:L408,7,0)</f>
        <v>0.18340403218665605</v>
      </c>
      <c r="K314" s="296">
        <f>VLOOKUP($A314&amp;"-"&amp;K$1,Datos_trabajo_input!$E$6:M408,7,0)</f>
        <v>0.14044859875149424</v>
      </c>
      <c r="L314" s="296">
        <f>VLOOKUP($A314&amp;"-"&amp;L$1,Datos_trabajo_input!$E$6:N408,7,0)</f>
        <v>8.0051578341523884E-3</v>
      </c>
      <c r="M314" s="296">
        <f>VLOOKUP($A314&amp;"-"&amp;M$1,Datos_trabajo_input!$E$6:O408,7,0)</f>
        <v>1.4070593704343206E-3</v>
      </c>
      <c r="N314" s="296">
        <f>VLOOKUP($A314&amp;"-"&amp;N$1,Datos_trabajo_input!$E$6:P408,7,0)</f>
        <v>0.27830859565236643</v>
      </c>
      <c r="O314" s="296">
        <f>VLOOKUP($A314&amp;"-"&amp;O$1,Datos_trabajo_input!$E$6:Q408,7,0)</f>
        <v>2.5665344003187675E-2</v>
      </c>
      <c r="P314" s="297">
        <f t="shared" si="38"/>
        <v>13.65665965881986</v>
      </c>
      <c r="Q314" s="297">
        <f t="shared" si="39"/>
        <v>6.9045045704492374</v>
      </c>
      <c r="R314" s="297">
        <f t="shared" si="40"/>
        <v>5.2873864354626638</v>
      </c>
      <c r="S314" s="297">
        <f t="shared" si="41"/>
        <v>0.30136550540405233</v>
      </c>
      <c r="T314" s="297">
        <f t="shared" si="42"/>
        <v>5.2970742999640726E-2</v>
      </c>
      <c r="U314" s="297">
        <f t="shared" si="43"/>
        <v>10.477321287688033</v>
      </c>
      <c r="V314" s="297">
        <f t="shared" si="44"/>
        <v>0.96620822813651452</v>
      </c>
      <c r="W314" s="298">
        <f t="shared" si="45"/>
        <v>37.646416428960002</v>
      </c>
    </row>
    <row r="315" spans="1:23">
      <c r="A315" s="175">
        <v>2014</v>
      </c>
      <c r="B315" s="285">
        <v>12</v>
      </c>
      <c r="C315" s="285" t="s">
        <v>130</v>
      </c>
      <c r="D315" s="175" t="s">
        <v>374</v>
      </c>
      <c r="E315" s="299" t="s">
        <v>38</v>
      </c>
      <c r="F315" s="300">
        <v>56.201701796439998</v>
      </c>
      <c r="G315" s="301">
        <v>4.5238065472000004</v>
      </c>
      <c r="H315" s="302">
        <f t="shared" si="37"/>
        <v>8.0492341025277511E-2</v>
      </c>
      <c r="I315" s="296">
        <f>VLOOKUP($A315&amp;"-"&amp;I$1,Datos_trabajo_input!$E$6:K409,7,0)</f>
        <v>0.36276121220170893</v>
      </c>
      <c r="J315" s="296">
        <f>VLOOKUP($A315&amp;"-"&amp;J$1,Datos_trabajo_input!$E$6:L409,7,0)</f>
        <v>0.18340403218665605</v>
      </c>
      <c r="K315" s="296">
        <f>VLOOKUP($A315&amp;"-"&amp;K$1,Datos_trabajo_input!$E$6:M409,7,0)</f>
        <v>0.14044859875149424</v>
      </c>
      <c r="L315" s="296">
        <f>VLOOKUP($A315&amp;"-"&amp;L$1,Datos_trabajo_input!$E$6:N409,7,0)</f>
        <v>8.0051578341523884E-3</v>
      </c>
      <c r="M315" s="296">
        <f>VLOOKUP($A315&amp;"-"&amp;M$1,Datos_trabajo_input!$E$6:O409,7,0)</f>
        <v>1.4070593704343206E-3</v>
      </c>
      <c r="N315" s="296">
        <f>VLOOKUP($A315&amp;"-"&amp;N$1,Datos_trabajo_input!$E$6:P409,7,0)</f>
        <v>0.27830859565236643</v>
      </c>
      <c r="O315" s="296">
        <f>VLOOKUP($A315&amp;"-"&amp;O$1,Datos_trabajo_input!$E$6:Q409,7,0)</f>
        <v>2.5665344003187675E-2</v>
      </c>
      <c r="P315" s="297">
        <f t="shared" si="38"/>
        <v>1.6410615468282994</v>
      </c>
      <c r="Q315" s="297">
        <f t="shared" si="39"/>
        <v>0.82968436158887426</v>
      </c>
      <c r="R315" s="297">
        <f t="shared" si="40"/>
        <v>0.63536229057707538</v>
      </c>
      <c r="S315" s="297">
        <f t="shared" si="41"/>
        <v>3.6213785421507952E-2</v>
      </c>
      <c r="T315" s="297">
        <f t="shared" si="42"/>
        <v>6.36526439226989E-3</v>
      </c>
      <c r="U315" s="297">
        <f t="shared" si="43"/>
        <v>1.2590142471542127</v>
      </c>
      <c r="V315" s="297">
        <f t="shared" si="44"/>
        <v>0.11610505123776067</v>
      </c>
      <c r="W315" s="298">
        <f t="shared" si="45"/>
        <v>4.5238065472000004</v>
      </c>
    </row>
    <row r="316" spans="1:23">
      <c r="A316" s="178">
        <v>2014</v>
      </c>
      <c r="B316" s="285">
        <v>12</v>
      </c>
      <c r="C316" s="285" t="s">
        <v>130</v>
      </c>
      <c r="D316" s="178" t="s">
        <v>374</v>
      </c>
      <c r="E316" s="304" t="s">
        <v>39</v>
      </c>
      <c r="F316" s="305">
        <v>80.075886530350004</v>
      </c>
      <c r="G316" s="306">
        <v>6.6638567700499998</v>
      </c>
      <c r="H316" s="307">
        <f t="shared" si="37"/>
        <v>8.3219269355504347E-2</v>
      </c>
      <c r="I316" s="296">
        <f>VLOOKUP($A316&amp;"-"&amp;I$1,Datos_trabajo_input!$E$6:K410,7,0)</f>
        <v>0.36276121220170893</v>
      </c>
      <c r="J316" s="296">
        <f>VLOOKUP($A316&amp;"-"&amp;J$1,Datos_trabajo_input!$E$6:L410,7,0)</f>
        <v>0.18340403218665605</v>
      </c>
      <c r="K316" s="296">
        <f>VLOOKUP($A316&amp;"-"&amp;K$1,Datos_trabajo_input!$E$6:M410,7,0)</f>
        <v>0.14044859875149424</v>
      </c>
      <c r="L316" s="296">
        <f>VLOOKUP($A316&amp;"-"&amp;L$1,Datos_trabajo_input!$E$6:N410,7,0)</f>
        <v>8.0051578341523884E-3</v>
      </c>
      <c r="M316" s="296">
        <f>VLOOKUP($A316&amp;"-"&amp;M$1,Datos_trabajo_input!$E$6:O410,7,0)</f>
        <v>1.4070593704343206E-3</v>
      </c>
      <c r="N316" s="296">
        <f>VLOOKUP($A316&amp;"-"&amp;N$1,Datos_trabajo_input!$E$6:P410,7,0)</f>
        <v>0.27830859565236643</v>
      </c>
      <c r="O316" s="296">
        <f>VLOOKUP($A316&amp;"-"&amp;O$1,Datos_trabajo_input!$E$6:Q410,7,0)</f>
        <v>2.5665344003187675E-2</v>
      </c>
      <c r="P316" s="297">
        <f t="shared" si="38"/>
        <v>2.4173887598419026</v>
      </c>
      <c r="Q316" s="297">
        <f t="shared" si="39"/>
        <v>1.2221782015415159</v>
      </c>
      <c r="R316" s="297">
        <f t="shared" si="40"/>
        <v>0.93592934563418084</v>
      </c>
      <c r="S316" s="297">
        <f t="shared" si="41"/>
        <v>5.3345225228435184E-2</v>
      </c>
      <c r="T316" s="297">
        <f t="shared" si="42"/>
        <v>9.3764421115310383E-3</v>
      </c>
      <c r="U316" s="297">
        <f t="shared" si="43"/>
        <v>1.85460861930113</v>
      </c>
      <c r="V316" s="297">
        <f t="shared" si="44"/>
        <v>0.17103017639130436</v>
      </c>
      <c r="W316" s="298">
        <f t="shared" si="45"/>
        <v>6.6638567700499998</v>
      </c>
    </row>
    <row r="317" spans="1:23">
      <c r="A317" s="172">
        <v>2014</v>
      </c>
      <c r="B317" s="285">
        <v>11</v>
      </c>
      <c r="C317" s="285" t="s">
        <v>129</v>
      </c>
      <c r="D317" s="172" t="s">
        <v>375</v>
      </c>
      <c r="E317" s="172" t="s">
        <v>34</v>
      </c>
      <c r="F317" s="293">
        <v>875.69948339602001</v>
      </c>
      <c r="G317" s="294">
        <v>69.232657397759994</v>
      </c>
      <c r="H317" s="295">
        <f t="shared" si="37"/>
        <v>7.9059835834630401E-2</v>
      </c>
      <c r="I317" s="296">
        <f>VLOOKUP($A317&amp;"-"&amp;I$1,Datos_trabajo_input!$E$6:K411,7,0)</f>
        <v>0.36276121220170893</v>
      </c>
      <c r="J317" s="296">
        <f>VLOOKUP($A317&amp;"-"&amp;J$1,Datos_trabajo_input!$E$6:L411,7,0)</f>
        <v>0.18340403218665605</v>
      </c>
      <c r="K317" s="296">
        <f>VLOOKUP($A317&amp;"-"&amp;K$1,Datos_trabajo_input!$E$6:M411,7,0)</f>
        <v>0.14044859875149424</v>
      </c>
      <c r="L317" s="296">
        <f>VLOOKUP($A317&amp;"-"&amp;L$1,Datos_trabajo_input!$E$6:N411,7,0)</f>
        <v>8.0051578341523884E-3</v>
      </c>
      <c r="M317" s="296">
        <f>VLOOKUP($A317&amp;"-"&amp;M$1,Datos_trabajo_input!$E$6:O411,7,0)</f>
        <v>1.4070593704343206E-3</v>
      </c>
      <c r="N317" s="296">
        <f>VLOOKUP($A317&amp;"-"&amp;N$1,Datos_trabajo_input!$E$6:P411,7,0)</f>
        <v>0.27830859565236643</v>
      </c>
      <c r="O317" s="296">
        <f>VLOOKUP($A317&amp;"-"&amp;O$1,Datos_trabajo_input!$E$6:Q411,7,0)</f>
        <v>2.5665344003187675E-2</v>
      </c>
      <c r="P317" s="297">
        <f t="shared" si="38"/>
        <v>25.114922721557026</v>
      </c>
      <c r="Q317" s="297">
        <f t="shared" si="39"/>
        <v>12.697548525746505</v>
      </c>
      <c r="R317" s="297">
        <f t="shared" si="40"/>
        <v>9.7236297193576622</v>
      </c>
      <c r="S317" s="297">
        <f t="shared" si="41"/>
        <v>0.55421834974686668</v>
      </c>
      <c r="T317" s="297">
        <f t="shared" si="42"/>
        <v>9.7414459331587183E-2</v>
      </c>
      <c r="U317" s="297">
        <f t="shared" si="43"/>
        <v>19.268043653652001</v>
      </c>
      <c r="V317" s="297">
        <f t="shared" si="44"/>
        <v>1.7768799683683463</v>
      </c>
      <c r="W317" s="298">
        <f t="shared" si="45"/>
        <v>69.232657397759994</v>
      </c>
    </row>
    <row r="318" spans="1:23">
      <c r="A318" s="175">
        <v>2014</v>
      </c>
      <c r="B318" s="285">
        <v>11</v>
      </c>
      <c r="C318" s="285" t="s">
        <v>129</v>
      </c>
      <c r="D318" s="175" t="s">
        <v>375</v>
      </c>
      <c r="E318" s="299" t="s">
        <v>25</v>
      </c>
      <c r="F318" s="300">
        <v>73.516296231289985</v>
      </c>
      <c r="G318" s="301">
        <v>4.6483832300400003</v>
      </c>
      <c r="H318" s="302">
        <f t="shared" si="37"/>
        <v>6.3229290216358272E-2</v>
      </c>
      <c r="I318" s="296">
        <f>VLOOKUP($A318&amp;"-"&amp;I$1,Datos_trabajo_input!$E$6:K412,7,0)</f>
        <v>0.36276121220170893</v>
      </c>
      <c r="J318" s="296">
        <f>VLOOKUP($A318&amp;"-"&amp;J$1,Datos_trabajo_input!$E$6:L412,7,0)</f>
        <v>0.18340403218665605</v>
      </c>
      <c r="K318" s="296">
        <f>VLOOKUP($A318&amp;"-"&amp;K$1,Datos_trabajo_input!$E$6:M412,7,0)</f>
        <v>0.14044859875149424</v>
      </c>
      <c r="L318" s="296">
        <f>VLOOKUP($A318&amp;"-"&amp;L$1,Datos_trabajo_input!$E$6:N412,7,0)</f>
        <v>8.0051578341523884E-3</v>
      </c>
      <c r="M318" s="296">
        <f>VLOOKUP($A318&amp;"-"&amp;M$1,Datos_trabajo_input!$E$6:O412,7,0)</f>
        <v>1.4070593704343206E-3</v>
      </c>
      <c r="N318" s="296">
        <f>VLOOKUP($A318&amp;"-"&amp;N$1,Datos_trabajo_input!$E$6:P412,7,0)</f>
        <v>0.27830859565236643</v>
      </c>
      <c r="O318" s="296">
        <f>VLOOKUP($A318&amp;"-"&amp;O$1,Datos_trabajo_input!$E$6:Q412,7,0)</f>
        <v>2.5665344003187675E-2</v>
      </c>
      <c r="P318" s="297">
        <f t="shared" si="38"/>
        <v>1.6862531353074057</v>
      </c>
      <c r="Q318" s="297">
        <f t="shared" si="39"/>
        <v>0.85253222753816837</v>
      </c>
      <c r="R318" s="297">
        <f t="shared" si="40"/>
        <v>0.65285891111906269</v>
      </c>
      <c r="S318" s="297">
        <f t="shared" si="41"/>
        <v>3.7211041430097291E-2</v>
      </c>
      <c r="T318" s="297">
        <f t="shared" si="42"/>
        <v>6.5405511811975365E-3</v>
      </c>
      <c r="U318" s="297">
        <f t="shared" si="43"/>
        <v>1.2936850088064435</v>
      </c>
      <c r="V318" s="297">
        <f t="shared" si="44"/>
        <v>0.11930235465762527</v>
      </c>
      <c r="W318" s="298">
        <f t="shared" si="45"/>
        <v>4.6483832300400003</v>
      </c>
    </row>
    <row r="319" spans="1:23">
      <c r="A319" s="175">
        <v>2014</v>
      </c>
      <c r="B319" s="285">
        <v>11</v>
      </c>
      <c r="C319" s="285" t="s">
        <v>129</v>
      </c>
      <c r="D319" s="175" t="s">
        <v>375</v>
      </c>
      <c r="E319" s="299" t="s">
        <v>26</v>
      </c>
      <c r="F319" s="300">
        <v>158.58318313063</v>
      </c>
      <c r="G319" s="301">
        <v>13.58767908744</v>
      </c>
      <c r="H319" s="302">
        <f t="shared" si="37"/>
        <v>8.5681714915807922E-2</v>
      </c>
      <c r="I319" s="296">
        <f>VLOOKUP($A319&amp;"-"&amp;I$1,Datos_trabajo_input!$E$6:K413,7,0)</f>
        <v>0.36276121220170893</v>
      </c>
      <c r="J319" s="296">
        <f>VLOOKUP($A319&amp;"-"&amp;J$1,Datos_trabajo_input!$E$6:L413,7,0)</f>
        <v>0.18340403218665605</v>
      </c>
      <c r="K319" s="296">
        <f>VLOOKUP($A319&amp;"-"&amp;K$1,Datos_trabajo_input!$E$6:M413,7,0)</f>
        <v>0.14044859875149424</v>
      </c>
      <c r="L319" s="296">
        <f>VLOOKUP($A319&amp;"-"&amp;L$1,Datos_trabajo_input!$E$6:N413,7,0)</f>
        <v>8.0051578341523884E-3</v>
      </c>
      <c r="M319" s="296">
        <f>VLOOKUP($A319&amp;"-"&amp;M$1,Datos_trabajo_input!$E$6:O413,7,0)</f>
        <v>1.4070593704343206E-3</v>
      </c>
      <c r="N319" s="296">
        <f>VLOOKUP($A319&amp;"-"&amp;N$1,Datos_trabajo_input!$E$6:P413,7,0)</f>
        <v>0.27830859565236643</v>
      </c>
      <c r="O319" s="296">
        <f>VLOOKUP($A319&amp;"-"&amp;O$1,Datos_trabajo_input!$E$6:Q413,7,0)</f>
        <v>2.5665344003187675E-2</v>
      </c>
      <c r="P319" s="297">
        <f t="shared" si="38"/>
        <v>4.9290829367675446</v>
      </c>
      <c r="Q319" s="297">
        <f t="shared" si="39"/>
        <v>2.4920351326947991</v>
      </c>
      <c r="R319" s="297">
        <f t="shared" si="40"/>
        <v>1.9083704881159298</v>
      </c>
      <c r="S319" s="297">
        <f t="shared" si="41"/>
        <v>0.10877151569476889</v>
      </c>
      <c r="T319" s="297">
        <f t="shared" si="42"/>
        <v>1.911867118243691E-2</v>
      </c>
      <c r="U319" s="297">
        <f t="shared" si="43"/>
        <v>3.7815678850004542</v>
      </c>
      <c r="V319" s="297">
        <f t="shared" si="44"/>
        <v>0.34873245798406677</v>
      </c>
      <c r="W319" s="298">
        <f t="shared" si="45"/>
        <v>13.58767908744</v>
      </c>
    </row>
    <row r="320" spans="1:23">
      <c r="A320" s="175">
        <v>2014</v>
      </c>
      <c r="B320" s="285">
        <v>11</v>
      </c>
      <c r="C320" s="285" t="s">
        <v>129</v>
      </c>
      <c r="D320" s="175" t="s">
        <v>375</v>
      </c>
      <c r="E320" s="299" t="s">
        <v>27</v>
      </c>
      <c r="F320" s="300">
        <v>268.99331474857001</v>
      </c>
      <c r="G320" s="301">
        <v>15.74848743461</v>
      </c>
      <c r="H320" s="302">
        <f t="shared" si="37"/>
        <v>5.8546017953383801E-2</v>
      </c>
      <c r="I320" s="296">
        <f>VLOOKUP($A320&amp;"-"&amp;I$1,Datos_trabajo_input!$E$6:K414,7,0)</f>
        <v>0.36276121220170893</v>
      </c>
      <c r="J320" s="296">
        <f>VLOOKUP($A320&amp;"-"&amp;J$1,Datos_trabajo_input!$E$6:L414,7,0)</f>
        <v>0.18340403218665605</v>
      </c>
      <c r="K320" s="296">
        <f>VLOOKUP($A320&amp;"-"&amp;K$1,Datos_trabajo_input!$E$6:M414,7,0)</f>
        <v>0.14044859875149424</v>
      </c>
      <c r="L320" s="296">
        <f>VLOOKUP($A320&amp;"-"&amp;L$1,Datos_trabajo_input!$E$6:N414,7,0)</f>
        <v>8.0051578341523884E-3</v>
      </c>
      <c r="M320" s="296">
        <f>VLOOKUP($A320&amp;"-"&amp;M$1,Datos_trabajo_input!$E$6:O414,7,0)</f>
        <v>1.4070593704343206E-3</v>
      </c>
      <c r="N320" s="296">
        <f>VLOOKUP($A320&amp;"-"&amp;N$1,Datos_trabajo_input!$E$6:P414,7,0)</f>
        <v>0.27830859565236643</v>
      </c>
      <c r="O320" s="296">
        <f>VLOOKUP($A320&amp;"-"&amp;O$1,Datos_trabajo_input!$E$6:Q414,7,0)</f>
        <v>2.5665344003187675E-2</v>
      </c>
      <c r="P320" s="297">
        <f t="shared" si="38"/>
        <v>5.7129403921225048</v>
      </c>
      <c r="Q320" s="297">
        <f t="shared" si="39"/>
        <v>2.8883360963483606</v>
      </c>
      <c r="R320" s="297">
        <f t="shared" si="40"/>
        <v>2.2118529926464889</v>
      </c>
      <c r="S320" s="297">
        <f t="shared" si="41"/>
        <v>0.1260691275632187</v>
      </c>
      <c r="T320" s="297">
        <f t="shared" si="42"/>
        <v>2.2159056815035157E-2</v>
      </c>
      <c r="U320" s="297">
        <f t="shared" si="43"/>
        <v>4.382939421575248</v>
      </c>
      <c r="V320" s="297">
        <f t="shared" si="44"/>
        <v>0.40419034753914423</v>
      </c>
      <c r="W320" s="298">
        <f t="shared" si="45"/>
        <v>15.748487434609999</v>
      </c>
    </row>
    <row r="321" spans="1:23">
      <c r="A321" s="175">
        <v>2014</v>
      </c>
      <c r="B321" s="285">
        <v>11</v>
      </c>
      <c r="C321" s="285" t="s">
        <v>129</v>
      </c>
      <c r="D321" s="175" t="s">
        <v>375</v>
      </c>
      <c r="E321" s="299" t="s">
        <v>28</v>
      </c>
      <c r="F321" s="300">
        <v>132.83691077840001</v>
      </c>
      <c r="G321" s="301">
        <v>8.5258252540800008</v>
      </c>
      <c r="H321" s="302">
        <f t="shared" si="37"/>
        <v>6.4182652277294194E-2</v>
      </c>
      <c r="I321" s="296">
        <f>VLOOKUP($A321&amp;"-"&amp;I$1,Datos_trabajo_input!$E$6:K415,7,0)</f>
        <v>0.36276121220170893</v>
      </c>
      <c r="J321" s="296">
        <f>VLOOKUP($A321&amp;"-"&amp;J$1,Datos_trabajo_input!$E$6:L415,7,0)</f>
        <v>0.18340403218665605</v>
      </c>
      <c r="K321" s="296">
        <f>VLOOKUP($A321&amp;"-"&amp;K$1,Datos_trabajo_input!$E$6:M415,7,0)</f>
        <v>0.14044859875149424</v>
      </c>
      <c r="L321" s="296">
        <f>VLOOKUP($A321&amp;"-"&amp;L$1,Datos_trabajo_input!$E$6:N415,7,0)</f>
        <v>8.0051578341523884E-3</v>
      </c>
      <c r="M321" s="296">
        <f>VLOOKUP($A321&amp;"-"&amp;M$1,Datos_trabajo_input!$E$6:O415,7,0)</f>
        <v>1.4070593704343206E-3</v>
      </c>
      <c r="N321" s="296">
        <f>VLOOKUP($A321&amp;"-"&amp;N$1,Datos_trabajo_input!$E$6:P415,7,0)</f>
        <v>0.27830859565236643</v>
      </c>
      <c r="O321" s="296">
        <f>VLOOKUP($A321&amp;"-"&amp;O$1,Datos_trabajo_input!$E$6:Q415,7,0)</f>
        <v>2.5665344003187675E-2</v>
      </c>
      <c r="P321" s="297">
        <f t="shared" si="38"/>
        <v>3.0928387041900041</v>
      </c>
      <c r="Q321" s="297">
        <f t="shared" si="39"/>
        <v>1.5636707293170935</v>
      </c>
      <c r="R321" s="297">
        <f t="shared" si="40"/>
        <v>1.1974402101356385</v>
      </c>
      <c r="S321" s="297">
        <f t="shared" si="41"/>
        <v>6.8250576825312798E-2</v>
      </c>
      <c r="T321" s="297">
        <f t="shared" si="42"/>
        <v>1.1996342314438838E-2</v>
      </c>
      <c r="U321" s="297">
        <f t="shared" si="43"/>
        <v>2.3728104532404855</v>
      </c>
      <c r="V321" s="297">
        <f t="shared" si="44"/>
        <v>0.21881823805702819</v>
      </c>
      <c r="W321" s="298">
        <f t="shared" si="45"/>
        <v>8.5258252540800008</v>
      </c>
    </row>
    <row r="322" spans="1:23">
      <c r="A322" s="175">
        <v>2014</v>
      </c>
      <c r="B322" s="285">
        <v>11</v>
      </c>
      <c r="C322" s="285" t="s">
        <v>129</v>
      </c>
      <c r="D322" s="175" t="s">
        <v>375</v>
      </c>
      <c r="E322" s="299" t="s">
        <v>29</v>
      </c>
      <c r="F322" s="300">
        <v>348.99732868490997</v>
      </c>
      <c r="G322" s="301">
        <v>31.82793801055</v>
      </c>
      <c r="H322" s="302">
        <f t="shared" ref="H322:H385" si="46">G322/F322</f>
        <v>9.1198228165481607E-2</v>
      </c>
      <c r="I322" s="296">
        <f>VLOOKUP($A322&amp;"-"&amp;I$1,Datos_trabajo_input!$E$6:K416,7,0)</f>
        <v>0.36276121220170893</v>
      </c>
      <c r="J322" s="296">
        <f>VLOOKUP($A322&amp;"-"&amp;J$1,Datos_trabajo_input!$E$6:L416,7,0)</f>
        <v>0.18340403218665605</v>
      </c>
      <c r="K322" s="296">
        <f>VLOOKUP($A322&amp;"-"&amp;K$1,Datos_trabajo_input!$E$6:M416,7,0)</f>
        <v>0.14044859875149424</v>
      </c>
      <c r="L322" s="296">
        <f>VLOOKUP($A322&amp;"-"&amp;L$1,Datos_trabajo_input!$E$6:N416,7,0)</f>
        <v>8.0051578341523884E-3</v>
      </c>
      <c r="M322" s="296">
        <f>VLOOKUP($A322&amp;"-"&amp;M$1,Datos_trabajo_input!$E$6:O416,7,0)</f>
        <v>1.4070593704343206E-3</v>
      </c>
      <c r="N322" s="296">
        <f>VLOOKUP($A322&amp;"-"&amp;N$1,Datos_trabajo_input!$E$6:P416,7,0)</f>
        <v>0.27830859565236643</v>
      </c>
      <c r="O322" s="296">
        <f>VLOOKUP($A322&amp;"-"&amp;O$1,Datos_trabajo_input!$E$6:Q416,7,0)</f>
        <v>2.5665344003187675E-2</v>
      </c>
      <c r="P322" s="297">
        <f t="shared" ref="P322:P385" si="47">I322*$G322</f>
        <v>11.545941374587965</v>
      </c>
      <c r="Q322" s="297">
        <f t="shared" ref="Q322:Q385" si="48">J322*$G322</f>
        <v>5.8373721673218055</v>
      </c>
      <c r="R322" s="297">
        <f t="shared" ref="R322:R385" si="49">K322*$G322</f>
        <v>4.4701892947311688</v>
      </c>
      <c r="S322" s="297">
        <f t="shared" ref="S322:S385" si="50">L322*$G322</f>
        <v>0.25478766731007091</v>
      </c>
      <c r="T322" s="297">
        <f t="shared" ref="T322:T385" si="51">M322*$G322</f>
        <v>4.4783798419347064E-2</v>
      </c>
      <c r="U322" s="297">
        <f t="shared" ref="U322:U385" si="52">N322*$G322</f>
        <v>8.8579887302267437</v>
      </c>
      <c r="V322" s="297">
        <f t="shared" ref="V322:V385" si="53">O322*$G322</f>
        <v>0.81687497795289854</v>
      </c>
      <c r="W322" s="298">
        <f t="shared" ref="W322:W385" si="54">SUM(P322:V322)</f>
        <v>31.827938010550003</v>
      </c>
    </row>
    <row r="323" spans="1:23">
      <c r="A323" s="175">
        <v>2014</v>
      </c>
      <c r="B323" s="285">
        <v>11</v>
      </c>
      <c r="C323" s="285" t="s">
        <v>129</v>
      </c>
      <c r="D323" s="175" t="s">
        <v>375</v>
      </c>
      <c r="E323" s="299" t="s">
        <v>30</v>
      </c>
      <c r="F323" s="300">
        <v>802.66145791865995</v>
      </c>
      <c r="G323" s="301">
        <v>69.052915934129999</v>
      </c>
      <c r="H323" s="302">
        <f t="shared" si="46"/>
        <v>8.6029938591031335E-2</v>
      </c>
      <c r="I323" s="296">
        <f>VLOOKUP($A323&amp;"-"&amp;I$1,Datos_trabajo_input!$E$6:K417,7,0)</f>
        <v>0.36276121220170893</v>
      </c>
      <c r="J323" s="296">
        <f>VLOOKUP($A323&amp;"-"&amp;J$1,Datos_trabajo_input!$E$6:L417,7,0)</f>
        <v>0.18340403218665605</v>
      </c>
      <c r="K323" s="296">
        <f>VLOOKUP($A323&amp;"-"&amp;K$1,Datos_trabajo_input!$E$6:M417,7,0)</f>
        <v>0.14044859875149424</v>
      </c>
      <c r="L323" s="296">
        <f>VLOOKUP($A323&amp;"-"&amp;L$1,Datos_trabajo_input!$E$6:N417,7,0)</f>
        <v>8.0051578341523884E-3</v>
      </c>
      <c r="M323" s="296">
        <f>VLOOKUP($A323&amp;"-"&amp;M$1,Datos_trabajo_input!$E$6:O417,7,0)</f>
        <v>1.4070593704343206E-3</v>
      </c>
      <c r="N323" s="296">
        <f>VLOOKUP($A323&amp;"-"&amp;N$1,Datos_trabajo_input!$E$6:P417,7,0)</f>
        <v>0.27830859565236643</v>
      </c>
      <c r="O323" s="296">
        <f>VLOOKUP($A323&amp;"-"&amp;O$1,Datos_trabajo_input!$E$6:Q417,7,0)</f>
        <v>2.5665344003187675E-2</v>
      </c>
      <c r="P323" s="297">
        <f t="shared" si="47"/>
        <v>25.0497194903277</v>
      </c>
      <c r="Q323" s="297">
        <f t="shared" si="48"/>
        <v>12.664583216565632</v>
      </c>
      <c r="R323" s="297">
        <f t="shared" si="49"/>
        <v>9.6983852826532875</v>
      </c>
      <c r="S323" s="297">
        <f t="shared" si="50"/>
        <v>0.55277949096116707</v>
      </c>
      <c r="T323" s="297">
        <f t="shared" si="51"/>
        <v>9.7161552420931024E-2</v>
      </c>
      <c r="U323" s="297">
        <f t="shared" si="52"/>
        <v>19.218020059328637</v>
      </c>
      <c r="V323" s="297">
        <f t="shared" si="53"/>
        <v>1.7722668418726459</v>
      </c>
      <c r="W323" s="298">
        <f t="shared" si="54"/>
        <v>69.052915934130013</v>
      </c>
    </row>
    <row r="324" spans="1:23">
      <c r="A324" s="175">
        <v>2014</v>
      </c>
      <c r="B324" s="285">
        <v>11</v>
      </c>
      <c r="C324" s="285" t="s">
        <v>129</v>
      </c>
      <c r="D324" s="175" t="s">
        <v>375</v>
      </c>
      <c r="E324" s="299" t="s">
        <v>118</v>
      </c>
      <c r="F324" s="300">
        <v>3275.9371821773798</v>
      </c>
      <c r="G324" s="301">
        <v>291.60293561064998</v>
      </c>
      <c r="H324" s="302">
        <f t="shared" si="46"/>
        <v>8.901359195686212E-2</v>
      </c>
      <c r="I324" s="296">
        <f>VLOOKUP($A324&amp;"-"&amp;I$1,Datos_trabajo_input!$E$6:K418,7,0)</f>
        <v>0.36276121220170893</v>
      </c>
      <c r="J324" s="296">
        <f>VLOOKUP($A324&amp;"-"&amp;J$1,Datos_trabajo_input!$E$6:L418,7,0)</f>
        <v>0.18340403218665605</v>
      </c>
      <c r="K324" s="296">
        <f>VLOOKUP($A324&amp;"-"&amp;K$1,Datos_trabajo_input!$E$6:M418,7,0)</f>
        <v>0.14044859875149424</v>
      </c>
      <c r="L324" s="296">
        <f>VLOOKUP($A324&amp;"-"&amp;L$1,Datos_trabajo_input!$E$6:N418,7,0)</f>
        <v>8.0051578341523884E-3</v>
      </c>
      <c r="M324" s="296">
        <f>VLOOKUP($A324&amp;"-"&amp;M$1,Datos_trabajo_input!$E$6:O418,7,0)</f>
        <v>1.4070593704343206E-3</v>
      </c>
      <c r="N324" s="296">
        <f>VLOOKUP($A324&amp;"-"&amp;N$1,Datos_trabajo_input!$E$6:P418,7,0)</f>
        <v>0.27830859565236643</v>
      </c>
      <c r="O324" s="296">
        <f>VLOOKUP($A324&amp;"-"&amp;O$1,Datos_trabajo_input!$E$6:Q418,7,0)</f>
        <v>2.5665344003187675E-2</v>
      </c>
      <c r="P324" s="297">
        <f t="shared" si="47"/>
        <v>105.78223440369626</v>
      </c>
      <c r="Q324" s="297">
        <f t="shared" si="48"/>
        <v>53.481154188459037</v>
      </c>
      <c r="R324" s="297">
        <f t="shared" si="49"/>
        <v>40.955223698337988</v>
      </c>
      <c r="S324" s="297">
        <f t="shared" si="50"/>
        <v>2.3343275244654293</v>
      </c>
      <c r="T324" s="297">
        <f t="shared" si="51"/>
        <v>0.41030264299712088</v>
      </c>
      <c r="U324" s="297">
        <f t="shared" si="52"/>
        <v>81.155603497907435</v>
      </c>
      <c r="V324" s="297">
        <f t="shared" si="53"/>
        <v>7.4840896547867173</v>
      </c>
      <c r="W324" s="298">
        <f t="shared" si="54"/>
        <v>291.60293561065004</v>
      </c>
    </row>
    <row r="325" spans="1:23">
      <c r="A325" s="175">
        <v>2014</v>
      </c>
      <c r="B325" s="285">
        <v>11</v>
      </c>
      <c r="C325" s="285" t="s">
        <v>129</v>
      </c>
      <c r="D325" s="175" t="s">
        <v>375</v>
      </c>
      <c r="E325" s="299" t="s">
        <v>32</v>
      </c>
      <c r="F325" s="300">
        <v>423.16437465271002</v>
      </c>
      <c r="G325" s="301">
        <v>28.59077358299</v>
      </c>
      <c r="H325" s="302">
        <f t="shared" si="46"/>
        <v>6.7564226328018229E-2</v>
      </c>
      <c r="I325" s="296">
        <f>VLOOKUP($A325&amp;"-"&amp;I$1,Datos_trabajo_input!$E$6:K419,7,0)</f>
        <v>0.36276121220170893</v>
      </c>
      <c r="J325" s="296">
        <f>VLOOKUP($A325&amp;"-"&amp;J$1,Datos_trabajo_input!$E$6:L419,7,0)</f>
        <v>0.18340403218665605</v>
      </c>
      <c r="K325" s="296">
        <f>VLOOKUP($A325&amp;"-"&amp;K$1,Datos_trabajo_input!$E$6:M419,7,0)</f>
        <v>0.14044859875149424</v>
      </c>
      <c r="L325" s="296">
        <f>VLOOKUP($A325&amp;"-"&amp;L$1,Datos_trabajo_input!$E$6:N419,7,0)</f>
        <v>8.0051578341523884E-3</v>
      </c>
      <c r="M325" s="296">
        <f>VLOOKUP($A325&amp;"-"&amp;M$1,Datos_trabajo_input!$E$6:O419,7,0)</f>
        <v>1.4070593704343206E-3</v>
      </c>
      <c r="N325" s="296">
        <f>VLOOKUP($A325&amp;"-"&amp;N$1,Datos_trabajo_input!$E$6:P419,7,0)</f>
        <v>0.27830859565236643</v>
      </c>
      <c r="O325" s="296">
        <f>VLOOKUP($A325&amp;"-"&amp;O$1,Datos_trabajo_input!$E$6:Q419,7,0)</f>
        <v>2.5665344003187675E-2</v>
      </c>
      <c r="P325" s="297">
        <f t="shared" si="47"/>
        <v>10.37162368275005</v>
      </c>
      <c r="Q325" s="297">
        <f t="shared" si="48"/>
        <v>5.2436631584560933</v>
      </c>
      <c r="R325" s="297">
        <f t="shared" si="49"/>
        <v>4.0155340869521838</v>
      </c>
      <c r="S325" s="297">
        <f t="shared" si="50"/>
        <v>0.22887365513234956</v>
      </c>
      <c r="T325" s="297">
        <f t="shared" si="51"/>
        <v>4.0228915877912115E-2</v>
      </c>
      <c r="U325" s="297">
        <f t="shared" si="52"/>
        <v>7.9570580444967236</v>
      </c>
      <c r="V325" s="297">
        <f t="shared" si="53"/>
        <v>0.73379203932468895</v>
      </c>
      <c r="W325" s="298">
        <f t="shared" si="54"/>
        <v>28.59077358299</v>
      </c>
    </row>
    <row r="326" spans="1:23">
      <c r="A326" s="175">
        <v>2014</v>
      </c>
      <c r="B326" s="285">
        <v>11</v>
      </c>
      <c r="C326" s="285" t="s">
        <v>129</v>
      </c>
      <c r="D326" s="175" t="s">
        <v>375</v>
      </c>
      <c r="E326" s="299" t="s">
        <v>33</v>
      </c>
      <c r="F326" s="300">
        <v>473.33972660913003</v>
      </c>
      <c r="G326" s="301">
        <v>35.731762092369998</v>
      </c>
      <c r="H326" s="302">
        <f t="shared" si="46"/>
        <v>7.5488618604531862E-2</v>
      </c>
      <c r="I326" s="296">
        <f>VLOOKUP($A326&amp;"-"&amp;I$1,Datos_trabajo_input!$E$6:K420,7,0)</f>
        <v>0.36276121220170893</v>
      </c>
      <c r="J326" s="296">
        <f>VLOOKUP($A326&amp;"-"&amp;J$1,Datos_trabajo_input!$E$6:L420,7,0)</f>
        <v>0.18340403218665605</v>
      </c>
      <c r="K326" s="296">
        <f>VLOOKUP($A326&amp;"-"&amp;K$1,Datos_trabajo_input!$E$6:M420,7,0)</f>
        <v>0.14044859875149424</v>
      </c>
      <c r="L326" s="296">
        <f>VLOOKUP($A326&amp;"-"&amp;L$1,Datos_trabajo_input!$E$6:N420,7,0)</f>
        <v>8.0051578341523884E-3</v>
      </c>
      <c r="M326" s="296">
        <f>VLOOKUP($A326&amp;"-"&amp;M$1,Datos_trabajo_input!$E$6:O420,7,0)</f>
        <v>1.4070593704343206E-3</v>
      </c>
      <c r="N326" s="296">
        <f>VLOOKUP($A326&amp;"-"&amp;N$1,Datos_trabajo_input!$E$6:P420,7,0)</f>
        <v>0.27830859565236643</v>
      </c>
      <c r="O326" s="296">
        <f>VLOOKUP($A326&amp;"-"&amp;O$1,Datos_trabajo_input!$E$6:Q420,7,0)</f>
        <v>2.5665344003187675E-2</v>
      </c>
      <c r="P326" s="297">
        <f t="shared" si="47"/>
        <v>12.962097330731211</v>
      </c>
      <c r="Q326" s="297">
        <f t="shared" si="48"/>
        <v>6.5533492448749637</v>
      </c>
      <c r="R326" s="297">
        <f t="shared" si="49"/>
        <v>5.0184759167951256</v>
      </c>
      <c r="S326" s="297">
        <f t="shared" si="50"/>
        <v>0.28603839524180502</v>
      </c>
      <c r="T326" s="297">
        <f t="shared" si="51"/>
        <v>5.0276710674199053E-2</v>
      </c>
      <c r="U326" s="297">
        <f t="shared" si="52"/>
        <v>9.9444565281119566</v>
      </c>
      <c r="V326" s="297">
        <f t="shared" si="53"/>
        <v>0.91706796594073703</v>
      </c>
      <c r="W326" s="298">
        <f t="shared" si="54"/>
        <v>35.731762092369998</v>
      </c>
    </row>
    <row r="327" spans="1:23">
      <c r="A327" s="175">
        <v>2014</v>
      </c>
      <c r="B327" s="285">
        <v>11</v>
      </c>
      <c r="C327" s="285" t="s">
        <v>129</v>
      </c>
      <c r="D327" s="175" t="s">
        <v>375</v>
      </c>
      <c r="E327" s="299" t="s">
        <v>35</v>
      </c>
      <c r="F327" s="300">
        <v>452.63238236703</v>
      </c>
      <c r="G327" s="301">
        <v>36.641865135529997</v>
      </c>
      <c r="H327" s="302">
        <f t="shared" si="46"/>
        <v>8.0952814166569909E-2</v>
      </c>
      <c r="I327" s="296">
        <f>VLOOKUP($A327&amp;"-"&amp;I$1,Datos_trabajo_input!$E$6:K421,7,0)</f>
        <v>0.36276121220170893</v>
      </c>
      <c r="J327" s="296">
        <f>VLOOKUP($A327&amp;"-"&amp;J$1,Datos_trabajo_input!$E$6:L421,7,0)</f>
        <v>0.18340403218665605</v>
      </c>
      <c r="K327" s="296">
        <f>VLOOKUP($A327&amp;"-"&amp;K$1,Datos_trabajo_input!$E$6:M421,7,0)</f>
        <v>0.14044859875149424</v>
      </c>
      <c r="L327" s="296">
        <f>VLOOKUP($A327&amp;"-"&amp;L$1,Datos_trabajo_input!$E$6:N421,7,0)</f>
        <v>8.0051578341523884E-3</v>
      </c>
      <c r="M327" s="296">
        <f>VLOOKUP($A327&amp;"-"&amp;M$1,Datos_trabajo_input!$E$6:O421,7,0)</f>
        <v>1.4070593704343206E-3</v>
      </c>
      <c r="N327" s="296">
        <f>VLOOKUP($A327&amp;"-"&amp;N$1,Datos_trabajo_input!$E$6:P421,7,0)</f>
        <v>0.27830859565236643</v>
      </c>
      <c r="O327" s="296">
        <f>VLOOKUP($A327&amp;"-"&amp;O$1,Datos_trabajo_input!$E$6:Q421,7,0)</f>
        <v>2.5665344003187675E-2</v>
      </c>
      <c r="P327" s="297">
        <f t="shared" si="47"/>
        <v>13.292247413896398</v>
      </c>
      <c r="Q327" s="297">
        <f t="shared" si="48"/>
        <v>6.7202658126958532</v>
      </c>
      <c r="R327" s="297">
        <f t="shared" si="49"/>
        <v>5.1462986139264189</v>
      </c>
      <c r="S327" s="297">
        <f t="shared" si="50"/>
        <v>0.29332391374764322</v>
      </c>
      <c r="T327" s="297">
        <f t="shared" si="51"/>
        <v>5.1557279689138119E-2</v>
      </c>
      <c r="U327" s="297">
        <f t="shared" si="52"/>
        <v>10.197746027952761</v>
      </c>
      <c r="V327" s="297">
        <f t="shared" si="53"/>
        <v>0.94042607362178632</v>
      </c>
      <c r="W327" s="298">
        <f t="shared" si="54"/>
        <v>36.641865135529997</v>
      </c>
    </row>
    <row r="328" spans="1:23">
      <c r="A328" s="175">
        <v>2014</v>
      </c>
      <c r="B328" s="285">
        <v>11</v>
      </c>
      <c r="C328" s="285" t="s">
        <v>129</v>
      </c>
      <c r="D328" s="175" t="s">
        <v>375</v>
      </c>
      <c r="E328" s="299" t="s">
        <v>36</v>
      </c>
      <c r="F328" s="300">
        <v>174.02576917389999</v>
      </c>
      <c r="G328" s="301">
        <v>15.67559728448</v>
      </c>
      <c r="H328" s="302">
        <f t="shared" si="46"/>
        <v>9.0076299383085812E-2</v>
      </c>
      <c r="I328" s="296">
        <f>VLOOKUP($A328&amp;"-"&amp;I$1,Datos_trabajo_input!$E$6:K422,7,0)</f>
        <v>0.36276121220170893</v>
      </c>
      <c r="J328" s="296">
        <f>VLOOKUP($A328&amp;"-"&amp;J$1,Datos_trabajo_input!$E$6:L422,7,0)</f>
        <v>0.18340403218665605</v>
      </c>
      <c r="K328" s="296">
        <f>VLOOKUP($A328&amp;"-"&amp;K$1,Datos_trabajo_input!$E$6:M422,7,0)</f>
        <v>0.14044859875149424</v>
      </c>
      <c r="L328" s="296">
        <f>VLOOKUP($A328&amp;"-"&amp;L$1,Datos_trabajo_input!$E$6:N422,7,0)</f>
        <v>8.0051578341523884E-3</v>
      </c>
      <c r="M328" s="296">
        <f>VLOOKUP($A328&amp;"-"&amp;M$1,Datos_trabajo_input!$E$6:O422,7,0)</f>
        <v>1.4070593704343206E-3</v>
      </c>
      <c r="N328" s="296">
        <f>VLOOKUP($A328&amp;"-"&amp;N$1,Datos_trabajo_input!$E$6:P422,7,0)</f>
        <v>0.27830859565236643</v>
      </c>
      <c r="O328" s="296">
        <f>VLOOKUP($A328&amp;"-"&amp;O$1,Datos_trabajo_input!$E$6:Q422,7,0)</f>
        <v>2.5665344003187675E-2</v>
      </c>
      <c r="P328" s="297">
        <f t="shared" si="47"/>
        <v>5.6864986729037819</v>
      </c>
      <c r="Q328" s="297">
        <f t="shared" si="48"/>
        <v>2.874967748907828</v>
      </c>
      <c r="R328" s="297">
        <f t="shared" si="49"/>
        <v>2.2016156731979444</v>
      </c>
      <c r="S328" s="297">
        <f t="shared" si="50"/>
        <v>0.12548563040687297</v>
      </c>
      <c r="T328" s="297">
        <f t="shared" si="51"/>
        <v>2.2056496046282376E-2</v>
      </c>
      <c r="U328" s="297">
        <f t="shared" si="52"/>
        <v>4.3626534662556775</v>
      </c>
      <c r="V328" s="297">
        <f t="shared" si="53"/>
        <v>0.40231959676161377</v>
      </c>
      <c r="W328" s="298">
        <f t="shared" si="54"/>
        <v>15.675597284479998</v>
      </c>
    </row>
    <row r="329" spans="1:23">
      <c r="A329" s="175">
        <v>2014</v>
      </c>
      <c r="B329" s="285">
        <v>11</v>
      </c>
      <c r="C329" s="285" t="s">
        <v>129</v>
      </c>
      <c r="D329" s="175" t="s">
        <v>375</v>
      </c>
      <c r="E329" s="299" t="s">
        <v>37</v>
      </c>
      <c r="F329" s="300">
        <v>416.56484329090989</v>
      </c>
      <c r="G329" s="301">
        <v>36.832411572079998</v>
      </c>
      <c r="H329" s="302">
        <f t="shared" si="46"/>
        <v>8.8419395360155056E-2</v>
      </c>
      <c r="I329" s="296">
        <f>VLOOKUP($A329&amp;"-"&amp;I$1,Datos_trabajo_input!$E$6:K423,7,0)</f>
        <v>0.36276121220170893</v>
      </c>
      <c r="J329" s="296">
        <f>VLOOKUP($A329&amp;"-"&amp;J$1,Datos_trabajo_input!$E$6:L423,7,0)</f>
        <v>0.18340403218665605</v>
      </c>
      <c r="K329" s="296">
        <f>VLOOKUP($A329&amp;"-"&amp;K$1,Datos_trabajo_input!$E$6:M423,7,0)</f>
        <v>0.14044859875149424</v>
      </c>
      <c r="L329" s="296">
        <f>VLOOKUP($A329&amp;"-"&amp;L$1,Datos_trabajo_input!$E$6:N423,7,0)</f>
        <v>8.0051578341523884E-3</v>
      </c>
      <c r="M329" s="296">
        <f>VLOOKUP($A329&amp;"-"&amp;M$1,Datos_trabajo_input!$E$6:O423,7,0)</f>
        <v>1.4070593704343206E-3</v>
      </c>
      <c r="N329" s="296">
        <f>VLOOKUP($A329&amp;"-"&amp;N$1,Datos_trabajo_input!$E$6:P423,7,0)</f>
        <v>0.27830859565236643</v>
      </c>
      <c r="O329" s="296">
        <f>VLOOKUP($A329&amp;"-"&amp;O$1,Datos_trabajo_input!$E$6:Q423,7,0)</f>
        <v>2.5665344003187675E-2</v>
      </c>
      <c r="P329" s="297">
        <f t="shared" si="47"/>
        <v>13.361370270199991</v>
      </c>
      <c r="Q329" s="297">
        <f t="shared" si="48"/>
        <v>6.755212797477923</v>
      </c>
      <c r="R329" s="297">
        <f t="shared" si="49"/>
        <v>5.1730605939369569</v>
      </c>
      <c r="S329" s="297">
        <f t="shared" si="50"/>
        <v>0.29484926804696127</v>
      </c>
      <c r="T329" s="297">
        <f t="shared" si="51"/>
        <v>5.1825389838188664E-2</v>
      </c>
      <c r="U329" s="297">
        <f t="shared" si="52"/>
        <v>10.250776739115555</v>
      </c>
      <c r="V329" s="297">
        <f t="shared" si="53"/>
        <v>0.94531651346442369</v>
      </c>
      <c r="W329" s="298">
        <f t="shared" si="54"/>
        <v>36.832411572079998</v>
      </c>
    </row>
    <row r="330" spans="1:23">
      <c r="A330" s="175">
        <v>2014</v>
      </c>
      <c r="B330" s="285">
        <v>11</v>
      </c>
      <c r="C330" s="285" t="s">
        <v>129</v>
      </c>
      <c r="D330" s="175" t="s">
        <v>375</v>
      </c>
      <c r="E330" s="299" t="s">
        <v>38</v>
      </c>
      <c r="F330" s="300">
        <v>56.911206454009999</v>
      </c>
      <c r="G330" s="301">
        <v>4.5644723627900001</v>
      </c>
      <c r="H330" s="302">
        <f t="shared" si="46"/>
        <v>8.02034018814652E-2</v>
      </c>
      <c r="I330" s="296">
        <f>VLOOKUP($A330&amp;"-"&amp;I$1,Datos_trabajo_input!$E$6:K424,7,0)</f>
        <v>0.36276121220170893</v>
      </c>
      <c r="J330" s="296">
        <f>VLOOKUP($A330&amp;"-"&amp;J$1,Datos_trabajo_input!$E$6:L424,7,0)</f>
        <v>0.18340403218665605</v>
      </c>
      <c r="K330" s="296">
        <f>VLOOKUP($A330&amp;"-"&amp;K$1,Datos_trabajo_input!$E$6:M424,7,0)</f>
        <v>0.14044859875149424</v>
      </c>
      <c r="L330" s="296">
        <f>VLOOKUP($A330&amp;"-"&amp;L$1,Datos_trabajo_input!$E$6:N424,7,0)</f>
        <v>8.0051578341523884E-3</v>
      </c>
      <c r="M330" s="296">
        <f>VLOOKUP($A330&amp;"-"&amp;M$1,Datos_trabajo_input!$E$6:O424,7,0)</f>
        <v>1.4070593704343206E-3</v>
      </c>
      <c r="N330" s="296">
        <f>VLOOKUP($A330&amp;"-"&amp;N$1,Datos_trabajo_input!$E$6:P424,7,0)</f>
        <v>0.27830859565236643</v>
      </c>
      <c r="O330" s="296">
        <f>VLOOKUP($A330&amp;"-"&amp;O$1,Datos_trabajo_input!$E$6:Q424,7,0)</f>
        <v>2.5665344003187675E-2</v>
      </c>
      <c r="P330" s="297">
        <f t="shared" si="47"/>
        <v>1.655813527386899</v>
      </c>
      <c r="Q330" s="297">
        <f t="shared" si="48"/>
        <v>0.8371426361402392</v>
      </c>
      <c r="R330" s="297">
        <f t="shared" si="49"/>
        <v>0.64107374739377754</v>
      </c>
      <c r="S330" s="297">
        <f t="shared" si="50"/>
        <v>3.6539321693760431E-2</v>
      </c>
      <c r="T330" s="297">
        <f t="shared" si="51"/>
        <v>6.4224836091521537E-3</v>
      </c>
      <c r="U330" s="297">
        <f t="shared" si="52"/>
        <v>1.2703318931821237</v>
      </c>
      <c r="V330" s="297">
        <f t="shared" si="53"/>
        <v>0.1171487533840482</v>
      </c>
      <c r="W330" s="298">
        <f t="shared" si="54"/>
        <v>4.5644723627899992</v>
      </c>
    </row>
    <row r="331" spans="1:23">
      <c r="A331" s="178">
        <v>2014</v>
      </c>
      <c r="B331" s="285">
        <v>11</v>
      </c>
      <c r="C331" s="285" t="s">
        <v>129</v>
      </c>
      <c r="D331" s="178" t="s">
        <v>375</v>
      </c>
      <c r="E331" s="304" t="s">
        <v>39</v>
      </c>
      <c r="F331" s="305">
        <v>79.853860012029998</v>
      </c>
      <c r="G331" s="306">
        <v>7.4659086530399996</v>
      </c>
      <c r="H331" s="307">
        <f t="shared" si="46"/>
        <v>9.3494649499914706E-2</v>
      </c>
      <c r="I331" s="296">
        <f>VLOOKUP($A331&amp;"-"&amp;I$1,Datos_trabajo_input!$E$6:K425,7,0)</f>
        <v>0.36276121220170893</v>
      </c>
      <c r="J331" s="296">
        <f>VLOOKUP($A331&amp;"-"&amp;J$1,Datos_trabajo_input!$E$6:L425,7,0)</f>
        <v>0.18340403218665605</v>
      </c>
      <c r="K331" s="296">
        <f>VLOOKUP($A331&amp;"-"&amp;K$1,Datos_trabajo_input!$E$6:M425,7,0)</f>
        <v>0.14044859875149424</v>
      </c>
      <c r="L331" s="296">
        <f>VLOOKUP($A331&amp;"-"&amp;L$1,Datos_trabajo_input!$E$6:N425,7,0)</f>
        <v>8.0051578341523884E-3</v>
      </c>
      <c r="M331" s="296">
        <f>VLOOKUP($A331&amp;"-"&amp;M$1,Datos_trabajo_input!$E$6:O425,7,0)</f>
        <v>1.4070593704343206E-3</v>
      </c>
      <c r="N331" s="296">
        <f>VLOOKUP($A331&amp;"-"&amp;N$1,Datos_trabajo_input!$E$6:P425,7,0)</f>
        <v>0.27830859565236643</v>
      </c>
      <c r="O331" s="296">
        <f>VLOOKUP($A331&amp;"-"&amp;O$1,Datos_trabajo_input!$E$6:Q425,7,0)</f>
        <v>2.5665344003187675E-2</v>
      </c>
      <c r="P331" s="297">
        <f t="shared" si="47"/>
        <v>2.708342073164018</v>
      </c>
      <c r="Q331" s="297">
        <f t="shared" si="48"/>
        <v>1.369277750904782</v>
      </c>
      <c r="R331" s="297">
        <f t="shared" si="49"/>
        <v>1.0485764087261238</v>
      </c>
      <c r="S331" s="297">
        <f t="shared" si="50"/>
        <v>5.9765777142949256E-2</v>
      </c>
      <c r="T331" s="297">
        <f t="shared" si="51"/>
        <v>1.0504976729066608E-2</v>
      </c>
      <c r="U331" s="297">
        <f t="shared" si="52"/>
        <v>2.077826552496413</v>
      </c>
      <c r="V331" s="297">
        <f t="shared" si="53"/>
        <v>0.19161511387664712</v>
      </c>
      <c r="W331" s="298">
        <f t="shared" si="54"/>
        <v>7.4659086530400005</v>
      </c>
    </row>
    <row r="332" spans="1:23">
      <c r="A332" s="172">
        <v>2014</v>
      </c>
      <c r="B332" s="285">
        <v>10</v>
      </c>
      <c r="C332" s="285" t="s">
        <v>128</v>
      </c>
      <c r="D332" s="172" t="s">
        <v>376</v>
      </c>
      <c r="E332" s="172" t="s">
        <v>34</v>
      </c>
      <c r="F332" s="293">
        <v>858.91327535951996</v>
      </c>
      <c r="G332" s="294">
        <v>69.140479998359993</v>
      </c>
      <c r="H332" s="295">
        <f t="shared" si="46"/>
        <v>8.0497626456430646E-2</v>
      </c>
      <c r="I332" s="296">
        <f>VLOOKUP($A332&amp;"-"&amp;I$1,Datos_trabajo_input!$E$6:K426,7,0)</f>
        <v>0.36276121220170893</v>
      </c>
      <c r="J332" s="296">
        <f>VLOOKUP($A332&amp;"-"&amp;J$1,Datos_trabajo_input!$E$6:L426,7,0)</f>
        <v>0.18340403218665605</v>
      </c>
      <c r="K332" s="296">
        <f>VLOOKUP($A332&amp;"-"&amp;K$1,Datos_trabajo_input!$E$6:M426,7,0)</f>
        <v>0.14044859875149424</v>
      </c>
      <c r="L332" s="296">
        <f>VLOOKUP($A332&amp;"-"&amp;L$1,Datos_trabajo_input!$E$6:N426,7,0)</f>
        <v>8.0051578341523884E-3</v>
      </c>
      <c r="M332" s="296">
        <f>VLOOKUP($A332&amp;"-"&amp;M$1,Datos_trabajo_input!$E$6:O426,7,0)</f>
        <v>1.4070593704343206E-3</v>
      </c>
      <c r="N332" s="296">
        <f>VLOOKUP($A332&amp;"-"&amp;N$1,Datos_trabajo_input!$E$6:P426,7,0)</f>
        <v>0.27830859565236643</v>
      </c>
      <c r="O332" s="296">
        <f>VLOOKUP($A332&amp;"-"&amp;O$1,Datos_trabajo_input!$E$6:Q426,7,0)</f>
        <v>2.5665344003187675E-2</v>
      </c>
      <c r="P332" s="297">
        <f t="shared" si="47"/>
        <v>25.08148433641308</v>
      </c>
      <c r="Q332" s="297">
        <f t="shared" si="48"/>
        <v>12.680642819020065</v>
      </c>
      <c r="R332" s="297">
        <f t="shared" si="49"/>
        <v>9.7106835327753753</v>
      </c>
      <c r="S332" s="297">
        <f t="shared" si="50"/>
        <v>0.55348045511592803</v>
      </c>
      <c r="T332" s="297">
        <f t="shared" si="51"/>
        <v>9.7284760258019146E-2</v>
      </c>
      <c r="U332" s="297">
        <f t="shared" si="52"/>
        <v>19.242389891074101</v>
      </c>
      <c r="V332" s="297">
        <f t="shared" si="53"/>
        <v>1.7745142037034261</v>
      </c>
      <c r="W332" s="298">
        <f t="shared" si="54"/>
        <v>69.140479998360007</v>
      </c>
    </row>
    <row r="333" spans="1:23">
      <c r="A333" s="175">
        <v>2014</v>
      </c>
      <c r="B333" s="285">
        <v>10</v>
      </c>
      <c r="C333" s="285" t="s">
        <v>128</v>
      </c>
      <c r="D333" s="175" t="s">
        <v>376</v>
      </c>
      <c r="E333" s="299" t="s">
        <v>25</v>
      </c>
      <c r="F333" s="300">
        <v>73.589669966630012</v>
      </c>
      <c r="G333" s="301">
        <v>4.6347186134099996</v>
      </c>
      <c r="H333" s="302">
        <f t="shared" si="46"/>
        <v>6.2980559846397735E-2</v>
      </c>
      <c r="I333" s="296">
        <f>VLOOKUP($A333&amp;"-"&amp;I$1,Datos_trabajo_input!$E$6:K427,7,0)</f>
        <v>0.36276121220170893</v>
      </c>
      <c r="J333" s="296">
        <f>VLOOKUP($A333&amp;"-"&amp;J$1,Datos_trabajo_input!$E$6:L427,7,0)</f>
        <v>0.18340403218665605</v>
      </c>
      <c r="K333" s="296">
        <f>VLOOKUP($A333&amp;"-"&amp;K$1,Datos_trabajo_input!$E$6:M427,7,0)</f>
        <v>0.14044859875149424</v>
      </c>
      <c r="L333" s="296">
        <f>VLOOKUP($A333&amp;"-"&amp;L$1,Datos_trabajo_input!$E$6:N427,7,0)</f>
        <v>8.0051578341523884E-3</v>
      </c>
      <c r="M333" s="296">
        <f>VLOOKUP($A333&amp;"-"&amp;M$1,Datos_trabajo_input!$E$6:O427,7,0)</f>
        <v>1.4070593704343206E-3</v>
      </c>
      <c r="N333" s="296">
        <f>VLOOKUP($A333&amp;"-"&amp;N$1,Datos_trabajo_input!$E$6:P427,7,0)</f>
        <v>0.27830859565236643</v>
      </c>
      <c r="O333" s="296">
        <f>VLOOKUP($A333&amp;"-"&amp;O$1,Datos_trabajo_input!$E$6:Q427,7,0)</f>
        <v>2.5665344003187675E-2</v>
      </c>
      <c r="P333" s="297">
        <f t="shared" si="47"/>
        <v>1.681296142414435</v>
      </c>
      <c r="Q333" s="297">
        <f t="shared" si="48"/>
        <v>0.85002608174994143</v>
      </c>
      <c r="R333" s="297">
        <f t="shared" si="49"/>
        <v>0.65093973486090273</v>
      </c>
      <c r="S333" s="297">
        <f t="shared" si="50"/>
        <v>3.7101654017230951E-2</v>
      </c>
      <c r="T333" s="297">
        <f t="shared" si="51"/>
        <v>6.5213242543249016E-3</v>
      </c>
      <c r="U333" s="297">
        <f t="shared" si="52"/>
        <v>1.2898820285420201</v>
      </c>
      <c r="V333" s="297">
        <f t="shared" si="53"/>
        <v>0.11895164757114463</v>
      </c>
      <c r="W333" s="298">
        <f t="shared" si="54"/>
        <v>4.6347186134099996</v>
      </c>
    </row>
    <row r="334" spans="1:23">
      <c r="A334" s="175">
        <v>2014</v>
      </c>
      <c r="B334" s="285">
        <v>10</v>
      </c>
      <c r="C334" s="285" t="s">
        <v>128</v>
      </c>
      <c r="D334" s="175" t="s">
        <v>376</v>
      </c>
      <c r="E334" s="299" t="s">
        <v>26</v>
      </c>
      <c r="F334" s="300">
        <v>156.11434755939999</v>
      </c>
      <c r="G334" s="301">
        <v>13.05524081331</v>
      </c>
      <c r="H334" s="302">
        <f t="shared" si="46"/>
        <v>8.3626143384051291E-2</v>
      </c>
      <c r="I334" s="296">
        <f>VLOOKUP($A334&amp;"-"&amp;I$1,Datos_trabajo_input!$E$6:K428,7,0)</f>
        <v>0.36276121220170893</v>
      </c>
      <c r="J334" s="296">
        <f>VLOOKUP($A334&amp;"-"&amp;J$1,Datos_trabajo_input!$E$6:L428,7,0)</f>
        <v>0.18340403218665605</v>
      </c>
      <c r="K334" s="296">
        <f>VLOOKUP($A334&amp;"-"&amp;K$1,Datos_trabajo_input!$E$6:M428,7,0)</f>
        <v>0.14044859875149424</v>
      </c>
      <c r="L334" s="296">
        <f>VLOOKUP($A334&amp;"-"&amp;L$1,Datos_trabajo_input!$E$6:N428,7,0)</f>
        <v>8.0051578341523884E-3</v>
      </c>
      <c r="M334" s="296">
        <f>VLOOKUP($A334&amp;"-"&amp;M$1,Datos_trabajo_input!$E$6:O428,7,0)</f>
        <v>1.4070593704343206E-3</v>
      </c>
      <c r="N334" s="296">
        <f>VLOOKUP($A334&amp;"-"&amp;N$1,Datos_trabajo_input!$E$6:P428,7,0)</f>
        <v>0.27830859565236643</v>
      </c>
      <c r="O334" s="296">
        <f>VLOOKUP($A334&amp;"-"&amp;O$1,Datos_trabajo_input!$E$6:Q428,7,0)</f>
        <v>2.5665344003187675E-2</v>
      </c>
      <c r="P334" s="297">
        <f t="shared" si="47"/>
        <v>4.7359349830215596</v>
      </c>
      <c r="Q334" s="297">
        <f t="shared" si="48"/>
        <v>2.3943838063288529</v>
      </c>
      <c r="R334" s="297">
        <f t="shared" si="49"/>
        <v>1.8335902785927074</v>
      </c>
      <c r="S334" s="297">
        <f t="shared" si="50"/>
        <v>0.10450926327341455</v>
      </c>
      <c r="T334" s="297">
        <f t="shared" si="51"/>
        <v>1.8369498919644418E-2</v>
      </c>
      <c r="U334" s="297">
        <f t="shared" si="52"/>
        <v>3.6333857366557645</v>
      </c>
      <c r="V334" s="297">
        <f t="shared" si="53"/>
        <v>0.3350672465180568</v>
      </c>
      <c r="W334" s="298">
        <f t="shared" si="54"/>
        <v>13.05524081331</v>
      </c>
    </row>
    <row r="335" spans="1:23">
      <c r="A335" s="175">
        <v>2014</v>
      </c>
      <c r="B335" s="285">
        <v>10</v>
      </c>
      <c r="C335" s="285" t="s">
        <v>128</v>
      </c>
      <c r="D335" s="175" t="s">
        <v>376</v>
      </c>
      <c r="E335" s="299" t="s">
        <v>27</v>
      </c>
      <c r="F335" s="300">
        <v>269.80461109289001</v>
      </c>
      <c r="G335" s="301">
        <v>16.6198256998</v>
      </c>
      <c r="H335" s="302">
        <f t="shared" si="46"/>
        <v>6.1599487245523846E-2</v>
      </c>
      <c r="I335" s="296">
        <f>VLOOKUP($A335&amp;"-"&amp;I$1,Datos_trabajo_input!$E$6:K429,7,0)</f>
        <v>0.36276121220170893</v>
      </c>
      <c r="J335" s="296">
        <f>VLOOKUP($A335&amp;"-"&amp;J$1,Datos_trabajo_input!$E$6:L429,7,0)</f>
        <v>0.18340403218665605</v>
      </c>
      <c r="K335" s="296">
        <f>VLOOKUP($A335&amp;"-"&amp;K$1,Datos_trabajo_input!$E$6:M429,7,0)</f>
        <v>0.14044859875149424</v>
      </c>
      <c r="L335" s="296">
        <f>VLOOKUP($A335&amp;"-"&amp;L$1,Datos_trabajo_input!$E$6:N429,7,0)</f>
        <v>8.0051578341523884E-3</v>
      </c>
      <c r="M335" s="296">
        <f>VLOOKUP($A335&amp;"-"&amp;M$1,Datos_trabajo_input!$E$6:O429,7,0)</f>
        <v>1.4070593704343206E-3</v>
      </c>
      <c r="N335" s="296">
        <f>VLOOKUP($A335&amp;"-"&amp;N$1,Datos_trabajo_input!$E$6:P429,7,0)</f>
        <v>0.27830859565236643</v>
      </c>
      <c r="O335" s="296">
        <f>VLOOKUP($A335&amp;"-"&amp;O$1,Datos_trabajo_input!$E$6:Q429,7,0)</f>
        <v>2.5665344003187675E-2</v>
      </c>
      <c r="P335" s="297">
        <f t="shared" si="47"/>
        <v>6.0290281174405633</v>
      </c>
      <c r="Q335" s="297">
        <f t="shared" si="48"/>
        <v>3.0481430475827325</v>
      </c>
      <c r="R335" s="297">
        <f t="shared" si="49"/>
        <v>2.3342312310309818</v>
      </c>
      <c r="S335" s="297">
        <f t="shared" si="50"/>
        <v>0.13304432790300116</v>
      </c>
      <c r="T335" s="297">
        <f t="shared" si="51"/>
        <v>2.3385081485888731E-2</v>
      </c>
      <c r="U335" s="297">
        <f t="shared" si="52"/>
        <v>4.6254403504984465</v>
      </c>
      <c r="V335" s="297">
        <f t="shared" si="53"/>
        <v>0.42655354385838634</v>
      </c>
      <c r="W335" s="298">
        <f t="shared" si="54"/>
        <v>16.6198256998</v>
      </c>
    </row>
    <row r="336" spans="1:23">
      <c r="A336" s="175">
        <v>2014</v>
      </c>
      <c r="B336" s="285">
        <v>10</v>
      </c>
      <c r="C336" s="285" t="s">
        <v>128</v>
      </c>
      <c r="D336" s="175" t="s">
        <v>376</v>
      </c>
      <c r="E336" s="299" t="s">
        <v>28</v>
      </c>
      <c r="F336" s="300">
        <v>131.35061001806</v>
      </c>
      <c r="G336" s="301">
        <v>8.2878357099500004</v>
      </c>
      <c r="H336" s="302">
        <f t="shared" si="46"/>
        <v>6.309704773210012E-2</v>
      </c>
      <c r="I336" s="296">
        <f>VLOOKUP($A336&amp;"-"&amp;I$1,Datos_trabajo_input!$E$6:K430,7,0)</f>
        <v>0.36276121220170893</v>
      </c>
      <c r="J336" s="296">
        <f>VLOOKUP($A336&amp;"-"&amp;J$1,Datos_trabajo_input!$E$6:L430,7,0)</f>
        <v>0.18340403218665605</v>
      </c>
      <c r="K336" s="296">
        <f>VLOOKUP($A336&amp;"-"&amp;K$1,Datos_trabajo_input!$E$6:M430,7,0)</f>
        <v>0.14044859875149424</v>
      </c>
      <c r="L336" s="296">
        <f>VLOOKUP($A336&amp;"-"&amp;L$1,Datos_trabajo_input!$E$6:N430,7,0)</f>
        <v>8.0051578341523884E-3</v>
      </c>
      <c r="M336" s="296">
        <f>VLOOKUP($A336&amp;"-"&amp;M$1,Datos_trabajo_input!$E$6:O430,7,0)</f>
        <v>1.4070593704343206E-3</v>
      </c>
      <c r="N336" s="296">
        <f>VLOOKUP($A336&amp;"-"&amp;N$1,Datos_trabajo_input!$E$6:P430,7,0)</f>
        <v>0.27830859565236643</v>
      </c>
      <c r="O336" s="296">
        <f>VLOOKUP($A336&amp;"-"&amp;O$1,Datos_trabajo_input!$E$6:Q430,7,0)</f>
        <v>2.5665344003187675E-2</v>
      </c>
      <c r="P336" s="297">
        <f t="shared" si="47"/>
        <v>3.0065053286700731</v>
      </c>
      <c r="Q336" s="297">
        <f t="shared" si="48"/>
        <v>1.5200224873053871</v>
      </c>
      <c r="R336" s="297">
        <f t="shared" si="49"/>
        <v>1.1640149121450729</v>
      </c>
      <c r="S336" s="297">
        <f t="shared" si="50"/>
        <v>6.6345432961674167E-2</v>
      </c>
      <c r="T336" s="297">
        <f t="shared" si="51"/>
        <v>1.1661476896305327E-2</v>
      </c>
      <c r="U336" s="297">
        <f t="shared" si="52"/>
        <v>2.3065759174337179</v>
      </c>
      <c r="V336" s="297">
        <f t="shared" si="53"/>
        <v>0.21271015453776992</v>
      </c>
      <c r="W336" s="298">
        <f t="shared" si="54"/>
        <v>8.2878357099500022</v>
      </c>
    </row>
    <row r="337" spans="1:23">
      <c r="A337" s="175">
        <v>2014</v>
      </c>
      <c r="B337" s="285">
        <v>10</v>
      </c>
      <c r="C337" s="285" t="s">
        <v>128</v>
      </c>
      <c r="D337" s="175" t="s">
        <v>376</v>
      </c>
      <c r="E337" s="299" t="s">
        <v>29</v>
      </c>
      <c r="F337" s="300">
        <v>341.93579706492</v>
      </c>
      <c r="G337" s="301">
        <v>32.89880337708</v>
      </c>
      <c r="H337" s="302">
        <f t="shared" si="46"/>
        <v>9.6213393448343246E-2</v>
      </c>
      <c r="I337" s="296">
        <f>VLOOKUP($A337&amp;"-"&amp;I$1,Datos_trabajo_input!$E$6:K431,7,0)</f>
        <v>0.36276121220170893</v>
      </c>
      <c r="J337" s="296">
        <f>VLOOKUP($A337&amp;"-"&amp;J$1,Datos_trabajo_input!$E$6:L431,7,0)</f>
        <v>0.18340403218665605</v>
      </c>
      <c r="K337" s="296">
        <f>VLOOKUP($A337&amp;"-"&amp;K$1,Datos_trabajo_input!$E$6:M431,7,0)</f>
        <v>0.14044859875149424</v>
      </c>
      <c r="L337" s="296">
        <f>VLOOKUP($A337&amp;"-"&amp;L$1,Datos_trabajo_input!$E$6:N431,7,0)</f>
        <v>8.0051578341523884E-3</v>
      </c>
      <c r="M337" s="296">
        <f>VLOOKUP($A337&amp;"-"&amp;M$1,Datos_trabajo_input!$E$6:O431,7,0)</f>
        <v>1.4070593704343206E-3</v>
      </c>
      <c r="N337" s="296">
        <f>VLOOKUP($A337&amp;"-"&amp;N$1,Datos_trabajo_input!$E$6:P431,7,0)</f>
        <v>0.27830859565236643</v>
      </c>
      <c r="O337" s="296">
        <f>VLOOKUP($A337&amp;"-"&amp;O$1,Datos_trabajo_input!$E$6:Q431,7,0)</f>
        <v>2.5665344003187675E-2</v>
      </c>
      <c r="P337" s="297">
        <f t="shared" si="47"/>
        <v>11.934409793055217</v>
      </c>
      <c r="Q337" s="297">
        <f t="shared" si="48"/>
        <v>6.0337731934724488</v>
      </c>
      <c r="R337" s="297">
        <f t="shared" si="49"/>
        <v>4.6205908349118125</v>
      </c>
      <c r="S337" s="297">
        <f t="shared" si="50"/>
        <v>0.26336011358827099</v>
      </c>
      <c r="T337" s="297">
        <f t="shared" si="51"/>
        <v>4.6290569567796688E-2</v>
      </c>
      <c r="U337" s="297">
        <f t="shared" si="52"/>
        <v>9.1560197665184653</v>
      </c>
      <c r="V337" s="297">
        <f t="shared" si="53"/>
        <v>0.84435910596599062</v>
      </c>
      <c r="W337" s="298">
        <f t="shared" si="54"/>
        <v>32.89880337708</v>
      </c>
    </row>
    <row r="338" spans="1:23">
      <c r="A338" s="175">
        <v>2014</v>
      </c>
      <c r="B338" s="285">
        <v>10</v>
      </c>
      <c r="C338" s="285" t="s">
        <v>128</v>
      </c>
      <c r="D338" s="175" t="s">
        <v>376</v>
      </c>
      <c r="E338" s="299" t="s">
        <v>30</v>
      </c>
      <c r="F338" s="300">
        <v>799.11614207443995</v>
      </c>
      <c r="G338" s="301">
        <v>71.332364477539997</v>
      </c>
      <c r="H338" s="302">
        <f t="shared" si="46"/>
        <v>8.9264076548831853E-2</v>
      </c>
      <c r="I338" s="296">
        <f>VLOOKUP($A338&amp;"-"&amp;I$1,Datos_trabajo_input!$E$6:K432,7,0)</f>
        <v>0.36276121220170893</v>
      </c>
      <c r="J338" s="296">
        <f>VLOOKUP($A338&amp;"-"&amp;J$1,Datos_trabajo_input!$E$6:L432,7,0)</f>
        <v>0.18340403218665605</v>
      </c>
      <c r="K338" s="296">
        <f>VLOOKUP($A338&amp;"-"&amp;K$1,Datos_trabajo_input!$E$6:M432,7,0)</f>
        <v>0.14044859875149424</v>
      </c>
      <c r="L338" s="296">
        <f>VLOOKUP($A338&amp;"-"&amp;L$1,Datos_trabajo_input!$E$6:N432,7,0)</f>
        <v>8.0051578341523884E-3</v>
      </c>
      <c r="M338" s="296">
        <f>VLOOKUP($A338&amp;"-"&amp;M$1,Datos_trabajo_input!$E$6:O432,7,0)</f>
        <v>1.4070593704343206E-3</v>
      </c>
      <c r="N338" s="296">
        <f>VLOOKUP($A338&amp;"-"&amp;N$1,Datos_trabajo_input!$E$6:P432,7,0)</f>
        <v>0.27830859565236643</v>
      </c>
      <c r="O338" s="296">
        <f>VLOOKUP($A338&amp;"-"&amp;O$1,Datos_trabajo_input!$E$6:Q432,7,0)</f>
        <v>2.5665344003187675E-2</v>
      </c>
      <c r="P338" s="297">
        <f t="shared" si="47"/>
        <v>25.876615007086532</v>
      </c>
      <c r="Q338" s="297">
        <f t="shared" si="48"/>
        <v>13.082643270589026</v>
      </c>
      <c r="R338" s="297">
        <f t="shared" si="49"/>
        <v>10.018530636501357</v>
      </c>
      <c r="S338" s="297">
        <f t="shared" si="50"/>
        <v>0.57102683632599283</v>
      </c>
      <c r="T338" s="297">
        <f t="shared" si="51"/>
        <v>0.10036887185335892</v>
      </c>
      <c r="U338" s="297">
        <f t="shared" si="52"/>
        <v>19.852410182306905</v>
      </c>
      <c r="V338" s="297">
        <f t="shared" si="53"/>
        <v>1.8307696728768288</v>
      </c>
      <c r="W338" s="298">
        <f t="shared" si="54"/>
        <v>71.332364477539997</v>
      </c>
    </row>
    <row r="339" spans="1:23">
      <c r="A339" s="175">
        <v>2014</v>
      </c>
      <c r="B339" s="285">
        <v>10</v>
      </c>
      <c r="C339" s="285" t="s">
        <v>128</v>
      </c>
      <c r="D339" s="175" t="s">
        <v>376</v>
      </c>
      <c r="E339" s="299" t="s">
        <v>118</v>
      </c>
      <c r="F339" s="300">
        <v>3285.4644326018301</v>
      </c>
      <c r="G339" s="301">
        <v>286.43346717511002</v>
      </c>
      <c r="H339" s="302">
        <f t="shared" si="46"/>
        <v>8.7182032571351625E-2</v>
      </c>
      <c r="I339" s="296">
        <f>VLOOKUP($A339&amp;"-"&amp;I$1,Datos_trabajo_input!$E$6:K433,7,0)</f>
        <v>0.36276121220170893</v>
      </c>
      <c r="J339" s="296">
        <f>VLOOKUP($A339&amp;"-"&amp;J$1,Datos_trabajo_input!$E$6:L433,7,0)</f>
        <v>0.18340403218665605</v>
      </c>
      <c r="K339" s="296">
        <f>VLOOKUP($A339&amp;"-"&amp;K$1,Datos_trabajo_input!$E$6:M433,7,0)</f>
        <v>0.14044859875149424</v>
      </c>
      <c r="L339" s="296">
        <f>VLOOKUP($A339&amp;"-"&amp;L$1,Datos_trabajo_input!$E$6:N433,7,0)</f>
        <v>8.0051578341523884E-3</v>
      </c>
      <c r="M339" s="296">
        <f>VLOOKUP($A339&amp;"-"&amp;M$1,Datos_trabajo_input!$E$6:O433,7,0)</f>
        <v>1.4070593704343206E-3</v>
      </c>
      <c r="N339" s="296">
        <f>VLOOKUP($A339&amp;"-"&amp;N$1,Datos_trabajo_input!$E$6:P433,7,0)</f>
        <v>0.27830859565236643</v>
      </c>
      <c r="O339" s="296">
        <f>VLOOKUP($A339&amp;"-"&amp;O$1,Datos_trabajo_input!$E$6:Q433,7,0)</f>
        <v>2.5665344003187675E-2</v>
      </c>
      <c r="P339" s="297">
        <f t="shared" si="47"/>
        <v>103.90695176758132</v>
      </c>
      <c r="Q339" s="297">
        <f t="shared" si="48"/>
        <v>52.53305283311937</v>
      </c>
      <c r="R339" s="297">
        <f t="shared" si="49"/>
        <v>40.229179100276326</v>
      </c>
      <c r="S339" s="297">
        <f t="shared" si="50"/>
        <v>2.292945113720263</v>
      </c>
      <c r="T339" s="297">
        <f t="shared" si="51"/>
        <v>0.40302889399472996</v>
      </c>
      <c r="U339" s="297">
        <f t="shared" si="52"/>
        <v>79.716895997343073</v>
      </c>
      <c r="V339" s="297">
        <f t="shared" si="53"/>
        <v>7.3514134690749637</v>
      </c>
      <c r="W339" s="298">
        <f t="shared" si="54"/>
        <v>286.43346717511002</v>
      </c>
    </row>
    <row r="340" spans="1:23">
      <c r="A340" s="175">
        <v>2014</v>
      </c>
      <c r="B340" s="285">
        <v>10</v>
      </c>
      <c r="C340" s="285" t="s">
        <v>128</v>
      </c>
      <c r="D340" s="175" t="s">
        <v>376</v>
      </c>
      <c r="E340" s="299" t="s">
        <v>32</v>
      </c>
      <c r="F340" s="300">
        <v>415.66824325155</v>
      </c>
      <c r="G340" s="301">
        <v>30.533304297610002</v>
      </c>
      <c r="H340" s="302">
        <f t="shared" si="46"/>
        <v>7.3455946643323819E-2</v>
      </c>
      <c r="I340" s="296">
        <f>VLOOKUP($A340&amp;"-"&amp;I$1,Datos_trabajo_input!$E$6:K434,7,0)</f>
        <v>0.36276121220170893</v>
      </c>
      <c r="J340" s="296">
        <f>VLOOKUP($A340&amp;"-"&amp;J$1,Datos_trabajo_input!$E$6:L434,7,0)</f>
        <v>0.18340403218665605</v>
      </c>
      <c r="K340" s="296">
        <f>VLOOKUP($A340&amp;"-"&amp;K$1,Datos_trabajo_input!$E$6:M434,7,0)</f>
        <v>0.14044859875149424</v>
      </c>
      <c r="L340" s="296">
        <f>VLOOKUP($A340&amp;"-"&amp;L$1,Datos_trabajo_input!$E$6:N434,7,0)</f>
        <v>8.0051578341523884E-3</v>
      </c>
      <c r="M340" s="296">
        <f>VLOOKUP($A340&amp;"-"&amp;M$1,Datos_trabajo_input!$E$6:O434,7,0)</f>
        <v>1.4070593704343206E-3</v>
      </c>
      <c r="N340" s="296">
        <f>VLOOKUP($A340&amp;"-"&amp;N$1,Datos_trabajo_input!$E$6:P434,7,0)</f>
        <v>0.27830859565236643</v>
      </c>
      <c r="O340" s="296">
        <f>VLOOKUP($A340&amp;"-"&amp;O$1,Datos_trabajo_input!$E$6:Q434,7,0)</f>
        <v>2.5665344003187675E-2</v>
      </c>
      <c r="P340" s="297">
        <f t="shared" si="47"/>
        <v>11.076298479524652</v>
      </c>
      <c r="Q340" s="297">
        <f t="shared" si="48"/>
        <v>5.5999311241638283</v>
      </c>
      <c r="R340" s="297">
        <f t="shared" si="49"/>
        <v>4.2883598038523019</v>
      </c>
      <c r="S340" s="297">
        <f t="shared" si="50"/>
        <v>0.24442392010057148</v>
      </c>
      <c r="T340" s="297">
        <f t="shared" si="51"/>
        <v>4.2962171922274667E-2</v>
      </c>
      <c r="U340" s="297">
        <f t="shared" si="52"/>
        <v>8.4976810396942035</v>
      </c>
      <c r="V340" s="297">
        <f t="shared" si="53"/>
        <v>0.78364775835216938</v>
      </c>
      <c r="W340" s="298">
        <f t="shared" si="54"/>
        <v>30.533304297610002</v>
      </c>
    </row>
    <row r="341" spans="1:23">
      <c r="A341" s="175">
        <v>2014</v>
      </c>
      <c r="B341" s="285">
        <v>10</v>
      </c>
      <c r="C341" s="285" t="s">
        <v>128</v>
      </c>
      <c r="D341" s="175" t="s">
        <v>376</v>
      </c>
      <c r="E341" s="299" t="s">
        <v>33</v>
      </c>
      <c r="F341" s="300">
        <v>456.85731114975999</v>
      </c>
      <c r="G341" s="301">
        <v>36.512357791760003</v>
      </c>
      <c r="H341" s="302">
        <f t="shared" si="46"/>
        <v>7.99207036872637E-2</v>
      </c>
      <c r="I341" s="296">
        <f>VLOOKUP($A341&amp;"-"&amp;I$1,Datos_trabajo_input!$E$6:K435,7,0)</f>
        <v>0.36276121220170893</v>
      </c>
      <c r="J341" s="296">
        <f>VLOOKUP($A341&amp;"-"&amp;J$1,Datos_trabajo_input!$E$6:L435,7,0)</f>
        <v>0.18340403218665605</v>
      </c>
      <c r="K341" s="296">
        <f>VLOOKUP($A341&amp;"-"&amp;K$1,Datos_trabajo_input!$E$6:M435,7,0)</f>
        <v>0.14044859875149424</v>
      </c>
      <c r="L341" s="296">
        <f>VLOOKUP($A341&amp;"-"&amp;L$1,Datos_trabajo_input!$E$6:N435,7,0)</f>
        <v>8.0051578341523884E-3</v>
      </c>
      <c r="M341" s="296">
        <f>VLOOKUP($A341&amp;"-"&amp;M$1,Datos_trabajo_input!$E$6:O435,7,0)</f>
        <v>1.4070593704343206E-3</v>
      </c>
      <c r="N341" s="296">
        <f>VLOOKUP($A341&amp;"-"&amp;N$1,Datos_trabajo_input!$E$6:P435,7,0)</f>
        <v>0.27830859565236643</v>
      </c>
      <c r="O341" s="296">
        <f>VLOOKUP($A341&amp;"-"&amp;O$1,Datos_trabajo_input!$E$6:Q435,7,0)</f>
        <v>2.5665344003187675E-2</v>
      </c>
      <c r="P341" s="297">
        <f t="shared" si="47"/>
        <v>13.245267172881372</v>
      </c>
      <c r="Q341" s="297">
        <f t="shared" si="48"/>
        <v>6.6965136436506532</v>
      </c>
      <c r="R341" s="297">
        <f t="shared" si="49"/>
        <v>5.1281094889658947</v>
      </c>
      <c r="S341" s="297">
        <f t="shared" si="50"/>
        <v>0.29228718702008261</v>
      </c>
      <c r="T341" s="297">
        <f t="shared" si="51"/>
        <v>5.1375055167546486E-2</v>
      </c>
      <c r="U341" s="297">
        <f t="shared" si="52"/>
        <v>10.161703020981465</v>
      </c>
      <c r="V341" s="297">
        <f t="shared" si="53"/>
        <v>0.93710222309299041</v>
      </c>
      <c r="W341" s="298">
        <f t="shared" si="54"/>
        <v>36.512357791760003</v>
      </c>
    </row>
    <row r="342" spans="1:23">
      <c r="A342" s="175">
        <v>2014</v>
      </c>
      <c r="B342" s="285">
        <v>10</v>
      </c>
      <c r="C342" s="285" t="s">
        <v>128</v>
      </c>
      <c r="D342" s="175" t="s">
        <v>376</v>
      </c>
      <c r="E342" s="299" t="s">
        <v>35</v>
      </c>
      <c r="F342" s="300">
        <v>455.34429796687999</v>
      </c>
      <c r="G342" s="301">
        <v>38.096267176600001</v>
      </c>
      <c r="H342" s="302">
        <f t="shared" si="46"/>
        <v>8.3664750709958338E-2</v>
      </c>
      <c r="I342" s="296">
        <f>VLOOKUP($A342&amp;"-"&amp;I$1,Datos_trabajo_input!$E$6:K436,7,0)</f>
        <v>0.36276121220170893</v>
      </c>
      <c r="J342" s="296">
        <f>VLOOKUP($A342&amp;"-"&amp;J$1,Datos_trabajo_input!$E$6:L436,7,0)</f>
        <v>0.18340403218665605</v>
      </c>
      <c r="K342" s="296">
        <f>VLOOKUP($A342&amp;"-"&amp;K$1,Datos_trabajo_input!$E$6:M436,7,0)</f>
        <v>0.14044859875149424</v>
      </c>
      <c r="L342" s="296">
        <f>VLOOKUP($A342&amp;"-"&amp;L$1,Datos_trabajo_input!$E$6:N436,7,0)</f>
        <v>8.0051578341523884E-3</v>
      </c>
      <c r="M342" s="296">
        <f>VLOOKUP($A342&amp;"-"&amp;M$1,Datos_trabajo_input!$E$6:O436,7,0)</f>
        <v>1.4070593704343206E-3</v>
      </c>
      <c r="N342" s="296">
        <f>VLOOKUP($A342&amp;"-"&amp;N$1,Datos_trabajo_input!$E$6:P436,7,0)</f>
        <v>0.27830859565236643</v>
      </c>
      <c r="O342" s="296">
        <f>VLOOKUP($A342&amp;"-"&amp;O$1,Datos_trabajo_input!$E$6:Q436,7,0)</f>
        <v>2.5665344003187675E-2</v>
      </c>
      <c r="P342" s="297">
        <f t="shared" si="47"/>
        <v>13.819848061343592</v>
      </c>
      <c r="Q342" s="297">
        <f t="shared" si="48"/>
        <v>6.9870090114485945</v>
      </c>
      <c r="R342" s="297">
        <f t="shared" si="49"/>
        <v>5.3505673426160136</v>
      </c>
      <c r="S342" s="297">
        <f t="shared" si="50"/>
        <v>0.30496663164072196</v>
      </c>
      <c r="T342" s="297">
        <f t="shared" si="51"/>
        <v>5.3603709709404472E-2</v>
      </c>
      <c r="U342" s="297">
        <f t="shared" si="52"/>
        <v>10.602518617516889</v>
      </c>
      <c r="V342" s="297">
        <f t="shared" si="53"/>
        <v>0.97775380232478637</v>
      </c>
      <c r="W342" s="298">
        <f t="shared" si="54"/>
        <v>38.096267176599994</v>
      </c>
    </row>
    <row r="343" spans="1:23">
      <c r="A343" s="175">
        <v>2014</v>
      </c>
      <c r="B343" s="285">
        <v>10</v>
      </c>
      <c r="C343" s="285" t="s">
        <v>128</v>
      </c>
      <c r="D343" s="175" t="s">
        <v>376</v>
      </c>
      <c r="E343" s="299" t="s">
        <v>36</v>
      </c>
      <c r="F343" s="300">
        <v>171.46958201564999</v>
      </c>
      <c r="G343" s="301">
        <v>15.67602831974</v>
      </c>
      <c r="H343" s="302">
        <f t="shared" si="46"/>
        <v>9.1421627879802334E-2</v>
      </c>
      <c r="I343" s="296">
        <f>VLOOKUP($A343&amp;"-"&amp;I$1,Datos_trabajo_input!$E$6:K437,7,0)</f>
        <v>0.36276121220170893</v>
      </c>
      <c r="J343" s="296">
        <f>VLOOKUP($A343&amp;"-"&amp;J$1,Datos_trabajo_input!$E$6:L437,7,0)</f>
        <v>0.18340403218665605</v>
      </c>
      <c r="K343" s="296">
        <f>VLOOKUP($A343&amp;"-"&amp;K$1,Datos_trabajo_input!$E$6:M437,7,0)</f>
        <v>0.14044859875149424</v>
      </c>
      <c r="L343" s="296">
        <f>VLOOKUP($A343&amp;"-"&amp;L$1,Datos_trabajo_input!$E$6:N437,7,0)</f>
        <v>8.0051578341523884E-3</v>
      </c>
      <c r="M343" s="296">
        <f>VLOOKUP($A343&amp;"-"&amp;M$1,Datos_trabajo_input!$E$6:O437,7,0)</f>
        <v>1.4070593704343206E-3</v>
      </c>
      <c r="N343" s="296">
        <f>VLOOKUP($A343&amp;"-"&amp;N$1,Datos_trabajo_input!$E$6:P437,7,0)</f>
        <v>0.27830859565236643</v>
      </c>
      <c r="O343" s="296">
        <f>VLOOKUP($A343&amp;"-"&amp;O$1,Datos_trabajo_input!$E$6:Q437,7,0)</f>
        <v>2.5665344003187675E-2</v>
      </c>
      <c r="P343" s="297">
        <f t="shared" si="47"/>
        <v>5.6866550357772008</v>
      </c>
      <c r="Q343" s="297">
        <f t="shared" si="48"/>
        <v>2.8750468025125269</v>
      </c>
      <c r="R343" s="297">
        <f t="shared" si="49"/>
        <v>2.2016762114962236</v>
      </c>
      <c r="S343" s="297">
        <f t="shared" si="50"/>
        <v>0.12548908091216138</v>
      </c>
      <c r="T343" s="297">
        <f t="shared" si="51"/>
        <v>2.2057102538483947E-2</v>
      </c>
      <c r="U343" s="297">
        <f t="shared" si="52"/>
        <v>4.3627734270735647</v>
      </c>
      <c r="V343" s="297">
        <f t="shared" si="53"/>
        <v>0.4023306594298392</v>
      </c>
      <c r="W343" s="298">
        <f t="shared" si="54"/>
        <v>15.676028319740002</v>
      </c>
    </row>
    <row r="344" spans="1:23">
      <c r="A344" s="175">
        <v>2014</v>
      </c>
      <c r="B344" s="285">
        <v>10</v>
      </c>
      <c r="C344" s="285" t="s">
        <v>128</v>
      </c>
      <c r="D344" s="175" t="s">
        <v>376</v>
      </c>
      <c r="E344" s="299" t="s">
        <v>37</v>
      </c>
      <c r="F344" s="300">
        <v>415.84758951367002</v>
      </c>
      <c r="G344" s="301">
        <v>34.515127817130001</v>
      </c>
      <c r="H344" s="302">
        <f t="shared" si="46"/>
        <v>8.2999465880023812E-2</v>
      </c>
      <c r="I344" s="296">
        <f>VLOOKUP($A344&amp;"-"&amp;I$1,Datos_trabajo_input!$E$6:K438,7,0)</f>
        <v>0.36276121220170893</v>
      </c>
      <c r="J344" s="296">
        <f>VLOOKUP($A344&amp;"-"&amp;J$1,Datos_trabajo_input!$E$6:L438,7,0)</f>
        <v>0.18340403218665605</v>
      </c>
      <c r="K344" s="296">
        <f>VLOOKUP($A344&amp;"-"&amp;K$1,Datos_trabajo_input!$E$6:M438,7,0)</f>
        <v>0.14044859875149424</v>
      </c>
      <c r="L344" s="296">
        <f>VLOOKUP($A344&amp;"-"&amp;L$1,Datos_trabajo_input!$E$6:N438,7,0)</f>
        <v>8.0051578341523884E-3</v>
      </c>
      <c r="M344" s="296">
        <f>VLOOKUP($A344&amp;"-"&amp;M$1,Datos_trabajo_input!$E$6:O438,7,0)</f>
        <v>1.4070593704343206E-3</v>
      </c>
      <c r="N344" s="296">
        <f>VLOOKUP($A344&amp;"-"&amp;N$1,Datos_trabajo_input!$E$6:P438,7,0)</f>
        <v>0.27830859565236643</v>
      </c>
      <c r="O344" s="296">
        <f>VLOOKUP($A344&amp;"-"&amp;O$1,Datos_trabajo_input!$E$6:Q438,7,0)</f>
        <v>2.5665344003187675E-2</v>
      </c>
      <c r="P344" s="297">
        <f t="shared" si="47"/>
        <v>12.520749606239002</v>
      </c>
      <c r="Q344" s="297">
        <f t="shared" si="48"/>
        <v>6.330213613099458</v>
      </c>
      <c r="R344" s="297">
        <f t="shared" si="49"/>
        <v>4.8476013376446287</v>
      </c>
      <c r="S344" s="297">
        <f t="shared" si="50"/>
        <v>0.27629904584206927</v>
      </c>
      <c r="T344" s="297">
        <f t="shared" si="51"/>
        <v>4.8564834016831045E-2</v>
      </c>
      <c r="U344" s="297">
        <f t="shared" si="52"/>
        <v>9.6058567515473783</v>
      </c>
      <c r="V344" s="297">
        <f t="shared" si="53"/>
        <v>0.88584262874063358</v>
      </c>
      <c r="W344" s="298">
        <f t="shared" si="54"/>
        <v>34.515127817130001</v>
      </c>
    </row>
    <row r="345" spans="1:23">
      <c r="A345" s="175">
        <v>2014</v>
      </c>
      <c r="B345" s="285">
        <v>10</v>
      </c>
      <c r="C345" s="285" t="s">
        <v>128</v>
      </c>
      <c r="D345" s="175" t="s">
        <v>376</v>
      </c>
      <c r="E345" s="299" t="s">
        <v>38</v>
      </c>
      <c r="F345" s="300">
        <v>57.17800215386</v>
      </c>
      <c r="G345" s="301">
        <v>4.7994749935799996</v>
      </c>
      <c r="H345" s="302">
        <f t="shared" si="46"/>
        <v>8.3939186623994244E-2</v>
      </c>
      <c r="I345" s="296">
        <f>VLOOKUP($A345&amp;"-"&amp;I$1,Datos_trabajo_input!$E$6:K439,7,0)</f>
        <v>0.36276121220170893</v>
      </c>
      <c r="J345" s="296">
        <f>VLOOKUP($A345&amp;"-"&amp;J$1,Datos_trabajo_input!$E$6:L439,7,0)</f>
        <v>0.18340403218665605</v>
      </c>
      <c r="K345" s="296">
        <f>VLOOKUP($A345&amp;"-"&amp;K$1,Datos_trabajo_input!$E$6:M439,7,0)</f>
        <v>0.14044859875149424</v>
      </c>
      <c r="L345" s="296">
        <f>VLOOKUP($A345&amp;"-"&amp;L$1,Datos_trabajo_input!$E$6:N439,7,0)</f>
        <v>8.0051578341523884E-3</v>
      </c>
      <c r="M345" s="296">
        <f>VLOOKUP($A345&amp;"-"&amp;M$1,Datos_trabajo_input!$E$6:O439,7,0)</f>
        <v>1.4070593704343206E-3</v>
      </c>
      <c r="N345" s="296">
        <f>VLOOKUP($A345&amp;"-"&amp;N$1,Datos_trabajo_input!$E$6:P439,7,0)</f>
        <v>0.27830859565236643</v>
      </c>
      <c r="O345" s="296">
        <f>VLOOKUP($A345&amp;"-"&amp;O$1,Datos_trabajo_input!$E$6:Q439,7,0)</f>
        <v>2.5665344003187675E-2</v>
      </c>
      <c r="P345" s="297">
        <f t="shared" si="47"/>
        <v>1.7410633666028699</v>
      </c>
      <c r="Q345" s="297">
        <f t="shared" si="48"/>
        <v>0.88024306620159709</v>
      </c>
      <c r="R345" s="297">
        <f t="shared" si="49"/>
        <v>0.67407953759114769</v>
      </c>
      <c r="S345" s="297">
        <f t="shared" si="50"/>
        <v>3.8420554844675416E-2</v>
      </c>
      <c r="T345" s="297">
        <f t="shared" si="51"/>
        <v>6.7531462628819391E-3</v>
      </c>
      <c r="U345" s="297">
        <f t="shared" si="52"/>
        <v>1.3357351453319002</v>
      </c>
      <c r="V345" s="297">
        <f t="shared" si="53"/>
        <v>0.12318017674492765</v>
      </c>
      <c r="W345" s="298">
        <f t="shared" si="54"/>
        <v>4.7994749935800005</v>
      </c>
    </row>
    <row r="346" spans="1:23">
      <c r="A346" s="178">
        <v>2014</v>
      </c>
      <c r="B346" s="285">
        <v>10</v>
      </c>
      <c r="C346" s="285" t="s">
        <v>128</v>
      </c>
      <c r="D346" s="178" t="s">
        <v>376</v>
      </c>
      <c r="E346" s="304" t="s">
        <v>39</v>
      </c>
      <c r="F346" s="305">
        <v>80.326973679579993</v>
      </c>
      <c r="G346" s="306">
        <v>6.92066510061</v>
      </c>
      <c r="H346" s="307">
        <f t="shared" si="46"/>
        <v>8.6156178722930146E-2</v>
      </c>
      <c r="I346" s="296">
        <f>VLOOKUP($A346&amp;"-"&amp;I$1,Datos_trabajo_input!$E$6:K440,7,0)</f>
        <v>0.36276121220170893</v>
      </c>
      <c r="J346" s="296">
        <f>VLOOKUP($A346&amp;"-"&amp;J$1,Datos_trabajo_input!$E$6:L440,7,0)</f>
        <v>0.18340403218665605</v>
      </c>
      <c r="K346" s="296">
        <f>VLOOKUP($A346&amp;"-"&amp;K$1,Datos_trabajo_input!$E$6:M440,7,0)</f>
        <v>0.14044859875149424</v>
      </c>
      <c r="L346" s="296">
        <f>VLOOKUP($A346&amp;"-"&amp;L$1,Datos_trabajo_input!$E$6:N440,7,0)</f>
        <v>8.0051578341523884E-3</v>
      </c>
      <c r="M346" s="296">
        <f>VLOOKUP($A346&amp;"-"&amp;M$1,Datos_trabajo_input!$E$6:O440,7,0)</f>
        <v>1.4070593704343206E-3</v>
      </c>
      <c r="N346" s="296">
        <f>VLOOKUP($A346&amp;"-"&amp;N$1,Datos_trabajo_input!$E$6:P440,7,0)</f>
        <v>0.27830859565236643</v>
      </c>
      <c r="O346" s="296">
        <f>VLOOKUP($A346&amp;"-"&amp;O$1,Datos_trabajo_input!$E$6:Q440,7,0)</f>
        <v>2.5665344003187675E-2</v>
      </c>
      <c r="P346" s="297">
        <f t="shared" si="47"/>
        <v>2.5105488611393456</v>
      </c>
      <c r="Q346" s="297">
        <f t="shared" si="48"/>
        <v>1.2692778848653437</v>
      </c>
      <c r="R346" s="297">
        <f t="shared" si="49"/>
        <v>0.97199771580904337</v>
      </c>
      <c r="S346" s="297">
        <f t="shared" si="50"/>
        <v>5.5401016447693172E-2</v>
      </c>
      <c r="T346" s="297">
        <f t="shared" si="51"/>
        <v>9.7377866794510805E-3</v>
      </c>
      <c r="U346" s="297">
        <f t="shared" si="52"/>
        <v>1.9260805851311122</v>
      </c>
      <c r="V346" s="297">
        <f t="shared" si="53"/>
        <v>0.17762125053801109</v>
      </c>
      <c r="W346" s="298">
        <f t="shared" si="54"/>
        <v>6.9206651006099991</v>
      </c>
    </row>
    <row r="347" spans="1:23">
      <c r="A347" s="172">
        <v>2015</v>
      </c>
      <c r="B347" s="285">
        <v>5</v>
      </c>
      <c r="C347" s="285" t="s">
        <v>123</v>
      </c>
      <c r="D347" s="172" t="s">
        <v>366</v>
      </c>
      <c r="E347" s="172" t="s">
        <v>34</v>
      </c>
      <c r="F347" s="293">
        <v>881.70474418695005</v>
      </c>
      <c r="G347" s="294">
        <v>69.593139045780006</v>
      </c>
      <c r="H347" s="295">
        <f t="shared" si="46"/>
        <v>7.893020821834662E-2</v>
      </c>
      <c r="I347" s="296">
        <f>VLOOKUP($A347&amp;"-"&amp;I$1,Datos_trabajo_input!$E$6:K441,7,0)</f>
        <v>0.35237019748503046</v>
      </c>
      <c r="J347" s="296">
        <f>VLOOKUP($A347&amp;"-"&amp;J$1,Datos_trabajo_input!$E$6:L441,7,0)</f>
        <v>0.17760593223298177</v>
      </c>
      <c r="K347" s="296">
        <f>VLOOKUP($A347&amp;"-"&amp;K$1,Datos_trabajo_input!$E$6:M441,7,0)</f>
        <v>0.13731837145734427</v>
      </c>
      <c r="L347" s="296">
        <f>VLOOKUP($A347&amp;"-"&amp;L$1,Datos_trabajo_input!$E$6:N441,7,0)</f>
        <v>8.2952372571942577E-3</v>
      </c>
      <c r="M347" s="296">
        <f>VLOOKUP($A347&amp;"-"&amp;M$1,Datos_trabajo_input!$E$6:O441,7,0)</f>
        <v>1.9114383206718876E-3</v>
      </c>
      <c r="N347" s="296">
        <f>VLOOKUP($A347&amp;"-"&amp;N$1,Datos_trabajo_input!$E$6:P441,7,0)</f>
        <v>0.29474700154898437</v>
      </c>
      <c r="O347" s="296">
        <f>VLOOKUP($A347&amp;"-"&amp;O$1,Datos_trabajo_input!$E$6:Q441,7,0)</f>
        <v>2.775182169779301E-2</v>
      </c>
      <c r="P347" s="297">
        <f t="shared" si="47"/>
        <v>24.522548149164685</v>
      </c>
      <c r="Q347" s="297">
        <f t="shared" si="48"/>
        <v>12.360154337245282</v>
      </c>
      <c r="R347" s="297">
        <f t="shared" si="49"/>
        <v>9.5564165183710283</v>
      </c>
      <c r="S347" s="297">
        <f t="shared" si="50"/>
        <v>0.57729159985765477</v>
      </c>
      <c r="T347" s="297">
        <f t="shared" si="51"/>
        <v>0.13302299282795091</v>
      </c>
      <c r="U347" s="297">
        <f t="shared" si="52"/>
        <v>20.512369062125202</v>
      </c>
      <c r="V347" s="297">
        <f t="shared" si="53"/>
        <v>1.9313363861882036</v>
      </c>
      <c r="W347" s="298">
        <f t="shared" si="54"/>
        <v>69.593139045780021</v>
      </c>
    </row>
    <row r="348" spans="1:23">
      <c r="A348" s="175">
        <v>2015</v>
      </c>
      <c r="B348" s="285">
        <v>5</v>
      </c>
      <c r="C348" s="285" t="s">
        <v>123</v>
      </c>
      <c r="D348" s="175" t="s">
        <v>366</v>
      </c>
      <c r="E348" s="299" t="s">
        <v>25</v>
      </c>
      <c r="F348" s="300">
        <v>75.819402136639994</v>
      </c>
      <c r="G348" s="301">
        <v>4.2025493555000004</v>
      </c>
      <c r="H348" s="302">
        <f t="shared" si="46"/>
        <v>5.5428415907662551E-2</v>
      </c>
      <c r="I348" s="296">
        <f>VLOOKUP($A348&amp;"-"&amp;I$1,Datos_trabajo_input!$E$6:K442,7,0)</f>
        <v>0.35237019748503046</v>
      </c>
      <c r="J348" s="296">
        <f>VLOOKUP($A348&amp;"-"&amp;J$1,Datos_trabajo_input!$E$6:L442,7,0)</f>
        <v>0.17760593223298177</v>
      </c>
      <c r="K348" s="296">
        <f>VLOOKUP($A348&amp;"-"&amp;K$1,Datos_trabajo_input!$E$6:M442,7,0)</f>
        <v>0.13731837145734427</v>
      </c>
      <c r="L348" s="296">
        <f>VLOOKUP($A348&amp;"-"&amp;L$1,Datos_trabajo_input!$E$6:N442,7,0)</f>
        <v>8.2952372571942577E-3</v>
      </c>
      <c r="M348" s="296">
        <f>VLOOKUP($A348&amp;"-"&amp;M$1,Datos_trabajo_input!$E$6:O442,7,0)</f>
        <v>1.9114383206718876E-3</v>
      </c>
      <c r="N348" s="296">
        <f>VLOOKUP($A348&amp;"-"&amp;N$1,Datos_trabajo_input!$E$6:P442,7,0)</f>
        <v>0.29474700154898437</v>
      </c>
      <c r="O348" s="296">
        <f>VLOOKUP($A348&amp;"-"&amp;O$1,Datos_trabajo_input!$E$6:Q442,7,0)</f>
        <v>2.775182169779301E-2</v>
      </c>
      <c r="P348" s="297">
        <f t="shared" si="47"/>
        <v>1.4808531463381227</v>
      </c>
      <c r="Q348" s="297">
        <f t="shared" si="48"/>
        <v>0.74639769603869432</v>
      </c>
      <c r="R348" s="297">
        <f t="shared" si="49"/>
        <v>0.57708723346637181</v>
      </c>
      <c r="S348" s="297">
        <f t="shared" si="50"/>
        <v>3.4861143988941322E-2</v>
      </c>
      <c r="T348" s="297">
        <f t="shared" si="51"/>
        <v>8.0329138826176448E-3</v>
      </c>
      <c r="U348" s="297">
        <f t="shared" si="52"/>
        <v>1.2386888213952418</v>
      </c>
      <c r="V348" s="297">
        <f t="shared" si="53"/>
        <v>0.11662840039001095</v>
      </c>
      <c r="W348" s="298">
        <f t="shared" si="54"/>
        <v>4.2025493555000004</v>
      </c>
    </row>
    <row r="349" spans="1:23">
      <c r="A349" s="175">
        <v>2015</v>
      </c>
      <c r="B349" s="285">
        <v>5</v>
      </c>
      <c r="C349" s="285" t="s">
        <v>123</v>
      </c>
      <c r="D349" s="175" t="s">
        <v>366</v>
      </c>
      <c r="E349" s="299" t="s">
        <v>26</v>
      </c>
      <c r="F349" s="300">
        <v>160.93403208320001</v>
      </c>
      <c r="G349" s="301">
        <v>15.757965781099999</v>
      </c>
      <c r="H349" s="302">
        <f t="shared" si="46"/>
        <v>9.7915683694256878E-2</v>
      </c>
      <c r="I349" s="296">
        <f>VLOOKUP($A349&amp;"-"&amp;I$1,Datos_trabajo_input!$E$6:K443,7,0)</f>
        <v>0.35237019748503046</v>
      </c>
      <c r="J349" s="296">
        <f>VLOOKUP($A349&amp;"-"&amp;J$1,Datos_trabajo_input!$E$6:L443,7,0)</f>
        <v>0.17760593223298177</v>
      </c>
      <c r="K349" s="296">
        <f>VLOOKUP($A349&amp;"-"&amp;K$1,Datos_trabajo_input!$E$6:M443,7,0)</f>
        <v>0.13731837145734427</v>
      </c>
      <c r="L349" s="296">
        <f>VLOOKUP($A349&amp;"-"&amp;L$1,Datos_trabajo_input!$E$6:N443,7,0)</f>
        <v>8.2952372571942577E-3</v>
      </c>
      <c r="M349" s="296">
        <f>VLOOKUP($A349&amp;"-"&amp;M$1,Datos_trabajo_input!$E$6:O443,7,0)</f>
        <v>1.9114383206718876E-3</v>
      </c>
      <c r="N349" s="296">
        <f>VLOOKUP($A349&amp;"-"&amp;N$1,Datos_trabajo_input!$E$6:P443,7,0)</f>
        <v>0.29474700154898437</v>
      </c>
      <c r="O349" s="296">
        <f>VLOOKUP($A349&amp;"-"&amp;O$1,Datos_trabajo_input!$E$6:Q443,7,0)</f>
        <v>2.775182169779301E-2</v>
      </c>
      <c r="P349" s="297">
        <f t="shared" si="47"/>
        <v>5.5526375142485591</v>
      </c>
      <c r="Q349" s="297">
        <f t="shared" si="48"/>
        <v>2.7987082026476919</v>
      </c>
      <c r="R349" s="297">
        <f t="shared" si="49"/>
        <v>2.16385819854121</v>
      </c>
      <c r="S349" s="297">
        <f t="shared" si="50"/>
        <v>0.13071606484497292</v>
      </c>
      <c r="T349" s="297">
        <f t="shared" si="51"/>
        <v>3.0120379649830852E-2</v>
      </c>
      <c r="U349" s="297">
        <f t="shared" si="52"/>
        <v>4.6446131644907238</v>
      </c>
      <c r="V349" s="297">
        <f t="shared" si="53"/>
        <v>0.43731225667701074</v>
      </c>
      <c r="W349" s="298">
        <f t="shared" si="54"/>
        <v>15.757965781100001</v>
      </c>
    </row>
    <row r="350" spans="1:23">
      <c r="A350" s="175">
        <v>2015</v>
      </c>
      <c r="B350" s="285">
        <v>5</v>
      </c>
      <c r="C350" s="285" t="s">
        <v>123</v>
      </c>
      <c r="D350" s="175" t="s">
        <v>366</v>
      </c>
      <c r="E350" s="299" t="s">
        <v>27</v>
      </c>
      <c r="F350" s="300">
        <v>267.32191930264003</v>
      </c>
      <c r="G350" s="301">
        <v>14.07900955961</v>
      </c>
      <c r="H350" s="302">
        <f t="shared" si="46"/>
        <v>5.2666872946063564E-2</v>
      </c>
      <c r="I350" s="296">
        <f>VLOOKUP($A350&amp;"-"&amp;I$1,Datos_trabajo_input!$E$6:K444,7,0)</f>
        <v>0.35237019748503046</v>
      </c>
      <c r="J350" s="296">
        <f>VLOOKUP($A350&amp;"-"&amp;J$1,Datos_trabajo_input!$E$6:L444,7,0)</f>
        <v>0.17760593223298177</v>
      </c>
      <c r="K350" s="296">
        <f>VLOOKUP($A350&amp;"-"&amp;K$1,Datos_trabajo_input!$E$6:M444,7,0)</f>
        <v>0.13731837145734427</v>
      </c>
      <c r="L350" s="296">
        <f>VLOOKUP($A350&amp;"-"&amp;L$1,Datos_trabajo_input!$E$6:N444,7,0)</f>
        <v>8.2952372571942577E-3</v>
      </c>
      <c r="M350" s="296">
        <f>VLOOKUP($A350&amp;"-"&amp;M$1,Datos_trabajo_input!$E$6:O444,7,0)</f>
        <v>1.9114383206718876E-3</v>
      </c>
      <c r="N350" s="296">
        <f>VLOOKUP($A350&amp;"-"&amp;N$1,Datos_trabajo_input!$E$6:P444,7,0)</f>
        <v>0.29474700154898437</v>
      </c>
      <c r="O350" s="296">
        <f>VLOOKUP($A350&amp;"-"&amp;O$1,Datos_trabajo_input!$E$6:Q444,7,0)</f>
        <v>2.775182169779301E-2</v>
      </c>
      <c r="P350" s="297">
        <f t="shared" si="47"/>
        <v>4.9610233789134073</v>
      </c>
      <c r="Q350" s="297">
        <f t="shared" si="48"/>
        <v>2.5005156177515961</v>
      </c>
      <c r="R350" s="297">
        <f t="shared" si="49"/>
        <v>1.933306664458027</v>
      </c>
      <c r="S350" s="297">
        <f t="shared" si="50"/>
        <v>0.11678872464327099</v>
      </c>
      <c r="T350" s="297">
        <f t="shared" si="51"/>
        <v>2.6911158389344391E-2</v>
      </c>
      <c r="U350" s="297">
        <f t="shared" si="52"/>
        <v>4.1497458524745348</v>
      </c>
      <c r="V350" s="297">
        <f t="shared" si="53"/>
        <v>0.39071816297982004</v>
      </c>
      <c r="W350" s="298">
        <f t="shared" si="54"/>
        <v>14.07900955961</v>
      </c>
    </row>
    <row r="351" spans="1:23">
      <c r="A351" s="175">
        <v>2015</v>
      </c>
      <c r="B351" s="285">
        <v>5</v>
      </c>
      <c r="C351" s="285" t="s">
        <v>123</v>
      </c>
      <c r="D351" s="175" t="s">
        <v>366</v>
      </c>
      <c r="E351" s="299" t="s">
        <v>28</v>
      </c>
      <c r="F351" s="300">
        <v>126.30607745886</v>
      </c>
      <c r="G351" s="301">
        <v>9.5290285101399999</v>
      </c>
      <c r="H351" s="302">
        <f t="shared" si="46"/>
        <v>7.5443943014094184E-2</v>
      </c>
      <c r="I351" s="296">
        <f>VLOOKUP($A351&amp;"-"&amp;I$1,Datos_trabajo_input!$E$6:K445,7,0)</f>
        <v>0.35237019748503046</v>
      </c>
      <c r="J351" s="296">
        <f>VLOOKUP($A351&amp;"-"&amp;J$1,Datos_trabajo_input!$E$6:L445,7,0)</f>
        <v>0.17760593223298177</v>
      </c>
      <c r="K351" s="296">
        <f>VLOOKUP($A351&amp;"-"&amp;K$1,Datos_trabajo_input!$E$6:M445,7,0)</f>
        <v>0.13731837145734427</v>
      </c>
      <c r="L351" s="296">
        <f>VLOOKUP($A351&amp;"-"&amp;L$1,Datos_trabajo_input!$E$6:N445,7,0)</f>
        <v>8.2952372571942577E-3</v>
      </c>
      <c r="M351" s="296">
        <f>VLOOKUP($A351&amp;"-"&amp;M$1,Datos_trabajo_input!$E$6:O445,7,0)</f>
        <v>1.9114383206718876E-3</v>
      </c>
      <c r="N351" s="296">
        <f>VLOOKUP($A351&amp;"-"&amp;N$1,Datos_trabajo_input!$E$6:P445,7,0)</f>
        <v>0.29474700154898437</v>
      </c>
      <c r="O351" s="296">
        <f>VLOOKUP($A351&amp;"-"&amp;O$1,Datos_trabajo_input!$E$6:Q445,7,0)</f>
        <v>2.775182169779301E-2</v>
      </c>
      <c r="P351" s="297">
        <f t="shared" si="47"/>
        <v>3.3577456579585174</v>
      </c>
      <c r="Q351" s="297">
        <f t="shared" si="48"/>
        <v>1.692411991818076</v>
      </c>
      <c r="R351" s="297">
        <f t="shared" si="49"/>
        <v>1.3085106765830283</v>
      </c>
      <c r="S351" s="297">
        <f t="shared" si="50"/>
        <v>7.9045552322179621E-2</v>
      </c>
      <c r="T351" s="297">
        <f t="shared" si="51"/>
        <v>1.8214150253056539E-2</v>
      </c>
      <c r="U351" s="297">
        <f t="shared" si="52"/>
        <v>2.8086525810385505</v>
      </c>
      <c r="V351" s="297">
        <f t="shared" si="53"/>
        <v>0.26444790016659148</v>
      </c>
      <c r="W351" s="298">
        <f t="shared" si="54"/>
        <v>9.5290285101399999</v>
      </c>
    </row>
    <row r="352" spans="1:23">
      <c r="A352" s="175">
        <v>2015</v>
      </c>
      <c r="B352" s="285">
        <v>5</v>
      </c>
      <c r="C352" s="285" t="s">
        <v>123</v>
      </c>
      <c r="D352" s="175" t="s">
        <v>366</v>
      </c>
      <c r="E352" s="299" t="s">
        <v>29</v>
      </c>
      <c r="F352" s="300">
        <v>343.87907962240001</v>
      </c>
      <c r="G352" s="301">
        <v>37.54488478671</v>
      </c>
      <c r="H352" s="302">
        <f t="shared" si="46"/>
        <v>0.10918048526806734</v>
      </c>
      <c r="I352" s="296">
        <f>VLOOKUP($A352&amp;"-"&amp;I$1,Datos_trabajo_input!$E$6:K446,7,0)</f>
        <v>0.35237019748503046</v>
      </c>
      <c r="J352" s="296">
        <f>VLOOKUP($A352&amp;"-"&amp;J$1,Datos_trabajo_input!$E$6:L446,7,0)</f>
        <v>0.17760593223298177</v>
      </c>
      <c r="K352" s="296">
        <f>VLOOKUP($A352&amp;"-"&amp;K$1,Datos_trabajo_input!$E$6:M446,7,0)</f>
        <v>0.13731837145734427</v>
      </c>
      <c r="L352" s="296">
        <f>VLOOKUP($A352&amp;"-"&amp;L$1,Datos_trabajo_input!$E$6:N446,7,0)</f>
        <v>8.2952372571942577E-3</v>
      </c>
      <c r="M352" s="296">
        <f>VLOOKUP($A352&amp;"-"&amp;M$1,Datos_trabajo_input!$E$6:O446,7,0)</f>
        <v>1.9114383206718876E-3</v>
      </c>
      <c r="N352" s="296">
        <f>VLOOKUP($A352&amp;"-"&amp;N$1,Datos_trabajo_input!$E$6:P446,7,0)</f>
        <v>0.29474700154898437</v>
      </c>
      <c r="O352" s="296">
        <f>VLOOKUP($A352&amp;"-"&amp;O$1,Datos_trabajo_input!$E$6:Q446,7,0)</f>
        <v>2.775182169779301E-2</v>
      </c>
      <c r="P352" s="297">
        <f t="shared" si="47"/>
        <v>13.229698466845718</v>
      </c>
      <c r="Q352" s="297">
        <f t="shared" si="48"/>
        <v>6.6681942631235245</v>
      </c>
      <c r="R352" s="297">
        <f t="shared" si="49"/>
        <v>5.1556024354646377</v>
      </c>
      <c r="S352" s="297">
        <f t="shared" si="50"/>
        <v>0.31144372709978269</v>
      </c>
      <c r="T352" s="297">
        <f t="shared" si="51"/>
        <v>7.1764731526528458E-2</v>
      </c>
      <c r="U352" s="297">
        <f t="shared" si="52"/>
        <v>11.066242214384852</v>
      </c>
      <c r="V352" s="297">
        <f t="shared" si="53"/>
        <v>1.0419389482649573</v>
      </c>
      <c r="W352" s="298">
        <f t="shared" si="54"/>
        <v>37.54488478671</v>
      </c>
    </row>
    <row r="353" spans="1:23">
      <c r="A353" s="175">
        <v>2015</v>
      </c>
      <c r="B353" s="285">
        <v>5</v>
      </c>
      <c r="C353" s="285" t="s">
        <v>123</v>
      </c>
      <c r="D353" s="175" t="s">
        <v>366</v>
      </c>
      <c r="E353" s="299" t="s">
        <v>30</v>
      </c>
      <c r="F353" s="300">
        <v>799.21012632891996</v>
      </c>
      <c r="G353" s="301">
        <v>69.709215963090003</v>
      </c>
      <c r="H353" s="302">
        <f t="shared" si="46"/>
        <v>8.7222638535989647E-2</v>
      </c>
      <c r="I353" s="296">
        <f>VLOOKUP($A353&amp;"-"&amp;I$1,Datos_trabajo_input!$E$6:K447,7,0)</f>
        <v>0.35237019748503046</v>
      </c>
      <c r="J353" s="296">
        <f>VLOOKUP($A353&amp;"-"&amp;J$1,Datos_trabajo_input!$E$6:L447,7,0)</f>
        <v>0.17760593223298177</v>
      </c>
      <c r="K353" s="296">
        <f>VLOOKUP($A353&amp;"-"&amp;K$1,Datos_trabajo_input!$E$6:M447,7,0)</f>
        <v>0.13731837145734427</v>
      </c>
      <c r="L353" s="296">
        <f>VLOOKUP($A353&amp;"-"&amp;L$1,Datos_trabajo_input!$E$6:N447,7,0)</f>
        <v>8.2952372571942577E-3</v>
      </c>
      <c r="M353" s="296">
        <f>VLOOKUP($A353&amp;"-"&amp;M$1,Datos_trabajo_input!$E$6:O447,7,0)</f>
        <v>1.9114383206718876E-3</v>
      </c>
      <c r="N353" s="296">
        <f>VLOOKUP($A353&amp;"-"&amp;N$1,Datos_trabajo_input!$E$6:P447,7,0)</f>
        <v>0.29474700154898437</v>
      </c>
      <c r="O353" s="296">
        <f>VLOOKUP($A353&amp;"-"&amp;O$1,Datos_trabajo_input!$E$6:Q447,7,0)</f>
        <v>2.775182169779301E-2</v>
      </c>
      <c r="P353" s="297">
        <f t="shared" si="47"/>
        <v>24.563450195440662</v>
      </c>
      <c r="Q353" s="297">
        <f t="shared" si="48"/>
        <v>12.380770286354855</v>
      </c>
      <c r="R353" s="297">
        <f t="shared" si="49"/>
        <v>9.5723560116198261</v>
      </c>
      <c r="S353" s="297">
        <f t="shared" si="50"/>
        <v>0.57825448542682489</v>
      </c>
      <c r="T353" s="297">
        <f t="shared" si="51"/>
        <v>0.13324486669584271</v>
      </c>
      <c r="U353" s="297">
        <f t="shared" si="52"/>
        <v>20.546582385451376</v>
      </c>
      <c r="V353" s="297">
        <f t="shared" si="53"/>
        <v>1.93455773210062</v>
      </c>
      <c r="W353" s="298">
        <f t="shared" si="54"/>
        <v>69.709215963090003</v>
      </c>
    </row>
    <row r="354" spans="1:23">
      <c r="A354" s="175">
        <v>2015</v>
      </c>
      <c r="B354" s="285">
        <v>5</v>
      </c>
      <c r="C354" s="285" t="s">
        <v>123</v>
      </c>
      <c r="D354" s="175" t="s">
        <v>366</v>
      </c>
      <c r="E354" s="299" t="s">
        <v>118</v>
      </c>
      <c r="F354" s="300">
        <v>3268.2006213017698</v>
      </c>
      <c r="G354" s="301">
        <v>304.69912342422998</v>
      </c>
      <c r="H354" s="302">
        <f t="shared" si="46"/>
        <v>9.3231462425603498E-2</v>
      </c>
      <c r="I354" s="296">
        <f>VLOOKUP($A354&amp;"-"&amp;I$1,Datos_trabajo_input!$E$6:K448,7,0)</f>
        <v>0.35237019748503046</v>
      </c>
      <c r="J354" s="296">
        <f>VLOOKUP($A354&amp;"-"&amp;J$1,Datos_trabajo_input!$E$6:L448,7,0)</f>
        <v>0.17760593223298177</v>
      </c>
      <c r="K354" s="296">
        <f>VLOOKUP($A354&amp;"-"&amp;K$1,Datos_trabajo_input!$E$6:M448,7,0)</f>
        <v>0.13731837145734427</v>
      </c>
      <c r="L354" s="296">
        <f>VLOOKUP($A354&amp;"-"&amp;L$1,Datos_trabajo_input!$E$6:N448,7,0)</f>
        <v>8.2952372571942577E-3</v>
      </c>
      <c r="M354" s="296">
        <f>VLOOKUP($A354&amp;"-"&amp;M$1,Datos_trabajo_input!$E$6:O448,7,0)</f>
        <v>1.9114383206718876E-3</v>
      </c>
      <c r="N354" s="296">
        <f>VLOOKUP($A354&amp;"-"&amp;N$1,Datos_trabajo_input!$E$6:P448,7,0)</f>
        <v>0.29474700154898437</v>
      </c>
      <c r="O354" s="296">
        <f>VLOOKUP($A354&amp;"-"&amp;O$1,Datos_trabajo_input!$E$6:Q448,7,0)</f>
        <v>2.775182169779301E-2</v>
      </c>
      <c r="P354" s="297">
        <f t="shared" si="47"/>
        <v>107.36689029451159</v>
      </c>
      <c r="Q354" s="297">
        <f t="shared" si="48"/>
        <v>54.116371866332734</v>
      </c>
      <c r="R354" s="297">
        <f t="shared" si="49"/>
        <v>41.840787413095597</v>
      </c>
      <c r="S354" s="297">
        <f t="shared" si="50"/>
        <v>2.5275515208631041</v>
      </c>
      <c r="T354" s="297">
        <f t="shared" si="51"/>
        <v>0.58241358078820638</v>
      </c>
      <c r="U354" s="297">
        <f t="shared" si="52"/>
        <v>89.809153003895688</v>
      </c>
      <c r="V354" s="297">
        <f t="shared" si="53"/>
        <v>8.455955744743056</v>
      </c>
      <c r="W354" s="298">
        <f t="shared" si="54"/>
        <v>304.69912342422998</v>
      </c>
    </row>
    <row r="355" spans="1:23">
      <c r="A355" s="175">
        <v>2015</v>
      </c>
      <c r="B355" s="285">
        <v>5</v>
      </c>
      <c r="C355" s="285" t="s">
        <v>123</v>
      </c>
      <c r="D355" s="175" t="s">
        <v>366</v>
      </c>
      <c r="E355" s="299" t="s">
        <v>32</v>
      </c>
      <c r="F355" s="300">
        <v>412.03904035154</v>
      </c>
      <c r="G355" s="301">
        <v>30.001767261360001</v>
      </c>
      <c r="H355" s="302">
        <f t="shared" si="46"/>
        <v>7.2812923833050741E-2</v>
      </c>
      <c r="I355" s="296">
        <f>VLOOKUP($A355&amp;"-"&amp;I$1,Datos_trabajo_input!$E$6:K449,7,0)</f>
        <v>0.35237019748503046</v>
      </c>
      <c r="J355" s="296">
        <f>VLOOKUP($A355&amp;"-"&amp;J$1,Datos_trabajo_input!$E$6:L449,7,0)</f>
        <v>0.17760593223298177</v>
      </c>
      <c r="K355" s="296">
        <f>VLOOKUP($A355&amp;"-"&amp;K$1,Datos_trabajo_input!$E$6:M449,7,0)</f>
        <v>0.13731837145734427</v>
      </c>
      <c r="L355" s="296">
        <f>VLOOKUP($A355&amp;"-"&amp;L$1,Datos_trabajo_input!$E$6:N449,7,0)</f>
        <v>8.2952372571942577E-3</v>
      </c>
      <c r="M355" s="296">
        <f>VLOOKUP($A355&amp;"-"&amp;M$1,Datos_trabajo_input!$E$6:O449,7,0)</f>
        <v>1.9114383206718876E-3</v>
      </c>
      <c r="N355" s="296">
        <f>VLOOKUP($A355&amp;"-"&amp;N$1,Datos_trabajo_input!$E$6:P449,7,0)</f>
        <v>0.29474700154898437</v>
      </c>
      <c r="O355" s="296">
        <f>VLOOKUP($A355&amp;"-"&amp;O$1,Datos_trabajo_input!$E$6:Q449,7,0)</f>
        <v>2.775182169779301E-2</v>
      </c>
      <c r="P355" s="297">
        <f t="shared" si="47"/>
        <v>10.571728654785344</v>
      </c>
      <c r="Q355" s="297">
        <f t="shared" si="48"/>
        <v>5.328491843090795</v>
      </c>
      <c r="R355" s="297">
        <f t="shared" si="49"/>
        <v>4.1197938211722231</v>
      </c>
      <c r="S355" s="297">
        <f t="shared" si="50"/>
        <v>0.24887177756810441</v>
      </c>
      <c r="T355" s="297">
        <f t="shared" si="51"/>
        <v>5.7346527631242775E-2</v>
      </c>
      <c r="U355" s="297">
        <f t="shared" si="52"/>
        <v>8.8429309414563448</v>
      </c>
      <c r="V355" s="297">
        <f t="shared" si="53"/>
        <v>0.8326036956559465</v>
      </c>
      <c r="W355" s="298">
        <f t="shared" si="54"/>
        <v>30.001767261360005</v>
      </c>
    </row>
    <row r="356" spans="1:23">
      <c r="A356" s="175">
        <v>2015</v>
      </c>
      <c r="B356" s="285">
        <v>5</v>
      </c>
      <c r="C356" s="285" t="s">
        <v>123</v>
      </c>
      <c r="D356" s="175" t="s">
        <v>366</v>
      </c>
      <c r="E356" s="299" t="s">
        <v>33</v>
      </c>
      <c r="F356" s="300">
        <v>465.53975723882002</v>
      </c>
      <c r="G356" s="301">
        <v>36.706222283530003</v>
      </c>
      <c r="H356" s="302">
        <f t="shared" si="46"/>
        <v>7.8846589819180274E-2</v>
      </c>
      <c r="I356" s="296">
        <f>VLOOKUP($A356&amp;"-"&amp;I$1,Datos_trabajo_input!$E$6:K450,7,0)</f>
        <v>0.35237019748503046</v>
      </c>
      <c r="J356" s="296">
        <f>VLOOKUP($A356&amp;"-"&amp;J$1,Datos_trabajo_input!$E$6:L450,7,0)</f>
        <v>0.17760593223298177</v>
      </c>
      <c r="K356" s="296">
        <f>VLOOKUP($A356&amp;"-"&amp;K$1,Datos_trabajo_input!$E$6:M450,7,0)</f>
        <v>0.13731837145734427</v>
      </c>
      <c r="L356" s="296">
        <f>VLOOKUP($A356&amp;"-"&amp;L$1,Datos_trabajo_input!$E$6:N450,7,0)</f>
        <v>8.2952372571942577E-3</v>
      </c>
      <c r="M356" s="296">
        <f>VLOOKUP($A356&amp;"-"&amp;M$1,Datos_trabajo_input!$E$6:O450,7,0)</f>
        <v>1.9114383206718876E-3</v>
      </c>
      <c r="N356" s="296">
        <f>VLOOKUP($A356&amp;"-"&amp;N$1,Datos_trabajo_input!$E$6:P450,7,0)</f>
        <v>0.29474700154898437</v>
      </c>
      <c r="O356" s="296">
        <f>VLOOKUP($A356&amp;"-"&amp;O$1,Datos_trabajo_input!$E$6:Q450,7,0)</f>
        <v>2.775182169779301E-2</v>
      </c>
      <c r="P356" s="297">
        <f t="shared" si="47"/>
        <v>12.934178794976892</v>
      </c>
      <c r="Q356" s="297">
        <f t="shared" si="48"/>
        <v>6.5192428274173952</v>
      </c>
      <c r="R356" s="297">
        <f t="shared" si="49"/>
        <v>5.0404386663256204</v>
      </c>
      <c r="S356" s="297">
        <f t="shared" si="50"/>
        <v>0.30448682265719218</v>
      </c>
      <c r="T356" s="297">
        <f t="shared" si="51"/>
        <v>7.0161679879839609E-2</v>
      </c>
      <c r="U356" s="297">
        <f t="shared" si="52"/>
        <v>10.819048956260982</v>
      </c>
      <c r="V356" s="297">
        <f t="shared" si="53"/>
        <v>1.0186645360120812</v>
      </c>
      <c r="W356" s="298">
        <f t="shared" si="54"/>
        <v>36.706222283530003</v>
      </c>
    </row>
    <row r="357" spans="1:23">
      <c r="A357" s="175">
        <v>2015</v>
      </c>
      <c r="B357" s="285">
        <v>5</v>
      </c>
      <c r="C357" s="285" t="s">
        <v>123</v>
      </c>
      <c r="D357" s="175" t="s">
        <v>366</v>
      </c>
      <c r="E357" s="299" t="s">
        <v>35</v>
      </c>
      <c r="F357" s="300">
        <v>440.4512919864498</v>
      </c>
      <c r="G357" s="301">
        <v>40.37477057353</v>
      </c>
      <c r="H357" s="302">
        <f t="shared" si="46"/>
        <v>9.1666822888493427E-2</v>
      </c>
      <c r="I357" s="296">
        <f>VLOOKUP($A357&amp;"-"&amp;I$1,Datos_trabajo_input!$E$6:K451,7,0)</f>
        <v>0.35237019748503046</v>
      </c>
      <c r="J357" s="296">
        <f>VLOOKUP($A357&amp;"-"&amp;J$1,Datos_trabajo_input!$E$6:L451,7,0)</f>
        <v>0.17760593223298177</v>
      </c>
      <c r="K357" s="296">
        <f>VLOOKUP($A357&amp;"-"&amp;K$1,Datos_trabajo_input!$E$6:M451,7,0)</f>
        <v>0.13731837145734427</v>
      </c>
      <c r="L357" s="296">
        <f>VLOOKUP($A357&amp;"-"&amp;L$1,Datos_trabajo_input!$E$6:N451,7,0)</f>
        <v>8.2952372571942577E-3</v>
      </c>
      <c r="M357" s="296">
        <f>VLOOKUP($A357&amp;"-"&amp;M$1,Datos_trabajo_input!$E$6:O451,7,0)</f>
        <v>1.9114383206718876E-3</v>
      </c>
      <c r="N357" s="296">
        <f>VLOOKUP($A357&amp;"-"&amp;N$1,Datos_trabajo_input!$E$6:P451,7,0)</f>
        <v>0.29474700154898437</v>
      </c>
      <c r="O357" s="296">
        <f>VLOOKUP($A357&amp;"-"&amp;O$1,Datos_trabajo_input!$E$6:Q451,7,0)</f>
        <v>2.775182169779301E-2</v>
      </c>
      <c r="P357" s="297">
        <f t="shared" si="47"/>
        <v>14.226865880407562</v>
      </c>
      <c r="Q357" s="297">
        <f t="shared" si="48"/>
        <v>7.1707987664045554</v>
      </c>
      <c r="R357" s="297">
        <f t="shared" si="49"/>
        <v>5.5441977431210452</v>
      </c>
      <c r="S357" s="297">
        <f t="shared" si="50"/>
        <v>0.33491830111221643</v>
      </c>
      <c r="T357" s="297">
        <f t="shared" si="51"/>
        <v>7.7173883662580933E-2</v>
      </c>
      <c r="U357" s="297">
        <f t="shared" si="52"/>
        <v>11.900342564776135</v>
      </c>
      <c r="V357" s="297">
        <f t="shared" si="53"/>
        <v>1.1204734340459046</v>
      </c>
      <c r="W357" s="298">
        <f t="shared" si="54"/>
        <v>40.37477057353</v>
      </c>
    </row>
    <row r="358" spans="1:23">
      <c r="A358" s="175">
        <v>2015</v>
      </c>
      <c r="B358" s="285">
        <v>5</v>
      </c>
      <c r="C358" s="285" t="s">
        <v>123</v>
      </c>
      <c r="D358" s="175" t="s">
        <v>366</v>
      </c>
      <c r="E358" s="299" t="s">
        <v>36</v>
      </c>
      <c r="F358" s="300">
        <v>172.42913077175999</v>
      </c>
      <c r="G358" s="301">
        <v>17.04963991156</v>
      </c>
      <c r="H358" s="302">
        <f t="shared" si="46"/>
        <v>9.887911535161753E-2</v>
      </c>
      <c r="I358" s="296">
        <f>VLOOKUP($A358&amp;"-"&amp;I$1,Datos_trabajo_input!$E$6:K452,7,0)</f>
        <v>0.35237019748503046</v>
      </c>
      <c r="J358" s="296">
        <f>VLOOKUP($A358&amp;"-"&amp;J$1,Datos_trabajo_input!$E$6:L452,7,0)</f>
        <v>0.17760593223298177</v>
      </c>
      <c r="K358" s="296">
        <f>VLOOKUP($A358&amp;"-"&amp;K$1,Datos_trabajo_input!$E$6:M452,7,0)</f>
        <v>0.13731837145734427</v>
      </c>
      <c r="L358" s="296">
        <f>VLOOKUP($A358&amp;"-"&amp;L$1,Datos_trabajo_input!$E$6:N452,7,0)</f>
        <v>8.2952372571942577E-3</v>
      </c>
      <c r="M358" s="296">
        <f>VLOOKUP($A358&amp;"-"&amp;M$1,Datos_trabajo_input!$E$6:O452,7,0)</f>
        <v>1.9114383206718876E-3</v>
      </c>
      <c r="N358" s="296">
        <f>VLOOKUP($A358&amp;"-"&amp;N$1,Datos_trabajo_input!$E$6:P452,7,0)</f>
        <v>0.29474700154898437</v>
      </c>
      <c r="O358" s="296">
        <f>VLOOKUP($A358&amp;"-"&amp;O$1,Datos_trabajo_input!$E$6:Q452,7,0)</f>
        <v>2.775182169779301E-2</v>
      </c>
      <c r="P358" s="297">
        <f t="shared" si="47"/>
        <v>6.0077849826850542</v>
      </c>
      <c r="Q358" s="297">
        <f t="shared" si="48"/>
        <v>3.0281171907292666</v>
      </c>
      <c r="R358" s="297">
        <f t="shared" si="49"/>
        <v>2.3412287865895585</v>
      </c>
      <c r="S358" s="297">
        <f t="shared" si="50"/>
        <v>0.14143080821611873</v>
      </c>
      <c r="T358" s="297">
        <f t="shared" si="51"/>
        <v>3.2589335080612639E-2</v>
      </c>
      <c r="U358" s="297">
        <f t="shared" si="52"/>
        <v>5.0253302414222007</v>
      </c>
      <c r="V358" s="297">
        <f t="shared" si="53"/>
        <v>0.47315856683718849</v>
      </c>
      <c r="W358" s="298">
        <f t="shared" si="54"/>
        <v>17.04963991156</v>
      </c>
    </row>
    <row r="359" spans="1:23">
      <c r="A359" s="175">
        <v>2015</v>
      </c>
      <c r="B359" s="285">
        <v>5</v>
      </c>
      <c r="C359" s="285" t="s">
        <v>123</v>
      </c>
      <c r="D359" s="175" t="s">
        <v>366</v>
      </c>
      <c r="E359" s="299" t="s">
        <v>37</v>
      </c>
      <c r="F359" s="300">
        <v>422.63937274922</v>
      </c>
      <c r="G359" s="301">
        <v>34.038567967090003</v>
      </c>
      <c r="H359" s="302">
        <f t="shared" si="46"/>
        <v>8.0538090300657686E-2</v>
      </c>
      <c r="I359" s="296">
        <f>VLOOKUP($A359&amp;"-"&amp;I$1,Datos_trabajo_input!$E$6:K453,7,0)</f>
        <v>0.35237019748503046</v>
      </c>
      <c r="J359" s="296">
        <f>VLOOKUP($A359&amp;"-"&amp;J$1,Datos_trabajo_input!$E$6:L453,7,0)</f>
        <v>0.17760593223298177</v>
      </c>
      <c r="K359" s="296">
        <f>VLOOKUP($A359&amp;"-"&amp;K$1,Datos_trabajo_input!$E$6:M453,7,0)</f>
        <v>0.13731837145734427</v>
      </c>
      <c r="L359" s="296">
        <f>VLOOKUP($A359&amp;"-"&amp;L$1,Datos_trabajo_input!$E$6:N453,7,0)</f>
        <v>8.2952372571942577E-3</v>
      </c>
      <c r="M359" s="296">
        <f>VLOOKUP($A359&amp;"-"&amp;M$1,Datos_trabajo_input!$E$6:O453,7,0)</f>
        <v>1.9114383206718876E-3</v>
      </c>
      <c r="N359" s="296">
        <f>VLOOKUP($A359&amp;"-"&amp;N$1,Datos_trabajo_input!$E$6:P453,7,0)</f>
        <v>0.29474700154898437</v>
      </c>
      <c r="O359" s="296">
        <f>VLOOKUP($A359&amp;"-"&amp;O$1,Datos_trabajo_input!$E$6:Q453,7,0)</f>
        <v>2.775182169779301E-2</v>
      </c>
      <c r="P359" s="297">
        <f t="shared" si="47"/>
        <v>11.994176916671137</v>
      </c>
      <c r="Q359" s="297">
        <f t="shared" si="48"/>
        <v>6.0454515956707313</v>
      </c>
      <c r="R359" s="297">
        <f t="shared" si="49"/>
        <v>4.6741207199809249</v>
      </c>
      <c r="S359" s="297">
        <f t="shared" si="50"/>
        <v>0.28235799718214399</v>
      </c>
      <c r="T359" s="297">
        <f t="shared" si="51"/>
        <v>6.5062623193090419E-2</v>
      </c>
      <c r="U359" s="297">
        <f t="shared" si="52"/>
        <v>10.032765845321087</v>
      </c>
      <c r="V359" s="297">
        <f t="shared" si="53"/>
        <v>0.94463226907089048</v>
      </c>
      <c r="W359" s="298">
        <f t="shared" si="54"/>
        <v>34.038567967090003</v>
      </c>
    </row>
    <row r="360" spans="1:23">
      <c r="A360" s="175">
        <v>2015</v>
      </c>
      <c r="B360" s="285">
        <v>5</v>
      </c>
      <c r="C360" s="285" t="s">
        <v>123</v>
      </c>
      <c r="D360" s="175" t="s">
        <v>366</v>
      </c>
      <c r="E360" s="299" t="s">
        <v>38</v>
      </c>
      <c r="F360" s="300">
        <v>57.783640091679999</v>
      </c>
      <c r="G360" s="301">
        <v>6.2832314821899997</v>
      </c>
      <c r="H360" s="302">
        <f t="shared" si="46"/>
        <v>0.10873720437516524</v>
      </c>
      <c r="I360" s="296">
        <f>VLOOKUP($A360&amp;"-"&amp;I$1,Datos_trabajo_input!$E$6:K454,7,0)</f>
        <v>0.35237019748503046</v>
      </c>
      <c r="J360" s="296">
        <f>VLOOKUP($A360&amp;"-"&amp;J$1,Datos_trabajo_input!$E$6:L454,7,0)</f>
        <v>0.17760593223298177</v>
      </c>
      <c r="K360" s="296">
        <f>VLOOKUP($A360&amp;"-"&amp;K$1,Datos_trabajo_input!$E$6:M454,7,0)</f>
        <v>0.13731837145734427</v>
      </c>
      <c r="L360" s="296">
        <f>VLOOKUP($A360&amp;"-"&amp;L$1,Datos_trabajo_input!$E$6:N454,7,0)</f>
        <v>8.2952372571942577E-3</v>
      </c>
      <c r="M360" s="296">
        <f>VLOOKUP($A360&amp;"-"&amp;M$1,Datos_trabajo_input!$E$6:O454,7,0)</f>
        <v>1.9114383206718876E-3</v>
      </c>
      <c r="N360" s="296">
        <f>VLOOKUP($A360&amp;"-"&amp;N$1,Datos_trabajo_input!$E$6:P454,7,0)</f>
        <v>0.29474700154898437</v>
      </c>
      <c r="O360" s="296">
        <f>VLOOKUP($A360&amp;"-"&amp;O$1,Datos_trabajo_input!$E$6:Q454,7,0)</f>
        <v>2.775182169779301E-2</v>
      </c>
      <c r="P360" s="297">
        <f t="shared" si="47"/>
        <v>2.2140235182234509</v>
      </c>
      <c r="Q360" s="297">
        <f t="shared" si="48"/>
        <v>1.1159391848299747</v>
      </c>
      <c r="R360" s="297">
        <f t="shared" si="49"/>
        <v>0.86280311462384618</v>
      </c>
      <c r="S360" s="297">
        <f t="shared" si="50"/>
        <v>5.2120895886638381E-2</v>
      </c>
      <c r="T360" s="297">
        <f t="shared" si="51"/>
        <v>1.2010009432709988E-2</v>
      </c>
      <c r="U360" s="297">
        <f t="shared" si="52"/>
        <v>1.8519636394136831</v>
      </c>
      <c r="V360" s="297">
        <f t="shared" si="53"/>
        <v>0.17437111977969658</v>
      </c>
      <c r="W360" s="298">
        <f t="shared" si="54"/>
        <v>6.2832314821899988</v>
      </c>
    </row>
    <row r="361" spans="1:23">
      <c r="A361" s="178">
        <v>2015</v>
      </c>
      <c r="B361" s="285">
        <v>5</v>
      </c>
      <c r="C361" s="285" t="s">
        <v>123</v>
      </c>
      <c r="D361" s="178" t="s">
        <v>366</v>
      </c>
      <c r="E361" s="304" t="s">
        <v>39</v>
      </c>
      <c r="F361" s="305">
        <v>78.372463306940006</v>
      </c>
      <c r="G361" s="306">
        <v>6.9526394006399999</v>
      </c>
      <c r="H361" s="307">
        <f t="shared" si="46"/>
        <v>8.8712783894650565E-2</v>
      </c>
      <c r="I361" s="296">
        <f>VLOOKUP($A361&amp;"-"&amp;I$1,Datos_trabajo_input!$E$6:K455,7,0)</f>
        <v>0.35237019748503046</v>
      </c>
      <c r="J361" s="296">
        <f>VLOOKUP($A361&amp;"-"&amp;J$1,Datos_trabajo_input!$E$6:L455,7,0)</f>
        <v>0.17760593223298177</v>
      </c>
      <c r="K361" s="296">
        <f>VLOOKUP($A361&amp;"-"&amp;K$1,Datos_trabajo_input!$E$6:M455,7,0)</f>
        <v>0.13731837145734427</v>
      </c>
      <c r="L361" s="296">
        <f>VLOOKUP($A361&amp;"-"&amp;L$1,Datos_trabajo_input!$E$6:N455,7,0)</f>
        <v>8.2952372571942577E-3</v>
      </c>
      <c r="M361" s="296">
        <f>VLOOKUP($A361&amp;"-"&amp;M$1,Datos_trabajo_input!$E$6:O455,7,0)</f>
        <v>1.9114383206718876E-3</v>
      </c>
      <c r="N361" s="296">
        <f>VLOOKUP($A361&amp;"-"&amp;N$1,Datos_trabajo_input!$E$6:P455,7,0)</f>
        <v>0.29474700154898437</v>
      </c>
      <c r="O361" s="296">
        <f>VLOOKUP($A361&amp;"-"&amp;O$1,Datos_trabajo_input!$E$6:Q455,7,0)</f>
        <v>2.775182169779301E-2</v>
      </c>
      <c r="P361" s="297">
        <f t="shared" si="47"/>
        <v>2.4499029186457206</v>
      </c>
      <c r="Q361" s="297">
        <f t="shared" si="48"/>
        <v>1.2348300022304268</v>
      </c>
      <c r="R361" s="297">
        <f t="shared" si="49"/>
        <v>0.95472511982605091</v>
      </c>
      <c r="S361" s="297">
        <f t="shared" si="50"/>
        <v>5.7673793392025677E-2</v>
      </c>
      <c r="T361" s="297">
        <f t="shared" si="51"/>
        <v>1.328954138019652E-2</v>
      </c>
      <c r="U361" s="297">
        <f t="shared" si="52"/>
        <v>2.0492696161899677</v>
      </c>
      <c r="V361" s="297">
        <f t="shared" si="53"/>
        <v>0.19294840897561175</v>
      </c>
      <c r="W361" s="298">
        <f t="shared" si="54"/>
        <v>6.952639400639999</v>
      </c>
    </row>
    <row r="362" spans="1:23">
      <c r="A362" s="172">
        <v>2015</v>
      </c>
      <c r="B362" s="285">
        <v>9</v>
      </c>
      <c r="C362" s="285" t="s">
        <v>127</v>
      </c>
      <c r="D362" s="172" t="s">
        <v>367</v>
      </c>
      <c r="E362" s="172" t="s">
        <v>34</v>
      </c>
      <c r="F362" s="293">
        <v>868.80680797270998</v>
      </c>
      <c r="G362" s="294">
        <v>63.971179459109997</v>
      </c>
      <c r="H362" s="295">
        <f t="shared" si="46"/>
        <v>7.3631075254096526E-2</v>
      </c>
      <c r="I362" s="296">
        <f>VLOOKUP($A362&amp;"-"&amp;I$1,Datos_trabajo_input!$E$6:K456,7,0)</f>
        <v>0.35237019748503046</v>
      </c>
      <c r="J362" s="296">
        <f>VLOOKUP($A362&amp;"-"&amp;J$1,Datos_trabajo_input!$E$6:L456,7,0)</f>
        <v>0.17760593223298177</v>
      </c>
      <c r="K362" s="296">
        <f>VLOOKUP($A362&amp;"-"&amp;K$1,Datos_trabajo_input!$E$6:M456,7,0)</f>
        <v>0.13731837145734427</v>
      </c>
      <c r="L362" s="296">
        <f>VLOOKUP($A362&amp;"-"&amp;L$1,Datos_trabajo_input!$E$6:N456,7,0)</f>
        <v>8.2952372571942577E-3</v>
      </c>
      <c r="M362" s="296">
        <f>VLOOKUP($A362&amp;"-"&amp;M$1,Datos_trabajo_input!$E$6:O456,7,0)</f>
        <v>1.9114383206718876E-3</v>
      </c>
      <c r="N362" s="296">
        <f>VLOOKUP($A362&amp;"-"&amp;N$1,Datos_trabajo_input!$E$6:P456,7,0)</f>
        <v>0.29474700154898437</v>
      </c>
      <c r="O362" s="296">
        <f>VLOOKUP($A362&amp;"-"&amp;O$1,Datos_trabajo_input!$E$6:Q456,7,0)</f>
        <v>2.775182169779301E-2</v>
      </c>
      <c r="P362" s="297">
        <f t="shared" si="47"/>
        <v>22.541537139356915</v>
      </c>
      <c r="Q362" s="297">
        <f t="shared" si="48"/>
        <v>11.361660963878606</v>
      </c>
      <c r="R362" s="297">
        <f t="shared" si="49"/>
        <v>8.784418183530498</v>
      </c>
      <c r="S362" s="297">
        <f t="shared" si="50"/>
        <v>0.5306561112358692</v>
      </c>
      <c r="T362" s="297">
        <f t="shared" si="51"/>
        <v>0.12227696383672117</v>
      </c>
      <c r="U362" s="297">
        <f t="shared" si="52"/>
        <v>18.855313331124652</v>
      </c>
      <c r="V362" s="297">
        <f t="shared" si="53"/>
        <v>1.7753167661467393</v>
      </c>
      <c r="W362" s="298">
        <f t="shared" si="54"/>
        <v>63.971179459109997</v>
      </c>
    </row>
    <row r="363" spans="1:23">
      <c r="A363" s="175">
        <v>2015</v>
      </c>
      <c r="B363" s="285">
        <v>9</v>
      </c>
      <c r="C363" s="285" t="s">
        <v>127</v>
      </c>
      <c r="D363" s="175" t="s">
        <v>367</v>
      </c>
      <c r="E363" s="299" t="s">
        <v>25</v>
      </c>
      <c r="F363" s="300">
        <v>75.263234055010003</v>
      </c>
      <c r="G363" s="301">
        <v>4.7435438137599997</v>
      </c>
      <c r="H363" s="302">
        <f t="shared" si="46"/>
        <v>6.3026042839096408E-2</v>
      </c>
      <c r="I363" s="296">
        <f>VLOOKUP($A363&amp;"-"&amp;I$1,Datos_trabajo_input!$E$6:K457,7,0)</f>
        <v>0.35237019748503046</v>
      </c>
      <c r="J363" s="296">
        <f>VLOOKUP($A363&amp;"-"&amp;J$1,Datos_trabajo_input!$E$6:L457,7,0)</f>
        <v>0.17760593223298177</v>
      </c>
      <c r="K363" s="296">
        <f>VLOOKUP($A363&amp;"-"&amp;K$1,Datos_trabajo_input!$E$6:M457,7,0)</f>
        <v>0.13731837145734427</v>
      </c>
      <c r="L363" s="296">
        <f>VLOOKUP($A363&amp;"-"&amp;L$1,Datos_trabajo_input!$E$6:N457,7,0)</f>
        <v>8.2952372571942577E-3</v>
      </c>
      <c r="M363" s="296">
        <f>VLOOKUP($A363&amp;"-"&amp;M$1,Datos_trabajo_input!$E$6:O457,7,0)</f>
        <v>1.9114383206718876E-3</v>
      </c>
      <c r="N363" s="296">
        <f>VLOOKUP($A363&amp;"-"&amp;N$1,Datos_trabajo_input!$E$6:P457,7,0)</f>
        <v>0.29474700154898437</v>
      </c>
      <c r="O363" s="296">
        <f>VLOOKUP($A363&amp;"-"&amp;O$1,Datos_trabajo_input!$E$6:Q457,7,0)</f>
        <v>2.775182169779301E-2</v>
      </c>
      <c r="P363" s="297">
        <f t="shared" si="47"/>
        <v>1.6714834704335055</v>
      </c>
      <c r="Q363" s="297">
        <f t="shared" si="48"/>
        <v>0.84248152113083841</v>
      </c>
      <c r="R363" s="297">
        <f t="shared" si="49"/>
        <v>0.65137571144208306</v>
      </c>
      <c r="S363" s="297">
        <f t="shared" si="50"/>
        <v>3.9348821375035287E-2</v>
      </c>
      <c r="T363" s="297">
        <f t="shared" si="51"/>
        <v>9.0669914214069353E-3</v>
      </c>
      <c r="U363" s="297">
        <f t="shared" si="52"/>
        <v>1.3981453158219939</v>
      </c>
      <c r="V363" s="297">
        <f t="shared" si="53"/>
        <v>0.13164198213513656</v>
      </c>
      <c r="W363" s="298">
        <f t="shared" si="54"/>
        <v>4.7435438137599997</v>
      </c>
    </row>
    <row r="364" spans="1:23">
      <c r="A364" s="175">
        <v>2015</v>
      </c>
      <c r="B364" s="285">
        <v>9</v>
      </c>
      <c r="C364" s="285" t="s">
        <v>127</v>
      </c>
      <c r="D364" s="175" t="s">
        <v>367</v>
      </c>
      <c r="E364" s="299" t="s">
        <v>26</v>
      </c>
      <c r="F364" s="300">
        <v>164.98594716298999</v>
      </c>
      <c r="G364" s="301">
        <v>13.827324519059999</v>
      </c>
      <c r="H364" s="302">
        <f t="shared" si="46"/>
        <v>8.3809104695443878E-2</v>
      </c>
      <c r="I364" s="296">
        <f>VLOOKUP($A364&amp;"-"&amp;I$1,Datos_trabajo_input!$E$6:K458,7,0)</f>
        <v>0.35237019748503046</v>
      </c>
      <c r="J364" s="296">
        <f>VLOOKUP($A364&amp;"-"&amp;J$1,Datos_trabajo_input!$E$6:L458,7,0)</f>
        <v>0.17760593223298177</v>
      </c>
      <c r="K364" s="296">
        <f>VLOOKUP($A364&amp;"-"&amp;K$1,Datos_trabajo_input!$E$6:M458,7,0)</f>
        <v>0.13731837145734427</v>
      </c>
      <c r="L364" s="296">
        <f>VLOOKUP($A364&amp;"-"&amp;L$1,Datos_trabajo_input!$E$6:N458,7,0)</f>
        <v>8.2952372571942577E-3</v>
      </c>
      <c r="M364" s="296">
        <f>VLOOKUP($A364&amp;"-"&amp;M$1,Datos_trabajo_input!$E$6:O458,7,0)</f>
        <v>1.9114383206718876E-3</v>
      </c>
      <c r="N364" s="296">
        <f>VLOOKUP($A364&amp;"-"&amp;N$1,Datos_trabajo_input!$E$6:P458,7,0)</f>
        <v>0.29474700154898437</v>
      </c>
      <c r="O364" s="296">
        <f>VLOOKUP($A364&amp;"-"&amp;O$1,Datos_trabajo_input!$E$6:Q458,7,0)</f>
        <v>2.775182169779301E-2</v>
      </c>
      <c r="P364" s="297">
        <f t="shared" si="47"/>
        <v>4.8723370714707759</v>
      </c>
      <c r="Q364" s="297">
        <f t="shared" si="48"/>
        <v>2.4558148614956172</v>
      </c>
      <c r="R364" s="297">
        <f t="shared" si="49"/>
        <v>1.8987456845695252</v>
      </c>
      <c r="S364" s="297">
        <f t="shared" si="50"/>
        <v>0.11470093751782218</v>
      </c>
      <c r="T364" s="297">
        <f t="shared" si="51"/>
        <v>2.6430077958097261E-2</v>
      </c>
      <c r="U364" s="297">
        <f t="shared" si="52"/>
        <v>4.075562441437687</v>
      </c>
      <c r="V364" s="297">
        <f t="shared" si="53"/>
        <v>0.38373344461047459</v>
      </c>
      <c r="W364" s="298">
        <f t="shared" si="54"/>
        <v>13.827324519059999</v>
      </c>
    </row>
    <row r="365" spans="1:23">
      <c r="A365" s="175">
        <v>2015</v>
      </c>
      <c r="B365" s="285">
        <v>9</v>
      </c>
      <c r="C365" s="285" t="s">
        <v>127</v>
      </c>
      <c r="D365" s="175" t="s">
        <v>367</v>
      </c>
      <c r="E365" s="299" t="s">
        <v>27</v>
      </c>
      <c r="F365" s="300">
        <v>278.03587106505</v>
      </c>
      <c r="G365" s="301">
        <v>19.82328103611</v>
      </c>
      <c r="H365" s="302">
        <f t="shared" si="46"/>
        <v>7.1297566605972557E-2</v>
      </c>
      <c r="I365" s="296">
        <f>VLOOKUP($A365&amp;"-"&amp;I$1,Datos_trabajo_input!$E$6:K459,7,0)</f>
        <v>0.35237019748503046</v>
      </c>
      <c r="J365" s="296">
        <f>VLOOKUP($A365&amp;"-"&amp;J$1,Datos_trabajo_input!$E$6:L459,7,0)</f>
        <v>0.17760593223298177</v>
      </c>
      <c r="K365" s="296">
        <f>VLOOKUP($A365&amp;"-"&amp;K$1,Datos_trabajo_input!$E$6:M459,7,0)</f>
        <v>0.13731837145734427</v>
      </c>
      <c r="L365" s="296">
        <f>VLOOKUP($A365&amp;"-"&amp;L$1,Datos_trabajo_input!$E$6:N459,7,0)</f>
        <v>8.2952372571942577E-3</v>
      </c>
      <c r="M365" s="296">
        <f>VLOOKUP($A365&amp;"-"&amp;M$1,Datos_trabajo_input!$E$6:O459,7,0)</f>
        <v>1.9114383206718876E-3</v>
      </c>
      <c r="N365" s="296">
        <f>VLOOKUP($A365&amp;"-"&amp;N$1,Datos_trabajo_input!$E$6:P459,7,0)</f>
        <v>0.29474700154898437</v>
      </c>
      <c r="O365" s="296">
        <f>VLOOKUP($A365&amp;"-"&amp;O$1,Datos_trabajo_input!$E$6:Q459,7,0)</f>
        <v>2.775182169779301E-2</v>
      </c>
      <c r="P365" s="297">
        <f t="shared" si="47"/>
        <v>6.9851334534953402</v>
      </c>
      <c r="Q365" s="297">
        <f t="shared" si="48"/>
        <v>3.5207323083347051</v>
      </c>
      <c r="R365" s="297">
        <f t="shared" si="49"/>
        <v>2.7221006688198814</v>
      </c>
      <c r="S365" s="297">
        <f t="shared" si="50"/>
        <v>0.16443881941057206</v>
      </c>
      <c r="T365" s="297">
        <f t="shared" si="51"/>
        <v>3.7890979013868974E-2</v>
      </c>
      <c r="U365" s="297">
        <f t="shared" si="52"/>
        <v>5.8428526462562669</v>
      </c>
      <c r="V365" s="297">
        <f t="shared" si="53"/>
        <v>0.55013216077936622</v>
      </c>
      <c r="W365" s="298">
        <f t="shared" si="54"/>
        <v>19.82328103611</v>
      </c>
    </row>
    <row r="366" spans="1:23">
      <c r="A366" s="175">
        <v>2015</v>
      </c>
      <c r="B366" s="285">
        <v>9</v>
      </c>
      <c r="C366" s="285" t="s">
        <v>127</v>
      </c>
      <c r="D366" s="175" t="s">
        <v>367</v>
      </c>
      <c r="E366" s="299" t="s">
        <v>28</v>
      </c>
      <c r="F366" s="300">
        <v>128.87573370615999</v>
      </c>
      <c r="G366" s="301">
        <v>8.0571669716100001</v>
      </c>
      <c r="H366" s="302">
        <f t="shared" si="46"/>
        <v>6.2518883422852514E-2</v>
      </c>
      <c r="I366" s="296">
        <f>VLOOKUP($A366&amp;"-"&amp;I$1,Datos_trabajo_input!$E$6:K460,7,0)</f>
        <v>0.35237019748503046</v>
      </c>
      <c r="J366" s="296">
        <f>VLOOKUP($A366&amp;"-"&amp;J$1,Datos_trabajo_input!$E$6:L460,7,0)</f>
        <v>0.17760593223298177</v>
      </c>
      <c r="K366" s="296">
        <f>VLOOKUP($A366&amp;"-"&amp;K$1,Datos_trabajo_input!$E$6:M460,7,0)</f>
        <v>0.13731837145734427</v>
      </c>
      <c r="L366" s="296">
        <f>VLOOKUP($A366&amp;"-"&amp;L$1,Datos_trabajo_input!$E$6:N460,7,0)</f>
        <v>8.2952372571942577E-3</v>
      </c>
      <c r="M366" s="296">
        <f>VLOOKUP($A366&amp;"-"&amp;M$1,Datos_trabajo_input!$E$6:O460,7,0)</f>
        <v>1.9114383206718876E-3</v>
      </c>
      <c r="N366" s="296">
        <f>VLOOKUP($A366&amp;"-"&amp;N$1,Datos_trabajo_input!$E$6:P460,7,0)</f>
        <v>0.29474700154898437</v>
      </c>
      <c r="O366" s="296">
        <f>VLOOKUP($A366&amp;"-"&amp;O$1,Datos_trabajo_input!$E$6:Q460,7,0)</f>
        <v>2.775182169779301E-2</v>
      </c>
      <c r="P366" s="297">
        <f t="shared" si="47"/>
        <v>2.8391055169560806</v>
      </c>
      <c r="Q366" s="297">
        <f t="shared" si="48"/>
        <v>1.4310006511495845</v>
      </c>
      <c r="R366" s="297">
        <f t="shared" si="49"/>
        <v>1.1063970471013875</v>
      </c>
      <c r="S366" s="297">
        <f t="shared" si="50"/>
        <v>6.6836111650334304E-2</v>
      </c>
      <c r="T366" s="297">
        <f t="shared" si="51"/>
        <v>1.5400777705587216E-2</v>
      </c>
      <c r="U366" s="297">
        <f t="shared" si="52"/>
        <v>2.3748258058615583</v>
      </c>
      <c r="V366" s="297">
        <f t="shared" si="53"/>
        <v>0.2236010611854676</v>
      </c>
      <c r="W366" s="298">
        <f t="shared" si="54"/>
        <v>8.0571669716100001</v>
      </c>
    </row>
    <row r="367" spans="1:23">
      <c r="A367" s="175">
        <v>2015</v>
      </c>
      <c r="B367" s="285">
        <v>9</v>
      </c>
      <c r="C367" s="285" t="s">
        <v>127</v>
      </c>
      <c r="D367" s="175" t="s">
        <v>367</v>
      </c>
      <c r="E367" s="299" t="s">
        <v>29</v>
      </c>
      <c r="F367" s="300">
        <v>349.26031950738002</v>
      </c>
      <c r="G367" s="301">
        <v>31.559474196749999</v>
      </c>
      <c r="H367" s="302">
        <f t="shared" si="46"/>
        <v>9.036089253214788E-2</v>
      </c>
      <c r="I367" s="296">
        <f>VLOOKUP($A367&amp;"-"&amp;I$1,Datos_trabajo_input!$E$6:K461,7,0)</f>
        <v>0.35237019748503046</v>
      </c>
      <c r="J367" s="296">
        <f>VLOOKUP($A367&amp;"-"&amp;J$1,Datos_trabajo_input!$E$6:L461,7,0)</f>
        <v>0.17760593223298177</v>
      </c>
      <c r="K367" s="296">
        <f>VLOOKUP($A367&amp;"-"&amp;K$1,Datos_trabajo_input!$E$6:M461,7,0)</f>
        <v>0.13731837145734427</v>
      </c>
      <c r="L367" s="296">
        <f>VLOOKUP($A367&amp;"-"&amp;L$1,Datos_trabajo_input!$E$6:N461,7,0)</f>
        <v>8.2952372571942577E-3</v>
      </c>
      <c r="M367" s="296">
        <f>VLOOKUP($A367&amp;"-"&amp;M$1,Datos_trabajo_input!$E$6:O461,7,0)</f>
        <v>1.9114383206718876E-3</v>
      </c>
      <c r="N367" s="296">
        <f>VLOOKUP($A367&amp;"-"&amp;N$1,Datos_trabajo_input!$E$6:P461,7,0)</f>
        <v>0.29474700154898437</v>
      </c>
      <c r="O367" s="296">
        <f>VLOOKUP($A367&amp;"-"&amp;O$1,Datos_trabajo_input!$E$6:Q461,7,0)</f>
        <v>2.775182169779301E-2</v>
      </c>
      <c r="P367" s="297">
        <f t="shared" si="47"/>
        <v>11.120618155232521</v>
      </c>
      <c r="Q367" s="297">
        <f t="shared" si="48"/>
        <v>5.6051498354965172</v>
      </c>
      <c r="R367" s="297">
        <f t="shared" si="49"/>
        <v>4.333695600747788</v>
      </c>
      <c r="S367" s="297">
        <f t="shared" si="50"/>
        <v>0.26179332617434142</v>
      </c>
      <c r="T367" s="297">
        <f t="shared" si="51"/>
        <v>6.0323988359923586E-2</v>
      </c>
      <c r="U367" s="297">
        <f t="shared" si="52"/>
        <v>9.3020603899546046</v>
      </c>
      <c r="V367" s="297">
        <f t="shared" si="53"/>
        <v>0.87583290078430531</v>
      </c>
      <c r="W367" s="298">
        <f t="shared" si="54"/>
        <v>31.559474196750003</v>
      </c>
    </row>
    <row r="368" spans="1:23">
      <c r="A368" s="175">
        <v>2015</v>
      </c>
      <c r="B368" s="285">
        <v>9</v>
      </c>
      <c r="C368" s="285" t="s">
        <v>127</v>
      </c>
      <c r="D368" s="175" t="s">
        <v>367</v>
      </c>
      <c r="E368" s="299" t="s">
        <v>30</v>
      </c>
      <c r="F368" s="300">
        <v>797.13115958955996</v>
      </c>
      <c r="G368" s="301">
        <v>73.958021798979999</v>
      </c>
      <c r="H368" s="302">
        <f t="shared" si="46"/>
        <v>9.2780241882729472E-2</v>
      </c>
      <c r="I368" s="296">
        <f>VLOOKUP($A368&amp;"-"&amp;I$1,Datos_trabajo_input!$E$6:K462,7,0)</f>
        <v>0.35237019748503046</v>
      </c>
      <c r="J368" s="296">
        <f>VLOOKUP($A368&amp;"-"&amp;J$1,Datos_trabajo_input!$E$6:L462,7,0)</f>
        <v>0.17760593223298177</v>
      </c>
      <c r="K368" s="296">
        <f>VLOOKUP($A368&amp;"-"&amp;K$1,Datos_trabajo_input!$E$6:M462,7,0)</f>
        <v>0.13731837145734427</v>
      </c>
      <c r="L368" s="296">
        <f>VLOOKUP($A368&amp;"-"&amp;L$1,Datos_trabajo_input!$E$6:N462,7,0)</f>
        <v>8.2952372571942577E-3</v>
      </c>
      <c r="M368" s="296">
        <f>VLOOKUP($A368&amp;"-"&amp;M$1,Datos_trabajo_input!$E$6:O462,7,0)</f>
        <v>1.9114383206718876E-3</v>
      </c>
      <c r="N368" s="296">
        <f>VLOOKUP($A368&amp;"-"&amp;N$1,Datos_trabajo_input!$E$6:P462,7,0)</f>
        <v>0.29474700154898437</v>
      </c>
      <c r="O368" s="296">
        <f>VLOOKUP($A368&amp;"-"&amp;O$1,Datos_trabajo_input!$E$6:Q462,7,0)</f>
        <v>2.775182169779301E-2</v>
      </c>
      <c r="P368" s="297">
        <f t="shared" si="47"/>
        <v>26.060602746908771</v>
      </c>
      <c r="Q368" s="297">
        <f t="shared" si="48"/>
        <v>13.135383407715031</v>
      </c>
      <c r="R368" s="297">
        <f t="shared" si="49"/>
        <v>10.1557951096427</v>
      </c>
      <c r="S368" s="297">
        <f t="shared" si="50"/>
        <v>0.61349933789528399</v>
      </c>
      <c r="T368" s="297">
        <f t="shared" si="51"/>
        <v>0.14136619698765718</v>
      </c>
      <c r="U368" s="297">
        <f t="shared" si="52"/>
        <v>21.798905165743776</v>
      </c>
      <c r="V368" s="297">
        <f t="shared" si="53"/>
        <v>2.0524698340867817</v>
      </c>
      <c r="W368" s="298">
        <f t="shared" si="54"/>
        <v>73.958021798979999</v>
      </c>
    </row>
    <row r="369" spans="1:23">
      <c r="A369" s="175">
        <v>2015</v>
      </c>
      <c r="B369" s="285">
        <v>9</v>
      </c>
      <c r="C369" s="285" t="s">
        <v>127</v>
      </c>
      <c r="D369" s="175" t="s">
        <v>367</v>
      </c>
      <c r="E369" s="299" t="s">
        <v>118</v>
      </c>
      <c r="F369" s="300">
        <v>3316.1160831560701</v>
      </c>
      <c r="G369" s="301">
        <v>323.21164705951998</v>
      </c>
      <c r="H369" s="302">
        <f t="shared" si="46"/>
        <v>9.7466927862159616E-2</v>
      </c>
      <c r="I369" s="296">
        <f>VLOOKUP($A369&amp;"-"&amp;I$1,Datos_trabajo_input!$E$6:K463,7,0)</f>
        <v>0.35237019748503046</v>
      </c>
      <c r="J369" s="296">
        <f>VLOOKUP($A369&amp;"-"&amp;J$1,Datos_trabajo_input!$E$6:L463,7,0)</f>
        <v>0.17760593223298177</v>
      </c>
      <c r="K369" s="296">
        <f>VLOOKUP($A369&amp;"-"&amp;K$1,Datos_trabajo_input!$E$6:M463,7,0)</f>
        <v>0.13731837145734427</v>
      </c>
      <c r="L369" s="296">
        <f>VLOOKUP($A369&amp;"-"&amp;L$1,Datos_trabajo_input!$E$6:N463,7,0)</f>
        <v>8.2952372571942577E-3</v>
      </c>
      <c r="M369" s="296">
        <f>VLOOKUP($A369&amp;"-"&amp;M$1,Datos_trabajo_input!$E$6:O463,7,0)</f>
        <v>1.9114383206718876E-3</v>
      </c>
      <c r="N369" s="296">
        <f>VLOOKUP($A369&amp;"-"&amp;N$1,Datos_trabajo_input!$E$6:P463,7,0)</f>
        <v>0.29474700154898437</v>
      </c>
      <c r="O369" s="296">
        <f>VLOOKUP($A369&amp;"-"&amp;O$1,Datos_trabajo_input!$E$6:Q463,7,0)</f>
        <v>2.775182169779301E-2</v>
      </c>
      <c r="P369" s="297">
        <f t="shared" si="47"/>
        <v>113.89015190382501</v>
      </c>
      <c r="Q369" s="297">
        <f t="shared" si="48"/>
        <v>57.404305884563527</v>
      </c>
      <c r="R369" s="297">
        <f t="shared" si="49"/>
        <v>44.382897010259221</v>
      </c>
      <c r="S369" s="297">
        <f t="shared" si="50"/>
        <v>2.6811172966472507</v>
      </c>
      <c r="T369" s="297">
        <f t="shared" si="51"/>
        <v>0.61779912787704372</v>
      </c>
      <c r="U369" s="297">
        <f t="shared" si="52"/>
        <v>95.265663836502128</v>
      </c>
      <c r="V369" s="297">
        <f t="shared" si="53"/>
        <v>8.9697119998458028</v>
      </c>
      <c r="W369" s="298">
        <f t="shared" si="54"/>
        <v>323.21164705951998</v>
      </c>
    </row>
    <row r="370" spans="1:23">
      <c r="A370" s="175">
        <v>2015</v>
      </c>
      <c r="B370" s="285">
        <v>9</v>
      </c>
      <c r="C370" s="285" t="s">
        <v>127</v>
      </c>
      <c r="D370" s="175" t="s">
        <v>367</v>
      </c>
      <c r="E370" s="299" t="s">
        <v>32</v>
      </c>
      <c r="F370" s="300">
        <v>417.33850718951987</v>
      </c>
      <c r="G370" s="301">
        <v>37.985959953790001</v>
      </c>
      <c r="H370" s="302">
        <f t="shared" si="46"/>
        <v>9.1019542408388374E-2</v>
      </c>
      <c r="I370" s="296">
        <f>VLOOKUP($A370&amp;"-"&amp;I$1,Datos_trabajo_input!$E$6:K464,7,0)</f>
        <v>0.35237019748503046</v>
      </c>
      <c r="J370" s="296">
        <f>VLOOKUP($A370&amp;"-"&amp;J$1,Datos_trabajo_input!$E$6:L464,7,0)</f>
        <v>0.17760593223298177</v>
      </c>
      <c r="K370" s="296">
        <f>VLOOKUP($A370&amp;"-"&amp;K$1,Datos_trabajo_input!$E$6:M464,7,0)</f>
        <v>0.13731837145734427</v>
      </c>
      <c r="L370" s="296">
        <f>VLOOKUP($A370&amp;"-"&amp;L$1,Datos_trabajo_input!$E$6:N464,7,0)</f>
        <v>8.2952372571942577E-3</v>
      </c>
      <c r="M370" s="296">
        <f>VLOOKUP($A370&amp;"-"&amp;M$1,Datos_trabajo_input!$E$6:O464,7,0)</f>
        <v>1.9114383206718876E-3</v>
      </c>
      <c r="N370" s="296">
        <f>VLOOKUP($A370&amp;"-"&amp;N$1,Datos_trabajo_input!$E$6:P464,7,0)</f>
        <v>0.29474700154898437</v>
      </c>
      <c r="O370" s="296">
        <f>VLOOKUP($A370&amp;"-"&amp;O$1,Datos_trabajo_input!$E$6:Q464,7,0)</f>
        <v>2.775182169779301E-2</v>
      </c>
      <c r="P370" s="297">
        <f t="shared" si="47"/>
        <v>13.38512021057544</v>
      </c>
      <c r="Q370" s="297">
        <f t="shared" si="48"/>
        <v>6.7465318293575862</v>
      </c>
      <c r="R370" s="297">
        <f t="shared" si="49"/>
        <v>5.2161701590983389</v>
      </c>
      <c r="S370" s="297">
        <f t="shared" si="50"/>
        <v>0.31510255025896788</v>
      </c>
      <c r="T370" s="297">
        <f t="shared" si="51"/>
        <v>7.2607819503181931E-2</v>
      </c>
      <c r="U370" s="297">
        <f t="shared" si="52"/>
        <v>11.196247797339399</v>
      </c>
      <c r="V370" s="297">
        <f t="shared" si="53"/>
        <v>1.0541795876570856</v>
      </c>
      <c r="W370" s="298">
        <f t="shared" si="54"/>
        <v>37.985959953790001</v>
      </c>
    </row>
    <row r="371" spans="1:23">
      <c r="A371" s="175">
        <v>2015</v>
      </c>
      <c r="B371" s="285">
        <v>9</v>
      </c>
      <c r="C371" s="285" t="s">
        <v>127</v>
      </c>
      <c r="D371" s="175" t="s">
        <v>367</v>
      </c>
      <c r="E371" s="299" t="s">
        <v>33</v>
      </c>
      <c r="F371" s="300">
        <v>460.25095535536002</v>
      </c>
      <c r="G371" s="301">
        <v>33.312563737440001</v>
      </c>
      <c r="H371" s="302">
        <f t="shared" si="46"/>
        <v>7.2379130015535448E-2</v>
      </c>
      <c r="I371" s="296">
        <f>VLOOKUP($A371&amp;"-"&amp;I$1,Datos_trabajo_input!$E$6:K465,7,0)</f>
        <v>0.35237019748503046</v>
      </c>
      <c r="J371" s="296">
        <f>VLOOKUP($A371&amp;"-"&amp;J$1,Datos_trabajo_input!$E$6:L465,7,0)</f>
        <v>0.17760593223298177</v>
      </c>
      <c r="K371" s="296">
        <f>VLOOKUP($A371&amp;"-"&amp;K$1,Datos_trabajo_input!$E$6:M465,7,0)</f>
        <v>0.13731837145734427</v>
      </c>
      <c r="L371" s="296">
        <f>VLOOKUP($A371&amp;"-"&amp;L$1,Datos_trabajo_input!$E$6:N465,7,0)</f>
        <v>8.2952372571942577E-3</v>
      </c>
      <c r="M371" s="296">
        <f>VLOOKUP($A371&amp;"-"&amp;M$1,Datos_trabajo_input!$E$6:O465,7,0)</f>
        <v>1.9114383206718876E-3</v>
      </c>
      <c r="N371" s="296">
        <f>VLOOKUP($A371&amp;"-"&amp;N$1,Datos_trabajo_input!$E$6:P465,7,0)</f>
        <v>0.29474700154898437</v>
      </c>
      <c r="O371" s="296">
        <f>VLOOKUP($A371&amp;"-"&amp;O$1,Datos_trabajo_input!$E$6:Q465,7,0)</f>
        <v>2.775182169779301E-2</v>
      </c>
      <c r="P371" s="297">
        <f t="shared" si="47"/>
        <v>11.738354662894398</v>
      </c>
      <c r="Q371" s="297">
        <f t="shared" si="48"/>
        <v>5.916508937658655</v>
      </c>
      <c r="R371" s="297">
        <f t="shared" si="49"/>
        <v>4.574427001494243</v>
      </c>
      <c r="S371" s="297">
        <f t="shared" si="50"/>
        <v>0.27633561984747068</v>
      </c>
      <c r="T371" s="297">
        <f t="shared" si="51"/>
        <v>6.3674910887567535E-2</v>
      </c>
      <c r="U371" s="297">
        <f t="shared" si="52"/>
        <v>9.8187782755198683</v>
      </c>
      <c r="V371" s="297">
        <f t="shared" si="53"/>
        <v>0.9244843291378001</v>
      </c>
      <c r="W371" s="298">
        <f t="shared" si="54"/>
        <v>33.312563737440001</v>
      </c>
    </row>
    <row r="372" spans="1:23">
      <c r="A372" s="175">
        <v>2015</v>
      </c>
      <c r="B372" s="285">
        <v>9</v>
      </c>
      <c r="C372" s="285" t="s">
        <v>127</v>
      </c>
      <c r="D372" s="175" t="s">
        <v>367</v>
      </c>
      <c r="E372" s="299" t="s">
        <v>35</v>
      </c>
      <c r="F372" s="300">
        <v>442.80366481251991</v>
      </c>
      <c r="G372" s="301">
        <v>42.704939438929998</v>
      </c>
      <c r="H372" s="302">
        <f t="shared" si="46"/>
        <v>9.644215446367406E-2</v>
      </c>
      <c r="I372" s="296">
        <f>VLOOKUP($A372&amp;"-"&amp;I$1,Datos_trabajo_input!$E$6:K466,7,0)</f>
        <v>0.35237019748503046</v>
      </c>
      <c r="J372" s="296">
        <f>VLOOKUP($A372&amp;"-"&amp;J$1,Datos_trabajo_input!$E$6:L466,7,0)</f>
        <v>0.17760593223298177</v>
      </c>
      <c r="K372" s="296">
        <f>VLOOKUP($A372&amp;"-"&amp;K$1,Datos_trabajo_input!$E$6:M466,7,0)</f>
        <v>0.13731837145734427</v>
      </c>
      <c r="L372" s="296">
        <f>VLOOKUP($A372&amp;"-"&amp;L$1,Datos_trabajo_input!$E$6:N466,7,0)</f>
        <v>8.2952372571942577E-3</v>
      </c>
      <c r="M372" s="296">
        <f>VLOOKUP($A372&amp;"-"&amp;M$1,Datos_trabajo_input!$E$6:O466,7,0)</f>
        <v>1.9114383206718876E-3</v>
      </c>
      <c r="N372" s="296">
        <f>VLOOKUP($A372&amp;"-"&amp;N$1,Datos_trabajo_input!$E$6:P466,7,0)</f>
        <v>0.29474700154898437</v>
      </c>
      <c r="O372" s="296">
        <f>VLOOKUP($A372&amp;"-"&amp;O$1,Datos_trabajo_input!$E$6:Q466,7,0)</f>
        <v>2.775182169779301E-2</v>
      </c>
      <c r="P372" s="297">
        <f t="shared" si="47"/>
        <v>15.047947943682029</v>
      </c>
      <c r="Q372" s="297">
        <f t="shared" si="48"/>
        <v>7.5846505800041912</v>
      </c>
      <c r="R372" s="297">
        <f t="shared" si="49"/>
        <v>5.8641727369383805</v>
      </c>
      <c r="S372" s="297">
        <f t="shared" si="50"/>
        <v>0.35424760470003658</v>
      </c>
      <c r="T372" s="297">
        <f t="shared" si="51"/>
        <v>8.1627857725543013E-2</v>
      </c>
      <c r="U372" s="297">
        <f t="shared" si="52"/>
        <v>12.587152850955583</v>
      </c>
      <c r="V372" s="297">
        <f t="shared" si="53"/>
        <v>1.185139864924234</v>
      </c>
      <c r="W372" s="298">
        <f t="shared" si="54"/>
        <v>42.704939438929991</v>
      </c>
    </row>
    <row r="373" spans="1:23">
      <c r="A373" s="175">
        <v>2015</v>
      </c>
      <c r="B373" s="285">
        <v>9</v>
      </c>
      <c r="C373" s="285" t="s">
        <v>127</v>
      </c>
      <c r="D373" s="175" t="s">
        <v>367</v>
      </c>
      <c r="E373" s="299" t="s">
        <v>36</v>
      </c>
      <c r="F373" s="300">
        <v>175.20232634568001</v>
      </c>
      <c r="G373" s="301">
        <v>15.97010303807</v>
      </c>
      <c r="H373" s="302">
        <f t="shared" si="46"/>
        <v>9.1152345811667229E-2</v>
      </c>
      <c r="I373" s="296">
        <f>VLOOKUP($A373&amp;"-"&amp;I$1,Datos_trabajo_input!$E$6:K467,7,0)</f>
        <v>0.35237019748503046</v>
      </c>
      <c r="J373" s="296">
        <f>VLOOKUP($A373&amp;"-"&amp;J$1,Datos_trabajo_input!$E$6:L467,7,0)</f>
        <v>0.17760593223298177</v>
      </c>
      <c r="K373" s="296">
        <f>VLOOKUP($A373&amp;"-"&amp;K$1,Datos_trabajo_input!$E$6:M467,7,0)</f>
        <v>0.13731837145734427</v>
      </c>
      <c r="L373" s="296">
        <f>VLOOKUP($A373&amp;"-"&amp;L$1,Datos_trabajo_input!$E$6:N467,7,0)</f>
        <v>8.2952372571942577E-3</v>
      </c>
      <c r="M373" s="296">
        <f>VLOOKUP($A373&amp;"-"&amp;M$1,Datos_trabajo_input!$E$6:O467,7,0)</f>
        <v>1.9114383206718876E-3</v>
      </c>
      <c r="N373" s="296">
        <f>VLOOKUP($A373&amp;"-"&amp;N$1,Datos_trabajo_input!$E$6:P467,7,0)</f>
        <v>0.29474700154898437</v>
      </c>
      <c r="O373" s="296">
        <f>VLOOKUP($A373&amp;"-"&amp;O$1,Datos_trabajo_input!$E$6:Q467,7,0)</f>
        <v>2.775182169779301E-2</v>
      </c>
      <c r="P373" s="297">
        <f t="shared" si="47"/>
        <v>5.6273883613810112</v>
      </c>
      <c r="Q373" s="297">
        <f t="shared" si="48"/>
        <v>2.8363850379331965</v>
      </c>
      <c r="R373" s="297">
        <f t="shared" si="49"/>
        <v>2.1929885411937584</v>
      </c>
      <c r="S373" s="297">
        <f t="shared" si="50"/>
        <v>0.13247579372262946</v>
      </c>
      <c r="T373" s="297">
        <f t="shared" si="51"/>
        <v>3.0525866932045533E-2</v>
      </c>
      <c r="U373" s="297">
        <f t="shared" si="52"/>
        <v>4.7071399848994586</v>
      </c>
      <c r="V373" s="297">
        <f t="shared" si="53"/>
        <v>0.44319945200790112</v>
      </c>
      <c r="W373" s="298">
        <f t="shared" si="54"/>
        <v>15.970103038070002</v>
      </c>
    </row>
    <row r="374" spans="1:23">
      <c r="A374" s="175">
        <v>2015</v>
      </c>
      <c r="B374" s="285">
        <v>9</v>
      </c>
      <c r="C374" s="285" t="s">
        <v>127</v>
      </c>
      <c r="D374" s="175" t="s">
        <v>367</v>
      </c>
      <c r="E374" s="299" t="s">
        <v>37</v>
      </c>
      <c r="F374" s="300">
        <v>409.39448505402999</v>
      </c>
      <c r="G374" s="301">
        <v>30.390504125740001</v>
      </c>
      <c r="H374" s="302">
        <f t="shared" si="46"/>
        <v>7.4232812690989733E-2</v>
      </c>
      <c r="I374" s="296">
        <f>VLOOKUP($A374&amp;"-"&amp;I$1,Datos_trabajo_input!$E$6:K468,7,0)</f>
        <v>0.35237019748503046</v>
      </c>
      <c r="J374" s="296">
        <f>VLOOKUP($A374&amp;"-"&amp;J$1,Datos_trabajo_input!$E$6:L468,7,0)</f>
        <v>0.17760593223298177</v>
      </c>
      <c r="K374" s="296">
        <f>VLOOKUP($A374&amp;"-"&amp;K$1,Datos_trabajo_input!$E$6:M468,7,0)</f>
        <v>0.13731837145734427</v>
      </c>
      <c r="L374" s="296">
        <f>VLOOKUP($A374&amp;"-"&amp;L$1,Datos_trabajo_input!$E$6:N468,7,0)</f>
        <v>8.2952372571942577E-3</v>
      </c>
      <c r="M374" s="296">
        <f>VLOOKUP($A374&amp;"-"&amp;M$1,Datos_trabajo_input!$E$6:O468,7,0)</f>
        <v>1.9114383206718876E-3</v>
      </c>
      <c r="N374" s="296">
        <f>VLOOKUP($A374&amp;"-"&amp;N$1,Datos_trabajo_input!$E$6:P468,7,0)</f>
        <v>0.29474700154898437</v>
      </c>
      <c r="O374" s="296">
        <f>VLOOKUP($A374&amp;"-"&amp;O$1,Datos_trabajo_input!$E$6:Q468,7,0)</f>
        <v>2.775182169779301E-2</v>
      </c>
      <c r="P374" s="297">
        <f t="shared" si="47"/>
        <v>10.708707940456637</v>
      </c>
      <c r="Q374" s="297">
        <f t="shared" si="48"/>
        <v>5.3975338162823316</v>
      </c>
      <c r="R374" s="297">
        <f t="shared" si="49"/>
        <v>4.1731745343143194</v>
      </c>
      <c r="S374" s="297">
        <f t="shared" si="50"/>
        <v>0.25209644208875426</v>
      </c>
      <c r="T374" s="297">
        <f t="shared" si="51"/>
        <v>5.8089574170476541E-2</v>
      </c>
      <c r="U374" s="297">
        <f t="shared" si="52"/>
        <v>8.9575099666239044</v>
      </c>
      <c r="V374" s="297">
        <f t="shared" si="53"/>
        <v>0.84339185180357934</v>
      </c>
      <c r="W374" s="298">
        <f t="shared" si="54"/>
        <v>30.390504125740001</v>
      </c>
    </row>
    <row r="375" spans="1:23">
      <c r="A375" s="175">
        <v>2015</v>
      </c>
      <c r="B375" s="285">
        <v>9</v>
      </c>
      <c r="C375" s="285" t="s">
        <v>127</v>
      </c>
      <c r="D375" s="175" t="s">
        <v>367</v>
      </c>
      <c r="E375" s="299" t="s">
        <v>38</v>
      </c>
      <c r="F375" s="300">
        <v>59.762419229629998</v>
      </c>
      <c r="G375" s="301">
        <v>6.3088184629999997</v>
      </c>
      <c r="H375" s="302">
        <f t="shared" si="46"/>
        <v>0.10556497786274538</v>
      </c>
      <c r="I375" s="296">
        <f>VLOOKUP($A375&amp;"-"&amp;I$1,Datos_trabajo_input!$E$6:K469,7,0)</f>
        <v>0.35237019748503046</v>
      </c>
      <c r="J375" s="296">
        <f>VLOOKUP($A375&amp;"-"&amp;J$1,Datos_trabajo_input!$E$6:L469,7,0)</f>
        <v>0.17760593223298177</v>
      </c>
      <c r="K375" s="296">
        <f>VLOOKUP($A375&amp;"-"&amp;K$1,Datos_trabajo_input!$E$6:M469,7,0)</f>
        <v>0.13731837145734427</v>
      </c>
      <c r="L375" s="296">
        <f>VLOOKUP($A375&amp;"-"&amp;L$1,Datos_trabajo_input!$E$6:N469,7,0)</f>
        <v>8.2952372571942577E-3</v>
      </c>
      <c r="M375" s="296">
        <f>VLOOKUP($A375&amp;"-"&amp;M$1,Datos_trabajo_input!$E$6:O469,7,0)</f>
        <v>1.9114383206718876E-3</v>
      </c>
      <c r="N375" s="296">
        <f>VLOOKUP($A375&amp;"-"&amp;N$1,Datos_trabajo_input!$E$6:P469,7,0)</f>
        <v>0.29474700154898437</v>
      </c>
      <c r="O375" s="296">
        <f>VLOOKUP($A375&amp;"-"&amp;O$1,Datos_trabajo_input!$E$6:Q469,7,0)</f>
        <v>2.775182169779301E-2</v>
      </c>
      <c r="P375" s="297">
        <f t="shared" si="47"/>
        <v>2.223039607704516</v>
      </c>
      <c r="Q375" s="297">
        <f t="shared" si="48"/>
        <v>1.120483584409762</v>
      </c>
      <c r="R375" s="297">
        <f t="shared" si="49"/>
        <v>0.8663166771591857</v>
      </c>
      <c r="S375" s="297">
        <f t="shared" si="50"/>
        <v>5.2333145963152611E-2</v>
      </c>
      <c r="T375" s="297">
        <f t="shared" si="51"/>
        <v>1.2058917368340518E-2</v>
      </c>
      <c r="U375" s="297">
        <f t="shared" si="52"/>
        <v>1.859505325286122</v>
      </c>
      <c r="V375" s="297">
        <f t="shared" si="53"/>
        <v>0.17508120510892053</v>
      </c>
      <c r="W375" s="298">
        <f t="shared" si="54"/>
        <v>6.3088184629999988</v>
      </c>
    </row>
    <row r="376" spans="1:23">
      <c r="A376" s="178">
        <v>2015</v>
      </c>
      <c r="B376" s="285">
        <v>9</v>
      </c>
      <c r="C376" s="285" t="s">
        <v>127</v>
      </c>
      <c r="D376" s="178" t="s">
        <v>367</v>
      </c>
      <c r="E376" s="304" t="s">
        <v>39</v>
      </c>
      <c r="F376" s="305">
        <v>80.150826575569994</v>
      </c>
      <c r="G376" s="306">
        <v>5.8982830009500002</v>
      </c>
      <c r="H376" s="307">
        <f t="shared" si="46"/>
        <v>7.3589796299715265E-2</v>
      </c>
      <c r="I376" s="296">
        <f>VLOOKUP($A376&amp;"-"&amp;I$1,Datos_trabajo_input!$E$6:K470,7,0)</f>
        <v>0.35237019748503046</v>
      </c>
      <c r="J376" s="296">
        <f>VLOOKUP($A376&amp;"-"&amp;J$1,Datos_trabajo_input!$E$6:L470,7,0)</f>
        <v>0.17760593223298177</v>
      </c>
      <c r="K376" s="296">
        <f>VLOOKUP($A376&amp;"-"&amp;K$1,Datos_trabajo_input!$E$6:M470,7,0)</f>
        <v>0.13731837145734427</v>
      </c>
      <c r="L376" s="296">
        <f>VLOOKUP($A376&amp;"-"&amp;L$1,Datos_trabajo_input!$E$6:N470,7,0)</f>
        <v>8.2952372571942577E-3</v>
      </c>
      <c r="M376" s="296">
        <f>VLOOKUP($A376&amp;"-"&amp;M$1,Datos_trabajo_input!$E$6:O470,7,0)</f>
        <v>1.9114383206718876E-3</v>
      </c>
      <c r="N376" s="296">
        <f>VLOOKUP($A376&amp;"-"&amp;N$1,Datos_trabajo_input!$E$6:P470,7,0)</f>
        <v>0.29474700154898437</v>
      </c>
      <c r="O376" s="296">
        <f>VLOOKUP($A376&amp;"-"&amp;O$1,Datos_trabajo_input!$E$6:Q470,7,0)</f>
        <v>2.775182169779301E-2</v>
      </c>
      <c r="P376" s="297">
        <f t="shared" si="47"/>
        <v>2.0783791458673497</v>
      </c>
      <c r="Q376" s="297">
        <f t="shared" si="48"/>
        <v>1.047570050957674</v>
      </c>
      <c r="R376" s="297">
        <f t="shared" si="49"/>
        <v>0.80994261608499141</v>
      </c>
      <c r="S376" s="297">
        <f t="shared" si="50"/>
        <v>4.8927656902955995E-2</v>
      </c>
      <c r="T376" s="297">
        <f t="shared" si="51"/>
        <v>1.127420415418341E-2</v>
      </c>
      <c r="U376" s="297">
        <f t="shared" si="52"/>
        <v>1.7385012288173578</v>
      </c>
      <c r="V376" s="297">
        <f t="shared" si="53"/>
        <v>0.16368809816548788</v>
      </c>
      <c r="W376" s="298">
        <f t="shared" si="54"/>
        <v>5.8982830009500002</v>
      </c>
    </row>
    <row r="377" spans="1:23">
      <c r="A377" s="172">
        <v>2015</v>
      </c>
      <c r="B377" s="285">
        <v>1</v>
      </c>
      <c r="C377" s="285" t="s">
        <v>119</v>
      </c>
      <c r="D377" s="172" t="s">
        <v>377</v>
      </c>
      <c r="E377" s="172" t="s">
        <v>34</v>
      </c>
      <c r="F377" s="293">
        <v>874.91032655394997</v>
      </c>
      <c r="G377" s="294">
        <v>68.391702211470005</v>
      </c>
      <c r="H377" s="295">
        <f t="shared" si="46"/>
        <v>7.8169956549544437E-2</v>
      </c>
      <c r="I377" s="296">
        <f>VLOOKUP($A377&amp;"-"&amp;I$1,Datos_trabajo_input!$E$6:K471,7,0)</f>
        <v>0.35237019748503046</v>
      </c>
      <c r="J377" s="296">
        <f>VLOOKUP($A377&amp;"-"&amp;J$1,Datos_trabajo_input!$E$6:L471,7,0)</f>
        <v>0.17760593223298177</v>
      </c>
      <c r="K377" s="296">
        <f>VLOOKUP($A377&amp;"-"&amp;K$1,Datos_trabajo_input!$E$6:M471,7,0)</f>
        <v>0.13731837145734427</v>
      </c>
      <c r="L377" s="296">
        <f>VLOOKUP($A377&amp;"-"&amp;L$1,Datos_trabajo_input!$E$6:N471,7,0)</f>
        <v>8.2952372571942577E-3</v>
      </c>
      <c r="M377" s="296">
        <f>VLOOKUP($A377&amp;"-"&amp;M$1,Datos_trabajo_input!$E$6:O471,7,0)</f>
        <v>1.9114383206718876E-3</v>
      </c>
      <c r="N377" s="296">
        <f>VLOOKUP($A377&amp;"-"&amp;N$1,Datos_trabajo_input!$E$6:P471,7,0)</f>
        <v>0.29474700154898437</v>
      </c>
      <c r="O377" s="296">
        <f>VLOOKUP($A377&amp;"-"&amp;O$1,Datos_trabajo_input!$E$6:Q471,7,0)</f>
        <v>2.775182169779301E-2</v>
      </c>
      <c r="P377" s="297">
        <f t="shared" si="47"/>
        <v>24.099197614593081</v>
      </c>
      <c r="Q377" s="297">
        <f t="shared" si="48"/>
        <v>12.146772028268611</v>
      </c>
      <c r="R377" s="297">
        <f t="shared" si="49"/>
        <v>9.3914371688747114</v>
      </c>
      <c r="S377" s="297">
        <f t="shared" si="50"/>
        <v>0.56732539626752088</v>
      </c>
      <c r="T377" s="297">
        <f t="shared" si="51"/>
        <v>0.13072652042298405</v>
      </c>
      <c r="U377" s="297">
        <f t="shared" si="52"/>
        <v>20.158249157661828</v>
      </c>
      <c r="V377" s="297">
        <f t="shared" si="53"/>
        <v>1.8979943253812714</v>
      </c>
      <c r="W377" s="298">
        <f t="shared" si="54"/>
        <v>68.391702211470019</v>
      </c>
    </row>
    <row r="378" spans="1:23">
      <c r="A378" s="175">
        <v>2015</v>
      </c>
      <c r="B378" s="285">
        <v>1</v>
      </c>
      <c r="C378" s="285" t="s">
        <v>119</v>
      </c>
      <c r="D378" s="175" t="s">
        <v>377</v>
      </c>
      <c r="E378" s="299" t="s">
        <v>25</v>
      </c>
      <c r="F378" s="300">
        <v>72.678372548780004</v>
      </c>
      <c r="G378" s="301">
        <v>4.0631463454199999</v>
      </c>
      <c r="H378" s="302">
        <f t="shared" si="46"/>
        <v>5.5905852084028332E-2</v>
      </c>
      <c r="I378" s="296">
        <f>VLOOKUP($A378&amp;"-"&amp;I$1,Datos_trabajo_input!$E$6:K472,7,0)</f>
        <v>0.35237019748503046</v>
      </c>
      <c r="J378" s="296">
        <f>VLOOKUP($A378&amp;"-"&amp;J$1,Datos_trabajo_input!$E$6:L472,7,0)</f>
        <v>0.17760593223298177</v>
      </c>
      <c r="K378" s="296">
        <f>VLOOKUP($A378&amp;"-"&amp;K$1,Datos_trabajo_input!$E$6:M472,7,0)</f>
        <v>0.13731837145734427</v>
      </c>
      <c r="L378" s="296">
        <f>VLOOKUP($A378&amp;"-"&amp;L$1,Datos_trabajo_input!$E$6:N472,7,0)</f>
        <v>8.2952372571942577E-3</v>
      </c>
      <c r="M378" s="296">
        <f>VLOOKUP($A378&amp;"-"&amp;M$1,Datos_trabajo_input!$E$6:O472,7,0)</f>
        <v>1.9114383206718876E-3</v>
      </c>
      <c r="N378" s="296">
        <f>VLOOKUP($A378&amp;"-"&amp;N$1,Datos_trabajo_input!$E$6:P472,7,0)</f>
        <v>0.29474700154898437</v>
      </c>
      <c r="O378" s="296">
        <f>VLOOKUP($A378&amp;"-"&amp;O$1,Datos_trabajo_input!$E$6:Q472,7,0)</f>
        <v>2.775182169779301E-2</v>
      </c>
      <c r="P378" s="297">
        <f t="shared" si="47"/>
        <v>1.4317316801462252</v>
      </c>
      <c r="Q378" s="297">
        <f t="shared" si="48"/>
        <v>0.72163889447735197</v>
      </c>
      <c r="R378" s="297">
        <f t="shared" si="49"/>
        <v>0.5579446391459344</v>
      </c>
      <c r="S378" s="297">
        <f t="shared" si="50"/>
        <v>3.370476294596067E-2</v>
      </c>
      <c r="T378" s="297">
        <f t="shared" si="51"/>
        <v>7.7664536271337221E-3</v>
      </c>
      <c r="U378" s="297">
        <f t="shared" si="52"/>
        <v>1.1976002021672589</v>
      </c>
      <c r="V378" s="297">
        <f t="shared" si="53"/>
        <v>0.11275971291013513</v>
      </c>
      <c r="W378" s="298">
        <f t="shared" si="54"/>
        <v>4.0631463454199999</v>
      </c>
    </row>
    <row r="379" spans="1:23">
      <c r="A379" s="175">
        <v>2015</v>
      </c>
      <c r="B379" s="285">
        <v>1</v>
      </c>
      <c r="C379" s="285" t="s">
        <v>119</v>
      </c>
      <c r="D379" s="175" t="s">
        <v>377</v>
      </c>
      <c r="E379" s="299" t="s">
        <v>26</v>
      </c>
      <c r="F379" s="300">
        <v>154.68714471113</v>
      </c>
      <c r="G379" s="301">
        <v>14.86954781977</v>
      </c>
      <c r="H379" s="302">
        <f t="shared" si="46"/>
        <v>9.6126590529148931E-2</v>
      </c>
      <c r="I379" s="296">
        <f>VLOOKUP($A379&amp;"-"&amp;I$1,Datos_trabajo_input!$E$6:K473,7,0)</f>
        <v>0.35237019748503046</v>
      </c>
      <c r="J379" s="296">
        <f>VLOOKUP($A379&amp;"-"&amp;J$1,Datos_trabajo_input!$E$6:L473,7,0)</f>
        <v>0.17760593223298177</v>
      </c>
      <c r="K379" s="296">
        <f>VLOOKUP($A379&amp;"-"&amp;K$1,Datos_trabajo_input!$E$6:M473,7,0)</f>
        <v>0.13731837145734427</v>
      </c>
      <c r="L379" s="296">
        <f>VLOOKUP($A379&amp;"-"&amp;L$1,Datos_trabajo_input!$E$6:N473,7,0)</f>
        <v>8.2952372571942577E-3</v>
      </c>
      <c r="M379" s="296">
        <f>VLOOKUP($A379&amp;"-"&amp;M$1,Datos_trabajo_input!$E$6:O473,7,0)</f>
        <v>1.9114383206718876E-3</v>
      </c>
      <c r="N379" s="296">
        <f>VLOOKUP($A379&amp;"-"&amp;N$1,Datos_trabajo_input!$E$6:P473,7,0)</f>
        <v>0.29474700154898437</v>
      </c>
      <c r="O379" s="296">
        <f>VLOOKUP($A379&amp;"-"&amp;O$1,Datos_trabajo_input!$E$6:Q473,7,0)</f>
        <v>2.775182169779301E-2</v>
      </c>
      <c r="P379" s="297">
        <f t="shared" si="47"/>
        <v>5.2395855017654593</v>
      </c>
      <c r="Q379" s="297">
        <f t="shared" si="48"/>
        <v>2.6409199024131524</v>
      </c>
      <c r="R379" s="297">
        <f t="shared" si="49"/>
        <v>2.0418620909179204</v>
      </c>
      <c r="S379" s="297">
        <f t="shared" si="50"/>
        <v>0.12334642707218775</v>
      </c>
      <c r="T379" s="297">
        <f t="shared" si="51"/>
        <v>2.8422223513771497E-2</v>
      </c>
      <c r="U379" s="297">
        <f t="shared" si="52"/>
        <v>4.382754634266445</v>
      </c>
      <c r="V379" s="297">
        <f t="shared" si="53"/>
        <v>0.41265703982106383</v>
      </c>
      <c r="W379" s="298">
        <f t="shared" si="54"/>
        <v>14.869547819769998</v>
      </c>
    </row>
    <row r="380" spans="1:23">
      <c r="A380" s="175">
        <v>2015</v>
      </c>
      <c r="B380" s="285">
        <v>1</v>
      </c>
      <c r="C380" s="285" t="s">
        <v>119</v>
      </c>
      <c r="D380" s="175" t="s">
        <v>377</v>
      </c>
      <c r="E380" s="299" t="s">
        <v>27</v>
      </c>
      <c r="F380" s="300">
        <v>267.69942128631999</v>
      </c>
      <c r="G380" s="301">
        <v>15.18455259674</v>
      </c>
      <c r="H380" s="302">
        <f t="shared" si="46"/>
        <v>5.6722396050678213E-2</v>
      </c>
      <c r="I380" s="296">
        <f>VLOOKUP($A380&amp;"-"&amp;I$1,Datos_trabajo_input!$E$6:K474,7,0)</f>
        <v>0.35237019748503046</v>
      </c>
      <c r="J380" s="296">
        <f>VLOOKUP($A380&amp;"-"&amp;J$1,Datos_trabajo_input!$E$6:L474,7,0)</f>
        <v>0.17760593223298177</v>
      </c>
      <c r="K380" s="296">
        <f>VLOOKUP($A380&amp;"-"&amp;K$1,Datos_trabajo_input!$E$6:M474,7,0)</f>
        <v>0.13731837145734427</v>
      </c>
      <c r="L380" s="296">
        <f>VLOOKUP($A380&amp;"-"&amp;L$1,Datos_trabajo_input!$E$6:N474,7,0)</f>
        <v>8.2952372571942577E-3</v>
      </c>
      <c r="M380" s="296">
        <f>VLOOKUP($A380&amp;"-"&amp;M$1,Datos_trabajo_input!$E$6:O474,7,0)</f>
        <v>1.9114383206718876E-3</v>
      </c>
      <c r="N380" s="296">
        <f>VLOOKUP($A380&amp;"-"&amp;N$1,Datos_trabajo_input!$E$6:P474,7,0)</f>
        <v>0.29474700154898437</v>
      </c>
      <c r="O380" s="296">
        <f>VLOOKUP($A380&amp;"-"&amp;O$1,Datos_trabajo_input!$E$6:Q474,7,0)</f>
        <v>2.775182169779301E-2</v>
      </c>
      <c r="P380" s="297">
        <f t="shared" si="47"/>
        <v>5.3505837972351058</v>
      </c>
      <c r="Q380" s="297">
        <f t="shared" si="48"/>
        <v>2.6968666194847515</v>
      </c>
      <c r="R380" s="297">
        <f t="shared" si="49"/>
        <v>2.0851180338927247</v>
      </c>
      <c r="S380" s="297">
        <f t="shared" si="50"/>
        <v>0.12595946643430345</v>
      </c>
      <c r="T380" s="297">
        <f t="shared" si="51"/>
        <v>2.9024335715666656E-2</v>
      </c>
      <c r="U380" s="297">
        <f t="shared" si="52"/>
        <v>4.4756013477519589</v>
      </c>
      <c r="V380" s="297">
        <f t="shared" si="53"/>
        <v>0.42139899622548832</v>
      </c>
      <c r="W380" s="298">
        <f t="shared" si="54"/>
        <v>15.184552596739998</v>
      </c>
    </row>
    <row r="381" spans="1:23">
      <c r="A381" s="175">
        <v>2015</v>
      </c>
      <c r="B381" s="285">
        <v>1</v>
      </c>
      <c r="C381" s="285" t="s">
        <v>119</v>
      </c>
      <c r="D381" s="175" t="s">
        <v>377</v>
      </c>
      <c r="E381" s="299" t="s">
        <v>28</v>
      </c>
      <c r="F381" s="300">
        <v>127.54623680466</v>
      </c>
      <c r="G381" s="301">
        <v>7.1315230401900003</v>
      </c>
      <c r="H381" s="302">
        <f t="shared" si="46"/>
        <v>5.5913237574481266E-2</v>
      </c>
      <c r="I381" s="296">
        <f>VLOOKUP($A381&amp;"-"&amp;I$1,Datos_trabajo_input!$E$6:K475,7,0)</f>
        <v>0.35237019748503046</v>
      </c>
      <c r="J381" s="296">
        <f>VLOOKUP($A381&amp;"-"&amp;J$1,Datos_trabajo_input!$E$6:L475,7,0)</f>
        <v>0.17760593223298177</v>
      </c>
      <c r="K381" s="296">
        <f>VLOOKUP($A381&amp;"-"&amp;K$1,Datos_trabajo_input!$E$6:M475,7,0)</f>
        <v>0.13731837145734427</v>
      </c>
      <c r="L381" s="296">
        <f>VLOOKUP($A381&amp;"-"&amp;L$1,Datos_trabajo_input!$E$6:N475,7,0)</f>
        <v>8.2952372571942577E-3</v>
      </c>
      <c r="M381" s="296">
        <f>VLOOKUP($A381&amp;"-"&amp;M$1,Datos_trabajo_input!$E$6:O475,7,0)</f>
        <v>1.9114383206718876E-3</v>
      </c>
      <c r="N381" s="296">
        <f>VLOOKUP($A381&amp;"-"&amp;N$1,Datos_trabajo_input!$E$6:P475,7,0)</f>
        <v>0.29474700154898437</v>
      </c>
      <c r="O381" s="296">
        <f>VLOOKUP($A381&amp;"-"&amp;O$1,Datos_trabajo_input!$E$6:Q475,7,0)</f>
        <v>2.775182169779301E-2</v>
      </c>
      <c r="P381" s="297">
        <f t="shared" si="47"/>
        <v>2.5129361820407952</v>
      </c>
      <c r="Q381" s="297">
        <f t="shared" si="48"/>
        <v>1.2666007977939333</v>
      </c>
      <c r="R381" s="297">
        <f t="shared" si="49"/>
        <v>0.97928912988941952</v>
      </c>
      <c r="S381" s="297">
        <f t="shared" si="50"/>
        <v>5.9157675623523351E-2</v>
      </c>
      <c r="T381" s="297">
        <f t="shared" si="51"/>
        <v>1.3631466423773648E-2</v>
      </c>
      <c r="U381" s="297">
        <f t="shared" si="52"/>
        <v>2.1019950325734995</v>
      </c>
      <c r="V381" s="297">
        <f t="shared" si="53"/>
        <v>0.19791275584505563</v>
      </c>
      <c r="W381" s="298">
        <f t="shared" si="54"/>
        <v>7.1315230401899994</v>
      </c>
    </row>
    <row r="382" spans="1:23">
      <c r="A382" s="175">
        <v>2015</v>
      </c>
      <c r="B382" s="285">
        <v>1</v>
      </c>
      <c r="C382" s="285" t="s">
        <v>119</v>
      </c>
      <c r="D382" s="175" t="s">
        <v>377</v>
      </c>
      <c r="E382" s="299" t="s">
        <v>29</v>
      </c>
      <c r="F382" s="300">
        <v>344.87201777157998</v>
      </c>
      <c r="G382" s="301">
        <v>31.32641822379</v>
      </c>
      <c r="H382" s="302">
        <f t="shared" si="46"/>
        <v>9.0834908631347744E-2</v>
      </c>
      <c r="I382" s="296">
        <f>VLOOKUP($A382&amp;"-"&amp;I$1,Datos_trabajo_input!$E$6:K476,7,0)</f>
        <v>0.35237019748503046</v>
      </c>
      <c r="J382" s="296">
        <f>VLOOKUP($A382&amp;"-"&amp;J$1,Datos_trabajo_input!$E$6:L476,7,0)</f>
        <v>0.17760593223298177</v>
      </c>
      <c r="K382" s="296">
        <f>VLOOKUP($A382&amp;"-"&amp;K$1,Datos_trabajo_input!$E$6:M476,7,0)</f>
        <v>0.13731837145734427</v>
      </c>
      <c r="L382" s="296">
        <f>VLOOKUP($A382&amp;"-"&amp;L$1,Datos_trabajo_input!$E$6:N476,7,0)</f>
        <v>8.2952372571942577E-3</v>
      </c>
      <c r="M382" s="296">
        <f>VLOOKUP($A382&amp;"-"&amp;M$1,Datos_trabajo_input!$E$6:O476,7,0)</f>
        <v>1.9114383206718876E-3</v>
      </c>
      <c r="N382" s="296">
        <f>VLOOKUP($A382&amp;"-"&amp;N$1,Datos_trabajo_input!$E$6:P476,7,0)</f>
        <v>0.29474700154898437</v>
      </c>
      <c r="O382" s="296">
        <f>VLOOKUP($A382&amp;"-"&amp;O$1,Datos_trabajo_input!$E$6:Q476,7,0)</f>
        <v>2.775182169779301E-2</v>
      </c>
      <c r="P382" s="297">
        <f t="shared" si="47"/>
        <v>11.03849617601554</v>
      </c>
      <c r="Q382" s="297">
        <f t="shared" si="48"/>
        <v>5.5637577121564918</v>
      </c>
      <c r="R382" s="297">
        <f t="shared" si="49"/>
        <v>4.301692734082514</v>
      </c>
      <c r="S382" s="297">
        <f t="shared" si="50"/>
        <v>0.25986007158443197</v>
      </c>
      <c r="T382" s="297">
        <f t="shared" si="51"/>
        <v>5.9878516242346372E-2</v>
      </c>
      <c r="U382" s="297">
        <f t="shared" si="52"/>
        <v>9.2333678407315638</v>
      </c>
      <c r="V382" s="297">
        <f t="shared" si="53"/>
        <v>0.86936517297711369</v>
      </c>
      <c r="W382" s="298">
        <f t="shared" si="54"/>
        <v>31.32641822379</v>
      </c>
    </row>
    <row r="383" spans="1:23">
      <c r="A383" s="175">
        <v>2015</v>
      </c>
      <c r="B383" s="285">
        <v>1</v>
      </c>
      <c r="C383" s="285" t="s">
        <v>119</v>
      </c>
      <c r="D383" s="175" t="s">
        <v>377</v>
      </c>
      <c r="E383" s="299" t="s">
        <v>30</v>
      </c>
      <c r="F383" s="300">
        <v>801.81144883472996</v>
      </c>
      <c r="G383" s="301">
        <v>64.331604503129995</v>
      </c>
      <c r="H383" s="302">
        <f t="shared" si="46"/>
        <v>8.0232833537888376E-2</v>
      </c>
      <c r="I383" s="296">
        <f>VLOOKUP($A383&amp;"-"&amp;I$1,Datos_trabajo_input!$E$6:K477,7,0)</f>
        <v>0.35237019748503046</v>
      </c>
      <c r="J383" s="296">
        <f>VLOOKUP($A383&amp;"-"&amp;J$1,Datos_trabajo_input!$E$6:L477,7,0)</f>
        <v>0.17760593223298177</v>
      </c>
      <c r="K383" s="296">
        <f>VLOOKUP($A383&amp;"-"&amp;K$1,Datos_trabajo_input!$E$6:M477,7,0)</f>
        <v>0.13731837145734427</v>
      </c>
      <c r="L383" s="296">
        <f>VLOOKUP($A383&amp;"-"&amp;L$1,Datos_trabajo_input!$E$6:N477,7,0)</f>
        <v>8.2952372571942577E-3</v>
      </c>
      <c r="M383" s="296">
        <f>VLOOKUP($A383&amp;"-"&amp;M$1,Datos_trabajo_input!$E$6:O477,7,0)</f>
        <v>1.9114383206718876E-3</v>
      </c>
      <c r="N383" s="296">
        <f>VLOOKUP($A383&amp;"-"&amp;N$1,Datos_trabajo_input!$E$6:P477,7,0)</f>
        <v>0.29474700154898437</v>
      </c>
      <c r="O383" s="296">
        <f>VLOOKUP($A383&amp;"-"&amp;O$1,Datos_trabajo_input!$E$6:Q477,7,0)</f>
        <v>2.775182169779301E-2</v>
      </c>
      <c r="P383" s="297">
        <f t="shared" si="47"/>
        <v>22.668540183296791</v>
      </c>
      <c r="Q383" s="297">
        <f t="shared" si="48"/>
        <v>11.42567458982189</v>
      </c>
      <c r="R383" s="297">
        <f t="shared" si="49"/>
        <v>8.8339111636077661</v>
      </c>
      <c r="S383" s="297">
        <f t="shared" si="50"/>
        <v>0.53364592248944986</v>
      </c>
      <c r="T383" s="297">
        <f t="shared" si="51"/>
        <v>0.12296589407759084</v>
      </c>
      <c r="U383" s="297">
        <f t="shared" si="52"/>
        <v>18.961547532132705</v>
      </c>
      <c r="V383" s="297">
        <f t="shared" si="53"/>
        <v>1.7853192177038015</v>
      </c>
      <c r="W383" s="298">
        <f t="shared" si="54"/>
        <v>64.331604503129995</v>
      </c>
    </row>
    <row r="384" spans="1:23">
      <c r="A384" s="175">
        <v>2015</v>
      </c>
      <c r="B384" s="285">
        <v>1</v>
      </c>
      <c r="C384" s="285" t="s">
        <v>119</v>
      </c>
      <c r="D384" s="175" t="s">
        <v>377</v>
      </c>
      <c r="E384" s="299" t="s">
        <v>118</v>
      </c>
      <c r="F384" s="300">
        <v>3248.22163771347</v>
      </c>
      <c r="G384" s="301">
        <v>275.01527487426</v>
      </c>
      <c r="H384" s="302">
        <f t="shared" si="46"/>
        <v>8.4666413055438025E-2</v>
      </c>
      <c r="I384" s="296">
        <f>VLOOKUP($A384&amp;"-"&amp;I$1,Datos_trabajo_input!$E$6:K478,7,0)</f>
        <v>0.35237019748503046</v>
      </c>
      <c r="J384" s="296">
        <f>VLOOKUP($A384&amp;"-"&amp;J$1,Datos_trabajo_input!$E$6:L478,7,0)</f>
        <v>0.17760593223298177</v>
      </c>
      <c r="K384" s="296">
        <f>VLOOKUP($A384&amp;"-"&amp;K$1,Datos_trabajo_input!$E$6:M478,7,0)</f>
        <v>0.13731837145734427</v>
      </c>
      <c r="L384" s="296">
        <f>VLOOKUP($A384&amp;"-"&amp;L$1,Datos_trabajo_input!$E$6:N478,7,0)</f>
        <v>8.2952372571942577E-3</v>
      </c>
      <c r="M384" s="296">
        <f>VLOOKUP($A384&amp;"-"&amp;M$1,Datos_trabajo_input!$E$6:O478,7,0)</f>
        <v>1.9114383206718876E-3</v>
      </c>
      <c r="N384" s="296">
        <f>VLOOKUP($A384&amp;"-"&amp;N$1,Datos_trabajo_input!$E$6:P478,7,0)</f>
        <v>0.29474700154898437</v>
      </c>
      <c r="O384" s="296">
        <f>VLOOKUP($A384&amp;"-"&amp;O$1,Datos_trabajo_input!$E$6:Q478,7,0)</f>
        <v>2.775182169779301E-2</v>
      </c>
      <c r="P384" s="297">
        <f t="shared" si="47"/>
        <v>96.907186718842937</v>
      </c>
      <c r="Q384" s="297">
        <f t="shared" si="48"/>
        <v>48.844344272352672</v>
      </c>
      <c r="R384" s="297">
        <f t="shared" si="49"/>
        <v>37.764649671627275</v>
      </c>
      <c r="S384" s="297">
        <f t="shared" si="50"/>
        <v>2.2813169544344816</v>
      </c>
      <c r="T384" s="297">
        <f t="shared" si="51"/>
        <v>0.52567473516477314</v>
      </c>
      <c r="U384" s="297">
        <f t="shared" si="52"/>
        <v>81.059927649357874</v>
      </c>
      <c r="V384" s="297">
        <f t="shared" si="53"/>
        <v>7.6321748724799976</v>
      </c>
      <c r="W384" s="298">
        <f t="shared" si="54"/>
        <v>275.01527487426</v>
      </c>
    </row>
    <row r="385" spans="1:23">
      <c r="A385" s="175">
        <v>2015</v>
      </c>
      <c r="B385" s="285">
        <v>1</v>
      </c>
      <c r="C385" s="285" t="s">
        <v>119</v>
      </c>
      <c r="D385" s="175" t="s">
        <v>377</v>
      </c>
      <c r="E385" s="299" t="s">
        <v>32</v>
      </c>
      <c r="F385" s="300">
        <v>432.31827847867999</v>
      </c>
      <c r="G385" s="301">
        <v>29.73899893091</v>
      </c>
      <c r="H385" s="302">
        <f t="shared" si="46"/>
        <v>6.8789594174831062E-2</v>
      </c>
      <c r="I385" s="296">
        <f>VLOOKUP($A385&amp;"-"&amp;I$1,Datos_trabajo_input!$E$6:K479,7,0)</f>
        <v>0.35237019748503046</v>
      </c>
      <c r="J385" s="296">
        <f>VLOOKUP($A385&amp;"-"&amp;J$1,Datos_trabajo_input!$E$6:L479,7,0)</f>
        <v>0.17760593223298177</v>
      </c>
      <c r="K385" s="296">
        <f>VLOOKUP($A385&amp;"-"&amp;K$1,Datos_trabajo_input!$E$6:M479,7,0)</f>
        <v>0.13731837145734427</v>
      </c>
      <c r="L385" s="296">
        <f>VLOOKUP($A385&amp;"-"&amp;L$1,Datos_trabajo_input!$E$6:N479,7,0)</f>
        <v>8.2952372571942577E-3</v>
      </c>
      <c r="M385" s="296">
        <f>VLOOKUP($A385&amp;"-"&amp;M$1,Datos_trabajo_input!$E$6:O479,7,0)</f>
        <v>1.9114383206718876E-3</v>
      </c>
      <c r="N385" s="296">
        <f>VLOOKUP($A385&amp;"-"&amp;N$1,Datos_trabajo_input!$E$6:P479,7,0)</f>
        <v>0.29474700154898437</v>
      </c>
      <c r="O385" s="296">
        <f>VLOOKUP($A385&amp;"-"&amp;O$1,Datos_trabajo_input!$E$6:Q479,7,0)</f>
        <v>2.775182169779301E-2</v>
      </c>
      <c r="P385" s="297">
        <f t="shared" si="47"/>
        <v>10.479136926291867</v>
      </c>
      <c r="Q385" s="297">
        <f t="shared" si="48"/>
        <v>5.2818226287999188</v>
      </c>
      <c r="R385" s="297">
        <f t="shared" si="49"/>
        <v>4.0837109019642632</v>
      </c>
      <c r="S385" s="297">
        <f t="shared" si="50"/>
        <v>0.24669205192334484</v>
      </c>
      <c r="T385" s="297">
        <f t="shared" si="51"/>
        <v>5.684426217496167E-2</v>
      </c>
      <c r="U385" s="297">
        <f t="shared" si="52"/>
        <v>8.7654807639541747</v>
      </c>
      <c r="V385" s="297">
        <f t="shared" si="53"/>
        <v>0.82531139580147128</v>
      </c>
      <c r="W385" s="298">
        <f t="shared" si="54"/>
        <v>29.73899893091</v>
      </c>
    </row>
    <row r="386" spans="1:23">
      <c r="A386" s="175">
        <v>2015</v>
      </c>
      <c r="B386" s="285">
        <v>1</v>
      </c>
      <c r="C386" s="285" t="s">
        <v>119</v>
      </c>
      <c r="D386" s="175" t="s">
        <v>377</v>
      </c>
      <c r="E386" s="299" t="s">
        <v>33</v>
      </c>
      <c r="F386" s="300">
        <v>492.46780004598003</v>
      </c>
      <c r="G386" s="301">
        <v>34.999356531079997</v>
      </c>
      <c r="H386" s="302">
        <f t="shared" ref="H386:H449" si="55">G386/F386</f>
        <v>7.1069329868495415E-2</v>
      </c>
      <c r="I386" s="296">
        <f>VLOOKUP($A386&amp;"-"&amp;I$1,Datos_trabajo_input!$E$6:K480,7,0)</f>
        <v>0.35237019748503046</v>
      </c>
      <c r="J386" s="296">
        <f>VLOOKUP($A386&amp;"-"&amp;J$1,Datos_trabajo_input!$E$6:L480,7,0)</f>
        <v>0.17760593223298177</v>
      </c>
      <c r="K386" s="296">
        <f>VLOOKUP($A386&amp;"-"&amp;K$1,Datos_trabajo_input!$E$6:M480,7,0)</f>
        <v>0.13731837145734427</v>
      </c>
      <c r="L386" s="296">
        <f>VLOOKUP($A386&amp;"-"&amp;L$1,Datos_trabajo_input!$E$6:N480,7,0)</f>
        <v>8.2952372571942577E-3</v>
      </c>
      <c r="M386" s="296">
        <f>VLOOKUP($A386&amp;"-"&amp;M$1,Datos_trabajo_input!$E$6:O480,7,0)</f>
        <v>1.9114383206718876E-3</v>
      </c>
      <c r="N386" s="296">
        <f>VLOOKUP($A386&amp;"-"&amp;N$1,Datos_trabajo_input!$E$6:P480,7,0)</f>
        <v>0.29474700154898437</v>
      </c>
      <c r="O386" s="296">
        <f>VLOOKUP($A386&amp;"-"&amp;O$1,Datos_trabajo_input!$E$6:Q480,7,0)</f>
        <v>2.775182169779301E-2</v>
      </c>
      <c r="P386" s="297">
        <f t="shared" ref="P386:P449" si="56">I386*$G386</f>
        <v>12.332730172705649</v>
      </c>
      <c r="Q386" s="297">
        <f t="shared" ref="Q386:Q449" si="57">J386*$G386</f>
        <v>6.2160933442569615</v>
      </c>
      <c r="R386" s="297">
        <f t="shared" ref="R386:R449" si="58">K386*$G386</f>
        <v>4.8060546409028708</v>
      </c>
      <c r="S386" s="297">
        <f t="shared" ref="S386:S449" si="59">L386*$G386</f>
        <v>0.29032796627443996</v>
      </c>
      <c r="T386" s="297">
        <f t="shared" ref="T386:T449" si="60">M386*$G386</f>
        <v>6.6899111272364212E-2</v>
      </c>
      <c r="U386" s="297">
        <f t="shared" ref="U386:U449" si="61">N386*$G386</f>
        <v>10.315955393679692</v>
      </c>
      <c r="V386" s="297">
        <f t="shared" ref="V386:V449" si="62">O386*$G386</f>
        <v>0.97129590198801941</v>
      </c>
      <c r="W386" s="298">
        <f t="shared" ref="W386:W449" si="63">SUM(P386:V386)</f>
        <v>34.999356531079997</v>
      </c>
    </row>
    <row r="387" spans="1:23">
      <c r="A387" s="175">
        <v>2015</v>
      </c>
      <c r="B387" s="285">
        <v>1</v>
      </c>
      <c r="C387" s="285" t="s">
        <v>119</v>
      </c>
      <c r="D387" s="175" t="s">
        <v>377</v>
      </c>
      <c r="E387" s="299" t="s">
        <v>35</v>
      </c>
      <c r="F387" s="300">
        <v>442.74450043552002</v>
      </c>
      <c r="G387" s="301">
        <v>33.530574253739999</v>
      </c>
      <c r="H387" s="302">
        <f t="shared" si="55"/>
        <v>7.5733463026094197E-2</v>
      </c>
      <c r="I387" s="296">
        <f>VLOOKUP($A387&amp;"-"&amp;I$1,Datos_trabajo_input!$E$6:K481,7,0)</f>
        <v>0.35237019748503046</v>
      </c>
      <c r="J387" s="296">
        <f>VLOOKUP($A387&amp;"-"&amp;J$1,Datos_trabajo_input!$E$6:L481,7,0)</f>
        <v>0.17760593223298177</v>
      </c>
      <c r="K387" s="296">
        <f>VLOOKUP($A387&amp;"-"&amp;K$1,Datos_trabajo_input!$E$6:M481,7,0)</f>
        <v>0.13731837145734427</v>
      </c>
      <c r="L387" s="296">
        <f>VLOOKUP($A387&amp;"-"&amp;L$1,Datos_trabajo_input!$E$6:N481,7,0)</f>
        <v>8.2952372571942577E-3</v>
      </c>
      <c r="M387" s="296">
        <f>VLOOKUP($A387&amp;"-"&amp;M$1,Datos_trabajo_input!$E$6:O481,7,0)</f>
        <v>1.9114383206718876E-3</v>
      </c>
      <c r="N387" s="296">
        <f>VLOOKUP($A387&amp;"-"&amp;N$1,Datos_trabajo_input!$E$6:P481,7,0)</f>
        <v>0.29474700154898437</v>
      </c>
      <c r="O387" s="296">
        <f>VLOOKUP($A387&amp;"-"&amp;O$1,Datos_trabajo_input!$E$6:Q481,7,0)</f>
        <v>2.775182169779301E-2</v>
      </c>
      <c r="P387" s="297">
        <f t="shared" si="56"/>
        <v>11.81517507157684</v>
      </c>
      <c r="Q387" s="297">
        <f t="shared" si="57"/>
        <v>5.9552288986427095</v>
      </c>
      <c r="R387" s="297">
        <f t="shared" si="58"/>
        <v>4.604363850553133</v>
      </c>
      <c r="S387" s="297">
        <f t="shared" si="59"/>
        <v>0.27814406880474257</v>
      </c>
      <c r="T387" s="297">
        <f t="shared" si="60"/>
        <v>6.4091624542732817E-2</v>
      </c>
      <c r="U387" s="297">
        <f t="shared" si="61"/>
        <v>9.8830362215054386</v>
      </c>
      <c r="V387" s="297">
        <f t="shared" si="62"/>
        <v>0.93053451811440135</v>
      </c>
      <c r="W387" s="298">
        <f t="shared" si="63"/>
        <v>33.530574253739999</v>
      </c>
    </row>
    <row r="388" spans="1:23">
      <c r="A388" s="175">
        <v>2015</v>
      </c>
      <c r="B388" s="285">
        <v>1</v>
      </c>
      <c r="C388" s="285" t="s">
        <v>119</v>
      </c>
      <c r="D388" s="175" t="s">
        <v>377</v>
      </c>
      <c r="E388" s="299" t="s">
        <v>36</v>
      </c>
      <c r="F388" s="300">
        <v>181.30398183937001</v>
      </c>
      <c r="G388" s="301">
        <v>16.420391090679999</v>
      </c>
      <c r="H388" s="302">
        <f t="shared" si="55"/>
        <v>9.0568287161105931E-2</v>
      </c>
      <c r="I388" s="296">
        <f>VLOOKUP($A388&amp;"-"&amp;I$1,Datos_trabajo_input!$E$6:K482,7,0)</f>
        <v>0.35237019748503046</v>
      </c>
      <c r="J388" s="296">
        <f>VLOOKUP($A388&amp;"-"&amp;J$1,Datos_trabajo_input!$E$6:L482,7,0)</f>
        <v>0.17760593223298177</v>
      </c>
      <c r="K388" s="296">
        <f>VLOOKUP($A388&amp;"-"&amp;K$1,Datos_trabajo_input!$E$6:M482,7,0)</f>
        <v>0.13731837145734427</v>
      </c>
      <c r="L388" s="296">
        <f>VLOOKUP($A388&amp;"-"&amp;L$1,Datos_trabajo_input!$E$6:N482,7,0)</f>
        <v>8.2952372571942577E-3</v>
      </c>
      <c r="M388" s="296">
        <f>VLOOKUP($A388&amp;"-"&amp;M$1,Datos_trabajo_input!$E$6:O482,7,0)</f>
        <v>1.9114383206718876E-3</v>
      </c>
      <c r="N388" s="296">
        <f>VLOOKUP($A388&amp;"-"&amp;N$1,Datos_trabajo_input!$E$6:P482,7,0)</f>
        <v>0.29474700154898437</v>
      </c>
      <c r="O388" s="296">
        <f>VLOOKUP($A388&amp;"-"&amp;O$1,Datos_trabajo_input!$E$6:Q482,7,0)</f>
        <v>2.775182169779301E-2</v>
      </c>
      <c r="P388" s="297">
        <f t="shared" si="56"/>
        <v>5.7860564514043462</v>
      </c>
      <c r="Q388" s="297">
        <f t="shared" si="57"/>
        <v>2.9163588672903695</v>
      </c>
      <c r="R388" s="297">
        <f t="shared" si="58"/>
        <v>2.2548213632648624</v>
      </c>
      <c r="S388" s="297">
        <f t="shared" si="59"/>
        <v>0.13621103995310938</v>
      </c>
      <c r="T388" s="297">
        <f t="shared" si="60"/>
        <v>3.1386564771145001E-2</v>
      </c>
      <c r="U388" s="297">
        <f t="shared" si="61"/>
        <v>4.8398610382395866</v>
      </c>
      <c r="V388" s="297">
        <f t="shared" si="62"/>
        <v>0.45569576575658022</v>
      </c>
      <c r="W388" s="298">
        <f t="shared" si="63"/>
        <v>16.420391090679999</v>
      </c>
    </row>
    <row r="389" spans="1:23">
      <c r="A389" s="175">
        <v>2015</v>
      </c>
      <c r="B389" s="285">
        <v>1</v>
      </c>
      <c r="C389" s="285" t="s">
        <v>119</v>
      </c>
      <c r="D389" s="175" t="s">
        <v>377</v>
      </c>
      <c r="E389" s="299" t="s">
        <v>37</v>
      </c>
      <c r="F389" s="300">
        <v>414.39946358980001</v>
      </c>
      <c r="G389" s="301">
        <v>38.874736740880003</v>
      </c>
      <c r="H389" s="302">
        <f t="shared" si="55"/>
        <v>9.3809814337406552E-2</v>
      </c>
      <c r="I389" s="296">
        <f>VLOOKUP($A389&amp;"-"&amp;I$1,Datos_trabajo_input!$E$6:K483,7,0)</f>
        <v>0.35237019748503046</v>
      </c>
      <c r="J389" s="296">
        <f>VLOOKUP($A389&amp;"-"&amp;J$1,Datos_trabajo_input!$E$6:L483,7,0)</f>
        <v>0.17760593223298177</v>
      </c>
      <c r="K389" s="296">
        <f>VLOOKUP($A389&amp;"-"&amp;K$1,Datos_trabajo_input!$E$6:M483,7,0)</f>
        <v>0.13731837145734427</v>
      </c>
      <c r="L389" s="296">
        <f>VLOOKUP($A389&amp;"-"&amp;L$1,Datos_trabajo_input!$E$6:N483,7,0)</f>
        <v>8.2952372571942577E-3</v>
      </c>
      <c r="M389" s="296">
        <f>VLOOKUP($A389&amp;"-"&amp;M$1,Datos_trabajo_input!$E$6:O483,7,0)</f>
        <v>1.9114383206718876E-3</v>
      </c>
      <c r="N389" s="296">
        <f>VLOOKUP($A389&amp;"-"&amp;N$1,Datos_trabajo_input!$E$6:P483,7,0)</f>
        <v>0.29474700154898437</v>
      </c>
      <c r="O389" s="296">
        <f>VLOOKUP($A389&amp;"-"&amp;O$1,Datos_trabajo_input!$E$6:Q483,7,0)</f>
        <v>2.775182169779301E-2</v>
      </c>
      <c r="P389" s="297">
        <f t="shared" si="56"/>
        <v>13.698298662562456</v>
      </c>
      <c r="Q389" s="297">
        <f t="shared" si="57"/>
        <v>6.9043838591757405</v>
      </c>
      <c r="R389" s="297">
        <f t="shared" si="58"/>
        <v>5.338215540090629</v>
      </c>
      <c r="S389" s="297">
        <f t="shared" si="59"/>
        <v>0.32247516457656628</v>
      </c>
      <c r="T389" s="297">
        <f t="shared" si="60"/>
        <v>7.4306661512549402E-2</v>
      </c>
      <c r="U389" s="297">
        <f t="shared" si="61"/>
        <v>11.458212090380517</v>
      </c>
      <c r="V389" s="297">
        <f t="shared" si="62"/>
        <v>1.0788447625815447</v>
      </c>
      <c r="W389" s="298">
        <f t="shared" si="63"/>
        <v>38.874736740880003</v>
      </c>
    </row>
    <row r="390" spans="1:23">
      <c r="A390" s="175">
        <v>2015</v>
      </c>
      <c r="B390" s="285">
        <v>1</v>
      </c>
      <c r="C390" s="285" t="s">
        <v>119</v>
      </c>
      <c r="D390" s="175" t="s">
        <v>377</v>
      </c>
      <c r="E390" s="299" t="s">
        <v>38</v>
      </c>
      <c r="F390" s="300">
        <v>56.726054317889997</v>
      </c>
      <c r="G390" s="301">
        <v>5.1226151484500004</v>
      </c>
      <c r="H390" s="302">
        <f t="shared" si="55"/>
        <v>9.0304450222169846E-2</v>
      </c>
      <c r="I390" s="296">
        <f>VLOOKUP($A390&amp;"-"&amp;I$1,Datos_trabajo_input!$E$6:K484,7,0)</f>
        <v>0.35237019748503046</v>
      </c>
      <c r="J390" s="296">
        <f>VLOOKUP($A390&amp;"-"&amp;J$1,Datos_trabajo_input!$E$6:L484,7,0)</f>
        <v>0.17760593223298177</v>
      </c>
      <c r="K390" s="296">
        <f>VLOOKUP($A390&amp;"-"&amp;K$1,Datos_trabajo_input!$E$6:M484,7,0)</f>
        <v>0.13731837145734427</v>
      </c>
      <c r="L390" s="296">
        <f>VLOOKUP($A390&amp;"-"&amp;L$1,Datos_trabajo_input!$E$6:N484,7,0)</f>
        <v>8.2952372571942577E-3</v>
      </c>
      <c r="M390" s="296">
        <f>VLOOKUP($A390&amp;"-"&amp;M$1,Datos_trabajo_input!$E$6:O484,7,0)</f>
        <v>1.9114383206718876E-3</v>
      </c>
      <c r="N390" s="296">
        <f>VLOOKUP($A390&amp;"-"&amp;N$1,Datos_trabajo_input!$E$6:P484,7,0)</f>
        <v>0.29474700154898437</v>
      </c>
      <c r="O390" s="296">
        <f>VLOOKUP($A390&amp;"-"&amp;O$1,Datos_trabajo_input!$E$6:Q484,7,0)</f>
        <v>2.775182169779301E-2</v>
      </c>
      <c r="P390" s="297">
        <f t="shared" si="56"/>
        <v>1.8050569114991353</v>
      </c>
      <c r="Q390" s="297">
        <f t="shared" si="57"/>
        <v>0.90980683891125658</v>
      </c>
      <c r="R390" s="297">
        <f t="shared" si="58"/>
        <v>0.70342916978787595</v>
      </c>
      <c r="S390" s="297">
        <f t="shared" si="59"/>
        <v>4.2493308033690134E-2</v>
      </c>
      <c r="T390" s="297">
        <f t="shared" si="60"/>
        <v>9.7915628968016418E-3</v>
      </c>
      <c r="U390" s="297">
        <f t="shared" si="61"/>
        <v>1.5098754550950431</v>
      </c>
      <c r="V390" s="297">
        <f t="shared" si="62"/>
        <v>0.14216190222619787</v>
      </c>
      <c r="W390" s="298">
        <f t="shared" si="63"/>
        <v>5.1226151484500004</v>
      </c>
    </row>
    <row r="391" spans="1:23">
      <c r="A391" s="178">
        <v>2015</v>
      </c>
      <c r="B391" s="285">
        <v>1</v>
      </c>
      <c r="C391" s="285" t="s">
        <v>119</v>
      </c>
      <c r="D391" s="178" t="s">
        <v>377</v>
      </c>
      <c r="E391" s="304" t="s">
        <v>39</v>
      </c>
      <c r="F391" s="305">
        <v>78.462192291959994</v>
      </c>
      <c r="G391" s="306">
        <v>5.9940000696300002</v>
      </c>
      <c r="H391" s="307">
        <f t="shared" si="55"/>
        <v>7.6393481937468172E-2</v>
      </c>
      <c r="I391" s="296">
        <f>VLOOKUP($A391&amp;"-"&amp;I$1,Datos_trabajo_input!$E$6:K485,7,0)</f>
        <v>0.35237019748503046</v>
      </c>
      <c r="J391" s="296">
        <f>VLOOKUP($A391&amp;"-"&amp;J$1,Datos_trabajo_input!$E$6:L485,7,0)</f>
        <v>0.17760593223298177</v>
      </c>
      <c r="K391" s="296">
        <f>VLOOKUP($A391&amp;"-"&amp;K$1,Datos_trabajo_input!$E$6:M485,7,0)</f>
        <v>0.13731837145734427</v>
      </c>
      <c r="L391" s="296">
        <f>VLOOKUP($A391&amp;"-"&amp;L$1,Datos_trabajo_input!$E$6:N485,7,0)</f>
        <v>8.2952372571942577E-3</v>
      </c>
      <c r="M391" s="296">
        <f>VLOOKUP($A391&amp;"-"&amp;M$1,Datos_trabajo_input!$E$6:O485,7,0)</f>
        <v>1.9114383206718876E-3</v>
      </c>
      <c r="N391" s="296">
        <f>VLOOKUP($A391&amp;"-"&amp;N$1,Datos_trabajo_input!$E$6:P485,7,0)</f>
        <v>0.29474700154898437</v>
      </c>
      <c r="O391" s="296">
        <f>VLOOKUP($A391&amp;"-"&amp;O$1,Datos_trabajo_input!$E$6:Q485,7,0)</f>
        <v>2.775182169779301E-2</v>
      </c>
      <c r="P391" s="297">
        <f t="shared" si="56"/>
        <v>2.1121069882608094</v>
      </c>
      <c r="Q391" s="297">
        <f t="shared" si="57"/>
        <v>1.0645699701711937</v>
      </c>
      <c r="R391" s="297">
        <f t="shared" si="58"/>
        <v>0.82308632807679982</v>
      </c>
      <c r="S391" s="297">
        <f t="shared" si="59"/>
        <v>4.9721652697219752E-2</v>
      </c>
      <c r="T391" s="297">
        <f t="shared" si="60"/>
        <v>1.1457161427200746E-2</v>
      </c>
      <c r="U391" s="297">
        <f t="shared" si="61"/>
        <v>1.7667135478078462</v>
      </c>
      <c r="V391" s="297">
        <f t="shared" si="62"/>
        <v>0.16634442118893064</v>
      </c>
      <c r="W391" s="298">
        <f t="shared" si="63"/>
        <v>5.9940000696300002</v>
      </c>
    </row>
    <row r="392" spans="1:23">
      <c r="A392" s="172">
        <v>2015</v>
      </c>
      <c r="B392" s="285">
        <v>2</v>
      </c>
      <c r="C392" s="285" t="s">
        <v>120</v>
      </c>
      <c r="D392" s="172" t="s">
        <v>368</v>
      </c>
      <c r="E392" s="172" t="s">
        <v>34</v>
      </c>
      <c r="F392" s="293">
        <v>872.80414114134999</v>
      </c>
      <c r="G392" s="294">
        <v>70.463508607959994</v>
      </c>
      <c r="H392" s="295">
        <f t="shared" si="55"/>
        <v>8.0732326173219293E-2</v>
      </c>
      <c r="I392" s="296">
        <f>VLOOKUP($A392&amp;"-"&amp;I$1,Datos_trabajo_input!$E$6:K486,7,0)</f>
        <v>0.35237019748503046</v>
      </c>
      <c r="J392" s="296">
        <f>VLOOKUP($A392&amp;"-"&amp;J$1,Datos_trabajo_input!$E$6:L486,7,0)</f>
        <v>0.17760593223298177</v>
      </c>
      <c r="K392" s="296">
        <f>VLOOKUP($A392&amp;"-"&amp;K$1,Datos_trabajo_input!$E$6:M486,7,0)</f>
        <v>0.13731837145734427</v>
      </c>
      <c r="L392" s="296">
        <f>VLOOKUP($A392&amp;"-"&amp;L$1,Datos_trabajo_input!$E$6:N486,7,0)</f>
        <v>8.2952372571942577E-3</v>
      </c>
      <c r="M392" s="296">
        <f>VLOOKUP($A392&amp;"-"&amp;M$1,Datos_trabajo_input!$E$6:O486,7,0)</f>
        <v>1.9114383206718876E-3</v>
      </c>
      <c r="N392" s="296">
        <f>VLOOKUP($A392&amp;"-"&amp;N$1,Datos_trabajo_input!$E$6:P486,7,0)</f>
        <v>0.29474700154898437</v>
      </c>
      <c r="O392" s="296">
        <f>VLOOKUP($A392&amp;"-"&amp;O$1,Datos_trabajo_input!$E$6:Q486,7,0)</f>
        <v>2.775182169779301E-2</v>
      </c>
      <c r="P392" s="297">
        <f t="shared" si="56"/>
        <v>24.829240443675008</v>
      </c>
      <c r="Q392" s="297">
        <f t="shared" si="57"/>
        <v>12.51473713472347</v>
      </c>
      <c r="R392" s="297">
        <f t="shared" si="58"/>
        <v>9.6759342492156257</v>
      </c>
      <c r="S392" s="297">
        <f t="shared" si="59"/>
        <v>0.58451152187737798</v>
      </c>
      <c r="T392" s="297">
        <f t="shared" si="60"/>
        <v>0.13468665056224816</v>
      </c>
      <c r="U392" s="297">
        <f t="shared" si="61"/>
        <v>20.768907880817256</v>
      </c>
      <c r="V392" s="297">
        <f t="shared" si="62"/>
        <v>1.9554907270890087</v>
      </c>
      <c r="W392" s="298">
        <f t="shared" si="63"/>
        <v>70.463508607960009</v>
      </c>
    </row>
    <row r="393" spans="1:23">
      <c r="A393" s="175">
        <v>2015</v>
      </c>
      <c r="B393" s="285">
        <v>2</v>
      </c>
      <c r="C393" s="285" t="s">
        <v>120</v>
      </c>
      <c r="D393" s="175" t="s">
        <v>368</v>
      </c>
      <c r="E393" s="299" t="s">
        <v>25</v>
      </c>
      <c r="F393" s="300">
        <v>72.881030391789992</v>
      </c>
      <c r="G393" s="301">
        <v>3.6631763692799999</v>
      </c>
      <c r="H393" s="302">
        <f t="shared" si="55"/>
        <v>5.0262411900431292E-2</v>
      </c>
      <c r="I393" s="296">
        <f>VLOOKUP($A393&amp;"-"&amp;I$1,Datos_trabajo_input!$E$6:K487,7,0)</f>
        <v>0.35237019748503046</v>
      </c>
      <c r="J393" s="296">
        <f>VLOOKUP($A393&amp;"-"&amp;J$1,Datos_trabajo_input!$E$6:L487,7,0)</f>
        <v>0.17760593223298177</v>
      </c>
      <c r="K393" s="296">
        <f>VLOOKUP($A393&amp;"-"&amp;K$1,Datos_trabajo_input!$E$6:M487,7,0)</f>
        <v>0.13731837145734427</v>
      </c>
      <c r="L393" s="296">
        <f>VLOOKUP($A393&amp;"-"&amp;L$1,Datos_trabajo_input!$E$6:N487,7,0)</f>
        <v>8.2952372571942577E-3</v>
      </c>
      <c r="M393" s="296">
        <f>VLOOKUP($A393&amp;"-"&amp;M$1,Datos_trabajo_input!$E$6:O487,7,0)</f>
        <v>1.9114383206718876E-3</v>
      </c>
      <c r="N393" s="296">
        <f>VLOOKUP($A393&amp;"-"&amp;N$1,Datos_trabajo_input!$E$6:P487,7,0)</f>
        <v>0.29474700154898437</v>
      </c>
      <c r="O393" s="296">
        <f>VLOOKUP($A393&amp;"-"&amp;O$1,Datos_trabajo_input!$E$6:Q487,7,0)</f>
        <v>2.775182169779301E-2</v>
      </c>
      <c r="P393" s="297">
        <f t="shared" si="56"/>
        <v>1.2907941806656904</v>
      </c>
      <c r="Q393" s="297">
        <f t="shared" si="57"/>
        <v>0.65060185399980386</v>
      </c>
      <c r="R393" s="297">
        <f t="shared" si="58"/>
        <v>0.50302141339055673</v>
      </c>
      <c r="S393" s="297">
        <f t="shared" si="59"/>
        <v>3.0386917098125046E-2</v>
      </c>
      <c r="T393" s="297">
        <f t="shared" si="60"/>
        <v>7.0019356876215057E-3</v>
      </c>
      <c r="U393" s="297">
        <f t="shared" si="61"/>
        <v>1.0797102509903751</v>
      </c>
      <c r="V393" s="297">
        <f t="shared" si="62"/>
        <v>0.10165981744782732</v>
      </c>
      <c r="W393" s="298">
        <f t="shared" si="63"/>
        <v>3.6631763692799999</v>
      </c>
    </row>
    <row r="394" spans="1:23">
      <c r="A394" s="175">
        <v>2015</v>
      </c>
      <c r="B394" s="285">
        <v>2</v>
      </c>
      <c r="C394" s="285" t="s">
        <v>120</v>
      </c>
      <c r="D394" s="175" t="s">
        <v>368</v>
      </c>
      <c r="E394" s="299" t="s">
        <v>26</v>
      </c>
      <c r="F394" s="300">
        <v>156.38897693452</v>
      </c>
      <c r="G394" s="301">
        <v>14.36940986027</v>
      </c>
      <c r="H394" s="302">
        <f t="shared" si="55"/>
        <v>9.1882497999117074E-2</v>
      </c>
      <c r="I394" s="296">
        <f>VLOOKUP($A394&amp;"-"&amp;I$1,Datos_trabajo_input!$E$6:K488,7,0)</f>
        <v>0.35237019748503046</v>
      </c>
      <c r="J394" s="296">
        <f>VLOOKUP($A394&amp;"-"&amp;J$1,Datos_trabajo_input!$E$6:L488,7,0)</f>
        <v>0.17760593223298177</v>
      </c>
      <c r="K394" s="296">
        <f>VLOOKUP($A394&amp;"-"&amp;K$1,Datos_trabajo_input!$E$6:M488,7,0)</f>
        <v>0.13731837145734427</v>
      </c>
      <c r="L394" s="296">
        <f>VLOOKUP($A394&amp;"-"&amp;L$1,Datos_trabajo_input!$E$6:N488,7,0)</f>
        <v>8.2952372571942577E-3</v>
      </c>
      <c r="M394" s="296">
        <f>VLOOKUP($A394&amp;"-"&amp;M$1,Datos_trabajo_input!$E$6:O488,7,0)</f>
        <v>1.9114383206718876E-3</v>
      </c>
      <c r="N394" s="296">
        <f>VLOOKUP($A394&amp;"-"&amp;N$1,Datos_trabajo_input!$E$6:P488,7,0)</f>
        <v>0.29474700154898437</v>
      </c>
      <c r="O394" s="296">
        <f>VLOOKUP($A394&amp;"-"&amp;O$1,Datos_trabajo_input!$E$6:Q488,7,0)</f>
        <v>2.775182169779301E-2</v>
      </c>
      <c r="P394" s="297">
        <f t="shared" si="56"/>
        <v>5.063351790206684</v>
      </c>
      <c r="Q394" s="297">
        <f t="shared" si="57"/>
        <v>2.5520924338710538</v>
      </c>
      <c r="R394" s="297">
        <f t="shared" si="58"/>
        <v>1.9731839608153814</v>
      </c>
      <c r="S394" s="297">
        <f t="shared" si="59"/>
        <v>0.11919766403680623</v>
      </c>
      <c r="T394" s="297">
        <f t="shared" si="60"/>
        <v>2.7466240652360554E-2</v>
      </c>
      <c r="U394" s="297">
        <f t="shared" si="61"/>
        <v>4.2353404703429929</v>
      </c>
      <c r="V394" s="297">
        <f t="shared" si="62"/>
        <v>0.39877730034472181</v>
      </c>
      <c r="W394" s="298">
        <f t="shared" si="63"/>
        <v>14.36940986027</v>
      </c>
    </row>
    <row r="395" spans="1:23">
      <c r="A395" s="175">
        <v>2015</v>
      </c>
      <c r="B395" s="285">
        <v>2</v>
      </c>
      <c r="C395" s="285" t="s">
        <v>120</v>
      </c>
      <c r="D395" s="175" t="s">
        <v>368</v>
      </c>
      <c r="E395" s="299" t="s">
        <v>27</v>
      </c>
      <c r="F395" s="300">
        <v>256.32900297914</v>
      </c>
      <c r="G395" s="301">
        <v>13.65683678621</v>
      </c>
      <c r="H395" s="302">
        <f t="shared" si="55"/>
        <v>5.3278546818681265E-2</v>
      </c>
      <c r="I395" s="296">
        <f>VLOOKUP($A395&amp;"-"&amp;I$1,Datos_trabajo_input!$E$6:K489,7,0)</f>
        <v>0.35237019748503046</v>
      </c>
      <c r="J395" s="296">
        <f>VLOOKUP($A395&amp;"-"&amp;J$1,Datos_trabajo_input!$E$6:L489,7,0)</f>
        <v>0.17760593223298177</v>
      </c>
      <c r="K395" s="296">
        <f>VLOOKUP($A395&amp;"-"&amp;K$1,Datos_trabajo_input!$E$6:M489,7,0)</f>
        <v>0.13731837145734427</v>
      </c>
      <c r="L395" s="296">
        <f>VLOOKUP($A395&amp;"-"&amp;L$1,Datos_trabajo_input!$E$6:N489,7,0)</f>
        <v>8.2952372571942577E-3</v>
      </c>
      <c r="M395" s="296">
        <f>VLOOKUP($A395&amp;"-"&amp;M$1,Datos_trabajo_input!$E$6:O489,7,0)</f>
        <v>1.9114383206718876E-3</v>
      </c>
      <c r="N395" s="296">
        <f>VLOOKUP($A395&amp;"-"&amp;N$1,Datos_trabajo_input!$E$6:P489,7,0)</f>
        <v>0.29474700154898437</v>
      </c>
      <c r="O395" s="296">
        <f>VLOOKUP($A395&amp;"-"&amp;O$1,Datos_trabajo_input!$E$6:Q489,7,0)</f>
        <v>2.775182169779301E-2</v>
      </c>
      <c r="P395" s="297">
        <f t="shared" si="56"/>
        <v>4.8122622753776465</v>
      </c>
      <c r="Q395" s="297">
        <f t="shared" si="57"/>
        <v>2.4255352287685059</v>
      </c>
      <c r="R395" s="297">
        <f t="shared" si="58"/>
        <v>1.8753345867411086</v>
      </c>
      <c r="S395" s="297">
        <f t="shared" si="59"/>
        <v>0.11328670132439028</v>
      </c>
      <c r="T395" s="297">
        <f t="shared" si="60"/>
        <v>2.6104201172323302E-2</v>
      </c>
      <c r="U395" s="297">
        <f t="shared" si="61"/>
        <v>4.0253116933792654</v>
      </c>
      <c r="V395" s="297">
        <f t="shared" si="62"/>
        <v>0.37900209944676044</v>
      </c>
      <c r="W395" s="298">
        <f t="shared" si="63"/>
        <v>13.656836786210002</v>
      </c>
    </row>
    <row r="396" spans="1:23">
      <c r="A396" s="175">
        <v>2015</v>
      </c>
      <c r="B396" s="285">
        <v>2</v>
      </c>
      <c r="C396" s="285" t="s">
        <v>120</v>
      </c>
      <c r="D396" s="175" t="s">
        <v>368</v>
      </c>
      <c r="E396" s="299" t="s">
        <v>28</v>
      </c>
      <c r="F396" s="300">
        <v>124.20521384688</v>
      </c>
      <c r="G396" s="301">
        <v>7.7525442307599999</v>
      </c>
      <c r="H396" s="302">
        <f t="shared" si="55"/>
        <v>6.2417220587191492E-2</v>
      </c>
      <c r="I396" s="296">
        <f>VLOOKUP($A396&amp;"-"&amp;I$1,Datos_trabajo_input!$E$6:K490,7,0)</f>
        <v>0.35237019748503046</v>
      </c>
      <c r="J396" s="296">
        <f>VLOOKUP($A396&amp;"-"&amp;J$1,Datos_trabajo_input!$E$6:L490,7,0)</f>
        <v>0.17760593223298177</v>
      </c>
      <c r="K396" s="296">
        <f>VLOOKUP($A396&amp;"-"&amp;K$1,Datos_trabajo_input!$E$6:M490,7,0)</f>
        <v>0.13731837145734427</v>
      </c>
      <c r="L396" s="296">
        <f>VLOOKUP($A396&amp;"-"&amp;L$1,Datos_trabajo_input!$E$6:N490,7,0)</f>
        <v>8.2952372571942577E-3</v>
      </c>
      <c r="M396" s="296">
        <f>VLOOKUP($A396&amp;"-"&amp;M$1,Datos_trabajo_input!$E$6:O490,7,0)</f>
        <v>1.9114383206718876E-3</v>
      </c>
      <c r="N396" s="296">
        <f>VLOOKUP($A396&amp;"-"&amp;N$1,Datos_trabajo_input!$E$6:P490,7,0)</f>
        <v>0.29474700154898437</v>
      </c>
      <c r="O396" s="296">
        <f>VLOOKUP($A396&amp;"-"&amp;O$1,Datos_trabajo_input!$E$6:Q490,7,0)</f>
        <v>2.775182169779301E-2</v>
      </c>
      <c r="P396" s="297">
        <f t="shared" si="56"/>
        <v>2.7317655416043345</v>
      </c>
      <c r="Q396" s="297">
        <f t="shared" si="57"/>
        <v>1.3768978452815543</v>
      </c>
      <c r="R396" s="297">
        <f t="shared" si="58"/>
        <v>1.0645667484189929</v>
      </c>
      <c r="S396" s="297">
        <f t="shared" si="59"/>
        <v>6.4309193741046752E-2</v>
      </c>
      <c r="T396" s="297">
        <f t="shared" si="60"/>
        <v>1.4818510125378425E-2</v>
      </c>
      <c r="U396" s="297">
        <f t="shared" si="61"/>
        <v>2.2850391663923877</v>
      </c>
      <c r="V396" s="297">
        <f t="shared" si="62"/>
        <v>0.21514722519630539</v>
      </c>
      <c r="W396" s="298">
        <f t="shared" si="63"/>
        <v>7.752544230759999</v>
      </c>
    </row>
    <row r="397" spans="1:23">
      <c r="A397" s="175">
        <v>2015</v>
      </c>
      <c r="B397" s="285">
        <v>2</v>
      </c>
      <c r="C397" s="285" t="s">
        <v>120</v>
      </c>
      <c r="D397" s="175" t="s">
        <v>368</v>
      </c>
      <c r="E397" s="299" t="s">
        <v>29</v>
      </c>
      <c r="F397" s="300">
        <v>339.58863732960998</v>
      </c>
      <c r="G397" s="301">
        <v>32.642627768350003</v>
      </c>
      <c r="H397" s="302">
        <f t="shared" si="55"/>
        <v>9.6124028250882149E-2</v>
      </c>
      <c r="I397" s="296">
        <f>VLOOKUP($A397&amp;"-"&amp;I$1,Datos_trabajo_input!$E$6:K491,7,0)</f>
        <v>0.35237019748503046</v>
      </c>
      <c r="J397" s="296">
        <f>VLOOKUP($A397&amp;"-"&amp;J$1,Datos_trabajo_input!$E$6:L491,7,0)</f>
        <v>0.17760593223298177</v>
      </c>
      <c r="K397" s="296">
        <f>VLOOKUP($A397&amp;"-"&amp;K$1,Datos_trabajo_input!$E$6:M491,7,0)</f>
        <v>0.13731837145734427</v>
      </c>
      <c r="L397" s="296">
        <f>VLOOKUP($A397&amp;"-"&amp;L$1,Datos_trabajo_input!$E$6:N491,7,0)</f>
        <v>8.2952372571942577E-3</v>
      </c>
      <c r="M397" s="296">
        <f>VLOOKUP($A397&amp;"-"&amp;M$1,Datos_trabajo_input!$E$6:O491,7,0)</f>
        <v>1.9114383206718876E-3</v>
      </c>
      <c r="N397" s="296">
        <f>VLOOKUP($A397&amp;"-"&amp;N$1,Datos_trabajo_input!$E$6:P491,7,0)</f>
        <v>0.29474700154898437</v>
      </c>
      <c r="O397" s="296">
        <f>VLOOKUP($A397&amp;"-"&amp;O$1,Datos_trabajo_input!$E$6:Q491,7,0)</f>
        <v>2.775182169779301E-2</v>
      </c>
      <c r="P397" s="297">
        <f t="shared" si="56"/>
        <v>11.502289193163829</v>
      </c>
      <c r="Q397" s="297">
        <f t="shared" si="57"/>
        <v>5.7975243353320192</v>
      </c>
      <c r="R397" s="297">
        <f t="shared" si="58"/>
        <v>4.4824324852381068</v>
      </c>
      <c r="S397" s="297">
        <f t="shared" si="59"/>
        <v>0.27077834203674078</v>
      </c>
      <c r="T397" s="297">
        <f t="shared" si="60"/>
        <v>6.2394369603852459E-2</v>
      </c>
      <c r="U397" s="297">
        <f t="shared" si="61"/>
        <v>9.6213166574007793</v>
      </c>
      <c r="V397" s="297">
        <f t="shared" si="62"/>
        <v>0.90589238557467622</v>
      </c>
      <c r="W397" s="298">
        <f t="shared" si="63"/>
        <v>32.642627768350003</v>
      </c>
    </row>
    <row r="398" spans="1:23">
      <c r="A398" s="175">
        <v>2015</v>
      </c>
      <c r="B398" s="285">
        <v>2</v>
      </c>
      <c r="C398" s="285" t="s">
        <v>120</v>
      </c>
      <c r="D398" s="175" t="s">
        <v>368</v>
      </c>
      <c r="E398" s="299" t="s">
        <v>30</v>
      </c>
      <c r="F398" s="300">
        <v>804.69162319357997</v>
      </c>
      <c r="G398" s="301">
        <v>64.205491953660001</v>
      </c>
      <c r="H398" s="302">
        <f t="shared" si="55"/>
        <v>7.9788940387931023E-2</v>
      </c>
      <c r="I398" s="296">
        <f>VLOOKUP($A398&amp;"-"&amp;I$1,Datos_trabajo_input!$E$6:K492,7,0)</f>
        <v>0.35237019748503046</v>
      </c>
      <c r="J398" s="296">
        <f>VLOOKUP($A398&amp;"-"&amp;J$1,Datos_trabajo_input!$E$6:L492,7,0)</f>
        <v>0.17760593223298177</v>
      </c>
      <c r="K398" s="296">
        <f>VLOOKUP($A398&amp;"-"&amp;K$1,Datos_trabajo_input!$E$6:M492,7,0)</f>
        <v>0.13731837145734427</v>
      </c>
      <c r="L398" s="296">
        <f>VLOOKUP($A398&amp;"-"&amp;L$1,Datos_trabajo_input!$E$6:N492,7,0)</f>
        <v>8.2952372571942577E-3</v>
      </c>
      <c r="M398" s="296">
        <f>VLOOKUP($A398&amp;"-"&amp;M$1,Datos_trabajo_input!$E$6:O492,7,0)</f>
        <v>1.9114383206718876E-3</v>
      </c>
      <c r="N398" s="296">
        <f>VLOOKUP($A398&amp;"-"&amp;N$1,Datos_trabajo_input!$E$6:P492,7,0)</f>
        <v>0.29474700154898437</v>
      </c>
      <c r="O398" s="296">
        <f>VLOOKUP($A398&amp;"-"&amp;O$1,Datos_trabajo_input!$E$6:Q492,7,0)</f>
        <v>2.775182169779301E-2</v>
      </c>
      <c r="P398" s="297">
        <f t="shared" si="56"/>
        <v>22.62410187933471</v>
      </c>
      <c r="Q398" s="297">
        <f t="shared" si="57"/>
        <v>11.403276252906995</v>
      </c>
      <c r="R398" s="297">
        <f t="shared" si="58"/>
        <v>8.816593593694213</v>
      </c>
      <c r="S398" s="297">
        <f t="shared" si="59"/>
        <v>0.53259978897048654</v>
      </c>
      <c r="T398" s="297">
        <f t="shared" si="60"/>
        <v>0.12272483771781627</v>
      </c>
      <c r="U398" s="297">
        <f t="shared" si="61"/>
        <v>18.924376236318729</v>
      </c>
      <c r="V398" s="297">
        <f t="shared" si="62"/>
        <v>1.7818193647170562</v>
      </c>
      <c r="W398" s="298">
        <f t="shared" si="63"/>
        <v>64.205491953660015</v>
      </c>
    </row>
    <row r="399" spans="1:23">
      <c r="A399" s="175">
        <v>2015</v>
      </c>
      <c r="B399" s="285">
        <v>2</v>
      </c>
      <c r="C399" s="285" t="s">
        <v>120</v>
      </c>
      <c r="D399" s="175" t="s">
        <v>368</v>
      </c>
      <c r="E399" s="299" t="s">
        <v>118</v>
      </c>
      <c r="F399" s="300">
        <v>3253.68830331457</v>
      </c>
      <c r="G399" s="301">
        <v>285.32727998478998</v>
      </c>
      <c r="H399" s="302">
        <f t="shared" si="55"/>
        <v>8.7693489168622504E-2</v>
      </c>
      <c r="I399" s="296">
        <f>VLOOKUP($A399&amp;"-"&amp;I$1,Datos_trabajo_input!$E$6:K493,7,0)</f>
        <v>0.35237019748503046</v>
      </c>
      <c r="J399" s="296">
        <f>VLOOKUP($A399&amp;"-"&amp;J$1,Datos_trabajo_input!$E$6:L493,7,0)</f>
        <v>0.17760593223298177</v>
      </c>
      <c r="K399" s="296">
        <f>VLOOKUP($A399&amp;"-"&amp;K$1,Datos_trabajo_input!$E$6:M493,7,0)</f>
        <v>0.13731837145734427</v>
      </c>
      <c r="L399" s="296">
        <f>VLOOKUP($A399&amp;"-"&amp;L$1,Datos_trabajo_input!$E$6:N493,7,0)</f>
        <v>8.2952372571942577E-3</v>
      </c>
      <c r="M399" s="296">
        <f>VLOOKUP($A399&amp;"-"&amp;M$1,Datos_trabajo_input!$E$6:O493,7,0)</f>
        <v>1.9114383206718876E-3</v>
      </c>
      <c r="N399" s="296">
        <f>VLOOKUP($A399&amp;"-"&amp;N$1,Datos_trabajo_input!$E$6:P493,7,0)</f>
        <v>0.29474700154898437</v>
      </c>
      <c r="O399" s="296">
        <f>VLOOKUP($A399&amp;"-"&amp;O$1,Datos_trabajo_input!$E$6:Q493,7,0)</f>
        <v>2.775182169779301E-2</v>
      </c>
      <c r="P399" s="297">
        <f t="shared" si="56"/>
        <v>100.54082999610702</v>
      </c>
      <c r="Q399" s="297">
        <f t="shared" si="57"/>
        <v>50.675817553199622</v>
      </c>
      <c r="R399" s="297">
        <f t="shared" si="58"/>
        <v>39.180677419865063</v>
      </c>
      <c r="S399" s="297">
        <f t="shared" si="59"/>
        <v>2.3668574834237273</v>
      </c>
      <c r="T399" s="297">
        <f t="shared" si="60"/>
        <v>0.54538549689600446</v>
      </c>
      <c r="U399" s="297">
        <f t="shared" si="61"/>
        <v>84.099360235644383</v>
      </c>
      <c r="V399" s="297">
        <f t="shared" si="62"/>
        <v>7.9183517996541557</v>
      </c>
      <c r="W399" s="298">
        <f t="shared" si="63"/>
        <v>285.32727998478993</v>
      </c>
    </row>
    <row r="400" spans="1:23">
      <c r="A400" s="175">
        <v>2015</v>
      </c>
      <c r="B400" s="285">
        <v>2</v>
      </c>
      <c r="C400" s="285" t="s">
        <v>120</v>
      </c>
      <c r="D400" s="175" t="s">
        <v>368</v>
      </c>
      <c r="E400" s="299" t="s">
        <v>32</v>
      </c>
      <c r="F400" s="300">
        <v>433.74617432969001</v>
      </c>
      <c r="G400" s="301">
        <v>30.893795144399999</v>
      </c>
      <c r="H400" s="302">
        <f t="shared" si="55"/>
        <v>7.1225516149262119E-2</v>
      </c>
      <c r="I400" s="296">
        <f>VLOOKUP($A400&amp;"-"&amp;I$1,Datos_trabajo_input!$E$6:K494,7,0)</f>
        <v>0.35237019748503046</v>
      </c>
      <c r="J400" s="296">
        <f>VLOOKUP($A400&amp;"-"&amp;J$1,Datos_trabajo_input!$E$6:L494,7,0)</f>
        <v>0.17760593223298177</v>
      </c>
      <c r="K400" s="296">
        <f>VLOOKUP($A400&amp;"-"&amp;K$1,Datos_trabajo_input!$E$6:M494,7,0)</f>
        <v>0.13731837145734427</v>
      </c>
      <c r="L400" s="296">
        <f>VLOOKUP($A400&amp;"-"&amp;L$1,Datos_trabajo_input!$E$6:N494,7,0)</f>
        <v>8.2952372571942577E-3</v>
      </c>
      <c r="M400" s="296">
        <f>VLOOKUP($A400&amp;"-"&amp;M$1,Datos_trabajo_input!$E$6:O494,7,0)</f>
        <v>1.9114383206718876E-3</v>
      </c>
      <c r="N400" s="296">
        <f>VLOOKUP($A400&amp;"-"&amp;N$1,Datos_trabajo_input!$E$6:P494,7,0)</f>
        <v>0.29474700154898437</v>
      </c>
      <c r="O400" s="296">
        <f>VLOOKUP($A400&amp;"-"&amp;O$1,Datos_trabajo_input!$E$6:Q494,7,0)</f>
        <v>2.775182169779301E-2</v>
      </c>
      <c r="P400" s="297">
        <f t="shared" si="56"/>
        <v>10.886052696094302</v>
      </c>
      <c r="Q400" s="297">
        <f t="shared" si="57"/>
        <v>5.4869212868359272</v>
      </c>
      <c r="R400" s="297">
        <f t="shared" si="58"/>
        <v>4.2422856373658178</v>
      </c>
      <c r="S400" s="297">
        <f t="shared" si="59"/>
        <v>0.2562713604979539</v>
      </c>
      <c r="T400" s="297">
        <f t="shared" si="60"/>
        <v>5.9051583909993245E-2</v>
      </c>
      <c r="U400" s="297">
        <f t="shared" si="61"/>
        <v>9.1058534852804716</v>
      </c>
      <c r="V400" s="297">
        <f t="shared" si="62"/>
        <v>0.85735909441553226</v>
      </c>
      <c r="W400" s="298">
        <f t="shared" si="63"/>
        <v>30.893795144399999</v>
      </c>
    </row>
    <row r="401" spans="1:23">
      <c r="A401" s="175">
        <v>2015</v>
      </c>
      <c r="B401" s="285">
        <v>2</v>
      </c>
      <c r="C401" s="285" t="s">
        <v>120</v>
      </c>
      <c r="D401" s="175" t="s">
        <v>368</v>
      </c>
      <c r="E401" s="299" t="s">
        <v>33</v>
      </c>
      <c r="F401" s="300">
        <v>490.58729497067998</v>
      </c>
      <c r="G401" s="301">
        <v>36.445849738660002</v>
      </c>
      <c r="H401" s="302">
        <f t="shared" si="55"/>
        <v>7.4290243779831663E-2</v>
      </c>
      <c r="I401" s="296">
        <f>VLOOKUP($A401&amp;"-"&amp;I$1,Datos_trabajo_input!$E$6:K495,7,0)</f>
        <v>0.35237019748503046</v>
      </c>
      <c r="J401" s="296">
        <f>VLOOKUP($A401&amp;"-"&amp;J$1,Datos_trabajo_input!$E$6:L495,7,0)</f>
        <v>0.17760593223298177</v>
      </c>
      <c r="K401" s="296">
        <f>VLOOKUP($A401&amp;"-"&amp;K$1,Datos_trabajo_input!$E$6:M495,7,0)</f>
        <v>0.13731837145734427</v>
      </c>
      <c r="L401" s="296">
        <f>VLOOKUP($A401&amp;"-"&amp;L$1,Datos_trabajo_input!$E$6:N495,7,0)</f>
        <v>8.2952372571942577E-3</v>
      </c>
      <c r="M401" s="296">
        <f>VLOOKUP($A401&amp;"-"&amp;M$1,Datos_trabajo_input!$E$6:O495,7,0)</f>
        <v>1.9114383206718876E-3</v>
      </c>
      <c r="N401" s="296">
        <f>VLOOKUP($A401&amp;"-"&amp;N$1,Datos_trabajo_input!$E$6:P495,7,0)</f>
        <v>0.29474700154898437</v>
      </c>
      <c r="O401" s="296">
        <f>VLOOKUP($A401&amp;"-"&amp;O$1,Datos_trabajo_input!$E$6:Q495,7,0)</f>
        <v>2.775182169779301E-2</v>
      </c>
      <c r="P401" s="297">
        <f t="shared" si="56"/>
        <v>12.84243126992137</v>
      </c>
      <c r="Q401" s="297">
        <f t="shared" si="57"/>
        <v>6.4729991188578841</v>
      </c>
      <c r="R401" s="297">
        <f t="shared" si="58"/>
        <v>5.0046847324918673</v>
      </c>
      <c r="S401" s="297">
        <f t="shared" si="59"/>
        <v>0.30232697062223607</v>
      </c>
      <c r="T401" s="297">
        <f t="shared" si="60"/>
        <v>6.9663993819924233E-2</v>
      </c>
      <c r="U401" s="297">
        <f t="shared" si="61"/>
        <v>10.742304929374871</v>
      </c>
      <c r="V401" s="297">
        <f t="shared" si="62"/>
        <v>1.0114387235718483</v>
      </c>
      <c r="W401" s="298">
        <f t="shared" si="63"/>
        <v>36.445849738660002</v>
      </c>
    </row>
    <row r="402" spans="1:23">
      <c r="A402" s="175">
        <v>2015</v>
      </c>
      <c r="B402" s="285">
        <v>2</v>
      </c>
      <c r="C402" s="285" t="s">
        <v>120</v>
      </c>
      <c r="D402" s="175" t="s">
        <v>368</v>
      </c>
      <c r="E402" s="299" t="s">
        <v>35</v>
      </c>
      <c r="F402" s="300">
        <v>440.38005343689002</v>
      </c>
      <c r="G402" s="301">
        <v>34.983472704370001</v>
      </c>
      <c r="H402" s="302">
        <f t="shared" si="55"/>
        <v>7.943927621459225E-2</v>
      </c>
      <c r="I402" s="296">
        <f>VLOOKUP($A402&amp;"-"&amp;I$1,Datos_trabajo_input!$E$6:K496,7,0)</f>
        <v>0.35237019748503046</v>
      </c>
      <c r="J402" s="296">
        <f>VLOOKUP($A402&amp;"-"&amp;J$1,Datos_trabajo_input!$E$6:L496,7,0)</f>
        <v>0.17760593223298177</v>
      </c>
      <c r="K402" s="296">
        <f>VLOOKUP($A402&amp;"-"&amp;K$1,Datos_trabajo_input!$E$6:M496,7,0)</f>
        <v>0.13731837145734427</v>
      </c>
      <c r="L402" s="296">
        <f>VLOOKUP($A402&amp;"-"&amp;L$1,Datos_trabajo_input!$E$6:N496,7,0)</f>
        <v>8.2952372571942577E-3</v>
      </c>
      <c r="M402" s="296">
        <f>VLOOKUP($A402&amp;"-"&amp;M$1,Datos_trabajo_input!$E$6:O496,7,0)</f>
        <v>1.9114383206718876E-3</v>
      </c>
      <c r="N402" s="296">
        <f>VLOOKUP($A402&amp;"-"&amp;N$1,Datos_trabajo_input!$E$6:P496,7,0)</f>
        <v>0.29474700154898437</v>
      </c>
      <c r="O402" s="296">
        <f>VLOOKUP($A402&amp;"-"&amp;O$1,Datos_trabajo_input!$E$6:Q496,7,0)</f>
        <v>2.775182169779301E-2</v>
      </c>
      <c r="P402" s="297">
        <f t="shared" si="56"/>
        <v>12.32713318555103</v>
      </c>
      <c r="Q402" s="297">
        <f t="shared" si="57"/>
        <v>6.2132722824067059</v>
      </c>
      <c r="R402" s="297">
        <f t="shared" si="58"/>
        <v>4.803873499686544</v>
      </c>
      <c r="S402" s="297">
        <f t="shared" si="59"/>
        <v>0.29019620616332836</v>
      </c>
      <c r="T402" s="297">
        <f t="shared" si="60"/>
        <v>6.6868750317311806E-2</v>
      </c>
      <c r="U402" s="297">
        <f t="shared" si="61"/>
        <v>10.311273683383797</v>
      </c>
      <c r="V402" s="297">
        <f t="shared" si="62"/>
        <v>0.97085509686128491</v>
      </c>
      <c r="W402" s="298">
        <f t="shared" si="63"/>
        <v>34.983472704370001</v>
      </c>
    </row>
    <row r="403" spans="1:23">
      <c r="A403" s="175">
        <v>2015</v>
      </c>
      <c r="B403" s="285">
        <v>2</v>
      </c>
      <c r="C403" s="285" t="s">
        <v>120</v>
      </c>
      <c r="D403" s="175" t="s">
        <v>368</v>
      </c>
      <c r="E403" s="299" t="s">
        <v>36</v>
      </c>
      <c r="F403" s="300">
        <v>181.13495575288999</v>
      </c>
      <c r="G403" s="301">
        <v>17.012253758290001</v>
      </c>
      <c r="H403" s="302">
        <f t="shared" si="55"/>
        <v>9.3920324144935632E-2</v>
      </c>
      <c r="I403" s="296">
        <f>VLOOKUP($A403&amp;"-"&amp;I$1,Datos_trabajo_input!$E$6:K497,7,0)</f>
        <v>0.35237019748503046</v>
      </c>
      <c r="J403" s="296">
        <f>VLOOKUP($A403&amp;"-"&amp;J$1,Datos_trabajo_input!$E$6:L497,7,0)</f>
        <v>0.17760593223298177</v>
      </c>
      <c r="K403" s="296">
        <f>VLOOKUP($A403&amp;"-"&amp;K$1,Datos_trabajo_input!$E$6:M497,7,0)</f>
        <v>0.13731837145734427</v>
      </c>
      <c r="L403" s="296">
        <f>VLOOKUP($A403&amp;"-"&amp;L$1,Datos_trabajo_input!$E$6:N497,7,0)</f>
        <v>8.2952372571942577E-3</v>
      </c>
      <c r="M403" s="296">
        <f>VLOOKUP($A403&amp;"-"&amp;M$1,Datos_trabajo_input!$E$6:O497,7,0)</f>
        <v>1.9114383206718876E-3</v>
      </c>
      <c r="N403" s="296">
        <f>VLOOKUP($A403&amp;"-"&amp;N$1,Datos_trabajo_input!$E$6:P497,7,0)</f>
        <v>0.29474700154898437</v>
      </c>
      <c r="O403" s="296">
        <f>VLOOKUP($A403&amp;"-"&amp;O$1,Datos_trabajo_input!$E$6:Q497,7,0)</f>
        <v>2.775182169779301E-2</v>
      </c>
      <c r="P403" s="297">
        <f t="shared" si="56"/>
        <v>5.994611216474099</v>
      </c>
      <c r="Q403" s="297">
        <f t="shared" si="57"/>
        <v>3.0214771881251434</v>
      </c>
      <c r="R403" s="297">
        <f t="shared" si="58"/>
        <v>2.3360949809074674</v>
      </c>
      <c r="S403" s="297">
        <f t="shared" si="59"/>
        <v>0.14112068120461024</v>
      </c>
      <c r="T403" s="297">
        <f t="shared" si="60"/>
        <v>3.2517873754589845E-2</v>
      </c>
      <c r="U403" s="297">
        <f t="shared" si="61"/>
        <v>5.0143107848464181</v>
      </c>
      <c r="V403" s="297">
        <f t="shared" si="62"/>
        <v>0.47212103297767311</v>
      </c>
      <c r="W403" s="298">
        <f t="shared" si="63"/>
        <v>17.012253758289997</v>
      </c>
    </row>
    <row r="404" spans="1:23">
      <c r="A404" s="175">
        <v>2015</v>
      </c>
      <c r="B404" s="285">
        <v>2</v>
      </c>
      <c r="C404" s="285" t="s">
        <v>120</v>
      </c>
      <c r="D404" s="175" t="s">
        <v>368</v>
      </c>
      <c r="E404" s="299" t="s">
        <v>37</v>
      </c>
      <c r="F404" s="300">
        <v>413.1958899364401</v>
      </c>
      <c r="G404" s="301">
        <v>37.994229012849999</v>
      </c>
      <c r="H404" s="302">
        <f t="shared" si="55"/>
        <v>9.1952098116693429E-2</v>
      </c>
      <c r="I404" s="296">
        <f>VLOOKUP($A404&amp;"-"&amp;I$1,Datos_trabajo_input!$E$6:K498,7,0)</f>
        <v>0.35237019748503046</v>
      </c>
      <c r="J404" s="296">
        <f>VLOOKUP($A404&amp;"-"&amp;J$1,Datos_trabajo_input!$E$6:L498,7,0)</f>
        <v>0.17760593223298177</v>
      </c>
      <c r="K404" s="296">
        <f>VLOOKUP($A404&amp;"-"&amp;K$1,Datos_trabajo_input!$E$6:M498,7,0)</f>
        <v>0.13731837145734427</v>
      </c>
      <c r="L404" s="296">
        <f>VLOOKUP($A404&amp;"-"&amp;L$1,Datos_trabajo_input!$E$6:N498,7,0)</f>
        <v>8.2952372571942577E-3</v>
      </c>
      <c r="M404" s="296">
        <f>VLOOKUP($A404&amp;"-"&amp;M$1,Datos_trabajo_input!$E$6:O498,7,0)</f>
        <v>1.9114383206718876E-3</v>
      </c>
      <c r="N404" s="296">
        <f>VLOOKUP($A404&amp;"-"&amp;N$1,Datos_trabajo_input!$E$6:P498,7,0)</f>
        <v>0.29474700154898437</v>
      </c>
      <c r="O404" s="296">
        <f>VLOOKUP($A404&amp;"-"&amp;O$1,Datos_trabajo_input!$E$6:Q498,7,0)</f>
        <v>2.775182169779301E-2</v>
      </c>
      <c r="P404" s="297">
        <f t="shared" si="56"/>
        <v>13.388033980549428</v>
      </c>
      <c r="Q404" s="297">
        <f t="shared" si="57"/>
        <v>6.7480004633006265</v>
      </c>
      <c r="R404" s="297">
        <f t="shared" si="58"/>
        <v>5.2173056528219428</v>
      </c>
      <c r="S404" s="297">
        <f t="shared" si="59"/>
        <v>0.3151711440657643</v>
      </c>
      <c r="T404" s="297">
        <f t="shared" si="60"/>
        <v>7.2623625299545108E-2</v>
      </c>
      <c r="U404" s="297">
        <f t="shared" si="61"/>
        <v>11.198685077702965</v>
      </c>
      <c r="V404" s="297">
        <f t="shared" si="62"/>
        <v>1.0544090691097272</v>
      </c>
      <c r="W404" s="298">
        <f t="shared" si="63"/>
        <v>37.994229012849999</v>
      </c>
    </row>
    <row r="405" spans="1:23">
      <c r="A405" s="175">
        <v>2015</v>
      </c>
      <c r="B405" s="285">
        <v>2</v>
      </c>
      <c r="C405" s="285" t="s">
        <v>120</v>
      </c>
      <c r="D405" s="175" t="s">
        <v>368</v>
      </c>
      <c r="E405" s="299" t="s">
        <v>38</v>
      </c>
      <c r="F405" s="300">
        <v>56.79630242004</v>
      </c>
      <c r="G405" s="301">
        <v>5.4585889981199998</v>
      </c>
      <c r="H405" s="302">
        <f t="shared" si="55"/>
        <v>9.610817545393574E-2</v>
      </c>
      <c r="I405" s="296">
        <f>VLOOKUP($A405&amp;"-"&amp;I$1,Datos_trabajo_input!$E$6:K499,7,0)</f>
        <v>0.35237019748503046</v>
      </c>
      <c r="J405" s="296">
        <f>VLOOKUP($A405&amp;"-"&amp;J$1,Datos_trabajo_input!$E$6:L499,7,0)</f>
        <v>0.17760593223298177</v>
      </c>
      <c r="K405" s="296">
        <f>VLOOKUP($A405&amp;"-"&amp;K$1,Datos_trabajo_input!$E$6:M499,7,0)</f>
        <v>0.13731837145734427</v>
      </c>
      <c r="L405" s="296">
        <f>VLOOKUP($A405&amp;"-"&amp;L$1,Datos_trabajo_input!$E$6:N499,7,0)</f>
        <v>8.2952372571942577E-3</v>
      </c>
      <c r="M405" s="296">
        <f>VLOOKUP($A405&amp;"-"&amp;M$1,Datos_trabajo_input!$E$6:O499,7,0)</f>
        <v>1.9114383206718876E-3</v>
      </c>
      <c r="N405" s="296">
        <f>VLOOKUP($A405&amp;"-"&amp;N$1,Datos_trabajo_input!$E$6:P499,7,0)</f>
        <v>0.29474700154898437</v>
      </c>
      <c r="O405" s="296">
        <f>VLOOKUP($A405&amp;"-"&amp;O$1,Datos_trabajo_input!$E$6:Q499,7,0)</f>
        <v>2.775182169779301E-2</v>
      </c>
      <c r="P405" s="297">
        <f t="shared" si="56"/>
        <v>1.9234440832571589</v>
      </c>
      <c r="Q405" s="297">
        <f t="shared" si="57"/>
        <v>0.96947778768780046</v>
      </c>
      <c r="R405" s="297">
        <f t="shared" si="58"/>
        <v>0.74956455167681479</v>
      </c>
      <c r="S405" s="297">
        <f t="shared" si="59"/>
        <v>4.5280290828915701E-2</v>
      </c>
      <c r="T405" s="297">
        <f t="shared" si="60"/>
        <v>1.0433756187804533E-2</v>
      </c>
      <c r="U405" s="297">
        <f t="shared" si="61"/>
        <v>1.6089027398841447</v>
      </c>
      <c r="V405" s="297">
        <f t="shared" si="62"/>
        <v>0.15148578859736081</v>
      </c>
      <c r="W405" s="298">
        <f t="shared" si="63"/>
        <v>5.4585889981199998</v>
      </c>
    </row>
    <row r="406" spans="1:23">
      <c r="A406" s="178">
        <v>2015</v>
      </c>
      <c r="B406" s="285">
        <v>2</v>
      </c>
      <c r="C406" s="285" t="s">
        <v>120</v>
      </c>
      <c r="D406" s="178" t="s">
        <v>368</v>
      </c>
      <c r="E406" s="304" t="s">
        <v>39</v>
      </c>
      <c r="F406" s="305">
        <v>77.53824106031</v>
      </c>
      <c r="G406" s="306">
        <v>5.5010766840200001</v>
      </c>
      <c r="H406" s="307">
        <f t="shared" si="55"/>
        <v>7.0946627222833292E-2</v>
      </c>
      <c r="I406" s="296">
        <f>VLOOKUP($A406&amp;"-"&amp;I$1,Datos_trabajo_input!$E$6:K500,7,0)</f>
        <v>0.35237019748503046</v>
      </c>
      <c r="J406" s="296">
        <f>VLOOKUP($A406&amp;"-"&amp;J$1,Datos_trabajo_input!$E$6:L500,7,0)</f>
        <v>0.17760593223298177</v>
      </c>
      <c r="K406" s="296">
        <f>VLOOKUP($A406&amp;"-"&amp;K$1,Datos_trabajo_input!$E$6:M500,7,0)</f>
        <v>0.13731837145734427</v>
      </c>
      <c r="L406" s="296">
        <f>VLOOKUP($A406&amp;"-"&amp;L$1,Datos_trabajo_input!$E$6:N500,7,0)</f>
        <v>8.2952372571942577E-3</v>
      </c>
      <c r="M406" s="296">
        <f>VLOOKUP($A406&amp;"-"&amp;M$1,Datos_trabajo_input!$E$6:O500,7,0)</f>
        <v>1.9114383206718876E-3</v>
      </c>
      <c r="N406" s="296">
        <f>VLOOKUP($A406&amp;"-"&amp;N$1,Datos_trabajo_input!$E$6:P500,7,0)</f>
        <v>0.29474700154898437</v>
      </c>
      <c r="O406" s="296">
        <f>VLOOKUP($A406&amp;"-"&amp;O$1,Datos_trabajo_input!$E$6:Q500,7,0)</f>
        <v>2.775182169779301E-2</v>
      </c>
      <c r="P406" s="297">
        <f t="shared" si="56"/>
        <v>1.9384154775284239</v>
      </c>
      <c r="Q406" s="297">
        <f t="shared" si="57"/>
        <v>0.97702385275049219</v>
      </c>
      <c r="R406" s="297">
        <f t="shared" si="58"/>
        <v>0.75539889151159401</v>
      </c>
      <c r="S406" s="297">
        <f t="shared" si="59"/>
        <v>4.563273626396535E-2</v>
      </c>
      <c r="T406" s="297">
        <f t="shared" si="60"/>
        <v>1.0514968778790466E-2</v>
      </c>
      <c r="U406" s="297">
        <f t="shared" si="61"/>
        <v>1.6214258579059246</v>
      </c>
      <c r="V406" s="297">
        <f t="shared" si="62"/>
        <v>0.15266489928080945</v>
      </c>
      <c r="W406" s="298">
        <f t="shared" si="63"/>
        <v>5.5010766840200001</v>
      </c>
    </row>
    <row r="407" spans="1:23">
      <c r="A407" s="172">
        <v>2015</v>
      </c>
      <c r="B407" s="285">
        <v>3</v>
      </c>
      <c r="C407" s="285" t="s">
        <v>121</v>
      </c>
      <c r="D407" s="172" t="s">
        <v>369</v>
      </c>
      <c r="E407" s="172" t="s">
        <v>34</v>
      </c>
      <c r="F407" s="293">
        <v>882.68963287101997</v>
      </c>
      <c r="G407" s="294">
        <v>71.265637921299998</v>
      </c>
      <c r="H407" s="295">
        <f t="shared" si="55"/>
        <v>8.0736915068893134E-2</v>
      </c>
      <c r="I407" s="296">
        <f>VLOOKUP($A407&amp;"-"&amp;I$1,Datos_trabajo_input!$E$6:K501,7,0)</f>
        <v>0.35237019748503046</v>
      </c>
      <c r="J407" s="296">
        <f>VLOOKUP($A407&amp;"-"&amp;J$1,Datos_trabajo_input!$E$6:L501,7,0)</f>
        <v>0.17760593223298177</v>
      </c>
      <c r="K407" s="296">
        <f>VLOOKUP($A407&amp;"-"&amp;K$1,Datos_trabajo_input!$E$6:M501,7,0)</f>
        <v>0.13731837145734427</v>
      </c>
      <c r="L407" s="296">
        <f>VLOOKUP($A407&amp;"-"&amp;L$1,Datos_trabajo_input!$E$6:N501,7,0)</f>
        <v>8.2952372571942577E-3</v>
      </c>
      <c r="M407" s="296">
        <f>VLOOKUP($A407&amp;"-"&amp;M$1,Datos_trabajo_input!$E$6:O501,7,0)</f>
        <v>1.9114383206718876E-3</v>
      </c>
      <c r="N407" s="296">
        <f>VLOOKUP($A407&amp;"-"&amp;N$1,Datos_trabajo_input!$E$6:P501,7,0)</f>
        <v>0.29474700154898437</v>
      </c>
      <c r="O407" s="296">
        <f>VLOOKUP($A407&amp;"-"&amp;O$1,Datos_trabajo_input!$E$6:Q501,7,0)</f>
        <v>2.775182169779301E-2</v>
      </c>
      <c r="P407" s="297">
        <f t="shared" si="56"/>
        <v>25.111886908225156</v>
      </c>
      <c r="Q407" s="297">
        <f t="shared" si="57"/>
        <v>12.657200059190624</v>
      </c>
      <c r="R407" s="297">
        <f t="shared" si="58"/>
        <v>9.7860813402216724</v>
      </c>
      <c r="S407" s="297">
        <f t="shared" si="59"/>
        <v>0.59116537484248366</v>
      </c>
      <c r="T407" s="297">
        <f t="shared" si="60"/>
        <v>0.13621987126990046</v>
      </c>
      <c r="U407" s="297">
        <f t="shared" si="61"/>
        <v>21.00533309077877</v>
      </c>
      <c r="V407" s="297">
        <f t="shared" si="62"/>
        <v>1.9777512767713936</v>
      </c>
      <c r="W407" s="298">
        <f t="shared" si="63"/>
        <v>71.265637921300012</v>
      </c>
    </row>
    <row r="408" spans="1:23">
      <c r="A408" s="175">
        <v>2015</v>
      </c>
      <c r="B408" s="285">
        <v>3</v>
      </c>
      <c r="C408" s="285" t="s">
        <v>121</v>
      </c>
      <c r="D408" s="175" t="s">
        <v>369</v>
      </c>
      <c r="E408" s="299" t="s">
        <v>25</v>
      </c>
      <c r="F408" s="300">
        <v>74.15893484963</v>
      </c>
      <c r="G408" s="301">
        <v>4.5049509260500002</v>
      </c>
      <c r="H408" s="302">
        <f t="shared" si="55"/>
        <v>6.0747244215205672E-2</v>
      </c>
      <c r="I408" s="296">
        <f>VLOOKUP($A408&amp;"-"&amp;I$1,Datos_trabajo_input!$E$6:K502,7,0)</f>
        <v>0.35237019748503046</v>
      </c>
      <c r="J408" s="296">
        <f>VLOOKUP($A408&amp;"-"&amp;J$1,Datos_trabajo_input!$E$6:L502,7,0)</f>
        <v>0.17760593223298177</v>
      </c>
      <c r="K408" s="296">
        <f>VLOOKUP($A408&amp;"-"&amp;K$1,Datos_trabajo_input!$E$6:M502,7,0)</f>
        <v>0.13731837145734427</v>
      </c>
      <c r="L408" s="296">
        <f>VLOOKUP($A408&amp;"-"&amp;L$1,Datos_trabajo_input!$E$6:N502,7,0)</f>
        <v>8.2952372571942577E-3</v>
      </c>
      <c r="M408" s="296">
        <f>VLOOKUP($A408&amp;"-"&amp;M$1,Datos_trabajo_input!$E$6:O502,7,0)</f>
        <v>1.9114383206718876E-3</v>
      </c>
      <c r="N408" s="296">
        <f>VLOOKUP($A408&amp;"-"&amp;N$1,Datos_trabajo_input!$E$6:P502,7,0)</f>
        <v>0.29474700154898437</v>
      </c>
      <c r="O408" s="296">
        <f>VLOOKUP($A408&amp;"-"&amp;O$1,Datos_trabajo_input!$E$6:Q502,7,0)</f>
        <v>2.775182169779301E-2</v>
      </c>
      <c r="P408" s="297">
        <f t="shared" si="56"/>
        <v>1.5874104474726094</v>
      </c>
      <c r="Q408" s="297">
        <f t="shared" si="57"/>
        <v>0.80010600888494476</v>
      </c>
      <c r="R408" s="297">
        <f t="shared" si="58"/>
        <v>0.61861252466044103</v>
      </c>
      <c r="S408" s="297">
        <f t="shared" si="59"/>
        <v>3.7369636763601735E-2</v>
      </c>
      <c r="T408" s="297">
        <f t="shared" si="60"/>
        <v>8.6109358327982766E-3</v>
      </c>
      <c r="U408" s="297">
        <f t="shared" si="61"/>
        <v>1.327820777578558</v>
      </c>
      <c r="V408" s="297">
        <f t="shared" si="62"/>
        <v>0.12502059485704711</v>
      </c>
      <c r="W408" s="298">
        <f t="shared" si="63"/>
        <v>4.5049509260500011</v>
      </c>
    </row>
    <row r="409" spans="1:23">
      <c r="A409" s="175">
        <v>2015</v>
      </c>
      <c r="B409" s="285">
        <v>3</v>
      </c>
      <c r="C409" s="285" t="s">
        <v>121</v>
      </c>
      <c r="D409" s="175" t="s">
        <v>369</v>
      </c>
      <c r="E409" s="299" t="s">
        <v>26</v>
      </c>
      <c r="F409" s="300">
        <v>157.59402374499001</v>
      </c>
      <c r="G409" s="301">
        <v>13.737274613549999</v>
      </c>
      <c r="H409" s="302">
        <f t="shared" si="55"/>
        <v>8.7168753529505039E-2</v>
      </c>
      <c r="I409" s="296">
        <f>VLOOKUP($A409&amp;"-"&amp;I$1,Datos_trabajo_input!$E$6:K503,7,0)</f>
        <v>0.35237019748503046</v>
      </c>
      <c r="J409" s="296">
        <f>VLOOKUP($A409&amp;"-"&amp;J$1,Datos_trabajo_input!$E$6:L503,7,0)</f>
        <v>0.17760593223298177</v>
      </c>
      <c r="K409" s="296">
        <f>VLOOKUP($A409&amp;"-"&amp;K$1,Datos_trabajo_input!$E$6:M503,7,0)</f>
        <v>0.13731837145734427</v>
      </c>
      <c r="L409" s="296">
        <f>VLOOKUP($A409&amp;"-"&amp;L$1,Datos_trabajo_input!$E$6:N503,7,0)</f>
        <v>8.2952372571942577E-3</v>
      </c>
      <c r="M409" s="296">
        <f>VLOOKUP($A409&amp;"-"&amp;M$1,Datos_trabajo_input!$E$6:O503,7,0)</f>
        <v>1.9114383206718876E-3</v>
      </c>
      <c r="N409" s="296">
        <f>VLOOKUP($A409&amp;"-"&amp;N$1,Datos_trabajo_input!$E$6:P503,7,0)</f>
        <v>0.29474700154898437</v>
      </c>
      <c r="O409" s="296">
        <f>VLOOKUP($A409&amp;"-"&amp;O$1,Datos_trabajo_input!$E$6:Q503,7,0)</f>
        <v>2.775182169779301E-2</v>
      </c>
      <c r="P409" s="297">
        <f t="shared" si="56"/>
        <v>4.8406061684827089</v>
      </c>
      <c r="Q409" s="297">
        <f t="shared" si="57"/>
        <v>2.4398214640800222</v>
      </c>
      <c r="R409" s="297">
        <f t="shared" si="58"/>
        <v>1.8863801781950043</v>
      </c>
      <c r="S409" s="297">
        <f t="shared" si="59"/>
        <v>0.11395395218662881</v>
      </c>
      <c r="T409" s="297">
        <f t="shared" si="60"/>
        <v>2.6257953117932564E-2</v>
      </c>
      <c r="U409" s="297">
        <f t="shared" si="61"/>
        <v>4.0490205017988457</v>
      </c>
      <c r="V409" s="297">
        <f t="shared" si="62"/>
        <v>0.38123439568885797</v>
      </c>
      <c r="W409" s="298">
        <f t="shared" si="63"/>
        <v>13.737274613550001</v>
      </c>
    </row>
    <row r="410" spans="1:23">
      <c r="A410" s="175">
        <v>2015</v>
      </c>
      <c r="B410" s="285">
        <v>3</v>
      </c>
      <c r="C410" s="285" t="s">
        <v>121</v>
      </c>
      <c r="D410" s="175" t="s">
        <v>369</v>
      </c>
      <c r="E410" s="299" t="s">
        <v>27</v>
      </c>
      <c r="F410" s="300">
        <v>255.34285600686999</v>
      </c>
      <c r="G410" s="301">
        <v>10.31258320017</v>
      </c>
      <c r="H410" s="302">
        <f t="shared" si="55"/>
        <v>4.0387200806951656E-2</v>
      </c>
      <c r="I410" s="296">
        <f>VLOOKUP($A410&amp;"-"&amp;I$1,Datos_trabajo_input!$E$6:K504,7,0)</f>
        <v>0.35237019748503046</v>
      </c>
      <c r="J410" s="296">
        <f>VLOOKUP($A410&amp;"-"&amp;J$1,Datos_trabajo_input!$E$6:L504,7,0)</f>
        <v>0.17760593223298177</v>
      </c>
      <c r="K410" s="296">
        <f>VLOOKUP($A410&amp;"-"&amp;K$1,Datos_trabajo_input!$E$6:M504,7,0)</f>
        <v>0.13731837145734427</v>
      </c>
      <c r="L410" s="296">
        <f>VLOOKUP($A410&amp;"-"&amp;L$1,Datos_trabajo_input!$E$6:N504,7,0)</f>
        <v>8.2952372571942577E-3</v>
      </c>
      <c r="M410" s="296">
        <f>VLOOKUP($A410&amp;"-"&amp;M$1,Datos_trabajo_input!$E$6:O504,7,0)</f>
        <v>1.9114383206718876E-3</v>
      </c>
      <c r="N410" s="296">
        <f>VLOOKUP($A410&amp;"-"&amp;N$1,Datos_trabajo_input!$E$6:P504,7,0)</f>
        <v>0.29474700154898437</v>
      </c>
      <c r="O410" s="296">
        <f>VLOOKUP($A410&amp;"-"&amp;O$1,Datos_trabajo_input!$E$6:Q504,7,0)</f>
        <v>2.775182169779301E-2</v>
      </c>
      <c r="P410" s="297">
        <f t="shared" si="56"/>
        <v>3.6338469788247103</v>
      </c>
      <c r="Q410" s="297">
        <f t="shared" si="57"/>
        <v>1.8315759529963793</v>
      </c>
      <c r="R410" s="297">
        <f t="shared" si="58"/>
        <v>1.416107130565712</v>
      </c>
      <c r="S410" s="297">
        <f t="shared" si="59"/>
        <v>8.5545324379965773E-2</v>
      </c>
      <c r="T410" s="297">
        <f t="shared" si="60"/>
        <v>1.9711866713922065E-2</v>
      </c>
      <c r="U410" s="297">
        <f t="shared" si="61"/>
        <v>3.0396029764745371</v>
      </c>
      <c r="V410" s="297">
        <f t="shared" si="62"/>
        <v>0.28619297021477347</v>
      </c>
      <c r="W410" s="298">
        <f t="shared" si="63"/>
        <v>10.312583200170002</v>
      </c>
    </row>
    <row r="411" spans="1:23">
      <c r="A411" s="175">
        <v>2015</v>
      </c>
      <c r="B411" s="285">
        <v>3</v>
      </c>
      <c r="C411" s="285" t="s">
        <v>121</v>
      </c>
      <c r="D411" s="175" t="s">
        <v>369</v>
      </c>
      <c r="E411" s="299" t="s">
        <v>28</v>
      </c>
      <c r="F411" s="300">
        <v>122.67321098770999</v>
      </c>
      <c r="G411" s="301">
        <v>9.6539058719100002</v>
      </c>
      <c r="H411" s="302">
        <f t="shared" si="55"/>
        <v>7.8696121135014355E-2</v>
      </c>
      <c r="I411" s="296">
        <f>VLOOKUP($A411&amp;"-"&amp;I$1,Datos_trabajo_input!$E$6:K505,7,0)</f>
        <v>0.35237019748503046</v>
      </c>
      <c r="J411" s="296">
        <f>VLOOKUP($A411&amp;"-"&amp;J$1,Datos_trabajo_input!$E$6:L505,7,0)</f>
        <v>0.17760593223298177</v>
      </c>
      <c r="K411" s="296">
        <f>VLOOKUP($A411&amp;"-"&amp;K$1,Datos_trabajo_input!$E$6:M505,7,0)</f>
        <v>0.13731837145734427</v>
      </c>
      <c r="L411" s="296">
        <f>VLOOKUP($A411&amp;"-"&amp;L$1,Datos_trabajo_input!$E$6:N505,7,0)</f>
        <v>8.2952372571942577E-3</v>
      </c>
      <c r="M411" s="296">
        <f>VLOOKUP($A411&amp;"-"&amp;M$1,Datos_trabajo_input!$E$6:O505,7,0)</f>
        <v>1.9114383206718876E-3</v>
      </c>
      <c r="N411" s="296">
        <f>VLOOKUP($A411&amp;"-"&amp;N$1,Datos_trabajo_input!$E$6:P505,7,0)</f>
        <v>0.29474700154898437</v>
      </c>
      <c r="O411" s="296">
        <f>VLOOKUP($A411&amp;"-"&amp;O$1,Datos_trabajo_input!$E$6:Q505,7,0)</f>
        <v>2.775182169779301E-2</v>
      </c>
      <c r="P411" s="297">
        <f t="shared" si="56"/>
        <v>3.401748718586822</v>
      </c>
      <c r="Q411" s="297">
        <f t="shared" si="57"/>
        <v>1.7145909520700322</v>
      </c>
      <c r="R411" s="297">
        <f t="shared" si="58"/>
        <v>1.3256586325331743</v>
      </c>
      <c r="S411" s="297">
        <f t="shared" si="59"/>
        <v>8.0081439666114251E-2</v>
      </c>
      <c r="T411" s="297">
        <f t="shared" si="60"/>
        <v>1.8452845627728125E-2</v>
      </c>
      <c r="U411" s="297">
        <f t="shared" si="61"/>
        <v>2.8454598089816061</v>
      </c>
      <c r="V411" s="297">
        <f t="shared" si="62"/>
        <v>0.26791347444452329</v>
      </c>
      <c r="W411" s="298">
        <f t="shared" si="63"/>
        <v>9.6539058719099984</v>
      </c>
    </row>
    <row r="412" spans="1:23">
      <c r="A412" s="175">
        <v>2015</v>
      </c>
      <c r="B412" s="285">
        <v>3</v>
      </c>
      <c r="C412" s="285" t="s">
        <v>121</v>
      </c>
      <c r="D412" s="175" t="s">
        <v>369</v>
      </c>
      <c r="E412" s="299" t="s">
        <v>29</v>
      </c>
      <c r="F412" s="300">
        <v>340.83916988877002</v>
      </c>
      <c r="G412" s="301">
        <v>35.547106482209998</v>
      </c>
      <c r="H412" s="302">
        <f t="shared" si="55"/>
        <v>0.10429290299530566</v>
      </c>
      <c r="I412" s="296">
        <f>VLOOKUP($A412&amp;"-"&amp;I$1,Datos_trabajo_input!$E$6:K506,7,0)</f>
        <v>0.35237019748503046</v>
      </c>
      <c r="J412" s="296">
        <f>VLOOKUP($A412&amp;"-"&amp;J$1,Datos_trabajo_input!$E$6:L506,7,0)</f>
        <v>0.17760593223298177</v>
      </c>
      <c r="K412" s="296">
        <f>VLOOKUP($A412&amp;"-"&amp;K$1,Datos_trabajo_input!$E$6:M506,7,0)</f>
        <v>0.13731837145734427</v>
      </c>
      <c r="L412" s="296">
        <f>VLOOKUP($A412&amp;"-"&amp;L$1,Datos_trabajo_input!$E$6:N506,7,0)</f>
        <v>8.2952372571942577E-3</v>
      </c>
      <c r="M412" s="296">
        <f>VLOOKUP($A412&amp;"-"&amp;M$1,Datos_trabajo_input!$E$6:O506,7,0)</f>
        <v>1.9114383206718876E-3</v>
      </c>
      <c r="N412" s="296">
        <f>VLOOKUP($A412&amp;"-"&amp;N$1,Datos_trabajo_input!$E$6:P506,7,0)</f>
        <v>0.29474700154898437</v>
      </c>
      <c r="O412" s="296">
        <f>VLOOKUP($A412&amp;"-"&amp;O$1,Datos_trabajo_input!$E$6:Q506,7,0)</f>
        <v>2.775182169779301E-2</v>
      </c>
      <c r="P412" s="297">
        <f t="shared" si="56"/>
        <v>12.525740931157744</v>
      </c>
      <c r="Q412" s="297">
        <f t="shared" si="57"/>
        <v>6.3133769849579755</v>
      </c>
      <c r="R412" s="297">
        <f t="shared" si="58"/>
        <v>4.8812707721578832</v>
      </c>
      <c r="S412" s="297">
        <f t="shared" si="59"/>
        <v>0.29487168207667985</v>
      </c>
      <c r="T412" s="297">
        <f t="shared" si="60"/>
        <v>6.7946101519100244E-2</v>
      </c>
      <c r="U412" s="297">
        <f t="shared" si="61"/>
        <v>10.477403049373862</v>
      </c>
      <c r="V412" s="297">
        <f t="shared" si="62"/>
        <v>0.98649696096675399</v>
      </c>
      <c r="W412" s="298">
        <f t="shared" si="63"/>
        <v>35.547106482209998</v>
      </c>
    </row>
    <row r="413" spans="1:23">
      <c r="A413" s="175">
        <v>2015</v>
      </c>
      <c r="B413" s="285">
        <v>3</v>
      </c>
      <c r="C413" s="285" t="s">
        <v>121</v>
      </c>
      <c r="D413" s="175" t="s">
        <v>369</v>
      </c>
      <c r="E413" s="299" t="s">
        <v>30</v>
      </c>
      <c r="F413" s="300">
        <v>809.25364627100998</v>
      </c>
      <c r="G413" s="301">
        <v>66.060659964950005</v>
      </c>
      <c r="H413" s="302">
        <f t="shared" si="55"/>
        <v>8.1631587660251373E-2</v>
      </c>
      <c r="I413" s="296">
        <f>VLOOKUP($A413&amp;"-"&amp;I$1,Datos_trabajo_input!$E$6:K507,7,0)</f>
        <v>0.35237019748503046</v>
      </c>
      <c r="J413" s="296">
        <f>VLOOKUP($A413&amp;"-"&amp;J$1,Datos_trabajo_input!$E$6:L507,7,0)</f>
        <v>0.17760593223298177</v>
      </c>
      <c r="K413" s="296">
        <f>VLOOKUP($A413&amp;"-"&amp;K$1,Datos_trabajo_input!$E$6:M507,7,0)</f>
        <v>0.13731837145734427</v>
      </c>
      <c r="L413" s="296">
        <f>VLOOKUP($A413&amp;"-"&amp;L$1,Datos_trabajo_input!$E$6:N507,7,0)</f>
        <v>8.2952372571942577E-3</v>
      </c>
      <c r="M413" s="296">
        <f>VLOOKUP($A413&amp;"-"&amp;M$1,Datos_trabajo_input!$E$6:O507,7,0)</f>
        <v>1.9114383206718876E-3</v>
      </c>
      <c r="N413" s="296">
        <f>VLOOKUP($A413&amp;"-"&amp;N$1,Datos_trabajo_input!$E$6:P507,7,0)</f>
        <v>0.29474700154898437</v>
      </c>
      <c r="O413" s="296">
        <f>VLOOKUP($A413&amp;"-"&amp;O$1,Datos_trabajo_input!$E$6:Q507,7,0)</f>
        <v>2.775182169779301E-2</v>
      </c>
      <c r="P413" s="297">
        <f t="shared" si="56"/>
        <v>23.277807797840879</v>
      </c>
      <c r="Q413" s="297">
        <f t="shared" si="57"/>
        <v>11.732765097000962</v>
      </c>
      <c r="R413" s="297">
        <f t="shared" si="58"/>
        <v>9.0713422437843168</v>
      </c>
      <c r="S413" s="297">
        <f t="shared" si="59"/>
        <v>0.54798884777609436</v>
      </c>
      <c r="T413" s="297">
        <f t="shared" si="60"/>
        <v>0.12627087694588063</v>
      </c>
      <c r="U413" s="297">
        <f t="shared" si="61"/>
        <v>19.47118144501605</v>
      </c>
      <c r="V413" s="297">
        <f t="shared" si="62"/>
        <v>1.8333036565858256</v>
      </c>
      <c r="W413" s="298">
        <f t="shared" si="63"/>
        <v>66.06065996495002</v>
      </c>
    </row>
    <row r="414" spans="1:23">
      <c r="A414" s="175">
        <v>2015</v>
      </c>
      <c r="B414" s="285">
        <v>3</v>
      </c>
      <c r="C414" s="285" t="s">
        <v>121</v>
      </c>
      <c r="D414" s="175" t="s">
        <v>369</v>
      </c>
      <c r="E414" s="299" t="s">
        <v>118</v>
      </c>
      <c r="F414" s="300">
        <v>3272.1300564409598</v>
      </c>
      <c r="G414" s="301">
        <v>296.57820316236001</v>
      </c>
      <c r="H414" s="302">
        <f t="shared" si="55"/>
        <v>9.0637657442303218E-2</v>
      </c>
      <c r="I414" s="296">
        <f>VLOOKUP($A414&amp;"-"&amp;I$1,Datos_trabajo_input!$E$6:K508,7,0)</f>
        <v>0.35237019748503046</v>
      </c>
      <c r="J414" s="296">
        <f>VLOOKUP($A414&amp;"-"&amp;J$1,Datos_trabajo_input!$E$6:L508,7,0)</f>
        <v>0.17760593223298177</v>
      </c>
      <c r="K414" s="296">
        <f>VLOOKUP($A414&amp;"-"&amp;K$1,Datos_trabajo_input!$E$6:M508,7,0)</f>
        <v>0.13731837145734427</v>
      </c>
      <c r="L414" s="296">
        <f>VLOOKUP($A414&amp;"-"&amp;L$1,Datos_trabajo_input!$E$6:N508,7,0)</f>
        <v>8.2952372571942577E-3</v>
      </c>
      <c r="M414" s="296">
        <f>VLOOKUP($A414&amp;"-"&amp;M$1,Datos_trabajo_input!$E$6:O508,7,0)</f>
        <v>1.9114383206718876E-3</v>
      </c>
      <c r="N414" s="296">
        <f>VLOOKUP($A414&amp;"-"&amp;N$1,Datos_trabajo_input!$E$6:P508,7,0)</f>
        <v>0.29474700154898437</v>
      </c>
      <c r="O414" s="296">
        <f>VLOOKUP($A414&amp;"-"&amp;O$1,Datos_trabajo_input!$E$6:Q508,7,0)</f>
        <v>2.775182169779301E-2</v>
      </c>
      <c r="P414" s="297">
        <f t="shared" si="56"/>
        <v>104.50532001807628</v>
      </c>
      <c r="Q414" s="297">
        <f t="shared" si="57"/>
        <v>52.674048252633611</v>
      </c>
      <c r="R414" s="297">
        <f t="shared" si="58"/>
        <v>40.725635868000666</v>
      </c>
      <c r="S414" s="297">
        <f t="shared" si="59"/>
        <v>2.4601865605441366</v>
      </c>
      <c r="T414" s="297">
        <f t="shared" si="60"/>
        <v>0.56689094260054729</v>
      </c>
      <c r="U414" s="297">
        <f t="shared" si="61"/>
        <v>87.415536106891125</v>
      </c>
      <c r="V414" s="297">
        <f t="shared" si="62"/>
        <v>8.230585413613646</v>
      </c>
      <c r="W414" s="298">
        <f t="shared" si="63"/>
        <v>296.57820316236001</v>
      </c>
    </row>
    <row r="415" spans="1:23">
      <c r="A415" s="175">
        <v>2015</v>
      </c>
      <c r="B415" s="285">
        <v>3</v>
      </c>
      <c r="C415" s="285" t="s">
        <v>121</v>
      </c>
      <c r="D415" s="175" t="s">
        <v>369</v>
      </c>
      <c r="E415" s="299" t="s">
        <v>32</v>
      </c>
      <c r="F415" s="300">
        <v>427.14611364317</v>
      </c>
      <c r="G415" s="301">
        <v>28.055442171500001</v>
      </c>
      <c r="H415" s="302">
        <f t="shared" si="55"/>
        <v>6.5681136443481725E-2</v>
      </c>
      <c r="I415" s="296">
        <f>VLOOKUP($A415&amp;"-"&amp;I$1,Datos_trabajo_input!$E$6:K509,7,0)</f>
        <v>0.35237019748503046</v>
      </c>
      <c r="J415" s="296">
        <f>VLOOKUP($A415&amp;"-"&amp;J$1,Datos_trabajo_input!$E$6:L509,7,0)</f>
        <v>0.17760593223298177</v>
      </c>
      <c r="K415" s="296">
        <f>VLOOKUP($A415&amp;"-"&amp;K$1,Datos_trabajo_input!$E$6:M509,7,0)</f>
        <v>0.13731837145734427</v>
      </c>
      <c r="L415" s="296">
        <f>VLOOKUP($A415&amp;"-"&amp;L$1,Datos_trabajo_input!$E$6:N509,7,0)</f>
        <v>8.2952372571942577E-3</v>
      </c>
      <c r="M415" s="296">
        <f>VLOOKUP($A415&amp;"-"&amp;M$1,Datos_trabajo_input!$E$6:O509,7,0)</f>
        <v>1.9114383206718876E-3</v>
      </c>
      <c r="N415" s="296">
        <f>VLOOKUP($A415&amp;"-"&amp;N$1,Datos_trabajo_input!$E$6:P509,7,0)</f>
        <v>0.29474700154898437</v>
      </c>
      <c r="O415" s="296">
        <f>VLOOKUP($A415&amp;"-"&amp;O$1,Datos_trabajo_input!$E$6:Q509,7,0)</f>
        <v>2.775182169779301E-2</v>
      </c>
      <c r="P415" s="297">
        <f t="shared" si="56"/>
        <v>9.8859016985013071</v>
      </c>
      <c r="Q415" s="297">
        <f t="shared" si="57"/>
        <v>4.9828129610777676</v>
      </c>
      <c r="R415" s="297">
        <f t="shared" si="58"/>
        <v>3.8525276295060786</v>
      </c>
      <c r="S415" s="297">
        <f t="shared" si="59"/>
        <v>0.23272654916808577</v>
      </c>
      <c r="T415" s="297">
        <f t="shared" si="60"/>
        <v>5.3626247269999219E-2</v>
      </c>
      <c r="U415" s="297">
        <f t="shared" si="61"/>
        <v>8.2692574571805526</v>
      </c>
      <c r="V415" s="297">
        <f t="shared" si="62"/>
        <v>0.77858962879621074</v>
      </c>
      <c r="W415" s="298">
        <f t="shared" si="63"/>
        <v>28.055442171500005</v>
      </c>
    </row>
    <row r="416" spans="1:23">
      <c r="A416" s="175">
        <v>2015</v>
      </c>
      <c r="B416" s="285">
        <v>3</v>
      </c>
      <c r="C416" s="285" t="s">
        <v>121</v>
      </c>
      <c r="D416" s="175" t="s">
        <v>369</v>
      </c>
      <c r="E416" s="299" t="s">
        <v>33</v>
      </c>
      <c r="F416" s="300">
        <v>485.35215795814003</v>
      </c>
      <c r="G416" s="301">
        <v>34.569689527149997</v>
      </c>
      <c r="H416" s="302">
        <f t="shared" si="55"/>
        <v>7.1225993251134392E-2</v>
      </c>
      <c r="I416" s="296">
        <f>VLOOKUP($A416&amp;"-"&amp;I$1,Datos_trabajo_input!$E$6:K510,7,0)</f>
        <v>0.35237019748503046</v>
      </c>
      <c r="J416" s="296">
        <f>VLOOKUP($A416&amp;"-"&amp;J$1,Datos_trabajo_input!$E$6:L510,7,0)</f>
        <v>0.17760593223298177</v>
      </c>
      <c r="K416" s="296">
        <f>VLOOKUP($A416&amp;"-"&amp;K$1,Datos_trabajo_input!$E$6:M510,7,0)</f>
        <v>0.13731837145734427</v>
      </c>
      <c r="L416" s="296">
        <f>VLOOKUP($A416&amp;"-"&amp;L$1,Datos_trabajo_input!$E$6:N510,7,0)</f>
        <v>8.2952372571942577E-3</v>
      </c>
      <c r="M416" s="296">
        <f>VLOOKUP($A416&amp;"-"&amp;M$1,Datos_trabajo_input!$E$6:O510,7,0)</f>
        <v>1.9114383206718876E-3</v>
      </c>
      <c r="N416" s="296">
        <f>VLOOKUP($A416&amp;"-"&amp;N$1,Datos_trabajo_input!$E$6:P510,7,0)</f>
        <v>0.29474700154898437</v>
      </c>
      <c r="O416" s="296">
        <f>VLOOKUP($A416&amp;"-"&amp;O$1,Datos_trabajo_input!$E$6:Q510,7,0)</f>
        <v>2.775182169779301E-2</v>
      </c>
      <c r="P416" s="297">
        <f t="shared" si="56"/>
        <v>12.181328325678033</v>
      </c>
      <c r="Q416" s="297">
        <f t="shared" si="57"/>
        <v>6.1397819354742218</v>
      </c>
      <c r="R416" s="297">
        <f t="shared" si="58"/>
        <v>4.7470534676542471</v>
      </c>
      <c r="S416" s="297">
        <f t="shared" si="59"/>
        <v>0.28676377653525281</v>
      </c>
      <c r="T416" s="297">
        <f t="shared" si="60"/>
        <v>6.6077829295924123E-2</v>
      </c>
      <c r="U416" s="297">
        <f t="shared" si="61"/>
        <v>10.189312332606789</v>
      </c>
      <c r="V416" s="297">
        <f t="shared" si="62"/>
        <v>0.95937185990552909</v>
      </c>
      <c r="W416" s="298">
        <f t="shared" si="63"/>
        <v>34.569689527150004</v>
      </c>
    </row>
    <row r="417" spans="1:23">
      <c r="A417" s="175">
        <v>2015</v>
      </c>
      <c r="B417" s="285">
        <v>3</v>
      </c>
      <c r="C417" s="285" t="s">
        <v>121</v>
      </c>
      <c r="D417" s="175" t="s">
        <v>369</v>
      </c>
      <c r="E417" s="299" t="s">
        <v>35</v>
      </c>
      <c r="F417" s="300">
        <v>441.2965631335901</v>
      </c>
      <c r="G417" s="301">
        <v>37.557773206919997</v>
      </c>
      <c r="H417" s="302">
        <f t="shared" si="55"/>
        <v>8.5107785431699445E-2</v>
      </c>
      <c r="I417" s="296">
        <f>VLOOKUP($A417&amp;"-"&amp;I$1,Datos_trabajo_input!$E$6:K511,7,0)</f>
        <v>0.35237019748503046</v>
      </c>
      <c r="J417" s="296">
        <f>VLOOKUP($A417&amp;"-"&amp;J$1,Datos_trabajo_input!$E$6:L511,7,0)</f>
        <v>0.17760593223298177</v>
      </c>
      <c r="K417" s="296">
        <f>VLOOKUP($A417&amp;"-"&amp;K$1,Datos_trabajo_input!$E$6:M511,7,0)</f>
        <v>0.13731837145734427</v>
      </c>
      <c r="L417" s="296">
        <f>VLOOKUP($A417&amp;"-"&amp;L$1,Datos_trabajo_input!$E$6:N511,7,0)</f>
        <v>8.2952372571942577E-3</v>
      </c>
      <c r="M417" s="296">
        <f>VLOOKUP($A417&amp;"-"&amp;M$1,Datos_trabajo_input!$E$6:O511,7,0)</f>
        <v>1.9114383206718876E-3</v>
      </c>
      <c r="N417" s="296">
        <f>VLOOKUP($A417&amp;"-"&amp;N$1,Datos_trabajo_input!$E$6:P511,7,0)</f>
        <v>0.29474700154898437</v>
      </c>
      <c r="O417" s="296">
        <f>VLOOKUP($A417&amp;"-"&amp;O$1,Datos_trabajo_input!$E$6:Q511,7,0)</f>
        <v>2.775182169779301E-2</v>
      </c>
      <c r="P417" s="297">
        <f t="shared" si="56"/>
        <v>13.234239962020386</v>
      </c>
      <c r="Q417" s="297">
        <f t="shared" si="57"/>
        <v>6.6704833230099316</v>
      </c>
      <c r="R417" s="297">
        <f t="shared" si="58"/>
        <v>5.1573722523385319</v>
      </c>
      <c r="S417" s="297">
        <f t="shared" si="59"/>
        <v>0.31155063960329499</v>
      </c>
      <c r="T417" s="297">
        <f t="shared" si="60"/>
        <v>7.1789366946810776E-2</v>
      </c>
      <c r="U417" s="297">
        <f t="shared" si="61"/>
        <v>11.070041037596452</v>
      </c>
      <c r="V417" s="297">
        <f t="shared" si="62"/>
        <v>1.0422966254045913</v>
      </c>
      <c r="W417" s="298">
        <f t="shared" si="63"/>
        <v>37.557773206919997</v>
      </c>
    </row>
    <row r="418" spans="1:23">
      <c r="A418" s="175">
        <v>2015</v>
      </c>
      <c r="B418" s="285">
        <v>3</v>
      </c>
      <c r="C418" s="285" t="s">
        <v>121</v>
      </c>
      <c r="D418" s="175" t="s">
        <v>369</v>
      </c>
      <c r="E418" s="299" t="s">
        <v>36</v>
      </c>
      <c r="F418" s="300">
        <v>175.05971063558999</v>
      </c>
      <c r="G418" s="301">
        <v>17.909925585989999</v>
      </c>
      <c r="H418" s="302">
        <f t="shared" si="55"/>
        <v>0.10230752422110354</v>
      </c>
      <c r="I418" s="296">
        <f>VLOOKUP($A418&amp;"-"&amp;I$1,Datos_trabajo_input!$E$6:K512,7,0)</f>
        <v>0.35237019748503046</v>
      </c>
      <c r="J418" s="296">
        <f>VLOOKUP($A418&amp;"-"&amp;J$1,Datos_trabajo_input!$E$6:L512,7,0)</f>
        <v>0.17760593223298177</v>
      </c>
      <c r="K418" s="296">
        <f>VLOOKUP($A418&amp;"-"&amp;K$1,Datos_trabajo_input!$E$6:M512,7,0)</f>
        <v>0.13731837145734427</v>
      </c>
      <c r="L418" s="296">
        <f>VLOOKUP($A418&amp;"-"&amp;L$1,Datos_trabajo_input!$E$6:N512,7,0)</f>
        <v>8.2952372571942577E-3</v>
      </c>
      <c r="M418" s="296">
        <f>VLOOKUP($A418&amp;"-"&amp;M$1,Datos_trabajo_input!$E$6:O512,7,0)</f>
        <v>1.9114383206718876E-3</v>
      </c>
      <c r="N418" s="296">
        <f>VLOOKUP($A418&amp;"-"&amp;N$1,Datos_trabajo_input!$E$6:P512,7,0)</f>
        <v>0.29474700154898437</v>
      </c>
      <c r="O418" s="296">
        <f>VLOOKUP($A418&amp;"-"&amp;O$1,Datos_trabajo_input!$E$6:Q512,7,0)</f>
        <v>2.775182169779301E-2</v>
      </c>
      <c r="P418" s="297">
        <f t="shared" si="56"/>
        <v>6.3109240156774957</v>
      </c>
      <c r="Q418" s="297">
        <f t="shared" si="57"/>
        <v>3.180909029923086</v>
      </c>
      <c r="R418" s="297">
        <f t="shared" si="58"/>
        <v>2.4593618143903688</v>
      </c>
      <c r="S418" s="297">
        <f t="shared" si="59"/>
        <v>0.14856708199448093</v>
      </c>
      <c r="T418" s="297">
        <f t="shared" si="60"/>
        <v>3.4233718085443197E-2</v>
      </c>
      <c r="U418" s="297">
        <f t="shared" si="61"/>
        <v>5.278896864435989</v>
      </c>
      <c r="V418" s="297">
        <f t="shared" si="62"/>
        <v>0.49703306148313547</v>
      </c>
      <c r="W418" s="298">
        <f t="shared" si="63"/>
        <v>17.909925585990003</v>
      </c>
    </row>
    <row r="419" spans="1:23">
      <c r="A419" s="175">
        <v>2015</v>
      </c>
      <c r="B419" s="285">
        <v>3</v>
      </c>
      <c r="C419" s="285" t="s">
        <v>121</v>
      </c>
      <c r="D419" s="175" t="s">
        <v>369</v>
      </c>
      <c r="E419" s="299" t="s">
        <v>37</v>
      </c>
      <c r="F419" s="300">
        <v>409.81381047903</v>
      </c>
      <c r="G419" s="301">
        <v>35.391746142750002</v>
      </c>
      <c r="H419" s="302">
        <f t="shared" si="55"/>
        <v>8.6360550176141471E-2</v>
      </c>
      <c r="I419" s="296">
        <f>VLOOKUP($A419&amp;"-"&amp;I$1,Datos_trabajo_input!$E$6:K513,7,0)</f>
        <v>0.35237019748503046</v>
      </c>
      <c r="J419" s="296">
        <f>VLOOKUP($A419&amp;"-"&amp;J$1,Datos_trabajo_input!$E$6:L513,7,0)</f>
        <v>0.17760593223298177</v>
      </c>
      <c r="K419" s="296">
        <f>VLOOKUP($A419&amp;"-"&amp;K$1,Datos_trabajo_input!$E$6:M513,7,0)</f>
        <v>0.13731837145734427</v>
      </c>
      <c r="L419" s="296">
        <f>VLOOKUP($A419&amp;"-"&amp;L$1,Datos_trabajo_input!$E$6:N513,7,0)</f>
        <v>8.2952372571942577E-3</v>
      </c>
      <c r="M419" s="296">
        <f>VLOOKUP($A419&amp;"-"&amp;M$1,Datos_trabajo_input!$E$6:O513,7,0)</f>
        <v>1.9114383206718876E-3</v>
      </c>
      <c r="N419" s="296">
        <f>VLOOKUP($A419&amp;"-"&amp;N$1,Datos_trabajo_input!$E$6:P513,7,0)</f>
        <v>0.29474700154898437</v>
      </c>
      <c r="O419" s="296">
        <f>VLOOKUP($A419&amp;"-"&amp;O$1,Datos_trabajo_input!$E$6:Q513,7,0)</f>
        <v>2.775182169779301E-2</v>
      </c>
      <c r="P419" s="297">
        <f t="shared" si="56"/>
        <v>12.470996577660882</v>
      </c>
      <c r="Q419" s="297">
        <f t="shared" si="57"/>
        <v>6.2857840670361504</v>
      </c>
      <c r="R419" s="297">
        <f t="shared" si="58"/>
        <v>4.8599369433541755</v>
      </c>
      <c r="S419" s="297">
        <f t="shared" si="59"/>
        <v>0.293582931200501</v>
      </c>
      <c r="T419" s="297">
        <f t="shared" si="60"/>
        <v>6.7649139812743814E-2</v>
      </c>
      <c r="U419" s="297">
        <f t="shared" si="61"/>
        <v>10.431611055158395</v>
      </c>
      <c r="V419" s="297">
        <f t="shared" si="62"/>
        <v>0.98218542852715152</v>
      </c>
      <c r="W419" s="298">
        <f t="shared" si="63"/>
        <v>35.391746142750002</v>
      </c>
    </row>
    <row r="420" spans="1:23">
      <c r="A420" s="175">
        <v>2015</v>
      </c>
      <c r="B420" s="285">
        <v>3</v>
      </c>
      <c r="C420" s="285" t="s">
        <v>121</v>
      </c>
      <c r="D420" s="175" t="s">
        <v>369</v>
      </c>
      <c r="E420" s="299" t="s">
        <v>38</v>
      </c>
      <c r="F420" s="300">
        <v>57.943750370730001</v>
      </c>
      <c r="G420" s="301">
        <v>5.8425137149799999</v>
      </c>
      <c r="H420" s="302">
        <f t="shared" si="55"/>
        <v>0.10083078291617308</v>
      </c>
      <c r="I420" s="296">
        <f>VLOOKUP($A420&amp;"-"&amp;I$1,Datos_trabajo_input!$E$6:K514,7,0)</f>
        <v>0.35237019748503046</v>
      </c>
      <c r="J420" s="296">
        <f>VLOOKUP($A420&amp;"-"&amp;J$1,Datos_trabajo_input!$E$6:L514,7,0)</f>
        <v>0.17760593223298177</v>
      </c>
      <c r="K420" s="296">
        <f>VLOOKUP($A420&amp;"-"&amp;K$1,Datos_trabajo_input!$E$6:M514,7,0)</f>
        <v>0.13731837145734427</v>
      </c>
      <c r="L420" s="296">
        <f>VLOOKUP($A420&amp;"-"&amp;L$1,Datos_trabajo_input!$E$6:N514,7,0)</f>
        <v>8.2952372571942577E-3</v>
      </c>
      <c r="M420" s="296">
        <f>VLOOKUP($A420&amp;"-"&amp;M$1,Datos_trabajo_input!$E$6:O514,7,0)</f>
        <v>1.9114383206718876E-3</v>
      </c>
      <c r="N420" s="296">
        <f>VLOOKUP($A420&amp;"-"&amp;N$1,Datos_trabajo_input!$E$6:P514,7,0)</f>
        <v>0.29474700154898437</v>
      </c>
      <c r="O420" s="296">
        <f>VLOOKUP($A420&amp;"-"&amp;O$1,Datos_trabajo_input!$E$6:Q514,7,0)</f>
        <v>2.775182169779301E-2</v>
      </c>
      <c r="P420" s="297">
        <f t="shared" si="56"/>
        <v>2.0587277115565015</v>
      </c>
      <c r="Q420" s="297">
        <f t="shared" si="57"/>
        <v>1.0376650949330044</v>
      </c>
      <c r="R420" s="297">
        <f t="shared" si="58"/>
        <v>0.80228446855825208</v>
      </c>
      <c r="S420" s="297">
        <f t="shared" si="59"/>
        <v>4.8465037444170529E-2</v>
      </c>
      <c r="T420" s="297">
        <f t="shared" si="60"/>
        <v>1.1167604603863842E-2</v>
      </c>
      <c r="U420" s="297">
        <f t="shared" si="61"/>
        <v>1.7220633989991725</v>
      </c>
      <c r="V420" s="297">
        <f t="shared" si="62"/>
        <v>0.1621403988850352</v>
      </c>
      <c r="W420" s="298">
        <f t="shared" si="63"/>
        <v>5.8425137149799999</v>
      </c>
    </row>
    <row r="421" spans="1:23">
      <c r="A421" s="178">
        <v>2015</v>
      </c>
      <c r="B421" s="285">
        <v>3</v>
      </c>
      <c r="C421" s="285" t="s">
        <v>121</v>
      </c>
      <c r="D421" s="178" t="s">
        <v>369</v>
      </c>
      <c r="E421" s="304" t="s">
        <v>39</v>
      </c>
      <c r="F421" s="305">
        <v>76.970987243850004</v>
      </c>
      <c r="G421" s="306">
        <v>6.4510117892899999</v>
      </c>
      <c r="H421" s="307">
        <f t="shared" si="55"/>
        <v>8.3810952935457345E-2</v>
      </c>
      <c r="I421" s="296">
        <f>VLOOKUP($A421&amp;"-"&amp;I$1,Datos_trabajo_input!$E$6:K515,7,0)</f>
        <v>0.35237019748503046</v>
      </c>
      <c r="J421" s="296">
        <f>VLOOKUP($A421&amp;"-"&amp;J$1,Datos_trabajo_input!$E$6:L515,7,0)</f>
        <v>0.17760593223298177</v>
      </c>
      <c r="K421" s="296">
        <f>VLOOKUP($A421&amp;"-"&amp;K$1,Datos_trabajo_input!$E$6:M515,7,0)</f>
        <v>0.13731837145734427</v>
      </c>
      <c r="L421" s="296">
        <f>VLOOKUP($A421&amp;"-"&amp;L$1,Datos_trabajo_input!$E$6:N515,7,0)</f>
        <v>8.2952372571942577E-3</v>
      </c>
      <c r="M421" s="296">
        <f>VLOOKUP($A421&amp;"-"&amp;M$1,Datos_trabajo_input!$E$6:O515,7,0)</f>
        <v>1.9114383206718876E-3</v>
      </c>
      <c r="N421" s="296">
        <f>VLOOKUP($A421&amp;"-"&amp;N$1,Datos_trabajo_input!$E$6:P515,7,0)</f>
        <v>0.29474700154898437</v>
      </c>
      <c r="O421" s="296">
        <f>VLOOKUP($A421&amp;"-"&amp;O$1,Datos_trabajo_input!$E$6:Q515,7,0)</f>
        <v>2.775182169779301E-2</v>
      </c>
      <c r="P421" s="297">
        <f t="shared" si="56"/>
        <v>2.2731442981703771</v>
      </c>
      <c r="Q421" s="297">
        <f t="shared" si="57"/>
        <v>1.1457379626828061</v>
      </c>
      <c r="R421" s="297">
        <f t="shared" si="58"/>
        <v>0.88584243315743127</v>
      </c>
      <c r="S421" s="297">
        <f t="shared" si="59"/>
        <v>5.3512673341117797E-2</v>
      </c>
      <c r="T421" s="297">
        <f t="shared" si="60"/>
        <v>1.2330711141155026E-2</v>
      </c>
      <c r="U421" s="297">
        <f t="shared" si="61"/>
        <v>1.901416381850376</v>
      </c>
      <c r="V421" s="297">
        <f t="shared" si="62"/>
        <v>0.17902732894673673</v>
      </c>
      <c r="W421" s="298">
        <f t="shared" si="63"/>
        <v>6.4510117892900007</v>
      </c>
    </row>
    <row r="422" spans="1:23">
      <c r="A422" s="172">
        <v>2015</v>
      </c>
      <c r="B422" s="285">
        <v>8</v>
      </c>
      <c r="C422" s="285" t="s">
        <v>126</v>
      </c>
      <c r="D422" s="172" t="s">
        <v>370</v>
      </c>
      <c r="E422" s="172" t="s">
        <v>34</v>
      </c>
      <c r="F422" s="293">
        <v>874.89746790054005</v>
      </c>
      <c r="G422" s="294">
        <v>64.695049090219996</v>
      </c>
      <c r="H422" s="295">
        <f t="shared" si="55"/>
        <v>7.3945863902734082E-2</v>
      </c>
      <c r="I422" s="296">
        <f>VLOOKUP($A422&amp;"-"&amp;I$1,Datos_trabajo_input!$E$6:K516,7,0)</f>
        <v>0.35237019748503046</v>
      </c>
      <c r="J422" s="296">
        <f>VLOOKUP($A422&amp;"-"&amp;J$1,Datos_trabajo_input!$E$6:L516,7,0)</f>
        <v>0.17760593223298177</v>
      </c>
      <c r="K422" s="296">
        <f>VLOOKUP($A422&amp;"-"&amp;K$1,Datos_trabajo_input!$E$6:M516,7,0)</f>
        <v>0.13731837145734427</v>
      </c>
      <c r="L422" s="296">
        <f>VLOOKUP($A422&amp;"-"&amp;L$1,Datos_trabajo_input!$E$6:N516,7,0)</f>
        <v>8.2952372571942577E-3</v>
      </c>
      <c r="M422" s="296">
        <f>VLOOKUP($A422&amp;"-"&amp;M$1,Datos_trabajo_input!$E$6:O516,7,0)</f>
        <v>1.9114383206718876E-3</v>
      </c>
      <c r="N422" s="296">
        <f>VLOOKUP($A422&amp;"-"&amp;N$1,Datos_trabajo_input!$E$6:P516,7,0)</f>
        <v>0.29474700154898437</v>
      </c>
      <c r="O422" s="296">
        <f>VLOOKUP($A422&amp;"-"&amp;O$1,Datos_trabajo_input!$E$6:Q516,7,0)</f>
        <v>2.775182169779301E-2</v>
      </c>
      <c r="P422" s="297">
        <f t="shared" si="56"/>
        <v>22.796607224224559</v>
      </c>
      <c r="Q422" s="297">
        <f t="shared" si="57"/>
        <v>11.490224504527042</v>
      </c>
      <c r="R422" s="297">
        <f t="shared" si="58"/>
        <v>8.883818782421951</v>
      </c>
      <c r="S422" s="297">
        <f t="shared" si="59"/>
        <v>0.53666078156920438</v>
      </c>
      <c r="T422" s="297">
        <f t="shared" si="60"/>
        <v>0.12366059598879543</v>
      </c>
      <c r="U422" s="297">
        <f t="shared" si="61"/>
        <v>19.068671734406692</v>
      </c>
      <c r="V422" s="297">
        <f t="shared" si="62"/>
        <v>1.7954054670817512</v>
      </c>
      <c r="W422" s="298">
        <f t="shared" si="63"/>
        <v>64.695049090219996</v>
      </c>
    </row>
    <row r="423" spans="1:23">
      <c r="A423" s="175">
        <v>2015</v>
      </c>
      <c r="B423" s="285">
        <v>8</v>
      </c>
      <c r="C423" s="285" t="s">
        <v>126</v>
      </c>
      <c r="D423" s="175" t="s">
        <v>370</v>
      </c>
      <c r="E423" s="299" t="s">
        <v>25</v>
      </c>
      <c r="F423" s="300">
        <v>76.103305296350015</v>
      </c>
      <c r="G423" s="301">
        <v>4.5625339993200003</v>
      </c>
      <c r="H423" s="302">
        <f t="shared" si="55"/>
        <v>5.9951850731755581E-2</v>
      </c>
      <c r="I423" s="296">
        <f>VLOOKUP($A423&amp;"-"&amp;I$1,Datos_trabajo_input!$E$6:K517,7,0)</f>
        <v>0.35237019748503046</v>
      </c>
      <c r="J423" s="296">
        <f>VLOOKUP($A423&amp;"-"&amp;J$1,Datos_trabajo_input!$E$6:L517,7,0)</f>
        <v>0.17760593223298177</v>
      </c>
      <c r="K423" s="296">
        <f>VLOOKUP($A423&amp;"-"&amp;K$1,Datos_trabajo_input!$E$6:M517,7,0)</f>
        <v>0.13731837145734427</v>
      </c>
      <c r="L423" s="296">
        <f>VLOOKUP($A423&amp;"-"&amp;L$1,Datos_trabajo_input!$E$6:N517,7,0)</f>
        <v>8.2952372571942577E-3</v>
      </c>
      <c r="M423" s="296">
        <f>VLOOKUP($A423&amp;"-"&amp;M$1,Datos_trabajo_input!$E$6:O517,7,0)</f>
        <v>1.9114383206718876E-3</v>
      </c>
      <c r="N423" s="296">
        <f>VLOOKUP($A423&amp;"-"&amp;N$1,Datos_trabajo_input!$E$6:P517,7,0)</f>
        <v>0.29474700154898437</v>
      </c>
      <c r="O423" s="296">
        <f>VLOOKUP($A423&amp;"-"&amp;O$1,Datos_trabajo_input!$E$6:Q517,7,0)</f>
        <v>2.775182169779301E-2</v>
      </c>
      <c r="P423" s="297">
        <f t="shared" si="56"/>
        <v>1.6077010063725543</v>
      </c>
      <c r="Q423" s="297">
        <f t="shared" si="57"/>
        <v>0.81033310429390326</v>
      </c>
      <c r="R423" s="297">
        <f t="shared" si="58"/>
        <v>0.62651973850538634</v>
      </c>
      <c r="S423" s="297">
        <f t="shared" si="59"/>
        <v>3.7847302018374787E-2</v>
      </c>
      <c r="T423" s="297">
        <f t="shared" si="60"/>
        <v>8.7210023256686121E-3</v>
      </c>
      <c r="U423" s="297">
        <f t="shared" si="61"/>
        <v>1.3447932157648659</v>
      </c>
      <c r="V423" s="297">
        <f t="shared" si="62"/>
        <v>0.12661863003924712</v>
      </c>
      <c r="W423" s="298">
        <f t="shared" si="63"/>
        <v>4.5625339993200003</v>
      </c>
    </row>
    <row r="424" spans="1:23">
      <c r="A424" s="175">
        <v>2015</v>
      </c>
      <c r="B424" s="285">
        <v>8</v>
      </c>
      <c r="C424" s="285" t="s">
        <v>126</v>
      </c>
      <c r="D424" s="175" t="s">
        <v>370</v>
      </c>
      <c r="E424" s="299" t="s">
        <v>26</v>
      </c>
      <c r="F424" s="300">
        <v>164.17993462107</v>
      </c>
      <c r="G424" s="301">
        <v>13.567768878040001</v>
      </c>
      <c r="H424" s="302">
        <f t="shared" si="55"/>
        <v>8.2639628949509783E-2</v>
      </c>
      <c r="I424" s="296">
        <f>VLOOKUP($A424&amp;"-"&amp;I$1,Datos_trabajo_input!$E$6:K518,7,0)</f>
        <v>0.35237019748503046</v>
      </c>
      <c r="J424" s="296">
        <f>VLOOKUP($A424&amp;"-"&amp;J$1,Datos_trabajo_input!$E$6:L518,7,0)</f>
        <v>0.17760593223298177</v>
      </c>
      <c r="K424" s="296">
        <f>VLOOKUP($A424&amp;"-"&amp;K$1,Datos_trabajo_input!$E$6:M518,7,0)</f>
        <v>0.13731837145734427</v>
      </c>
      <c r="L424" s="296">
        <f>VLOOKUP($A424&amp;"-"&amp;L$1,Datos_trabajo_input!$E$6:N518,7,0)</f>
        <v>8.2952372571942577E-3</v>
      </c>
      <c r="M424" s="296">
        <f>VLOOKUP($A424&amp;"-"&amp;M$1,Datos_trabajo_input!$E$6:O518,7,0)</f>
        <v>1.9114383206718876E-3</v>
      </c>
      <c r="N424" s="296">
        <f>VLOOKUP($A424&amp;"-"&amp;N$1,Datos_trabajo_input!$E$6:P518,7,0)</f>
        <v>0.29474700154898437</v>
      </c>
      <c r="O424" s="296">
        <f>VLOOKUP($A424&amp;"-"&amp;O$1,Datos_trabajo_input!$E$6:Q518,7,0)</f>
        <v>2.775182169779301E-2</v>
      </c>
      <c r="P424" s="297">
        <f t="shared" si="56"/>
        <v>4.7808773989862052</v>
      </c>
      <c r="Q424" s="297">
        <f t="shared" si="57"/>
        <v>2.4097162399059315</v>
      </c>
      <c r="R424" s="297">
        <f t="shared" si="58"/>
        <v>1.8631039266420919</v>
      </c>
      <c r="S424" s="297">
        <f t="shared" si="59"/>
        <v>0.11254786189411814</v>
      </c>
      <c r="T424" s="297">
        <f t="shared" si="60"/>
        <v>2.5933953359505081E-2</v>
      </c>
      <c r="U424" s="297">
        <f t="shared" si="61"/>
        <v>3.999059194511918</v>
      </c>
      <c r="V424" s="297">
        <f t="shared" si="62"/>
        <v>0.37653030274023119</v>
      </c>
      <c r="W424" s="298">
        <f t="shared" si="63"/>
        <v>13.567768878040003</v>
      </c>
    </row>
    <row r="425" spans="1:23">
      <c r="A425" s="175">
        <v>2015</v>
      </c>
      <c r="B425" s="285">
        <v>8</v>
      </c>
      <c r="C425" s="285" t="s">
        <v>126</v>
      </c>
      <c r="D425" s="175" t="s">
        <v>370</v>
      </c>
      <c r="E425" s="299" t="s">
        <v>27</v>
      </c>
      <c r="F425" s="300">
        <v>275.14611738906001</v>
      </c>
      <c r="G425" s="301">
        <v>20.060065577780001</v>
      </c>
      <c r="H425" s="302">
        <f t="shared" si="55"/>
        <v>7.2906954923208381E-2</v>
      </c>
      <c r="I425" s="296">
        <f>VLOOKUP($A425&amp;"-"&amp;I$1,Datos_trabajo_input!$E$6:K519,7,0)</f>
        <v>0.35237019748503046</v>
      </c>
      <c r="J425" s="296">
        <f>VLOOKUP($A425&amp;"-"&amp;J$1,Datos_trabajo_input!$E$6:L519,7,0)</f>
        <v>0.17760593223298177</v>
      </c>
      <c r="K425" s="296">
        <f>VLOOKUP($A425&amp;"-"&amp;K$1,Datos_trabajo_input!$E$6:M519,7,0)</f>
        <v>0.13731837145734427</v>
      </c>
      <c r="L425" s="296">
        <f>VLOOKUP($A425&amp;"-"&amp;L$1,Datos_trabajo_input!$E$6:N519,7,0)</f>
        <v>8.2952372571942577E-3</v>
      </c>
      <c r="M425" s="296">
        <f>VLOOKUP($A425&amp;"-"&amp;M$1,Datos_trabajo_input!$E$6:O519,7,0)</f>
        <v>1.9114383206718876E-3</v>
      </c>
      <c r="N425" s="296">
        <f>VLOOKUP($A425&amp;"-"&amp;N$1,Datos_trabajo_input!$E$6:P519,7,0)</f>
        <v>0.29474700154898437</v>
      </c>
      <c r="O425" s="296">
        <f>VLOOKUP($A425&amp;"-"&amp;O$1,Datos_trabajo_input!$E$6:Q519,7,0)</f>
        <v>2.775182169779301E-2</v>
      </c>
      <c r="P425" s="297">
        <f t="shared" si="56"/>
        <v>7.0685692692050006</v>
      </c>
      <c r="Q425" s="297">
        <f t="shared" si="57"/>
        <v>3.562786647596365</v>
      </c>
      <c r="R425" s="297">
        <f t="shared" si="58"/>
        <v>2.7546155364682794</v>
      </c>
      <c r="S425" s="297">
        <f t="shared" si="59"/>
        <v>0.16640300336256073</v>
      </c>
      <c r="T425" s="297">
        <f t="shared" si="60"/>
        <v>3.8343578060559748E-2</v>
      </c>
      <c r="U425" s="297">
        <f t="shared" si="61"/>
        <v>5.9126441799266498</v>
      </c>
      <c r="V425" s="297">
        <f t="shared" si="62"/>
        <v>0.55670336316058577</v>
      </c>
      <c r="W425" s="298">
        <f t="shared" si="63"/>
        <v>20.060065577780001</v>
      </c>
    </row>
    <row r="426" spans="1:23">
      <c r="A426" s="175">
        <v>2015</v>
      </c>
      <c r="B426" s="285">
        <v>8</v>
      </c>
      <c r="C426" s="285" t="s">
        <v>126</v>
      </c>
      <c r="D426" s="175" t="s">
        <v>370</v>
      </c>
      <c r="E426" s="299" t="s">
        <v>28</v>
      </c>
      <c r="F426" s="300">
        <v>127.77707760828</v>
      </c>
      <c r="G426" s="301">
        <v>8.3093741212300003</v>
      </c>
      <c r="H426" s="302">
        <f t="shared" si="55"/>
        <v>6.5030240765903621E-2</v>
      </c>
      <c r="I426" s="296">
        <f>VLOOKUP($A426&amp;"-"&amp;I$1,Datos_trabajo_input!$E$6:K520,7,0)</f>
        <v>0.35237019748503046</v>
      </c>
      <c r="J426" s="296">
        <f>VLOOKUP($A426&amp;"-"&amp;J$1,Datos_trabajo_input!$E$6:L520,7,0)</f>
        <v>0.17760593223298177</v>
      </c>
      <c r="K426" s="296">
        <f>VLOOKUP($A426&amp;"-"&amp;K$1,Datos_trabajo_input!$E$6:M520,7,0)</f>
        <v>0.13731837145734427</v>
      </c>
      <c r="L426" s="296">
        <f>VLOOKUP($A426&amp;"-"&amp;L$1,Datos_trabajo_input!$E$6:N520,7,0)</f>
        <v>8.2952372571942577E-3</v>
      </c>
      <c r="M426" s="296">
        <f>VLOOKUP($A426&amp;"-"&amp;M$1,Datos_trabajo_input!$E$6:O520,7,0)</f>
        <v>1.9114383206718876E-3</v>
      </c>
      <c r="N426" s="296">
        <f>VLOOKUP($A426&amp;"-"&amp;N$1,Datos_trabajo_input!$E$6:P520,7,0)</f>
        <v>0.29474700154898437</v>
      </c>
      <c r="O426" s="296">
        <f>VLOOKUP($A426&amp;"-"&amp;O$1,Datos_trabajo_input!$E$6:Q520,7,0)</f>
        <v>2.775182169779301E-2</v>
      </c>
      <c r="P426" s="297">
        <f t="shared" si="56"/>
        <v>2.9279758000748166</v>
      </c>
      <c r="Q426" s="297">
        <f t="shared" si="57"/>
        <v>1.4757941370736678</v>
      </c>
      <c r="R426" s="297">
        <f t="shared" si="58"/>
        <v>1.1410297221571049</v>
      </c>
      <c r="S426" s="297">
        <f t="shared" si="59"/>
        <v>6.8928229794392892E-2</v>
      </c>
      <c r="T426" s="297">
        <f t="shared" si="60"/>
        <v>1.5882856116118314E-2</v>
      </c>
      <c r="U426" s="297">
        <f t="shared" si="61"/>
        <v>2.4491631069812696</v>
      </c>
      <c r="V426" s="297">
        <f t="shared" si="62"/>
        <v>0.23060026903263045</v>
      </c>
      <c r="W426" s="298">
        <f t="shared" si="63"/>
        <v>8.3093741212299985</v>
      </c>
    </row>
    <row r="427" spans="1:23">
      <c r="A427" s="175">
        <v>2015</v>
      </c>
      <c r="B427" s="285">
        <v>8</v>
      </c>
      <c r="C427" s="285" t="s">
        <v>126</v>
      </c>
      <c r="D427" s="175" t="s">
        <v>370</v>
      </c>
      <c r="E427" s="299" t="s">
        <v>29</v>
      </c>
      <c r="F427" s="300">
        <v>347.62328536228</v>
      </c>
      <c r="G427" s="301">
        <v>32.821006079070003</v>
      </c>
      <c r="H427" s="302">
        <f t="shared" si="55"/>
        <v>9.4415441833435226E-2</v>
      </c>
      <c r="I427" s="296">
        <f>VLOOKUP($A427&amp;"-"&amp;I$1,Datos_trabajo_input!$E$6:K521,7,0)</f>
        <v>0.35237019748503046</v>
      </c>
      <c r="J427" s="296">
        <f>VLOOKUP($A427&amp;"-"&amp;J$1,Datos_trabajo_input!$E$6:L521,7,0)</f>
        <v>0.17760593223298177</v>
      </c>
      <c r="K427" s="296">
        <f>VLOOKUP($A427&amp;"-"&amp;K$1,Datos_trabajo_input!$E$6:M521,7,0)</f>
        <v>0.13731837145734427</v>
      </c>
      <c r="L427" s="296">
        <f>VLOOKUP($A427&amp;"-"&amp;L$1,Datos_trabajo_input!$E$6:N521,7,0)</f>
        <v>8.2952372571942577E-3</v>
      </c>
      <c r="M427" s="296">
        <f>VLOOKUP($A427&amp;"-"&amp;M$1,Datos_trabajo_input!$E$6:O521,7,0)</f>
        <v>1.9114383206718876E-3</v>
      </c>
      <c r="N427" s="296">
        <f>VLOOKUP($A427&amp;"-"&amp;N$1,Datos_trabajo_input!$E$6:P521,7,0)</f>
        <v>0.29474700154898437</v>
      </c>
      <c r="O427" s="296">
        <f>VLOOKUP($A427&amp;"-"&amp;O$1,Datos_trabajo_input!$E$6:Q521,7,0)</f>
        <v>2.775182169779301E-2</v>
      </c>
      <c r="P427" s="297">
        <f t="shared" si="56"/>
        <v>11.565144393739281</v>
      </c>
      <c r="Q427" s="297">
        <f t="shared" si="57"/>
        <v>5.8292053814975899</v>
      </c>
      <c r="R427" s="297">
        <f t="shared" si="58"/>
        <v>4.5069271043694892</v>
      </c>
      <c r="S427" s="297">
        <f t="shared" si="59"/>
        <v>0.27225803244570068</v>
      </c>
      <c r="T427" s="297">
        <f t="shared" si="60"/>
        <v>6.2735328742539384E-2</v>
      </c>
      <c r="U427" s="297">
        <f t="shared" si="61"/>
        <v>9.6738931296268706</v>
      </c>
      <c r="V427" s="297">
        <f t="shared" si="62"/>
        <v>0.91084270864853123</v>
      </c>
      <c r="W427" s="298">
        <f t="shared" si="63"/>
        <v>32.821006079070003</v>
      </c>
    </row>
    <row r="428" spans="1:23">
      <c r="A428" s="175">
        <v>2015</v>
      </c>
      <c r="B428" s="285">
        <v>8</v>
      </c>
      <c r="C428" s="285" t="s">
        <v>126</v>
      </c>
      <c r="D428" s="175" t="s">
        <v>370</v>
      </c>
      <c r="E428" s="299" t="s">
        <v>30</v>
      </c>
      <c r="F428" s="300">
        <v>804.52409150308995</v>
      </c>
      <c r="G428" s="301">
        <v>71.183648348109998</v>
      </c>
      <c r="H428" s="302">
        <f t="shared" si="55"/>
        <v>8.847920043651869E-2</v>
      </c>
      <c r="I428" s="296">
        <f>VLOOKUP($A428&amp;"-"&amp;I$1,Datos_trabajo_input!$E$6:K522,7,0)</f>
        <v>0.35237019748503046</v>
      </c>
      <c r="J428" s="296">
        <f>VLOOKUP($A428&amp;"-"&amp;J$1,Datos_trabajo_input!$E$6:L522,7,0)</f>
        <v>0.17760593223298177</v>
      </c>
      <c r="K428" s="296">
        <f>VLOOKUP($A428&amp;"-"&amp;K$1,Datos_trabajo_input!$E$6:M522,7,0)</f>
        <v>0.13731837145734427</v>
      </c>
      <c r="L428" s="296">
        <f>VLOOKUP($A428&amp;"-"&amp;L$1,Datos_trabajo_input!$E$6:N522,7,0)</f>
        <v>8.2952372571942577E-3</v>
      </c>
      <c r="M428" s="296">
        <f>VLOOKUP($A428&amp;"-"&amp;M$1,Datos_trabajo_input!$E$6:O522,7,0)</f>
        <v>1.9114383206718876E-3</v>
      </c>
      <c r="N428" s="296">
        <f>VLOOKUP($A428&amp;"-"&amp;N$1,Datos_trabajo_input!$E$6:P522,7,0)</f>
        <v>0.29474700154898437</v>
      </c>
      <c r="O428" s="296">
        <f>VLOOKUP($A428&amp;"-"&amp;O$1,Datos_trabajo_input!$E$6:Q522,7,0)</f>
        <v>2.775182169779301E-2</v>
      </c>
      <c r="P428" s="297">
        <f t="shared" si="56"/>
        <v>25.082996226128483</v>
      </c>
      <c r="Q428" s="297">
        <f t="shared" si="57"/>
        <v>12.642638224610829</v>
      </c>
      <c r="R428" s="297">
        <f t="shared" si="58"/>
        <v>9.7748226655547388</v>
      </c>
      <c r="S428" s="297">
        <f t="shared" si="59"/>
        <v>0.59048525188025658</v>
      </c>
      <c r="T428" s="297">
        <f t="shared" si="60"/>
        <v>0.13606315325780957</v>
      </c>
      <c r="U428" s="297">
        <f t="shared" si="61"/>
        <v>20.981166909922734</v>
      </c>
      <c r="V428" s="297">
        <f t="shared" si="62"/>
        <v>1.9754759167551466</v>
      </c>
      <c r="W428" s="298">
        <f t="shared" si="63"/>
        <v>71.183648348109998</v>
      </c>
    </row>
    <row r="429" spans="1:23">
      <c r="A429" s="175">
        <v>2015</v>
      </c>
      <c r="B429" s="285">
        <v>8</v>
      </c>
      <c r="C429" s="285" t="s">
        <v>126</v>
      </c>
      <c r="D429" s="175" t="s">
        <v>370</v>
      </c>
      <c r="E429" s="299" t="s">
        <v>118</v>
      </c>
      <c r="F429" s="300">
        <v>3334.1368504483398</v>
      </c>
      <c r="G429" s="301">
        <v>323.40463642252001</v>
      </c>
      <c r="H429" s="302">
        <f t="shared" si="55"/>
        <v>9.6998009058635953E-2</v>
      </c>
      <c r="I429" s="296">
        <f>VLOOKUP($A429&amp;"-"&amp;I$1,Datos_trabajo_input!$E$6:K523,7,0)</f>
        <v>0.35237019748503046</v>
      </c>
      <c r="J429" s="296">
        <f>VLOOKUP($A429&amp;"-"&amp;J$1,Datos_trabajo_input!$E$6:L523,7,0)</f>
        <v>0.17760593223298177</v>
      </c>
      <c r="K429" s="296">
        <f>VLOOKUP($A429&amp;"-"&amp;K$1,Datos_trabajo_input!$E$6:M523,7,0)</f>
        <v>0.13731837145734427</v>
      </c>
      <c r="L429" s="296">
        <f>VLOOKUP($A429&amp;"-"&amp;L$1,Datos_trabajo_input!$E$6:N523,7,0)</f>
        <v>8.2952372571942577E-3</v>
      </c>
      <c r="M429" s="296">
        <f>VLOOKUP($A429&amp;"-"&amp;M$1,Datos_trabajo_input!$E$6:O523,7,0)</f>
        <v>1.9114383206718876E-3</v>
      </c>
      <c r="N429" s="296">
        <f>VLOOKUP($A429&amp;"-"&amp;N$1,Datos_trabajo_input!$E$6:P523,7,0)</f>
        <v>0.29474700154898437</v>
      </c>
      <c r="O429" s="296">
        <f>VLOOKUP($A429&amp;"-"&amp;O$1,Datos_trabajo_input!$E$6:Q523,7,0)</f>
        <v>2.775182169779301E-2</v>
      </c>
      <c r="P429" s="297">
        <f t="shared" si="56"/>
        <v>113.95815560377785</v>
      </c>
      <c r="Q429" s="297">
        <f t="shared" si="57"/>
        <v>57.438581940290199</v>
      </c>
      <c r="R429" s="297">
        <f t="shared" si="58"/>
        <v>44.409397995294974</v>
      </c>
      <c r="S429" s="297">
        <f t="shared" si="59"/>
        <v>2.6827181892014509</v>
      </c>
      <c r="T429" s="297">
        <f t="shared" si="60"/>
        <v>0.61816801514096398</v>
      </c>
      <c r="U429" s="297">
        <f t="shared" si="61"/>
        <v>95.322546872577234</v>
      </c>
      <c r="V429" s="297">
        <f t="shared" si="62"/>
        <v>8.9750678062373499</v>
      </c>
      <c r="W429" s="298">
        <f t="shared" si="63"/>
        <v>323.40463642252001</v>
      </c>
    </row>
    <row r="430" spans="1:23">
      <c r="A430" s="175">
        <v>2015</v>
      </c>
      <c r="B430" s="285">
        <v>8</v>
      </c>
      <c r="C430" s="285" t="s">
        <v>126</v>
      </c>
      <c r="D430" s="175" t="s">
        <v>370</v>
      </c>
      <c r="E430" s="299" t="s">
        <v>32</v>
      </c>
      <c r="F430" s="300">
        <v>405.39119494638999</v>
      </c>
      <c r="G430" s="301">
        <v>35.103791297610002</v>
      </c>
      <c r="H430" s="302">
        <f t="shared" si="55"/>
        <v>8.6592387144107122E-2</v>
      </c>
      <c r="I430" s="296">
        <f>VLOOKUP($A430&amp;"-"&amp;I$1,Datos_trabajo_input!$E$6:K524,7,0)</f>
        <v>0.35237019748503046</v>
      </c>
      <c r="J430" s="296">
        <f>VLOOKUP($A430&amp;"-"&amp;J$1,Datos_trabajo_input!$E$6:L524,7,0)</f>
        <v>0.17760593223298177</v>
      </c>
      <c r="K430" s="296">
        <f>VLOOKUP($A430&amp;"-"&amp;K$1,Datos_trabajo_input!$E$6:M524,7,0)</f>
        <v>0.13731837145734427</v>
      </c>
      <c r="L430" s="296">
        <f>VLOOKUP($A430&amp;"-"&amp;L$1,Datos_trabajo_input!$E$6:N524,7,0)</f>
        <v>8.2952372571942577E-3</v>
      </c>
      <c r="M430" s="296">
        <f>VLOOKUP($A430&amp;"-"&amp;M$1,Datos_trabajo_input!$E$6:O524,7,0)</f>
        <v>1.9114383206718876E-3</v>
      </c>
      <c r="N430" s="296">
        <f>VLOOKUP($A430&amp;"-"&amp;N$1,Datos_trabajo_input!$E$6:P524,7,0)</f>
        <v>0.29474700154898437</v>
      </c>
      <c r="O430" s="296">
        <f>VLOOKUP($A430&amp;"-"&amp;O$1,Datos_trabajo_input!$E$6:Q524,7,0)</f>
        <v>2.775182169779301E-2</v>
      </c>
      <c r="P430" s="297">
        <f t="shared" si="56"/>
        <v>12.36952987201213</v>
      </c>
      <c r="Q430" s="297">
        <f t="shared" si="57"/>
        <v>6.234641578324057</v>
      </c>
      <c r="R430" s="297">
        <f t="shared" si="58"/>
        <v>4.8203954529662996</v>
      </c>
      <c r="S430" s="297">
        <f t="shared" si="59"/>
        <v>0.29119427744070603</v>
      </c>
      <c r="T430" s="297">
        <f t="shared" si="60"/>
        <v>6.7098731887120081E-2</v>
      </c>
      <c r="U430" s="297">
        <f t="shared" si="61"/>
        <v>10.346737227971879</v>
      </c>
      <c r="V430" s="297">
        <f t="shared" si="62"/>
        <v>0.97419415700781065</v>
      </c>
      <c r="W430" s="298">
        <f t="shared" si="63"/>
        <v>35.103791297610002</v>
      </c>
    </row>
    <row r="431" spans="1:23">
      <c r="A431" s="175">
        <v>2015</v>
      </c>
      <c r="B431" s="285">
        <v>8</v>
      </c>
      <c r="C431" s="285" t="s">
        <v>126</v>
      </c>
      <c r="D431" s="175" t="s">
        <v>370</v>
      </c>
      <c r="E431" s="299" t="s">
        <v>33</v>
      </c>
      <c r="F431" s="300">
        <v>460.86135080149</v>
      </c>
      <c r="G431" s="301">
        <v>31.780518999800002</v>
      </c>
      <c r="H431" s="302">
        <f t="shared" si="55"/>
        <v>6.8958959011273316E-2</v>
      </c>
      <c r="I431" s="296">
        <f>VLOOKUP($A431&amp;"-"&amp;I$1,Datos_trabajo_input!$E$6:K525,7,0)</f>
        <v>0.35237019748503046</v>
      </c>
      <c r="J431" s="296">
        <f>VLOOKUP($A431&amp;"-"&amp;J$1,Datos_trabajo_input!$E$6:L525,7,0)</f>
        <v>0.17760593223298177</v>
      </c>
      <c r="K431" s="296">
        <f>VLOOKUP($A431&amp;"-"&amp;K$1,Datos_trabajo_input!$E$6:M525,7,0)</f>
        <v>0.13731837145734427</v>
      </c>
      <c r="L431" s="296">
        <f>VLOOKUP($A431&amp;"-"&amp;L$1,Datos_trabajo_input!$E$6:N525,7,0)</f>
        <v>8.2952372571942577E-3</v>
      </c>
      <c r="M431" s="296">
        <f>VLOOKUP($A431&amp;"-"&amp;M$1,Datos_trabajo_input!$E$6:O525,7,0)</f>
        <v>1.9114383206718876E-3</v>
      </c>
      <c r="N431" s="296">
        <f>VLOOKUP($A431&amp;"-"&amp;N$1,Datos_trabajo_input!$E$6:P525,7,0)</f>
        <v>0.29474700154898437</v>
      </c>
      <c r="O431" s="296">
        <f>VLOOKUP($A431&amp;"-"&amp;O$1,Datos_trabajo_input!$E$6:Q525,7,0)</f>
        <v>2.775182169779301E-2</v>
      </c>
      <c r="P431" s="297">
        <f t="shared" si="56"/>
        <v>11.198507756136289</v>
      </c>
      <c r="Q431" s="297">
        <f t="shared" si="57"/>
        <v>5.6444087038074686</v>
      </c>
      <c r="R431" s="297">
        <f t="shared" si="58"/>
        <v>4.3640491131217241</v>
      </c>
      <c r="S431" s="297">
        <f t="shared" si="59"/>
        <v>0.26362694526011093</v>
      </c>
      <c r="T431" s="297">
        <f t="shared" si="60"/>
        <v>6.0746501867058732E-2</v>
      </c>
      <c r="U431" s="297">
        <f t="shared" si="61"/>
        <v>9.3672126828615774</v>
      </c>
      <c r="V431" s="297">
        <f t="shared" si="62"/>
        <v>0.88196729674577268</v>
      </c>
      <c r="W431" s="298">
        <f t="shared" si="63"/>
        <v>31.780518999800002</v>
      </c>
    </row>
    <row r="432" spans="1:23">
      <c r="A432" s="175">
        <v>2015</v>
      </c>
      <c r="B432" s="285">
        <v>8</v>
      </c>
      <c r="C432" s="285" t="s">
        <v>126</v>
      </c>
      <c r="D432" s="175" t="s">
        <v>370</v>
      </c>
      <c r="E432" s="299" t="s">
        <v>35</v>
      </c>
      <c r="F432" s="300">
        <v>441.31888157256009</v>
      </c>
      <c r="G432" s="301">
        <v>43.852402026130001</v>
      </c>
      <c r="H432" s="302">
        <f t="shared" si="55"/>
        <v>9.9366702530084117E-2</v>
      </c>
      <c r="I432" s="296">
        <f>VLOOKUP($A432&amp;"-"&amp;I$1,Datos_trabajo_input!$E$6:K526,7,0)</f>
        <v>0.35237019748503046</v>
      </c>
      <c r="J432" s="296">
        <f>VLOOKUP($A432&amp;"-"&amp;J$1,Datos_trabajo_input!$E$6:L526,7,0)</f>
        <v>0.17760593223298177</v>
      </c>
      <c r="K432" s="296">
        <f>VLOOKUP($A432&amp;"-"&amp;K$1,Datos_trabajo_input!$E$6:M526,7,0)</f>
        <v>0.13731837145734427</v>
      </c>
      <c r="L432" s="296">
        <f>VLOOKUP($A432&amp;"-"&amp;L$1,Datos_trabajo_input!$E$6:N526,7,0)</f>
        <v>8.2952372571942577E-3</v>
      </c>
      <c r="M432" s="296">
        <f>VLOOKUP($A432&amp;"-"&amp;M$1,Datos_trabajo_input!$E$6:O526,7,0)</f>
        <v>1.9114383206718876E-3</v>
      </c>
      <c r="N432" s="296">
        <f>VLOOKUP($A432&amp;"-"&amp;N$1,Datos_trabajo_input!$E$6:P526,7,0)</f>
        <v>0.29474700154898437</v>
      </c>
      <c r="O432" s="296">
        <f>VLOOKUP($A432&amp;"-"&amp;O$1,Datos_trabajo_input!$E$6:Q526,7,0)</f>
        <v>2.775182169779301E-2</v>
      </c>
      <c r="P432" s="297">
        <f t="shared" si="56"/>
        <v>15.452279562140378</v>
      </c>
      <c r="Q432" s="297">
        <f t="shared" si="57"/>
        <v>7.7884467425063173</v>
      </c>
      <c r="R432" s="297">
        <f t="shared" si="58"/>
        <v>6.0217404307209161</v>
      </c>
      <c r="S432" s="297">
        <f t="shared" si="59"/>
        <v>0.36376607910461456</v>
      </c>
      <c r="T432" s="297">
        <f t="shared" si="60"/>
        <v>8.3821161686254406E-2</v>
      </c>
      <c r="U432" s="297">
        <f t="shared" si="61"/>
        <v>12.925364007922424</v>
      </c>
      <c r="V432" s="297">
        <f t="shared" si="62"/>
        <v>1.2169840420490967</v>
      </c>
      <c r="W432" s="298">
        <f t="shared" si="63"/>
        <v>43.852402026130001</v>
      </c>
    </row>
    <row r="433" spans="1:23">
      <c r="A433" s="175">
        <v>2015</v>
      </c>
      <c r="B433" s="285">
        <v>8</v>
      </c>
      <c r="C433" s="285" t="s">
        <v>126</v>
      </c>
      <c r="D433" s="175" t="s">
        <v>370</v>
      </c>
      <c r="E433" s="299" t="s">
        <v>36</v>
      </c>
      <c r="F433" s="300">
        <v>173.60088299533999</v>
      </c>
      <c r="G433" s="301">
        <v>15.046856675240001</v>
      </c>
      <c r="H433" s="302">
        <f t="shared" si="55"/>
        <v>8.6675000815772965E-2</v>
      </c>
      <c r="I433" s="296">
        <f>VLOOKUP($A433&amp;"-"&amp;I$1,Datos_trabajo_input!$E$6:K527,7,0)</f>
        <v>0.35237019748503046</v>
      </c>
      <c r="J433" s="296">
        <f>VLOOKUP($A433&amp;"-"&amp;J$1,Datos_trabajo_input!$E$6:L527,7,0)</f>
        <v>0.17760593223298177</v>
      </c>
      <c r="K433" s="296">
        <f>VLOOKUP($A433&amp;"-"&amp;K$1,Datos_trabajo_input!$E$6:M527,7,0)</f>
        <v>0.13731837145734427</v>
      </c>
      <c r="L433" s="296">
        <f>VLOOKUP($A433&amp;"-"&amp;L$1,Datos_trabajo_input!$E$6:N527,7,0)</f>
        <v>8.2952372571942577E-3</v>
      </c>
      <c r="M433" s="296">
        <f>VLOOKUP($A433&amp;"-"&amp;M$1,Datos_trabajo_input!$E$6:O527,7,0)</f>
        <v>1.9114383206718876E-3</v>
      </c>
      <c r="N433" s="296">
        <f>VLOOKUP($A433&amp;"-"&amp;N$1,Datos_trabajo_input!$E$6:P527,7,0)</f>
        <v>0.29474700154898437</v>
      </c>
      <c r="O433" s="296">
        <f>VLOOKUP($A433&amp;"-"&amp;O$1,Datos_trabajo_input!$E$6:Q527,7,0)</f>
        <v>2.775182169779301E-2</v>
      </c>
      <c r="P433" s="297">
        <f t="shared" si="56"/>
        <v>5.302063858183268</v>
      </c>
      <c r="Q433" s="297">
        <f t="shared" si="57"/>
        <v>2.672411006982065</v>
      </c>
      <c r="R433" s="297">
        <f t="shared" si="58"/>
        <v>2.0662098541960265</v>
      </c>
      <c r="S433" s="297">
        <f t="shared" si="59"/>
        <v>0.12481724609611297</v>
      </c>
      <c r="T433" s="297">
        <f t="shared" si="60"/>
        <v>2.876113845471133E-2</v>
      </c>
      <c r="U433" s="297">
        <f t="shared" si="61"/>
        <v>4.43501588776431</v>
      </c>
      <c r="V433" s="297">
        <f t="shared" si="62"/>
        <v>0.41757768356350705</v>
      </c>
      <c r="W433" s="298">
        <f t="shared" si="63"/>
        <v>15.046856675240001</v>
      </c>
    </row>
    <row r="434" spans="1:23">
      <c r="A434" s="175">
        <v>2015</v>
      </c>
      <c r="B434" s="285">
        <v>8</v>
      </c>
      <c r="C434" s="285" t="s">
        <v>126</v>
      </c>
      <c r="D434" s="175" t="s">
        <v>370</v>
      </c>
      <c r="E434" s="299" t="s">
        <v>37</v>
      </c>
      <c r="F434" s="300">
        <v>404.04512939006997</v>
      </c>
      <c r="G434" s="301">
        <v>29.336827873410002</v>
      </c>
      <c r="H434" s="302">
        <f t="shared" si="55"/>
        <v>7.2607799821014243E-2</v>
      </c>
      <c r="I434" s="296">
        <f>VLOOKUP($A434&amp;"-"&amp;I$1,Datos_trabajo_input!$E$6:K528,7,0)</f>
        <v>0.35237019748503046</v>
      </c>
      <c r="J434" s="296">
        <f>VLOOKUP($A434&amp;"-"&amp;J$1,Datos_trabajo_input!$E$6:L528,7,0)</f>
        <v>0.17760593223298177</v>
      </c>
      <c r="K434" s="296">
        <f>VLOOKUP($A434&amp;"-"&amp;K$1,Datos_trabajo_input!$E$6:M528,7,0)</f>
        <v>0.13731837145734427</v>
      </c>
      <c r="L434" s="296">
        <f>VLOOKUP($A434&amp;"-"&amp;L$1,Datos_trabajo_input!$E$6:N528,7,0)</f>
        <v>8.2952372571942577E-3</v>
      </c>
      <c r="M434" s="296">
        <f>VLOOKUP($A434&amp;"-"&amp;M$1,Datos_trabajo_input!$E$6:O528,7,0)</f>
        <v>1.9114383206718876E-3</v>
      </c>
      <c r="N434" s="296">
        <f>VLOOKUP($A434&amp;"-"&amp;N$1,Datos_trabajo_input!$E$6:P528,7,0)</f>
        <v>0.29474700154898437</v>
      </c>
      <c r="O434" s="296">
        <f>VLOOKUP($A434&amp;"-"&amp;O$1,Datos_trabajo_input!$E$6:Q528,7,0)</f>
        <v>2.775182169779301E-2</v>
      </c>
      <c r="P434" s="297">
        <f t="shared" si="56"/>
        <v>10.337423831337828</v>
      </c>
      <c r="Q434" s="297">
        <f t="shared" si="57"/>
        <v>5.2103946632155074</v>
      </c>
      <c r="R434" s="297">
        <f t="shared" si="58"/>
        <v>4.0284854273010859</v>
      </c>
      <c r="S434" s="297">
        <f t="shared" si="59"/>
        <v>0.24335594758340562</v>
      </c>
      <c r="T434" s="297">
        <f t="shared" si="60"/>
        <v>5.6075537004191038E-2</v>
      </c>
      <c r="U434" s="297">
        <f t="shared" si="61"/>
        <v>8.6469420506462651</v>
      </c>
      <c r="V434" s="297">
        <f t="shared" si="62"/>
        <v>0.81415041632171847</v>
      </c>
      <c r="W434" s="298">
        <f t="shared" si="63"/>
        <v>29.336827873410005</v>
      </c>
    </row>
    <row r="435" spans="1:23">
      <c r="A435" s="175">
        <v>2015</v>
      </c>
      <c r="B435" s="285">
        <v>8</v>
      </c>
      <c r="C435" s="285" t="s">
        <v>126</v>
      </c>
      <c r="D435" s="175" t="s">
        <v>370</v>
      </c>
      <c r="E435" s="299" t="s">
        <v>38</v>
      </c>
      <c r="F435" s="300">
        <v>58.953565825650003</v>
      </c>
      <c r="G435" s="301">
        <v>5.3811991932799996</v>
      </c>
      <c r="H435" s="302">
        <f t="shared" si="55"/>
        <v>9.1278604066027558E-2</v>
      </c>
      <c r="I435" s="296">
        <f>VLOOKUP($A435&amp;"-"&amp;I$1,Datos_trabajo_input!$E$6:K529,7,0)</f>
        <v>0.35237019748503046</v>
      </c>
      <c r="J435" s="296">
        <f>VLOOKUP($A435&amp;"-"&amp;J$1,Datos_trabajo_input!$E$6:L529,7,0)</f>
        <v>0.17760593223298177</v>
      </c>
      <c r="K435" s="296">
        <f>VLOOKUP($A435&amp;"-"&amp;K$1,Datos_trabajo_input!$E$6:M529,7,0)</f>
        <v>0.13731837145734427</v>
      </c>
      <c r="L435" s="296">
        <f>VLOOKUP($A435&amp;"-"&amp;L$1,Datos_trabajo_input!$E$6:N529,7,0)</f>
        <v>8.2952372571942577E-3</v>
      </c>
      <c r="M435" s="296">
        <f>VLOOKUP($A435&amp;"-"&amp;M$1,Datos_trabajo_input!$E$6:O529,7,0)</f>
        <v>1.9114383206718876E-3</v>
      </c>
      <c r="N435" s="296">
        <f>VLOOKUP($A435&amp;"-"&amp;N$1,Datos_trabajo_input!$E$6:P529,7,0)</f>
        <v>0.29474700154898437</v>
      </c>
      <c r="O435" s="296">
        <f>VLOOKUP($A435&amp;"-"&amp;O$1,Datos_trabajo_input!$E$6:Q529,7,0)</f>
        <v>2.775182169779301E-2</v>
      </c>
      <c r="P435" s="297">
        <f t="shared" si="56"/>
        <v>1.8961742224423601</v>
      </c>
      <c r="Q435" s="297">
        <f t="shared" si="57"/>
        <v>0.95573289925386373</v>
      </c>
      <c r="R435" s="297">
        <f t="shared" si="58"/>
        <v>0.73893750970878436</v>
      </c>
      <c r="S435" s="297">
        <f t="shared" si="59"/>
        <v>4.4638324036479937E-2</v>
      </c>
      <c r="T435" s="297">
        <f t="shared" si="60"/>
        <v>1.0285830349204038E-2</v>
      </c>
      <c r="U435" s="297">
        <f t="shared" si="61"/>
        <v>1.5860923269570935</v>
      </c>
      <c r="V435" s="297">
        <f t="shared" si="62"/>
        <v>0.14933808053221415</v>
      </c>
      <c r="W435" s="298">
        <f t="shared" si="63"/>
        <v>5.3811991932799996</v>
      </c>
    </row>
    <row r="436" spans="1:23">
      <c r="A436" s="178">
        <v>2015</v>
      </c>
      <c r="B436" s="285">
        <v>8</v>
      </c>
      <c r="C436" s="285" t="s">
        <v>126</v>
      </c>
      <c r="D436" s="178" t="s">
        <v>370</v>
      </c>
      <c r="E436" s="304" t="s">
        <v>39</v>
      </c>
      <c r="F436" s="305">
        <v>79.643293687539995</v>
      </c>
      <c r="G436" s="306">
        <v>5.2544115477200002</v>
      </c>
      <c r="H436" s="307">
        <f t="shared" si="55"/>
        <v>6.5974312518193107E-2</v>
      </c>
      <c r="I436" s="296">
        <f>VLOOKUP($A436&amp;"-"&amp;I$1,Datos_trabajo_input!$E$6:K530,7,0)</f>
        <v>0.35237019748503046</v>
      </c>
      <c r="J436" s="296">
        <f>VLOOKUP($A436&amp;"-"&amp;J$1,Datos_trabajo_input!$E$6:L530,7,0)</f>
        <v>0.17760593223298177</v>
      </c>
      <c r="K436" s="296">
        <f>VLOOKUP($A436&amp;"-"&amp;K$1,Datos_trabajo_input!$E$6:M530,7,0)</f>
        <v>0.13731837145734427</v>
      </c>
      <c r="L436" s="296">
        <f>VLOOKUP($A436&amp;"-"&amp;L$1,Datos_trabajo_input!$E$6:N530,7,0)</f>
        <v>8.2952372571942577E-3</v>
      </c>
      <c r="M436" s="296">
        <f>VLOOKUP($A436&amp;"-"&amp;M$1,Datos_trabajo_input!$E$6:O530,7,0)</f>
        <v>1.9114383206718876E-3</v>
      </c>
      <c r="N436" s="296">
        <f>VLOOKUP($A436&amp;"-"&amp;N$1,Datos_trabajo_input!$E$6:P530,7,0)</f>
        <v>0.29474700154898437</v>
      </c>
      <c r="O436" s="296">
        <f>VLOOKUP($A436&amp;"-"&amp;O$1,Datos_trabajo_input!$E$6:Q530,7,0)</f>
        <v>2.775182169779301E-2</v>
      </c>
      <c r="P436" s="297">
        <f t="shared" si="56"/>
        <v>1.851498034737721</v>
      </c>
      <c r="Q436" s="297">
        <f t="shared" si="57"/>
        <v>0.93321466126855523</v>
      </c>
      <c r="R436" s="297">
        <f t="shared" si="58"/>
        <v>0.72152723669957419</v>
      </c>
      <c r="S436" s="297">
        <f t="shared" si="59"/>
        <v>4.358659043527869E-2</v>
      </c>
      <c r="T436" s="297">
        <f t="shared" si="60"/>
        <v>1.0043483584892892E-2</v>
      </c>
      <c r="U436" s="297">
        <f t="shared" si="61"/>
        <v>1.5487220485948283</v>
      </c>
      <c r="V436" s="297">
        <f t="shared" si="62"/>
        <v>0.14581949239915004</v>
      </c>
      <c r="W436" s="298">
        <f t="shared" si="63"/>
        <v>5.2544115477200011</v>
      </c>
    </row>
    <row r="437" spans="1:23">
      <c r="A437" s="172">
        <v>2015</v>
      </c>
      <c r="B437" s="285">
        <v>7</v>
      </c>
      <c r="C437" s="285" t="s">
        <v>125</v>
      </c>
      <c r="D437" s="172" t="s">
        <v>371</v>
      </c>
      <c r="E437" s="172" t="s">
        <v>34</v>
      </c>
      <c r="F437" s="293">
        <v>871.57393423736005</v>
      </c>
      <c r="G437" s="294">
        <v>65.816300540379999</v>
      </c>
      <c r="H437" s="295">
        <f t="shared" si="55"/>
        <v>7.5514305734682416E-2</v>
      </c>
      <c r="I437" s="296">
        <f>VLOOKUP($A437&amp;"-"&amp;I$1,Datos_trabajo_input!$E$6:K531,7,0)</f>
        <v>0.35237019748503046</v>
      </c>
      <c r="J437" s="296">
        <f>VLOOKUP($A437&amp;"-"&amp;J$1,Datos_trabajo_input!$E$6:L531,7,0)</f>
        <v>0.17760593223298177</v>
      </c>
      <c r="K437" s="296">
        <f>VLOOKUP($A437&amp;"-"&amp;K$1,Datos_trabajo_input!$E$6:M531,7,0)</f>
        <v>0.13731837145734427</v>
      </c>
      <c r="L437" s="296">
        <f>VLOOKUP($A437&amp;"-"&amp;L$1,Datos_trabajo_input!$E$6:N531,7,0)</f>
        <v>8.2952372571942577E-3</v>
      </c>
      <c r="M437" s="296">
        <f>VLOOKUP($A437&amp;"-"&amp;M$1,Datos_trabajo_input!$E$6:O531,7,0)</f>
        <v>1.9114383206718876E-3</v>
      </c>
      <c r="N437" s="296">
        <f>VLOOKUP($A437&amp;"-"&amp;N$1,Datos_trabajo_input!$E$6:P531,7,0)</f>
        <v>0.29474700154898437</v>
      </c>
      <c r="O437" s="296">
        <f>VLOOKUP($A437&amp;"-"&amp;O$1,Datos_trabajo_input!$E$6:Q531,7,0)</f>
        <v>2.775182169779301E-2</v>
      </c>
      <c r="P437" s="297">
        <f t="shared" si="56"/>
        <v>23.191702819147817</v>
      </c>
      <c r="Q437" s="297">
        <f t="shared" si="57"/>
        <v>11.68936541360029</v>
      </c>
      <c r="R437" s="297">
        <f t="shared" si="58"/>
        <v>9.0377872055521085</v>
      </c>
      <c r="S437" s="297">
        <f t="shared" si="59"/>
        <v>0.54596182837325469</v>
      </c>
      <c r="T437" s="297">
        <f t="shared" si="60"/>
        <v>0.12580379897774019</v>
      </c>
      <c r="U437" s="297">
        <f t="shared" si="61"/>
        <v>19.399157237323806</v>
      </c>
      <c r="V437" s="297">
        <f t="shared" si="62"/>
        <v>1.8265222374049834</v>
      </c>
      <c r="W437" s="298">
        <f t="shared" si="63"/>
        <v>65.816300540379999</v>
      </c>
    </row>
    <row r="438" spans="1:23">
      <c r="A438" s="175">
        <v>2015</v>
      </c>
      <c r="B438" s="285">
        <v>7</v>
      </c>
      <c r="C438" s="285" t="s">
        <v>125</v>
      </c>
      <c r="D438" s="175" t="s">
        <v>371</v>
      </c>
      <c r="E438" s="299" t="s">
        <v>25</v>
      </c>
      <c r="F438" s="300">
        <v>75.863420246199993</v>
      </c>
      <c r="G438" s="301">
        <v>4.3242635544699999</v>
      </c>
      <c r="H438" s="302">
        <f t="shared" si="55"/>
        <v>5.7000640630707693E-2</v>
      </c>
      <c r="I438" s="296">
        <f>VLOOKUP($A438&amp;"-"&amp;I$1,Datos_trabajo_input!$E$6:K532,7,0)</f>
        <v>0.35237019748503046</v>
      </c>
      <c r="J438" s="296">
        <f>VLOOKUP($A438&amp;"-"&amp;J$1,Datos_trabajo_input!$E$6:L532,7,0)</f>
        <v>0.17760593223298177</v>
      </c>
      <c r="K438" s="296">
        <f>VLOOKUP($A438&amp;"-"&amp;K$1,Datos_trabajo_input!$E$6:M532,7,0)</f>
        <v>0.13731837145734427</v>
      </c>
      <c r="L438" s="296">
        <f>VLOOKUP($A438&amp;"-"&amp;L$1,Datos_trabajo_input!$E$6:N532,7,0)</f>
        <v>8.2952372571942577E-3</v>
      </c>
      <c r="M438" s="296">
        <f>VLOOKUP($A438&amp;"-"&amp;M$1,Datos_trabajo_input!$E$6:O532,7,0)</f>
        <v>1.9114383206718876E-3</v>
      </c>
      <c r="N438" s="296">
        <f>VLOOKUP($A438&amp;"-"&amp;N$1,Datos_trabajo_input!$E$6:P532,7,0)</f>
        <v>0.29474700154898437</v>
      </c>
      <c r="O438" s="296">
        <f>VLOOKUP($A438&amp;"-"&amp;O$1,Datos_trabajo_input!$E$6:Q532,7,0)</f>
        <v>2.775182169779301E-2</v>
      </c>
      <c r="P438" s="297">
        <f t="shared" si="56"/>
        <v>1.5237416026659136</v>
      </c>
      <c r="Q438" s="297">
        <f t="shared" si="57"/>
        <v>0.76801485981275164</v>
      </c>
      <c r="R438" s="297">
        <f t="shared" si="58"/>
        <v>0.59380082905216736</v>
      </c>
      <c r="S438" s="297">
        <f t="shared" si="59"/>
        <v>3.5870792146966812E-2</v>
      </c>
      <c r="T438" s="297">
        <f t="shared" si="60"/>
        <v>8.2655630666987837E-3</v>
      </c>
      <c r="U438" s="297">
        <f t="shared" si="61"/>
        <v>1.2745637165875856</v>
      </c>
      <c r="V438" s="297">
        <f t="shared" si="62"/>
        <v>0.12000619113791607</v>
      </c>
      <c r="W438" s="298">
        <f t="shared" si="63"/>
        <v>4.3242635544699999</v>
      </c>
    </row>
    <row r="439" spans="1:23">
      <c r="A439" s="175">
        <v>2015</v>
      </c>
      <c r="B439" s="285">
        <v>7</v>
      </c>
      <c r="C439" s="285" t="s">
        <v>125</v>
      </c>
      <c r="D439" s="175" t="s">
        <v>371</v>
      </c>
      <c r="E439" s="299" t="s">
        <v>26</v>
      </c>
      <c r="F439" s="300">
        <v>164.18809994115</v>
      </c>
      <c r="G439" s="301">
        <v>13.71432388331</v>
      </c>
      <c r="H439" s="302">
        <f t="shared" si="55"/>
        <v>8.3528123464645915E-2</v>
      </c>
      <c r="I439" s="296">
        <f>VLOOKUP($A439&amp;"-"&amp;I$1,Datos_trabajo_input!$E$6:K533,7,0)</f>
        <v>0.35237019748503046</v>
      </c>
      <c r="J439" s="296">
        <f>VLOOKUP($A439&amp;"-"&amp;J$1,Datos_trabajo_input!$E$6:L533,7,0)</f>
        <v>0.17760593223298177</v>
      </c>
      <c r="K439" s="296">
        <f>VLOOKUP($A439&amp;"-"&amp;K$1,Datos_trabajo_input!$E$6:M533,7,0)</f>
        <v>0.13731837145734427</v>
      </c>
      <c r="L439" s="296">
        <f>VLOOKUP($A439&amp;"-"&amp;L$1,Datos_trabajo_input!$E$6:N533,7,0)</f>
        <v>8.2952372571942577E-3</v>
      </c>
      <c r="M439" s="296">
        <f>VLOOKUP($A439&amp;"-"&amp;M$1,Datos_trabajo_input!$E$6:O533,7,0)</f>
        <v>1.9114383206718876E-3</v>
      </c>
      <c r="N439" s="296">
        <f>VLOOKUP($A439&amp;"-"&amp;N$1,Datos_trabajo_input!$E$6:P533,7,0)</f>
        <v>0.29474700154898437</v>
      </c>
      <c r="O439" s="296">
        <f>VLOOKUP($A439&amp;"-"&amp;O$1,Datos_trabajo_input!$E$6:Q533,7,0)</f>
        <v>2.775182169779301E-2</v>
      </c>
      <c r="P439" s="297">
        <f t="shared" si="56"/>
        <v>4.8325190151356141</v>
      </c>
      <c r="Q439" s="297">
        <f t="shared" si="57"/>
        <v>2.4357452782403191</v>
      </c>
      <c r="R439" s="297">
        <f t="shared" si="58"/>
        <v>1.8832286212946907</v>
      </c>
      <c r="S439" s="297">
        <f t="shared" si="59"/>
        <v>0.11376357043406214</v>
      </c>
      <c r="T439" s="297">
        <f t="shared" si="60"/>
        <v>2.6214084212664426E-2</v>
      </c>
      <c r="U439" s="297">
        <f t="shared" si="61"/>
        <v>4.0422558428772462</v>
      </c>
      <c r="V439" s="297">
        <f t="shared" si="62"/>
        <v>0.38059747111540332</v>
      </c>
      <c r="W439" s="298">
        <f t="shared" si="63"/>
        <v>13.71432388331</v>
      </c>
    </row>
    <row r="440" spans="1:23">
      <c r="A440" s="175">
        <v>2015</v>
      </c>
      <c r="B440" s="285">
        <v>7</v>
      </c>
      <c r="C440" s="285" t="s">
        <v>125</v>
      </c>
      <c r="D440" s="175" t="s">
        <v>371</v>
      </c>
      <c r="E440" s="299" t="s">
        <v>27</v>
      </c>
      <c r="F440" s="300">
        <v>271.00507464461998</v>
      </c>
      <c r="G440" s="301">
        <v>18.700062158480002</v>
      </c>
      <c r="H440" s="302">
        <f t="shared" si="55"/>
        <v>6.9002627286600282E-2</v>
      </c>
      <c r="I440" s="296">
        <f>VLOOKUP($A440&amp;"-"&amp;I$1,Datos_trabajo_input!$E$6:K534,7,0)</f>
        <v>0.35237019748503046</v>
      </c>
      <c r="J440" s="296">
        <f>VLOOKUP($A440&amp;"-"&amp;J$1,Datos_trabajo_input!$E$6:L534,7,0)</f>
        <v>0.17760593223298177</v>
      </c>
      <c r="K440" s="296">
        <f>VLOOKUP($A440&amp;"-"&amp;K$1,Datos_trabajo_input!$E$6:M534,7,0)</f>
        <v>0.13731837145734427</v>
      </c>
      <c r="L440" s="296">
        <f>VLOOKUP($A440&amp;"-"&amp;L$1,Datos_trabajo_input!$E$6:N534,7,0)</f>
        <v>8.2952372571942577E-3</v>
      </c>
      <c r="M440" s="296">
        <f>VLOOKUP($A440&amp;"-"&amp;M$1,Datos_trabajo_input!$E$6:O534,7,0)</f>
        <v>1.9114383206718876E-3</v>
      </c>
      <c r="N440" s="296">
        <f>VLOOKUP($A440&amp;"-"&amp;N$1,Datos_trabajo_input!$E$6:P534,7,0)</f>
        <v>0.29474700154898437</v>
      </c>
      <c r="O440" s="296">
        <f>VLOOKUP($A440&amp;"-"&amp;O$1,Datos_trabajo_input!$E$6:Q534,7,0)</f>
        <v>2.775182169779301E-2</v>
      </c>
      <c r="P440" s="297">
        <f t="shared" si="56"/>
        <v>6.5893445957659429</v>
      </c>
      <c r="Q440" s="297">
        <f t="shared" si="57"/>
        <v>3.3212419724715461</v>
      </c>
      <c r="R440" s="297">
        <f t="shared" si="58"/>
        <v>2.5678620817535838</v>
      </c>
      <c r="S440" s="297">
        <f t="shared" si="59"/>
        <v>0.15512145232887178</v>
      </c>
      <c r="T440" s="297">
        <f t="shared" si="60"/>
        <v>3.5744015408664925E-2</v>
      </c>
      <c r="U440" s="297">
        <f t="shared" si="61"/>
        <v>5.5117872499916087</v>
      </c>
      <c r="V440" s="297">
        <f t="shared" si="62"/>
        <v>0.5189607907597833</v>
      </c>
      <c r="W440" s="298">
        <f t="shared" si="63"/>
        <v>18.700062158480005</v>
      </c>
    </row>
    <row r="441" spans="1:23">
      <c r="A441" s="175">
        <v>2015</v>
      </c>
      <c r="B441" s="285">
        <v>7</v>
      </c>
      <c r="C441" s="285" t="s">
        <v>125</v>
      </c>
      <c r="D441" s="175" t="s">
        <v>371</v>
      </c>
      <c r="E441" s="299" t="s">
        <v>28</v>
      </c>
      <c r="F441" s="300">
        <v>127.39692743428</v>
      </c>
      <c r="G441" s="301">
        <v>9.3152174504499996</v>
      </c>
      <c r="H441" s="302">
        <f t="shared" si="55"/>
        <v>7.3119639837902858E-2</v>
      </c>
      <c r="I441" s="296">
        <f>VLOOKUP($A441&amp;"-"&amp;I$1,Datos_trabajo_input!$E$6:K535,7,0)</f>
        <v>0.35237019748503046</v>
      </c>
      <c r="J441" s="296">
        <f>VLOOKUP($A441&amp;"-"&amp;J$1,Datos_trabajo_input!$E$6:L535,7,0)</f>
        <v>0.17760593223298177</v>
      </c>
      <c r="K441" s="296">
        <f>VLOOKUP($A441&amp;"-"&amp;K$1,Datos_trabajo_input!$E$6:M535,7,0)</f>
        <v>0.13731837145734427</v>
      </c>
      <c r="L441" s="296">
        <f>VLOOKUP($A441&amp;"-"&amp;L$1,Datos_trabajo_input!$E$6:N535,7,0)</f>
        <v>8.2952372571942577E-3</v>
      </c>
      <c r="M441" s="296">
        <f>VLOOKUP($A441&amp;"-"&amp;M$1,Datos_trabajo_input!$E$6:O535,7,0)</f>
        <v>1.9114383206718876E-3</v>
      </c>
      <c r="N441" s="296">
        <f>VLOOKUP($A441&amp;"-"&amp;N$1,Datos_trabajo_input!$E$6:P535,7,0)</f>
        <v>0.29474700154898437</v>
      </c>
      <c r="O441" s="296">
        <f>VLOOKUP($A441&amp;"-"&amp;O$1,Datos_trabajo_input!$E$6:Q535,7,0)</f>
        <v>2.775182169779301E-2</v>
      </c>
      <c r="P441" s="297">
        <f t="shared" si="56"/>
        <v>3.2824050126310684</v>
      </c>
      <c r="Q441" s="297">
        <f t="shared" si="57"/>
        <v>1.6544378792401118</v>
      </c>
      <c r="R441" s="297">
        <f t="shared" si="58"/>
        <v>1.2791504900668285</v>
      </c>
      <c r="S441" s="297">
        <f t="shared" si="59"/>
        <v>7.7271938853838942E-2</v>
      </c>
      <c r="T441" s="297">
        <f t="shared" si="60"/>
        <v>1.780546360018161E-2</v>
      </c>
      <c r="U441" s="297">
        <f t="shared" si="61"/>
        <v>2.7456324122969122</v>
      </c>
      <c r="V441" s="297">
        <f t="shared" si="62"/>
        <v>0.25851425376105841</v>
      </c>
      <c r="W441" s="298">
        <f t="shared" si="63"/>
        <v>9.3152174504499996</v>
      </c>
    </row>
    <row r="442" spans="1:23">
      <c r="A442" s="175">
        <v>2015</v>
      </c>
      <c r="B442" s="285">
        <v>7</v>
      </c>
      <c r="C442" s="285" t="s">
        <v>125</v>
      </c>
      <c r="D442" s="175" t="s">
        <v>371</v>
      </c>
      <c r="E442" s="299" t="s">
        <v>29</v>
      </c>
      <c r="F442" s="300">
        <v>349.65622028289999</v>
      </c>
      <c r="G442" s="301">
        <v>34.409418064009998</v>
      </c>
      <c r="H442" s="302">
        <f t="shared" si="55"/>
        <v>9.8409283370305869E-2</v>
      </c>
      <c r="I442" s="296">
        <f>VLOOKUP($A442&amp;"-"&amp;I$1,Datos_trabajo_input!$E$6:K536,7,0)</f>
        <v>0.35237019748503046</v>
      </c>
      <c r="J442" s="296">
        <f>VLOOKUP($A442&amp;"-"&amp;J$1,Datos_trabajo_input!$E$6:L536,7,0)</f>
        <v>0.17760593223298177</v>
      </c>
      <c r="K442" s="296">
        <f>VLOOKUP($A442&amp;"-"&amp;K$1,Datos_trabajo_input!$E$6:M536,7,0)</f>
        <v>0.13731837145734427</v>
      </c>
      <c r="L442" s="296">
        <f>VLOOKUP($A442&amp;"-"&amp;L$1,Datos_trabajo_input!$E$6:N536,7,0)</f>
        <v>8.2952372571942577E-3</v>
      </c>
      <c r="M442" s="296">
        <f>VLOOKUP($A442&amp;"-"&amp;M$1,Datos_trabajo_input!$E$6:O536,7,0)</f>
        <v>1.9114383206718876E-3</v>
      </c>
      <c r="N442" s="296">
        <f>VLOOKUP($A442&amp;"-"&amp;N$1,Datos_trabajo_input!$E$6:P536,7,0)</f>
        <v>0.29474700154898437</v>
      </c>
      <c r="O442" s="296">
        <f>VLOOKUP($A442&amp;"-"&amp;O$1,Datos_trabajo_input!$E$6:Q536,7,0)</f>
        <v>2.775182169779301E-2</v>
      </c>
      <c r="P442" s="297">
        <f t="shared" si="56"/>
        <v>12.124853438560176</v>
      </c>
      <c r="Q442" s="297">
        <f t="shared" si="57"/>
        <v>6.1113167728528985</v>
      </c>
      <c r="R442" s="297">
        <f t="shared" si="58"/>
        <v>4.7250452513447767</v>
      </c>
      <c r="S442" s="297">
        <f t="shared" si="59"/>
        <v>0.28543428672294885</v>
      </c>
      <c r="T442" s="297">
        <f t="shared" si="60"/>
        <v>6.5771480279568181E-2</v>
      </c>
      <c r="U442" s="297">
        <f t="shared" si="61"/>
        <v>10.142072799412405</v>
      </c>
      <c r="V442" s="297">
        <f t="shared" si="62"/>
        <v>0.95492403483722343</v>
      </c>
      <c r="W442" s="298">
        <f t="shared" si="63"/>
        <v>34.409418064010005</v>
      </c>
    </row>
    <row r="443" spans="1:23">
      <c r="A443" s="175">
        <v>2015</v>
      </c>
      <c r="B443" s="285">
        <v>7</v>
      </c>
      <c r="C443" s="285" t="s">
        <v>125</v>
      </c>
      <c r="D443" s="175" t="s">
        <v>371</v>
      </c>
      <c r="E443" s="299" t="s">
        <v>30</v>
      </c>
      <c r="F443" s="300">
        <v>802.44836292494995</v>
      </c>
      <c r="G443" s="301">
        <v>73.584828538279993</v>
      </c>
      <c r="H443" s="302">
        <f t="shared" si="55"/>
        <v>9.1700390876318746E-2</v>
      </c>
      <c r="I443" s="296">
        <f>VLOOKUP($A443&amp;"-"&amp;I$1,Datos_trabajo_input!$E$6:K537,7,0)</f>
        <v>0.35237019748503046</v>
      </c>
      <c r="J443" s="296">
        <f>VLOOKUP($A443&amp;"-"&amp;J$1,Datos_trabajo_input!$E$6:L537,7,0)</f>
        <v>0.17760593223298177</v>
      </c>
      <c r="K443" s="296">
        <f>VLOOKUP($A443&amp;"-"&amp;K$1,Datos_trabajo_input!$E$6:M537,7,0)</f>
        <v>0.13731837145734427</v>
      </c>
      <c r="L443" s="296">
        <f>VLOOKUP($A443&amp;"-"&amp;L$1,Datos_trabajo_input!$E$6:N537,7,0)</f>
        <v>8.2952372571942577E-3</v>
      </c>
      <c r="M443" s="296">
        <f>VLOOKUP($A443&amp;"-"&amp;M$1,Datos_trabajo_input!$E$6:O537,7,0)</f>
        <v>1.9114383206718876E-3</v>
      </c>
      <c r="N443" s="296">
        <f>VLOOKUP($A443&amp;"-"&amp;N$1,Datos_trabajo_input!$E$6:P537,7,0)</f>
        <v>0.29474700154898437</v>
      </c>
      <c r="O443" s="296">
        <f>VLOOKUP($A443&amp;"-"&amp;O$1,Datos_trabajo_input!$E$6:Q537,7,0)</f>
        <v>2.775182169779301E-2</v>
      </c>
      <c r="P443" s="297">
        <f t="shared" si="56"/>
        <v>25.929100563935826</v>
      </c>
      <c r="Q443" s="297">
        <f t="shared" si="57"/>
        <v>13.069102070745339</v>
      </c>
      <c r="R443" s="297">
        <f t="shared" si="58"/>
        <v>10.104548818844519</v>
      </c>
      <c r="S443" s="297">
        <f t="shared" si="59"/>
        <v>0.61040361125499143</v>
      </c>
      <c r="T443" s="297">
        <f t="shared" si="60"/>
        <v>0.14065286108813871</v>
      </c>
      <c r="U443" s="297">
        <f t="shared" si="61"/>
        <v>21.688907571154161</v>
      </c>
      <c r="V443" s="297">
        <f t="shared" si="62"/>
        <v>2.042113041257017</v>
      </c>
      <c r="W443" s="298">
        <f t="shared" si="63"/>
        <v>73.584828538279993</v>
      </c>
    </row>
    <row r="444" spans="1:23">
      <c r="A444" s="175">
        <v>2015</v>
      </c>
      <c r="B444" s="285">
        <v>7</v>
      </c>
      <c r="C444" s="285" t="s">
        <v>125</v>
      </c>
      <c r="D444" s="175" t="s">
        <v>371</v>
      </c>
      <c r="E444" s="299" t="s">
        <v>118</v>
      </c>
      <c r="F444" s="300">
        <v>3292.4408374034301</v>
      </c>
      <c r="G444" s="301">
        <v>316.34976450230999</v>
      </c>
      <c r="H444" s="302">
        <f t="shared" si="55"/>
        <v>9.6083659547789455E-2</v>
      </c>
      <c r="I444" s="296">
        <f>VLOOKUP($A444&amp;"-"&amp;I$1,Datos_trabajo_input!$E$6:K538,7,0)</f>
        <v>0.35237019748503046</v>
      </c>
      <c r="J444" s="296">
        <f>VLOOKUP($A444&amp;"-"&amp;J$1,Datos_trabajo_input!$E$6:L538,7,0)</f>
        <v>0.17760593223298177</v>
      </c>
      <c r="K444" s="296">
        <f>VLOOKUP($A444&amp;"-"&amp;K$1,Datos_trabajo_input!$E$6:M538,7,0)</f>
        <v>0.13731837145734427</v>
      </c>
      <c r="L444" s="296">
        <f>VLOOKUP($A444&amp;"-"&amp;L$1,Datos_trabajo_input!$E$6:N538,7,0)</f>
        <v>8.2952372571942577E-3</v>
      </c>
      <c r="M444" s="296">
        <f>VLOOKUP($A444&amp;"-"&amp;M$1,Datos_trabajo_input!$E$6:O538,7,0)</f>
        <v>1.9114383206718876E-3</v>
      </c>
      <c r="N444" s="296">
        <f>VLOOKUP($A444&amp;"-"&amp;N$1,Datos_trabajo_input!$E$6:P538,7,0)</f>
        <v>0.29474700154898437</v>
      </c>
      <c r="O444" s="296">
        <f>VLOOKUP($A444&amp;"-"&amp;O$1,Datos_trabajo_input!$E$6:Q538,7,0)</f>
        <v>2.775182169779301E-2</v>
      </c>
      <c r="P444" s="297">
        <f t="shared" si="56"/>
        <v>111.47222899202185</v>
      </c>
      <c r="Q444" s="297">
        <f t="shared" si="57"/>
        <v>56.185594836117012</v>
      </c>
      <c r="R444" s="297">
        <f t="shared" si="58"/>
        <v>43.440634472371585</v>
      </c>
      <c r="S444" s="297">
        <f t="shared" si="59"/>
        <v>2.6241963528041912</v>
      </c>
      <c r="T444" s="297">
        <f t="shared" si="60"/>
        <v>0.60468306260524252</v>
      </c>
      <c r="U444" s="297">
        <f t="shared" si="61"/>
        <v>93.243144527783201</v>
      </c>
      <c r="V444" s="297">
        <f t="shared" si="62"/>
        <v>8.7792822586069157</v>
      </c>
      <c r="W444" s="298">
        <f t="shared" si="63"/>
        <v>316.34976450231005</v>
      </c>
    </row>
    <row r="445" spans="1:23">
      <c r="A445" s="175">
        <v>2015</v>
      </c>
      <c r="B445" s="285">
        <v>7</v>
      </c>
      <c r="C445" s="285" t="s">
        <v>125</v>
      </c>
      <c r="D445" s="175" t="s">
        <v>371</v>
      </c>
      <c r="E445" s="299" t="s">
        <v>32</v>
      </c>
      <c r="F445" s="300">
        <v>405.09233412302001</v>
      </c>
      <c r="G445" s="301">
        <v>32.404291393229997</v>
      </c>
      <c r="H445" s="302">
        <f t="shared" si="55"/>
        <v>7.99923589356034E-2</v>
      </c>
      <c r="I445" s="296">
        <f>VLOOKUP($A445&amp;"-"&amp;I$1,Datos_trabajo_input!$E$6:K539,7,0)</f>
        <v>0.35237019748503046</v>
      </c>
      <c r="J445" s="296">
        <f>VLOOKUP($A445&amp;"-"&amp;J$1,Datos_trabajo_input!$E$6:L539,7,0)</f>
        <v>0.17760593223298177</v>
      </c>
      <c r="K445" s="296">
        <f>VLOOKUP($A445&amp;"-"&amp;K$1,Datos_trabajo_input!$E$6:M539,7,0)</f>
        <v>0.13731837145734427</v>
      </c>
      <c r="L445" s="296">
        <f>VLOOKUP($A445&amp;"-"&amp;L$1,Datos_trabajo_input!$E$6:N539,7,0)</f>
        <v>8.2952372571942577E-3</v>
      </c>
      <c r="M445" s="296">
        <f>VLOOKUP($A445&amp;"-"&amp;M$1,Datos_trabajo_input!$E$6:O539,7,0)</f>
        <v>1.9114383206718876E-3</v>
      </c>
      <c r="N445" s="296">
        <f>VLOOKUP($A445&amp;"-"&amp;N$1,Datos_trabajo_input!$E$6:P539,7,0)</f>
        <v>0.29474700154898437</v>
      </c>
      <c r="O445" s="296">
        <f>VLOOKUP($A445&amp;"-"&amp;O$1,Datos_trabajo_input!$E$6:Q539,7,0)</f>
        <v>2.775182169779301E-2</v>
      </c>
      <c r="P445" s="297">
        <f t="shared" si="56"/>
        <v>11.418306557594926</v>
      </c>
      <c r="Q445" s="297">
        <f t="shared" si="57"/>
        <v>5.7551943812438013</v>
      </c>
      <c r="R445" s="297">
        <f t="shared" si="58"/>
        <v>4.4497045223475808</v>
      </c>
      <c r="S445" s="297">
        <f t="shared" si="59"/>
        <v>0.26880128525810071</v>
      </c>
      <c r="T445" s="297">
        <f t="shared" si="60"/>
        <v>6.1938804323238048E-2</v>
      </c>
      <c r="U445" s="297">
        <f t="shared" si="61"/>
        <v>9.5510677254741019</v>
      </c>
      <c r="V445" s="297">
        <f t="shared" si="62"/>
        <v>0.89927811698824756</v>
      </c>
      <c r="W445" s="298">
        <f t="shared" si="63"/>
        <v>32.404291393229997</v>
      </c>
    </row>
    <row r="446" spans="1:23">
      <c r="A446" s="175">
        <v>2015</v>
      </c>
      <c r="B446" s="285">
        <v>7</v>
      </c>
      <c r="C446" s="285" t="s">
        <v>125</v>
      </c>
      <c r="D446" s="175" t="s">
        <v>371</v>
      </c>
      <c r="E446" s="299" t="s">
        <v>33</v>
      </c>
      <c r="F446" s="300">
        <v>463.62960764938998</v>
      </c>
      <c r="G446" s="301">
        <v>30.658187685640002</v>
      </c>
      <c r="H446" s="302">
        <f t="shared" si="55"/>
        <v>6.6126466428832131E-2</v>
      </c>
      <c r="I446" s="296">
        <f>VLOOKUP($A446&amp;"-"&amp;I$1,Datos_trabajo_input!$E$6:K540,7,0)</f>
        <v>0.35237019748503046</v>
      </c>
      <c r="J446" s="296">
        <f>VLOOKUP($A446&amp;"-"&amp;J$1,Datos_trabajo_input!$E$6:L540,7,0)</f>
        <v>0.17760593223298177</v>
      </c>
      <c r="K446" s="296">
        <f>VLOOKUP($A446&amp;"-"&amp;K$1,Datos_trabajo_input!$E$6:M540,7,0)</f>
        <v>0.13731837145734427</v>
      </c>
      <c r="L446" s="296">
        <f>VLOOKUP($A446&amp;"-"&amp;L$1,Datos_trabajo_input!$E$6:N540,7,0)</f>
        <v>8.2952372571942577E-3</v>
      </c>
      <c r="M446" s="296">
        <f>VLOOKUP($A446&amp;"-"&amp;M$1,Datos_trabajo_input!$E$6:O540,7,0)</f>
        <v>1.9114383206718876E-3</v>
      </c>
      <c r="N446" s="296">
        <f>VLOOKUP($A446&amp;"-"&amp;N$1,Datos_trabajo_input!$E$6:P540,7,0)</f>
        <v>0.29474700154898437</v>
      </c>
      <c r="O446" s="296">
        <f>VLOOKUP($A446&amp;"-"&amp;O$1,Datos_trabajo_input!$E$6:Q540,7,0)</f>
        <v>2.775182169779301E-2</v>
      </c>
      <c r="P446" s="297">
        <f t="shared" si="56"/>
        <v>10.803031649322095</v>
      </c>
      <c r="Q446" s="297">
        <f t="shared" si="57"/>
        <v>5.4450760044818143</v>
      </c>
      <c r="R446" s="297">
        <f t="shared" si="58"/>
        <v>4.2099324048256914</v>
      </c>
      <c r="S446" s="297">
        <f t="shared" si="59"/>
        <v>0.25431694072797512</v>
      </c>
      <c r="T446" s="297">
        <f t="shared" si="60"/>
        <v>5.8601234784683272E-2</v>
      </c>
      <c r="U446" s="297">
        <f t="shared" si="61"/>
        <v>9.036408893268387</v>
      </c>
      <c r="V446" s="297">
        <f t="shared" si="62"/>
        <v>0.85082055822935465</v>
      </c>
      <c r="W446" s="298">
        <f t="shared" si="63"/>
        <v>30.658187685639998</v>
      </c>
    </row>
    <row r="447" spans="1:23">
      <c r="A447" s="175">
        <v>2015</v>
      </c>
      <c r="B447" s="285">
        <v>7</v>
      </c>
      <c r="C447" s="285" t="s">
        <v>125</v>
      </c>
      <c r="D447" s="175" t="s">
        <v>371</v>
      </c>
      <c r="E447" s="299" t="s">
        <v>35</v>
      </c>
      <c r="F447" s="300">
        <v>439.53902059983</v>
      </c>
      <c r="G447" s="301">
        <v>38.326301273230001</v>
      </c>
      <c r="H447" s="302">
        <f t="shared" si="55"/>
        <v>8.7196584323564433E-2</v>
      </c>
      <c r="I447" s="296">
        <f>VLOOKUP($A447&amp;"-"&amp;I$1,Datos_trabajo_input!$E$6:K541,7,0)</f>
        <v>0.35237019748503046</v>
      </c>
      <c r="J447" s="296">
        <f>VLOOKUP($A447&amp;"-"&amp;J$1,Datos_trabajo_input!$E$6:L541,7,0)</f>
        <v>0.17760593223298177</v>
      </c>
      <c r="K447" s="296">
        <f>VLOOKUP($A447&amp;"-"&amp;K$1,Datos_trabajo_input!$E$6:M541,7,0)</f>
        <v>0.13731837145734427</v>
      </c>
      <c r="L447" s="296">
        <f>VLOOKUP($A447&amp;"-"&amp;L$1,Datos_trabajo_input!$E$6:N541,7,0)</f>
        <v>8.2952372571942577E-3</v>
      </c>
      <c r="M447" s="296">
        <f>VLOOKUP($A447&amp;"-"&amp;M$1,Datos_trabajo_input!$E$6:O541,7,0)</f>
        <v>1.9114383206718876E-3</v>
      </c>
      <c r="N447" s="296">
        <f>VLOOKUP($A447&amp;"-"&amp;N$1,Datos_trabajo_input!$E$6:P541,7,0)</f>
        <v>0.29474700154898437</v>
      </c>
      <c r="O447" s="296">
        <f>VLOOKUP($A447&amp;"-"&amp;O$1,Datos_trabajo_input!$E$6:Q541,7,0)</f>
        <v>2.775182169779301E-2</v>
      </c>
      <c r="P447" s="297">
        <f t="shared" si="56"/>
        <v>13.50504634851883</v>
      </c>
      <c r="Q447" s="297">
        <f t="shared" si="57"/>
        <v>6.8069784666741304</v>
      </c>
      <c r="R447" s="297">
        <f t="shared" si="58"/>
        <v>5.2629052748234839</v>
      </c>
      <c r="S447" s="297">
        <f t="shared" si="59"/>
        <v>0.31792576225214925</v>
      </c>
      <c r="T447" s="297">
        <f t="shared" si="60"/>
        <v>7.3258360943267584E-2</v>
      </c>
      <c r="U447" s="297">
        <f t="shared" si="61"/>
        <v>11.296562380747565</v>
      </c>
      <c r="V447" s="297">
        <f t="shared" si="62"/>
        <v>1.0636246792705761</v>
      </c>
      <c r="W447" s="298">
        <f t="shared" si="63"/>
        <v>38.326301273230001</v>
      </c>
    </row>
    <row r="448" spans="1:23">
      <c r="A448" s="175">
        <v>2015</v>
      </c>
      <c r="B448" s="285">
        <v>7</v>
      </c>
      <c r="C448" s="285" t="s">
        <v>125</v>
      </c>
      <c r="D448" s="175" t="s">
        <v>371</v>
      </c>
      <c r="E448" s="299" t="s">
        <v>36</v>
      </c>
      <c r="F448" s="300">
        <v>173.3813338206499</v>
      </c>
      <c r="G448" s="301">
        <v>14.740114150489999</v>
      </c>
      <c r="H448" s="302">
        <f t="shared" si="55"/>
        <v>8.5015577084771712E-2</v>
      </c>
      <c r="I448" s="296">
        <f>VLOOKUP($A448&amp;"-"&amp;I$1,Datos_trabajo_input!$E$6:K542,7,0)</f>
        <v>0.35237019748503046</v>
      </c>
      <c r="J448" s="296">
        <f>VLOOKUP($A448&amp;"-"&amp;J$1,Datos_trabajo_input!$E$6:L542,7,0)</f>
        <v>0.17760593223298177</v>
      </c>
      <c r="K448" s="296">
        <f>VLOOKUP($A448&amp;"-"&amp;K$1,Datos_trabajo_input!$E$6:M542,7,0)</f>
        <v>0.13731837145734427</v>
      </c>
      <c r="L448" s="296">
        <f>VLOOKUP($A448&amp;"-"&amp;L$1,Datos_trabajo_input!$E$6:N542,7,0)</f>
        <v>8.2952372571942577E-3</v>
      </c>
      <c r="M448" s="296">
        <f>VLOOKUP($A448&amp;"-"&amp;M$1,Datos_trabajo_input!$E$6:O542,7,0)</f>
        <v>1.9114383206718876E-3</v>
      </c>
      <c r="N448" s="296">
        <f>VLOOKUP($A448&amp;"-"&amp;N$1,Datos_trabajo_input!$E$6:P542,7,0)</f>
        <v>0.29474700154898437</v>
      </c>
      <c r="O448" s="296">
        <f>VLOOKUP($A448&amp;"-"&amp;O$1,Datos_trabajo_input!$E$6:Q542,7,0)</f>
        <v>2.775182169779301E-2</v>
      </c>
      <c r="P448" s="297">
        <f t="shared" si="56"/>
        <v>5.1939769341600526</v>
      </c>
      <c r="Q448" s="297">
        <f t="shared" si="57"/>
        <v>2.6179317149183423</v>
      </c>
      <c r="R448" s="297">
        <f t="shared" si="58"/>
        <v>2.0240884702406423</v>
      </c>
      <c r="S448" s="297">
        <f t="shared" si="59"/>
        <v>0.12227274407644093</v>
      </c>
      <c r="T448" s="297">
        <f t="shared" si="60"/>
        <v>2.8174819038324531E-2</v>
      </c>
      <c r="U448" s="297">
        <f t="shared" si="61"/>
        <v>4.3446044483466819</v>
      </c>
      <c r="V448" s="297">
        <f t="shared" si="62"/>
        <v>0.40906501970951414</v>
      </c>
      <c r="W448" s="298">
        <f t="shared" si="63"/>
        <v>14.740114150489999</v>
      </c>
    </row>
    <row r="449" spans="1:23">
      <c r="A449" s="175">
        <v>2015</v>
      </c>
      <c r="B449" s="285">
        <v>7</v>
      </c>
      <c r="C449" s="285" t="s">
        <v>125</v>
      </c>
      <c r="D449" s="175" t="s">
        <v>371</v>
      </c>
      <c r="E449" s="299" t="s">
        <v>37</v>
      </c>
      <c r="F449" s="300">
        <v>407.02558611255012</v>
      </c>
      <c r="G449" s="301">
        <v>28.734230745369999</v>
      </c>
      <c r="H449" s="302">
        <f t="shared" si="55"/>
        <v>7.0595637536713607E-2</v>
      </c>
      <c r="I449" s="296">
        <f>VLOOKUP($A449&amp;"-"&amp;I$1,Datos_trabajo_input!$E$6:K543,7,0)</f>
        <v>0.35237019748503046</v>
      </c>
      <c r="J449" s="296">
        <f>VLOOKUP($A449&amp;"-"&amp;J$1,Datos_trabajo_input!$E$6:L543,7,0)</f>
        <v>0.17760593223298177</v>
      </c>
      <c r="K449" s="296">
        <f>VLOOKUP($A449&amp;"-"&amp;K$1,Datos_trabajo_input!$E$6:M543,7,0)</f>
        <v>0.13731837145734427</v>
      </c>
      <c r="L449" s="296">
        <f>VLOOKUP($A449&amp;"-"&amp;L$1,Datos_trabajo_input!$E$6:N543,7,0)</f>
        <v>8.2952372571942577E-3</v>
      </c>
      <c r="M449" s="296">
        <f>VLOOKUP($A449&amp;"-"&amp;M$1,Datos_trabajo_input!$E$6:O543,7,0)</f>
        <v>1.9114383206718876E-3</v>
      </c>
      <c r="N449" s="296">
        <f>VLOOKUP($A449&amp;"-"&amp;N$1,Datos_trabajo_input!$E$6:P543,7,0)</f>
        <v>0.29474700154898437</v>
      </c>
      <c r="O449" s="296">
        <f>VLOOKUP($A449&amp;"-"&amp;O$1,Datos_trabajo_input!$E$6:Q543,7,0)</f>
        <v>2.775182169779301E-2</v>
      </c>
      <c r="P449" s="297">
        <f t="shared" si="56"/>
        <v>10.125086562326461</v>
      </c>
      <c r="Q449" s="297">
        <f t="shared" si="57"/>
        <v>5.1033698385290451</v>
      </c>
      <c r="R449" s="297">
        <f t="shared" si="58"/>
        <v>3.9457377710337598</v>
      </c>
      <c r="S449" s="297">
        <f t="shared" si="59"/>
        <v>0.23835726143580993</v>
      </c>
      <c r="T449" s="297">
        <f t="shared" si="60"/>
        <v>5.4923709761728549E-2</v>
      </c>
      <c r="U449" s="297">
        <f t="shared" si="61"/>
        <v>8.4693283540144453</v>
      </c>
      <c r="V449" s="297">
        <f t="shared" si="62"/>
        <v>0.79742724826875011</v>
      </c>
      <c r="W449" s="298">
        <f t="shared" si="63"/>
        <v>28.734230745369995</v>
      </c>
    </row>
    <row r="450" spans="1:23">
      <c r="A450" s="175">
        <v>2015</v>
      </c>
      <c r="B450" s="285">
        <v>7</v>
      </c>
      <c r="C450" s="285" t="s">
        <v>125</v>
      </c>
      <c r="D450" s="175" t="s">
        <v>371</v>
      </c>
      <c r="E450" s="299" t="s">
        <v>38</v>
      </c>
      <c r="F450" s="300">
        <v>58.609775152520001</v>
      </c>
      <c r="G450" s="301">
        <v>5.6851148119400001</v>
      </c>
      <c r="H450" s="302">
        <f t="shared" ref="H450:H513" si="64">G450/F450</f>
        <v>9.6999430507038228E-2</v>
      </c>
      <c r="I450" s="296">
        <f>VLOOKUP($A450&amp;"-"&amp;I$1,Datos_trabajo_input!$E$6:K544,7,0)</f>
        <v>0.35237019748503046</v>
      </c>
      <c r="J450" s="296">
        <f>VLOOKUP($A450&amp;"-"&amp;J$1,Datos_trabajo_input!$E$6:L544,7,0)</f>
        <v>0.17760593223298177</v>
      </c>
      <c r="K450" s="296">
        <f>VLOOKUP($A450&amp;"-"&amp;K$1,Datos_trabajo_input!$E$6:M544,7,0)</f>
        <v>0.13731837145734427</v>
      </c>
      <c r="L450" s="296">
        <f>VLOOKUP($A450&amp;"-"&amp;L$1,Datos_trabajo_input!$E$6:N544,7,0)</f>
        <v>8.2952372571942577E-3</v>
      </c>
      <c r="M450" s="296">
        <f>VLOOKUP($A450&amp;"-"&amp;M$1,Datos_trabajo_input!$E$6:O544,7,0)</f>
        <v>1.9114383206718876E-3</v>
      </c>
      <c r="N450" s="296">
        <f>VLOOKUP($A450&amp;"-"&amp;N$1,Datos_trabajo_input!$E$6:P544,7,0)</f>
        <v>0.29474700154898437</v>
      </c>
      <c r="O450" s="296">
        <f>VLOOKUP($A450&amp;"-"&amp;O$1,Datos_trabajo_input!$E$6:Q544,7,0)</f>
        <v>2.775182169779301E-2</v>
      </c>
      <c r="P450" s="297">
        <f t="shared" ref="P450:P513" si="65">I450*$G450</f>
        <v>2.0032650290083698</v>
      </c>
      <c r="Q450" s="297">
        <f t="shared" ref="Q450:Q513" si="66">J450*$G450</f>
        <v>1.0097101160261366</v>
      </c>
      <c r="R450" s="297">
        <f t="shared" ref="R450:R513" si="67">K450*$G450</f>
        <v>0.78067070752362688</v>
      </c>
      <c r="S450" s="297">
        <f t="shared" ref="S450:S513" si="68">L450*$G450</f>
        <v>4.7159376199431613E-2</v>
      </c>
      <c r="T450" s="297">
        <f t="shared" ref="T450:T513" si="69">M450*$G450</f>
        <v>1.0866746308961468E-2</v>
      </c>
      <c r="U450" s="297">
        <f t="shared" ref="U450:U513" si="70">N450*$G450</f>
        <v>1.6756705442810331</v>
      </c>
      <c r="V450" s="297">
        <f t="shared" ref="V450:V513" si="71">O450*$G450</f>
        <v>0.15777229259244094</v>
      </c>
      <c r="W450" s="298">
        <f t="shared" ref="W450:W513" si="72">SUM(P450:V450)</f>
        <v>5.6851148119400001</v>
      </c>
    </row>
    <row r="451" spans="1:23">
      <c r="A451" s="178">
        <v>2015</v>
      </c>
      <c r="B451" s="285">
        <v>7</v>
      </c>
      <c r="C451" s="285" t="s">
        <v>125</v>
      </c>
      <c r="D451" s="178" t="s">
        <v>371</v>
      </c>
      <c r="E451" s="304" t="s">
        <v>39</v>
      </c>
      <c r="F451" s="305">
        <v>79.060005219800004</v>
      </c>
      <c r="G451" s="306">
        <v>5.3993534426899998</v>
      </c>
      <c r="H451" s="307">
        <f t="shared" si="64"/>
        <v>6.8294372453921504E-2</v>
      </c>
      <c r="I451" s="296">
        <f>VLOOKUP($A451&amp;"-"&amp;I$1,Datos_trabajo_input!$E$6:K545,7,0)</f>
        <v>0.35237019748503046</v>
      </c>
      <c r="J451" s="296">
        <f>VLOOKUP($A451&amp;"-"&amp;J$1,Datos_trabajo_input!$E$6:L545,7,0)</f>
        <v>0.17760593223298177</v>
      </c>
      <c r="K451" s="296">
        <f>VLOOKUP($A451&amp;"-"&amp;K$1,Datos_trabajo_input!$E$6:M545,7,0)</f>
        <v>0.13731837145734427</v>
      </c>
      <c r="L451" s="296">
        <f>VLOOKUP($A451&amp;"-"&amp;L$1,Datos_trabajo_input!$E$6:N545,7,0)</f>
        <v>8.2952372571942577E-3</v>
      </c>
      <c r="M451" s="296">
        <f>VLOOKUP($A451&amp;"-"&amp;M$1,Datos_trabajo_input!$E$6:O545,7,0)</f>
        <v>1.9114383206718876E-3</v>
      </c>
      <c r="N451" s="296">
        <f>VLOOKUP($A451&amp;"-"&amp;N$1,Datos_trabajo_input!$E$6:P545,7,0)</f>
        <v>0.29474700154898437</v>
      </c>
      <c r="O451" s="296">
        <f>VLOOKUP($A451&amp;"-"&amp;O$1,Datos_trabajo_input!$E$6:Q545,7,0)</f>
        <v>2.775182169779301E-2</v>
      </c>
      <c r="P451" s="297">
        <f t="shared" si="65"/>
        <v>1.9025712388921543</v>
      </c>
      <c r="Q451" s="297">
        <f t="shared" si="66"/>
        <v>0.95895720164431686</v>
      </c>
      <c r="R451" s="297">
        <f t="shared" si="67"/>
        <v>0.74143042167279594</v>
      </c>
      <c r="S451" s="297">
        <f t="shared" si="68"/>
        <v>4.4788917842562163E-2</v>
      </c>
      <c r="T451" s="297">
        <f t="shared" si="69"/>
        <v>1.0320531077209347E-2</v>
      </c>
      <c r="U451" s="297">
        <f t="shared" si="70"/>
        <v>1.5914432375360634</v>
      </c>
      <c r="V451" s="297">
        <f t="shared" si="71"/>
        <v>0.14984189402489773</v>
      </c>
      <c r="W451" s="298">
        <f t="shared" si="72"/>
        <v>5.3993534426899998</v>
      </c>
    </row>
    <row r="452" spans="1:23">
      <c r="A452" s="172">
        <v>2015</v>
      </c>
      <c r="B452" s="285">
        <v>4</v>
      </c>
      <c r="C452" s="285" t="s">
        <v>122</v>
      </c>
      <c r="D452" s="172" t="s">
        <v>372</v>
      </c>
      <c r="E452" s="172" t="s">
        <v>34</v>
      </c>
      <c r="F452" s="293">
        <v>880.04429093909005</v>
      </c>
      <c r="G452" s="294">
        <v>72.958248716339995</v>
      </c>
      <c r="H452" s="295">
        <f t="shared" si="64"/>
        <v>8.2902928258856923E-2</v>
      </c>
      <c r="I452" s="296">
        <f>VLOOKUP($A452&amp;"-"&amp;I$1,Datos_trabajo_input!$E$6:K546,7,0)</f>
        <v>0.35237019748503046</v>
      </c>
      <c r="J452" s="296">
        <f>VLOOKUP($A452&amp;"-"&amp;J$1,Datos_trabajo_input!$E$6:L546,7,0)</f>
        <v>0.17760593223298177</v>
      </c>
      <c r="K452" s="296">
        <f>VLOOKUP($A452&amp;"-"&amp;K$1,Datos_trabajo_input!$E$6:M546,7,0)</f>
        <v>0.13731837145734427</v>
      </c>
      <c r="L452" s="296">
        <f>VLOOKUP($A452&amp;"-"&amp;L$1,Datos_trabajo_input!$E$6:N546,7,0)</f>
        <v>8.2952372571942577E-3</v>
      </c>
      <c r="M452" s="296">
        <f>VLOOKUP($A452&amp;"-"&amp;M$1,Datos_trabajo_input!$E$6:O546,7,0)</f>
        <v>1.9114383206718876E-3</v>
      </c>
      <c r="N452" s="296">
        <f>VLOOKUP($A452&amp;"-"&amp;N$1,Datos_trabajo_input!$E$6:P546,7,0)</f>
        <v>0.29474700154898437</v>
      </c>
      <c r="O452" s="296">
        <f>VLOOKUP($A452&amp;"-"&amp;O$1,Datos_trabajo_input!$E$6:Q546,7,0)</f>
        <v>2.775182169779301E-2</v>
      </c>
      <c r="P452" s="297">
        <f t="shared" si="65"/>
        <v>25.708312508338693</v>
      </c>
      <c r="Q452" s="297">
        <f t="shared" si="66"/>
        <v>12.957817777351311</v>
      </c>
      <c r="R452" s="297">
        <f t="shared" si="67"/>
        <v>10.018507898107686</v>
      </c>
      <c r="S452" s="297">
        <f t="shared" si="68"/>
        <v>0.60520598297142869</v>
      </c>
      <c r="T452" s="297">
        <f t="shared" si="69"/>
        <v>0.13945519240552282</v>
      </c>
      <c r="U452" s="297">
        <f t="shared" si="70"/>
        <v>21.504225047406251</v>
      </c>
      <c r="V452" s="297">
        <f t="shared" si="71"/>
        <v>2.0247243097591032</v>
      </c>
      <c r="W452" s="298">
        <f t="shared" si="72"/>
        <v>72.958248716339995</v>
      </c>
    </row>
    <row r="453" spans="1:23">
      <c r="A453" s="175">
        <v>2015</v>
      </c>
      <c r="B453" s="285">
        <v>4</v>
      </c>
      <c r="C453" s="285" t="s">
        <v>122</v>
      </c>
      <c r="D453" s="175" t="s">
        <v>372</v>
      </c>
      <c r="E453" s="299" t="s">
        <v>25</v>
      </c>
      <c r="F453" s="300">
        <v>73.593411192540003</v>
      </c>
      <c r="G453" s="301">
        <v>3.8972127850799998</v>
      </c>
      <c r="H453" s="302">
        <f t="shared" si="64"/>
        <v>5.2956001385556804E-2</v>
      </c>
      <c r="I453" s="296">
        <f>VLOOKUP($A453&amp;"-"&amp;I$1,Datos_trabajo_input!$E$6:K547,7,0)</f>
        <v>0.35237019748503046</v>
      </c>
      <c r="J453" s="296">
        <f>VLOOKUP($A453&amp;"-"&amp;J$1,Datos_trabajo_input!$E$6:L547,7,0)</f>
        <v>0.17760593223298177</v>
      </c>
      <c r="K453" s="296">
        <f>VLOOKUP($A453&amp;"-"&amp;K$1,Datos_trabajo_input!$E$6:M547,7,0)</f>
        <v>0.13731837145734427</v>
      </c>
      <c r="L453" s="296">
        <f>VLOOKUP($A453&amp;"-"&amp;L$1,Datos_trabajo_input!$E$6:N547,7,0)</f>
        <v>8.2952372571942577E-3</v>
      </c>
      <c r="M453" s="296">
        <f>VLOOKUP($A453&amp;"-"&amp;M$1,Datos_trabajo_input!$E$6:O547,7,0)</f>
        <v>1.9114383206718876E-3</v>
      </c>
      <c r="N453" s="296">
        <f>VLOOKUP($A453&amp;"-"&amp;N$1,Datos_trabajo_input!$E$6:P547,7,0)</f>
        <v>0.29474700154898437</v>
      </c>
      <c r="O453" s="296">
        <f>VLOOKUP($A453&amp;"-"&amp;O$1,Datos_trabajo_input!$E$6:Q547,7,0)</f>
        <v>2.775182169779301E-2</v>
      </c>
      <c r="P453" s="297">
        <f t="shared" si="65"/>
        <v>1.3732616387198251</v>
      </c>
      <c r="Q453" s="297">
        <f t="shared" si="66"/>
        <v>0.69216810980442856</v>
      </c>
      <c r="R453" s="297">
        <f t="shared" si="67"/>
        <v>0.53515891286992656</v>
      </c>
      <c r="S453" s="297">
        <f t="shared" si="68"/>
        <v>3.2328304694009415E-2</v>
      </c>
      <c r="T453" s="297">
        <f t="shared" si="69"/>
        <v>7.449281861214325E-3</v>
      </c>
      <c r="U453" s="297">
        <f t="shared" si="70"/>
        <v>1.1486917828006964</v>
      </c>
      <c r="V453" s="297">
        <f t="shared" si="71"/>
        <v>0.10815475432989946</v>
      </c>
      <c r="W453" s="298">
        <f t="shared" si="72"/>
        <v>3.8972127850799994</v>
      </c>
    </row>
    <row r="454" spans="1:23">
      <c r="A454" s="175">
        <v>2015</v>
      </c>
      <c r="B454" s="285">
        <v>4</v>
      </c>
      <c r="C454" s="285" t="s">
        <v>122</v>
      </c>
      <c r="D454" s="175" t="s">
        <v>372</v>
      </c>
      <c r="E454" s="299" t="s">
        <v>26</v>
      </c>
      <c r="F454" s="300">
        <v>159.9215214589</v>
      </c>
      <c r="G454" s="301">
        <v>15.387267867889999</v>
      </c>
      <c r="H454" s="302">
        <f t="shared" si="64"/>
        <v>9.6217618038636182E-2</v>
      </c>
      <c r="I454" s="296">
        <f>VLOOKUP($A454&amp;"-"&amp;I$1,Datos_trabajo_input!$E$6:K548,7,0)</f>
        <v>0.35237019748503046</v>
      </c>
      <c r="J454" s="296">
        <f>VLOOKUP($A454&amp;"-"&amp;J$1,Datos_trabajo_input!$E$6:L548,7,0)</f>
        <v>0.17760593223298177</v>
      </c>
      <c r="K454" s="296">
        <f>VLOOKUP($A454&amp;"-"&amp;K$1,Datos_trabajo_input!$E$6:M548,7,0)</f>
        <v>0.13731837145734427</v>
      </c>
      <c r="L454" s="296">
        <f>VLOOKUP($A454&amp;"-"&amp;L$1,Datos_trabajo_input!$E$6:N548,7,0)</f>
        <v>8.2952372571942577E-3</v>
      </c>
      <c r="M454" s="296">
        <f>VLOOKUP($A454&amp;"-"&amp;M$1,Datos_trabajo_input!$E$6:O548,7,0)</f>
        <v>1.9114383206718876E-3</v>
      </c>
      <c r="N454" s="296">
        <f>VLOOKUP($A454&amp;"-"&amp;N$1,Datos_trabajo_input!$E$6:P548,7,0)</f>
        <v>0.29474700154898437</v>
      </c>
      <c r="O454" s="296">
        <f>VLOOKUP($A454&amp;"-"&amp;O$1,Datos_trabajo_input!$E$6:Q548,7,0)</f>
        <v>2.775182169779301E-2</v>
      </c>
      <c r="P454" s="297">
        <f t="shared" si="65"/>
        <v>5.4220146173634625</v>
      </c>
      <c r="Q454" s="297">
        <f t="shared" si="66"/>
        <v>2.7328700541952089</v>
      </c>
      <c r="R454" s="297">
        <f t="shared" si="67"/>
        <v>2.1129545647965768</v>
      </c>
      <c r="S454" s="297">
        <f t="shared" si="68"/>
        <v>0.12764103770414917</v>
      </c>
      <c r="T454" s="297">
        <f t="shared" si="69"/>
        <v>2.9411813453128158E-2</v>
      </c>
      <c r="U454" s="297">
        <f t="shared" si="70"/>
        <v>4.5353510660916108</v>
      </c>
      <c r="V454" s="297">
        <f t="shared" si="71"/>
        <v>0.42702471428586286</v>
      </c>
      <c r="W454" s="298">
        <f t="shared" si="72"/>
        <v>15.387267867889999</v>
      </c>
    </row>
    <row r="455" spans="1:23">
      <c r="A455" s="175">
        <v>2015</v>
      </c>
      <c r="B455" s="285">
        <v>4</v>
      </c>
      <c r="C455" s="285" t="s">
        <v>122</v>
      </c>
      <c r="D455" s="175" t="s">
        <v>372</v>
      </c>
      <c r="E455" s="299" t="s">
        <v>27</v>
      </c>
      <c r="F455" s="300">
        <v>256.47011732028</v>
      </c>
      <c r="G455" s="301">
        <v>11.46796962362</v>
      </c>
      <c r="H455" s="302">
        <f t="shared" si="64"/>
        <v>4.4714642561257123E-2</v>
      </c>
      <c r="I455" s="296">
        <f>VLOOKUP($A455&amp;"-"&amp;I$1,Datos_trabajo_input!$E$6:K549,7,0)</f>
        <v>0.35237019748503046</v>
      </c>
      <c r="J455" s="296">
        <f>VLOOKUP($A455&amp;"-"&amp;J$1,Datos_trabajo_input!$E$6:L549,7,0)</f>
        <v>0.17760593223298177</v>
      </c>
      <c r="K455" s="296">
        <f>VLOOKUP($A455&amp;"-"&amp;K$1,Datos_trabajo_input!$E$6:M549,7,0)</f>
        <v>0.13731837145734427</v>
      </c>
      <c r="L455" s="296">
        <f>VLOOKUP($A455&amp;"-"&amp;L$1,Datos_trabajo_input!$E$6:N549,7,0)</f>
        <v>8.2952372571942577E-3</v>
      </c>
      <c r="M455" s="296">
        <f>VLOOKUP($A455&amp;"-"&amp;M$1,Datos_trabajo_input!$E$6:O549,7,0)</f>
        <v>1.9114383206718876E-3</v>
      </c>
      <c r="N455" s="296">
        <f>VLOOKUP($A455&amp;"-"&amp;N$1,Datos_trabajo_input!$E$6:P549,7,0)</f>
        <v>0.29474700154898437</v>
      </c>
      <c r="O455" s="296">
        <f>VLOOKUP($A455&amp;"-"&amp;O$1,Datos_trabajo_input!$E$6:Q549,7,0)</f>
        <v>2.775182169779301E-2</v>
      </c>
      <c r="P455" s="297">
        <f t="shared" si="65"/>
        <v>4.0409707210273096</v>
      </c>
      <c r="Q455" s="297">
        <f t="shared" si="66"/>
        <v>2.0367794358225471</v>
      </c>
      <c r="R455" s="297">
        <f t="shared" si="67"/>
        <v>1.5747629126377918</v>
      </c>
      <c r="S455" s="297">
        <f t="shared" si="68"/>
        <v>9.512952888622464E-2</v>
      </c>
      <c r="T455" s="297">
        <f t="shared" si="69"/>
        <v>2.1920316598888431E-2</v>
      </c>
      <c r="U455" s="297">
        <f t="shared" si="70"/>
        <v>3.38014966041683</v>
      </c>
      <c r="V455" s="297">
        <f t="shared" si="71"/>
        <v>0.31825704823040868</v>
      </c>
      <c r="W455" s="298">
        <f t="shared" si="72"/>
        <v>11.46796962362</v>
      </c>
    </row>
    <row r="456" spans="1:23">
      <c r="A456" s="175">
        <v>2015</v>
      </c>
      <c r="B456" s="285">
        <v>4</v>
      </c>
      <c r="C456" s="285" t="s">
        <v>122</v>
      </c>
      <c r="D456" s="175" t="s">
        <v>372</v>
      </c>
      <c r="E456" s="299" t="s">
        <v>28</v>
      </c>
      <c r="F456" s="300">
        <v>122.91702983553</v>
      </c>
      <c r="G456" s="301">
        <v>9.3249754449500006</v>
      </c>
      <c r="H456" s="302">
        <f t="shared" si="64"/>
        <v>7.5863982862483331E-2</v>
      </c>
      <c r="I456" s="296">
        <f>VLOOKUP($A456&amp;"-"&amp;I$1,Datos_trabajo_input!$E$6:K550,7,0)</f>
        <v>0.35237019748503046</v>
      </c>
      <c r="J456" s="296">
        <f>VLOOKUP($A456&amp;"-"&amp;J$1,Datos_trabajo_input!$E$6:L550,7,0)</f>
        <v>0.17760593223298177</v>
      </c>
      <c r="K456" s="296">
        <f>VLOOKUP($A456&amp;"-"&amp;K$1,Datos_trabajo_input!$E$6:M550,7,0)</f>
        <v>0.13731837145734427</v>
      </c>
      <c r="L456" s="296">
        <f>VLOOKUP($A456&amp;"-"&amp;L$1,Datos_trabajo_input!$E$6:N550,7,0)</f>
        <v>8.2952372571942577E-3</v>
      </c>
      <c r="M456" s="296">
        <f>VLOOKUP($A456&amp;"-"&amp;M$1,Datos_trabajo_input!$E$6:O550,7,0)</f>
        <v>1.9114383206718876E-3</v>
      </c>
      <c r="N456" s="296">
        <f>VLOOKUP($A456&amp;"-"&amp;N$1,Datos_trabajo_input!$E$6:P550,7,0)</f>
        <v>0.29474700154898437</v>
      </c>
      <c r="O456" s="296">
        <f>VLOOKUP($A456&amp;"-"&amp;O$1,Datos_trabajo_input!$E$6:Q550,7,0)</f>
        <v>2.775182169779301E-2</v>
      </c>
      <c r="P456" s="297">
        <f t="shared" si="65"/>
        <v>3.2858434390800917</v>
      </c>
      <c r="Q456" s="297">
        <f t="shared" si="66"/>
        <v>1.6561709569500087</v>
      </c>
      <c r="R456" s="297">
        <f t="shared" si="67"/>
        <v>1.2804904419802583</v>
      </c>
      <c r="S456" s="297">
        <f t="shared" si="68"/>
        <v>7.7352883733370847E-2</v>
      </c>
      <c r="T456" s="297">
        <f t="shared" si="69"/>
        <v>1.7824115404801819E-2</v>
      </c>
      <c r="U456" s="297">
        <f t="shared" si="70"/>
        <v>2.748508551916919</v>
      </c>
      <c r="V456" s="297">
        <f t="shared" si="71"/>
        <v>0.25878505588455047</v>
      </c>
      <c r="W456" s="298">
        <f t="shared" si="72"/>
        <v>9.3249754449500006</v>
      </c>
    </row>
    <row r="457" spans="1:23">
      <c r="A457" s="175">
        <v>2015</v>
      </c>
      <c r="B457" s="285">
        <v>4</v>
      </c>
      <c r="C457" s="285" t="s">
        <v>122</v>
      </c>
      <c r="D457" s="175" t="s">
        <v>372</v>
      </c>
      <c r="E457" s="299" t="s">
        <v>29</v>
      </c>
      <c r="F457" s="300">
        <v>341.01912911416002</v>
      </c>
      <c r="G457" s="301">
        <v>35.269020936179999</v>
      </c>
      <c r="H457" s="302">
        <f t="shared" si="64"/>
        <v>0.10342241219076392</v>
      </c>
      <c r="I457" s="296">
        <f>VLOOKUP($A457&amp;"-"&amp;I$1,Datos_trabajo_input!$E$6:K551,7,0)</f>
        <v>0.35237019748503046</v>
      </c>
      <c r="J457" s="296">
        <f>VLOOKUP($A457&amp;"-"&amp;J$1,Datos_trabajo_input!$E$6:L551,7,0)</f>
        <v>0.17760593223298177</v>
      </c>
      <c r="K457" s="296">
        <f>VLOOKUP($A457&amp;"-"&amp;K$1,Datos_trabajo_input!$E$6:M551,7,0)</f>
        <v>0.13731837145734427</v>
      </c>
      <c r="L457" s="296">
        <f>VLOOKUP($A457&amp;"-"&amp;L$1,Datos_trabajo_input!$E$6:N551,7,0)</f>
        <v>8.2952372571942577E-3</v>
      </c>
      <c r="M457" s="296">
        <f>VLOOKUP($A457&amp;"-"&amp;M$1,Datos_trabajo_input!$E$6:O551,7,0)</f>
        <v>1.9114383206718876E-3</v>
      </c>
      <c r="N457" s="296">
        <f>VLOOKUP($A457&amp;"-"&amp;N$1,Datos_trabajo_input!$E$6:P551,7,0)</f>
        <v>0.29474700154898437</v>
      </c>
      <c r="O457" s="296">
        <f>VLOOKUP($A457&amp;"-"&amp;O$1,Datos_trabajo_input!$E$6:Q551,7,0)</f>
        <v>2.775182169779301E-2</v>
      </c>
      <c r="P457" s="297">
        <f t="shared" si="65"/>
        <v>12.42775187238542</v>
      </c>
      <c r="Q457" s="297">
        <f t="shared" si="66"/>
        <v>6.2639873423147998</v>
      </c>
      <c r="R457" s="297">
        <f t="shared" si="67"/>
        <v>4.8430845178512172</v>
      </c>
      <c r="S457" s="297">
        <f t="shared" si="68"/>
        <v>0.29256489649456463</v>
      </c>
      <c r="T457" s="297">
        <f t="shared" si="69"/>
        <v>6.7414558149993545E-2</v>
      </c>
      <c r="U457" s="297">
        <f t="shared" si="70"/>
        <v>10.395438168507408</v>
      </c>
      <c r="V457" s="297">
        <f t="shared" si="71"/>
        <v>0.97877958047659608</v>
      </c>
      <c r="W457" s="298">
        <f t="shared" si="72"/>
        <v>35.269020936179999</v>
      </c>
    </row>
    <row r="458" spans="1:23">
      <c r="A458" s="175">
        <v>2015</v>
      </c>
      <c r="B458" s="285">
        <v>4</v>
      </c>
      <c r="C458" s="285" t="s">
        <v>122</v>
      </c>
      <c r="D458" s="175" t="s">
        <v>372</v>
      </c>
      <c r="E458" s="299" t="s">
        <v>30</v>
      </c>
      <c r="F458" s="300">
        <v>803.31294545936998</v>
      </c>
      <c r="G458" s="301">
        <v>65.94663261945</v>
      </c>
      <c r="H458" s="302">
        <f t="shared" si="64"/>
        <v>8.2093327379081121E-2</v>
      </c>
      <c r="I458" s="296">
        <f>VLOOKUP($A458&amp;"-"&amp;I$1,Datos_trabajo_input!$E$6:K552,7,0)</f>
        <v>0.35237019748503046</v>
      </c>
      <c r="J458" s="296">
        <f>VLOOKUP($A458&amp;"-"&amp;J$1,Datos_trabajo_input!$E$6:L552,7,0)</f>
        <v>0.17760593223298177</v>
      </c>
      <c r="K458" s="296">
        <f>VLOOKUP($A458&amp;"-"&amp;K$1,Datos_trabajo_input!$E$6:M552,7,0)</f>
        <v>0.13731837145734427</v>
      </c>
      <c r="L458" s="296">
        <f>VLOOKUP($A458&amp;"-"&amp;L$1,Datos_trabajo_input!$E$6:N552,7,0)</f>
        <v>8.2952372571942577E-3</v>
      </c>
      <c r="M458" s="296">
        <f>VLOOKUP($A458&amp;"-"&amp;M$1,Datos_trabajo_input!$E$6:O552,7,0)</f>
        <v>1.9114383206718876E-3</v>
      </c>
      <c r="N458" s="296">
        <f>VLOOKUP($A458&amp;"-"&amp;N$1,Datos_trabajo_input!$E$6:P552,7,0)</f>
        <v>0.29474700154898437</v>
      </c>
      <c r="O458" s="296">
        <f>VLOOKUP($A458&amp;"-"&amp;O$1,Datos_trabajo_input!$E$6:Q552,7,0)</f>
        <v>2.775182169779301E-2</v>
      </c>
      <c r="P458" s="297">
        <f t="shared" si="65"/>
        <v>23.237627959588348</v>
      </c>
      <c r="Q458" s="297">
        <f t="shared" si="66"/>
        <v>11.712513164003381</v>
      </c>
      <c r="R458" s="297">
        <f t="shared" si="67"/>
        <v>9.0556841943986512</v>
      </c>
      <c r="S458" s="297">
        <f t="shared" si="68"/>
        <v>0.54704296389136375</v>
      </c>
      <c r="T458" s="297">
        <f t="shared" si="69"/>
        <v>0.12605292070808743</v>
      </c>
      <c r="U458" s="297">
        <f t="shared" si="70"/>
        <v>19.437572226835332</v>
      </c>
      <c r="V458" s="297">
        <f t="shared" si="71"/>
        <v>1.8301391900248367</v>
      </c>
      <c r="W458" s="298">
        <f t="shared" si="72"/>
        <v>65.94663261945</v>
      </c>
    </row>
    <row r="459" spans="1:23">
      <c r="A459" s="175">
        <v>2015</v>
      </c>
      <c r="B459" s="285">
        <v>4</v>
      </c>
      <c r="C459" s="285" t="s">
        <v>122</v>
      </c>
      <c r="D459" s="175" t="s">
        <v>372</v>
      </c>
      <c r="E459" s="299" t="s">
        <v>118</v>
      </c>
      <c r="F459" s="300">
        <v>3276.3664244761999</v>
      </c>
      <c r="G459" s="301">
        <v>304.66917785473998</v>
      </c>
      <c r="H459" s="302">
        <f t="shared" si="64"/>
        <v>9.2989958503633535E-2</v>
      </c>
      <c r="I459" s="296">
        <f>VLOOKUP($A459&amp;"-"&amp;I$1,Datos_trabajo_input!$E$6:K553,7,0)</f>
        <v>0.35237019748503046</v>
      </c>
      <c r="J459" s="296">
        <f>VLOOKUP($A459&amp;"-"&amp;J$1,Datos_trabajo_input!$E$6:L553,7,0)</f>
        <v>0.17760593223298177</v>
      </c>
      <c r="K459" s="296">
        <f>VLOOKUP($A459&amp;"-"&amp;K$1,Datos_trabajo_input!$E$6:M553,7,0)</f>
        <v>0.13731837145734427</v>
      </c>
      <c r="L459" s="296">
        <f>VLOOKUP($A459&amp;"-"&amp;L$1,Datos_trabajo_input!$E$6:N553,7,0)</f>
        <v>8.2952372571942577E-3</v>
      </c>
      <c r="M459" s="296">
        <f>VLOOKUP($A459&amp;"-"&amp;M$1,Datos_trabajo_input!$E$6:O553,7,0)</f>
        <v>1.9114383206718876E-3</v>
      </c>
      <c r="N459" s="296">
        <f>VLOOKUP($A459&amp;"-"&amp;N$1,Datos_trabajo_input!$E$6:P553,7,0)</f>
        <v>0.29474700154898437</v>
      </c>
      <c r="O459" s="296">
        <f>VLOOKUP($A459&amp;"-"&amp;O$1,Datos_trabajo_input!$E$6:Q553,7,0)</f>
        <v>2.775182169779301E-2</v>
      </c>
      <c r="P459" s="297">
        <f t="shared" si="65"/>
        <v>107.3563383682766</v>
      </c>
      <c r="Q459" s="297">
        <f t="shared" si="66"/>
        <v>54.11105335554722</v>
      </c>
      <c r="R459" s="297">
        <f t="shared" si="67"/>
        <v>41.836675336260875</v>
      </c>
      <c r="S459" s="297">
        <f t="shared" si="68"/>
        <v>2.5273031152593828</v>
      </c>
      <c r="T459" s="297">
        <f t="shared" si="69"/>
        <v>0.58235634167914885</v>
      </c>
      <c r="U459" s="297">
        <f t="shared" si="70"/>
        <v>89.80032663707884</v>
      </c>
      <c r="V459" s="297">
        <f t="shared" si="71"/>
        <v>8.4551247006379313</v>
      </c>
      <c r="W459" s="298">
        <f t="shared" si="72"/>
        <v>304.66917785473998</v>
      </c>
    </row>
    <row r="460" spans="1:23">
      <c r="A460" s="175">
        <v>2015</v>
      </c>
      <c r="B460" s="285">
        <v>4</v>
      </c>
      <c r="C460" s="285" t="s">
        <v>122</v>
      </c>
      <c r="D460" s="175" t="s">
        <v>372</v>
      </c>
      <c r="E460" s="299" t="s">
        <v>32</v>
      </c>
      <c r="F460" s="300">
        <v>417.79985888441001</v>
      </c>
      <c r="G460" s="301">
        <v>27.516399699490002</v>
      </c>
      <c r="H460" s="302">
        <f t="shared" si="64"/>
        <v>6.5860241726655985E-2</v>
      </c>
      <c r="I460" s="296">
        <f>VLOOKUP($A460&amp;"-"&amp;I$1,Datos_trabajo_input!$E$6:K554,7,0)</f>
        <v>0.35237019748503046</v>
      </c>
      <c r="J460" s="296">
        <f>VLOOKUP($A460&amp;"-"&amp;J$1,Datos_trabajo_input!$E$6:L554,7,0)</f>
        <v>0.17760593223298177</v>
      </c>
      <c r="K460" s="296">
        <f>VLOOKUP($A460&amp;"-"&amp;K$1,Datos_trabajo_input!$E$6:M554,7,0)</f>
        <v>0.13731837145734427</v>
      </c>
      <c r="L460" s="296">
        <f>VLOOKUP($A460&amp;"-"&amp;L$1,Datos_trabajo_input!$E$6:N554,7,0)</f>
        <v>8.2952372571942577E-3</v>
      </c>
      <c r="M460" s="296">
        <f>VLOOKUP($A460&amp;"-"&amp;M$1,Datos_trabajo_input!$E$6:O554,7,0)</f>
        <v>1.9114383206718876E-3</v>
      </c>
      <c r="N460" s="296">
        <f>VLOOKUP($A460&amp;"-"&amp;N$1,Datos_trabajo_input!$E$6:P554,7,0)</f>
        <v>0.29474700154898437</v>
      </c>
      <c r="O460" s="296">
        <f>VLOOKUP($A460&amp;"-"&amp;O$1,Datos_trabajo_input!$E$6:Q554,7,0)</f>
        <v>2.775182169779301E-2</v>
      </c>
      <c r="P460" s="297">
        <f t="shared" si="65"/>
        <v>9.6959591961863243</v>
      </c>
      <c r="Q460" s="297">
        <f t="shared" si="66"/>
        <v>4.8870758203232612</v>
      </c>
      <c r="R460" s="297">
        <f t="shared" si="67"/>
        <v>3.7785071951033244</v>
      </c>
      <c r="S460" s="297">
        <f t="shared" si="68"/>
        <v>0.22825506397105833</v>
      </c>
      <c r="T460" s="297">
        <f t="shared" si="69"/>
        <v>5.2595900832529602E-2</v>
      </c>
      <c r="U460" s="297">
        <f t="shared" si="70"/>
        <v>8.1103763048480531</v>
      </c>
      <c r="V460" s="297">
        <f t="shared" si="71"/>
        <v>0.76363021822545174</v>
      </c>
      <c r="W460" s="298">
        <f t="shared" si="72"/>
        <v>27.516399699490002</v>
      </c>
    </row>
    <row r="461" spans="1:23">
      <c r="A461" s="175">
        <v>2015</v>
      </c>
      <c r="B461" s="285">
        <v>4</v>
      </c>
      <c r="C461" s="285" t="s">
        <v>122</v>
      </c>
      <c r="D461" s="175" t="s">
        <v>372</v>
      </c>
      <c r="E461" s="299" t="s">
        <v>33</v>
      </c>
      <c r="F461" s="300">
        <v>477.03118531206002</v>
      </c>
      <c r="G461" s="301">
        <v>37.325459396379998</v>
      </c>
      <c r="H461" s="302">
        <f t="shared" si="64"/>
        <v>7.8245323462370203E-2</v>
      </c>
      <c r="I461" s="296">
        <f>VLOOKUP($A461&amp;"-"&amp;I$1,Datos_trabajo_input!$E$6:K555,7,0)</f>
        <v>0.35237019748503046</v>
      </c>
      <c r="J461" s="296">
        <f>VLOOKUP($A461&amp;"-"&amp;J$1,Datos_trabajo_input!$E$6:L555,7,0)</f>
        <v>0.17760593223298177</v>
      </c>
      <c r="K461" s="296">
        <f>VLOOKUP($A461&amp;"-"&amp;K$1,Datos_trabajo_input!$E$6:M555,7,0)</f>
        <v>0.13731837145734427</v>
      </c>
      <c r="L461" s="296">
        <f>VLOOKUP($A461&amp;"-"&amp;L$1,Datos_trabajo_input!$E$6:N555,7,0)</f>
        <v>8.2952372571942577E-3</v>
      </c>
      <c r="M461" s="296">
        <f>VLOOKUP($A461&amp;"-"&amp;M$1,Datos_trabajo_input!$E$6:O555,7,0)</f>
        <v>1.9114383206718876E-3</v>
      </c>
      <c r="N461" s="296">
        <f>VLOOKUP($A461&amp;"-"&amp;N$1,Datos_trabajo_input!$E$6:P555,7,0)</f>
        <v>0.29474700154898437</v>
      </c>
      <c r="O461" s="296">
        <f>VLOOKUP($A461&amp;"-"&amp;O$1,Datos_trabajo_input!$E$6:Q555,7,0)</f>
        <v>2.775182169779301E-2</v>
      </c>
      <c r="P461" s="297">
        <f t="shared" si="65"/>
        <v>13.152379498721906</v>
      </c>
      <c r="Q461" s="297">
        <f t="shared" si="66"/>
        <v>6.6292230121183788</v>
      </c>
      <c r="R461" s="297">
        <f t="shared" si="67"/>
        <v>5.1254712982081294</v>
      </c>
      <c r="S461" s="297">
        <f t="shared" si="68"/>
        <v>0.30962354142674287</v>
      </c>
      <c r="T461" s="297">
        <f t="shared" si="69"/>
        <v>7.134531342692331E-2</v>
      </c>
      <c r="U461" s="297">
        <f t="shared" si="70"/>
        <v>11.001567238521368</v>
      </c>
      <c r="V461" s="297">
        <f t="shared" si="71"/>
        <v>1.0358494939565503</v>
      </c>
      <c r="W461" s="298">
        <f t="shared" si="72"/>
        <v>37.325459396379998</v>
      </c>
    </row>
    <row r="462" spans="1:23">
      <c r="A462" s="175">
        <v>2015</v>
      </c>
      <c r="B462" s="285">
        <v>4</v>
      </c>
      <c r="C462" s="285" t="s">
        <v>122</v>
      </c>
      <c r="D462" s="175" t="s">
        <v>372</v>
      </c>
      <c r="E462" s="299" t="s">
        <v>35</v>
      </c>
      <c r="F462" s="300">
        <v>445.21848878439988</v>
      </c>
      <c r="G462" s="301">
        <v>44.464806522430003</v>
      </c>
      <c r="H462" s="302">
        <f t="shared" si="64"/>
        <v>9.9871877836507347E-2</v>
      </c>
      <c r="I462" s="296">
        <f>VLOOKUP($A462&amp;"-"&amp;I$1,Datos_trabajo_input!$E$6:K556,7,0)</f>
        <v>0.35237019748503046</v>
      </c>
      <c r="J462" s="296">
        <f>VLOOKUP($A462&amp;"-"&amp;J$1,Datos_trabajo_input!$E$6:L556,7,0)</f>
        <v>0.17760593223298177</v>
      </c>
      <c r="K462" s="296">
        <f>VLOOKUP($A462&amp;"-"&amp;K$1,Datos_trabajo_input!$E$6:M556,7,0)</f>
        <v>0.13731837145734427</v>
      </c>
      <c r="L462" s="296">
        <f>VLOOKUP($A462&amp;"-"&amp;L$1,Datos_trabajo_input!$E$6:N556,7,0)</f>
        <v>8.2952372571942577E-3</v>
      </c>
      <c r="M462" s="296">
        <f>VLOOKUP($A462&amp;"-"&amp;M$1,Datos_trabajo_input!$E$6:O556,7,0)</f>
        <v>1.9114383206718876E-3</v>
      </c>
      <c r="N462" s="296">
        <f>VLOOKUP($A462&amp;"-"&amp;N$1,Datos_trabajo_input!$E$6:P556,7,0)</f>
        <v>0.29474700154898437</v>
      </c>
      <c r="O462" s="296">
        <f>VLOOKUP($A462&amp;"-"&amp;O$1,Datos_trabajo_input!$E$6:Q556,7,0)</f>
        <v>2.775182169779301E-2</v>
      </c>
      <c r="P462" s="297">
        <f t="shared" si="65"/>
        <v>15.66807265544233</v>
      </c>
      <c r="Q462" s="297">
        <f t="shared" si="66"/>
        <v>7.8972134139753489</v>
      </c>
      <c r="R462" s="297">
        <f t="shared" si="67"/>
        <v>6.1058348188259872</v>
      </c>
      <c r="S462" s="297">
        <f t="shared" si="68"/>
        <v>0.3688461196987956</v>
      </c>
      <c r="T462" s="297">
        <f t="shared" si="69"/>
        <v>8.4991735108234004E-2</v>
      </c>
      <c r="U462" s="297">
        <f t="shared" si="70"/>
        <v>13.105868396941966</v>
      </c>
      <c r="V462" s="297">
        <f t="shared" si="71"/>
        <v>1.2339793824373411</v>
      </c>
      <c r="W462" s="298">
        <f t="shared" si="72"/>
        <v>44.464806522430003</v>
      </c>
    </row>
    <row r="463" spans="1:23">
      <c r="A463" s="175">
        <v>2015</v>
      </c>
      <c r="B463" s="285">
        <v>4</v>
      </c>
      <c r="C463" s="285" t="s">
        <v>122</v>
      </c>
      <c r="D463" s="175" t="s">
        <v>372</v>
      </c>
      <c r="E463" s="299" t="s">
        <v>36</v>
      </c>
      <c r="F463" s="300">
        <v>172.73263715146999</v>
      </c>
      <c r="G463" s="301">
        <v>17.634824686369999</v>
      </c>
      <c r="H463" s="302">
        <f t="shared" si="64"/>
        <v>0.10209318271975404</v>
      </c>
      <c r="I463" s="296">
        <f>VLOOKUP($A463&amp;"-"&amp;I$1,Datos_trabajo_input!$E$6:K557,7,0)</f>
        <v>0.35237019748503046</v>
      </c>
      <c r="J463" s="296">
        <f>VLOOKUP($A463&amp;"-"&amp;J$1,Datos_trabajo_input!$E$6:L557,7,0)</f>
        <v>0.17760593223298177</v>
      </c>
      <c r="K463" s="296">
        <f>VLOOKUP($A463&amp;"-"&amp;K$1,Datos_trabajo_input!$E$6:M557,7,0)</f>
        <v>0.13731837145734427</v>
      </c>
      <c r="L463" s="296">
        <f>VLOOKUP($A463&amp;"-"&amp;L$1,Datos_trabajo_input!$E$6:N557,7,0)</f>
        <v>8.2952372571942577E-3</v>
      </c>
      <c r="M463" s="296">
        <f>VLOOKUP($A463&amp;"-"&amp;M$1,Datos_trabajo_input!$E$6:O557,7,0)</f>
        <v>1.9114383206718876E-3</v>
      </c>
      <c r="N463" s="296">
        <f>VLOOKUP($A463&amp;"-"&amp;N$1,Datos_trabajo_input!$E$6:P557,7,0)</f>
        <v>0.29474700154898437</v>
      </c>
      <c r="O463" s="296">
        <f>VLOOKUP($A463&amp;"-"&amp;O$1,Datos_trabajo_input!$E$6:Q557,7,0)</f>
        <v>2.775182169779301E-2</v>
      </c>
      <c r="P463" s="297">
        <f t="shared" si="65"/>
        <v>6.2139866573500866</v>
      </c>
      <c r="Q463" s="297">
        <f t="shared" si="66"/>
        <v>3.1320494781879442</v>
      </c>
      <c r="R463" s="297">
        <f t="shared" si="67"/>
        <v>2.4215854068681</v>
      </c>
      <c r="S463" s="297">
        <f t="shared" si="68"/>
        <v>0.14628505476246545</v>
      </c>
      <c r="T463" s="297">
        <f t="shared" si="69"/>
        <v>3.3707879683858216E-2</v>
      </c>
      <c r="U463" s="297">
        <f t="shared" si="70"/>
        <v>5.1978116991495655</v>
      </c>
      <c r="V463" s="297">
        <f t="shared" si="71"/>
        <v>0.48939851036797877</v>
      </c>
      <c r="W463" s="298">
        <f t="shared" si="72"/>
        <v>17.634824686369999</v>
      </c>
    </row>
    <row r="464" spans="1:23">
      <c r="A464" s="175">
        <v>2015</v>
      </c>
      <c r="B464" s="285">
        <v>4</v>
      </c>
      <c r="C464" s="285" t="s">
        <v>122</v>
      </c>
      <c r="D464" s="175" t="s">
        <v>372</v>
      </c>
      <c r="E464" s="299" t="s">
        <v>37</v>
      </c>
      <c r="F464" s="300">
        <v>414.58665462339002</v>
      </c>
      <c r="G464" s="301">
        <v>35.31306026267</v>
      </c>
      <c r="H464" s="302">
        <f t="shared" si="64"/>
        <v>8.5176548422062306E-2</v>
      </c>
      <c r="I464" s="296">
        <f>VLOOKUP($A464&amp;"-"&amp;I$1,Datos_trabajo_input!$E$6:K558,7,0)</f>
        <v>0.35237019748503046</v>
      </c>
      <c r="J464" s="296">
        <f>VLOOKUP($A464&amp;"-"&amp;J$1,Datos_trabajo_input!$E$6:L558,7,0)</f>
        <v>0.17760593223298177</v>
      </c>
      <c r="K464" s="296">
        <f>VLOOKUP($A464&amp;"-"&amp;K$1,Datos_trabajo_input!$E$6:M558,7,0)</f>
        <v>0.13731837145734427</v>
      </c>
      <c r="L464" s="296">
        <f>VLOOKUP($A464&amp;"-"&amp;L$1,Datos_trabajo_input!$E$6:N558,7,0)</f>
        <v>8.2952372571942577E-3</v>
      </c>
      <c r="M464" s="296">
        <f>VLOOKUP($A464&amp;"-"&amp;M$1,Datos_trabajo_input!$E$6:O558,7,0)</f>
        <v>1.9114383206718876E-3</v>
      </c>
      <c r="N464" s="296">
        <f>VLOOKUP($A464&amp;"-"&amp;N$1,Datos_trabajo_input!$E$6:P558,7,0)</f>
        <v>0.29474700154898437</v>
      </c>
      <c r="O464" s="296">
        <f>VLOOKUP($A464&amp;"-"&amp;O$1,Datos_trabajo_input!$E$6:Q558,7,0)</f>
        <v>2.775182169779301E-2</v>
      </c>
      <c r="P464" s="297">
        <f t="shared" si="65"/>
        <v>12.44327001855781</v>
      </c>
      <c r="Q464" s="297">
        <f t="shared" si="66"/>
        <v>6.2718089879509691</v>
      </c>
      <c r="R464" s="297">
        <f t="shared" si="67"/>
        <v>4.849131926444902</v>
      </c>
      <c r="S464" s="297">
        <f t="shared" si="68"/>
        <v>0.29293021315644624</v>
      </c>
      <c r="T464" s="297">
        <f t="shared" si="69"/>
        <v>6.7498736606263113E-2</v>
      </c>
      <c r="U464" s="297">
        <f t="shared" si="70"/>
        <v>10.408418627940573</v>
      </c>
      <c r="V464" s="297">
        <f t="shared" si="71"/>
        <v>0.98000175201303741</v>
      </c>
      <c r="W464" s="298">
        <f t="shared" si="72"/>
        <v>35.313060262670007</v>
      </c>
    </row>
    <row r="465" spans="1:23">
      <c r="A465" s="175">
        <v>2015</v>
      </c>
      <c r="B465" s="285">
        <v>4</v>
      </c>
      <c r="C465" s="285" t="s">
        <v>122</v>
      </c>
      <c r="D465" s="175" t="s">
        <v>372</v>
      </c>
      <c r="E465" s="299" t="s">
        <v>38</v>
      </c>
      <c r="F465" s="300">
        <v>57.362321659080003</v>
      </c>
      <c r="G465" s="301">
        <v>5.76393663188</v>
      </c>
      <c r="H465" s="302">
        <f t="shared" si="64"/>
        <v>0.10048297323348687</v>
      </c>
      <c r="I465" s="296">
        <f>VLOOKUP($A465&amp;"-"&amp;I$1,Datos_trabajo_input!$E$6:K559,7,0)</f>
        <v>0.35237019748503046</v>
      </c>
      <c r="J465" s="296">
        <f>VLOOKUP($A465&amp;"-"&amp;J$1,Datos_trabajo_input!$E$6:L559,7,0)</f>
        <v>0.17760593223298177</v>
      </c>
      <c r="K465" s="296">
        <f>VLOOKUP($A465&amp;"-"&amp;K$1,Datos_trabajo_input!$E$6:M559,7,0)</f>
        <v>0.13731837145734427</v>
      </c>
      <c r="L465" s="296">
        <f>VLOOKUP($A465&amp;"-"&amp;L$1,Datos_trabajo_input!$E$6:N559,7,0)</f>
        <v>8.2952372571942577E-3</v>
      </c>
      <c r="M465" s="296">
        <f>VLOOKUP($A465&amp;"-"&amp;M$1,Datos_trabajo_input!$E$6:O559,7,0)</f>
        <v>1.9114383206718876E-3</v>
      </c>
      <c r="N465" s="296">
        <f>VLOOKUP($A465&amp;"-"&amp;N$1,Datos_trabajo_input!$E$6:P559,7,0)</f>
        <v>0.29474700154898437</v>
      </c>
      <c r="O465" s="296">
        <f>VLOOKUP($A465&amp;"-"&amp;O$1,Datos_trabajo_input!$E$6:Q559,7,0)</f>
        <v>2.775182169779301E-2</v>
      </c>
      <c r="P465" s="297">
        <f t="shared" si="65"/>
        <v>2.0310394892667567</v>
      </c>
      <c r="Q465" s="297">
        <f t="shared" si="66"/>
        <v>1.0237093388368805</v>
      </c>
      <c r="R465" s="297">
        <f t="shared" si="67"/>
        <v>0.79149439147309164</v>
      </c>
      <c r="S465" s="297">
        <f t="shared" si="68"/>
        <v>4.7813221896877763E-2</v>
      </c>
      <c r="T465" s="297">
        <f t="shared" si="69"/>
        <v>1.1017409356099883E-2</v>
      </c>
      <c r="U465" s="297">
        <f t="shared" si="70"/>
        <v>1.6989030393649822</v>
      </c>
      <c r="V465" s="297">
        <f t="shared" si="71"/>
        <v>0.15995974168531135</v>
      </c>
      <c r="W465" s="298">
        <f t="shared" si="72"/>
        <v>5.76393663188</v>
      </c>
    </row>
    <row r="466" spans="1:23">
      <c r="A466" s="178">
        <v>2015</v>
      </c>
      <c r="B466" s="285">
        <v>4</v>
      </c>
      <c r="C466" s="285" t="s">
        <v>122</v>
      </c>
      <c r="D466" s="178" t="s">
        <v>372</v>
      </c>
      <c r="E466" s="304" t="s">
        <v>39</v>
      </c>
      <c r="F466" s="305">
        <v>77.772196785749998</v>
      </c>
      <c r="G466" s="306">
        <v>6.2466322539199997</v>
      </c>
      <c r="H466" s="307">
        <f t="shared" si="64"/>
        <v>8.0319606647199074E-2</v>
      </c>
      <c r="I466" s="296">
        <f>VLOOKUP($A466&amp;"-"&amp;I$1,Datos_trabajo_input!$E$6:K560,7,0)</f>
        <v>0.35237019748503046</v>
      </c>
      <c r="J466" s="296">
        <f>VLOOKUP($A466&amp;"-"&amp;J$1,Datos_trabajo_input!$E$6:L560,7,0)</f>
        <v>0.17760593223298177</v>
      </c>
      <c r="K466" s="296">
        <f>VLOOKUP($A466&amp;"-"&amp;K$1,Datos_trabajo_input!$E$6:M560,7,0)</f>
        <v>0.13731837145734427</v>
      </c>
      <c r="L466" s="296">
        <f>VLOOKUP($A466&amp;"-"&amp;L$1,Datos_trabajo_input!$E$6:N560,7,0)</f>
        <v>8.2952372571942577E-3</v>
      </c>
      <c r="M466" s="296">
        <f>VLOOKUP($A466&amp;"-"&amp;M$1,Datos_trabajo_input!$E$6:O560,7,0)</f>
        <v>1.9114383206718876E-3</v>
      </c>
      <c r="N466" s="296">
        <f>VLOOKUP($A466&amp;"-"&amp;N$1,Datos_trabajo_input!$E$6:P560,7,0)</f>
        <v>0.29474700154898437</v>
      </c>
      <c r="O466" s="296">
        <f>VLOOKUP($A466&amp;"-"&amp;O$1,Datos_trabajo_input!$E$6:Q560,7,0)</f>
        <v>2.775182169779301E-2</v>
      </c>
      <c r="P466" s="297">
        <f t="shared" si="65"/>
        <v>2.2011270409301513</v>
      </c>
      <c r="Q466" s="297">
        <f t="shared" si="66"/>
        <v>1.1094389447740736</v>
      </c>
      <c r="R466" s="297">
        <f t="shared" si="67"/>
        <v>0.8577773682012142</v>
      </c>
      <c r="S466" s="297">
        <f t="shared" si="68"/>
        <v>5.1817296604708518E-2</v>
      </c>
      <c r="T466" s="297">
        <f t="shared" si="69"/>
        <v>1.1940052265287692E-2</v>
      </c>
      <c r="U466" s="297">
        <f t="shared" si="70"/>
        <v>1.8411761266220938</v>
      </c>
      <c r="V466" s="297">
        <f t="shared" si="71"/>
        <v>0.17335542452247071</v>
      </c>
      <c r="W466" s="298">
        <f t="shared" si="72"/>
        <v>6.2466322539199997</v>
      </c>
    </row>
    <row r="467" spans="1:23">
      <c r="A467" s="172">
        <v>2015</v>
      </c>
      <c r="B467" s="285">
        <v>6</v>
      </c>
      <c r="C467" s="285" t="s">
        <v>124</v>
      </c>
      <c r="D467" s="172" t="s">
        <v>373</v>
      </c>
      <c r="E467" s="172" t="s">
        <v>34</v>
      </c>
      <c r="F467" s="293">
        <v>870.93262378992995</v>
      </c>
      <c r="G467" s="294">
        <v>67.580361260610005</v>
      </c>
      <c r="H467" s="295">
        <f t="shared" si="64"/>
        <v>7.7595395343590293E-2</v>
      </c>
      <c r="I467" s="296">
        <f>VLOOKUP($A467&amp;"-"&amp;I$1,Datos_trabajo_input!$E$6:K561,7,0)</f>
        <v>0.35237019748503046</v>
      </c>
      <c r="J467" s="296">
        <f>VLOOKUP($A467&amp;"-"&amp;J$1,Datos_trabajo_input!$E$6:L561,7,0)</f>
        <v>0.17760593223298177</v>
      </c>
      <c r="K467" s="296">
        <f>VLOOKUP($A467&amp;"-"&amp;K$1,Datos_trabajo_input!$E$6:M561,7,0)</f>
        <v>0.13731837145734427</v>
      </c>
      <c r="L467" s="296">
        <f>VLOOKUP($A467&amp;"-"&amp;L$1,Datos_trabajo_input!$E$6:N561,7,0)</f>
        <v>8.2952372571942577E-3</v>
      </c>
      <c r="M467" s="296">
        <f>VLOOKUP($A467&amp;"-"&amp;M$1,Datos_trabajo_input!$E$6:O561,7,0)</f>
        <v>1.9114383206718876E-3</v>
      </c>
      <c r="N467" s="296">
        <f>VLOOKUP($A467&amp;"-"&amp;N$1,Datos_trabajo_input!$E$6:P561,7,0)</f>
        <v>0.29474700154898437</v>
      </c>
      <c r="O467" s="296">
        <f>VLOOKUP($A467&amp;"-"&amp;O$1,Datos_trabajo_input!$E$6:Q561,7,0)</f>
        <v>2.775182169779301E-2</v>
      </c>
      <c r="P467" s="297">
        <f t="shared" si="65"/>
        <v>23.81330524351085</v>
      </c>
      <c r="Q467" s="297">
        <f t="shared" si="66"/>
        <v>12.002673062332327</v>
      </c>
      <c r="R467" s="297">
        <f t="shared" si="67"/>
        <v>9.2800251508059635</v>
      </c>
      <c r="S467" s="297">
        <f t="shared" si="68"/>
        <v>0.56059513058365962</v>
      </c>
      <c r="T467" s="297">
        <f t="shared" si="69"/>
        <v>0.12917569223837988</v>
      </c>
      <c r="U467" s="297">
        <f t="shared" si="70"/>
        <v>19.91910884516194</v>
      </c>
      <c r="V467" s="297">
        <f t="shared" si="71"/>
        <v>1.8754781359768868</v>
      </c>
      <c r="W467" s="298">
        <f t="shared" si="72"/>
        <v>67.580361260610005</v>
      </c>
    </row>
    <row r="468" spans="1:23">
      <c r="A468" s="175">
        <v>2015</v>
      </c>
      <c r="B468" s="285">
        <v>6</v>
      </c>
      <c r="C468" s="285" t="s">
        <v>124</v>
      </c>
      <c r="D468" s="175" t="s">
        <v>373</v>
      </c>
      <c r="E468" s="299" t="s">
        <v>25</v>
      </c>
      <c r="F468" s="300">
        <v>76.181316137989995</v>
      </c>
      <c r="G468" s="301">
        <v>4.2210053580300002</v>
      </c>
      <c r="H468" s="302">
        <f t="shared" si="64"/>
        <v>5.540735671177352E-2</v>
      </c>
      <c r="I468" s="296">
        <f>VLOOKUP($A468&amp;"-"&amp;I$1,Datos_trabajo_input!$E$6:K562,7,0)</f>
        <v>0.35237019748503046</v>
      </c>
      <c r="J468" s="296">
        <f>VLOOKUP($A468&amp;"-"&amp;J$1,Datos_trabajo_input!$E$6:L562,7,0)</f>
        <v>0.17760593223298177</v>
      </c>
      <c r="K468" s="296">
        <f>VLOOKUP($A468&amp;"-"&amp;K$1,Datos_trabajo_input!$E$6:M562,7,0)</f>
        <v>0.13731837145734427</v>
      </c>
      <c r="L468" s="296">
        <f>VLOOKUP($A468&amp;"-"&amp;L$1,Datos_trabajo_input!$E$6:N562,7,0)</f>
        <v>8.2952372571942577E-3</v>
      </c>
      <c r="M468" s="296">
        <f>VLOOKUP($A468&amp;"-"&amp;M$1,Datos_trabajo_input!$E$6:O562,7,0)</f>
        <v>1.9114383206718876E-3</v>
      </c>
      <c r="N468" s="296">
        <f>VLOOKUP($A468&amp;"-"&amp;N$1,Datos_trabajo_input!$E$6:P562,7,0)</f>
        <v>0.29474700154898437</v>
      </c>
      <c r="O468" s="296">
        <f>VLOOKUP($A468&amp;"-"&amp;O$1,Datos_trabajo_input!$E$6:Q562,7,0)</f>
        <v>2.775182169779301E-2</v>
      </c>
      <c r="P468" s="297">
        <f t="shared" si="65"/>
        <v>1.4873564915944029</v>
      </c>
      <c r="Q468" s="297">
        <f t="shared" si="66"/>
        <v>0.74967559157332919</v>
      </c>
      <c r="R468" s="297">
        <f t="shared" si="67"/>
        <v>0.57962158167740396</v>
      </c>
      <c r="S468" s="297">
        <f t="shared" si="68"/>
        <v>3.5014240908747045E-2</v>
      </c>
      <c r="T468" s="297">
        <f t="shared" si="69"/>
        <v>8.0681913930999039E-3</v>
      </c>
      <c r="U468" s="297">
        <f t="shared" si="70"/>
        <v>1.2441286728015397</v>
      </c>
      <c r="V468" s="297">
        <f t="shared" si="71"/>
        <v>0.11714058808147751</v>
      </c>
      <c r="W468" s="298">
        <f t="shared" si="72"/>
        <v>4.2210053580300002</v>
      </c>
    </row>
    <row r="469" spans="1:23">
      <c r="A469" s="175">
        <v>2015</v>
      </c>
      <c r="B469" s="285">
        <v>6</v>
      </c>
      <c r="C469" s="285" t="s">
        <v>124</v>
      </c>
      <c r="D469" s="175" t="s">
        <v>373</v>
      </c>
      <c r="E469" s="299" t="s">
        <v>26</v>
      </c>
      <c r="F469" s="300">
        <v>162.87268305203</v>
      </c>
      <c r="G469" s="301">
        <v>14.37453340978</v>
      </c>
      <c r="H469" s="302">
        <f t="shared" si="64"/>
        <v>8.825625722140297E-2</v>
      </c>
      <c r="I469" s="296">
        <f>VLOOKUP($A469&amp;"-"&amp;I$1,Datos_trabajo_input!$E$6:K563,7,0)</f>
        <v>0.35237019748503046</v>
      </c>
      <c r="J469" s="296">
        <f>VLOOKUP($A469&amp;"-"&amp;J$1,Datos_trabajo_input!$E$6:L563,7,0)</f>
        <v>0.17760593223298177</v>
      </c>
      <c r="K469" s="296">
        <f>VLOOKUP($A469&amp;"-"&amp;K$1,Datos_trabajo_input!$E$6:M563,7,0)</f>
        <v>0.13731837145734427</v>
      </c>
      <c r="L469" s="296">
        <f>VLOOKUP($A469&amp;"-"&amp;L$1,Datos_trabajo_input!$E$6:N563,7,0)</f>
        <v>8.2952372571942577E-3</v>
      </c>
      <c r="M469" s="296">
        <f>VLOOKUP($A469&amp;"-"&amp;M$1,Datos_trabajo_input!$E$6:O563,7,0)</f>
        <v>1.9114383206718876E-3</v>
      </c>
      <c r="N469" s="296">
        <f>VLOOKUP($A469&amp;"-"&amp;N$1,Datos_trabajo_input!$E$6:P563,7,0)</f>
        <v>0.29474700154898437</v>
      </c>
      <c r="O469" s="296">
        <f>VLOOKUP($A469&amp;"-"&amp;O$1,Datos_trabajo_input!$E$6:Q563,7,0)</f>
        <v>2.775182169779301E-2</v>
      </c>
      <c r="P469" s="297">
        <f t="shared" si="65"/>
        <v>5.0651571763593468</v>
      </c>
      <c r="Q469" s="297">
        <f t="shared" si="66"/>
        <v>2.553002406658119</v>
      </c>
      <c r="R469" s="297">
        <f t="shared" si="67"/>
        <v>1.9738875182901754</v>
      </c>
      <c r="S469" s="297">
        <f t="shared" si="68"/>
        <v>0.11924016509559067</v>
      </c>
      <c r="T469" s="297">
        <f t="shared" si="69"/>
        <v>2.7476034001231824E-2</v>
      </c>
      <c r="U469" s="297">
        <f t="shared" si="70"/>
        <v>4.2368506211983528</v>
      </c>
      <c r="V469" s="297">
        <f t="shared" si="71"/>
        <v>0.39891948817718315</v>
      </c>
      <c r="W469" s="298">
        <f t="shared" si="72"/>
        <v>14.374533409779998</v>
      </c>
    </row>
    <row r="470" spans="1:23">
      <c r="A470" s="175">
        <v>2015</v>
      </c>
      <c r="B470" s="285">
        <v>6</v>
      </c>
      <c r="C470" s="285" t="s">
        <v>124</v>
      </c>
      <c r="D470" s="175" t="s">
        <v>373</v>
      </c>
      <c r="E470" s="299" t="s">
        <v>27</v>
      </c>
      <c r="F470" s="300">
        <v>269.89838193577998</v>
      </c>
      <c r="G470" s="301">
        <v>16.76320195069</v>
      </c>
      <c r="H470" s="302">
        <f t="shared" si="64"/>
        <v>6.2109308808967451E-2</v>
      </c>
      <c r="I470" s="296">
        <f>VLOOKUP($A470&amp;"-"&amp;I$1,Datos_trabajo_input!$E$6:K564,7,0)</f>
        <v>0.35237019748503046</v>
      </c>
      <c r="J470" s="296">
        <f>VLOOKUP($A470&amp;"-"&amp;J$1,Datos_trabajo_input!$E$6:L564,7,0)</f>
        <v>0.17760593223298177</v>
      </c>
      <c r="K470" s="296">
        <f>VLOOKUP($A470&amp;"-"&amp;K$1,Datos_trabajo_input!$E$6:M564,7,0)</f>
        <v>0.13731837145734427</v>
      </c>
      <c r="L470" s="296">
        <f>VLOOKUP($A470&amp;"-"&amp;L$1,Datos_trabajo_input!$E$6:N564,7,0)</f>
        <v>8.2952372571942577E-3</v>
      </c>
      <c r="M470" s="296">
        <f>VLOOKUP($A470&amp;"-"&amp;M$1,Datos_trabajo_input!$E$6:O564,7,0)</f>
        <v>1.9114383206718876E-3</v>
      </c>
      <c r="N470" s="296">
        <f>VLOOKUP($A470&amp;"-"&amp;N$1,Datos_trabajo_input!$E$6:P564,7,0)</f>
        <v>0.29474700154898437</v>
      </c>
      <c r="O470" s="296">
        <f>VLOOKUP($A470&amp;"-"&amp;O$1,Datos_trabajo_input!$E$6:Q564,7,0)</f>
        <v>2.775182169779301E-2</v>
      </c>
      <c r="P470" s="297">
        <f t="shared" si="65"/>
        <v>5.9068527818460828</v>
      </c>
      <c r="Q470" s="297">
        <f t="shared" si="66"/>
        <v>2.9772441096620361</v>
      </c>
      <c r="R470" s="297">
        <f t="shared" si="67"/>
        <v>2.3018955922793274</v>
      </c>
      <c r="S470" s="297">
        <f t="shared" si="68"/>
        <v>0.13905473737123514</v>
      </c>
      <c r="T470" s="297">
        <f t="shared" si="69"/>
        <v>3.2041826585710607E-2</v>
      </c>
      <c r="U470" s="297">
        <f t="shared" si="70"/>
        <v>4.9409035113259634</v>
      </c>
      <c r="V470" s="297">
        <f t="shared" si="71"/>
        <v>0.46520939161964486</v>
      </c>
      <c r="W470" s="298">
        <f t="shared" si="72"/>
        <v>16.763201950690004</v>
      </c>
    </row>
    <row r="471" spans="1:23">
      <c r="A471" s="175">
        <v>2015</v>
      </c>
      <c r="B471" s="285">
        <v>6</v>
      </c>
      <c r="C471" s="285" t="s">
        <v>124</v>
      </c>
      <c r="D471" s="175" t="s">
        <v>373</v>
      </c>
      <c r="E471" s="299" t="s">
        <v>28</v>
      </c>
      <c r="F471" s="300">
        <v>126.03530668056</v>
      </c>
      <c r="G471" s="301">
        <v>8.72872841581</v>
      </c>
      <c r="H471" s="302">
        <f t="shared" si="64"/>
        <v>6.9256215942197899E-2</v>
      </c>
      <c r="I471" s="296">
        <f>VLOOKUP($A471&amp;"-"&amp;I$1,Datos_trabajo_input!$E$6:K565,7,0)</f>
        <v>0.35237019748503046</v>
      </c>
      <c r="J471" s="296">
        <f>VLOOKUP($A471&amp;"-"&amp;J$1,Datos_trabajo_input!$E$6:L565,7,0)</f>
        <v>0.17760593223298177</v>
      </c>
      <c r="K471" s="296">
        <f>VLOOKUP($A471&amp;"-"&amp;K$1,Datos_trabajo_input!$E$6:M565,7,0)</f>
        <v>0.13731837145734427</v>
      </c>
      <c r="L471" s="296">
        <f>VLOOKUP($A471&amp;"-"&amp;L$1,Datos_trabajo_input!$E$6:N565,7,0)</f>
        <v>8.2952372571942577E-3</v>
      </c>
      <c r="M471" s="296">
        <f>VLOOKUP($A471&amp;"-"&amp;M$1,Datos_trabajo_input!$E$6:O565,7,0)</f>
        <v>1.9114383206718876E-3</v>
      </c>
      <c r="N471" s="296">
        <f>VLOOKUP($A471&amp;"-"&amp;N$1,Datos_trabajo_input!$E$6:P565,7,0)</f>
        <v>0.29474700154898437</v>
      </c>
      <c r="O471" s="296">
        <f>VLOOKUP($A471&amp;"-"&amp;O$1,Datos_trabajo_input!$E$6:Q565,7,0)</f>
        <v>2.775182169779301E-2</v>
      </c>
      <c r="P471" s="297">
        <f t="shared" si="65"/>
        <v>3.0757437556721667</v>
      </c>
      <c r="Q471" s="297">
        <f t="shared" si="66"/>
        <v>1.5502739474984533</v>
      </c>
      <c r="R471" s="297">
        <f t="shared" si="67"/>
        <v>1.1986147709524737</v>
      </c>
      <c r="S471" s="297">
        <f t="shared" si="68"/>
        <v>7.2406873162757318E-2</v>
      </c>
      <c r="T471" s="297">
        <f t="shared" si="69"/>
        <v>1.6684425984716852E-2</v>
      </c>
      <c r="U471" s="297">
        <f t="shared" si="70"/>
        <v>2.5727665278954137</v>
      </c>
      <c r="V471" s="297">
        <f t="shared" si="71"/>
        <v>0.24223811464401837</v>
      </c>
      <c r="W471" s="298">
        <f t="shared" si="72"/>
        <v>8.72872841581</v>
      </c>
    </row>
    <row r="472" spans="1:23">
      <c r="A472" s="175">
        <v>2015</v>
      </c>
      <c r="B472" s="285">
        <v>6</v>
      </c>
      <c r="C472" s="285" t="s">
        <v>124</v>
      </c>
      <c r="D472" s="175" t="s">
        <v>373</v>
      </c>
      <c r="E472" s="299" t="s">
        <v>29</v>
      </c>
      <c r="F472" s="300">
        <v>344.31666448647002</v>
      </c>
      <c r="G472" s="301">
        <v>36.16066509689</v>
      </c>
      <c r="H472" s="302">
        <f t="shared" si="64"/>
        <v>0.1050215363546859</v>
      </c>
      <c r="I472" s="296">
        <f>VLOOKUP($A472&amp;"-"&amp;I$1,Datos_trabajo_input!$E$6:K566,7,0)</f>
        <v>0.35237019748503046</v>
      </c>
      <c r="J472" s="296">
        <f>VLOOKUP($A472&amp;"-"&amp;J$1,Datos_trabajo_input!$E$6:L566,7,0)</f>
        <v>0.17760593223298177</v>
      </c>
      <c r="K472" s="296">
        <f>VLOOKUP($A472&amp;"-"&amp;K$1,Datos_trabajo_input!$E$6:M566,7,0)</f>
        <v>0.13731837145734427</v>
      </c>
      <c r="L472" s="296">
        <f>VLOOKUP($A472&amp;"-"&amp;L$1,Datos_trabajo_input!$E$6:N566,7,0)</f>
        <v>8.2952372571942577E-3</v>
      </c>
      <c r="M472" s="296">
        <f>VLOOKUP($A472&amp;"-"&amp;M$1,Datos_trabajo_input!$E$6:O566,7,0)</f>
        <v>1.9114383206718876E-3</v>
      </c>
      <c r="N472" s="296">
        <f>VLOOKUP($A472&amp;"-"&amp;N$1,Datos_trabajo_input!$E$6:P566,7,0)</f>
        <v>0.29474700154898437</v>
      </c>
      <c r="O472" s="296">
        <f>VLOOKUP($A472&amp;"-"&amp;O$1,Datos_trabajo_input!$E$6:Q566,7,0)</f>
        <v>2.775182169779301E-2</v>
      </c>
      <c r="P472" s="297">
        <f t="shared" si="65"/>
        <v>12.741940701381177</v>
      </c>
      <c r="Q472" s="297">
        <f t="shared" si="66"/>
        <v>6.4223486346977943</v>
      </c>
      <c r="R472" s="297">
        <f t="shared" si="67"/>
        <v>4.9655236419193649</v>
      </c>
      <c r="S472" s="297">
        <f t="shared" si="68"/>
        <v>0.29996129635664592</v>
      </c>
      <c r="T472" s="297">
        <f t="shared" si="69"/>
        <v>6.9118880967177956E-2</v>
      </c>
      <c r="U472" s="297">
        <f t="shared" si="70"/>
        <v>10.658247611325342</v>
      </c>
      <c r="V472" s="297">
        <f t="shared" si="71"/>
        <v>1.0035243302424983</v>
      </c>
      <c r="W472" s="298">
        <f t="shared" si="72"/>
        <v>36.16066509689</v>
      </c>
    </row>
    <row r="473" spans="1:23">
      <c r="A473" s="175">
        <v>2015</v>
      </c>
      <c r="B473" s="285">
        <v>6</v>
      </c>
      <c r="C473" s="285" t="s">
        <v>124</v>
      </c>
      <c r="D473" s="175" t="s">
        <v>373</v>
      </c>
      <c r="E473" s="299" t="s">
        <v>30</v>
      </c>
      <c r="F473" s="300">
        <v>802.86188958075002</v>
      </c>
      <c r="G473" s="301">
        <v>70.630706009150003</v>
      </c>
      <c r="H473" s="302">
        <f t="shared" si="64"/>
        <v>8.7973668853596934E-2</v>
      </c>
      <c r="I473" s="296">
        <f>VLOOKUP($A473&amp;"-"&amp;I$1,Datos_trabajo_input!$E$6:K567,7,0)</f>
        <v>0.35237019748503046</v>
      </c>
      <c r="J473" s="296">
        <f>VLOOKUP($A473&amp;"-"&amp;J$1,Datos_trabajo_input!$E$6:L567,7,0)</f>
        <v>0.17760593223298177</v>
      </c>
      <c r="K473" s="296">
        <f>VLOOKUP($A473&amp;"-"&amp;K$1,Datos_trabajo_input!$E$6:M567,7,0)</f>
        <v>0.13731837145734427</v>
      </c>
      <c r="L473" s="296">
        <f>VLOOKUP($A473&amp;"-"&amp;L$1,Datos_trabajo_input!$E$6:N567,7,0)</f>
        <v>8.2952372571942577E-3</v>
      </c>
      <c r="M473" s="296">
        <f>VLOOKUP($A473&amp;"-"&amp;M$1,Datos_trabajo_input!$E$6:O567,7,0)</f>
        <v>1.9114383206718876E-3</v>
      </c>
      <c r="N473" s="296">
        <f>VLOOKUP($A473&amp;"-"&amp;N$1,Datos_trabajo_input!$E$6:P567,7,0)</f>
        <v>0.29474700154898437</v>
      </c>
      <c r="O473" s="296">
        <f>VLOOKUP($A473&amp;"-"&amp;O$1,Datos_trabajo_input!$E$6:Q567,7,0)</f>
        <v>2.775182169779301E-2</v>
      </c>
      <c r="P473" s="297">
        <f t="shared" si="65"/>
        <v>24.888155824951316</v>
      </c>
      <c r="Q473" s="297">
        <f t="shared" si="66"/>
        <v>12.544432385028754</v>
      </c>
      <c r="R473" s="297">
        <f t="shared" si="67"/>
        <v>9.6988935240589385</v>
      </c>
      <c r="S473" s="297">
        <f t="shared" si="68"/>
        <v>0.58589846398903545</v>
      </c>
      <c r="T473" s="297">
        <f t="shared" si="69"/>
        <v>0.13500623808199949</v>
      </c>
      <c r="U473" s="297">
        <f t="shared" si="70"/>
        <v>20.818188813484795</v>
      </c>
      <c r="V473" s="297">
        <f t="shared" si="71"/>
        <v>1.9601307595551682</v>
      </c>
      <c r="W473" s="298">
        <f t="shared" si="72"/>
        <v>70.630706009150003</v>
      </c>
    </row>
    <row r="474" spans="1:23">
      <c r="A474" s="175">
        <v>2015</v>
      </c>
      <c r="B474" s="285">
        <v>6</v>
      </c>
      <c r="C474" s="285" t="s">
        <v>124</v>
      </c>
      <c r="D474" s="175" t="s">
        <v>373</v>
      </c>
      <c r="E474" s="299" t="s">
        <v>118</v>
      </c>
      <c r="F474" s="300">
        <v>3278.58223188067</v>
      </c>
      <c r="G474" s="301">
        <v>309.01442639714003</v>
      </c>
      <c r="H474" s="302">
        <f t="shared" si="64"/>
        <v>9.4252455647538314E-2</v>
      </c>
      <c r="I474" s="296">
        <f>VLOOKUP($A474&amp;"-"&amp;I$1,Datos_trabajo_input!$E$6:K568,7,0)</f>
        <v>0.35237019748503046</v>
      </c>
      <c r="J474" s="296">
        <f>VLOOKUP($A474&amp;"-"&amp;J$1,Datos_trabajo_input!$E$6:L568,7,0)</f>
        <v>0.17760593223298177</v>
      </c>
      <c r="K474" s="296">
        <f>VLOOKUP($A474&amp;"-"&amp;K$1,Datos_trabajo_input!$E$6:M568,7,0)</f>
        <v>0.13731837145734427</v>
      </c>
      <c r="L474" s="296">
        <f>VLOOKUP($A474&amp;"-"&amp;L$1,Datos_trabajo_input!$E$6:N568,7,0)</f>
        <v>8.2952372571942577E-3</v>
      </c>
      <c r="M474" s="296">
        <f>VLOOKUP($A474&amp;"-"&amp;M$1,Datos_trabajo_input!$E$6:O568,7,0)</f>
        <v>1.9114383206718876E-3</v>
      </c>
      <c r="N474" s="296">
        <f>VLOOKUP($A474&amp;"-"&amp;N$1,Datos_trabajo_input!$E$6:P568,7,0)</f>
        <v>0.29474700154898437</v>
      </c>
      <c r="O474" s="296">
        <f>VLOOKUP($A474&amp;"-"&amp;O$1,Datos_trabajo_input!$E$6:Q568,7,0)</f>
        <v>2.775182169779301E-2</v>
      </c>
      <c r="P474" s="297">
        <f t="shared" si="65"/>
        <v>108.88747445528364</v>
      </c>
      <c r="Q474" s="297">
        <f t="shared" si="66"/>
        <v>54.882795273704183</v>
      </c>
      <c r="R474" s="297">
        <f t="shared" si="67"/>
        <v>42.433357789680642</v>
      </c>
      <c r="S474" s="297">
        <f t="shared" si="68"/>
        <v>2.5633479828600687</v>
      </c>
      <c r="T474" s="297">
        <f t="shared" si="69"/>
        <v>0.59066201625593595</v>
      </c>
      <c r="U474" s="297">
        <f t="shared" si="70"/>
        <v>91.081075615936342</v>
      </c>
      <c r="V474" s="297">
        <f t="shared" si="71"/>
        <v>8.5757132634192121</v>
      </c>
      <c r="W474" s="298">
        <f t="shared" si="72"/>
        <v>309.01442639714003</v>
      </c>
    </row>
    <row r="475" spans="1:23">
      <c r="A475" s="175">
        <v>2015</v>
      </c>
      <c r="B475" s="285">
        <v>6</v>
      </c>
      <c r="C475" s="285" t="s">
        <v>124</v>
      </c>
      <c r="D475" s="175" t="s">
        <v>373</v>
      </c>
      <c r="E475" s="299" t="s">
        <v>32</v>
      </c>
      <c r="F475" s="300">
        <v>405.86681395454002</v>
      </c>
      <c r="G475" s="301">
        <v>27.629901707190001</v>
      </c>
      <c r="H475" s="302">
        <f t="shared" si="64"/>
        <v>6.807627713628428E-2</v>
      </c>
      <c r="I475" s="296">
        <f>VLOOKUP($A475&amp;"-"&amp;I$1,Datos_trabajo_input!$E$6:K569,7,0)</f>
        <v>0.35237019748503046</v>
      </c>
      <c r="J475" s="296">
        <f>VLOOKUP($A475&amp;"-"&amp;J$1,Datos_trabajo_input!$E$6:L569,7,0)</f>
        <v>0.17760593223298177</v>
      </c>
      <c r="K475" s="296">
        <f>VLOOKUP($A475&amp;"-"&amp;K$1,Datos_trabajo_input!$E$6:M569,7,0)</f>
        <v>0.13731837145734427</v>
      </c>
      <c r="L475" s="296">
        <f>VLOOKUP($A475&amp;"-"&amp;L$1,Datos_trabajo_input!$E$6:N569,7,0)</f>
        <v>8.2952372571942577E-3</v>
      </c>
      <c r="M475" s="296">
        <f>VLOOKUP($A475&amp;"-"&amp;M$1,Datos_trabajo_input!$E$6:O569,7,0)</f>
        <v>1.9114383206718876E-3</v>
      </c>
      <c r="N475" s="296">
        <f>VLOOKUP($A475&amp;"-"&amp;N$1,Datos_trabajo_input!$E$6:P569,7,0)</f>
        <v>0.29474700154898437</v>
      </c>
      <c r="O475" s="296">
        <f>VLOOKUP($A475&amp;"-"&amp;O$1,Datos_trabajo_input!$E$6:Q569,7,0)</f>
        <v>2.775182169779301E-2</v>
      </c>
      <c r="P475" s="297">
        <f t="shared" si="65"/>
        <v>9.7359539210545201</v>
      </c>
      <c r="Q475" s="297">
        <f t="shared" si="66"/>
        <v>4.9072344502111349</v>
      </c>
      <c r="R475" s="297">
        <f t="shared" si="67"/>
        <v>3.7940931059578271</v>
      </c>
      <c r="S475" s="297">
        <f t="shared" si="68"/>
        <v>0.22919659005409773</v>
      </c>
      <c r="T475" s="297">
        <f t="shared" si="69"/>
        <v>5.2812852919520578E-2</v>
      </c>
      <c r="U475" s="297">
        <f t="shared" si="70"/>
        <v>8.1438306812874171</v>
      </c>
      <c r="V475" s="297">
        <f t="shared" si="71"/>
        <v>0.76678010570548361</v>
      </c>
      <c r="W475" s="298">
        <f t="shared" si="72"/>
        <v>27.629901707189997</v>
      </c>
    </row>
    <row r="476" spans="1:23">
      <c r="A476" s="175">
        <v>2015</v>
      </c>
      <c r="B476" s="285">
        <v>6</v>
      </c>
      <c r="C476" s="285" t="s">
        <v>124</v>
      </c>
      <c r="D476" s="175" t="s">
        <v>373</v>
      </c>
      <c r="E476" s="299" t="s">
        <v>33</v>
      </c>
      <c r="F476" s="300">
        <v>466.61453813546001</v>
      </c>
      <c r="G476" s="301">
        <v>36.051549270839999</v>
      </c>
      <c r="H476" s="302">
        <f t="shared" si="64"/>
        <v>7.7261950334633803E-2</v>
      </c>
      <c r="I476" s="296">
        <f>VLOOKUP($A476&amp;"-"&amp;I$1,Datos_trabajo_input!$E$6:K570,7,0)</f>
        <v>0.35237019748503046</v>
      </c>
      <c r="J476" s="296">
        <f>VLOOKUP($A476&amp;"-"&amp;J$1,Datos_trabajo_input!$E$6:L570,7,0)</f>
        <v>0.17760593223298177</v>
      </c>
      <c r="K476" s="296">
        <f>VLOOKUP($A476&amp;"-"&amp;K$1,Datos_trabajo_input!$E$6:M570,7,0)</f>
        <v>0.13731837145734427</v>
      </c>
      <c r="L476" s="296">
        <f>VLOOKUP($A476&amp;"-"&amp;L$1,Datos_trabajo_input!$E$6:N570,7,0)</f>
        <v>8.2952372571942577E-3</v>
      </c>
      <c r="M476" s="296">
        <f>VLOOKUP($A476&amp;"-"&amp;M$1,Datos_trabajo_input!$E$6:O570,7,0)</f>
        <v>1.9114383206718876E-3</v>
      </c>
      <c r="N476" s="296">
        <f>VLOOKUP($A476&amp;"-"&amp;N$1,Datos_trabajo_input!$E$6:P570,7,0)</f>
        <v>0.29474700154898437</v>
      </c>
      <c r="O476" s="296">
        <f>VLOOKUP($A476&amp;"-"&amp;O$1,Datos_trabajo_input!$E$6:Q570,7,0)</f>
        <v>2.775182169779301E-2</v>
      </c>
      <c r="P476" s="297">
        <f t="shared" si="65"/>
        <v>12.703491536207196</v>
      </c>
      <c r="Q476" s="297">
        <f t="shared" si="66"/>
        <v>6.402969016690812</v>
      </c>
      <c r="R476" s="297">
        <f t="shared" si="67"/>
        <v>4.9505400343859556</v>
      </c>
      <c r="S476" s="297">
        <f t="shared" si="68"/>
        <v>0.29905615469104641</v>
      </c>
      <c r="T476" s="297">
        <f t="shared" si="69"/>
        <v>6.8910312795874215E-2</v>
      </c>
      <c r="U476" s="297">
        <f t="shared" si="70"/>
        <v>10.626086048775564</v>
      </c>
      <c r="V476" s="297">
        <f t="shared" si="71"/>
        <v>1.0004961672935513</v>
      </c>
      <c r="W476" s="298">
        <f t="shared" si="72"/>
        <v>36.051549270839999</v>
      </c>
    </row>
    <row r="477" spans="1:23">
      <c r="A477" s="175">
        <v>2015</v>
      </c>
      <c r="B477" s="285">
        <v>6</v>
      </c>
      <c r="C477" s="285" t="s">
        <v>124</v>
      </c>
      <c r="D477" s="175" t="s">
        <v>373</v>
      </c>
      <c r="E477" s="299" t="s">
        <v>35</v>
      </c>
      <c r="F477" s="300">
        <v>435.10297075445999</v>
      </c>
      <c r="G477" s="301">
        <v>41.575149435109999</v>
      </c>
      <c r="H477" s="302">
        <f t="shared" si="64"/>
        <v>9.5552437536842158E-2</v>
      </c>
      <c r="I477" s="296">
        <f>VLOOKUP($A477&amp;"-"&amp;I$1,Datos_trabajo_input!$E$6:K571,7,0)</f>
        <v>0.35237019748503046</v>
      </c>
      <c r="J477" s="296">
        <f>VLOOKUP($A477&amp;"-"&amp;J$1,Datos_trabajo_input!$E$6:L571,7,0)</f>
        <v>0.17760593223298177</v>
      </c>
      <c r="K477" s="296">
        <f>VLOOKUP($A477&amp;"-"&amp;K$1,Datos_trabajo_input!$E$6:M571,7,0)</f>
        <v>0.13731837145734427</v>
      </c>
      <c r="L477" s="296">
        <f>VLOOKUP($A477&amp;"-"&amp;L$1,Datos_trabajo_input!$E$6:N571,7,0)</f>
        <v>8.2952372571942577E-3</v>
      </c>
      <c r="M477" s="296">
        <f>VLOOKUP($A477&amp;"-"&amp;M$1,Datos_trabajo_input!$E$6:O571,7,0)</f>
        <v>1.9114383206718876E-3</v>
      </c>
      <c r="N477" s="296">
        <f>VLOOKUP($A477&amp;"-"&amp;N$1,Datos_trabajo_input!$E$6:P571,7,0)</f>
        <v>0.29474700154898437</v>
      </c>
      <c r="O477" s="296">
        <f>VLOOKUP($A477&amp;"-"&amp;O$1,Datos_trabajo_input!$E$6:Q571,7,0)</f>
        <v>2.775182169779301E-2</v>
      </c>
      <c r="P477" s="297">
        <f t="shared" si="65"/>
        <v>14.649843616919362</v>
      </c>
      <c r="Q477" s="297">
        <f t="shared" si="66"/>
        <v>7.3839931731482364</v>
      </c>
      <c r="R477" s="297">
        <f t="shared" si="67"/>
        <v>5.7090318135250318</v>
      </c>
      <c r="S477" s="297">
        <f t="shared" si="68"/>
        <v>0.34487572856754328</v>
      </c>
      <c r="T477" s="297">
        <f t="shared" si="69"/>
        <v>7.9468333817929435E-2</v>
      </c>
      <c r="U477" s="297">
        <f t="shared" si="70"/>
        <v>12.254150634949623</v>
      </c>
      <c r="V477" s="297">
        <f t="shared" si="71"/>
        <v>1.1537861341822724</v>
      </c>
      <c r="W477" s="298">
        <f t="shared" si="72"/>
        <v>41.575149435109999</v>
      </c>
    </row>
    <row r="478" spans="1:23">
      <c r="A478" s="175">
        <v>2015</v>
      </c>
      <c r="B478" s="285">
        <v>6</v>
      </c>
      <c r="C478" s="285" t="s">
        <v>124</v>
      </c>
      <c r="D478" s="175" t="s">
        <v>373</v>
      </c>
      <c r="E478" s="299" t="s">
        <v>36</v>
      </c>
      <c r="F478" s="300">
        <v>172.07057143598999</v>
      </c>
      <c r="G478" s="301">
        <v>15.13584426499</v>
      </c>
      <c r="H478" s="302">
        <f t="shared" si="64"/>
        <v>8.796300342746588E-2</v>
      </c>
      <c r="I478" s="296">
        <f>VLOOKUP($A478&amp;"-"&amp;I$1,Datos_trabajo_input!$E$6:K572,7,0)</f>
        <v>0.35237019748503046</v>
      </c>
      <c r="J478" s="296">
        <f>VLOOKUP($A478&amp;"-"&amp;J$1,Datos_trabajo_input!$E$6:L572,7,0)</f>
        <v>0.17760593223298177</v>
      </c>
      <c r="K478" s="296">
        <f>VLOOKUP($A478&amp;"-"&amp;K$1,Datos_trabajo_input!$E$6:M572,7,0)</f>
        <v>0.13731837145734427</v>
      </c>
      <c r="L478" s="296">
        <f>VLOOKUP($A478&amp;"-"&amp;L$1,Datos_trabajo_input!$E$6:N572,7,0)</f>
        <v>8.2952372571942577E-3</v>
      </c>
      <c r="M478" s="296">
        <f>VLOOKUP($A478&amp;"-"&amp;M$1,Datos_trabajo_input!$E$6:O572,7,0)</f>
        <v>1.9114383206718876E-3</v>
      </c>
      <c r="N478" s="296">
        <f>VLOOKUP($A478&amp;"-"&amp;N$1,Datos_trabajo_input!$E$6:P572,7,0)</f>
        <v>0.29474700154898437</v>
      </c>
      <c r="O478" s="296">
        <f>VLOOKUP($A478&amp;"-"&amp;O$1,Datos_trabajo_input!$E$6:Q572,7,0)</f>
        <v>2.775182169779301E-2</v>
      </c>
      <c r="P478" s="297">
        <f t="shared" si="65"/>
        <v>5.3334204327571921</v>
      </c>
      <c r="Q478" s="297">
        <f t="shared" si="66"/>
        <v>2.6882157308167796</v>
      </c>
      <c r="R478" s="297">
        <f t="shared" si="67"/>
        <v>2.0784294851004108</v>
      </c>
      <c r="S478" s="297">
        <f t="shared" si="68"/>
        <v>0.12555541926603508</v>
      </c>
      <c r="T478" s="297">
        <f t="shared" si="69"/>
        <v>2.8931232743823705E-2</v>
      </c>
      <c r="U478" s="297">
        <f t="shared" si="70"/>
        <v>4.4612447130181936</v>
      </c>
      <c r="V478" s="297">
        <f t="shared" si="71"/>
        <v>0.42004725128756537</v>
      </c>
      <c r="W478" s="298">
        <f t="shared" si="72"/>
        <v>15.13584426499</v>
      </c>
    </row>
    <row r="479" spans="1:23">
      <c r="A479" s="175">
        <v>2015</v>
      </c>
      <c r="B479" s="285">
        <v>6</v>
      </c>
      <c r="C479" s="285" t="s">
        <v>124</v>
      </c>
      <c r="D479" s="175" t="s">
        <v>373</v>
      </c>
      <c r="E479" s="299" t="s">
        <v>37</v>
      </c>
      <c r="F479" s="300">
        <v>414.29525689272998</v>
      </c>
      <c r="G479" s="301">
        <v>32.874344723119997</v>
      </c>
      <c r="H479" s="302">
        <f t="shared" si="64"/>
        <v>7.9350038833854858E-2</v>
      </c>
      <c r="I479" s="296">
        <f>VLOOKUP($A479&amp;"-"&amp;I$1,Datos_trabajo_input!$E$6:K573,7,0)</f>
        <v>0.35237019748503046</v>
      </c>
      <c r="J479" s="296">
        <f>VLOOKUP($A479&amp;"-"&amp;J$1,Datos_trabajo_input!$E$6:L573,7,0)</f>
        <v>0.17760593223298177</v>
      </c>
      <c r="K479" s="296">
        <f>VLOOKUP($A479&amp;"-"&amp;K$1,Datos_trabajo_input!$E$6:M573,7,0)</f>
        <v>0.13731837145734427</v>
      </c>
      <c r="L479" s="296">
        <f>VLOOKUP($A479&amp;"-"&amp;L$1,Datos_trabajo_input!$E$6:N573,7,0)</f>
        <v>8.2952372571942577E-3</v>
      </c>
      <c r="M479" s="296">
        <f>VLOOKUP($A479&amp;"-"&amp;M$1,Datos_trabajo_input!$E$6:O573,7,0)</f>
        <v>1.9114383206718876E-3</v>
      </c>
      <c r="N479" s="296">
        <f>VLOOKUP($A479&amp;"-"&amp;N$1,Datos_trabajo_input!$E$6:P573,7,0)</f>
        <v>0.29474700154898437</v>
      </c>
      <c r="O479" s="296">
        <f>VLOOKUP($A479&amp;"-"&amp;O$1,Datos_trabajo_input!$E$6:Q573,7,0)</f>
        <v>2.775182169779301E-2</v>
      </c>
      <c r="P479" s="297">
        <f t="shared" si="65"/>
        <v>11.583939342276762</v>
      </c>
      <c r="Q479" s="297">
        <f t="shared" si="66"/>
        <v>5.8386786410981317</v>
      </c>
      <c r="R479" s="297">
        <f t="shared" si="67"/>
        <v>4.5142514801061768</v>
      </c>
      <c r="S479" s="297">
        <f t="shared" si="68"/>
        <v>0.27270048915307243</v>
      </c>
      <c r="T479" s="297">
        <f t="shared" si="69"/>
        <v>6.2837282270749209E-2</v>
      </c>
      <c r="U479" s="297">
        <f t="shared" si="70"/>
        <v>9.689614535027296</v>
      </c>
      <c r="V479" s="297">
        <f t="shared" si="71"/>
        <v>0.91232295318780865</v>
      </c>
      <c r="W479" s="298">
        <f t="shared" si="72"/>
        <v>32.874344723120004</v>
      </c>
    </row>
    <row r="480" spans="1:23">
      <c r="A480" s="175">
        <v>2015</v>
      </c>
      <c r="B480" s="285">
        <v>6</v>
      </c>
      <c r="C480" s="285" t="s">
        <v>124</v>
      </c>
      <c r="D480" s="175" t="s">
        <v>373</v>
      </c>
      <c r="E480" s="299" t="s">
        <v>38</v>
      </c>
      <c r="F480" s="300">
        <v>57.67051769111</v>
      </c>
      <c r="G480" s="301">
        <v>5.8624049732300003</v>
      </c>
      <c r="H480" s="302">
        <f t="shared" si="64"/>
        <v>0.10165341335463161</v>
      </c>
      <c r="I480" s="296">
        <f>VLOOKUP($A480&amp;"-"&amp;I$1,Datos_trabajo_input!$E$6:K574,7,0)</f>
        <v>0.35237019748503046</v>
      </c>
      <c r="J480" s="296">
        <f>VLOOKUP($A480&amp;"-"&amp;J$1,Datos_trabajo_input!$E$6:L574,7,0)</f>
        <v>0.17760593223298177</v>
      </c>
      <c r="K480" s="296">
        <f>VLOOKUP($A480&amp;"-"&amp;K$1,Datos_trabajo_input!$E$6:M574,7,0)</f>
        <v>0.13731837145734427</v>
      </c>
      <c r="L480" s="296">
        <f>VLOOKUP($A480&amp;"-"&amp;L$1,Datos_trabajo_input!$E$6:N574,7,0)</f>
        <v>8.2952372571942577E-3</v>
      </c>
      <c r="M480" s="296">
        <f>VLOOKUP($A480&amp;"-"&amp;M$1,Datos_trabajo_input!$E$6:O574,7,0)</f>
        <v>1.9114383206718876E-3</v>
      </c>
      <c r="N480" s="296">
        <f>VLOOKUP($A480&amp;"-"&amp;N$1,Datos_trabajo_input!$E$6:P574,7,0)</f>
        <v>0.29474700154898437</v>
      </c>
      <c r="O480" s="296">
        <f>VLOOKUP($A480&amp;"-"&amp;O$1,Datos_trabajo_input!$E$6:Q574,7,0)</f>
        <v>2.775182169779301E-2</v>
      </c>
      <c r="P480" s="297">
        <f t="shared" si="65"/>
        <v>2.0657367981542798</v>
      </c>
      <c r="Q480" s="297">
        <f t="shared" si="66"/>
        <v>1.0411979003977827</v>
      </c>
      <c r="R480" s="297">
        <f t="shared" si="67"/>
        <v>0.80501590374737952</v>
      </c>
      <c r="S480" s="297">
        <f t="shared" si="68"/>
        <v>4.8630040150698405E-2</v>
      </c>
      <c r="T480" s="297">
        <f t="shared" si="69"/>
        <v>1.1205625517129274E-2</v>
      </c>
      <c r="U480" s="297">
        <f t="shared" si="70"/>
        <v>1.7279262877253965</v>
      </c>
      <c r="V480" s="297">
        <f t="shared" si="71"/>
        <v>0.16269241753733396</v>
      </c>
      <c r="W480" s="298">
        <f t="shared" si="72"/>
        <v>5.8624049732300003</v>
      </c>
    </row>
    <row r="481" spans="1:23">
      <c r="A481" s="178">
        <v>2015</v>
      </c>
      <c r="B481" s="285">
        <v>6</v>
      </c>
      <c r="C481" s="285" t="s">
        <v>124</v>
      </c>
      <c r="D481" s="178" t="s">
        <v>373</v>
      </c>
      <c r="E481" s="304" t="s">
        <v>39</v>
      </c>
      <c r="F481" s="305">
        <v>79.638202183800004</v>
      </c>
      <c r="G481" s="306">
        <v>5.56177792127</v>
      </c>
      <c r="H481" s="307">
        <f t="shared" si="64"/>
        <v>6.9838064757335477E-2</v>
      </c>
      <c r="I481" s="296">
        <f>VLOOKUP($A481&amp;"-"&amp;I$1,Datos_trabajo_input!$E$6:K575,7,0)</f>
        <v>0.35237019748503046</v>
      </c>
      <c r="J481" s="296">
        <f>VLOOKUP($A481&amp;"-"&amp;J$1,Datos_trabajo_input!$E$6:L575,7,0)</f>
        <v>0.17760593223298177</v>
      </c>
      <c r="K481" s="296">
        <f>VLOOKUP($A481&amp;"-"&amp;K$1,Datos_trabajo_input!$E$6:M575,7,0)</f>
        <v>0.13731837145734427</v>
      </c>
      <c r="L481" s="296">
        <f>VLOOKUP($A481&amp;"-"&amp;L$1,Datos_trabajo_input!$E$6:N575,7,0)</f>
        <v>8.2952372571942577E-3</v>
      </c>
      <c r="M481" s="296">
        <f>VLOOKUP($A481&amp;"-"&amp;M$1,Datos_trabajo_input!$E$6:O575,7,0)</f>
        <v>1.9114383206718876E-3</v>
      </c>
      <c r="N481" s="296">
        <f>VLOOKUP($A481&amp;"-"&amp;N$1,Datos_trabajo_input!$E$6:P575,7,0)</f>
        <v>0.29474700154898437</v>
      </c>
      <c r="O481" s="296">
        <f>VLOOKUP($A481&amp;"-"&amp;O$1,Datos_trabajo_input!$E$6:Q575,7,0)</f>
        <v>2.775182169779301E-2</v>
      </c>
      <c r="P481" s="297">
        <f t="shared" si="65"/>
        <v>1.959804784485792</v>
      </c>
      <c r="Q481" s="297">
        <f t="shared" si="66"/>
        <v>0.9878047525799738</v>
      </c>
      <c r="R481" s="297">
        <f t="shared" si="67"/>
        <v>0.7637342865562099</v>
      </c>
      <c r="S481" s="297">
        <f t="shared" si="68"/>
        <v>4.6136267428759335E-2</v>
      </c>
      <c r="T481" s="297">
        <f t="shared" si="69"/>
        <v>1.0630995449782311E-2</v>
      </c>
      <c r="U481" s="297">
        <f t="shared" si="70"/>
        <v>1.6393173655756756</v>
      </c>
      <c r="V481" s="297">
        <f t="shared" si="71"/>
        <v>0.1543494691938069</v>
      </c>
      <c r="W481" s="298">
        <f t="shared" si="72"/>
        <v>5.56177792127</v>
      </c>
    </row>
    <row r="482" spans="1:23">
      <c r="A482" s="172">
        <v>2015</v>
      </c>
      <c r="B482" s="285">
        <v>12</v>
      </c>
      <c r="C482" s="285" t="s">
        <v>130</v>
      </c>
      <c r="D482" s="172" t="s">
        <v>374</v>
      </c>
      <c r="E482" s="172" t="s">
        <v>34</v>
      </c>
      <c r="F482" s="293">
        <v>911.42274934547004</v>
      </c>
      <c r="G482" s="294">
        <v>76.073409797279993</v>
      </c>
      <c r="H482" s="295">
        <f t="shared" si="64"/>
        <v>8.3466656775806197E-2</v>
      </c>
      <c r="I482" s="296">
        <f>VLOOKUP($A482&amp;"-"&amp;I$1,Datos_trabajo_input!$E$6:K576,7,0)</f>
        <v>0.35237019748503046</v>
      </c>
      <c r="J482" s="296">
        <f>VLOOKUP($A482&amp;"-"&amp;J$1,Datos_trabajo_input!$E$6:L576,7,0)</f>
        <v>0.17760593223298177</v>
      </c>
      <c r="K482" s="296">
        <f>VLOOKUP($A482&amp;"-"&amp;K$1,Datos_trabajo_input!$E$6:M576,7,0)</f>
        <v>0.13731837145734427</v>
      </c>
      <c r="L482" s="296">
        <f>VLOOKUP($A482&amp;"-"&amp;L$1,Datos_trabajo_input!$E$6:N576,7,0)</f>
        <v>8.2952372571942577E-3</v>
      </c>
      <c r="M482" s="296">
        <f>VLOOKUP($A482&amp;"-"&amp;M$1,Datos_trabajo_input!$E$6:O576,7,0)</f>
        <v>1.9114383206718876E-3</v>
      </c>
      <c r="N482" s="296">
        <f>VLOOKUP($A482&amp;"-"&amp;N$1,Datos_trabajo_input!$E$6:P576,7,0)</f>
        <v>0.29474700154898437</v>
      </c>
      <c r="O482" s="296">
        <f>VLOOKUP($A482&amp;"-"&amp;O$1,Datos_trabajo_input!$E$6:Q576,7,0)</f>
        <v>2.775182169779301E-2</v>
      </c>
      <c r="P482" s="297">
        <f t="shared" si="65"/>
        <v>26.806002433627203</v>
      </c>
      <c r="Q482" s="297">
        <f t="shared" si="66"/>
        <v>13.511088865187562</v>
      </c>
      <c r="R482" s="297">
        <f t="shared" si="67"/>
        <v>10.446276744569667</v>
      </c>
      <c r="S482" s="297">
        <f t="shared" si="68"/>
        <v>0.63104698323220365</v>
      </c>
      <c r="T482" s="297">
        <f t="shared" si="69"/>
        <v>0.1454096306706972</v>
      </c>
      <c r="U482" s="297">
        <f t="shared" si="70"/>
        <v>22.422409435355409</v>
      </c>
      <c r="V482" s="297">
        <f t="shared" si="71"/>
        <v>2.1111757046372541</v>
      </c>
      <c r="W482" s="298">
        <f t="shared" si="72"/>
        <v>76.073409797279993</v>
      </c>
    </row>
    <row r="483" spans="1:23">
      <c r="A483" s="175">
        <v>2015</v>
      </c>
      <c r="B483" s="285">
        <v>12</v>
      </c>
      <c r="C483" s="285" t="s">
        <v>130</v>
      </c>
      <c r="D483" s="175" t="s">
        <v>374</v>
      </c>
      <c r="E483" s="299" t="s">
        <v>25</v>
      </c>
      <c r="F483" s="300">
        <v>73.044490367720002</v>
      </c>
      <c r="G483" s="301">
        <v>4.5466446762199997</v>
      </c>
      <c r="H483" s="302">
        <f t="shared" si="64"/>
        <v>6.2244868207462556E-2</v>
      </c>
      <c r="I483" s="296">
        <f>VLOOKUP($A483&amp;"-"&amp;I$1,Datos_trabajo_input!$E$6:K577,7,0)</f>
        <v>0.35237019748503046</v>
      </c>
      <c r="J483" s="296">
        <f>VLOOKUP($A483&amp;"-"&amp;J$1,Datos_trabajo_input!$E$6:L577,7,0)</f>
        <v>0.17760593223298177</v>
      </c>
      <c r="K483" s="296">
        <f>VLOOKUP($A483&amp;"-"&amp;K$1,Datos_trabajo_input!$E$6:M577,7,0)</f>
        <v>0.13731837145734427</v>
      </c>
      <c r="L483" s="296">
        <f>VLOOKUP($A483&amp;"-"&amp;L$1,Datos_trabajo_input!$E$6:N577,7,0)</f>
        <v>8.2952372571942577E-3</v>
      </c>
      <c r="M483" s="296">
        <f>VLOOKUP($A483&amp;"-"&amp;M$1,Datos_trabajo_input!$E$6:O577,7,0)</f>
        <v>1.9114383206718876E-3</v>
      </c>
      <c r="N483" s="296">
        <f>VLOOKUP($A483&amp;"-"&amp;N$1,Datos_trabajo_input!$E$6:P577,7,0)</f>
        <v>0.29474700154898437</v>
      </c>
      <c r="O483" s="296">
        <f>VLOOKUP($A483&amp;"-"&amp;O$1,Datos_trabajo_input!$E$6:Q577,7,0)</f>
        <v>2.775182169779301E-2</v>
      </c>
      <c r="P483" s="297">
        <f t="shared" si="65"/>
        <v>1.6021020824539036</v>
      </c>
      <c r="Q483" s="297">
        <f t="shared" si="66"/>
        <v>0.80751106625217661</v>
      </c>
      <c r="R483" s="297">
        <f t="shared" si="67"/>
        <v>0.6243378425337347</v>
      </c>
      <c r="S483" s="297">
        <f t="shared" si="68"/>
        <v>3.7715496313404061E-2</v>
      </c>
      <c r="T483" s="297">
        <f t="shared" si="69"/>
        <v>8.6906308646057338E-3</v>
      </c>
      <c r="U483" s="297">
        <f t="shared" si="70"/>
        <v>1.3401098854244977</v>
      </c>
      <c r="V483" s="297">
        <f t="shared" si="71"/>
        <v>0.12617767237767727</v>
      </c>
      <c r="W483" s="298">
        <f t="shared" si="72"/>
        <v>4.5466446762199997</v>
      </c>
    </row>
    <row r="484" spans="1:23">
      <c r="A484" s="175">
        <v>2015</v>
      </c>
      <c r="B484" s="285">
        <v>12</v>
      </c>
      <c r="C484" s="285" t="s">
        <v>130</v>
      </c>
      <c r="D484" s="175" t="s">
        <v>374</v>
      </c>
      <c r="E484" s="299" t="s">
        <v>26</v>
      </c>
      <c r="F484" s="300">
        <v>160.14845932187001</v>
      </c>
      <c r="G484" s="301">
        <v>16.102592653710001</v>
      </c>
      <c r="H484" s="302">
        <f t="shared" si="64"/>
        <v>0.10054790862112913</v>
      </c>
      <c r="I484" s="296">
        <f>VLOOKUP($A484&amp;"-"&amp;I$1,Datos_trabajo_input!$E$6:K578,7,0)</f>
        <v>0.35237019748503046</v>
      </c>
      <c r="J484" s="296">
        <f>VLOOKUP($A484&amp;"-"&amp;J$1,Datos_trabajo_input!$E$6:L578,7,0)</f>
        <v>0.17760593223298177</v>
      </c>
      <c r="K484" s="296">
        <f>VLOOKUP($A484&amp;"-"&amp;K$1,Datos_trabajo_input!$E$6:M578,7,0)</f>
        <v>0.13731837145734427</v>
      </c>
      <c r="L484" s="296">
        <f>VLOOKUP($A484&amp;"-"&amp;L$1,Datos_trabajo_input!$E$6:N578,7,0)</f>
        <v>8.2952372571942577E-3</v>
      </c>
      <c r="M484" s="296">
        <f>VLOOKUP($A484&amp;"-"&amp;M$1,Datos_trabajo_input!$E$6:O578,7,0)</f>
        <v>1.9114383206718876E-3</v>
      </c>
      <c r="N484" s="296">
        <f>VLOOKUP($A484&amp;"-"&amp;N$1,Datos_trabajo_input!$E$6:P578,7,0)</f>
        <v>0.29474700154898437</v>
      </c>
      <c r="O484" s="296">
        <f>VLOOKUP($A484&amp;"-"&amp;O$1,Datos_trabajo_input!$E$6:Q578,7,0)</f>
        <v>2.775182169779301E-2</v>
      </c>
      <c r="P484" s="297">
        <f t="shared" si="65"/>
        <v>5.6740737534087939</v>
      </c>
      <c r="Q484" s="297">
        <f t="shared" si="66"/>
        <v>2.8599159796301286</v>
      </c>
      <c r="R484" s="297">
        <f t="shared" si="67"/>
        <v>2.2111817994484531</v>
      </c>
      <c r="S484" s="297">
        <f t="shared" si="68"/>
        <v>0.13357482651847774</v>
      </c>
      <c r="T484" s="297">
        <f t="shared" si="69"/>
        <v>3.0779112660470918E-2</v>
      </c>
      <c r="U484" s="297">
        <f t="shared" si="70"/>
        <v>4.7461909018457265</v>
      </c>
      <c r="V484" s="297">
        <f t="shared" si="71"/>
        <v>0.44687628019795156</v>
      </c>
      <c r="W484" s="298">
        <f t="shared" si="72"/>
        <v>16.102592653710001</v>
      </c>
    </row>
    <row r="485" spans="1:23">
      <c r="A485" s="175">
        <v>2015</v>
      </c>
      <c r="B485" s="285">
        <v>12</v>
      </c>
      <c r="C485" s="285" t="s">
        <v>130</v>
      </c>
      <c r="D485" s="175" t="s">
        <v>374</v>
      </c>
      <c r="E485" s="299" t="s">
        <v>27</v>
      </c>
      <c r="F485" s="300">
        <v>275.98892598395997</v>
      </c>
      <c r="G485" s="301">
        <v>24.372084465179999</v>
      </c>
      <c r="H485" s="302">
        <f t="shared" si="64"/>
        <v>8.8308197070908798E-2</v>
      </c>
      <c r="I485" s="296">
        <f>VLOOKUP($A485&amp;"-"&amp;I$1,Datos_trabajo_input!$E$6:K579,7,0)</f>
        <v>0.35237019748503046</v>
      </c>
      <c r="J485" s="296">
        <f>VLOOKUP($A485&amp;"-"&amp;J$1,Datos_trabajo_input!$E$6:L579,7,0)</f>
        <v>0.17760593223298177</v>
      </c>
      <c r="K485" s="296">
        <f>VLOOKUP($A485&amp;"-"&amp;K$1,Datos_trabajo_input!$E$6:M579,7,0)</f>
        <v>0.13731837145734427</v>
      </c>
      <c r="L485" s="296">
        <f>VLOOKUP($A485&amp;"-"&amp;L$1,Datos_trabajo_input!$E$6:N579,7,0)</f>
        <v>8.2952372571942577E-3</v>
      </c>
      <c r="M485" s="296">
        <f>VLOOKUP($A485&amp;"-"&amp;M$1,Datos_trabajo_input!$E$6:O579,7,0)</f>
        <v>1.9114383206718876E-3</v>
      </c>
      <c r="N485" s="296">
        <f>VLOOKUP($A485&amp;"-"&amp;N$1,Datos_trabajo_input!$E$6:P579,7,0)</f>
        <v>0.29474700154898437</v>
      </c>
      <c r="O485" s="296">
        <f>VLOOKUP($A485&amp;"-"&amp;O$1,Datos_trabajo_input!$E$6:Q579,7,0)</f>
        <v>2.775182169779301E-2</v>
      </c>
      <c r="P485" s="297">
        <f t="shared" si="65"/>
        <v>8.5879962161173182</v>
      </c>
      <c r="Q485" s="297">
        <f t="shared" si="66"/>
        <v>4.3286267818992661</v>
      </c>
      <c r="R485" s="297">
        <f t="shared" si="67"/>
        <v>3.3467349477793569</v>
      </c>
      <c r="S485" s="297">
        <f t="shared" si="68"/>
        <v>0.20217222309104652</v>
      </c>
      <c r="T485" s="297">
        <f t="shared" si="69"/>
        <v>4.6585736201397054E-2</v>
      </c>
      <c r="U485" s="297">
        <f t="shared" si="70"/>
        <v>7.1835988176103864</v>
      </c>
      <c r="V485" s="297">
        <f t="shared" si="71"/>
        <v>0.67636974248122628</v>
      </c>
      <c r="W485" s="298">
        <f t="shared" si="72"/>
        <v>24.372084465180002</v>
      </c>
    </row>
    <row r="486" spans="1:23">
      <c r="A486" s="175">
        <v>2015</v>
      </c>
      <c r="B486" s="285">
        <v>12</v>
      </c>
      <c r="C486" s="285" t="s">
        <v>130</v>
      </c>
      <c r="D486" s="175" t="s">
        <v>374</v>
      </c>
      <c r="E486" s="299" t="s">
        <v>28</v>
      </c>
      <c r="F486" s="300">
        <v>129.36432429433</v>
      </c>
      <c r="G486" s="301">
        <v>9.1418371259600004</v>
      </c>
      <c r="H486" s="302">
        <f t="shared" si="64"/>
        <v>7.0667374299891769E-2</v>
      </c>
      <c r="I486" s="296">
        <f>VLOOKUP($A486&amp;"-"&amp;I$1,Datos_trabajo_input!$E$6:K580,7,0)</f>
        <v>0.35237019748503046</v>
      </c>
      <c r="J486" s="296">
        <f>VLOOKUP($A486&amp;"-"&amp;J$1,Datos_trabajo_input!$E$6:L580,7,0)</f>
        <v>0.17760593223298177</v>
      </c>
      <c r="K486" s="296">
        <f>VLOOKUP($A486&amp;"-"&amp;K$1,Datos_trabajo_input!$E$6:M580,7,0)</f>
        <v>0.13731837145734427</v>
      </c>
      <c r="L486" s="296">
        <f>VLOOKUP($A486&amp;"-"&amp;L$1,Datos_trabajo_input!$E$6:N580,7,0)</f>
        <v>8.2952372571942577E-3</v>
      </c>
      <c r="M486" s="296">
        <f>VLOOKUP($A486&amp;"-"&amp;M$1,Datos_trabajo_input!$E$6:O580,7,0)</f>
        <v>1.9114383206718876E-3</v>
      </c>
      <c r="N486" s="296">
        <f>VLOOKUP($A486&amp;"-"&amp;N$1,Datos_trabajo_input!$E$6:P580,7,0)</f>
        <v>0.29474700154898437</v>
      </c>
      <c r="O486" s="296">
        <f>VLOOKUP($A486&amp;"-"&amp;O$1,Datos_trabajo_input!$E$6:Q580,7,0)</f>
        <v>2.775182169779301E-2</v>
      </c>
      <c r="P486" s="297">
        <f t="shared" si="65"/>
        <v>3.2213109534505087</v>
      </c>
      <c r="Q486" s="297">
        <f t="shared" si="66"/>
        <v>1.6236445050782087</v>
      </c>
      <c r="R486" s="297">
        <f t="shared" si="67"/>
        <v>1.255342186265116</v>
      </c>
      <c r="S486" s="297">
        <f t="shared" si="68"/>
        <v>7.5833707926465072E-2</v>
      </c>
      <c r="T486" s="297">
        <f t="shared" si="69"/>
        <v>1.7474057803900898E-2</v>
      </c>
      <c r="U486" s="297">
        <f t="shared" si="70"/>
        <v>2.6945290815258951</v>
      </c>
      <c r="V486" s="297">
        <f t="shared" si="71"/>
        <v>0.25370263390990644</v>
      </c>
      <c r="W486" s="298">
        <f t="shared" si="72"/>
        <v>9.1418371259600022</v>
      </c>
    </row>
    <row r="487" spans="1:23">
      <c r="A487" s="175">
        <v>2015</v>
      </c>
      <c r="B487" s="285">
        <v>12</v>
      </c>
      <c r="C487" s="285" t="s">
        <v>130</v>
      </c>
      <c r="D487" s="175" t="s">
        <v>374</v>
      </c>
      <c r="E487" s="299" t="s">
        <v>29</v>
      </c>
      <c r="F487" s="300">
        <v>348.40693343542</v>
      </c>
      <c r="G487" s="301">
        <v>32.245899664269999</v>
      </c>
      <c r="H487" s="302">
        <f t="shared" si="64"/>
        <v>9.2552405161153414E-2</v>
      </c>
      <c r="I487" s="296">
        <f>VLOOKUP($A487&amp;"-"&amp;I$1,Datos_trabajo_input!$E$6:K581,7,0)</f>
        <v>0.35237019748503046</v>
      </c>
      <c r="J487" s="296">
        <f>VLOOKUP($A487&amp;"-"&amp;J$1,Datos_trabajo_input!$E$6:L581,7,0)</f>
        <v>0.17760593223298177</v>
      </c>
      <c r="K487" s="296">
        <f>VLOOKUP($A487&amp;"-"&amp;K$1,Datos_trabajo_input!$E$6:M581,7,0)</f>
        <v>0.13731837145734427</v>
      </c>
      <c r="L487" s="296">
        <f>VLOOKUP($A487&amp;"-"&amp;L$1,Datos_trabajo_input!$E$6:N581,7,0)</f>
        <v>8.2952372571942577E-3</v>
      </c>
      <c r="M487" s="296">
        <f>VLOOKUP($A487&amp;"-"&amp;M$1,Datos_trabajo_input!$E$6:O581,7,0)</f>
        <v>1.9114383206718876E-3</v>
      </c>
      <c r="N487" s="296">
        <f>VLOOKUP($A487&amp;"-"&amp;N$1,Datos_trabajo_input!$E$6:P581,7,0)</f>
        <v>0.29474700154898437</v>
      </c>
      <c r="O487" s="296">
        <f>VLOOKUP($A487&amp;"-"&amp;O$1,Datos_trabajo_input!$E$6:Q581,7,0)</f>
        <v>2.775182169779301E-2</v>
      </c>
      <c r="P487" s="297">
        <f t="shared" si="65"/>
        <v>11.362494032781298</v>
      </c>
      <c r="Q487" s="297">
        <f t="shared" si="66"/>
        <v>5.727063070563867</v>
      </c>
      <c r="R487" s="297">
        <f t="shared" si="67"/>
        <v>4.4279544280744805</v>
      </c>
      <c r="S487" s="297">
        <f t="shared" si="68"/>
        <v>0.2674873882868003</v>
      </c>
      <c r="T487" s="297">
        <f t="shared" si="69"/>
        <v>6.1636048302826429E-2</v>
      </c>
      <c r="U487" s="297">
        <f t="shared" si="70"/>
        <v>9.5043822382929832</v>
      </c>
      <c r="V487" s="297">
        <f t="shared" si="71"/>
        <v>0.89488245796774446</v>
      </c>
      <c r="W487" s="298">
        <f t="shared" si="72"/>
        <v>32.245899664269999</v>
      </c>
    </row>
    <row r="488" spans="1:23">
      <c r="A488" s="175">
        <v>2015</v>
      </c>
      <c r="B488" s="285">
        <v>12</v>
      </c>
      <c r="C488" s="285" t="s">
        <v>130</v>
      </c>
      <c r="D488" s="175" t="s">
        <v>374</v>
      </c>
      <c r="E488" s="299" t="s">
        <v>30</v>
      </c>
      <c r="F488" s="300">
        <v>805.11425086660995</v>
      </c>
      <c r="G488" s="301">
        <v>70.189116178440003</v>
      </c>
      <c r="H488" s="302">
        <f t="shared" si="64"/>
        <v>8.717907564409616E-2</v>
      </c>
      <c r="I488" s="296">
        <f>VLOOKUP($A488&amp;"-"&amp;I$1,Datos_trabajo_input!$E$6:K582,7,0)</f>
        <v>0.35237019748503046</v>
      </c>
      <c r="J488" s="296">
        <f>VLOOKUP($A488&amp;"-"&amp;J$1,Datos_trabajo_input!$E$6:L582,7,0)</f>
        <v>0.17760593223298177</v>
      </c>
      <c r="K488" s="296">
        <f>VLOOKUP($A488&amp;"-"&amp;K$1,Datos_trabajo_input!$E$6:M582,7,0)</f>
        <v>0.13731837145734427</v>
      </c>
      <c r="L488" s="296">
        <f>VLOOKUP($A488&amp;"-"&amp;L$1,Datos_trabajo_input!$E$6:N582,7,0)</f>
        <v>8.2952372571942577E-3</v>
      </c>
      <c r="M488" s="296">
        <f>VLOOKUP($A488&amp;"-"&amp;M$1,Datos_trabajo_input!$E$6:O582,7,0)</f>
        <v>1.9114383206718876E-3</v>
      </c>
      <c r="N488" s="296">
        <f>VLOOKUP($A488&amp;"-"&amp;N$1,Datos_trabajo_input!$E$6:P582,7,0)</f>
        <v>0.29474700154898437</v>
      </c>
      <c r="O488" s="296">
        <f>VLOOKUP($A488&amp;"-"&amp;O$1,Datos_trabajo_input!$E$6:Q582,7,0)</f>
        <v>2.775182169779301E-2</v>
      </c>
      <c r="P488" s="297">
        <f t="shared" si="65"/>
        <v>24.73255272909665</v>
      </c>
      <c r="Q488" s="297">
        <f t="shared" si="66"/>
        <v>12.4660034114809</v>
      </c>
      <c r="R488" s="297">
        <f t="shared" si="67"/>
        <v>9.6382551276537161</v>
      </c>
      <c r="S488" s="297">
        <f t="shared" si="68"/>
        <v>0.5822353715729317</v>
      </c>
      <c r="T488" s="297">
        <f t="shared" si="69"/>
        <v>0.13416216635756137</v>
      </c>
      <c r="U488" s="297">
        <f t="shared" si="70"/>
        <v>20.688031534968498</v>
      </c>
      <c r="V488" s="297">
        <f t="shared" si="71"/>
        <v>1.9478758373097458</v>
      </c>
      <c r="W488" s="298">
        <f t="shared" si="72"/>
        <v>70.189116178440017</v>
      </c>
    </row>
    <row r="489" spans="1:23">
      <c r="A489" s="175">
        <v>2015</v>
      </c>
      <c r="B489" s="285">
        <v>12</v>
      </c>
      <c r="C489" s="285" t="s">
        <v>130</v>
      </c>
      <c r="D489" s="175" t="s">
        <v>374</v>
      </c>
      <c r="E489" s="299" t="s">
        <v>118</v>
      </c>
      <c r="F489" s="300">
        <v>3351.7378516215399</v>
      </c>
      <c r="G489" s="301">
        <v>306.86918775073002</v>
      </c>
      <c r="H489" s="302">
        <f t="shared" si="64"/>
        <v>9.1555247258454153E-2</v>
      </c>
      <c r="I489" s="296">
        <f>VLOOKUP($A489&amp;"-"&amp;I$1,Datos_trabajo_input!$E$6:K583,7,0)</f>
        <v>0.35237019748503046</v>
      </c>
      <c r="J489" s="296">
        <f>VLOOKUP($A489&amp;"-"&amp;J$1,Datos_trabajo_input!$E$6:L583,7,0)</f>
        <v>0.17760593223298177</v>
      </c>
      <c r="K489" s="296">
        <f>VLOOKUP($A489&amp;"-"&amp;K$1,Datos_trabajo_input!$E$6:M583,7,0)</f>
        <v>0.13731837145734427</v>
      </c>
      <c r="L489" s="296">
        <f>VLOOKUP($A489&amp;"-"&amp;L$1,Datos_trabajo_input!$E$6:N583,7,0)</f>
        <v>8.2952372571942577E-3</v>
      </c>
      <c r="M489" s="296">
        <f>VLOOKUP($A489&amp;"-"&amp;M$1,Datos_trabajo_input!$E$6:O583,7,0)</f>
        <v>1.9114383206718876E-3</v>
      </c>
      <c r="N489" s="296">
        <f>VLOOKUP($A489&amp;"-"&amp;N$1,Datos_trabajo_input!$E$6:P583,7,0)</f>
        <v>0.29474700154898437</v>
      </c>
      <c r="O489" s="296">
        <f>VLOOKUP($A489&amp;"-"&amp;O$1,Datos_trabajo_input!$E$6:Q583,7,0)</f>
        <v>2.775182169779301E-2</v>
      </c>
      <c r="P489" s="297">
        <f t="shared" si="65"/>
        <v>108.13155628979563</v>
      </c>
      <c r="Q489" s="297">
        <f t="shared" si="66"/>
        <v>54.501788164046317</v>
      </c>
      <c r="R489" s="297">
        <f t="shared" si="67"/>
        <v>42.138777112368267</v>
      </c>
      <c r="S489" s="297">
        <f t="shared" si="68"/>
        <v>2.5455527193147955</v>
      </c>
      <c r="T489" s="297">
        <f t="shared" si="69"/>
        <v>0.58656152490020153</v>
      </c>
      <c r="U489" s="297">
        <f t="shared" si="70"/>
        <v>90.448772957299994</v>
      </c>
      <c r="V489" s="297">
        <f t="shared" si="71"/>
        <v>8.516178983004826</v>
      </c>
      <c r="W489" s="298">
        <f t="shared" si="72"/>
        <v>306.86918775073002</v>
      </c>
    </row>
    <row r="490" spans="1:23">
      <c r="A490" s="175">
        <v>2015</v>
      </c>
      <c r="B490" s="285">
        <v>12</v>
      </c>
      <c r="C490" s="285" t="s">
        <v>130</v>
      </c>
      <c r="D490" s="175" t="s">
        <v>374</v>
      </c>
      <c r="E490" s="299" t="s">
        <v>32</v>
      </c>
      <c r="F490" s="300">
        <v>437.10425829665002</v>
      </c>
      <c r="G490" s="301">
        <v>33.047057358259998</v>
      </c>
      <c r="H490" s="302">
        <f t="shared" si="64"/>
        <v>7.5604519358930422E-2</v>
      </c>
      <c r="I490" s="296">
        <f>VLOOKUP($A490&amp;"-"&amp;I$1,Datos_trabajo_input!$E$6:K584,7,0)</f>
        <v>0.35237019748503046</v>
      </c>
      <c r="J490" s="296">
        <f>VLOOKUP($A490&amp;"-"&amp;J$1,Datos_trabajo_input!$E$6:L584,7,0)</f>
        <v>0.17760593223298177</v>
      </c>
      <c r="K490" s="296">
        <f>VLOOKUP($A490&amp;"-"&amp;K$1,Datos_trabajo_input!$E$6:M584,7,0)</f>
        <v>0.13731837145734427</v>
      </c>
      <c r="L490" s="296">
        <f>VLOOKUP($A490&amp;"-"&amp;L$1,Datos_trabajo_input!$E$6:N584,7,0)</f>
        <v>8.2952372571942577E-3</v>
      </c>
      <c r="M490" s="296">
        <f>VLOOKUP($A490&amp;"-"&amp;M$1,Datos_trabajo_input!$E$6:O584,7,0)</f>
        <v>1.9114383206718876E-3</v>
      </c>
      <c r="N490" s="296">
        <f>VLOOKUP($A490&amp;"-"&amp;N$1,Datos_trabajo_input!$E$6:P584,7,0)</f>
        <v>0.29474700154898437</v>
      </c>
      <c r="O490" s="296">
        <f>VLOOKUP($A490&amp;"-"&amp;O$1,Datos_trabajo_input!$E$6:Q584,7,0)</f>
        <v>2.775182169779301E-2</v>
      </c>
      <c r="P490" s="297">
        <f t="shared" si="65"/>
        <v>11.644798127629205</v>
      </c>
      <c r="Q490" s="297">
        <f t="shared" si="66"/>
        <v>5.8693534296705865</v>
      </c>
      <c r="R490" s="297">
        <f t="shared" si="67"/>
        <v>4.5379680978937085</v>
      </c>
      <c r="S490" s="297">
        <f t="shared" si="68"/>
        <v>0.274133181438874</v>
      </c>
      <c r="T490" s="297">
        <f t="shared" si="69"/>
        <v>6.3167411820020031E-2</v>
      </c>
      <c r="U490" s="297">
        <f t="shared" si="70"/>
        <v>9.740521066364435</v>
      </c>
      <c r="V490" s="297">
        <f t="shared" si="71"/>
        <v>0.91711604344316999</v>
      </c>
      <c r="W490" s="298">
        <f t="shared" si="72"/>
        <v>33.047057358260005</v>
      </c>
    </row>
    <row r="491" spans="1:23">
      <c r="A491" s="175">
        <v>2015</v>
      </c>
      <c r="B491" s="285">
        <v>12</v>
      </c>
      <c r="C491" s="285" t="s">
        <v>130</v>
      </c>
      <c r="D491" s="175" t="s">
        <v>374</v>
      </c>
      <c r="E491" s="299" t="s">
        <v>33</v>
      </c>
      <c r="F491" s="300">
        <v>488.59282624848998</v>
      </c>
      <c r="G491" s="301">
        <v>35.691026356229997</v>
      </c>
      <c r="H491" s="302">
        <f t="shared" si="64"/>
        <v>7.3048609064264386E-2</v>
      </c>
      <c r="I491" s="296">
        <f>VLOOKUP($A491&amp;"-"&amp;I$1,Datos_trabajo_input!$E$6:K585,7,0)</f>
        <v>0.35237019748503046</v>
      </c>
      <c r="J491" s="296">
        <f>VLOOKUP($A491&amp;"-"&amp;J$1,Datos_trabajo_input!$E$6:L585,7,0)</f>
        <v>0.17760593223298177</v>
      </c>
      <c r="K491" s="296">
        <f>VLOOKUP($A491&amp;"-"&amp;K$1,Datos_trabajo_input!$E$6:M585,7,0)</f>
        <v>0.13731837145734427</v>
      </c>
      <c r="L491" s="296">
        <f>VLOOKUP($A491&amp;"-"&amp;L$1,Datos_trabajo_input!$E$6:N585,7,0)</f>
        <v>8.2952372571942577E-3</v>
      </c>
      <c r="M491" s="296">
        <f>VLOOKUP($A491&amp;"-"&amp;M$1,Datos_trabajo_input!$E$6:O585,7,0)</f>
        <v>1.9114383206718876E-3</v>
      </c>
      <c r="N491" s="296">
        <f>VLOOKUP($A491&amp;"-"&amp;N$1,Datos_trabajo_input!$E$6:P585,7,0)</f>
        <v>0.29474700154898437</v>
      </c>
      <c r="O491" s="296">
        <f>VLOOKUP($A491&amp;"-"&amp;O$1,Datos_trabajo_input!$E$6:Q585,7,0)</f>
        <v>2.775182169779301E-2</v>
      </c>
      <c r="P491" s="297">
        <f t="shared" si="65"/>
        <v>12.576454005588191</v>
      </c>
      <c r="Q491" s="297">
        <f t="shared" si="66"/>
        <v>6.3389380083501514</v>
      </c>
      <c r="R491" s="297">
        <f t="shared" si="67"/>
        <v>4.9010336148786555</v>
      </c>
      <c r="S491" s="297">
        <f t="shared" si="68"/>
        <v>0.29606553157770127</v>
      </c>
      <c r="T491" s="297">
        <f t="shared" si="69"/>
        <v>6.8221195481408342E-2</v>
      </c>
      <c r="U491" s="297">
        <f t="shared" si="70"/>
        <v>10.519823000704564</v>
      </c>
      <c r="V491" s="297">
        <f t="shared" si="71"/>
        <v>0.99049099964932585</v>
      </c>
      <c r="W491" s="298">
        <f t="shared" si="72"/>
        <v>35.691026356229997</v>
      </c>
    </row>
    <row r="492" spans="1:23">
      <c r="A492" s="175">
        <v>2015</v>
      </c>
      <c r="B492" s="285">
        <v>12</v>
      </c>
      <c r="C492" s="285" t="s">
        <v>130</v>
      </c>
      <c r="D492" s="175" t="s">
        <v>374</v>
      </c>
      <c r="E492" s="299" t="s">
        <v>35</v>
      </c>
      <c r="F492" s="300">
        <v>447.34637754944998</v>
      </c>
      <c r="G492" s="301">
        <v>42.329344012790003</v>
      </c>
      <c r="H492" s="302">
        <f t="shared" si="64"/>
        <v>9.4623196111856045E-2</v>
      </c>
      <c r="I492" s="296">
        <f>VLOOKUP($A492&amp;"-"&amp;I$1,Datos_trabajo_input!$E$6:K586,7,0)</f>
        <v>0.35237019748503046</v>
      </c>
      <c r="J492" s="296">
        <f>VLOOKUP($A492&amp;"-"&amp;J$1,Datos_trabajo_input!$E$6:L586,7,0)</f>
        <v>0.17760593223298177</v>
      </c>
      <c r="K492" s="296">
        <f>VLOOKUP($A492&amp;"-"&amp;K$1,Datos_trabajo_input!$E$6:M586,7,0)</f>
        <v>0.13731837145734427</v>
      </c>
      <c r="L492" s="296">
        <f>VLOOKUP($A492&amp;"-"&amp;L$1,Datos_trabajo_input!$E$6:N586,7,0)</f>
        <v>8.2952372571942577E-3</v>
      </c>
      <c r="M492" s="296">
        <f>VLOOKUP($A492&amp;"-"&amp;M$1,Datos_trabajo_input!$E$6:O586,7,0)</f>
        <v>1.9114383206718876E-3</v>
      </c>
      <c r="N492" s="296">
        <f>VLOOKUP($A492&amp;"-"&amp;N$1,Datos_trabajo_input!$E$6:P586,7,0)</f>
        <v>0.29474700154898437</v>
      </c>
      <c r="O492" s="296">
        <f>VLOOKUP($A492&amp;"-"&amp;O$1,Datos_trabajo_input!$E$6:Q586,7,0)</f>
        <v>2.775182169779301E-2</v>
      </c>
      <c r="P492" s="297">
        <f t="shared" si="65"/>
        <v>14.915599309198605</v>
      </c>
      <c r="Q492" s="297">
        <f t="shared" si="66"/>
        <v>7.5179426042021538</v>
      </c>
      <c r="R492" s="297">
        <f t="shared" si="67"/>
        <v>5.8125965846940089</v>
      </c>
      <c r="S492" s="297">
        <f t="shared" si="68"/>
        <v>0.35113195152748833</v>
      </c>
      <c r="T492" s="297">
        <f t="shared" si="69"/>
        <v>8.0909930234949939E-2</v>
      </c>
      <c r="U492" s="297">
        <f t="shared" si="70"/>
        <v>12.476447225305307</v>
      </c>
      <c r="V492" s="297">
        <f t="shared" si="71"/>
        <v>1.1747164076274903</v>
      </c>
      <c r="W492" s="298">
        <f t="shared" si="72"/>
        <v>42.32934401279001</v>
      </c>
    </row>
    <row r="493" spans="1:23">
      <c r="A493" s="175">
        <v>2015</v>
      </c>
      <c r="B493" s="285">
        <v>12</v>
      </c>
      <c r="C493" s="285" t="s">
        <v>130</v>
      </c>
      <c r="D493" s="175" t="s">
        <v>374</v>
      </c>
      <c r="E493" s="299" t="s">
        <v>36</v>
      </c>
      <c r="F493" s="300">
        <v>182.9304478207201</v>
      </c>
      <c r="G493" s="301">
        <v>14.054043936039999</v>
      </c>
      <c r="H493" s="302">
        <f t="shared" si="64"/>
        <v>7.6827253764849363E-2</v>
      </c>
      <c r="I493" s="296">
        <f>VLOOKUP($A493&amp;"-"&amp;I$1,Datos_trabajo_input!$E$6:K587,7,0)</f>
        <v>0.35237019748503046</v>
      </c>
      <c r="J493" s="296">
        <f>VLOOKUP($A493&amp;"-"&amp;J$1,Datos_trabajo_input!$E$6:L587,7,0)</f>
        <v>0.17760593223298177</v>
      </c>
      <c r="K493" s="296">
        <f>VLOOKUP($A493&amp;"-"&amp;K$1,Datos_trabajo_input!$E$6:M587,7,0)</f>
        <v>0.13731837145734427</v>
      </c>
      <c r="L493" s="296">
        <f>VLOOKUP($A493&amp;"-"&amp;L$1,Datos_trabajo_input!$E$6:N587,7,0)</f>
        <v>8.2952372571942577E-3</v>
      </c>
      <c r="M493" s="296">
        <f>VLOOKUP($A493&amp;"-"&amp;M$1,Datos_trabajo_input!$E$6:O587,7,0)</f>
        <v>1.9114383206718876E-3</v>
      </c>
      <c r="N493" s="296">
        <f>VLOOKUP($A493&amp;"-"&amp;N$1,Datos_trabajo_input!$E$6:P587,7,0)</f>
        <v>0.29474700154898437</v>
      </c>
      <c r="O493" s="296">
        <f>VLOOKUP($A493&amp;"-"&amp;O$1,Datos_trabajo_input!$E$6:Q587,7,0)</f>
        <v>2.775182169779301E-2</v>
      </c>
      <c r="P493" s="297">
        <f t="shared" si="65"/>
        <v>4.9522262372057098</v>
      </c>
      <c r="Q493" s="297">
        <f t="shared" si="66"/>
        <v>2.4960815749036684</v>
      </c>
      <c r="R493" s="297">
        <f t="shared" si="67"/>
        <v>1.9298784256869774</v>
      </c>
      <c r="S493" s="297">
        <f t="shared" si="68"/>
        <v>0.11658162887248404</v>
      </c>
      <c r="T493" s="297">
        <f t="shared" si="69"/>
        <v>2.6863438139753223E-2</v>
      </c>
      <c r="U493" s="297">
        <f t="shared" si="70"/>
        <v>4.1423873097854758</v>
      </c>
      <c r="V493" s="297">
        <f t="shared" si="71"/>
        <v>0.39002532144593116</v>
      </c>
      <c r="W493" s="298">
        <f t="shared" si="72"/>
        <v>14.054043936040001</v>
      </c>
    </row>
    <row r="494" spans="1:23">
      <c r="A494" s="175">
        <v>2015</v>
      </c>
      <c r="B494" s="285">
        <v>12</v>
      </c>
      <c r="C494" s="285" t="s">
        <v>130</v>
      </c>
      <c r="D494" s="175" t="s">
        <v>374</v>
      </c>
      <c r="E494" s="299" t="s">
        <v>37</v>
      </c>
      <c r="F494" s="300">
        <v>414.27229959423988</v>
      </c>
      <c r="G494" s="301">
        <v>33.627525389909998</v>
      </c>
      <c r="H494" s="302">
        <f t="shared" si="64"/>
        <v>8.1172517261826505E-2</v>
      </c>
      <c r="I494" s="296">
        <f>VLOOKUP($A494&amp;"-"&amp;I$1,Datos_trabajo_input!$E$6:K588,7,0)</f>
        <v>0.35237019748503046</v>
      </c>
      <c r="J494" s="296">
        <f>VLOOKUP($A494&amp;"-"&amp;J$1,Datos_trabajo_input!$E$6:L588,7,0)</f>
        <v>0.17760593223298177</v>
      </c>
      <c r="K494" s="296">
        <f>VLOOKUP($A494&amp;"-"&amp;K$1,Datos_trabajo_input!$E$6:M588,7,0)</f>
        <v>0.13731837145734427</v>
      </c>
      <c r="L494" s="296">
        <f>VLOOKUP($A494&amp;"-"&amp;L$1,Datos_trabajo_input!$E$6:N588,7,0)</f>
        <v>8.2952372571942577E-3</v>
      </c>
      <c r="M494" s="296">
        <f>VLOOKUP($A494&amp;"-"&amp;M$1,Datos_trabajo_input!$E$6:O588,7,0)</f>
        <v>1.9114383206718876E-3</v>
      </c>
      <c r="N494" s="296">
        <f>VLOOKUP($A494&amp;"-"&amp;N$1,Datos_trabajo_input!$E$6:P588,7,0)</f>
        <v>0.29474700154898437</v>
      </c>
      <c r="O494" s="296">
        <f>VLOOKUP($A494&amp;"-"&amp;O$1,Datos_trabajo_input!$E$6:Q588,7,0)</f>
        <v>2.775182169779301E-2</v>
      </c>
      <c r="P494" s="297">
        <f t="shared" si="65"/>
        <v>11.849337762575463</v>
      </c>
      <c r="Q494" s="297">
        <f t="shared" si="66"/>
        <v>5.972447995563229</v>
      </c>
      <c r="R494" s="297">
        <f t="shared" si="67"/>
        <v>4.6176770226829369</v>
      </c>
      <c r="S494" s="297">
        <f t="shared" si="68"/>
        <v>0.27894830148162725</v>
      </c>
      <c r="T494" s="297">
        <f t="shared" si="69"/>
        <v>6.4276940659640833E-2</v>
      </c>
      <c r="U494" s="297">
        <f t="shared" si="70"/>
        <v>9.9116122781883131</v>
      </c>
      <c r="V494" s="297">
        <f t="shared" si="71"/>
        <v>0.93322508875878962</v>
      </c>
      <c r="W494" s="298">
        <f t="shared" si="72"/>
        <v>33.627525389909998</v>
      </c>
    </row>
    <row r="495" spans="1:23">
      <c r="A495" s="175">
        <v>2015</v>
      </c>
      <c r="B495" s="285">
        <v>12</v>
      </c>
      <c r="C495" s="285" t="s">
        <v>130</v>
      </c>
      <c r="D495" s="175" t="s">
        <v>374</v>
      </c>
      <c r="E495" s="299" t="s">
        <v>38</v>
      </c>
      <c r="F495" s="300">
        <v>59.558472133739997</v>
      </c>
      <c r="G495" s="301">
        <v>5.8147684766900003</v>
      </c>
      <c r="H495" s="302">
        <f t="shared" si="64"/>
        <v>9.7631256618416873E-2</v>
      </c>
      <c r="I495" s="296">
        <f>VLOOKUP($A495&amp;"-"&amp;I$1,Datos_trabajo_input!$E$6:K589,7,0)</f>
        <v>0.35237019748503046</v>
      </c>
      <c r="J495" s="296">
        <f>VLOOKUP($A495&amp;"-"&amp;J$1,Datos_trabajo_input!$E$6:L589,7,0)</f>
        <v>0.17760593223298177</v>
      </c>
      <c r="K495" s="296">
        <f>VLOOKUP($A495&amp;"-"&amp;K$1,Datos_trabajo_input!$E$6:M589,7,0)</f>
        <v>0.13731837145734427</v>
      </c>
      <c r="L495" s="296">
        <f>VLOOKUP($A495&amp;"-"&amp;L$1,Datos_trabajo_input!$E$6:N589,7,0)</f>
        <v>8.2952372571942577E-3</v>
      </c>
      <c r="M495" s="296">
        <f>VLOOKUP($A495&amp;"-"&amp;M$1,Datos_trabajo_input!$E$6:O589,7,0)</f>
        <v>1.9114383206718876E-3</v>
      </c>
      <c r="N495" s="296">
        <f>VLOOKUP($A495&amp;"-"&amp;N$1,Datos_trabajo_input!$E$6:P589,7,0)</f>
        <v>0.29474700154898437</v>
      </c>
      <c r="O495" s="296">
        <f>VLOOKUP($A495&amp;"-"&amp;O$1,Datos_trabajo_input!$E$6:Q589,7,0)</f>
        <v>2.775182169779301E-2</v>
      </c>
      <c r="P495" s="297">
        <f t="shared" si="65"/>
        <v>2.048951116460985</v>
      </c>
      <c r="Q495" s="297">
        <f t="shared" si="66"/>
        <v>1.0327373760214829</v>
      </c>
      <c r="R495" s="297">
        <f t="shared" si="67"/>
        <v>0.7984745376205733</v>
      </c>
      <c r="S495" s="297">
        <f t="shared" si="68"/>
        <v>4.8234884109797586E-2</v>
      </c>
      <c r="T495" s="297">
        <f t="shared" si="69"/>
        <v>1.1114571292180164E-2</v>
      </c>
      <c r="U495" s="297">
        <f t="shared" si="70"/>
        <v>1.713885573205933</v>
      </c>
      <c r="V495" s="297">
        <f t="shared" si="71"/>
        <v>0.16137041797904836</v>
      </c>
      <c r="W495" s="298">
        <f t="shared" si="72"/>
        <v>5.8147684766900012</v>
      </c>
    </row>
    <row r="496" spans="1:23">
      <c r="A496" s="178">
        <v>2015</v>
      </c>
      <c r="B496" s="285">
        <v>12</v>
      </c>
      <c r="C496" s="285" t="s">
        <v>130</v>
      </c>
      <c r="D496" s="178" t="s">
        <v>374</v>
      </c>
      <c r="E496" s="304" t="s">
        <v>39</v>
      </c>
      <c r="F496" s="305">
        <v>80.162218780689997</v>
      </c>
      <c r="G496" s="306">
        <v>6.8019484132799999</v>
      </c>
      <c r="H496" s="307">
        <f t="shared" si="64"/>
        <v>8.4852297213590819E-2</v>
      </c>
      <c r="I496" s="296">
        <f>VLOOKUP($A496&amp;"-"&amp;I$1,Datos_trabajo_input!$E$6:K590,7,0)</f>
        <v>0.35237019748503046</v>
      </c>
      <c r="J496" s="296">
        <f>VLOOKUP($A496&amp;"-"&amp;J$1,Datos_trabajo_input!$E$6:L590,7,0)</f>
        <v>0.17760593223298177</v>
      </c>
      <c r="K496" s="296">
        <f>VLOOKUP($A496&amp;"-"&amp;K$1,Datos_trabajo_input!$E$6:M590,7,0)</f>
        <v>0.13731837145734427</v>
      </c>
      <c r="L496" s="296">
        <f>VLOOKUP($A496&amp;"-"&amp;L$1,Datos_trabajo_input!$E$6:N590,7,0)</f>
        <v>8.2952372571942577E-3</v>
      </c>
      <c r="M496" s="296">
        <f>VLOOKUP($A496&amp;"-"&amp;M$1,Datos_trabajo_input!$E$6:O590,7,0)</f>
        <v>1.9114383206718876E-3</v>
      </c>
      <c r="N496" s="296">
        <f>VLOOKUP($A496&amp;"-"&amp;N$1,Datos_trabajo_input!$E$6:P590,7,0)</f>
        <v>0.29474700154898437</v>
      </c>
      <c r="O496" s="296">
        <f>VLOOKUP($A496&amp;"-"&amp;O$1,Datos_trabajo_input!$E$6:Q590,7,0)</f>
        <v>2.775182169779301E-2</v>
      </c>
      <c r="P496" s="297">
        <f t="shared" si="65"/>
        <v>2.3968039056704633</v>
      </c>
      <c r="Q496" s="297">
        <f t="shared" si="66"/>
        <v>1.2080663889412455</v>
      </c>
      <c r="R496" s="297">
        <f t="shared" si="67"/>
        <v>0.93403247884847651</v>
      </c>
      <c r="S496" s="297">
        <f t="shared" si="68"/>
        <v>5.6423775899353622E-2</v>
      </c>
      <c r="T496" s="297">
        <f t="shared" si="69"/>
        <v>1.3001504852376734E-2</v>
      </c>
      <c r="U496" s="297">
        <f t="shared" si="70"/>
        <v>2.0048538995051519</v>
      </c>
      <c r="V496" s="297">
        <f t="shared" si="71"/>
        <v>0.18876645956293264</v>
      </c>
      <c r="W496" s="298">
        <f t="shared" si="72"/>
        <v>6.8019484132799999</v>
      </c>
    </row>
    <row r="497" spans="1:23">
      <c r="A497" s="172">
        <v>2015</v>
      </c>
      <c r="B497" s="285">
        <v>11</v>
      </c>
      <c r="C497" s="285" t="s">
        <v>129</v>
      </c>
      <c r="D497" s="172" t="s">
        <v>375</v>
      </c>
      <c r="E497" s="172" t="s">
        <v>34</v>
      </c>
      <c r="F497" s="293">
        <v>894.24793769588996</v>
      </c>
      <c r="G497" s="294">
        <v>71.418565568909997</v>
      </c>
      <c r="H497" s="295">
        <f t="shared" si="64"/>
        <v>7.986438945884107E-2</v>
      </c>
      <c r="I497" s="296">
        <f>VLOOKUP($A497&amp;"-"&amp;I$1,Datos_trabajo_input!$E$6:K591,7,0)</f>
        <v>0.35237019748503046</v>
      </c>
      <c r="J497" s="296">
        <f>VLOOKUP($A497&amp;"-"&amp;J$1,Datos_trabajo_input!$E$6:L591,7,0)</f>
        <v>0.17760593223298177</v>
      </c>
      <c r="K497" s="296">
        <f>VLOOKUP($A497&amp;"-"&amp;K$1,Datos_trabajo_input!$E$6:M591,7,0)</f>
        <v>0.13731837145734427</v>
      </c>
      <c r="L497" s="296">
        <f>VLOOKUP($A497&amp;"-"&amp;L$1,Datos_trabajo_input!$E$6:N591,7,0)</f>
        <v>8.2952372571942577E-3</v>
      </c>
      <c r="M497" s="296">
        <f>VLOOKUP($A497&amp;"-"&amp;M$1,Datos_trabajo_input!$E$6:O591,7,0)</f>
        <v>1.9114383206718876E-3</v>
      </c>
      <c r="N497" s="296">
        <f>VLOOKUP($A497&amp;"-"&amp;N$1,Datos_trabajo_input!$E$6:P591,7,0)</f>
        <v>0.29474700154898437</v>
      </c>
      <c r="O497" s="296">
        <f>VLOOKUP($A497&amp;"-"&amp;O$1,Datos_trabajo_input!$E$6:Q591,7,0)</f>
        <v>2.775182169779301E-2</v>
      </c>
      <c r="P497" s="297">
        <f t="shared" si="65"/>
        <v>25.165774053614413</v>
      </c>
      <c r="Q497" s="297">
        <f t="shared" si="66"/>
        <v>12.684360916608593</v>
      </c>
      <c r="R497" s="297">
        <f t="shared" si="67"/>
        <v>9.8070811157422799</v>
      </c>
      <c r="S497" s="297">
        <f t="shared" si="68"/>
        <v>0.59243394596259324</v>
      </c>
      <c r="T497" s="297">
        <f t="shared" si="69"/>
        <v>0.13651218303583243</v>
      </c>
      <c r="U497" s="297">
        <f t="shared" si="70"/>
        <v>21.050408056365757</v>
      </c>
      <c r="V497" s="297">
        <f t="shared" si="71"/>
        <v>1.9819952975805293</v>
      </c>
      <c r="W497" s="298">
        <f t="shared" si="72"/>
        <v>71.418565568909997</v>
      </c>
    </row>
    <row r="498" spans="1:23">
      <c r="A498" s="175">
        <v>2015</v>
      </c>
      <c r="B498" s="285">
        <v>11</v>
      </c>
      <c r="C498" s="285" t="s">
        <v>129</v>
      </c>
      <c r="D498" s="175" t="s">
        <v>375</v>
      </c>
      <c r="E498" s="299" t="s">
        <v>25</v>
      </c>
      <c r="F498" s="300">
        <v>72.782405979819998</v>
      </c>
      <c r="G498" s="301">
        <v>4.3314284163699996</v>
      </c>
      <c r="H498" s="302">
        <f t="shared" si="64"/>
        <v>5.951202571636547E-2</v>
      </c>
      <c r="I498" s="296">
        <f>VLOOKUP($A498&amp;"-"&amp;I$1,Datos_trabajo_input!$E$6:K592,7,0)</f>
        <v>0.35237019748503046</v>
      </c>
      <c r="J498" s="296">
        <f>VLOOKUP($A498&amp;"-"&amp;J$1,Datos_trabajo_input!$E$6:L592,7,0)</f>
        <v>0.17760593223298177</v>
      </c>
      <c r="K498" s="296">
        <f>VLOOKUP($A498&amp;"-"&amp;K$1,Datos_trabajo_input!$E$6:M592,7,0)</f>
        <v>0.13731837145734427</v>
      </c>
      <c r="L498" s="296">
        <f>VLOOKUP($A498&amp;"-"&amp;L$1,Datos_trabajo_input!$E$6:N592,7,0)</f>
        <v>8.2952372571942577E-3</v>
      </c>
      <c r="M498" s="296">
        <f>VLOOKUP($A498&amp;"-"&amp;M$1,Datos_trabajo_input!$E$6:O592,7,0)</f>
        <v>1.9114383206718876E-3</v>
      </c>
      <c r="N498" s="296">
        <f>VLOOKUP($A498&amp;"-"&amp;N$1,Datos_trabajo_input!$E$6:P592,7,0)</f>
        <v>0.29474700154898437</v>
      </c>
      <c r="O498" s="296">
        <f>VLOOKUP($A498&amp;"-"&amp;O$1,Datos_trabajo_input!$E$6:Q592,7,0)</f>
        <v>2.775182169779301E-2</v>
      </c>
      <c r="P498" s="297">
        <f t="shared" si="65"/>
        <v>1.5262662864685694</v>
      </c>
      <c r="Q498" s="297">
        <f t="shared" si="66"/>
        <v>0.7692873817898217</v>
      </c>
      <c r="R498" s="297">
        <f t="shared" si="67"/>
        <v>0.59478469621999208</v>
      </c>
      <c r="S498" s="297">
        <f t="shared" si="68"/>
        <v>3.5930226376342342E-2</v>
      </c>
      <c r="T498" s="297">
        <f t="shared" si="69"/>
        <v>8.2792582582967653E-3</v>
      </c>
      <c r="U498" s="297">
        <f t="shared" si="70"/>
        <v>1.2766755381491233</v>
      </c>
      <c r="V498" s="297">
        <f t="shared" si="71"/>
        <v>0.12020502910785417</v>
      </c>
      <c r="W498" s="298">
        <f t="shared" si="72"/>
        <v>4.3314284163699996</v>
      </c>
    </row>
    <row r="499" spans="1:23">
      <c r="A499" s="175">
        <v>2015</v>
      </c>
      <c r="B499" s="285">
        <v>11</v>
      </c>
      <c r="C499" s="285" t="s">
        <v>129</v>
      </c>
      <c r="D499" s="175" t="s">
        <v>375</v>
      </c>
      <c r="E499" s="299" t="s">
        <v>26</v>
      </c>
      <c r="F499" s="300">
        <v>162.87251590008</v>
      </c>
      <c r="G499" s="301">
        <v>16.00453524265</v>
      </c>
      <c r="H499" s="302">
        <f t="shared" si="64"/>
        <v>9.8264186282162894E-2</v>
      </c>
      <c r="I499" s="296">
        <f>VLOOKUP($A499&amp;"-"&amp;I$1,Datos_trabajo_input!$E$6:K593,7,0)</f>
        <v>0.35237019748503046</v>
      </c>
      <c r="J499" s="296">
        <f>VLOOKUP($A499&amp;"-"&amp;J$1,Datos_trabajo_input!$E$6:L593,7,0)</f>
        <v>0.17760593223298177</v>
      </c>
      <c r="K499" s="296">
        <f>VLOOKUP($A499&amp;"-"&amp;K$1,Datos_trabajo_input!$E$6:M593,7,0)</f>
        <v>0.13731837145734427</v>
      </c>
      <c r="L499" s="296">
        <f>VLOOKUP($A499&amp;"-"&amp;L$1,Datos_trabajo_input!$E$6:N593,7,0)</f>
        <v>8.2952372571942577E-3</v>
      </c>
      <c r="M499" s="296">
        <f>VLOOKUP($A499&amp;"-"&amp;M$1,Datos_trabajo_input!$E$6:O593,7,0)</f>
        <v>1.9114383206718876E-3</v>
      </c>
      <c r="N499" s="296">
        <f>VLOOKUP($A499&amp;"-"&amp;N$1,Datos_trabajo_input!$E$6:P593,7,0)</f>
        <v>0.29474700154898437</v>
      </c>
      <c r="O499" s="296">
        <f>VLOOKUP($A499&amp;"-"&amp;O$1,Datos_trabajo_input!$E$6:Q593,7,0)</f>
        <v>2.775182169779301E-2</v>
      </c>
      <c r="P499" s="297">
        <f t="shared" si="65"/>
        <v>5.6395212441087104</v>
      </c>
      <c r="Q499" s="297">
        <f t="shared" si="66"/>
        <v>2.8425004017264643</v>
      </c>
      <c r="R499" s="297">
        <f t="shared" si="67"/>
        <v>2.19771671545237</v>
      </c>
      <c r="S499" s="297">
        <f t="shared" si="68"/>
        <v>0.13276141702890881</v>
      </c>
      <c r="T499" s="297">
        <f t="shared" si="69"/>
        <v>3.0591681967344957E-2</v>
      </c>
      <c r="U499" s="297">
        <f t="shared" si="70"/>
        <v>4.7172887739561347</v>
      </c>
      <c r="V499" s="297">
        <f t="shared" si="71"/>
        <v>0.44415500841006722</v>
      </c>
      <c r="W499" s="298">
        <f t="shared" si="72"/>
        <v>16.00453524265</v>
      </c>
    </row>
    <row r="500" spans="1:23">
      <c r="A500" s="175">
        <v>2015</v>
      </c>
      <c r="B500" s="285">
        <v>11</v>
      </c>
      <c r="C500" s="285" t="s">
        <v>129</v>
      </c>
      <c r="D500" s="175" t="s">
        <v>375</v>
      </c>
      <c r="E500" s="299" t="s">
        <v>27</v>
      </c>
      <c r="F500" s="300">
        <v>277.85640897168997</v>
      </c>
      <c r="G500" s="301">
        <v>20.771580455759999</v>
      </c>
      <c r="H500" s="302">
        <f t="shared" si="64"/>
        <v>7.4756528138519046E-2</v>
      </c>
      <c r="I500" s="296">
        <f>VLOOKUP($A500&amp;"-"&amp;I$1,Datos_trabajo_input!$E$6:K594,7,0)</f>
        <v>0.35237019748503046</v>
      </c>
      <c r="J500" s="296">
        <f>VLOOKUP($A500&amp;"-"&amp;J$1,Datos_trabajo_input!$E$6:L594,7,0)</f>
        <v>0.17760593223298177</v>
      </c>
      <c r="K500" s="296">
        <f>VLOOKUP($A500&amp;"-"&amp;K$1,Datos_trabajo_input!$E$6:M594,7,0)</f>
        <v>0.13731837145734427</v>
      </c>
      <c r="L500" s="296">
        <f>VLOOKUP($A500&amp;"-"&amp;L$1,Datos_trabajo_input!$E$6:N594,7,0)</f>
        <v>8.2952372571942577E-3</v>
      </c>
      <c r="M500" s="296">
        <f>VLOOKUP($A500&amp;"-"&amp;M$1,Datos_trabajo_input!$E$6:O594,7,0)</f>
        <v>1.9114383206718876E-3</v>
      </c>
      <c r="N500" s="296">
        <f>VLOOKUP($A500&amp;"-"&amp;N$1,Datos_trabajo_input!$E$6:P594,7,0)</f>
        <v>0.29474700154898437</v>
      </c>
      <c r="O500" s="296">
        <f>VLOOKUP($A500&amp;"-"&amp;O$1,Datos_trabajo_input!$E$6:Q594,7,0)</f>
        <v>2.775182169779301E-2</v>
      </c>
      <c r="P500" s="297">
        <f t="shared" si="65"/>
        <v>7.3192859072723495</v>
      </c>
      <c r="Q500" s="297">
        <f t="shared" si="66"/>
        <v>3.689155910797639</v>
      </c>
      <c r="R500" s="297">
        <f t="shared" si="67"/>
        <v>2.8523196007801639</v>
      </c>
      <c r="S500" s="297">
        <f t="shared" si="68"/>
        <v>0.17230518808742842</v>
      </c>
      <c r="T500" s="297">
        <f t="shared" si="69"/>
        <v>3.9703594864058896E-2</v>
      </c>
      <c r="U500" s="297">
        <f t="shared" si="70"/>
        <v>6.1223610567687459</v>
      </c>
      <c r="V500" s="297">
        <f t="shared" si="71"/>
        <v>0.57644919718961352</v>
      </c>
      <c r="W500" s="298">
        <f t="shared" si="72"/>
        <v>20.771580455759999</v>
      </c>
    </row>
    <row r="501" spans="1:23">
      <c r="A501" s="175">
        <v>2015</v>
      </c>
      <c r="B501" s="285">
        <v>11</v>
      </c>
      <c r="C501" s="285" t="s">
        <v>129</v>
      </c>
      <c r="D501" s="175" t="s">
        <v>375</v>
      </c>
      <c r="E501" s="299" t="s">
        <v>28</v>
      </c>
      <c r="F501" s="300">
        <v>131.53301006629999</v>
      </c>
      <c r="G501" s="301">
        <v>8.5575930578099992</v>
      </c>
      <c r="H501" s="302">
        <f t="shared" si="64"/>
        <v>6.5060421361120627E-2</v>
      </c>
      <c r="I501" s="296">
        <f>VLOOKUP($A501&amp;"-"&amp;I$1,Datos_trabajo_input!$E$6:K595,7,0)</f>
        <v>0.35237019748503046</v>
      </c>
      <c r="J501" s="296">
        <f>VLOOKUP($A501&amp;"-"&amp;J$1,Datos_trabajo_input!$E$6:L595,7,0)</f>
        <v>0.17760593223298177</v>
      </c>
      <c r="K501" s="296">
        <f>VLOOKUP($A501&amp;"-"&amp;K$1,Datos_trabajo_input!$E$6:M595,7,0)</f>
        <v>0.13731837145734427</v>
      </c>
      <c r="L501" s="296">
        <f>VLOOKUP($A501&amp;"-"&amp;L$1,Datos_trabajo_input!$E$6:N595,7,0)</f>
        <v>8.2952372571942577E-3</v>
      </c>
      <c r="M501" s="296">
        <f>VLOOKUP($A501&amp;"-"&amp;M$1,Datos_trabajo_input!$E$6:O595,7,0)</f>
        <v>1.9114383206718876E-3</v>
      </c>
      <c r="N501" s="296">
        <f>VLOOKUP($A501&amp;"-"&amp;N$1,Datos_trabajo_input!$E$6:P595,7,0)</f>
        <v>0.29474700154898437</v>
      </c>
      <c r="O501" s="296">
        <f>VLOOKUP($A501&amp;"-"&amp;O$1,Datos_trabajo_input!$E$6:Q595,7,0)</f>
        <v>2.775182169779301E-2</v>
      </c>
      <c r="P501" s="297">
        <f t="shared" si="65"/>
        <v>3.0154407557770351</v>
      </c>
      <c r="Q501" s="297">
        <f t="shared" si="66"/>
        <v>1.5198792927028379</v>
      </c>
      <c r="R501" s="297">
        <f t="shared" si="67"/>
        <v>1.1751147422931441</v>
      </c>
      <c r="S501" s="297">
        <f t="shared" si="68"/>
        <v>7.0987264765052432E-2</v>
      </c>
      <c r="T501" s="297">
        <f t="shared" si="69"/>
        <v>1.6357311303413748E-2</v>
      </c>
      <c r="U501" s="297">
        <f t="shared" si="70"/>
        <v>2.5223248942659016</v>
      </c>
      <c r="V501" s="297">
        <f t="shared" si="71"/>
        <v>0.23748879670261439</v>
      </c>
      <c r="W501" s="298">
        <f t="shared" si="72"/>
        <v>8.5575930578099992</v>
      </c>
    </row>
    <row r="502" spans="1:23">
      <c r="A502" s="175">
        <v>2015</v>
      </c>
      <c r="B502" s="285">
        <v>11</v>
      </c>
      <c r="C502" s="285" t="s">
        <v>129</v>
      </c>
      <c r="D502" s="175" t="s">
        <v>375</v>
      </c>
      <c r="E502" s="299" t="s">
        <v>29</v>
      </c>
      <c r="F502" s="300">
        <v>349.87360793122002</v>
      </c>
      <c r="G502" s="301">
        <v>32.441845698560002</v>
      </c>
      <c r="H502" s="302">
        <f t="shared" si="64"/>
        <v>9.2724472389862533E-2</v>
      </c>
      <c r="I502" s="296">
        <f>VLOOKUP($A502&amp;"-"&amp;I$1,Datos_trabajo_input!$E$6:K596,7,0)</f>
        <v>0.35237019748503046</v>
      </c>
      <c r="J502" s="296">
        <f>VLOOKUP($A502&amp;"-"&amp;J$1,Datos_trabajo_input!$E$6:L596,7,0)</f>
        <v>0.17760593223298177</v>
      </c>
      <c r="K502" s="296">
        <f>VLOOKUP($A502&amp;"-"&amp;K$1,Datos_trabajo_input!$E$6:M596,7,0)</f>
        <v>0.13731837145734427</v>
      </c>
      <c r="L502" s="296">
        <f>VLOOKUP($A502&amp;"-"&amp;L$1,Datos_trabajo_input!$E$6:N596,7,0)</f>
        <v>8.2952372571942577E-3</v>
      </c>
      <c r="M502" s="296">
        <f>VLOOKUP($A502&amp;"-"&amp;M$1,Datos_trabajo_input!$E$6:O596,7,0)</f>
        <v>1.9114383206718876E-3</v>
      </c>
      <c r="N502" s="296">
        <f>VLOOKUP($A502&amp;"-"&amp;N$1,Datos_trabajo_input!$E$6:P596,7,0)</f>
        <v>0.29474700154898437</v>
      </c>
      <c r="O502" s="296">
        <f>VLOOKUP($A502&amp;"-"&amp;O$1,Datos_trabajo_input!$E$6:Q596,7,0)</f>
        <v>2.775182169779301E-2</v>
      </c>
      <c r="P502" s="297">
        <f t="shared" si="65"/>
        <v>11.431539575580473</v>
      </c>
      <c r="Q502" s="297">
        <f t="shared" si="66"/>
        <v>5.7618642486512988</v>
      </c>
      <c r="R502" s="297">
        <f t="shared" si="67"/>
        <v>4.4548614183967086</v>
      </c>
      <c r="S502" s="297">
        <f t="shared" si="68"/>
        <v>0.26911280713084218</v>
      </c>
      <c r="T502" s="297">
        <f t="shared" si="69"/>
        <v>6.2010587061552026E-2</v>
      </c>
      <c r="U502" s="297">
        <f t="shared" si="70"/>
        <v>9.5621367443653771</v>
      </c>
      <c r="V502" s="297">
        <f t="shared" si="71"/>
        <v>0.90032031737375029</v>
      </c>
      <c r="W502" s="298">
        <f t="shared" si="72"/>
        <v>32.441845698560002</v>
      </c>
    </row>
    <row r="503" spans="1:23">
      <c r="A503" s="175">
        <v>2015</v>
      </c>
      <c r="B503" s="285">
        <v>11</v>
      </c>
      <c r="C503" s="285" t="s">
        <v>129</v>
      </c>
      <c r="D503" s="175" t="s">
        <v>375</v>
      </c>
      <c r="E503" s="299" t="s">
        <v>30</v>
      </c>
      <c r="F503" s="300">
        <v>807.64435847704999</v>
      </c>
      <c r="G503" s="301">
        <v>72.073193367759998</v>
      </c>
      <c r="H503" s="302">
        <f t="shared" si="64"/>
        <v>8.9238775224860345E-2</v>
      </c>
      <c r="I503" s="296">
        <f>VLOOKUP($A503&amp;"-"&amp;I$1,Datos_trabajo_input!$E$6:K597,7,0)</f>
        <v>0.35237019748503046</v>
      </c>
      <c r="J503" s="296">
        <f>VLOOKUP($A503&amp;"-"&amp;J$1,Datos_trabajo_input!$E$6:L597,7,0)</f>
        <v>0.17760593223298177</v>
      </c>
      <c r="K503" s="296">
        <f>VLOOKUP($A503&amp;"-"&amp;K$1,Datos_trabajo_input!$E$6:M597,7,0)</f>
        <v>0.13731837145734427</v>
      </c>
      <c r="L503" s="296">
        <f>VLOOKUP($A503&amp;"-"&amp;L$1,Datos_trabajo_input!$E$6:N597,7,0)</f>
        <v>8.2952372571942577E-3</v>
      </c>
      <c r="M503" s="296">
        <f>VLOOKUP($A503&amp;"-"&amp;M$1,Datos_trabajo_input!$E$6:O597,7,0)</f>
        <v>1.9114383206718876E-3</v>
      </c>
      <c r="N503" s="296">
        <f>VLOOKUP($A503&amp;"-"&amp;N$1,Datos_trabajo_input!$E$6:P597,7,0)</f>
        <v>0.29474700154898437</v>
      </c>
      <c r="O503" s="296">
        <f>VLOOKUP($A503&amp;"-"&amp;O$1,Datos_trabajo_input!$E$6:Q597,7,0)</f>
        <v>2.775182169779301E-2</v>
      </c>
      <c r="P503" s="297">
        <f t="shared" si="65"/>
        <v>25.396445380374377</v>
      </c>
      <c r="Q503" s="297">
        <f t="shared" si="66"/>
        <v>12.800626697088973</v>
      </c>
      <c r="R503" s="297">
        <f t="shared" si="67"/>
        <v>9.8969735389910696</v>
      </c>
      <c r="S503" s="297">
        <f t="shared" si="68"/>
        <v>0.59786423886920881</v>
      </c>
      <c r="T503" s="297">
        <f t="shared" si="69"/>
        <v>0.13776346369633138</v>
      </c>
      <c r="U503" s="297">
        <f t="shared" si="70"/>
        <v>21.243357637207406</v>
      </c>
      <c r="V503" s="297">
        <f t="shared" si="71"/>
        <v>2.0001624115326333</v>
      </c>
      <c r="W503" s="298">
        <f t="shared" si="72"/>
        <v>72.073193367759984</v>
      </c>
    </row>
    <row r="504" spans="1:23">
      <c r="A504" s="175">
        <v>2015</v>
      </c>
      <c r="B504" s="285">
        <v>11</v>
      </c>
      <c r="C504" s="285" t="s">
        <v>129</v>
      </c>
      <c r="D504" s="175" t="s">
        <v>375</v>
      </c>
      <c r="E504" s="299" t="s">
        <v>118</v>
      </c>
      <c r="F504" s="300">
        <v>3351.2267320157598</v>
      </c>
      <c r="G504" s="301">
        <v>302.61599189174001</v>
      </c>
      <c r="H504" s="302">
        <f t="shared" si="64"/>
        <v>9.0300065048035935E-2</v>
      </c>
      <c r="I504" s="296">
        <f>VLOOKUP($A504&amp;"-"&amp;I$1,Datos_trabajo_input!$E$6:K598,7,0)</f>
        <v>0.35237019748503046</v>
      </c>
      <c r="J504" s="296">
        <f>VLOOKUP($A504&amp;"-"&amp;J$1,Datos_trabajo_input!$E$6:L598,7,0)</f>
        <v>0.17760593223298177</v>
      </c>
      <c r="K504" s="296">
        <f>VLOOKUP($A504&amp;"-"&amp;K$1,Datos_trabajo_input!$E$6:M598,7,0)</f>
        <v>0.13731837145734427</v>
      </c>
      <c r="L504" s="296">
        <f>VLOOKUP($A504&amp;"-"&amp;L$1,Datos_trabajo_input!$E$6:N598,7,0)</f>
        <v>8.2952372571942577E-3</v>
      </c>
      <c r="M504" s="296">
        <f>VLOOKUP($A504&amp;"-"&amp;M$1,Datos_trabajo_input!$E$6:O598,7,0)</f>
        <v>1.9114383206718876E-3</v>
      </c>
      <c r="N504" s="296">
        <f>VLOOKUP($A504&amp;"-"&amp;N$1,Datos_trabajo_input!$E$6:P598,7,0)</f>
        <v>0.29474700154898437</v>
      </c>
      <c r="O504" s="296">
        <f>VLOOKUP($A504&amp;"-"&amp;O$1,Datos_trabajo_input!$E$6:Q598,7,0)</f>
        <v>2.775182169779301E-2</v>
      </c>
      <c r="P504" s="297">
        <f t="shared" si="65"/>
        <v>106.63285682502081</v>
      </c>
      <c r="Q504" s="297">
        <f t="shared" si="66"/>
        <v>53.746395348540936</v>
      </c>
      <c r="R504" s="297">
        <f t="shared" si="67"/>
        <v>41.554735183522638</v>
      </c>
      <c r="S504" s="297">
        <f t="shared" si="68"/>
        <v>2.5102714505631569</v>
      </c>
      <c r="T504" s="297">
        <f t="shared" si="69"/>
        <v>0.5784318033500051</v>
      </c>
      <c r="U504" s="297">
        <f t="shared" si="70"/>
        <v>89.195156230862139</v>
      </c>
      <c r="V504" s="297">
        <f t="shared" si="71"/>
        <v>8.3981450498803447</v>
      </c>
      <c r="W504" s="298">
        <f t="shared" si="72"/>
        <v>302.61599189174001</v>
      </c>
    </row>
    <row r="505" spans="1:23">
      <c r="A505" s="175">
        <v>2015</v>
      </c>
      <c r="B505" s="285">
        <v>11</v>
      </c>
      <c r="C505" s="285" t="s">
        <v>129</v>
      </c>
      <c r="D505" s="175" t="s">
        <v>375</v>
      </c>
      <c r="E505" s="299" t="s">
        <v>32</v>
      </c>
      <c r="F505" s="300">
        <v>429.37568113005</v>
      </c>
      <c r="G505" s="301">
        <v>34.848552918160003</v>
      </c>
      <c r="H505" s="302">
        <f t="shared" si="64"/>
        <v>8.1160984307364667E-2</v>
      </c>
      <c r="I505" s="296">
        <f>VLOOKUP($A505&amp;"-"&amp;I$1,Datos_trabajo_input!$E$6:K599,7,0)</f>
        <v>0.35237019748503046</v>
      </c>
      <c r="J505" s="296">
        <f>VLOOKUP($A505&amp;"-"&amp;J$1,Datos_trabajo_input!$E$6:L599,7,0)</f>
        <v>0.17760593223298177</v>
      </c>
      <c r="K505" s="296">
        <f>VLOOKUP($A505&amp;"-"&amp;K$1,Datos_trabajo_input!$E$6:M599,7,0)</f>
        <v>0.13731837145734427</v>
      </c>
      <c r="L505" s="296">
        <f>VLOOKUP($A505&amp;"-"&amp;L$1,Datos_trabajo_input!$E$6:N599,7,0)</f>
        <v>8.2952372571942577E-3</v>
      </c>
      <c r="M505" s="296">
        <f>VLOOKUP($A505&amp;"-"&amp;M$1,Datos_trabajo_input!$E$6:O599,7,0)</f>
        <v>1.9114383206718876E-3</v>
      </c>
      <c r="N505" s="296">
        <f>VLOOKUP($A505&amp;"-"&amp;N$1,Datos_trabajo_input!$E$6:P599,7,0)</f>
        <v>0.29474700154898437</v>
      </c>
      <c r="O505" s="296">
        <f>VLOOKUP($A505&amp;"-"&amp;O$1,Datos_trabajo_input!$E$6:Q599,7,0)</f>
        <v>2.775182169779301E-2</v>
      </c>
      <c r="P505" s="297">
        <f t="shared" si="65"/>
        <v>12.279591473839575</v>
      </c>
      <c r="Q505" s="297">
        <f t="shared" si="66"/>
        <v>6.1893097280002047</v>
      </c>
      <c r="R505" s="297">
        <f t="shared" si="67"/>
        <v>4.7853465343668136</v>
      </c>
      <c r="S505" s="297">
        <f t="shared" si="68"/>
        <v>0.28907701452602652</v>
      </c>
      <c r="T505" s="297">
        <f t="shared" si="69"/>
        <v>6.6610859467733166E-2</v>
      </c>
      <c r="U505" s="297">
        <f t="shared" si="70"/>
        <v>10.271506480948769</v>
      </c>
      <c r="V505" s="297">
        <f t="shared" si="71"/>
        <v>0.96711082701088069</v>
      </c>
      <c r="W505" s="298">
        <f t="shared" si="72"/>
        <v>34.848552918160003</v>
      </c>
    </row>
    <row r="506" spans="1:23">
      <c r="A506" s="175">
        <v>2015</v>
      </c>
      <c r="B506" s="285">
        <v>11</v>
      </c>
      <c r="C506" s="285" t="s">
        <v>129</v>
      </c>
      <c r="D506" s="175" t="s">
        <v>375</v>
      </c>
      <c r="E506" s="299" t="s">
        <v>33</v>
      </c>
      <c r="F506" s="300">
        <v>480.33063878696998</v>
      </c>
      <c r="G506" s="301">
        <v>36.969121846919997</v>
      </c>
      <c r="H506" s="302">
        <f t="shared" si="64"/>
        <v>7.6965987304665903E-2</v>
      </c>
      <c r="I506" s="296">
        <f>VLOOKUP($A506&amp;"-"&amp;I$1,Datos_trabajo_input!$E$6:K600,7,0)</f>
        <v>0.35237019748503046</v>
      </c>
      <c r="J506" s="296">
        <f>VLOOKUP($A506&amp;"-"&amp;J$1,Datos_trabajo_input!$E$6:L600,7,0)</f>
        <v>0.17760593223298177</v>
      </c>
      <c r="K506" s="296">
        <f>VLOOKUP($A506&amp;"-"&amp;K$1,Datos_trabajo_input!$E$6:M600,7,0)</f>
        <v>0.13731837145734427</v>
      </c>
      <c r="L506" s="296">
        <f>VLOOKUP($A506&amp;"-"&amp;L$1,Datos_trabajo_input!$E$6:N600,7,0)</f>
        <v>8.2952372571942577E-3</v>
      </c>
      <c r="M506" s="296">
        <f>VLOOKUP($A506&amp;"-"&amp;M$1,Datos_trabajo_input!$E$6:O600,7,0)</f>
        <v>1.9114383206718876E-3</v>
      </c>
      <c r="N506" s="296">
        <f>VLOOKUP($A506&amp;"-"&amp;N$1,Datos_trabajo_input!$E$6:P600,7,0)</f>
        <v>0.29474700154898437</v>
      </c>
      <c r="O506" s="296">
        <f>VLOOKUP($A506&amp;"-"&amp;O$1,Datos_trabajo_input!$E$6:Q600,7,0)</f>
        <v>2.775182169779301E-2</v>
      </c>
      <c r="P506" s="297">
        <f t="shared" si="65"/>
        <v>13.026816766047354</v>
      </c>
      <c r="Q506" s="297">
        <f t="shared" si="66"/>
        <v>6.565935349456919</v>
      </c>
      <c r="R506" s="297">
        <f t="shared" si="67"/>
        <v>5.0765396062271817</v>
      </c>
      <c r="S506" s="297">
        <f t="shared" si="68"/>
        <v>0.30666763691032495</v>
      </c>
      <c r="T506" s="297">
        <f t="shared" si="69"/>
        <v>7.0664196179791153E-2</v>
      </c>
      <c r="U506" s="297">
        <f t="shared" si="70"/>
        <v>10.896537814278719</v>
      </c>
      <c r="V506" s="297">
        <f t="shared" si="71"/>
        <v>1.025960477819708</v>
      </c>
      <c r="W506" s="298">
        <f t="shared" si="72"/>
        <v>36.969121846920004</v>
      </c>
    </row>
    <row r="507" spans="1:23">
      <c r="A507" s="175">
        <v>2015</v>
      </c>
      <c r="B507" s="285">
        <v>11</v>
      </c>
      <c r="C507" s="285" t="s">
        <v>129</v>
      </c>
      <c r="D507" s="175" t="s">
        <v>375</v>
      </c>
      <c r="E507" s="299" t="s">
        <v>35</v>
      </c>
      <c r="F507" s="300">
        <v>443.49368736662001</v>
      </c>
      <c r="G507" s="301">
        <v>42.05886005104</v>
      </c>
      <c r="H507" s="302">
        <f t="shared" si="64"/>
        <v>9.483530712867054E-2</v>
      </c>
      <c r="I507" s="296">
        <f>VLOOKUP($A507&amp;"-"&amp;I$1,Datos_trabajo_input!$E$6:K601,7,0)</f>
        <v>0.35237019748503046</v>
      </c>
      <c r="J507" s="296">
        <f>VLOOKUP($A507&amp;"-"&amp;J$1,Datos_trabajo_input!$E$6:L601,7,0)</f>
        <v>0.17760593223298177</v>
      </c>
      <c r="K507" s="296">
        <f>VLOOKUP($A507&amp;"-"&amp;K$1,Datos_trabajo_input!$E$6:M601,7,0)</f>
        <v>0.13731837145734427</v>
      </c>
      <c r="L507" s="296">
        <f>VLOOKUP($A507&amp;"-"&amp;L$1,Datos_trabajo_input!$E$6:N601,7,0)</f>
        <v>8.2952372571942577E-3</v>
      </c>
      <c r="M507" s="296">
        <f>VLOOKUP($A507&amp;"-"&amp;M$1,Datos_trabajo_input!$E$6:O601,7,0)</f>
        <v>1.9114383206718876E-3</v>
      </c>
      <c r="N507" s="296">
        <f>VLOOKUP($A507&amp;"-"&amp;N$1,Datos_trabajo_input!$E$6:P601,7,0)</f>
        <v>0.29474700154898437</v>
      </c>
      <c r="O507" s="296">
        <f>VLOOKUP($A507&amp;"-"&amp;O$1,Datos_trabajo_input!$E$6:Q601,7,0)</f>
        <v>2.775182169779301E-2</v>
      </c>
      <c r="P507" s="297">
        <f t="shared" si="65"/>
        <v>14.820288822180222</v>
      </c>
      <c r="Q507" s="297">
        <f t="shared" si="66"/>
        <v>7.4699030480214743</v>
      </c>
      <c r="R507" s="297">
        <f t="shared" si="67"/>
        <v>5.7754541675611684</v>
      </c>
      <c r="S507" s="297">
        <f t="shared" si="68"/>
        <v>0.34888822289050619</v>
      </c>
      <c r="T507" s="297">
        <f t="shared" si="69"/>
        <v>8.0392916825333838E-2</v>
      </c>
      <c r="U507" s="297">
        <f t="shared" si="70"/>
        <v>12.396722888612404</v>
      </c>
      <c r="V507" s="297">
        <f t="shared" si="71"/>
        <v>1.1672099849488915</v>
      </c>
      <c r="W507" s="298">
        <f t="shared" si="72"/>
        <v>42.05886005104</v>
      </c>
    </row>
    <row r="508" spans="1:23">
      <c r="A508" s="175">
        <v>2015</v>
      </c>
      <c r="B508" s="285">
        <v>11</v>
      </c>
      <c r="C508" s="285" t="s">
        <v>129</v>
      </c>
      <c r="D508" s="175" t="s">
        <v>375</v>
      </c>
      <c r="E508" s="299" t="s">
        <v>36</v>
      </c>
      <c r="F508" s="300">
        <v>178.15538829964001</v>
      </c>
      <c r="G508" s="301">
        <v>16.033913215959998</v>
      </c>
      <c r="H508" s="302">
        <f t="shared" si="64"/>
        <v>8.9999597368295811E-2</v>
      </c>
      <c r="I508" s="296">
        <f>VLOOKUP($A508&amp;"-"&amp;I$1,Datos_trabajo_input!$E$6:K602,7,0)</f>
        <v>0.35237019748503046</v>
      </c>
      <c r="J508" s="296">
        <f>VLOOKUP($A508&amp;"-"&amp;J$1,Datos_trabajo_input!$E$6:L602,7,0)</f>
        <v>0.17760593223298177</v>
      </c>
      <c r="K508" s="296">
        <f>VLOOKUP($A508&amp;"-"&amp;K$1,Datos_trabajo_input!$E$6:M602,7,0)</f>
        <v>0.13731837145734427</v>
      </c>
      <c r="L508" s="296">
        <f>VLOOKUP($A508&amp;"-"&amp;L$1,Datos_trabajo_input!$E$6:N602,7,0)</f>
        <v>8.2952372571942577E-3</v>
      </c>
      <c r="M508" s="296">
        <f>VLOOKUP($A508&amp;"-"&amp;M$1,Datos_trabajo_input!$E$6:O602,7,0)</f>
        <v>1.9114383206718876E-3</v>
      </c>
      <c r="N508" s="296">
        <f>VLOOKUP($A508&amp;"-"&amp;N$1,Datos_trabajo_input!$E$6:P602,7,0)</f>
        <v>0.29474700154898437</v>
      </c>
      <c r="O508" s="296">
        <f>VLOOKUP($A508&amp;"-"&amp;O$1,Datos_trabajo_input!$E$6:Q602,7,0)</f>
        <v>2.775182169779301E-2</v>
      </c>
      <c r="P508" s="297">
        <f t="shared" si="65"/>
        <v>5.6498731663656647</v>
      </c>
      <c r="Q508" s="297">
        <f t="shared" si="66"/>
        <v>2.8477181040633024</v>
      </c>
      <c r="R508" s="297">
        <f t="shared" si="67"/>
        <v>2.2017508509040167</v>
      </c>
      <c r="S508" s="297">
        <f t="shared" si="68"/>
        <v>0.13300511428765077</v>
      </c>
      <c r="T508" s="297">
        <f t="shared" si="69"/>
        <v>3.0647836151313362E-2</v>
      </c>
      <c r="U508" s="297">
        <f t="shared" si="70"/>
        <v>4.7259478435008422</v>
      </c>
      <c r="V508" s="297">
        <f t="shared" si="71"/>
        <v>0.44497030068720878</v>
      </c>
      <c r="W508" s="298">
        <f t="shared" si="72"/>
        <v>16.033913215959998</v>
      </c>
    </row>
    <row r="509" spans="1:23">
      <c r="A509" s="175">
        <v>2015</v>
      </c>
      <c r="B509" s="285">
        <v>11</v>
      </c>
      <c r="C509" s="285" t="s">
        <v>129</v>
      </c>
      <c r="D509" s="175" t="s">
        <v>375</v>
      </c>
      <c r="E509" s="299" t="s">
        <v>37</v>
      </c>
      <c r="F509" s="300">
        <v>415.92572812295998</v>
      </c>
      <c r="G509" s="301">
        <v>33.908620590129999</v>
      </c>
      <c r="H509" s="302">
        <f t="shared" si="64"/>
        <v>8.1525662630097279E-2</v>
      </c>
      <c r="I509" s="296">
        <f>VLOOKUP($A509&amp;"-"&amp;I$1,Datos_trabajo_input!$E$6:K603,7,0)</f>
        <v>0.35237019748503046</v>
      </c>
      <c r="J509" s="296">
        <f>VLOOKUP($A509&amp;"-"&amp;J$1,Datos_trabajo_input!$E$6:L603,7,0)</f>
        <v>0.17760593223298177</v>
      </c>
      <c r="K509" s="296">
        <f>VLOOKUP($A509&amp;"-"&amp;K$1,Datos_trabajo_input!$E$6:M603,7,0)</f>
        <v>0.13731837145734427</v>
      </c>
      <c r="L509" s="296">
        <f>VLOOKUP($A509&amp;"-"&amp;L$1,Datos_trabajo_input!$E$6:N603,7,0)</f>
        <v>8.2952372571942577E-3</v>
      </c>
      <c r="M509" s="296">
        <f>VLOOKUP($A509&amp;"-"&amp;M$1,Datos_trabajo_input!$E$6:O603,7,0)</f>
        <v>1.9114383206718876E-3</v>
      </c>
      <c r="N509" s="296">
        <f>VLOOKUP($A509&amp;"-"&amp;N$1,Datos_trabajo_input!$E$6:P603,7,0)</f>
        <v>0.29474700154898437</v>
      </c>
      <c r="O509" s="296">
        <f>VLOOKUP($A509&amp;"-"&amp;O$1,Datos_trabajo_input!$E$6:Q603,7,0)</f>
        <v>2.775182169779301E-2</v>
      </c>
      <c r="P509" s="297">
        <f t="shared" si="65"/>
        <v>11.948387333789078</v>
      </c>
      <c r="Q509" s="297">
        <f t="shared" si="66"/>
        <v>6.0223721706445188</v>
      </c>
      <c r="R509" s="297">
        <f t="shared" si="67"/>
        <v>4.6562765578016236</v>
      </c>
      <c r="S509" s="297">
        <f t="shared" si="68"/>
        <v>0.28128005285931068</v>
      </c>
      <c r="T509" s="297">
        <f t="shared" si="69"/>
        <v>6.4814236797098274E-2</v>
      </c>
      <c r="U509" s="297">
        <f t="shared" si="70"/>
        <v>9.9944642456029698</v>
      </c>
      <c r="V509" s="297">
        <f t="shared" si="71"/>
        <v>0.94102599263540054</v>
      </c>
      <c r="W509" s="298">
        <f t="shared" si="72"/>
        <v>33.908620590129999</v>
      </c>
    </row>
    <row r="510" spans="1:23">
      <c r="A510" s="175">
        <v>2015</v>
      </c>
      <c r="B510" s="285">
        <v>11</v>
      </c>
      <c r="C510" s="285" t="s">
        <v>129</v>
      </c>
      <c r="D510" s="175" t="s">
        <v>375</v>
      </c>
      <c r="E510" s="299" t="s">
        <v>38</v>
      </c>
      <c r="F510" s="300">
        <v>59.921489539219998</v>
      </c>
      <c r="G510" s="301">
        <v>6.94449709433</v>
      </c>
      <c r="H510" s="302">
        <f t="shared" si="64"/>
        <v>0.11589326546671819</v>
      </c>
      <c r="I510" s="296">
        <f>VLOOKUP($A510&amp;"-"&amp;I$1,Datos_trabajo_input!$E$6:K604,7,0)</f>
        <v>0.35237019748503046</v>
      </c>
      <c r="J510" s="296">
        <f>VLOOKUP($A510&amp;"-"&amp;J$1,Datos_trabajo_input!$E$6:L604,7,0)</f>
        <v>0.17760593223298177</v>
      </c>
      <c r="K510" s="296">
        <f>VLOOKUP($A510&amp;"-"&amp;K$1,Datos_trabajo_input!$E$6:M604,7,0)</f>
        <v>0.13731837145734427</v>
      </c>
      <c r="L510" s="296">
        <f>VLOOKUP($A510&amp;"-"&amp;L$1,Datos_trabajo_input!$E$6:N604,7,0)</f>
        <v>8.2952372571942577E-3</v>
      </c>
      <c r="M510" s="296">
        <f>VLOOKUP($A510&amp;"-"&amp;M$1,Datos_trabajo_input!$E$6:O604,7,0)</f>
        <v>1.9114383206718876E-3</v>
      </c>
      <c r="N510" s="296">
        <f>VLOOKUP($A510&amp;"-"&amp;N$1,Datos_trabajo_input!$E$6:P604,7,0)</f>
        <v>0.29474700154898437</v>
      </c>
      <c r="O510" s="296">
        <f>VLOOKUP($A510&amp;"-"&amp;O$1,Datos_trabajo_input!$E$6:Q604,7,0)</f>
        <v>2.775182169779301E-2</v>
      </c>
      <c r="P510" s="297">
        <f t="shared" si="65"/>
        <v>2.4470338125632822</v>
      </c>
      <c r="Q510" s="297">
        <f t="shared" si="66"/>
        <v>1.2333838803277128</v>
      </c>
      <c r="R510" s="297">
        <f t="shared" si="67"/>
        <v>0.9536070315836549</v>
      </c>
      <c r="S510" s="297">
        <f t="shared" si="68"/>
        <v>5.7606251029363481E-2</v>
      </c>
      <c r="T510" s="297">
        <f t="shared" si="69"/>
        <v>1.3273977863896938E-2</v>
      </c>
      <c r="U510" s="297">
        <f t="shared" si="70"/>
        <v>2.0468696958194021</v>
      </c>
      <c r="V510" s="297">
        <f t="shared" si="71"/>
        <v>0.1927224451426878</v>
      </c>
      <c r="W510" s="298">
        <f t="shared" si="72"/>
        <v>6.9444970943300008</v>
      </c>
    </row>
    <row r="511" spans="1:23">
      <c r="A511" s="178">
        <v>2015</v>
      </c>
      <c r="B511" s="285">
        <v>11</v>
      </c>
      <c r="C511" s="285" t="s">
        <v>129</v>
      </c>
      <c r="D511" s="178" t="s">
        <v>375</v>
      </c>
      <c r="E511" s="304" t="s">
        <v>39</v>
      </c>
      <c r="F511" s="305">
        <v>81.116104291110005</v>
      </c>
      <c r="G511" s="306">
        <v>6.6060517470400004</v>
      </c>
      <c r="H511" s="307">
        <f t="shared" si="64"/>
        <v>8.1439460200555966E-2</v>
      </c>
      <c r="I511" s="296">
        <f>VLOOKUP($A511&amp;"-"&amp;I$1,Datos_trabajo_input!$E$6:K605,7,0)</f>
        <v>0.35237019748503046</v>
      </c>
      <c r="J511" s="296">
        <f>VLOOKUP($A511&amp;"-"&amp;J$1,Datos_trabajo_input!$E$6:L605,7,0)</f>
        <v>0.17760593223298177</v>
      </c>
      <c r="K511" s="296">
        <f>VLOOKUP($A511&amp;"-"&amp;K$1,Datos_trabajo_input!$E$6:M605,7,0)</f>
        <v>0.13731837145734427</v>
      </c>
      <c r="L511" s="296">
        <f>VLOOKUP($A511&amp;"-"&amp;L$1,Datos_trabajo_input!$E$6:N605,7,0)</f>
        <v>8.2952372571942577E-3</v>
      </c>
      <c r="M511" s="296">
        <f>VLOOKUP($A511&amp;"-"&amp;M$1,Datos_trabajo_input!$E$6:O605,7,0)</f>
        <v>1.9114383206718876E-3</v>
      </c>
      <c r="N511" s="296">
        <f>VLOOKUP($A511&amp;"-"&amp;N$1,Datos_trabajo_input!$E$6:P605,7,0)</f>
        <v>0.29474700154898437</v>
      </c>
      <c r="O511" s="296">
        <f>VLOOKUP($A511&amp;"-"&amp;O$1,Datos_trabajo_input!$E$6:Q605,7,0)</f>
        <v>2.775182169779301E-2</v>
      </c>
      <c r="P511" s="297">
        <f t="shared" si="65"/>
        <v>2.3277757587008154</v>
      </c>
      <c r="Q511" s="297">
        <f t="shared" si="66"/>
        <v>1.1732739789123572</v>
      </c>
      <c r="R511" s="297">
        <f t="shared" si="67"/>
        <v>0.90713226766647681</v>
      </c>
      <c r="S511" s="297">
        <f t="shared" si="68"/>
        <v>5.4798766574999429E-2</v>
      </c>
      <c r="T511" s="297">
        <f t="shared" si="69"/>
        <v>1.2627060457633727E-2</v>
      </c>
      <c r="U511" s="297">
        <f t="shared" si="70"/>
        <v>1.9471139445174699</v>
      </c>
      <c r="V511" s="297">
        <f t="shared" si="71"/>
        <v>0.18332997021024811</v>
      </c>
      <c r="W511" s="298">
        <f t="shared" si="72"/>
        <v>6.6060517470399995</v>
      </c>
    </row>
    <row r="512" spans="1:23">
      <c r="A512" s="172">
        <v>2015</v>
      </c>
      <c r="B512" s="285">
        <v>10</v>
      </c>
      <c r="C512" s="285" t="s">
        <v>128</v>
      </c>
      <c r="D512" s="172" t="s">
        <v>376</v>
      </c>
      <c r="E512" s="172" t="s">
        <v>34</v>
      </c>
      <c r="F512" s="293">
        <v>882.06375149327005</v>
      </c>
      <c r="G512" s="294">
        <v>66.277290056940004</v>
      </c>
      <c r="H512" s="295">
        <f t="shared" si="64"/>
        <v>7.5138888708143087E-2</v>
      </c>
      <c r="I512" s="296">
        <f>VLOOKUP($A512&amp;"-"&amp;I$1,Datos_trabajo_input!$E$6:K606,7,0)</f>
        <v>0.35237019748503046</v>
      </c>
      <c r="J512" s="296">
        <f>VLOOKUP($A512&amp;"-"&amp;J$1,Datos_trabajo_input!$E$6:L606,7,0)</f>
        <v>0.17760593223298177</v>
      </c>
      <c r="K512" s="296">
        <f>VLOOKUP($A512&amp;"-"&amp;K$1,Datos_trabajo_input!$E$6:M606,7,0)</f>
        <v>0.13731837145734427</v>
      </c>
      <c r="L512" s="296">
        <f>VLOOKUP($A512&amp;"-"&amp;L$1,Datos_trabajo_input!$E$6:N606,7,0)</f>
        <v>8.2952372571942577E-3</v>
      </c>
      <c r="M512" s="296">
        <f>VLOOKUP($A512&amp;"-"&amp;M$1,Datos_trabajo_input!$E$6:O606,7,0)</f>
        <v>1.9114383206718876E-3</v>
      </c>
      <c r="N512" s="296">
        <f>VLOOKUP($A512&amp;"-"&amp;N$1,Datos_trabajo_input!$E$6:P606,7,0)</f>
        <v>0.29474700154898437</v>
      </c>
      <c r="O512" s="296">
        <f>VLOOKUP($A512&amp;"-"&amp;O$1,Datos_trabajo_input!$E$6:Q606,7,0)</f>
        <v>2.775182169779301E-2</v>
      </c>
      <c r="P512" s="297">
        <f t="shared" si="65"/>
        <v>23.354141786136594</v>
      </c>
      <c r="Q512" s="297">
        <f t="shared" si="66"/>
        <v>11.771239886438563</v>
      </c>
      <c r="R512" s="297">
        <f t="shared" si="67"/>
        <v>9.1010895352250376</v>
      </c>
      <c r="S512" s="297">
        <f t="shared" si="68"/>
        <v>0.54978584578619927</v>
      </c>
      <c r="T512" s="297">
        <f t="shared" si="69"/>
        <v>0.126684952005121</v>
      </c>
      <c r="U512" s="297">
        <f t="shared" si="70"/>
        <v>19.535032515075383</v>
      </c>
      <c r="V512" s="297">
        <f t="shared" si="71"/>
        <v>1.8393155362731086</v>
      </c>
      <c r="W512" s="298">
        <f t="shared" si="72"/>
        <v>66.277290056940004</v>
      </c>
    </row>
    <row r="513" spans="1:23">
      <c r="A513" s="175">
        <v>2015</v>
      </c>
      <c r="B513" s="285">
        <v>10</v>
      </c>
      <c r="C513" s="285" t="s">
        <v>128</v>
      </c>
      <c r="D513" s="175" t="s">
        <v>376</v>
      </c>
      <c r="E513" s="299" t="s">
        <v>25</v>
      </c>
      <c r="F513" s="300">
        <v>73.983166879660004</v>
      </c>
      <c r="G513" s="301">
        <v>4.4491736273700004</v>
      </c>
      <c r="H513" s="302">
        <f t="shared" si="64"/>
        <v>6.0137647724744801E-2</v>
      </c>
      <c r="I513" s="296">
        <f>VLOOKUP($A513&amp;"-"&amp;I$1,Datos_trabajo_input!$E$6:K607,7,0)</f>
        <v>0.35237019748503046</v>
      </c>
      <c r="J513" s="296">
        <f>VLOOKUP($A513&amp;"-"&amp;J$1,Datos_trabajo_input!$E$6:L607,7,0)</f>
        <v>0.17760593223298177</v>
      </c>
      <c r="K513" s="296">
        <f>VLOOKUP($A513&amp;"-"&amp;K$1,Datos_trabajo_input!$E$6:M607,7,0)</f>
        <v>0.13731837145734427</v>
      </c>
      <c r="L513" s="296">
        <f>VLOOKUP($A513&amp;"-"&amp;L$1,Datos_trabajo_input!$E$6:N607,7,0)</f>
        <v>8.2952372571942577E-3</v>
      </c>
      <c r="M513" s="296">
        <f>VLOOKUP($A513&amp;"-"&amp;M$1,Datos_trabajo_input!$E$6:O607,7,0)</f>
        <v>1.9114383206718876E-3</v>
      </c>
      <c r="N513" s="296">
        <f>VLOOKUP($A513&amp;"-"&amp;N$1,Datos_trabajo_input!$E$6:P607,7,0)</f>
        <v>0.29474700154898437</v>
      </c>
      <c r="O513" s="296">
        <f>VLOOKUP($A513&amp;"-"&amp;O$1,Datos_trabajo_input!$E$6:Q607,7,0)</f>
        <v>2.775182169779301E-2</v>
      </c>
      <c r="P513" s="297">
        <f t="shared" si="65"/>
        <v>1.5677561897215564</v>
      </c>
      <c r="Q513" s="297">
        <f t="shared" si="66"/>
        <v>0.790199629755446</v>
      </c>
      <c r="R513" s="297">
        <f t="shared" si="67"/>
        <v>0.61095327684141354</v>
      </c>
      <c r="S513" s="297">
        <f t="shared" si="68"/>
        <v>3.6906950837485748E-2</v>
      </c>
      <c r="T513" s="297">
        <f t="shared" si="69"/>
        <v>8.5043209666777649E-3</v>
      </c>
      <c r="U513" s="297">
        <f t="shared" si="70"/>
        <v>1.311380586038126</v>
      </c>
      <c r="V513" s="297">
        <f t="shared" si="71"/>
        <v>0.12347267320929521</v>
      </c>
      <c r="W513" s="298">
        <f t="shared" si="72"/>
        <v>4.4491736273700004</v>
      </c>
    </row>
    <row r="514" spans="1:23">
      <c r="A514" s="175">
        <v>2015</v>
      </c>
      <c r="B514" s="285">
        <v>10</v>
      </c>
      <c r="C514" s="285" t="s">
        <v>128</v>
      </c>
      <c r="D514" s="175" t="s">
        <v>376</v>
      </c>
      <c r="E514" s="299" t="s">
        <v>26</v>
      </c>
      <c r="F514" s="300">
        <v>165.80598630290001</v>
      </c>
      <c r="G514" s="301">
        <v>15.85528862968</v>
      </c>
      <c r="H514" s="302">
        <f t="shared" ref="H514:H577" si="73">G514/F514</f>
        <v>9.5625549976917121E-2</v>
      </c>
      <c r="I514" s="296">
        <f>VLOOKUP($A514&amp;"-"&amp;I$1,Datos_trabajo_input!$E$6:K608,7,0)</f>
        <v>0.35237019748503046</v>
      </c>
      <c r="J514" s="296">
        <f>VLOOKUP($A514&amp;"-"&amp;J$1,Datos_trabajo_input!$E$6:L608,7,0)</f>
        <v>0.17760593223298177</v>
      </c>
      <c r="K514" s="296">
        <f>VLOOKUP($A514&amp;"-"&amp;K$1,Datos_trabajo_input!$E$6:M608,7,0)</f>
        <v>0.13731837145734427</v>
      </c>
      <c r="L514" s="296">
        <f>VLOOKUP($A514&amp;"-"&amp;L$1,Datos_trabajo_input!$E$6:N608,7,0)</f>
        <v>8.2952372571942577E-3</v>
      </c>
      <c r="M514" s="296">
        <f>VLOOKUP($A514&amp;"-"&amp;M$1,Datos_trabajo_input!$E$6:O608,7,0)</f>
        <v>1.9114383206718876E-3</v>
      </c>
      <c r="N514" s="296">
        <f>VLOOKUP($A514&amp;"-"&amp;N$1,Datos_trabajo_input!$E$6:P608,7,0)</f>
        <v>0.29474700154898437</v>
      </c>
      <c r="O514" s="296">
        <f>VLOOKUP($A514&amp;"-"&amp;O$1,Datos_trabajo_input!$E$6:Q608,7,0)</f>
        <v>2.775182169779301E-2</v>
      </c>
      <c r="P514" s="297">
        <f t="shared" ref="P514:P577" si="74">I514*$G514</f>
        <v>5.5869311856224995</v>
      </c>
      <c r="Q514" s="297">
        <f t="shared" ref="Q514:Q577" si="75">J514*$G514</f>
        <v>2.8159933178973127</v>
      </c>
      <c r="R514" s="297">
        <f t="shared" ref="R514:R577" si="76">K514*$G514</f>
        <v>2.1772224136138054</v>
      </c>
      <c r="S514" s="297">
        <f t="shared" ref="S514:S577" si="77">L514*$G514</f>
        <v>0.13152338096449004</v>
      </c>
      <c r="T514" s="297">
        <f t="shared" ref="T514:T577" si="78">M514*$G514</f>
        <v>3.0306406272083614E-2</v>
      </c>
      <c r="U514" s="297">
        <f t="shared" ref="U514:U577" si="79">N514*$G514</f>
        <v>4.6732987822918854</v>
      </c>
      <c r="V514" s="297">
        <f t="shared" ref="V514:V577" si="80">O514*$G514</f>
        <v>0.44001314301792427</v>
      </c>
      <c r="W514" s="298">
        <f t="shared" ref="W514:W577" si="81">SUM(P514:V514)</f>
        <v>15.855288629680002</v>
      </c>
    </row>
    <row r="515" spans="1:23">
      <c r="A515" s="175">
        <v>2015</v>
      </c>
      <c r="B515" s="285">
        <v>10</v>
      </c>
      <c r="C515" s="285" t="s">
        <v>128</v>
      </c>
      <c r="D515" s="175" t="s">
        <v>376</v>
      </c>
      <c r="E515" s="299" t="s">
        <v>27</v>
      </c>
      <c r="F515" s="300">
        <v>277.04081512567001</v>
      </c>
      <c r="G515" s="301">
        <v>19.293072527900001</v>
      </c>
      <c r="H515" s="302">
        <f t="shared" si="73"/>
        <v>6.9639820107908521E-2</v>
      </c>
      <c r="I515" s="296">
        <f>VLOOKUP($A515&amp;"-"&amp;I$1,Datos_trabajo_input!$E$6:K609,7,0)</f>
        <v>0.35237019748503046</v>
      </c>
      <c r="J515" s="296">
        <f>VLOOKUP($A515&amp;"-"&amp;J$1,Datos_trabajo_input!$E$6:L609,7,0)</f>
        <v>0.17760593223298177</v>
      </c>
      <c r="K515" s="296">
        <f>VLOOKUP($A515&amp;"-"&amp;K$1,Datos_trabajo_input!$E$6:M609,7,0)</f>
        <v>0.13731837145734427</v>
      </c>
      <c r="L515" s="296">
        <f>VLOOKUP($A515&amp;"-"&amp;L$1,Datos_trabajo_input!$E$6:N609,7,0)</f>
        <v>8.2952372571942577E-3</v>
      </c>
      <c r="M515" s="296">
        <f>VLOOKUP($A515&amp;"-"&amp;M$1,Datos_trabajo_input!$E$6:O609,7,0)</f>
        <v>1.9114383206718876E-3</v>
      </c>
      <c r="N515" s="296">
        <f>VLOOKUP($A515&amp;"-"&amp;N$1,Datos_trabajo_input!$E$6:P609,7,0)</f>
        <v>0.29474700154898437</v>
      </c>
      <c r="O515" s="296">
        <f>VLOOKUP($A515&amp;"-"&amp;O$1,Datos_trabajo_input!$E$6:Q609,7,0)</f>
        <v>2.775182169779301E-2</v>
      </c>
      <c r="P515" s="297">
        <f t="shared" si="74"/>
        <v>6.7983037767491394</v>
      </c>
      <c r="Q515" s="297">
        <f t="shared" si="75"/>
        <v>3.4265641319562099</v>
      </c>
      <c r="R515" s="297">
        <f t="shared" si="76"/>
        <v>2.6492932999396563</v>
      </c>
      <c r="S515" s="297">
        <f t="shared" si="77"/>
        <v>0.1600406140391871</v>
      </c>
      <c r="T515" s="297">
        <f t="shared" si="78"/>
        <v>3.6877518153330111E-2</v>
      </c>
      <c r="U515" s="297">
        <f t="shared" si="79"/>
        <v>5.6865752782656092</v>
      </c>
      <c r="V515" s="297">
        <f t="shared" si="80"/>
        <v>0.53541790879686946</v>
      </c>
      <c r="W515" s="298">
        <f t="shared" si="81"/>
        <v>19.293072527900005</v>
      </c>
    </row>
    <row r="516" spans="1:23">
      <c r="A516" s="175">
        <v>2015</v>
      </c>
      <c r="B516" s="285">
        <v>10</v>
      </c>
      <c r="C516" s="285" t="s">
        <v>128</v>
      </c>
      <c r="D516" s="175" t="s">
        <v>376</v>
      </c>
      <c r="E516" s="299" t="s">
        <v>28</v>
      </c>
      <c r="F516" s="300">
        <v>130.91171855249999</v>
      </c>
      <c r="G516" s="301">
        <v>6.8239038287299998</v>
      </c>
      <c r="H516" s="302">
        <f t="shared" si="73"/>
        <v>5.212599684873425E-2</v>
      </c>
      <c r="I516" s="296">
        <f>VLOOKUP($A516&amp;"-"&amp;I$1,Datos_trabajo_input!$E$6:K610,7,0)</f>
        <v>0.35237019748503046</v>
      </c>
      <c r="J516" s="296">
        <f>VLOOKUP($A516&amp;"-"&amp;J$1,Datos_trabajo_input!$E$6:L610,7,0)</f>
        <v>0.17760593223298177</v>
      </c>
      <c r="K516" s="296">
        <f>VLOOKUP($A516&amp;"-"&amp;K$1,Datos_trabajo_input!$E$6:M610,7,0)</f>
        <v>0.13731837145734427</v>
      </c>
      <c r="L516" s="296">
        <f>VLOOKUP($A516&amp;"-"&amp;L$1,Datos_trabajo_input!$E$6:N610,7,0)</f>
        <v>8.2952372571942577E-3</v>
      </c>
      <c r="M516" s="296">
        <f>VLOOKUP($A516&amp;"-"&amp;M$1,Datos_trabajo_input!$E$6:O610,7,0)</f>
        <v>1.9114383206718876E-3</v>
      </c>
      <c r="N516" s="296">
        <f>VLOOKUP($A516&amp;"-"&amp;N$1,Datos_trabajo_input!$E$6:P610,7,0)</f>
        <v>0.29474700154898437</v>
      </c>
      <c r="O516" s="296">
        <f>VLOOKUP($A516&amp;"-"&amp;O$1,Datos_trabajo_input!$E$6:Q610,7,0)</f>
        <v>2.775182169779301E-2</v>
      </c>
      <c r="P516" s="297">
        <f t="shared" si="74"/>
        <v>2.4045403397484453</v>
      </c>
      <c r="Q516" s="297">
        <f t="shared" si="75"/>
        <v>1.2119658009698051</v>
      </c>
      <c r="R516" s="297">
        <f t="shared" si="76"/>
        <v>0.93704736074273987</v>
      </c>
      <c r="S516" s="297">
        <f t="shared" si="77"/>
        <v>5.6605901279591635E-2</v>
      </c>
      <c r="T516" s="297">
        <f t="shared" si="78"/>
        <v>1.3043471274814134E-2</v>
      </c>
      <c r="U516" s="297">
        <f t="shared" si="79"/>
        <v>2.0113251923768014</v>
      </c>
      <c r="V516" s="297">
        <f t="shared" si="80"/>
        <v>0.18937576233780201</v>
      </c>
      <c r="W516" s="298">
        <f t="shared" si="81"/>
        <v>6.8239038287299998</v>
      </c>
    </row>
    <row r="517" spans="1:23">
      <c r="A517" s="175">
        <v>2015</v>
      </c>
      <c r="B517" s="285">
        <v>10</v>
      </c>
      <c r="C517" s="285" t="s">
        <v>128</v>
      </c>
      <c r="D517" s="175" t="s">
        <v>376</v>
      </c>
      <c r="E517" s="299" t="s">
        <v>29</v>
      </c>
      <c r="F517" s="300">
        <v>348.01116530893</v>
      </c>
      <c r="G517" s="301">
        <v>32.255763029219999</v>
      </c>
      <c r="H517" s="302">
        <f t="shared" si="73"/>
        <v>9.2686000463768209E-2</v>
      </c>
      <c r="I517" s="296">
        <f>VLOOKUP($A517&amp;"-"&amp;I$1,Datos_trabajo_input!$E$6:K611,7,0)</f>
        <v>0.35237019748503046</v>
      </c>
      <c r="J517" s="296">
        <f>VLOOKUP($A517&amp;"-"&amp;J$1,Datos_trabajo_input!$E$6:L611,7,0)</f>
        <v>0.17760593223298177</v>
      </c>
      <c r="K517" s="296">
        <f>VLOOKUP($A517&amp;"-"&amp;K$1,Datos_trabajo_input!$E$6:M611,7,0)</f>
        <v>0.13731837145734427</v>
      </c>
      <c r="L517" s="296">
        <f>VLOOKUP($A517&amp;"-"&amp;L$1,Datos_trabajo_input!$E$6:N611,7,0)</f>
        <v>8.2952372571942577E-3</v>
      </c>
      <c r="M517" s="296">
        <f>VLOOKUP($A517&amp;"-"&amp;M$1,Datos_trabajo_input!$E$6:O611,7,0)</f>
        <v>1.9114383206718876E-3</v>
      </c>
      <c r="N517" s="296">
        <f>VLOOKUP($A517&amp;"-"&amp;N$1,Datos_trabajo_input!$E$6:P611,7,0)</f>
        <v>0.29474700154898437</v>
      </c>
      <c r="O517" s="296">
        <f>VLOOKUP($A517&amp;"-"&amp;O$1,Datos_trabajo_input!$E$6:Q611,7,0)</f>
        <v>2.775182169779301E-2</v>
      </c>
      <c r="P517" s="297">
        <f t="shared" si="74"/>
        <v>11.365969588636595</v>
      </c>
      <c r="Q517" s="297">
        <f t="shared" si="75"/>
        <v>5.7288148626907658</v>
      </c>
      <c r="R517" s="297">
        <f t="shared" si="76"/>
        <v>4.429308849286504</v>
      </c>
      <c r="S517" s="297">
        <f t="shared" si="77"/>
        <v>0.26756920723921485</v>
      </c>
      <c r="T517" s="297">
        <f t="shared" si="78"/>
        <v>6.1654901516562631E-2</v>
      </c>
      <c r="U517" s="297">
        <f t="shared" si="79"/>
        <v>9.5072894355371798</v>
      </c>
      <c r="V517" s="297">
        <f t="shared" si="80"/>
        <v>0.89515618431317712</v>
      </c>
      <c r="W517" s="298">
        <f t="shared" si="81"/>
        <v>32.255763029219999</v>
      </c>
    </row>
    <row r="518" spans="1:23">
      <c r="A518" s="175">
        <v>2015</v>
      </c>
      <c r="B518" s="285">
        <v>10</v>
      </c>
      <c r="C518" s="285" t="s">
        <v>128</v>
      </c>
      <c r="D518" s="175" t="s">
        <v>376</v>
      </c>
      <c r="E518" s="299" t="s">
        <v>30</v>
      </c>
      <c r="F518" s="300">
        <v>806.11877855309001</v>
      </c>
      <c r="G518" s="301">
        <v>72.480617277050001</v>
      </c>
      <c r="H518" s="302">
        <f t="shared" si="73"/>
        <v>8.9913073861331114E-2</v>
      </c>
      <c r="I518" s="296">
        <f>VLOOKUP($A518&amp;"-"&amp;I$1,Datos_trabajo_input!$E$6:K612,7,0)</f>
        <v>0.35237019748503046</v>
      </c>
      <c r="J518" s="296">
        <f>VLOOKUP($A518&amp;"-"&amp;J$1,Datos_trabajo_input!$E$6:L612,7,0)</f>
        <v>0.17760593223298177</v>
      </c>
      <c r="K518" s="296">
        <f>VLOOKUP($A518&amp;"-"&amp;K$1,Datos_trabajo_input!$E$6:M612,7,0)</f>
        <v>0.13731837145734427</v>
      </c>
      <c r="L518" s="296">
        <f>VLOOKUP($A518&amp;"-"&amp;L$1,Datos_trabajo_input!$E$6:N612,7,0)</f>
        <v>8.2952372571942577E-3</v>
      </c>
      <c r="M518" s="296">
        <f>VLOOKUP($A518&amp;"-"&amp;M$1,Datos_trabajo_input!$E$6:O612,7,0)</f>
        <v>1.9114383206718876E-3</v>
      </c>
      <c r="N518" s="296">
        <f>VLOOKUP($A518&amp;"-"&amp;N$1,Datos_trabajo_input!$E$6:P612,7,0)</f>
        <v>0.29474700154898437</v>
      </c>
      <c r="O518" s="296">
        <f>VLOOKUP($A518&amp;"-"&amp;O$1,Datos_trabajo_input!$E$6:Q612,7,0)</f>
        <v>2.775182169779301E-2</v>
      </c>
      <c r="P518" s="297">
        <f t="shared" si="74"/>
        <v>25.54000942375102</v>
      </c>
      <c r="Q518" s="297">
        <f t="shared" si="75"/>
        <v>12.872987600312429</v>
      </c>
      <c r="R518" s="297">
        <f t="shared" si="76"/>
        <v>9.9529203267075559</v>
      </c>
      <c r="S518" s="297">
        <f t="shared" si="77"/>
        <v>0.60124391686102296</v>
      </c>
      <c r="T518" s="297">
        <f t="shared" si="78"/>
        <v>0.13854222936930627</v>
      </c>
      <c r="U518" s="297">
        <f t="shared" si="79"/>
        <v>21.363444612830001</v>
      </c>
      <c r="V518" s="297">
        <f t="shared" si="80"/>
        <v>2.0114691672186673</v>
      </c>
      <c r="W518" s="298">
        <f t="shared" si="81"/>
        <v>72.480617277050001</v>
      </c>
    </row>
    <row r="519" spans="1:23">
      <c r="A519" s="175">
        <v>2015</v>
      </c>
      <c r="B519" s="285">
        <v>10</v>
      </c>
      <c r="C519" s="285" t="s">
        <v>128</v>
      </c>
      <c r="D519" s="175" t="s">
        <v>376</v>
      </c>
      <c r="E519" s="299" t="s">
        <v>118</v>
      </c>
      <c r="F519" s="300">
        <v>3339.6780481304399</v>
      </c>
      <c r="G519" s="301">
        <v>315.93634142428999</v>
      </c>
      <c r="H519" s="302">
        <f t="shared" si="73"/>
        <v>9.460083782661384E-2</v>
      </c>
      <c r="I519" s="296">
        <f>VLOOKUP($A519&amp;"-"&amp;I$1,Datos_trabajo_input!$E$6:K613,7,0)</f>
        <v>0.35237019748503046</v>
      </c>
      <c r="J519" s="296">
        <f>VLOOKUP($A519&amp;"-"&amp;J$1,Datos_trabajo_input!$E$6:L613,7,0)</f>
        <v>0.17760593223298177</v>
      </c>
      <c r="K519" s="296">
        <f>VLOOKUP($A519&amp;"-"&amp;K$1,Datos_trabajo_input!$E$6:M613,7,0)</f>
        <v>0.13731837145734427</v>
      </c>
      <c r="L519" s="296">
        <f>VLOOKUP($A519&amp;"-"&amp;L$1,Datos_trabajo_input!$E$6:N613,7,0)</f>
        <v>8.2952372571942577E-3</v>
      </c>
      <c r="M519" s="296">
        <f>VLOOKUP($A519&amp;"-"&amp;M$1,Datos_trabajo_input!$E$6:O613,7,0)</f>
        <v>1.9114383206718876E-3</v>
      </c>
      <c r="N519" s="296">
        <f>VLOOKUP($A519&amp;"-"&amp;N$1,Datos_trabajo_input!$E$6:P613,7,0)</f>
        <v>0.29474700154898437</v>
      </c>
      <c r="O519" s="296">
        <f>VLOOKUP($A519&amp;"-"&amp;O$1,Datos_trabajo_input!$E$6:Q613,7,0)</f>
        <v>2.775182169779301E-2</v>
      </c>
      <c r="P519" s="297">
        <f t="shared" si="74"/>
        <v>111.32655102037508</v>
      </c>
      <c r="Q519" s="297">
        <f t="shared" si="75"/>
        <v>56.112168444938639</v>
      </c>
      <c r="R519" s="297">
        <f t="shared" si="76"/>
        <v>43.383863888574993</v>
      </c>
      <c r="S519" s="297">
        <f t="shared" si="77"/>
        <v>2.620766910284416</v>
      </c>
      <c r="T519" s="297">
        <f t="shared" si="78"/>
        <v>0.60389282989126503</v>
      </c>
      <c r="U519" s="297">
        <f t="shared" si="79"/>
        <v>93.121289315165654</v>
      </c>
      <c r="V519" s="297">
        <f t="shared" si="80"/>
        <v>8.7678090150599512</v>
      </c>
      <c r="W519" s="298">
        <f t="shared" si="81"/>
        <v>315.93634142428994</v>
      </c>
    </row>
    <row r="520" spans="1:23">
      <c r="A520" s="175">
        <v>2015</v>
      </c>
      <c r="B520" s="285">
        <v>10</v>
      </c>
      <c r="C520" s="285" t="s">
        <v>128</v>
      </c>
      <c r="D520" s="175" t="s">
        <v>376</v>
      </c>
      <c r="E520" s="299" t="s">
        <v>32</v>
      </c>
      <c r="F520" s="300">
        <v>421.52059373901</v>
      </c>
      <c r="G520" s="301">
        <v>36.405479926529999</v>
      </c>
      <c r="H520" s="302">
        <f t="shared" si="73"/>
        <v>8.6367025638303521E-2</v>
      </c>
      <c r="I520" s="296">
        <f>VLOOKUP($A520&amp;"-"&amp;I$1,Datos_trabajo_input!$E$6:K614,7,0)</f>
        <v>0.35237019748503046</v>
      </c>
      <c r="J520" s="296">
        <f>VLOOKUP($A520&amp;"-"&amp;J$1,Datos_trabajo_input!$E$6:L614,7,0)</f>
        <v>0.17760593223298177</v>
      </c>
      <c r="K520" s="296">
        <f>VLOOKUP($A520&amp;"-"&amp;K$1,Datos_trabajo_input!$E$6:M614,7,0)</f>
        <v>0.13731837145734427</v>
      </c>
      <c r="L520" s="296">
        <f>VLOOKUP($A520&amp;"-"&amp;L$1,Datos_trabajo_input!$E$6:N614,7,0)</f>
        <v>8.2952372571942577E-3</v>
      </c>
      <c r="M520" s="296">
        <f>VLOOKUP($A520&amp;"-"&amp;M$1,Datos_trabajo_input!$E$6:O614,7,0)</f>
        <v>1.9114383206718876E-3</v>
      </c>
      <c r="N520" s="296">
        <f>VLOOKUP($A520&amp;"-"&amp;N$1,Datos_trabajo_input!$E$6:P614,7,0)</f>
        <v>0.29474700154898437</v>
      </c>
      <c r="O520" s="296">
        <f>VLOOKUP($A520&amp;"-"&amp;O$1,Datos_trabajo_input!$E$6:Q614,7,0)</f>
        <v>2.775182169779301E-2</v>
      </c>
      <c r="P520" s="297">
        <f t="shared" si="74"/>
        <v>12.828206151248688</v>
      </c>
      <c r="Q520" s="297">
        <f t="shared" si="75"/>
        <v>6.4658292007404654</v>
      </c>
      <c r="R520" s="297">
        <f t="shared" si="76"/>
        <v>4.999141215634137</v>
      </c>
      <c r="S520" s="297">
        <f t="shared" si="77"/>
        <v>0.30199209345258932</v>
      </c>
      <c r="T520" s="297">
        <f t="shared" si="78"/>
        <v>6.9586829414020612E-2</v>
      </c>
      <c r="U520" s="297">
        <f t="shared" si="79"/>
        <v>10.730406048296457</v>
      </c>
      <c r="V520" s="297">
        <f t="shared" si="80"/>
        <v>1.010318387743643</v>
      </c>
      <c r="W520" s="298">
        <f t="shared" si="81"/>
        <v>36.405479926529999</v>
      </c>
    </row>
    <row r="521" spans="1:23">
      <c r="A521" s="175">
        <v>2015</v>
      </c>
      <c r="B521" s="285">
        <v>10</v>
      </c>
      <c r="C521" s="285" t="s">
        <v>128</v>
      </c>
      <c r="D521" s="175" t="s">
        <v>376</v>
      </c>
      <c r="E521" s="299" t="s">
        <v>33</v>
      </c>
      <c r="F521" s="300">
        <v>461.43224261212998</v>
      </c>
      <c r="G521" s="301">
        <v>35.325450883899997</v>
      </c>
      <c r="H521" s="302">
        <f t="shared" si="73"/>
        <v>7.6556095612056771E-2</v>
      </c>
      <c r="I521" s="296">
        <f>VLOOKUP($A521&amp;"-"&amp;I$1,Datos_trabajo_input!$E$6:K615,7,0)</f>
        <v>0.35237019748503046</v>
      </c>
      <c r="J521" s="296">
        <f>VLOOKUP($A521&amp;"-"&amp;J$1,Datos_trabajo_input!$E$6:L615,7,0)</f>
        <v>0.17760593223298177</v>
      </c>
      <c r="K521" s="296">
        <f>VLOOKUP($A521&amp;"-"&amp;K$1,Datos_trabajo_input!$E$6:M615,7,0)</f>
        <v>0.13731837145734427</v>
      </c>
      <c r="L521" s="296">
        <f>VLOOKUP($A521&amp;"-"&amp;L$1,Datos_trabajo_input!$E$6:N615,7,0)</f>
        <v>8.2952372571942577E-3</v>
      </c>
      <c r="M521" s="296">
        <f>VLOOKUP($A521&amp;"-"&amp;M$1,Datos_trabajo_input!$E$6:O615,7,0)</f>
        <v>1.9114383206718876E-3</v>
      </c>
      <c r="N521" s="296">
        <f>VLOOKUP($A521&amp;"-"&amp;N$1,Datos_trabajo_input!$E$6:P615,7,0)</f>
        <v>0.29474700154898437</v>
      </c>
      <c r="O521" s="296">
        <f>VLOOKUP($A521&amp;"-"&amp;O$1,Datos_trabajo_input!$E$6:Q615,7,0)</f>
        <v>2.775182169779301E-2</v>
      </c>
      <c r="P521" s="297">
        <f t="shared" si="74"/>
        <v>12.447636104207586</v>
      </c>
      <c r="Q521" s="297">
        <f t="shared" si="75"/>
        <v>6.2740096357854691</v>
      </c>
      <c r="R521" s="297">
        <f t="shared" si="76"/>
        <v>4.8508333863735498</v>
      </c>
      <c r="S521" s="297">
        <f t="shared" si="77"/>
        <v>0.29303299629931306</v>
      </c>
      <c r="T521" s="297">
        <f t="shared" si="78"/>
        <v>6.7522420514499054E-2</v>
      </c>
      <c r="U521" s="297">
        <f t="shared" si="79"/>
        <v>10.412070726395443</v>
      </c>
      <c r="V521" s="297">
        <f t="shared" si="80"/>
        <v>0.98034561432413725</v>
      </c>
      <c r="W521" s="298">
        <f t="shared" si="81"/>
        <v>35.325450883899997</v>
      </c>
    </row>
    <row r="522" spans="1:23">
      <c r="A522" s="175">
        <v>2015</v>
      </c>
      <c r="B522" s="285">
        <v>10</v>
      </c>
      <c r="C522" s="285" t="s">
        <v>128</v>
      </c>
      <c r="D522" s="175" t="s">
        <v>376</v>
      </c>
      <c r="E522" s="299" t="s">
        <v>35</v>
      </c>
      <c r="F522" s="300">
        <v>435.73732511602998</v>
      </c>
      <c r="G522" s="301">
        <v>44.560967155070003</v>
      </c>
      <c r="H522" s="302">
        <f t="shared" si="73"/>
        <v>0.10226566462536603</v>
      </c>
      <c r="I522" s="296">
        <f>VLOOKUP($A522&amp;"-"&amp;I$1,Datos_trabajo_input!$E$6:K616,7,0)</f>
        <v>0.35237019748503046</v>
      </c>
      <c r="J522" s="296">
        <f>VLOOKUP($A522&amp;"-"&amp;J$1,Datos_trabajo_input!$E$6:L616,7,0)</f>
        <v>0.17760593223298177</v>
      </c>
      <c r="K522" s="296">
        <f>VLOOKUP($A522&amp;"-"&amp;K$1,Datos_trabajo_input!$E$6:M616,7,0)</f>
        <v>0.13731837145734427</v>
      </c>
      <c r="L522" s="296">
        <f>VLOOKUP($A522&amp;"-"&amp;L$1,Datos_trabajo_input!$E$6:N616,7,0)</f>
        <v>8.2952372571942577E-3</v>
      </c>
      <c r="M522" s="296">
        <f>VLOOKUP($A522&amp;"-"&amp;M$1,Datos_trabajo_input!$E$6:O616,7,0)</f>
        <v>1.9114383206718876E-3</v>
      </c>
      <c r="N522" s="296">
        <f>VLOOKUP($A522&amp;"-"&amp;N$1,Datos_trabajo_input!$E$6:P616,7,0)</f>
        <v>0.29474700154898437</v>
      </c>
      <c r="O522" s="296">
        <f>VLOOKUP($A522&amp;"-"&amp;O$1,Datos_trabajo_input!$E$6:Q616,7,0)</f>
        <v>2.775182169779301E-2</v>
      </c>
      <c r="P522" s="297">
        <f t="shared" si="74"/>
        <v>15.701956796555972</v>
      </c>
      <c r="Q522" s="297">
        <f t="shared" si="75"/>
        <v>7.9142921127794894</v>
      </c>
      <c r="R522" s="297">
        <f t="shared" si="76"/>
        <v>6.1190394402984198</v>
      </c>
      <c r="S522" s="297">
        <f t="shared" si="77"/>
        <v>0.36964379496134631</v>
      </c>
      <c r="T522" s="297">
        <f t="shared" si="78"/>
        <v>8.5175540226402141E-2</v>
      </c>
      <c r="U522" s="297">
        <f t="shared" si="79"/>
        <v>13.13421145507966</v>
      </c>
      <c r="V522" s="297">
        <f t="shared" si="80"/>
        <v>1.2366480151687134</v>
      </c>
      <c r="W522" s="298">
        <f t="shared" si="81"/>
        <v>44.560967155069996</v>
      </c>
    </row>
    <row r="523" spans="1:23">
      <c r="A523" s="175">
        <v>2015</v>
      </c>
      <c r="B523" s="285">
        <v>10</v>
      </c>
      <c r="C523" s="285" t="s">
        <v>128</v>
      </c>
      <c r="D523" s="175" t="s">
        <v>376</v>
      </c>
      <c r="E523" s="299" t="s">
        <v>36</v>
      </c>
      <c r="F523" s="300">
        <v>177.21204042202001</v>
      </c>
      <c r="G523" s="301">
        <v>15.885824818170001</v>
      </c>
      <c r="H523" s="302">
        <f t="shared" si="73"/>
        <v>8.9643033172795969E-2</v>
      </c>
      <c r="I523" s="296">
        <f>VLOOKUP($A523&amp;"-"&amp;I$1,Datos_trabajo_input!$E$6:K617,7,0)</f>
        <v>0.35237019748503046</v>
      </c>
      <c r="J523" s="296">
        <f>VLOOKUP($A523&amp;"-"&amp;J$1,Datos_trabajo_input!$E$6:L617,7,0)</f>
        <v>0.17760593223298177</v>
      </c>
      <c r="K523" s="296">
        <f>VLOOKUP($A523&amp;"-"&amp;K$1,Datos_trabajo_input!$E$6:M617,7,0)</f>
        <v>0.13731837145734427</v>
      </c>
      <c r="L523" s="296">
        <f>VLOOKUP($A523&amp;"-"&amp;L$1,Datos_trabajo_input!$E$6:N617,7,0)</f>
        <v>8.2952372571942577E-3</v>
      </c>
      <c r="M523" s="296">
        <f>VLOOKUP($A523&amp;"-"&amp;M$1,Datos_trabajo_input!$E$6:O617,7,0)</f>
        <v>1.9114383206718876E-3</v>
      </c>
      <c r="N523" s="296">
        <f>VLOOKUP($A523&amp;"-"&amp;N$1,Datos_trabajo_input!$E$6:P617,7,0)</f>
        <v>0.29474700154898437</v>
      </c>
      <c r="O523" s="296">
        <f>VLOOKUP($A523&amp;"-"&amp;O$1,Datos_trabajo_input!$E$6:Q617,7,0)</f>
        <v>2.775182169779301E-2</v>
      </c>
      <c r="P523" s="297">
        <f t="shared" si="74"/>
        <v>5.5976912283911613</v>
      </c>
      <c r="Q523" s="297">
        <f t="shared" si="75"/>
        <v>2.8214167261209209</v>
      </c>
      <c r="R523" s="297">
        <f t="shared" si="76"/>
        <v>2.1814155932877668</v>
      </c>
      <c r="S523" s="297">
        <f t="shared" si="77"/>
        <v>0.13177668589294497</v>
      </c>
      <c r="T523" s="297">
        <f t="shared" si="78"/>
        <v>3.0364774312930661E-2</v>
      </c>
      <c r="U523" s="297">
        <f t="shared" si="79"/>
        <v>4.6822992322880479</v>
      </c>
      <c r="V523" s="297">
        <f t="shared" si="80"/>
        <v>0.4408605778762289</v>
      </c>
      <c r="W523" s="298">
        <f t="shared" si="81"/>
        <v>15.885824818170001</v>
      </c>
    </row>
    <row r="524" spans="1:23">
      <c r="A524" s="175">
        <v>2015</v>
      </c>
      <c r="B524" s="285">
        <v>10</v>
      </c>
      <c r="C524" s="285" t="s">
        <v>128</v>
      </c>
      <c r="D524" s="175" t="s">
        <v>376</v>
      </c>
      <c r="E524" s="299" t="s">
        <v>37</v>
      </c>
      <c r="F524" s="300">
        <v>414.62685145841999</v>
      </c>
      <c r="G524" s="301">
        <v>33.246865830239997</v>
      </c>
      <c r="H524" s="302">
        <f t="shared" si="73"/>
        <v>8.0185028329199007E-2</v>
      </c>
      <c r="I524" s="296">
        <f>VLOOKUP($A524&amp;"-"&amp;I$1,Datos_trabajo_input!$E$6:K618,7,0)</f>
        <v>0.35237019748503046</v>
      </c>
      <c r="J524" s="296">
        <f>VLOOKUP($A524&amp;"-"&amp;J$1,Datos_trabajo_input!$E$6:L618,7,0)</f>
        <v>0.17760593223298177</v>
      </c>
      <c r="K524" s="296">
        <f>VLOOKUP($A524&amp;"-"&amp;K$1,Datos_trabajo_input!$E$6:M618,7,0)</f>
        <v>0.13731837145734427</v>
      </c>
      <c r="L524" s="296">
        <f>VLOOKUP($A524&amp;"-"&amp;L$1,Datos_trabajo_input!$E$6:N618,7,0)</f>
        <v>8.2952372571942577E-3</v>
      </c>
      <c r="M524" s="296">
        <f>VLOOKUP($A524&amp;"-"&amp;M$1,Datos_trabajo_input!$E$6:O618,7,0)</f>
        <v>1.9114383206718876E-3</v>
      </c>
      <c r="N524" s="296">
        <f>VLOOKUP($A524&amp;"-"&amp;N$1,Datos_trabajo_input!$E$6:P618,7,0)</f>
        <v>0.29474700154898437</v>
      </c>
      <c r="O524" s="296">
        <f>VLOOKUP($A524&amp;"-"&amp;O$1,Datos_trabajo_input!$E$6:Q618,7,0)</f>
        <v>2.775182169779301E-2</v>
      </c>
      <c r="P524" s="297">
        <f t="shared" si="74"/>
        <v>11.71520467835998</v>
      </c>
      <c r="Q524" s="297">
        <f t="shared" si="75"/>
        <v>5.9048405996046425</v>
      </c>
      <c r="R524" s="297">
        <f t="shared" si="76"/>
        <v>4.5654054718693828</v>
      </c>
      <c r="S524" s="297">
        <f t="shared" si="77"/>
        <v>0.27579064011994553</v>
      </c>
      <c r="T524" s="297">
        <f t="shared" si="78"/>
        <v>6.3549333390157503E-2</v>
      </c>
      <c r="U524" s="297">
        <f t="shared" si="79"/>
        <v>9.7994140143646238</v>
      </c>
      <c r="V524" s="297">
        <f t="shared" si="80"/>
        <v>0.92266109253126738</v>
      </c>
      <c r="W524" s="298">
        <f t="shared" si="81"/>
        <v>33.246865830239997</v>
      </c>
    </row>
    <row r="525" spans="1:23">
      <c r="A525" s="175">
        <v>2015</v>
      </c>
      <c r="B525" s="285">
        <v>10</v>
      </c>
      <c r="C525" s="285" t="s">
        <v>128</v>
      </c>
      <c r="D525" s="175" t="s">
        <v>376</v>
      </c>
      <c r="E525" s="299" t="s">
        <v>38</v>
      </c>
      <c r="F525" s="300">
        <v>59.648256085850001</v>
      </c>
      <c r="G525" s="301">
        <v>6.2771907993899996</v>
      </c>
      <c r="H525" s="302">
        <f t="shared" si="73"/>
        <v>0.10523678664394516</v>
      </c>
      <c r="I525" s="296">
        <f>VLOOKUP($A525&amp;"-"&amp;I$1,Datos_trabajo_input!$E$6:K619,7,0)</f>
        <v>0.35237019748503046</v>
      </c>
      <c r="J525" s="296">
        <f>VLOOKUP($A525&amp;"-"&amp;J$1,Datos_trabajo_input!$E$6:L619,7,0)</f>
        <v>0.17760593223298177</v>
      </c>
      <c r="K525" s="296">
        <f>VLOOKUP($A525&amp;"-"&amp;K$1,Datos_trabajo_input!$E$6:M619,7,0)</f>
        <v>0.13731837145734427</v>
      </c>
      <c r="L525" s="296">
        <f>VLOOKUP($A525&amp;"-"&amp;L$1,Datos_trabajo_input!$E$6:N619,7,0)</f>
        <v>8.2952372571942577E-3</v>
      </c>
      <c r="M525" s="296">
        <f>VLOOKUP($A525&amp;"-"&amp;M$1,Datos_trabajo_input!$E$6:O619,7,0)</f>
        <v>1.9114383206718876E-3</v>
      </c>
      <c r="N525" s="296">
        <f>VLOOKUP($A525&amp;"-"&amp;N$1,Datos_trabajo_input!$E$6:P619,7,0)</f>
        <v>0.29474700154898437</v>
      </c>
      <c r="O525" s="296">
        <f>VLOOKUP($A525&amp;"-"&amp;O$1,Datos_trabajo_input!$E$6:Q619,7,0)</f>
        <v>2.775182169779301E-2</v>
      </c>
      <c r="P525" s="297">
        <f t="shared" si="74"/>
        <v>2.2118949616322703</v>
      </c>
      <c r="Q525" s="297">
        <f t="shared" si="75"/>
        <v>1.114866323729957</v>
      </c>
      <c r="R525" s="297">
        <f t="shared" si="76"/>
        <v>0.86197361789925975</v>
      </c>
      <c r="S525" s="297">
        <f t="shared" si="77"/>
        <v>5.2070786989616931E-2</v>
      </c>
      <c r="T525" s="297">
        <f t="shared" si="78"/>
        <v>1.1998463040123045E-2</v>
      </c>
      <c r="U525" s="297">
        <f t="shared" si="79"/>
        <v>1.8501831662710746</v>
      </c>
      <c r="V525" s="297">
        <f t="shared" si="80"/>
        <v>0.17420347982769804</v>
      </c>
      <c r="W525" s="298">
        <f t="shared" si="81"/>
        <v>6.2771907993899996</v>
      </c>
    </row>
    <row r="526" spans="1:23">
      <c r="A526" s="178">
        <v>2015</v>
      </c>
      <c r="B526" s="285">
        <v>10</v>
      </c>
      <c r="C526" s="285" t="s">
        <v>128</v>
      </c>
      <c r="D526" s="178" t="s">
        <v>376</v>
      </c>
      <c r="E526" s="304" t="s">
        <v>39</v>
      </c>
      <c r="F526" s="305">
        <v>80.894489583240002</v>
      </c>
      <c r="G526" s="306">
        <v>6.2000527714300002</v>
      </c>
      <c r="H526" s="307">
        <f t="shared" si="73"/>
        <v>7.6643697282373954E-2</v>
      </c>
      <c r="I526" s="296">
        <f>VLOOKUP($A526&amp;"-"&amp;I$1,Datos_trabajo_input!$E$6:K620,7,0)</f>
        <v>0.35237019748503046</v>
      </c>
      <c r="J526" s="296">
        <f>VLOOKUP($A526&amp;"-"&amp;J$1,Datos_trabajo_input!$E$6:L620,7,0)</f>
        <v>0.17760593223298177</v>
      </c>
      <c r="K526" s="296">
        <f>VLOOKUP($A526&amp;"-"&amp;K$1,Datos_trabajo_input!$E$6:M620,7,0)</f>
        <v>0.13731837145734427</v>
      </c>
      <c r="L526" s="296">
        <f>VLOOKUP($A526&amp;"-"&amp;L$1,Datos_trabajo_input!$E$6:N620,7,0)</f>
        <v>8.2952372571942577E-3</v>
      </c>
      <c r="M526" s="296">
        <f>VLOOKUP($A526&amp;"-"&amp;M$1,Datos_trabajo_input!$E$6:O620,7,0)</f>
        <v>1.9114383206718876E-3</v>
      </c>
      <c r="N526" s="296">
        <f>VLOOKUP($A526&amp;"-"&amp;N$1,Datos_trabajo_input!$E$6:P620,7,0)</f>
        <v>0.29474700154898437</v>
      </c>
      <c r="O526" s="296">
        <f>VLOOKUP($A526&amp;"-"&amp;O$1,Datos_trabajo_input!$E$6:Q620,7,0)</f>
        <v>2.775182169779301E-2</v>
      </c>
      <c r="P526" s="297">
        <f t="shared" si="74"/>
        <v>2.1847138194863995</v>
      </c>
      <c r="Q526" s="297">
        <f t="shared" si="75"/>
        <v>1.1011661523635075</v>
      </c>
      <c r="R526" s="297">
        <f t="shared" si="76"/>
        <v>0.85138114952236155</v>
      </c>
      <c r="S526" s="297">
        <f t="shared" si="77"/>
        <v>5.143090874613665E-2</v>
      </c>
      <c r="T526" s="297">
        <f t="shared" si="78"/>
        <v>1.1851018457499243E-2</v>
      </c>
      <c r="U526" s="297">
        <f t="shared" si="79"/>
        <v>1.827446963824463</v>
      </c>
      <c r="V526" s="297">
        <f t="shared" si="80"/>
        <v>0.17206275902963278</v>
      </c>
      <c r="W526" s="298">
        <f t="shared" si="81"/>
        <v>6.2000527714300002</v>
      </c>
    </row>
    <row r="527" spans="1:23">
      <c r="A527" s="172">
        <v>2016</v>
      </c>
      <c r="B527" s="285">
        <v>5</v>
      </c>
      <c r="C527" s="285" t="s">
        <v>123</v>
      </c>
      <c r="D527" s="172" t="s">
        <v>366</v>
      </c>
      <c r="E527" s="172" t="s">
        <v>34</v>
      </c>
      <c r="F527" s="293">
        <v>913.80733249519005</v>
      </c>
      <c r="G527" s="294">
        <v>74.922876634069993</v>
      </c>
      <c r="H527" s="295">
        <f t="shared" si="73"/>
        <v>8.1989795846231464E-2</v>
      </c>
      <c r="I527" s="296">
        <f>VLOOKUP($A527&amp;"-"&amp;I$1,Datos_trabajo_input!$E$6:K621,7,0)</f>
        <v>0.35635775330601505</v>
      </c>
      <c r="J527" s="296">
        <f>VLOOKUP($A527&amp;"-"&amp;J$1,Datos_trabajo_input!$E$6:L621,7,0)</f>
        <v>0.16397431738439106</v>
      </c>
      <c r="K527" s="296">
        <f>VLOOKUP($A527&amp;"-"&amp;K$1,Datos_trabajo_input!$E$6:M621,7,0)</f>
        <v>0.13595976029003046</v>
      </c>
      <c r="L527" s="296">
        <f>VLOOKUP($A527&amp;"-"&amp;L$1,Datos_trabajo_input!$E$6:N621,7,0)</f>
        <v>8.8595715535092698E-3</v>
      </c>
      <c r="M527" s="296">
        <f>VLOOKUP($A527&amp;"-"&amp;M$1,Datos_trabajo_input!$E$6:O621,7,0)</f>
        <v>3.3871154849389367E-3</v>
      </c>
      <c r="N527" s="296">
        <f>VLOOKUP($A527&amp;"-"&amp;N$1,Datos_trabajo_input!$E$6:P621,7,0)</f>
        <v>0.30295789098572978</v>
      </c>
      <c r="O527" s="296">
        <f>VLOOKUP($A527&amp;"-"&amp;O$1,Datos_trabajo_input!$E$6:Q621,7,0)</f>
        <v>2.8503590995385436E-2</v>
      </c>
      <c r="P527" s="297">
        <f t="shared" si="74"/>
        <v>26.699347988540914</v>
      </c>
      <c r="Q527" s="297">
        <f t="shared" si="75"/>
        <v>12.285427552546569</v>
      </c>
      <c r="R527" s="297">
        <f t="shared" si="76"/>
        <v>10.18649634740768</v>
      </c>
      <c r="S527" s="297">
        <f t="shared" si="77"/>
        <v>0.66378458653429084</v>
      </c>
      <c r="T527" s="297">
        <f t="shared" si="78"/>
        <v>0.25377243562342811</v>
      </c>
      <c r="U527" s="297">
        <f t="shared" si="79"/>
        <v>22.698476691641858</v>
      </c>
      <c r="V527" s="297">
        <f t="shared" si="80"/>
        <v>2.1355710317752514</v>
      </c>
      <c r="W527" s="298">
        <f t="shared" si="81"/>
        <v>74.922876634069993</v>
      </c>
    </row>
    <row r="528" spans="1:23">
      <c r="A528" s="175">
        <v>2016</v>
      </c>
      <c r="B528" s="285">
        <v>5</v>
      </c>
      <c r="C528" s="285" t="s">
        <v>123</v>
      </c>
      <c r="D528" s="175" t="s">
        <v>366</v>
      </c>
      <c r="E528" s="299" t="s">
        <v>25</v>
      </c>
      <c r="F528" s="300">
        <v>74.417718990360001</v>
      </c>
      <c r="G528" s="301">
        <v>5.4579723346</v>
      </c>
      <c r="H528" s="302">
        <f t="shared" si="73"/>
        <v>7.3342376098722142E-2</v>
      </c>
      <c r="I528" s="296">
        <f>VLOOKUP($A528&amp;"-"&amp;I$1,Datos_trabajo_input!$E$6:K622,7,0)</f>
        <v>0.35635775330601505</v>
      </c>
      <c r="J528" s="296">
        <f>VLOOKUP($A528&amp;"-"&amp;J$1,Datos_trabajo_input!$E$6:L622,7,0)</f>
        <v>0.16397431738439106</v>
      </c>
      <c r="K528" s="296">
        <f>VLOOKUP($A528&amp;"-"&amp;K$1,Datos_trabajo_input!$E$6:M622,7,0)</f>
        <v>0.13595976029003046</v>
      </c>
      <c r="L528" s="296">
        <f>VLOOKUP($A528&amp;"-"&amp;L$1,Datos_trabajo_input!$E$6:N622,7,0)</f>
        <v>8.8595715535092698E-3</v>
      </c>
      <c r="M528" s="296">
        <f>VLOOKUP($A528&amp;"-"&amp;M$1,Datos_trabajo_input!$E$6:O622,7,0)</f>
        <v>3.3871154849389367E-3</v>
      </c>
      <c r="N528" s="296">
        <f>VLOOKUP($A528&amp;"-"&amp;N$1,Datos_trabajo_input!$E$6:P622,7,0)</f>
        <v>0.30295789098572978</v>
      </c>
      <c r="O528" s="296">
        <f>VLOOKUP($A528&amp;"-"&amp;O$1,Datos_trabajo_input!$E$6:Q622,7,0)</f>
        <v>2.8503590995385436E-2</v>
      </c>
      <c r="P528" s="297">
        <f t="shared" si="74"/>
        <v>1.9449907587644417</v>
      </c>
      <c r="Q528" s="297">
        <f t="shared" si="75"/>
        <v>0.89496728786892621</v>
      </c>
      <c r="R528" s="297">
        <f t="shared" si="76"/>
        <v>0.7420646102818339</v>
      </c>
      <c r="S528" s="297">
        <f t="shared" si="77"/>
        <v>4.8355296435462741E-2</v>
      </c>
      <c r="T528" s="297">
        <f t="shared" si="78"/>
        <v>1.848678261089198E-2</v>
      </c>
      <c r="U528" s="297">
        <f t="shared" si="79"/>
        <v>1.6535357875488759</v>
      </c>
      <c r="V528" s="297">
        <f t="shared" si="80"/>
        <v>0.15557181108956739</v>
      </c>
      <c r="W528" s="298">
        <f t="shared" si="81"/>
        <v>5.4579723346</v>
      </c>
    </row>
    <row r="529" spans="1:23">
      <c r="A529" s="175">
        <v>2016</v>
      </c>
      <c r="B529" s="285">
        <v>5</v>
      </c>
      <c r="C529" s="285" t="s">
        <v>123</v>
      </c>
      <c r="D529" s="175" t="s">
        <v>366</v>
      </c>
      <c r="E529" s="299" t="s">
        <v>26</v>
      </c>
      <c r="F529" s="300">
        <v>171.54815800147</v>
      </c>
      <c r="G529" s="301">
        <v>15.552522863589999</v>
      </c>
      <c r="H529" s="302">
        <f t="shared" si="73"/>
        <v>9.0659806813295718E-2</v>
      </c>
      <c r="I529" s="296">
        <f>VLOOKUP($A529&amp;"-"&amp;I$1,Datos_trabajo_input!$E$6:K623,7,0)</f>
        <v>0.35635775330601505</v>
      </c>
      <c r="J529" s="296">
        <f>VLOOKUP($A529&amp;"-"&amp;J$1,Datos_trabajo_input!$E$6:L623,7,0)</f>
        <v>0.16397431738439106</v>
      </c>
      <c r="K529" s="296">
        <f>VLOOKUP($A529&amp;"-"&amp;K$1,Datos_trabajo_input!$E$6:M623,7,0)</f>
        <v>0.13595976029003046</v>
      </c>
      <c r="L529" s="296">
        <f>VLOOKUP($A529&amp;"-"&amp;L$1,Datos_trabajo_input!$E$6:N623,7,0)</f>
        <v>8.8595715535092698E-3</v>
      </c>
      <c r="M529" s="296">
        <f>VLOOKUP($A529&amp;"-"&amp;M$1,Datos_trabajo_input!$E$6:O623,7,0)</f>
        <v>3.3871154849389367E-3</v>
      </c>
      <c r="N529" s="296">
        <f>VLOOKUP($A529&amp;"-"&amp;N$1,Datos_trabajo_input!$E$6:P623,7,0)</f>
        <v>0.30295789098572978</v>
      </c>
      <c r="O529" s="296">
        <f>VLOOKUP($A529&amp;"-"&amp;O$1,Datos_trabajo_input!$E$6:Q623,7,0)</f>
        <v>2.8503590995385436E-2</v>
      </c>
      <c r="P529" s="297">
        <f t="shared" si="74"/>
        <v>5.542262105909364</v>
      </c>
      <c r="Q529" s="297">
        <f t="shared" si="75"/>
        <v>2.5502143201623051</v>
      </c>
      <c r="R529" s="297">
        <f t="shared" si="76"/>
        <v>2.1145172804389145</v>
      </c>
      <c r="S529" s="297">
        <f t="shared" si="77"/>
        <v>0.13778868914756448</v>
      </c>
      <c r="T529" s="297">
        <f t="shared" si="78"/>
        <v>5.2678191021132539E-2</v>
      </c>
      <c r="U529" s="297">
        <f t="shared" si="79"/>
        <v>4.7117595262605692</v>
      </c>
      <c r="V529" s="297">
        <f t="shared" si="80"/>
        <v>0.44330275065015001</v>
      </c>
      <c r="W529" s="298">
        <f t="shared" si="81"/>
        <v>15.552522863590001</v>
      </c>
    </row>
    <row r="530" spans="1:23">
      <c r="A530" s="175">
        <v>2016</v>
      </c>
      <c r="B530" s="285">
        <v>5</v>
      </c>
      <c r="C530" s="285" t="s">
        <v>123</v>
      </c>
      <c r="D530" s="175" t="s">
        <v>366</v>
      </c>
      <c r="E530" s="299" t="s">
        <v>27</v>
      </c>
      <c r="F530" s="300">
        <v>277.00872504296001</v>
      </c>
      <c r="G530" s="301">
        <v>17.86052776603</v>
      </c>
      <c r="H530" s="302">
        <f t="shared" si="73"/>
        <v>6.447640868806602E-2</v>
      </c>
      <c r="I530" s="296">
        <f>VLOOKUP($A530&amp;"-"&amp;I$1,Datos_trabajo_input!$E$6:K624,7,0)</f>
        <v>0.35635775330601505</v>
      </c>
      <c r="J530" s="296">
        <f>VLOOKUP($A530&amp;"-"&amp;J$1,Datos_trabajo_input!$E$6:L624,7,0)</f>
        <v>0.16397431738439106</v>
      </c>
      <c r="K530" s="296">
        <f>VLOOKUP($A530&amp;"-"&amp;K$1,Datos_trabajo_input!$E$6:M624,7,0)</f>
        <v>0.13595976029003046</v>
      </c>
      <c r="L530" s="296">
        <f>VLOOKUP($A530&amp;"-"&amp;L$1,Datos_trabajo_input!$E$6:N624,7,0)</f>
        <v>8.8595715535092698E-3</v>
      </c>
      <c r="M530" s="296">
        <f>VLOOKUP($A530&amp;"-"&amp;M$1,Datos_trabajo_input!$E$6:O624,7,0)</f>
        <v>3.3871154849389367E-3</v>
      </c>
      <c r="N530" s="296">
        <f>VLOOKUP($A530&amp;"-"&amp;N$1,Datos_trabajo_input!$E$6:P624,7,0)</f>
        <v>0.30295789098572978</v>
      </c>
      <c r="O530" s="296">
        <f>VLOOKUP($A530&amp;"-"&amp;O$1,Datos_trabajo_input!$E$6:Q624,7,0)</f>
        <v>2.8503590995385436E-2</v>
      </c>
      <c r="P530" s="297">
        <f t="shared" si="74"/>
        <v>6.364737547562151</v>
      </c>
      <c r="Q530" s="297">
        <f t="shared" si="75"/>
        <v>2.9286678485597322</v>
      </c>
      <c r="R530" s="297">
        <f t="shared" si="76"/>
        <v>2.428313073722872</v>
      </c>
      <c r="S530" s="297">
        <f t="shared" si="77"/>
        <v>0.15823662372658184</v>
      </c>
      <c r="T530" s="297">
        <f t="shared" si="78"/>
        <v>6.0495670165502044E-2</v>
      </c>
      <c r="U530" s="297">
        <f t="shared" si="79"/>
        <v>5.410987823888517</v>
      </c>
      <c r="V530" s="297">
        <f t="shared" si="80"/>
        <v>0.50908917840464429</v>
      </c>
      <c r="W530" s="298">
        <f t="shared" si="81"/>
        <v>17.86052776603</v>
      </c>
    </row>
    <row r="531" spans="1:23">
      <c r="A531" s="175">
        <v>2016</v>
      </c>
      <c r="B531" s="285">
        <v>5</v>
      </c>
      <c r="C531" s="285" t="s">
        <v>123</v>
      </c>
      <c r="D531" s="175" t="s">
        <v>366</v>
      </c>
      <c r="E531" s="299" t="s">
        <v>28</v>
      </c>
      <c r="F531" s="300">
        <v>130.48605105102001</v>
      </c>
      <c r="G531" s="301">
        <v>10.673478470979999</v>
      </c>
      <c r="H531" s="302">
        <f t="shared" si="73"/>
        <v>8.1797850306671263E-2</v>
      </c>
      <c r="I531" s="296">
        <f>VLOOKUP($A531&amp;"-"&amp;I$1,Datos_trabajo_input!$E$6:K625,7,0)</f>
        <v>0.35635775330601505</v>
      </c>
      <c r="J531" s="296">
        <f>VLOOKUP($A531&amp;"-"&amp;J$1,Datos_trabajo_input!$E$6:L625,7,0)</f>
        <v>0.16397431738439106</v>
      </c>
      <c r="K531" s="296">
        <f>VLOOKUP($A531&amp;"-"&amp;K$1,Datos_trabajo_input!$E$6:M625,7,0)</f>
        <v>0.13595976029003046</v>
      </c>
      <c r="L531" s="296">
        <f>VLOOKUP($A531&amp;"-"&amp;L$1,Datos_trabajo_input!$E$6:N625,7,0)</f>
        <v>8.8595715535092698E-3</v>
      </c>
      <c r="M531" s="296">
        <f>VLOOKUP($A531&amp;"-"&amp;M$1,Datos_trabajo_input!$E$6:O625,7,0)</f>
        <v>3.3871154849389367E-3</v>
      </c>
      <c r="N531" s="296">
        <f>VLOOKUP($A531&amp;"-"&amp;N$1,Datos_trabajo_input!$E$6:P625,7,0)</f>
        <v>0.30295789098572978</v>
      </c>
      <c r="O531" s="296">
        <f>VLOOKUP($A531&amp;"-"&amp;O$1,Datos_trabajo_input!$E$6:Q625,7,0)</f>
        <v>2.8503590995385436E-2</v>
      </c>
      <c r="P531" s="297">
        <f t="shared" si="74"/>
        <v>3.8035768078785535</v>
      </c>
      <c r="Q531" s="297">
        <f t="shared" si="75"/>
        <v>1.7501763463959394</v>
      </c>
      <c r="R531" s="297">
        <f t="shared" si="76"/>
        <v>1.4511635743752416</v>
      </c>
      <c r="S531" s="297">
        <f t="shared" si="77"/>
        <v>9.4562446238488015E-2</v>
      </c>
      <c r="T531" s="297">
        <f t="shared" si="78"/>
        <v>3.6152304207218718E-2</v>
      </c>
      <c r="U531" s="297">
        <f t="shared" si="79"/>
        <v>3.2336145270496925</v>
      </c>
      <c r="V531" s="297">
        <f t="shared" si="80"/>
        <v>0.30423246483486582</v>
      </c>
      <c r="W531" s="298">
        <f t="shared" si="81"/>
        <v>10.673478470980001</v>
      </c>
    </row>
    <row r="532" spans="1:23">
      <c r="A532" s="175">
        <v>2016</v>
      </c>
      <c r="B532" s="285">
        <v>5</v>
      </c>
      <c r="C532" s="285" t="s">
        <v>123</v>
      </c>
      <c r="D532" s="175" t="s">
        <v>366</v>
      </c>
      <c r="E532" s="299" t="s">
        <v>29</v>
      </c>
      <c r="F532" s="300">
        <v>352.24284855571</v>
      </c>
      <c r="G532" s="301">
        <v>34.536640733870001</v>
      </c>
      <c r="H532" s="302">
        <f t="shared" si="73"/>
        <v>9.8047812398404904E-2</v>
      </c>
      <c r="I532" s="296">
        <f>VLOOKUP($A532&amp;"-"&amp;I$1,Datos_trabajo_input!$E$6:K626,7,0)</f>
        <v>0.35635775330601505</v>
      </c>
      <c r="J532" s="296">
        <f>VLOOKUP($A532&amp;"-"&amp;J$1,Datos_trabajo_input!$E$6:L626,7,0)</f>
        <v>0.16397431738439106</v>
      </c>
      <c r="K532" s="296">
        <f>VLOOKUP($A532&amp;"-"&amp;K$1,Datos_trabajo_input!$E$6:M626,7,0)</f>
        <v>0.13595976029003046</v>
      </c>
      <c r="L532" s="296">
        <f>VLOOKUP($A532&amp;"-"&amp;L$1,Datos_trabajo_input!$E$6:N626,7,0)</f>
        <v>8.8595715535092698E-3</v>
      </c>
      <c r="M532" s="296">
        <f>VLOOKUP($A532&amp;"-"&amp;M$1,Datos_trabajo_input!$E$6:O626,7,0)</f>
        <v>3.3871154849389367E-3</v>
      </c>
      <c r="N532" s="296">
        <f>VLOOKUP($A532&amp;"-"&amp;N$1,Datos_trabajo_input!$E$6:P626,7,0)</f>
        <v>0.30295789098572978</v>
      </c>
      <c r="O532" s="296">
        <f>VLOOKUP($A532&amp;"-"&amp;O$1,Datos_trabajo_input!$E$6:Q626,7,0)</f>
        <v>2.8503590995385436E-2</v>
      </c>
      <c r="P532" s="297">
        <f t="shared" si="74"/>
        <v>12.307399698658916</v>
      </c>
      <c r="Q532" s="297">
        <f t="shared" si="75"/>
        <v>5.6631220890862881</v>
      </c>
      <c r="R532" s="297">
        <f t="shared" si="76"/>
        <v>4.6955933953998672</v>
      </c>
      <c r="S532" s="297">
        <f t="shared" si="77"/>
        <v>0.30597983979956417</v>
      </c>
      <c r="T532" s="297">
        <f t="shared" si="78"/>
        <v>0.11697959062746392</v>
      </c>
      <c r="U532" s="297">
        <f t="shared" si="79"/>
        <v>10.463147838465103</v>
      </c>
      <c r="V532" s="297">
        <f t="shared" si="80"/>
        <v>0.98441828183279878</v>
      </c>
      <c r="W532" s="298">
        <f t="shared" si="81"/>
        <v>34.536640733870009</v>
      </c>
    </row>
    <row r="533" spans="1:23">
      <c r="A533" s="175">
        <v>2016</v>
      </c>
      <c r="B533" s="285">
        <v>5</v>
      </c>
      <c r="C533" s="285" t="s">
        <v>123</v>
      </c>
      <c r="D533" s="175" t="s">
        <v>366</v>
      </c>
      <c r="E533" s="299" t="s">
        <v>30</v>
      </c>
      <c r="F533" s="300">
        <v>796.35532269741998</v>
      </c>
      <c r="G533" s="301">
        <v>70.290304840109997</v>
      </c>
      <c r="H533" s="302">
        <f t="shared" si="73"/>
        <v>8.826500286583408E-2</v>
      </c>
      <c r="I533" s="296">
        <f>VLOOKUP($A533&amp;"-"&amp;I$1,Datos_trabajo_input!$E$6:K627,7,0)</f>
        <v>0.35635775330601505</v>
      </c>
      <c r="J533" s="296">
        <f>VLOOKUP($A533&amp;"-"&amp;J$1,Datos_trabajo_input!$E$6:L627,7,0)</f>
        <v>0.16397431738439106</v>
      </c>
      <c r="K533" s="296">
        <f>VLOOKUP($A533&amp;"-"&amp;K$1,Datos_trabajo_input!$E$6:M627,7,0)</f>
        <v>0.13595976029003046</v>
      </c>
      <c r="L533" s="296">
        <f>VLOOKUP($A533&amp;"-"&amp;L$1,Datos_trabajo_input!$E$6:N627,7,0)</f>
        <v>8.8595715535092698E-3</v>
      </c>
      <c r="M533" s="296">
        <f>VLOOKUP($A533&amp;"-"&amp;M$1,Datos_trabajo_input!$E$6:O627,7,0)</f>
        <v>3.3871154849389367E-3</v>
      </c>
      <c r="N533" s="296">
        <f>VLOOKUP($A533&amp;"-"&amp;N$1,Datos_trabajo_input!$E$6:P627,7,0)</f>
        <v>0.30295789098572978</v>
      </c>
      <c r="O533" s="296">
        <f>VLOOKUP($A533&amp;"-"&amp;O$1,Datos_trabajo_input!$E$6:Q627,7,0)</f>
        <v>2.8503590995385436E-2</v>
      </c>
      <c r="P533" s="297">
        <f t="shared" si="74"/>
        <v>25.048495112016514</v>
      </c>
      <c r="Q533" s="297">
        <f t="shared" si="75"/>
        <v>11.525804754897795</v>
      </c>
      <c r="R533" s="297">
        <f t="shared" si="76"/>
        <v>9.5566529967745222</v>
      </c>
      <c r="S533" s="297">
        <f t="shared" si="77"/>
        <v>0.62274198524893343</v>
      </c>
      <c r="T533" s="297">
        <f t="shared" si="78"/>
        <v>0.23808137996501486</v>
      </c>
      <c r="U533" s="297">
        <f t="shared" si="79"/>
        <v>21.29500251110376</v>
      </c>
      <c r="V533" s="297">
        <f t="shared" si="80"/>
        <v>2.0035261001034566</v>
      </c>
      <c r="W533" s="298">
        <f t="shared" si="81"/>
        <v>70.290304840110011</v>
      </c>
    </row>
    <row r="534" spans="1:23">
      <c r="A534" s="175">
        <v>2016</v>
      </c>
      <c r="B534" s="285">
        <v>5</v>
      </c>
      <c r="C534" s="285" t="s">
        <v>123</v>
      </c>
      <c r="D534" s="175" t="s">
        <v>366</v>
      </c>
      <c r="E534" s="299" t="s">
        <v>118</v>
      </c>
      <c r="F534" s="300">
        <v>3277.0111429233798</v>
      </c>
      <c r="G534" s="301">
        <v>301.96333093366002</v>
      </c>
      <c r="H534" s="302">
        <f t="shared" si="73"/>
        <v>9.2145957936622211E-2</v>
      </c>
      <c r="I534" s="296">
        <f>VLOOKUP($A534&amp;"-"&amp;I$1,Datos_trabajo_input!$E$6:K628,7,0)</f>
        <v>0.35635775330601505</v>
      </c>
      <c r="J534" s="296">
        <f>VLOOKUP($A534&amp;"-"&amp;J$1,Datos_trabajo_input!$E$6:L628,7,0)</f>
        <v>0.16397431738439106</v>
      </c>
      <c r="K534" s="296">
        <f>VLOOKUP($A534&amp;"-"&amp;K$1,Datos_trabajo_input!$E$6:M628,7,0)</f>
        <v>0.13595976029003046</v>
      </c>
      <c r="L534" s="296">
        <f>VLOOKUP($A534&amp;"-"&amp;L$1,Datos_trabajo_input!$E$6:N628,7,0)</f>
        <v>8.8595715535092698E-3</v>
      </c>
      <c r="M534" s="296">
        <f>VLOOKUP($A534&amp;"-"&amp;M$1,Datos_trabajo_input!$E$6:O628,7,0)</f>
        <v>3.3871154849389367E-3</v>
      </c>
      <c r="N534" s="296">
        <f>VLOOKUP($A534&amp;"-"&amp;N$1,Datos_trabajo_input!$E$6:P628,7,0)</f>
        <v>0.30295789098572978</v>
      </c>
      <c r="O534" s="296">
        <f>VLOOKUP($A534&amp;"-"&amp;O$1,Datos_trabajo_input!$E$6:Q628,7,0)</f>
        <v>2.8503590995385436E-2</v>
      </c>
      <c r="P534" s="297">
        <f t="shared" si="74"/>
        <v>107.6069741923198</v>
      </c>
      <c r="Q534" s="297">
        <f t="shared" si="75"/>
        <v>49.51423106496388</v>
      </c>
      <c r="R534" s="297">
        <f t="shared" si="76"/>
        <v>41.054862090119556</v>
      </c>
      <c r="S534" s="297">
        <f t="shared" si="77"/>
        <v>2.6752657369427602</v>
      </c>
      <c r="T534" s="297">
        <f t="shared" si="78"/>
        <v>1.0227846740891404</v>
      </c>
      <c r="U534" s="297">
        <f t="shared" si="79"/>
        <v>91.48217389468762</v>
      </c>
      <c r="V534" s="297">
        <f t="shared" si="80"/>
        <v>8.6070392805372649</v>
      </c>
      <c r="W534" s="298">
        <f t="shared" si="81"/>
        <v>301.96333093366002</v>
      </c>
    </row>
    <row r="535" spans="1:23">
      <c r="A535" s="175">
        <v>2016</v>
      </c>
      <c r="B535" s="285">
        <v>5</v>
      </c>
      <c r="C535" s="285" t="s">
        <v>123</v>
      </c>
      <c r="D535" s="175" t="s">
        <v>366</v>
      </c>
      <c r="E535" s="299" t="s">
        <v>32</v>
      </c>
      <c r="F535" s="300">
        <v>417.12163475588</v>
      </c>
      <c r="G535" s="301">
        <v>30.46832012834</v>
      </c>
      <c r="H535" s="302">
        <f t="shared" si="73"/>
        <v>7.304420962526087E-2</v>
      </c>
      <c r="I535" s="296">
        <f>VLOOKUP($A535&amp;"-"&amp;I$1,Datos_trabajo_input!$E$6:K629,7,0)</f>
        <v>0.35635775330601505</v>
      </c>
      <c r="J535" s="296">
        <f>VLOOKUP($A535&amp;"-"&amp;J$1,Datos_trabajo_input!$E$6:L629,7,0)</f>
        <v>0.16397431738439106</v>
      </c>
      <c r="K535" s="296">
        <f>VLOOKUP($A535&amp;"-"&amp;K$1,Datos_trabajo_input!$E$6:M629,7,0)</f>
        <v>0.13595976029003046</v>
      </c>
      <c r="L535" s="296">
        <f>VLOOKUP($A535&amp;"-"&amp;L$1,Datos_trabajo_input!$E$6:N629,7,0)</f>
        <v>8.8595715535092698E-3</v>
      </c>
      <c r="M535" s="296">
        <f>VLOOKUP($A535&amp;"-"&amp;M$1,Datos_trabajo_input!$E$6:O629,7,0)</f>
        <v>3.3871154849389367E-3</v>
      </c>
      <c r="N535" s="296">
        <f>VLOOKUP($A535&amp;"-"&amp;N$1,Datos_trabajo_input!$E$6:P629,7,0)</f>
        <v>0.30295789098572978</v>
      </c>
      <c r="O535" s="296">
        <f>VLOOKUP($A535&amp;"-"&amp;O$1,Datos_trabajo_input!$E$6:Q629,7,0)</f>
        <v>2.8503590995385436E-2</v>
      </c>
      <c r="P535" s="297">
        <f t="shared" si="74"/>
        <v>10.857622107943678</v>
      </c>
      <c r="Q535" s="297">
        <f t="shared" si="75"/>
        <v>4.9960219948936535</v>
      </c>
      <c r="R535" s="297">
        <f t="shared" si="76"/>
        <v>4.1424655010890161</v>
      </c>
      <c r="S535" s="297">
        <f t="shared" si="77"/>
        <v>0.26993626229225498</v>
      </c>
      <c r="T535" s="297">
        <f t="shared" si="78"/>
        <v>0.10319971890677711</v>
      </c>
      <c r="U535" s="297">
        <f t="shared" si="79"/>
        <v>9.2306180079599471</v>
      </c>
      <c r="V535" s="297">
        <f t="shared" si="80"/>
        <v>0.86845653525467281</v>
      </c>
      <c r="W535" s="298">
        <f t="shared" si="81"/>
        <v>30.46832012834</v>
      </c>
    </row>
    <row r="536" spans="1:23">
      <c r="A536" s="175">
        <v>2016</v>
      </c>
      <c r="B536" s="285">
        <v>5</v>
      </c>
      <c r="C536" s="285" t="s">
        <v>123</v>
      </c>
      <c r="D536" s="175" t="s">
        <v>366</v>
      </c>
      <c r="E536" s="299" t="s">
        <v>33</v>
      </c>
      <c r="F536" s="300">
        <v>466.84798659414002</v>
      </c>
      <c r="G536" s="301">
        <v>39.153729943419997</v>
      </c>
      <c r="H536" s="302">
        <f t="shared" si="73"/>
        <v>8.386826347707646E-2</v>
      </c>
      <c r="I536" s="296">
        <f>VLOOKUP($A536&amp;"-"&amp;I$1,Datos_trabajo_input!$E$6:K630,7,0)</f>
        <v>0.35635775330601505</v>
      </c>
      <c r="J536" s="296">
        <f>VLOOKUP($A536&amp;"-"&amp;J$1,Datos_trabajo_input!$E$6:L630,7,0)</f>
        <v>0.16397431738439106</v>
      </c>
      <c r="K536" s="296">
        <f>VLOOKUP($A536&amp;"-"&amp;K$1,Datos_trabajo_input!$E$6:M630,7,0)</f>
        <v>0.13595976029003046</v>
      </c>
      <c r="L536" s="296">
        <f>VLOOKUP($A536&amp;"-"&amp;L$1,Datos_trabajo_input!$E$6:N630,7,0)</f>
        <v>8.8595715535092698E-3</v>
      </c>
      <c r="M536" s="296">
        <f>VLOOKUP($A536&amp;"-"&amp;M$1,Datos_trabajo_input!$E$6:O630,7,0)</f>
        <v>3.3871154849389367E-3</v>
      </c>
      <c r="N536" s="296">
        <f>VLOOKUP($A536&amp;"-"&amp;N$1,Datos_trabajo_input!$E$6:P630,7,0)</f>
        <v>0.30295789098572978</v>
      </c>
      <c r="O536" s="296">
        <f>VLOOKUP($A536&amp;"-"&amp;O$1,Datos_trabajo_input!$E$6:Q630,7,0)</f>
        <v>2.8503590995385436E-2</v>
      </c>
      <c r="P536" s="297">
        <f t="shared" si="74"/>
        <v>13.952735236187598</v>
      </c>
      <c r="Q536" s="297">
        <f t="shared" si="75"/>
        <v>6.4202061405250861</v>
      </c>
      <c r="R536" s="297">
        <f t="shared" si="76"/>
        <v>5.3233317375679707</v>
      </c>
      <c r="S536" s="297">
        <f t="shared" si="77"/>
        <v>0.3468852720205079</v>
      </c>
      <c r="T536" s="297">
        <f t="shared" si="78"/>
        <v>0.13261820498447519</v>
      </c>
      <c r="U536" s="297">
        <f t="shared" si="79"/>
        <v>11.86193144788334</v>
      </c>
      <c r="V536" s="297">
        <f t="shared" si="80"/>
        <v>1.1160219042510193</v>
      </c>
      <c r="W536" s="298">
        <f t="shared" si="81"/>
        <v>39.153729943419997</v>
      </c>
    </row>
    <row r="537" spans="1:23">
      <c r="A537" s="175">
        <v>2016</v>
      </c>
      <c r="B537" s="285">
        <v>5</v>
      </c>
      <c r="C537" s="285" t="s">
        <v>123</v>
      </c>
      <c r="D537" s="175" t="s">
        <v>366</v>
      </c>
      <c r="E537" s="299" t="s">
        <v>35</v>
      </c>
      <c r="F537" s="300">
        <v>452.38846100619998</v>
      </c>
      <c r="G537" s="301">
        <v>51.068579508299997</v>
      </c>
      <c r="H537" s="302">
        <f t="shared" si="73"/>
        <v>0.11288656522032754</v>
      </c>
      <c r="I537" s="296">
        <f>VLOOKUP($A537&amp;"-"&amp;I$1,Datos_trabajo_input!$E$6:K631,7,0)</f>
        <v>0.35635775330601505</v>
      </c>
      <c r="J537" s="296">
        <f>VLOOKUP($A537&amp;"-"&amp;J$1,Datos_trabajo_input!$E$6:L631,7,0)</f>
        <v>0.16397431738439106</v>
      </c>
      <c r="K537" s="296">
        <f>VLOOKUP($A537&amp;"-"&amp;K$1,Datos_trabajo_input!$E$6:M631,7,0)</f>
        <v>0.13595976029003046</v>
      </c>
      <c r="L537" s="296">
        <f>VLOOKUP($A537&amp;"-"&amp;L$1,Datos_trabajo_input!$E$6:N631,7,0)</f>
        <v>8.8595715535092698E-3</v>
      </c>
      <c r="M537" s="296">
        <f>VLOOKUP($A537&amp;"-"&amp;M$1,Datos_trabajo_input!$E$6:O631,7,0)</f>
        <v>3.3871154849389367E-3</v>
      </c>
      <c r="N537" s="296">
        <f>VLOOKUP($A537&amp;"-"&amp;N$1,Datos_trabajo_input!$E$6:P631,7,0)</f>
        <v>0.30295789098572978</v>
      </c>
      <c r="O537" s="296">
        <f>VLOOKUP($A537&amp;"-"&amp;O$1,Datos_trabajo_input!$E$6:Q631,7,0)</f>
        <v>2.8503590995385436E-2</v>
      </c>
      <c r="P537" s="297">
        <f t="shared" si="74"/>
        <v>18.198684258107384</v>
      </c>
      <c r="Q537" s="297">
        <f t="shared" si="75"/>
        <v>8.3739354646639939</v>
      </c>
      <c r="R537" s="297">
        <f t="shared" si="76"/>
        <v>6.943271828300829</v>
      </c>
      <c r="S537" s="297">
        <f t="shared" si="77"/>
        <v>0.45244573428986107</v>
      </c>
      <c r="T537" s="297">
        <f t="shared" si="78"/>
        <v>0.17297517644639818</v>
      </c>
      <c r="U537" s="297">
        <f t="shared" si="79"/>
        <v>15.471629143471624</v>
      </c>
      <c r="V537" s="297">
        <f t="shared" si="80"/>
        <v>1.4556379030199049</v>
      </c>
      <c r="W537" s="298">
        <f t="shared" si="81"/>
        <v>51.068579508299997</v>
      </c>
    </row>
    <row r="538" spans="1:23">
      <c r="A538" s="175">
        <v>2016</v>
      </c>
      <c r="B538" s="285">
        <v>5</v>
      </c>
      <c r="C538" s="285" t="s">
        <v>123</v>
      </c>
      <c r="D538" s="175" t="s">
        <v>366</v>
      </c>
      <c r="E538" s="299" t="s">
        <v>36</v>
      </c>
      <c r="F538" s="300">
        <v>181.20228937942991</v>
      </c>
      <c r="G538" s="301">
        <v>19.689717344769999</v>
      </c>
      <c r="H538" s="302">
        <f t="shared" si="73"/>
        <v>0.10866152636482736</v>
      </c>
      <c r="I538" s="296">
        <f>VLOOKUP($A538&amp;"-"&amp;I$1,Datos_trabajo_input!$E$6:K632,7,0)</f>
        <v>0.35635775330601505</v>
      </c>
      <c r="J538" s="296">
        <f>VLOOKUP($A538&amp;"-"&amp;J$1,Datos_trabajo_input!$E$6:L632,7,0)</f>
        <v>0.16397431738439106</v>
      </c>
      <c r="K538" s="296">
        <f>VLOOKUP($A538&amp;"-"&amp;K$1,Datos_trabajo_input!$E$6:M632,7,0)</f>
        <v>0.13595976029003046</v>
      </c>
      <c r="L538" s="296">
        <f>VLOOKUP($A538&amp;"-"&amp;L$1,Datos_trabajo_input!$E$6:N632,7,0)</f>
        <v>8.8595715535092698E-3</v>
      </c>
      <c r="M538" s="296">
        <f>VLOOKUP($A538&amp;"-"&amp;M$1,Datos_trabajo_input!$E$6:O632,7,0)</f>
        <v>3.3871154849389367E-3</v>
      </c>
      <c r="N538" s="296">
        <f>VLOOKUP($A538&amp;"-"&amp;N$1,Datos_trabajo_input!$E$6:P632,7,0)</f>
        <v>0.30295789098572978</v>
      </c>
      <c r="O538" s="296">
        <f>VLOOKUP($A538&amp;"-"&amp;O$1,Datos_trabajo_input!$E$6:Q632,7,0)</f>
        <v>2.8503590995385436E-2</v>
      </c>
      <c r="P538" s="297">
        <f t="shared" si="74"/>
        <v>7.0165834362127129</v>
      </c>
      <c r="Q538" s="297">
        <f t="shared" si="75"/>
        <v>3.2286079611002654</v>
      </c>
      <c r="R538" s="297">
        <f t="shared" si="76"/>
        <v>2.6770092503733842</v>
      </c>
      <c r="S538" s="297">
        <f t="shared" si="77"/>
        <v>0.17444245968436237</v>
      </c>
      <c r="T538" s="297">
        <f t="shared" si="78"/>
        <v>6.669134651254123E-2</v>
      </c>
      <c r="U538" s="297">
        <f t="shared" si="79"/>
        <v>5.9651552408766619</v>
      </c>
      <c r="V538" s="297">
        <f t="shared" si="80"/>
        <v>0.56122765001007058</v>
      </c>
      <c r="W538" s="298">
        <f t="shared" si="81"/>
        <v>19.689717344769999</v>
      </c>
    </row>
    <row r="539" spans="1:23">
      <c r="A539" s="175">
        <v>2016</v>
      </c>
      <c r="B539" s="285">
        <v>5</v>
      </c>
      <c r="C539" s="285" t="s">
        <v>123</v>
      </c>
      <c r="D539" s="175" t="s">
        <v>366</v>
      </c>
      <c r="E539" s="299" t="s">
        <v>37</v>
      </c>
      <c r="F539" s="300">
        <v>409.75188623579999</v>
      </c>
      <c r="G539" s="301">
        <v>37.21023839766</v>
      </c>
      <c r="H539" s="302">
        <f t="shared" si="73"/>
        <v>9.081163418060903E-2</v>
      </c>
      <c r="I539" s="296">
        <f>VLOOKUP($A539&amp;"-"&amp;I$1,Datos_trabajo_input!$E$6:K633,7,0)</f>
        <v>0.35635775330601505</v>
      </c>
      <c r="J539" s="296">
        <f>VLOOKUP($A539&amp;"-"&amp;J$1,Datos_trabajo_input!$E$6:L633,7,0)</f>
        <v>0.16397431738439106</v>
      </c>
      <c r="K539" s="296">
        <f>VLOOKUP($A539&amp;"-"&amp;K$1,Datos_trabajo_input!$E$6:M633,7,0)</f>
        <v>0.13595976029003046</v>
      </c>
      <c r="L539" s="296">
        <f>VLOOKUP($A539&amp;"-"&amp;L$1,Datos_trabajo_input!$E$6:N633,7,0)</f>
        <v>8.8595715535092698E-3</v>
      </c>
      <c r="M539" s="296">
        <f>VLOOKUP($A539&amp;"-"&amp;M$1,Datos_trabajo_input!$E$6:O633,7,0)</f>
        <v>3.3871154849389367E-3</v>
      </c>
      <c r="N539" s="296">
        <f>VLOOKUP($A539&amp;"-"&amp;N$1,Datos_trabajo_input!$E$6:P633,7,0)</f>
        <v>0.30295789098572978</v>
      </c>
      <c r="O539" s="296">
        <f>VLOOKUP($A539&amp;"-"&amp;O$1,Datos_trabajo_input!$E$6:Q633,7,0)</f>
        <v>2.8503590995385436E-2</v>
      </c>
      <c r="P539" s="297">
        <f t="shared" si="74"/>
        <v>13.260156955371331</v>
      </c>
      <c r="Q539" s="297">
        <f t="shared" si="75"/>
        <v>6.1015234409667558</v>
      </c>
      <c r="R539" s="297">
        <f t="shared" si="76"/>
        <v>5.0590950928807406</v>
      </c>
      <c r="S539" s="297">
        <f t="shared" si="77"/>
        <v>0.32966676960720687</v>
      </c>
      <c r="T539" s="297">
        <f t="shared" si="78"/>
        <v>0.1260353746749836</v>
      </c>
      <c r="U539" s="297">
        <f t="shared" si="79"/>
        <v>11.273135348031294</v>
      </c>
      <c r="V539" s="297">
        <f t="shared" si="80"/>
        <v>1.0606254161276869</v>
      </c>
      <c r="W539" s="298">
        <f t="shared" si="81"/>
        <v>37.21023839766</v>
      </c>
    </row>
    <row r="540" spans="1:23">
      <c r="A540" s="175">
        <v>2016</v>
      </c>
      <c r="B540" s="285">
        <v>5</v>
      </c>
      <c r="C540" s="285" t="s">
        <v>123</v>
      </c>
      <c r="D540" s="175" t="s">
        <v>366</v>
      </c>
      <c r="E540" s="299" t="s">
        <v>38</v>
      </c>
      <c r="F540" s="300">
        <v>60.396574494409997</v>
      </c>
      <c r="G540" s="301">
        <v>6.7283280539100003</v>
      </c>
      <c r="H540" s="302">
        <f t="shared" si="73"/>
        <v>0.11140247787617062</v>
      </c>
      <c r="I540" s="296">
        <f>VLOOKUP($A540&amp;"-"&amp;I$1,Datos_trabajo_input!$E$6:K634,7,0)</f>
        <v>0.35635775330601505</v>
      </c>
      <c r="J540" s="296">
        <f>VLOOKUP($A540&amp;"-"&amp;J$1,Datos_trabajo_input!$E$6:L634,7,0)</f>
        <v>0.16397431738439106</v>
      </c>
      <c r="K540" s="296">
        <f>VLOOKUP($A540&amp;"-"&amp;K$1,Datos_trabajo_input!$E$6:M634,7,0)</f>
        <v>0.13595976029003046</v>
      </c>
      <c r="L540" s="296">
        <f>VLOOKUP($A540&amp;"-"&amp;L$1,Datos_trabajo_input!$E$6:N634,7,0)</f>
        <v>8.8595715535092698E-3</v>
      </c>
      <c r="M540" s="296">
        <f>VLOOKUP($A540&amp;"-"&amp;M$1,Datos_trabajo_input!$E$6:O634,7,0)</f>
        <v>3.3871154849389367E-3</v>
      </c>
      <c r="N540" s="296">
        <f>VLOOKUP($A540&amp;"-"&amp;N$1,Datos_trabajo_input!$E$6:P634,7,0)</f>
        <v>0.30295789098572978</v>
      </c>
      <c r="O540" s="296">
        <f>VLOOKUP($A540&amp;"-"&amp;O$1,Datos_trabajo_input!$E$6:Q634,7,0)</f>
        <v>2.8503590995385436E-2</v>
      </c>
      <c r="P540" s="297">
        <f t="shared" si="74"/>
        <v>2.3976918687972004</v>
      </c>
      <c r="Q540" s="297">
        <f t="shared" si="75"/>
        <v>1.1032729997781405</v>
      </c>
      <c r="R540" s="297">
        <f t="shared" si="76"/>
        <v>0.91478186936229078</v>
      </c>
      <c r="S540" s="297">
        <f t="shared" si="77"/>
        <v>5.9610103829099426E-2</v>
      </c>
      <c r="T540" s="297">
        <f t="shared" si="78"/>
        <v>2.2789624139147622E-2</v>
      </c>
      <c r="U540" s="297">
        <f t="shared" si="79"/>
        <v>2.0384000770726933</v>
      </c>
      <c r="V540" s="297">
        <f t="shared" si="80"/>
        <v>0.19178151093142831</v>
      </c>
      <c r="W540" s="298">
        <f t="shared" si="81"/>
        <v>6.7283280539100012</v>
      </c>
    </row>
    <row r="541" spans="1:23">
      <c r="A541" s="178">
        <v>2016</v>
      </c>
      <c r="B541" s="285">
        <v>5</v>
      </c>
      <c r="C541" s="285" t="s">
        <v>123</v>
      </c>
      <c r="D541" s="178" t="s">
        <v>366</v>
      </c>
      <c r="E541" s="304" t="s">
        <v>39</v>
      </c>
      <c r="F541" s="305">
        <v>79.116228952499995</v>
      </c>
      <c r="G541" s="306">
        <v>6.4402181495299997</v>
      </c>
      <c r="H541" s="307">
        <f t="shared" si="73"/>
        <v>8.1401985847892155E-2</v>
      </c>
      <c r="I541" s="296">
        <f>VLOOKUP($A541&amp;"-"&amp;I$1,Datos_trabajo_input!$E$6:K635,7,0)</f>
        <v>0.35635775330601505</v>
      </c>
      <c r="J541" s="296">
        <f>VLOOKUP($A541&amp;"-"&amp;J$1,Datos_trabajo_input!$E$6:L635,7,0)</f>
        <v>0.16397431738439106</v>
      </c>
      <c r="K541" s="296">
        <f>VLOOKUP($A541&amp;"-"&amp;K$1,Datos_trabajo_input!$E$6:M635,7,0)</f>
        <v>0.13595976029003046</v>
      </c>
      <c r="L541" s="296">
        <f>VLOOKUP($A541&amp;"-"&amp;L$1,Datos_trabajo_input!$E$6:N635,7,0)</f>
        <v>8.8595715535092698E-3</v>
      </c>
      <c r="M541" s="296">
        <f>VLOOKUP($A541&amp;"-"&amp;M$1,Datos_trabajo_input!$E$6:O635,7,0)</f>
        <v>3.3871154849389367E-3</v>
      </c>
      <c r="N541" s="296">
        <f>VLOOKUP($A541&amp;"-"&amp;N$1,Datos_trabajo_input!$E$6:P635,7,0)</f>
        <v>0.30295789098572978</v>
      </c>
      <c r="O541" s="296">
        <f>VLOOKUP($A541&amp;"-"&amp;O$1,Datos_trabajo_input!$E$6:Q635,7,0)</f>
        <v>2.8503590995385436E-2</v>
      </c>
      <c r="P541" s="297">
        <f t="shared" si="74"/>
        <v>2.2950216705671322</v>
      </c>
      <c r="Q541" s="297">
        <f t="shared" si="75"/>
        <v>1.0560303748757478</v>
      </c>
      <c r="R541" s="297">
        <f t="shared" si="76"/>
        <v>0.87561051582560223</v>
      </c>
      <c r="S541" s="297">
        <f t="shared" si="77"/>
        <v>5.7057573515970093E-2</v>
      </c>
      <c r="T541" s="297">
        <f t="shared" si="78"/>
        <v>2.1813762620657845E-2</v>
      </c>
      <c r="U541" s="297">
        <f t="shared" si="79"/>
        <v>1.951114908069628</v>
      </c>
      <c r="V541" s="297">
        <f t="shared" si="80"/>
        <v>0.18356934405526115</v>
      </c>
      <c r="W541" s="298">
        <f t="shared" si="81"/>
        <v>6.4402181495299988</v>
      </c>
    </row>
    <row r="542" spans="1:23">
      <c r="A542" s="172">
        <v>2016</v>
      </c>
      <c r="B542" s="285">
        <v>9</v>
      </c>
      <c r="C542" s="285" t="s">
        <v>127</v>
      </c>
      <c r="D542" s="172" t="s">
        <v>367</v>
      </c>
      <c r="E542" s="172" t="s">
        <v>34</v>
      </c>
      <c r="F542" s="293">
        <v>897.08438278274002</v>
      </c>
      <c r="G542" s="294">
        <v>80.250739361800001</v>
      </c>
      <c r="H542" s="295">
        <f t="shared" si="73"/>
        <v>8.9457291757619961E-2</v>
      </c>
      <c r="I542" s="296">
        <f>VLOOKUP($A542&amp;"-"&amp;I$1,Datos_trabajo_input!$E$6:K636,7,0)</f>
        <v>0.35635775330601505</v>
      </c>
      <c r="J542" s="296">
        <f>VLOOKUP($A542&amp;"-"&amp;J$1,Datos_trabajo_input!$E$6:L636,7,0)</f>
        <v>0.16397431738439106</v>
      </c>
      <c r="K542" s="296">
        <f>VLOOKUP($A542&amp;"-"&amp;K$1,Datos_trabajo_input!$E$6:M636,7,0)</f>
        <v>0.13595976029003046</v>
      </c>
      <c r="L542" s="296">
        <f>VLOOKUP($A542&amp;"-"&amp;L$1,Datos_trabajo_input!$E$6:N636,7,0)</f>
        <v>8.8595715535092698E-3</v>
      </c>
      <c r="M542" s="296">
        <f>VLOOKUP($A542&amp;"-"&amp;M$1,Datos_trabajo_input!$E$6:O636,7,0)</f>
        <v>3.3871154849389367E-3</v>
      </c>
      <c r="N542" s="296">
        <f>VLOOKUP($A542&amp;"-"&amp;N$1,Datos_trabajo_input!$E$6:P636,7,0)</f>
        <v>0.30295789098572978</v>
      </c>
      <c r="O542" s="296">
        <f>VLOOKUP($A542&amp;"-"&amp;O$1,Datos_trabajo_input!$E$6:Q636,7,0)</f>
        <v>2.8503590995385436E-2</v>
      </c>
      <c r="P542" s="297">
        <f t="shared" si="74"/>
        <v>28.597973180117638</v>
      </c>
      <c r="Q542" s="297">
        <f t="shared" si="75"/>
        <v>13.159060206443838</v>
      </c>
      <c r="R542" s="297">
        <f t="shared" si="76"/>
        <v>10.910871286728041</v>
      </c>
      <c r="S542" s="297">
        <f t="shared" si="77"/>
        <v>0.71098716759788994</v>
      </c>
      <c r="T542" s="297">
        <f t="shared" si="78"/>
        <v>0.27181852197015144</v>
      </c>
      <c r="U542" s="297">
        <f t="shared" si="79"/>
        <v>24.312594747096419</v>
      </c>
      <c r="V542" s="297">
        <f t="shared" si="80"/>
        <v>2.287434251846026</v>
      </c>
      <c r="W542" s="298">
        <f t="shared" si="81"/>
        <v>80.250739361800001</v>
      </c>
    </row>
    <row r="543" spans="1:23">
      <c r="A543" s="175">
        <v>2016</v>
      </c>
      <c r="B543" s="285">
        <v>9</v>
      </c>
      <c r="C543" s="285" t="s">
        <v>127</v>
      </c>
      <c r="D543" s="175" t="s">
        <v>367</v>
      </c>
      <c r="E543" s="299" t="s">
        <v>25</v>
      </c>
      <c r="F543" s="300">
        <v>75.731208788700002</v>
      </c>
      <c r="G543" s="301">
        <v>5.56215435905</v>
      </c>
      <c r="H543" s="302">
        <f t="shared" si="73"/>
        <v>7.3445999978280288E-2</v>
      </c>
      <c r="I543" s="296">
        <f>VLOOKUP($A543&amp;"-"&amp;I$1,Datos_trabajo_input!$E$6:K637,7,0)</f>
        <v>0.35635775330601505</v>
      </c>
      <c r="J543" s="296">
        <f>VLOOKUP($A543&amp;"-"&amp;J$1,Datos_trabajo_input!$E$6:L637,7,0)</f>
        <v>0.16397431738439106</v>
      </c>
      <c r="K543" s="296">
        <f>VLOOKUP($A543&amp;"-"&amp;K$1,Datos_trabajo_input!$E$6:M637,7,0)</f>
        <v>0.13595976029003046</v>
      </c>
      <c r="L543" s="296">
        <f>VLOOKUP($A543&amp;"-"&amp;L$1,Datos_trabajo_input!$E$6:N637,7,0)</f>
        <v>8.8595715535092698E-3</v>
      </c>
      <c r="M543" s="296">
        <f>VLOOKUP($A543&amp;"-"&amp;M$1,Datos_trabajo_input!$E$6:O637,7,0)</f>
        <v>3.3871154849389367E-3</v>
      </c>
      <c r="N543" s="296">
        <f>VLOOKUP($A543&amp;"-"&amp;N$1,Datos_trabajo_input!$E$6:P637,7,0)</f>
        <v>0.30295789098572978</v>
      </c>
      <c r="O543" s="296">
        <f>VLOOKUP($A543&amp;"-"&amp;O$1,Datos_trabajo_input!$E$6:Q637,7,0)</f>
        <v>2.8503590995385436E-2</v>
      </c>
      <c r="P543" s="297">
        <f t="shared" si="74"/>
        <v>1.9821168309323161</v>
      </c>
      <c r="Q543" s="297">
        <f t="shared" si="75"/>
        <v>0.91205046421183888</v>
      </c>
      <c r="R543" s="297">
        <f t="shared" si="76"/>
        <v>0.75622917335258599</v>
      </c>
      <c r="S543" s="297">
        <f t="shared" si="77"/>
        <v>4.9278304535666964E-2</v>
      </c>
      <c r="T543" s="297">
        <f t="shared" si="78"/>
        <v>1.8839659159158861E-2</v>
      </c>
      <c r="U543" s="297">
        <f t="shared" si="79"/>
        <v>1.6850985539548715</v>
      </c>
      <c r="V543" s="297">
        <f t="shared" si="80"/>
        <v>0.15854137290356143</v>
      </c>
      <c r="W543" s="298">
        <f t="shared" si="81"/>
        <v>5.56215435905</v>
      </c>
    </row>
    <row r="544" spans="1:23">
      <c r="A544" s="175">
        <v>2016</v>
      </c>
      <c r="B544" s="285">
        <v>9</v>
      </c>
      <c r="C544" s="285" t="s">
        <v>127</v>
      </c>
      <c r="D544" s="175" t="s">
        <v>367</v>
      </c>
      <c r="E544" s="299" t="s">
        <v>26</v>
      </c>
      <c r="F544" s="300">
        <v>167.46401664641999</v>
      </c>
      <c r="G544" s="301">
        <v>16.565847831740001</v>
      </c>
      <c r="H544" s="302">
        <f t="shared" si="73"/>
        <v>9.8921835051387685E-2</v>
      </c>
      <c r="I544" s="296">
        <f>VLOOKUP($A544&amp;"-"&amp;I$1,Datos_trabajo_input!$E$6:K638,7,0)</f>
        <v>0.35635775330601505</v>
      </c>
      <c r="J544" s="296">
        <f>VLOOKUP($A544&amp;"-"&amp;J$1,Datos_trabajo_input!$E$6:L638,7,0)</f>
        <v>0.16397431738439106</v>
      </c>
      <c r="K544" s="296">
        <f>VLOOKUP($A544&amp;"-"&amp;K$1,Datos_trabajo_input!$E$6:M638,7,0)</f>
        <v>0.13595976029003046</v>
      </c>
      <c r="L544" s="296">
        <f>VLOOKUP($A544&amp;"-"&amp;L$1,Datos_trabajo_input!$E$6:N638,7,0)</f>
        <v>8.8595715535092698E-3</v>
      </c>
      <c r="M544" s="296">
        <f>VLOOKUP($A544&amp;"-"&amp;M$1,Datos_trabajo_input!$E$6:O638,7,0)</f>
        <v>3.3871154849389367E-3</v>
      </c>
      <c r="N544" s="296">
        <f>VLOOKUP($A544&amp;"-"&amp;N$1,Datos_trabajo_input!$E$6:P638,7,0)</f>
        <v>0.30295789098572978</v>
      </c>
      <c r="O544" s="296">
        <f>VLOOKUP($A544&amp;"-"&amp;O$1,Datos_trabajo_input!$E$6:Q638,7,0)</f>
        <v>2.8503590995385436E-2</v>
      </c>
      <c r="P544" s="297">
        <f t="shared" si="74"/>
        <v>5.9033683149281879</v>
      </c>
      <c r="Q544" s="297">
        <f t="shared" si="75"/>
        <v>2.7163735901032613</v>
      </c>
      <c r="R544" s="297">
        <f t="shared" si="76"/>
        <v>2.2522887002044913</v>
      </c>
      <c r="S544" s="297">
        <f t="shared" si="77"/>
        <v>0.14676631420984693</v>
      </c>
      <c r="T544" s="297">
        <f t="shared" si="78"/>
        <v>5.6110439712028663E-2</v>
      </c>
      <c r="U544" s="297">
        <f t="shared" si="79"/>
        <v>5.018754321494475</v>
      </c>
      <c r="V544" s="297">
        <f t="shared" si="80"/>
        <v>0.47218615108770967</v>
      </c>
      <c r="W544" s="298">
        <f t="shared" si="81"/>
        <v>16.565847831740001</v>
      </c>
    </row>
    <row r="545" spans="1:23">
      <c r="A545" s="175">
        <v>2016</v>
      </c>
      <c r="B545" s="285">
        <v>9</v>
      </c>
      <c r="C545" s="285" t="s">
        <v>127</v>
      </c>
      <c r="D545" s="175" t="s">
        <v>367</v>
      </c>
      <c r="E545" s="299" t="s">
        <v>27</v>
      </c>
      <c r="F545" s="300">
        <v>281.08724439218003</v>
      </c>
      <c r="G545" s="301">
        <v>21.112078667870001</v>
      </c>
      <c r="H545" s="302">
        <f t="shared" si="73"/>
        <v>7.5108632956726762E-2</v>
      </c>
      <c r="I545" s="296">
        <f>VLOOKUP($A545&amp;"-"&amp;I$1,Datos_trabajo_input!$E$6:K639,7,0)</f>
        <v>0.35635775330601505</v>
      </c>
      <c r="J545" s="296">
        <f>VLOOKUP($A545&amp;"-"&amp;J$1,Datos_trabajo_input!$E$6:L639,7,0)</f>
        <v>0.16397431738439106</v>
      </c>
      <c r="K545" s="296">
        <f>VLOOKUP($A545&amp;"-"&amp;K$1,Datos_trabajo_input!$E$6:M639,7,0)</f>
        <v>0.13595976029003046</v>
      </c>
      <c r="L545" s="296">
        <f>VLOOKUP($A545&amp;"-"&amp;L$1,Datos_trabajo_input!$E$6:N639,7,0)</f>
        <v>8.8595715535092698E-3</v>
      </c>
      <c r="M545" s="296">
        <f>VLOOKUP($A545&amp;"-"&amp;M$1,Datos_trabajo_input!$E$6:O639,7,0)</f>
        <v>3.3871154849389367E-3</v>
      </c>
      <c r="N545" s="296">
        <f>VLOOKUP($A545&amp;"-"&amp;N$1,Datos_trabajo_input!$E$6:P639,7,0)</f>
        <v>0.30295789098572978</v>
      </c>
      <c r="O545" s="296">
        <f>VLOOKUP($A545&amp;"-"&amp;O$1,Datos_trabajo_input!$E$6:Q639,7,0)</f>
        <v>2.8503590995385436E-2</v>
      </c>
      <c r="P545" s="297">
        <f t="shared" si="74"/>
        <v>7.5234529217020008</v>
      </c>
      <c r="Q545" s="297">
        <f t="shared" si="75"/>
        <v>3.4618386881295473</v>
      </c>
      <c r="R545" s="297">
        <f t="shared" si="76"/>
        <v>2.8703931549078709</v>
      </c>
      <c r="S545" s="297">
        <f t="shared" si="77"/>
        <v>0.18704397160131095</v>
      </c>
      <c r="T545" s="297">
        <f t="shared" si="78"/>
        <v>7.1509048575191483E-2</v>
      </c>
      <c r="U545" s="297">
        <f t="shared" si="79"/>
        <v>6.3960708275427107</v>
      </c>
      <c r="V545" s="297">
        <f t="shared" si="80"/>
        <v>0.6017700554113683</v>
      </c>
      <c r="W545" s="298">
        <f t="shared" si="81"/>
        <v>21.112078667870001</v>
      </c>
    </row>
    <row r="546" spans="1:23">
      <c r="A546" s="175">
        <v>2016</v>
      </c>
      <c r="B546" s="285">
        <v>9</v>
      </c>
      <c r="C546" s="285" t="s">
        <v>127</v>
      </c>
      <c r="D546" s="175" t="s">
        <v>367</v>
      </c>
      <c r="E546" s="299" t="s">
        <v>28</v>
      </c>
      <c r="F546" s="300">
        <v>126.23298090805</v>
      </c>
      <c r="G546" s="301">
        <v>8.2456935855999998</v>
      </c>
      <c r="H546" s="302">
        <f t="shared" si="73"/>
        <v>6.5321230048479062E-2</v>
      </c>
      <c r="I546" s="296">
        <f>VLOOKUP($A546&amp;"-"&amp;I$1,Datos_trabajo_input!$E$6:K640,7,0)</f>
        <v>0.35635775330601505</v>
      </c>
      <c r="J546" s="296">
        <f>VLOOKUP($A546&amp;"-"&amp;J$1,Datos_trabajo_input!$E$6:L640,7,0)</f>
        <v>0.16397431738439106</v>
      </c>
      <c r="K546" s="296">
        <f>VLOOKUP($A546&amp;"-"&amp;K$1,Datos_trabajo_input!$E$6:M640,7,0)</f>
        <v>0.13595976029003046</v>
      </c>
      <c r="L546" s="296">
        <f>VLOOKUP($A546&amp;"-"&amp;L$1,Datos_trabajo_input!$E$6:N640,7,0)</f>
        <v>8.8595715535092698E-3</v>
      </c>
      <c r="M546" s="296">
        <f>VLOOKUP($A546&amp;"-"&amp;M$1,Datos_trabajo_input!$E$6:O640,7,0)</f>
        <v>3.3871154849389367E-3</v>
      </c>
      <c r="N546" s="296">
        <f>VLOOKUP($A546&amp;"-"&amp;N$1,Datos_trabajo_input!$E$6:P640,7,0)</f>
        <v>0.30295789098572978</v>
      </c>
      <c r="O546" s="296">
        <f>VLOOKUP($A546&amp;"-"&amp;O$1,Datos_trabajo_input!$E$6:Q640,7,0)</f>
        <v>2.8503590995385436E-2</v>
      </c>
      <c r="P546" s="297">
        <f t="shared" si="74"/>
        <v>2.9384168406142352</v>
      </c>
      <c r="Q546" s="297">
        <f t="shared" si="75"/>
        <v>1.3520819770596118</v>
      </c>
      <c r="R546" s="297">
        <f t="shared" si="76"/>
        <v>1.1210825233232178</v>
      </c>
      <c r="S546" s="297">
        <f t="shared" si="77"/>
        <v>7.3053312329935616E-2</v>
      </c>
      <c r="T546" s="297">
        <f t="shared" si="78"/>
        <v>2.7929116427847421E-2</v>
      </c>
      <c r="U546" s="297">
        <f t="shared" si="79"/>
        <v>2.4980979384079363</v>
      </c>
      <c r="V546" s="297">
        <f t="shared" si="80"/>
        <v>0.2350318774372156</v>
      </c>
      <c r="W546" s="298">
        <f t="shared" si="81"/>
        <v>8.2456935855999998</v>
      </c>
    </row>
    <row r="547" spans="1:23">
      <c r="A547" s="175">
        <v>2016</v>
      </c>
      <c r="B547" s="285">
        <v>9</v>
      </c>
      <c r="C547" s="285" t="s">
        <v>127</v>
      </c>
      <c r="D547" s="175" t="s">
        <v>367</v>
      </c>
      <c r="E547" s="299" t="s">
        <v>29</v>
      </c>
      <c r="F547" s="300">
        <v>350.67831695021999</v>
      </c>
      <c r="G547" s="301">
        <v>31.892884689550002</v>
      </c>
      <c r="H547" s="302">
        <f t="shared" si="73"/>
        <v>9.09462694098572E-2</v>
      </c>
      <c r="I547" s="296">
        <f>VLOOKUP($A547&amp;"-"&amp;I$1,Datos_trabajo_input!$E$6:K641,7,0)</f>
        <v>0.35635775330601505</v>
      </c>
      <c r="J547" s="296">
        <f>VLOOKUP($A547&amp;"-"&amp;J$1,Datos_trabajo_input!$E$6:L641,7,0)</f>
        <v>0.16397431738439106</v>
      </c>
      <c r="K547" s="296">
        <f>VLOOKUP($A547&amp;"-"&amp;K$1,Datos_trabajo_input!$E$6:M641,7,0)</f>
        <v>0.13595976029003046</v>
      </c>
      <c r="L547" s="296">
        <f>VLOOKUP($A547&amp;"-"&amp;L$1,Datos_trabajo_input!$E$6:N641,7,0)</f>
        <v>8.8595715535092698E-3</v>
      </c>
      <c r="M547" s="296">
        <f>VLOOKUP($A547&amp;"-"&amp;M$1,Datos_trabajo_input!$E$6:O641,7,0)</f>
        <v>3.3871154849389367E-3</v>
      </c>
      <c r="N547" s="296">
        <f>VLOOKUP($A547&amp;"-"&amp;N$1,Datos_trabajo_input!$E$6:P641,7,0)</f>
        <v>0.30295789098572978</v>
      </c>
      <c r="O547" s="296">
        <f>VLOOKUP($A547&amp;"-"&amp;O$1,Datos_trabajo_input!$E$6:Q641,7,0)</f>
        <v>2.8503590995385436E-2</v>
      </c>
      <c r="P547" s="297">
        <f t="shared" si="74"/>
        <v>11.365276734415843</v>
      </c>
      <c r="Q547" s="297">
        <f t="shared" si="75"/>
        <v>5.2296139963880579</v>
      </c>
      <c r="R547" s="297">
        <f t="shared" si="76"/>
        <v>4.3361489573488008</v>
      </c>
      <c r="S547" s="297">
        <f t="shared" si="77"/>
        <v>0.28255729395488849</v>
      </c>
      <c r="T547" s="297">
        <f t="shared" si="78"/>
        <v>0.10802488359134674</v>
      </c>
      <c r="U547" s="297">
        <f t="shared" si="79"/>
        <v>9.6622010829971394</v>
      </c>
      <c r="V547" s="297">
        <f t="shared" si="80"/>
        <v>0.90906174085392344</v>
      </c>
      <c r="W547" s="298">
        <f t="shared" si="81"/>
        <v>31.892884689550002</v>
      </c>
    </row>
    <row r="548" spans="1:23">
      <c r="A548" s="175">
        <v>2016</v>
      </c>
      <c r="B548" s="285">
        <v>9</v>
      </c>
      <c r="C548" s="285" t="s">
        <v>127</v>
      </c>
      <c r="D548" s="175" t="s">
        <v>367</v>
      </c>
      <c r="E548" s="299" t="s">
        <v>30</v>
      </c>
      <c r="F548" s="300">
        <v>818.19184531327005</v>
      </c>
      <c r="G548" s="301">
        <v>71.715888785920001</v>
      </c>
      <c r="H548" s="302">
        <f t="shared" si="73"/>
        <v>8.7651678755685178E-2</v>
      </c>
      <c r="I548" s="296">
        <f>VLOOKUP($A548&amp;"-"&amp;I$1,Datos_trabajo_input!$E$6:K642,7,0)</f>
        <v>0.35635775330601505</v>
      </c>
      <c r="J548" s="296">
        <f>VLOOKUP($A548&amp;"-"&amp;J$1,Datos_trabajo_input!$E$6:L642,7,0)</f>
        <v>0.16397431738439106</v>
      </c>
      <c r="K548" s="296">
        <f>VLOOKUP($A548&amp;"-"&amp;K$1,Datos_trabajo_input!$E$6:M642,7,0)</f>
        <v>0.13595976029003046</v>
      </c>
      <c r="L548" s="296">
        <f>VLOOKUP($A548&amp;"-"&amp;L$1,Datos_trabajo_input!$E$6:N642,7,0)</f>
        <v>8.8595715535092698E-3</v>
      </c>
      <c r="M548" s="296">
        <f>VLOOKUP($A548&amp;"-"&amp;M$1,Datos_trabajo_input!$E$6:O642,7,0)</f>
        <v>3.3871154849389367E-3</v>
      </c>
      <c r="N548" s="296">
        <f>VLOOKUP($A548&amp;"-"&amp;N$1,Datos_trabajo_input!$E$6:P642,7,0)</f>
        <v>0.30295789098572978</v>
      </c>
      <c r="O548" s="296">
        <f>VLOOKUP($A548&amp;"-"&amp;O$1,Datos_trabajo_input!$E$6:Q642,7,0)</f>
        <v>2.8503590995385436E-2</v>
      </c>
      <c r="P548" s="297">
        <f t="shared" si="74"/>
        <v>25.556513004094491</v>
      </c>
      <c r="Q548" s="297">
        <f t="shared" si="75"/>
        <v>11.759563909286138</v>
      </c>
      <c r="R548" s="297">
        <f t="shared" si="76"/>
        <v>9.7504750483201672</v>
      </c>
      <c r="S548" s="297">
        <f t="shared" si="77"/>
        <v>0.63537204822237126</v>
      </c>
      <c r="T548" s="297">
        <f t="shared" si="78"/>
        <v>0.24290999742294828</v>
      </c>
      <c r="U548" s="297">
        <f t="shared" si="79"/>
        <v>21.726894416749474</v>
      </c>
      <c r="V548" s="297">
        <f t="shared" si="80"/>
        <v>2.0441603618244129</v>
      </c>
      <c r="W548" s="298">
        <f t="shared" si="81"/>
        <v>71.715888785920001</v>
      </c>
    </row>
    <row r="549" spans="1:23">
      <c r="A549" s="175">
        <v>2016</v>
      </c>
      <c r="B549" s="285">
        <v>9</v>
      </c>
      <c r="C549" s="285" t="s">
        <v>127</v>
      </c>
      <c r="D549" s="175" t="s">
        <v>367</v>
      </c>
      <c r="E549" s="299" t="s">
        <v>118</v>
      </c>
      <c r="F549" s="300">
        <v>3356.0528032155198</v>
      </c>
      <c r="G549" s="301">
        <v>295.44539701353</v>
      </c>
      <c r="H549" s="302">
        <f t="shared" si="73"/>
        <v>8.8033596113403292E-2</v>
      </c>
      <c r="I549" s="296">
        <f>VLOOKUP($A549&amp;"-"&amp;I$1,Datos_trabajo_input!$E$6:K643,7,0)</f>
        <v>0.35635775330601505</v>
      </c>
      <c r="J549" s="296">
        <f>VLOOKUP($A549&amp;"-"&amp;J$1,Datos_trabajo_input!$E$6:L643,7,0)</f>
        <v>0.16397431738439106</v>
      </c>
      <c r="K549" s="296">
        <f>VLOOKUP($A549&amp;"-"&amp;K$1,Datos_trabajo_input!$E$6:M643,7,0)</f>
        <v>0.13595976029003046</v>
      </c>
      <c r="L549" s="296">
        <f>VLOOKUP($A549&amp;"-"&amp;L$1,Datos_trabajo_input!$E$6:N643,7,0)</f>
        <v>8.8595715535092698E-3</v>
      </c>
      <c r="M549" s="296">
        <f>VLOOKUP($A549&amp;"-"&amp;M$1,Datos_trabajo_input!$E$6:O643,7,0)</f>
        <v>3.3871154849389367E-3</v>
      </c>
      <c r="N549" s="296">
        <f>VLOOKUP($A549&amp;"-"&amp;N$1,Datos_trabajo_input!$E$6:P643,7,0)</f>
        <v>0.30295789098572978</v>
      </c>
      <c r="O549" s="296">
        <f>VLOOKUP($A549&amp;"-"&amp;O$1,Datos_trabajo_input!$E$6:Q643,7,0)</f>
        <v>2.8503590995385436E-2</v>
      </c>
      <c r="P549" s="297">
        <f t="shared" si="74"/>
        <v>105.2842579043452</v>
      </c>
      <c r="Q549" s="297">
        <f t="shared" si="75"/>
        <v>48.445457299653988</v>
      </c>
      <c r="R549" s="297">
        <f t="shared" si="76"/>
        <v>40.16868535675242</v>
      </c>
      <c r="S549" s="297">
        <f t="shared" si="77"/>
        <v>2.6175196349963228</v>
      </c>
      <c r="T549" s="297">
        <f t="shared" si="78"/>
        <v>1.0007076791784593</v>
      </c>
      <c r="U549" s="297">
        <f t="shared" si="79"/>
        <v>89.50751438066068</v>
      </c>
      <c r="V549" s="297">
        <f t="shared" si="80"/>
        <v>8.4212547579429291</v>
      </c>
      <c r="W549" s="298">
        <f t="shared" si="81"/>
        <v>295.44539701352994</v>
      </c>
    </row>
    <row r="550" spans="1:23">
      <c r="A550" s="175">
        <v>2016</v>
      </c>
      <c r="B550" s="285">
        <v>9</v>
      </c>
      <c r="C550" s="285" t="s">
        <v>127</v>
      </c>
      <c r="D550" s="175" t="s">
        <v>367</v>
      </c>
      <c r="E550" s="299" t="s">
        <v>32</v>
      </c>
      <c r="F550" s="300">
        <v>424.10137344422992</v>
      </c>
      <c r="G550" s="301">
        <v>34.490081793469997</v>
      </c>
      <c r="H550" s="302">
        <f t="shared" si="73"/>
        <v>8.1325088653610558E-2</v>
      </c>
      <c r="I550" s="296">
        <f>VLOOKUP($A550&amp;"-"&amp;I$1,Datos_trabajo_input!$E$6:K644,7,0)</f>
        <v>0.35635775330601505</v>
      </c>
      <c r="J550" s="296">
        <f>VLOOKUP($A550&amp;"-"&amp;J$1,Datos_trabajo_input!$E$6:L644,7,0)</f>
        <v>0.16397431738439106</v>
      </c>
      <c r="K550" s="296">
        <f>VLOOKUP($A550&amp;"-"&amp;K$1,Datos_trabajo_input!$E$6:M644,7,0)</f>
        <v>0.13595976029003046</v>
      </c>
      <c r="L550" s="296">
        <f>VLOOKUP($A550&amp;"-"&amp;L$1,Datos_trabajo_input!$E$6:N644,7,0)</f>
        <v>8.8595715535092698E-3</v>
      </c>
      <c r="M550" s="296">
        <f>VLOOKUP($A550&amp;"-"&amp;M$1,Datos_trabajo_input!$E$6:O644,7,0)</f>
        <v>3.3871154849389367E-3</v>
      </c>
      <c r="N550" s="296">
        <f>VLOOKUP($A550&amp;"-"&amp;N$1,Datos_trabajo_input!$E$6:P644,7,0)</f>
        <v>0.30295789098572978</v>
      </c>
      <c r="O550" s="296">
        <f>VLOOKUP($A550&amp;"-"&amp;O$1,Datos_trabajo_input!$E$6:Q644,7,0)</f>
        <v>2.8503590995385436E-2</v>
      </c>
      <c r="P550" s="297">
        <f t="shared" si="74"/>
        <v>12.290808059261662</v>
      </c>
      <c r="Q550" s="297">
        <f t="shared" si="75"/>
        <v>5.655487618616057</v>
      </c>
      <c r="R550" s="297">
        <f t="shared" si="76"/>
        <v>4.6892632530237242</v>
      </c>
      <c r="S550" s="297">
        <f t="shared" si="77"/>
        <v>0.30556734753563475</v>
      </c>
      <c r="T550" s="297">
        <f t="shared" si="78"/>
        <v>0.11682189011947272</v>
      </c>
      <c r="U550" s="297">
        <f t="shared" si="79"/>
        <v>10.449042440074987</v>
      </c>
      <c r="V550" s="297">
        <f t="shared" si="80"/>
        <v>0.98309118483845859</v>
      </c>
      <c r="W550" s="298">
        <f t="shared" si="81"/>
        <v>34.490081793469997</v>
      </c>
    </row>
    <row r="551" spans="1:23">
      <c r="A551" s="175">
        <v>2016</v>
      </c>
      <c r="B551" s="285">
        <v>9</v>
      </c>
      <c r="C551" s="285" t="s">
        <v>127</v>
      </c>
      <c r="D551" s="175" t="s">
        <v>367</v>
      </c>
      <c r="E551" s="299" t="s">
        <v>33</v>
      </c>
      <c r="F551" s="300">
        <v>459.78118831704001</v>
      </c>
      <c r="G551" s="301">
        <v>38.073296976889999</v>
      </c>
      <c r="H551" s="302">
        <f t="shared" si="73"/>
        <v>8.2807426541854801E-2</v>
      </c>
      <c r="I551" s="296">
        <f>VLOOKUP($A551&amp;"-"&amp;I$1,Datos_trabajo_input!$E$6:K645,7,0)</f>
        <v>0.35635775330601505</v>
      </c>
      <c r="J551" s="296">
        <f>VLOOKUP($A551&amp;"-"&amp;J$1,Datos_trabajo_input!$E$6:L645,7,0)</f>
        <v>0.16397431738439106</v>
      </c>
      <c r="K551" s="296">
        <f>VLOOKUP($A551&amp;"-"&amp;K$1,Datos_trabajo_input!$E$6:M645,7,0)</f>
        <v>0.13595976029003046</v>
      </c>
      <c r="L551" s="296">
        <f>VLOOKUP($A551&amp;"-"&amp;L$1,Datos_trabajo_input!$E$6:N645,7,0)</f>
        <v>8.8595715535092698E-3</v>
      </c>
      <c r="M551" s="296">
        <f>VLOOKUP($A551&amp;"-"&amp;M$1,Datos_trabajo_input!$E$6:O645,7,0)</f>
        <v>3.3871154849389367E-3</v>
      </c>
      <c r="N551" s="296">
        <f>VLOOKUP($A551&amp;"-"&amp;N$1,Datos_trabajo_input!$E$6:P645,7,0)</f>
        <v>0.30295789098572978</v>
      </c>
      <c r="O551" s="296">
        <f>VLOOKUP($A551&amp;"-"&amp;O$1,Datos_trabajo_input!$E$6:Q645,7,0)</f>
        <v>2.8503590995385436E-2</v>
      </c>
      <c r="P551" s="297">
        <f t="shared" si="74"/>
        <v>13.567714571637215</v>
      </c>
      <c r="Q551" s="297">
        <f t="shared" si="75"/>
        <v>6.2430428823587372</v>
      </c>
      <c r="R551" s="297">
        <f t="shared" si="76"/>
        <v>5.1764363304291052</v>
      </c>
      <c r="S551" s="297">
        <f t="shared" si="77"/>
        <v>0.33731309884476512</v>
      </c>
      <c r="T551" s="297">
        <f t="shared" si="78"/>
        <v>0.12895865375310292</v>
      </c>
      <c r="U551" s="297">
        <f t="shared" si="79"/>
        <v>11.534605754991956</v>
      </c>
      <c r="V551" s="297">
        <f t="shared" si="80"/>
        <v>1.0852256848751174</v>
      </c>
      <c r="W551" s="298">
        <f t="shared" si="81"/>
        <v>38.073296976889999</v>
      </c>
    </row>
    <row r="552" spans="1:23">
      <c r="A552" s="175">
        <v>2016</v>
      </c>
      <c r="B552" s="285">
        <v>9</v>
      </c>
      <c r="C552" s="285" t="s">
        <v>127</v>
      </c>
      <c r="D552" s="175" t="s">
        <v>367</v>
      </c>
      <c r="E552" s="299" t="s">
        <v>35</v>
      </c>
      <c r="F552" s="300">
        <v>444.72269468472001</v>
      </c>
      <c r="G552" s="301">
        <v>43.65120560167</v>
      </c>
      <c r="H552" s="302">
        <f t="shared" si="73"/>
        <v>9.8153762160970714E-2</v>
      </c>
      <c r="I552" s="296">
        <f>VLOOKUP($A552&amp;"-"&amp;I$1,Datos_trabajo_input!$E$6:K646,7,0)</f>
        <v>0.35635775330601505</v>
      </c>
      <c r="J552" s="296">
        <f>VLOOKUP($A552&amp;"-"&amp;J$1,Datos_trabajo_input!$E$6:L646,7,0)</f>
        <v>0.16397431738439106</v>
      </c>
      <c r="K552" s="296">
        <f>VLOOKUP($A552&amp;"-"&amp;K$1,Datos_trabajo_input!$E$6:M646,7,0)</f>
        <v>0.13595976029003046</v>
      </c>
      <c r="L552" s="296">
        <f>VLOOKUP($A552&amp;"-"&amp;L$1,Datos_trabajo_input!$E$6:N646,7,0)</f>
        <v>8.8595715535092698E-3</v>
      </c>
      <c r="M552" s="296">
        <f>VLOOKUP($A552&amp;"-"&amp;M$1,Datos_trabajo_input!$E$6:O646,7,0)</f>
        <v>3.3871154849389367E-3</v>
      </c>
      <c r="N552" s="296">
        <f>VLOOKUP($A552&amp;"-"&amp;N$1,Datos_trabajo_input!$E$6:P646,7,0)</f>
        <v>0.30295789098572978</v>
      </c>
      <c r="O552" s="296">
        <f>VLOOKUP($A552&amp;"-"&amp;O$1,Datos_trabajo_input!$E$6:Q646,7,0)</f>
        <v>2.8503590995385436E-2</v>
      </c>
      <c r="P552" s="297">
        <f t="shared" si="74"/>
        <v>15.55544555731006</v>
      </c>
      <c r="Q552" s="297">
        <f t="shared" si="75"/>
        <v>7.1576766415395454</v>
      </c>
      <c r="R552" s="297">
        <f t="shared" si="76"/>
        <v>5.9348074499738876</v>
      </c>
      <c r="S552" s="297">
        <f t="shared" si="77"/>
        <v>0.38673097942494</v>
      </c>
      <c r="T552" s="297">
        <f t="shared" si="78"/>
        <v>0.1478516744296697</v>
      </c>
      <c r="U552" s="297">
        <f t="shared" si="79"/>
        <v>13.224477188066418</v>
      </c>
      <c r="V552" s="297">
        <f t="shared" si="80"/>
        <v>1.2442161109254792</v>
      </c>
      <c r="W552" s="298">
        <f t="shared" si="81"/>
        <v>43.65120560167</v>
      </c>
    </row>
    <row r="553" spans="1:23">
      <c r="A553" s="175">
        <v>2016</v>
      </c>
      <c r="B553" s="285">
        <v>9</v>
      </c>
      <c r="C553" s="285" t="s">
        <v>127</v>
      </c>
      <c r="D553" s="175" t="s">
        <v>367</v>
      </c>
      <c r="E553" s="299" t="s">
        <v>36</v>
      </c>
      <c r="F553" s="300">
        <v>180.87924511065</v>
      </c>
      <c r="G553" s="301">
        <v>14.93254679903</v>
      </c>
      <c r="H553" s="302">
        <f t="shared" si="73"/>
        <v>8.2555335687603357E-2</v>
      </c>
      <c r="I553" s="296">
        <f>VLOOKUP($A553&amp;"-"&amp;I$1,Datos_trabajo_input!$E$6:K647,7,0)</f>
        <v>0.35635775330601505</v>
      </c>
      <c r="J553" s="296">
        <f>VLOOKUP($A553&amp;"-"&amp;J$1,Datos_trabajo_input!$E$6:L647,7,0)</f>
        <v>0.16397431738439106</v>
      </c>
      <c r="K553" s="296">
        <f>VLOOKUP($A553&amp;"-"&amp;K$1,Datos_trabajo_input!$E$6:M647,7,0)</f>
        <v>0.13595976029003046</v>
      </c>
      <c r="L553" s="296">
        <f>VLOOKUP($A553&amp;"-"&amp;L$1,Datos_trabajo_input!$E$6:N647,7,0)</f>
        <v>8.8595715535092698E-3</v>
      </c>
      <c r="M553" s="296">
        <f>VLOOKUP($A553&amp;"-"&amp;M$1,Datos_trabajo_input!$E$6:O647,7,0)</f>
        <v>3.3871154849389367E-3</v>
      </c>
      <c r="N553" s="296">
        <f>VLOOKUP($A553&amp;"-"&amp;N$1,Datos_trabajo_input!$E$6:P647,7,0)</f>
        <v>0.30295789098572978</v>
      </c>
      <c r="O553" s="296">
        <f>VLOOKUP($A553&amp;"-"&amp;O$1,Datos_trabajo_input!$E$6:Q647,7,0)</f>
        <v>2.8503590995385436E-2</v>
      </c>
      <c r="P553" s="297">
        <f t="shared" si="74"/>
        <v>5.321328828439257</v>
      </c>
      <c r="Q553" s="297">
        <f t="shared" si="75"/>
        <v>2.4485541681814178</v>
      </c>
      <c r="R553" s="297">
        <f t="shared" si="76"/>
        <v>2.0302254833157805</v>
      </c>
      <c r="S553" s="297">
        <f t="shared" si="77"/>
        <v>0.1322959668421321</v>
      </c>
      <c r="T553" s="297">
        <f t="shared" si="78"/>
        <v>5.0578260492569867E-2</v>
      </c>
      <c r="U553" s="297">
        <f t="shared" si="79"/>
        <v>4.5239328852798391</v>
      </c>
      <c r="V553" s="297">
        <f t="shared" si="80"/>
        <v>0.4256312064790031</v>
      </c>
      <c r="W553" s="298">
        <f t="shared" si="81"/>
        <v>14.93254679903</v>
      </c>
    </row>
    <row r="554" spans="1:23">
      <c r="A554" s="175">
        <v>2016</v>
      </c>
      <c r="B554" s="285">
        <v>9</v>
      </c>
      <c r="C554" s="285" t="s">
        <v>127</v>
      </c>
      <c r="D554" s="175" t="s">
        <v>367</v>
      </c>
      <c r="E554" s="299" t="s">
        <v>37</v>
      </c>
      <c r="F554" s="300">
        <v>415.58801417630991</v>
      </c>
      <c r="G554" s="301">
        <v>34.469346179170003</v>
      </c>
      <c r="H554" s="302">
        <f t="shared" si="73"/>
        <v>8.2941146046975875E-2</v>
      </c>
      <c r="I554" s="296">
        <f>VLOOKUP($A554&amp;"-"&amp;I$1,Datos_trabajo_input!$E$6:K648,7,0)</f>
        <v>0.35635775330601505</v>
      </c>
      <c r="J554" s="296">
        <f>VLOOKUP($A554&amp;"-"&amp;J$1,Datos_trabajo_input!$E$6:L648,7,0)</f>
        <v>0.16397431738439106</v>
      </c>
      <c r="K554" s="296">
        <f>VLOOKUP($A554&amp;"-"&amp;K$1,Datos_trabajo_input!$E$6:M648,7,0)</f>
        <v>0.13595976029003046</v>
      </c>
      <c r="L554" s="296">
        <f>VLOOKUP($A554&amp;"-"&amp;L$1,Datos_trabajo_input!$E$6:N648,7,0)</f>
        <v>8.8595715535092698E-3</v>
      </c>
      <c r="M554" s="296">
        <f>VLOOKUP($A554&amp;"-"&amp;M$1,Datos_trabajo_input!$E$6:O648,7,0)</f>
        <v>3.3871154849389367E-3</v>
      </c>
      <c r="N554" s="296">
        <f>VLOOKUP($A554&amp;"-"&amp;N$1,Datos_trabajo_input!$E$6:P648,7,0)</f>
        <v>0.30295789098572978</v>
      </c>
      <c r="O554" s="296">
        <f>VLOOKUP($A554&amp;"-"&amp;O$1,Datos_trabajo_input!$E$6:Q648,7,0)</f>
        <v>2.8503590995385436E-2</v>
      </c>
      <c r="P554" s="297">
        <f t="shared" si="74"/>
        <v>12.283418762336296</v>
      </c>
      <c r="Q554" s="297">
        <f t="shared" si="75"/>
        <v>5.6520875104156696</v>
      </c>
      <c r="R554" s="297">
        <f t="shared" si="76"/>
        <v>4.6864440438740305</v>
      </c>
      <c r="S554" s="297">
        <f t="shared" si="77"/>
        <v>0.30538363887703801</v>
      </c>
      <c r="T554" s="297">
        <f t="shared" si="78"/>
        <v>0.1167516561991875</v>
      </c>
      <c r="U554" s="297">
        <f t="shared" si="79"/>
        <v>10.442760422098367</v>
      </c>
      <c r="V554" s="297">
        <f t="shared" si="80"/>
        <v>0.98250014536941344</v>
      </c>
      <c r="W554" s="298">
        <f t="shared" si="81"/>
        <v>34.469346179170003</v>
      </c>
    </row>
    <row r="555" spans="1:23">
      <c r="A555" s="175">
        <v>2016</v>
      </c>
      <c r="B555" s="285">
        <v>9</v>
      </c>
      <c r="C555" s="285" t="s">
        <v>127</v>
      </c>
      <c r="D555" s="175" t="s">
        <v>367</v>
      </c>
      <c r="E555" s="299" t="s">
        <v>38</v>
      </c>
      <c r="F555" s="300">
        <v>60.630334194310002</v>
      </c>
      <c r="G555" s="301">
        <v>6.5139802785200001</v>
      </c>
      <c r="H555" s="302">
        <f t="shared" si="73"/>
        <v>0.10743764429276921</v>
      </c>
      <c r="I555" s="296">
        <f>VLOOKUP($A555&amp;"-"&amp;I$1,Datos_trabajo_input!$E$6:K649,7,0)</f>
        <v>0.35635775330601505</v>
      </c>
      <c r="J555" s="296">
        <f>VLOOKUP($A555&amp;"-"&amp;J$1,Datos_trabajo_input!$E$6:L649,7,0)</f>
        <v>0.16397431738439106</v>
      </c>
      <c r="K555" s="296">
        <f>VLOOKUP($A555&amp;"-"&amp;K$1,Datos_trabajo_input!$E$6:M649,7,0)</f>
        <v>0.13595976029003046</v>
      </c>
      <c r="L555" s="296">
        <f>VLOOKUP($A555&amp;"-"&amp;L$1,Datos_trabajo_input!$E$6:N649,7,0)</f>
        <v>8.8595715535092698E-3</v>
      </c>
      <c r="M555" s="296">
        <f>VLOOKUP($A555&amp;"-"&amp;M$1,Datos_trabajo_input!$E$6:O649,7,0)</f>
        <v>3.3871154849389367E-3</v>
      </c>
      <c r="N555" s="296">
        <f>VLOOKUP($A555&amp;"-"&amp;N$1,Datos_trabajo_input!$E$6:P649,7,0)</f>
        <v>0.30295789098572978</v>
      </c>
      <c r="O555" s="296">
        <f>VLOOKUP($A555&amp;"-"&amp;O$1,Datos_trabajo_input!$E$6:Q649,7,0)</f>
        <v>2.8503590995385436E-2</v>
      </c>
      <c r="P555" s="297">
        <f t="shared" si="74"/>
        <v>2.3213073771330772</v>
      </c>
      <c r="Q555" s="297">
        <f t="shared" si="75"/>
        <v>1.0681254696257025</v>
      </c>
      <c r="R555" s="297">
        <f t="shared" si="76"/>
        <v>0.88563919720156503</v>
      </c>
      <c r="S555" s="297">
        <f t="shared" si="77"/>
        <v>5.7711074375696184E-2</v>
      </c>
      <c r="T555" s="297">
        <f t="shared" si="78"/>
        <v>2.2063603469961938E-2</v>
      </c>
      <c r="U555" s="297">
        <f t="shared" si="79"/>
        <v>1.9734617271030559</v>
      </c>
      <c r="V555" s="297">
        <f t="shared" si="80"/>
        <v>0.18567182961094097</v>
      </c>
      <c r="W555" s="298">
        <f t="shared" si="81"/>
        <v>6.5139802785200001</v>
      </c>
    </row>
    <row r="556" spans="1:23">
      <c r="A556" s="178">
        <v>2016</v>
      </c>
      <c r="B556" s="285">
        <v>9</v>
      </c>
      <c r="C556" s="285" t="s">
        <v>127</v>
      </c>
      <c r="D556" s="178" t="s">
        <v>367</v>
      </c>
      <c r="E556" s="304" t="s">
        <v>39</v>
      </c>
      <c r="F556" s="305">
        <v>83.015216923010001</v>
      </c>
      <c r="G556" s="306">
        <v>6.2299689201500001</v>
      </c>
      <c r="H556" s="307">
        <f t="shared" si="73"/>
        <v>7.5046107822952512E-2</v>
      </c>
      <c r="I556" s="296">
        <f>VLOOKUP($A556&amp;"-"&amp;I$1,Datos_trabajo_input!$E$6:K650,7,0)</f>
        <v>0.35635775330601505</v>
      </c>
      <c r="J556" s="296">
        <f>VLOOKUP($A556&amp;"-"&amp;J$1,Datos_trabajo_input!$E$6:L650,7,0)</f>
        <v>0.16397431738439106</v>
      </c>
      <c r="K556" s="296">
        <f>VLOOKUP($A556&amp;"-"&amp;K$1,Datos_trabajo_input!$E$6:M650,7,0)</f>
        <v>0.13595976029003046</v>
      </c>
      <c r="L556" s="296">
        <f>VLOOKUP($A556&amp;"-"&amp;L$1,Datos_trabajo_input!$E$6:N650,7,0)</f>
        <v>8.8595715535092698E-3</v>
      </c>
      <c r="M556" s="296">
        <f>VLOOKUP($A556&amp;"-"&amp;M$1,Datos_trabajo_input!$E$6:O650,7,0)</f>
        <v>3.3871154849389367E-3</v>
      </c>
      <c r="N556" s="296">
        <f>VLOOKUP($A556&amp;"-"&amp;N$1,Datos_trabajo_input!$E$6:P650,7,0)</f>
        <v>0.30295789098572978</v>
      </c>
      <c r="O556" s="296">
        <f>VLOOKUP($A556&amp;"-"&amp;O$1,Datos_trabajo_input!$E$6:Q650,7,0)</f>
        <v>2.8503590995385436E-2</v>
      </c>
      <c r="P556" s="297">
        <f t="shared" si="74"/>
        <v>2.2200977275509546</v>
      </c>
      <c r="Q556" s="297">
        <f t="shared" si="75"/>
        <v>1.0215549010075682</v>
      </c>
      <c r="R556" s="297">
        <f t="shared" si="76"/>
        <v>0.84702508099793394</v>
      </c>
      <c r="S556" s="297">
        <f t="shared" si="77"/>
        <v>5.5194855424207802E-2</v>
      </c>
      <c r="T556" s="297">
        <f t="shared" si="78"/>
        <v>2.1101624200128372E-2</v>
      </c>
      <c r="U556" s="297">
        <f t="shared" si="79"/>
        <v>1.8874182449552885</v>
      </c>
      <c r="V556" s="297">
        <f t="shared" si="80"/>
        <v>0.17757648601391868</v>
      </c>
      <c r="W556" s="298">
        <f t="shared" si="81"/>
        <v>6.229968920150001</v>
      </c>
    </row>
    <row r="557" spans="1:23">
      <c r="A557" s="172">
        <v>2016</v>
      </c>
      <c r="B557" s="285">
        <v>1</v>
      </c>
      <c r="C557" s="285" t="s">
        <v>119</v>
      </c>
      <c r="D557" s="172" t="s">
        <v>377</v>
      </c>
      <c r="E557" s="172" t="s">
        <v>34</v>
      </c>
      <c r="F557" s="293">
        <v>899.89419783490996</v>
      </c>
      <c r="G557" s="294">
        <v>79.062305821389998</v>
      </c>
      <c r="H557" s="295">
        <f t="shared" si="73"/>
        <v>8.7857334797367334E-2</v>
      </c>
      <c r="I557" s="296">
        <f>VLOOKUP($A557&amp;"-"&amp;I$1,Datos_trabajo_input!$E$6:K651,7,0)</f>
        <v>0.35635775330601505</v>
      </c>
      <c r="J557" s="296">
        <f>VLOOKUP($A557&amp;"-"&amp;J$1,Datos_trabajo_input!$E$6:L651,7,0)</f>
        <v>0.16397431738439106</v>
      </c>
      <c r="K557" s="296">
        <f>VLOOKUP($A557&amp;"-"&amp;K$1,Datos_trabajo_input!$E$6:M651,7,0)</f>
        <v>0.13595976029003046</v>
      </c>
      <c r="L557" s="296">
        <f>VLOOKUP($A557&amp;"-"&amp;L$1,Datos_trabajo_input!$E$6:N651,7,0)</f>
        <v>8.8595715535092698E-3</v>
      </c>
      <c r="M557" s="296">
        <f>VLOOKUP($A557&amp;"-"&amp;M$1,Datos_trabajo_input!$E$6:O651,7,0)</f>
        <v>3.3871154849389367E-3</v>
      </c>
      <c r="N557" s="296">
        <f>VLOOKUP($A557&amp;"-"&amp;N$1,Datos_trabajo_input!$E$6:P651,7,0)</f>
        <v>0.30295789098572978</v>
      </c>
      <c r="O557" s="296">
        <f>VLOOKUP($A557&amp;"-"&amp;O$1,Datos_trabajo_input!$E$6:Q651,7,0)</f>
        <v>2.8503590995385436E-2</v>
      </c>
      <c r="P557" s="297">
        <f t="shared" si="74"/>
        <v>28.174465673703615</v>
      </c>
      <c r="Q557" s="297">
        <f t="shared" si="75"/>
        <v>12.964187627898392</v>
      </c>
      <c r="R557" s="297">
        <f t="shared" si="76"/>
        <v>10.749292147453264</v>
      </c>
      <c r="S557" s="297">
        <f t="shared" si="77"/>
        <v>0.70045815561003721</v>
      </c>
      <c r="T557" s="297">
        <f t="shared" si="78"/>
        <v>0.26779316032260791</v>
      </c>
      <c r="U557" s="297">
        <f t="shared" si="79"/>
        <v>23.952549428117099</v>
      </c>
      <c r="V557" s="297">
        <f t="shared" si="80"/>
        <v>2.2535596282849815</v>
      </c>
      <c r="W557" s="298">
        <f t="shared" si="81"/>
        <v>79.062305821389984</v>
      </c>
    </row>
    <row r="558" spans="1:23">
      <c r="A558" s="175">
        <v>2016</v>
      </c>
      <c r="B558" s="285">
        <v>1</v>
      </c>
      <c r="C558" s="285" t="s">
        <v>119</v>
      </c>
      <c r="D558" s="175" t="s">
        <v>377</v>
      </c>
      <c r="E558" s="299" t="s">
        <v>25</v>
      </c>
      <c r="F558" s="300">
        <v>72.694115637259998</v>
      </c>
      <c r="G558" s="301">
        <v>5.1270801441199998</v>
      </c>
      <c r="H558" s="302">
        <f t="shared" si="73"/>
        <v>7.0529507088357382E-2</v>
      </c>
      <c r="I558" s="296">
        <f>VLOOKUP($A558&amp;"-"&amp;I$1,Datos_trabajo_input!$E$6:K652,7,0)</f>
        <v>0.35635775330601505</v>
      </c>
      <c r="J558" s="296">
        <f>VLOOKUP($A558&amp;"-"&amp;J$1,Datos_trabajo_input!$E$6:L652,7,0)</f>
        <v>0.16397431738439106</v>
      </c>
      <c r="K558" s="296">
        <f>VLOOKUP($A558&amp;"-"&amp;K$1,Datos_trabajo_input!$E$6:M652,7,0)</f>
        <v>0.13595976029003046</v>
      </c>
      <c r="L558" s="296">
        <f>VLOOKUP($A558&amp;"-"&amp;L$1,Datos_trabajo_input!$E$6:N652,7,0)</f>
        <v>8.8595715535092698E-3</v>
      </c>
      <c r="M558" s="296">
        <f>VLOOKUP($A558&amp;"-"&amp;M$1,Datos_trabajo_input!$E$6:O652,7,0)</f>
        <v>3.3871154849389367E-3</v>
      </c>
      <c r="N558" s="296">
        <f>VLOOKUP($A558&amp;"-"&amp;N$1,Datos_trabajo_input!$E$6:P652,7,0)</f>
        <v>0.30295789098572978</v>
      </c>
      <c r="O558" s="296">
        <f>VLOOKUP($A558&amp;"-"&amp;O$1,Datos_trabajo_input!$E$6:Q652,7,0)</f>
        <v>2.8503590995385436E-2</v>
      </c>
      <c r="P558" s="297">
        <f t="shared" si="74"/>
        <v>1.827074761178483</v>
      </c>
      <c r="Q558" s="297">
        <f t="shared" si="75"/>
        <v>0.84070946680714231</v>
      </c>
      <c r="R558" s="297">
        <f t="shared" si="76"/>
        <v>0.69707658738233003</v>
      </c>
      <c r="S558" s="297">
        <f t="shared" si="77"/>
        <v>4.542373339740776E-2</v>
      </c>
      <c r="T558" s="297">
        <f t="shared" si="78"/>
        <v>1.7366012548671806E-2</v>
      </c>
      <c r="U558" s="297">
        <f t="shared" si="79"/>
        <v>1.5532893873774067</v>
      </c>
      <c r="V558" s="297">
        <f t="shared" si="80"/>
        <v>0.1461401954285583</v>
      </c>
      <c r="W558" s="298">
        <f t="shared" si="81"/>
        <v>5.1270801441199998</v>
      </c>
    </row>
    <row r="559" spans="1:23">
      <c r="A559" s="175">
        <v>2016</v>
      </c>
      <c r="B559" s="285">
        <v>1</v>
      </c>
      <c r="C559" s="285" t="s">
        <v>119</v>
      </c>
      <c r="D559" s="175" t="s">
        <v>377</v>
      </c>
      <c r="E559" s="299" t="s">
        <v>26</v>
      </c>
      <c r="F559" s="300">
        <v>159.87919059890999</v>
      </c>
      <c r="G559" s="301">
        <v>14.540089298470001</v>
      </c>
      <c r="H559" s="302">
        <f t="shared" si="73"/>
        <v>9.0944226349924565E-2</v>
      </c>
      <c r="I559" s="296">
        <f>VLOOKUP($A559&amp;"-"&amp;I$1,Datos_trabajo_input!$E$6:K653,7,0)</f>
        <v>0.35635775330601505</v>
      </c>
      <c r="J559" s="296">
        <f>VLOOKUP($A559&amp;"-"&amp;J$1,Datos_trabajo_input!$E$6:L653,7,0)</f>
        <v>0.16397431738439106</v>
      </c>
      <c r="K559" s="296">
        <f>VLOOKUP($A559&amp;"-"&amp;K$1,Datos_trabajo_input!$E$6:M653,7,0)</f>
        <v>0.13595976029003046</v>
      </c>
      <c r="L559" s="296">
        <f>VLOOKUP($A559&amp;"-"&amp;L$1,Datos_trabajo_input!$E$6:N653,7,0)</f>
        <v>8.8595715535092698E-3</v>
      </c>
      <c r="M559" s="296">
        <f>VLOOKUP($A559&amp;"-"&amp;M$1,Datos_trabajo_input!$E$6:O653,7,0)</f>
        <v>3.3871154849389367E-3</v>
      </c>
      <c r="N559" s="296">
        <f>VLOOKUP($A559&amp;"-"&amp;N$1,Datos_trabajo_input!$E$6:P653,7,0)</f>
        <v>0.30295789098572978</v>
      </c>
      <c r="O559" s="296">
        <f>VLOOKUP($A559&amp;"-"&amp;O$1,Datos_trabajo_input!$E$6:Q653,7,0)</f>
        <v>2.8503590995385436E-2</v>
      </c>
      <c r="P559" s="297">
        <f t="shared" si="74"/>
        <v>5.1814735552716016</v>
      </c>
      <c r="Q559" s="297">
        <f t="shared" si="75"/>
        <v>2.3842012174247076</v>
      </c>
      <c r="R559" s="297">
        <f t="shared" si="76"/>
        <v>1.9768670556156185</v>
      </c>
      <c r="S559" s="297">
        <f t="shared" si="77"/>
        <v>0.12881896153420938</v>
      </c>
      <c r="T559" s="297">
        <f t="shared" si="78"/>
        <v>4.9248961615242663E-2</v>
      </c>
      <c r="U559" s="297">
        <f t="shared" si="79"/>
        <v>4.4050347886086509</v>
      </c>
      <c r="V559" s="297">
        <f t="shared" si="80"/>
        <v>0.41444475839996964</v>
      </c>
      <c r="W559" s="298">
        <f t="shared" si="81"/>
        <v>14.540089298470001</v>
      </c>
    </row>
    <row r="560" spans="1:23">
      <c r="A560" s="175">
        <v>2016</v>
      </c>
      <c r="B560" s="285">
        <v>1</v>
      </c>
      <c r="C560" s="285" t="s">
        <v>119</v>
      </c>
      <c r="D560" s="175" t="s">
        <v>377</v>
      </c>
      <c r="E560" s="299" t="s">
        <v>27</v>
      </c>
      <c r="F560" s="300">
        <v>272.81145888597001</v>
      </c>
      <c r="G560" s="301">
        <v>24.351264370180001</v>
      </c>
      <c r="H560" s="302">
        <f t="shared" si="73"/>
        <v>8.9260416221586814E-2</v>
      </c>
      <c r="I560" s="296">
        <f>VLOOKUP($A560&amp;"-"&amp;I$1,Datos_trabajo_input!$E$6:K654,7,0)</f>
        <v>0.35635775330601505</v>
      </c>
      <c r="J560" s="296">
        <f>VLOOKUP($A560&amp;"-"&amp;J$1,Datos_trabajo_input!$E$6:L654,7,0)</f>
        <v>0.16397431738439106</v>
      </c>
      <c r="K560" s="296">
        <f>VLOOKUP($A560&amp;"-"&amp;K$1,Datos_trabajo_input!$E$6:M654,7,0)</f>
        <v>0.13595976029003046</v>
      </c>
      <c r="L560" s="296">
        <f>VLOOKUP($A560&amp;"-"&amp;L$1,Datos_trabajo_input!$E$6:N654,7,0)</f>
        <v>8.8595715535092698E-3</v>
      </c>
      <c r="M560" s="296">
        <f>VLOOKUP($A560&amp;"-"&amp;M$1,Datos_trabajo_input!$E$6:O654,7,0)</f>
        <v>3.3871154849389367E-3</v>
      </c>
      <c r="N560" s="296">
        <f>VLOOKUP($A560&amp;"-"&amp;N$1,Datos_trabajo_input!$E$6:P654,7,0)</f>
        <v>0.30295789098572978</v>
      </c>
      <c r="O560" s="296">
        <f>VLOOKUP($A560&amp;"-"&amp;O$1,Datos_trabajo_input!$E$6:Q654,7,0)</f>
        <v>2.8503590995385436E-2</v>
      </c>
      <c r="P560" s="297">
        <f t="shared" si="74"/>
        <v>8.6777618611181584</v>
      </c>
      <c r="Q560" s="297">
        <f t="shared" si="75"/>
        <v>3.9929819525471091</v>
      </c>
      <c r="R560" s="297">
        <f t="shared" si="76"/>
        <v>3.3107920665288324</v>
      </c>
      <c r="S560" s="297">
        <f t="shared" si="77"/>
        <v>0.21574176910603057</v>
      </c>
      <c r="T560" s="297">
        <f t="shared" si="78"/>
        <v>8.2480544626078484E-2</v>
      </c>
      <c r="U560" s="297">
        <f t="shared" si="79"/>
        <v>7.3774076964256787</v>
      </c>
      <c r="V560" s="297">
        <f t="shared" si="80"/>
        <v>0.6940984798281129</v>
      </c>
      <c r="W560" s="298">
        <f t="shared" si="81"/>
        <v>24.351264370180004</v>
      </c>
    </row>
    <row r="561" spans="1:23">
      <c r="A561" s="175">
        <v>2016</v>
      </c>
      <c r="B561" s="285">
        <v>1</v>
      </c>
      <c r="C561" s="285" t="s">
        <v>119</v>
      </c>
      <c r="D561" s="175" t="s">
        <v>377</v>
      </c>
      <c r="E561" s="299" t="s">
        <v>28</v>
      </c>
      <c r="F561" s="300">
        <v>127.46577301073</v>
      </c>
      <c r="G561" s="301">
        <v>9.7662143708499993</v>
      </c>
      <c r="H561" s="302">
        <f t="shared" si="73"/>
        <v>7.6618327729655586E-2</v>
      </c>
      <c r="I561" s="296">
        <f>VLOOKUP($A561&amp;"-"&amp;I$1,Datos_trabajo_input!$E$6:K655,7,0)</f>
        <v>0.35635775330601505</v>
      </c>
      <c r="J561" s="296">
        <f>VLOOKUP($A561&amp;"-"&amp;J$1,Datos_trabajo_input!$E$6:L655,7,0)</f>
        <v>0.16397431738439106</v>
      </c>
      <c r="K561" s="296">
        <f>VLOOKUP($A561&amp;"-"&amp;K$1,Datos_trabajo_input!$E$6:M655,7,0)</f>
        <v>0.13595976029003046</v>
      </c>
      <c r="L561" s="296">
        <f>VLOOKUP($A561&amp;"-"&amp;L$1,Datos_trabajo_input!$E$6:N655,7,0)</f>
        <v>8.8595715535092698E-3</v>
      </c>
      <c r="M561" s="296">
        <f>VLOOKUP($A561&amp;"-"&amp;M$1,Datos_trabajo_input!$E$6:O655,7,0)</f>
        <v>3.3871154849389367E-3</v>
      </c>
      <c r="N561" s="296">
        <f>VLOOKUP($A561&amp;"-"&amp;N$1,Datos_trabajo_input!$E$6:P655,7,0)</f>
        <v>0.30295789098572978</v>
      </c>
      <c r="O561" s="296">
        <f>VLOOKUP($A561&amp;"-"&amp;O$1,Datos_trabajo_input!$E$6:Q655,7,0)</f>
        <v>2.8503590995385436E-2</v>
      </c>
      <c r="P561" s="297">
        <f t="shared" si="74"/>
        <v>3.4802662115010232</v>
      </c>
      <c r="Q561" s="297">
        <f t="shared" si="75"/>
        <v>1.6014083348897588</v>
      </c>
      <c r="R561" s="297">
        <f t="shared" si="76"/>
        <v>1.3278121648018166</v>
      </c>
      <c r="S561" s="297">
        <f t="shared" si="77"/>
        <v>8.6524475025456085E-2</v>
      </c>
      <c r="T561" s="297">
        <f t="shared" si="78"/>
        <v>3.307929592473921E-2</v>
      </c>
      <c r="U561" s="297">
        <f t="shared" si="79"/>
        <v>2.9587517087072417</v>
      </c>
      <c r="V561" s="297">
        <f t="shared" si="80"/>
        <v>0.27837217999996389</v>
      </c>
      <c r="W561" s="298">
        <f t="shared" si="81"/>
        <v>9.7662143708499993</v>
      </c>
    </row>
    <row r="562" spans="1:23">
      <c r="A562" s="175">
        <v>2016</v>
      </c>
      <c r="B562" s="285">
        <v>1</v>
      </c>
      <c r="C562" s="285" t="s">
        <v>119</v>
      </c>
      <c r="D562" s="175" t="s">
        <v>377</v>
      </c>
      <c r="E562" s="299" t="s">
        <v>29</v>
      </c>
      <c r="F562" s="300">
        <v>347.12936504569001</v>
      </c>
      <c r="G562" s="301">
        <v>33.880980403460001</v>
      </c>
      <c r="H562" s="302">
        <f t="shared" si="73"/>
        <v>9.7603325489333079E-2</v>
      </c>
      <c r="I562" s="296">
        <f>VLOOKUP($A562&amp;"-"&amp;I$1,Datos_trabajo_input!$E$6:K656,7,0)</f>
        <v>0.35635775330601505</v>
      </c>
      <c r="J562" s="296">
        <f>VLOOKUP($A562&amp;"-"&amp;J$1,Datos_trabajo_input!$E$6:L656,7,0)</f>
        <v>0.16397431738439106</v>
      </c>
      <c r="K562" s="296">
        <f>VLOOKUP($A562&amp;"-"&amp;K$1,Datos_trabajo_input!$E$6:M656,7,0)</f>
        <v>0.13595976029003046</v>
      </c>
      <c r="L562" s="296">
        <f>VLOOKUP($A562&amp;"-"&amp;L$1,Datos_trabajo_input!$E$6:N656,7,0)</f>
        <v>8.8595715535092698E-3</v>
      </c>
      <c r="M562" s="296">
        <f>VLOOKUP($A562&amp;"-"&amp;M$1,Datos_trabajo_input!$E$6:O656,7,0)</f>
        <v>3.3871154849389367E-3</v>
      </c>
      <c r="N562" s="296">
        <f>VLOOKUP($A562&amp;"-"&amp;N$1,Datos_trabajo_input!$E$6:P656,7,0)</f>
        <v>0.30295789098572978</v>
      </c>
      <c r="O562" s="296">
        <f>VLOOKUP($A562&amp;"-"&amp;O$1,Datos_trabajo_input!$E$6:Q656,7,0)</f>
        <v>2.8503590995385436E-2</v>
      </c>
      <c r="P562" s="297">
        <f t="shared" si="74"/>
        <v>12.07375005638213</v>
      </c>
      <c r="Q562" s="297">
        <f t="shared" si="75"/>
        <v>5.5556106339712841</v>
      </c>
      <c r="R562" s="297">
        <f t="shared" si="76"/>
        <v>4.606449974045641</v>
      </c>
      <c r="S562" s="297">
        <f t="shared" si="77"/>
        <v>0.30017097018749922</v>
      </c>
      <c r="T562" s="297">
        <f t="shared" si="78"/>
        <v>0.11475879336947203</v>
      </c>
      <c r="U562" s="297">
        <f t="shared" si="79"/>
        <v>10.264510367561082</v>
      </c>
      <c r="V562" s="297">
        <f t="shared" si="80"/>
        <v>0.96572960794289286</v>
      </c>
      <c r="W562" s="298">
        <f t="shared" si="81"/>
        <v>33.880980403460001</v>
      </c>
    </row>
    <row r="563" spans="1:23">
      <c r="A563" s="175">
        <v>2016</v>
      </c>
      <c r="B563" s="285">
        <v>1</v>
      </c>
      <c r="C563" s="285" t="s">
        <v>119</v>
      </c>
      <c r="D563" s="175" t="s">
        <v>377</v>
      </c>
      <c r="E563" s="299" t="s">
        <v>30</v>
      </c>
      <c r="F563" s="300">
        <v>804.14026498761996</v>
      </c>
      <c r="G563" s="301">
        <v>69.271782752069996</v>
      </c>
      <c r="H563" s="302">
        <f t="shared" si="73"/>
        <v>8.6143905196858245E-2</v>
      </c>
      <c r="I563" s="296">
        <f>VLOOKUP($A563&amp;"-"&amp;I$1,Datos_trabajo_input!$E$6:K657,7,0)</f>
        <v>0.35635775330601505</v>
      </c>
      <c r="J563" s="296">
        <f>VLOOKUP($A563&amp;"-"&amp;J$1,Datos_trabajo_input!$E$6:L657,7,0)</f>
        <v>0.16397431738439106</v>
      </c>
      <c r="K563" s="296">
        <f>VLOOKUP($A563&amp;"-"&amp;K$1,Datos_trabajo_input!$E$6:M657,7,0)</f>
        <v>0.13595976029003046</v>
      </c>
      <c r="L563" s="296">
        <f>VLOOKUP($A563&amp;"-"&amp;L$1,Datos_trabajo_input!$E$6:N657,7,0)</f>
        <v>8.8595715535092698E-3</v>
      </c>
      <c r="M563" s="296">
        <f>VLOOKUP($A563&amp;"-"&amp;M$1,Datos_trabajo_input!$E$6:O657,7,0)</f>
        <v>3.3871154849389367E-3</v>
      </c>
      <c r="N563" s="296">
        <f>VLOOKUP($A563&amp;"-"&amp;N$1,Datos_trabajo_input!$E$6:P657,7,0)</f>
        <v>0.30295789098572978</v>
      </c>
      <c r="O563" s="296">
        <f>VLOOKUP($A563&amp;"-"&amp;O$1,Datos_trabajo_input!$E$6:Q657,7,0)</f>
        <v>2.8503590995385436E-2</v>
      </c>
      <c r="P563" s="297">
        <f t="shared" si="74"/>
        <v>24.685536869030027</v>
      </c>
      <c r="Q563" s="297">
        <f t="shared" si="75"/>
        <v>11.358793290770512</v>
      </c>
      <c r="R563" s="297">
        <f t="shared" si="76"/>
        <v>9.4181749778345036</v>
      </c>
      <c r="S563" s="297">
        <f t="shared" si="77"/>
        <v>0.61371831593111337</v>
      </c>
      <c r="T563" s="297">
        <f t="shared" si="78"/>
        <v>0.23463152802886222</v>
      </c>
      <c r="U563" s="297">
        <f t="shared" si="79"/>
        <v>20.986433207388778</v>
      </c>
      <c r="V563" s="297">
        <f t="shared" si="80"/>
        <v>1.9744945630861985</v>
      </c>
      <c r="W563" s="298">
        <f t="shared" si="81"/>
        <v>69.271782752069996</v>
      </c>
    </row>
    <row r="564" spans="1:23">
      <c r="A564" s="175">
        <v>2016</v>
      </c>
      <c r="B564" s="285">
        <v>1</v>
      </c>
      <c r="C564" s="285" t="s">
        <v>119</v>
      </c>
      <c r="D564" s="175" t="s">
        <v>377</v>
      </c>
      <c r="E564" s="299" t="s">
        <v>118</v>
      </c>
      <c r="F564" s="300">
        <v>3314.2815623812098</v>
      </c>
      <c r="G564" s="301">
        <v>308.12287193886999</v>
      </c>
      <c r="H564" s="302">
        <f t="shared" si="73"/>
        <v>9.2968224376655903E-2</v>
      </c>
      <c r="I564" s="296">
        <f>VLOOKUP($A564&amp;"-"&amp;I$1,Datos_trabajo_input!$E$6:K658,7,0)</f>
        <v>0.35635775330601505</v>
      </c>
      <c r="J564" s="296">
        <f>VLOOKUP($A564&amp;"-"&amp;J$1,Datos_trabajo_input!$E$6:L658,7,0)</f>
        <v>0.16397431738439106</v>
      </c>
      <c r="K564" s="296">
        <f>VLOOKUP($A564&amp;"-"&amp;K$1,Datos_trabajo_input!$E$6:M658,7,0)</f>
        <v>0.13595976029003046</v>
      </c>
      <c r="L564" s="296">
        <f>VLOOKUP($A564&amp;"-"&amp;L$1,Datos_trabajo_input!$E$6:N658,7,0)</f>
        <v>8.8595715535092698E-3</v>
      </c>
      <c r="M564" s="296">
        <f>VLOOKUP($A564&amp;"-"&amp;M$1,Datos_trabajo_input!$E$6:O658,7,0)</f>
        <v>3.3871154849389367E-3</v>
      </c>
      <c r="N564" s="296">
        <f>VLOOKUP($A564&amp;"-"&amp;N$1,Datos_trabajo_input!$E$6:P658,7,0)</f>
        <v>0.30295789098572978</v>
      </c>
      <c r="O564" s="296">
        <f>VLOOKUP($A564&amp;"-"&amp;O$1,Datos_trabajo_input!$E$6:Q658,7,0)</f>
        <v>2.8503590995385436E-2</v>
      </c>
      <c r="P564" s="297">
        <f t="shared" si="74"/>
        <v>109.8019743863327</v>
      </c>
      <c r="Q564" s="297">
        <f t="shared" si="75"/>
        <v>50.524237596694348</v>
      </c>
      <c r="R564" s="297">
        <f t="shared" si="76"/>
        <v>41.892311808684518</v>
      </c>
      <c r="S564" s="297">
        <f t="shared" si="77"/>
        <v>2.7298366312151923</v>
      </c>
      <c r="T564" s="297">
        <f t="shared" si="78"/>
        <v>1.0436477508080035</v>
      </c>
      <c r="U564" s="297">
        <f t="shared" si="79"/>
        <v>93.348255447066151</v>
      </c>
      <c r="V564" s="297">
        <f t="shared" si="80"/>
        <v>8.7826083180690748</v>
      </c>
      <c r="W564" s="298">
        <f t="shared" si="81"/>
        <v>308.12287193886999</v>
      </c>
    </row>
    <row r="565" spans="1:23">
      <c r="A565" s="175">
        <v>2016</v>
      </c>
      <c r="B565" s="285">
        <v>1</v>
      </c>
      <c r="C565" s="285" t="s">
        <v>119</v>
      </c>
      <c r="D565" s="175" t="s">
        <v>377</v>
      </c>
      <c r="E565" s="299" t="s">
        <v>32</v>
      </c>
      <c r="F565" s="300">
        <v>440.53781583546998</v>
      </c>
      <c r="G565" s="301">
        <v>29.771069153380001</v>
      </c>
      <c r="H565" s="302">
        <f t="shared" si="73"/>
        <v>6.7578918501967511E-2</v>
      </c>
      <c r="I565" s="296">
        <f>VLOOKUP($A565&amp;"-"&amp;I$1,Datos_trabajo_input!$E$6:K659,7,0)</f>
        <v>0.35635775330601505</v>
      </c>
      <c r="J565" s="296">
        <f>VLOOKUP($A565&amp;"-"&amp;J$1,Datos_trabajo_input!$E$6:L659,7,0)</f>
        <v>0.16397431738439106</v>
      </c>
      <c r="K565" s="296">
        <f>VLOOKUP($A565&amp;"-"&amp;K$1,Datos_trabajo_input!$E$6:M659,7,0)</f>
        <v>0.13595976029003046</v>
      </c>
      <c r="L565" s="296">
        <f>VLOOKUP($A565&amp;"-"&amp;L$1,Datos_trabajo_input!$E$6:N659,7,0)</f>
        <v>8.8595715535092698E-3</v>
      </c>
      <c r="M565" s="296">
        <f>VLOOKUP($A565&amp;"-"&amp;M$1,Datos_trabajo_input!$E$6:O659,7,0)</f>
        <v>3.3871154849389367E-3</v>
      </c>
      <c r="N565" s="296">
        <f>VLOOKUP($A565&amp;"-"&amp;N$1,Datos_trabajo_input!$E$6:P659,7,0)</f>
        <v>0.30295789098572978</v>
      </c>
      <c r="O565" s="296">
        <f>VLOOKUP($A565&amp;"-"&amp;O$1,Datos_trabajo_input!$E$6:Q659,7,0)</f>
        <v>2.8503590995385436E-2</v>
      </c>
      <c r="P565" s="297">
        <f t="shared" si="74"/>
        <v>10.609151317016504</v>
      </c>
      <c r="Q565" s="297">
        <f t="shared" si="75"/>
        <v>4.8816907422289866</v>
      </c>
      <c r="R565" s="297">
        <f t="shared" si="76"/>
        <v>4.0476674256714649</v>
      </c>
      <c r="S565" s="297">
        <f t="shared" si="77"/>
        <v>0.26375891738884277</v>
      </c>
      <c r="T565" s="297">
        <f t="shared" si="78"/>
        <v>0.10083804933260132</v>
      </c>
      <c r="U565" s="297">
        <f t="shared" si="79"/>
        <v>9.0193803230983214</v>
      </c>
      <c r="V565" s="297">
        <f t="shared" si="80"/>
        <v>0.84858237864327934</v>
      </c>
      <c r="W565" s="298">
        <f t="shared" si="81"/>
        <v>29.771069153380001</v>
      </c>
    </row>
    <row r="566" spans="1:23">
      <c r="A566" s="175">
        <v>2016</v>
      </c>
      <c r="B566" s="285">
        <v>1</v>
      </c>
      <c r="C566" s="285" t="s">
        <v>119</v>
      </c>
      <c r="D566" s="175" t="s">
        <v>377</v>
      </c>
      <c r="E566" s="299" t="s">
        <v>33</v>
      </c>
      <c r="F566" s="300">
        <v>498.75139965691</v>
      </c>
      <c r="G566" s="301">
        <v>41.532136904799998</v>
      </c>
      <c r="H566" s="302">
        <f t="shared" si="73"/>
        <v>8.3272221257664369E-2</v>
      </c>
      <c r="I566" s="296">
        <f>VLOOKUP($A566&amp;"-"&amp;I$1,Datos_trabajo_input!$E$6:K660,7,0)</f>
        <v>0.35635775330601505</v>
      </c>
      <c r="J566" s="296">
        <f>VLOOKUP($A566&amp;"-"&amp;J$1,Datos_trabajo_input!$E$6:L660,7,0)</f>
        <v>0.16397431738439106</v>
      </c>
      <c r="K566" s="296">
        <f>VLOOKUP($A566&amp;"-"&amp;K$1,Datos_trabajo_input!$E$6:M660,7,0)</f>
        <v>0.13595976029003046</v>
      </c>
      <c r="L566" s="296">
        <f>VLOOKUP($A566&amp;"-"&amp;L$1,Datos_trabajo_input!$E$6:N660,7,0)</f>
        <v>8.8595715535092698E-3</v>
      </c>
      <c r="M566" s="296">
        <f>VLOOKUP($A566&amp;"-"&amp;M$1,Datos_trabajo_input!$E$6:O660,7,0)</f>
        <v>3.3871154849389367E-3</v>
      </c>
      <c r="N566" s="296">
        <f>VLOOKUP($A566&amp;"-"&amp;N$1,Datos_trabajo_input!$E$6:P660,7,0)</f>
        <v>0.30295789098572978</v>
      </c>
      <c r="O566" s="296">
        <f>VLOOKUP($A566&amp;"-"&amp;O$1,Datos_trabajo_input!$E$6:Q660,7,0)</f>
        <v>2.8503590995385436E-2</v>
      </c>
      <c r="P566" s="297">
        <f t="shared" si="74"/>
        <v>14.80029899739236</v>
      </c>
      <c r="Q566" s="297">
        <f t="shared" si="75"/>
        <v>6.8102037984796553</v>
      </c>
      <c r="R566" s="297">
        <f t="shared" si="76"/>
        <v>5.6466993779093348</v>
      </c>
      <c r="S566" s="297">
        <f t="shared" si="77"/>
        <v>0.3679569386782186</v>
      </c>
      <c r="T566" s="297">
        <f t="shared" si="78"/>
        <v>0.14067414403285194</v>
      </c>
      <c r="U566" s="297">
        <f t="shared" si="79"/>
        <v>12.582488604808802</v>
      </c>
      <c r="V566" s="297">
        <f t="shared" si="80"/>
        <v>1.1838150434987724</v>
      </c>
      <c r="W566" s="298">
        <f t="shared" si="81"/>
        <v>41.532136904799998</v>
      </c>
    </row>
    <row r="567" spans="1:23">
      <c r="A567" s="175">
        <v>2016</v>
      </c>
      <c r="B567" s="285">
        <v>1</v>
      </c>
      <c r="C567" s="285" t="s">
        <v>119</v>
      </c>
      <c r="D567" s="175" t="s">
        <v>377</v>
      </c>
      <c r="E567" s="299" t="s">
        <v>35</v>
      </c>
      <c r="F567" s="300">
        <v>453.47536818969007</v>
      </c>
      <c r="G567" s="301">
        <v>44.104012230869998</v>
      </c>
      <c r="H567" s="302">
        <f t="shared" si="73"/>
        <v>9.7257790223395688E-2</v>
      </c>
      <c r="I567" s="296">
        <f>VLOOKUP($A567&amp;"-"&amp;I$1,Datos_trabajo_input!$E$6:K661,7,0)</f>
        <v>0.35635775330601505</v>
      </c>
      <c r="J567" s="296">
        <f>VLOOKUP($A567&amp;"-"&amp;J$1,Datos_trabajo_input!$E$6:L661,7,0)</f>
        <v>0.16397431738439106</v>
      </c>
      <c r="K567" s="296">
        <f>VLOOKUP($A567&amp;"-"&amp;K$1,Datos_trabajo_input!$E$6:M661,7,0)</f>
        <v>0.13595976029003046</v>
      </c>
      <c r="L567" s="296">
        <f>VLOOKUP($A567&amp;"-"&amp;L$1,Datos_trabajo_input!$E$6:N661,7,0)</f>
        <v>8.8595715535092698E-3</v>
      </c>
      <c r="M567" s="296">
        <f>VLOOKUP($A567&amp;"-"&amp;M$1,Datos_trabajo_input!$E$6:O661,7,0)</f>
        <v>3.3871154849389367E-3</v>
      </c>
      <c r="N567" s="296">
        <f>VLOOKUP($A567&amp;"-"&amp;N$1,Datos_trabajo_input!$E$6:P661,7,0)</f>
        <v>0.30295789098572978</v>
      </c>
      <c r="O567" s="296">
        <f>VLOOKUP($A567&amp;"-"&amp;O$1,Datos_trabajo_input!$E$6:Q661,7,0)</f>
        <v>2.8503590995385436E-2</v>
      </c>
      <c r="P567" s="297">
        <f t="shared" si="74"/>
        <v>15.716806710373842</v>
      </c>
      <c r="Q567" s="297">
        <f t="shared" si="75"/>
        <v>7.2319252994697418</v>
      </c>
      <c r="R567" s="297">
        <f t="shared" si="76"/>
        <v>5.9963709307376565</v>
      </c>
      <c r="S567" s="297">
        <f t="shared" si="77"/>
        <v>0.39074265215624077</v>
      </c>
      <c r="T567" s="297">
        <f t="shared" si="78"/>
        <v>0.14938538277511604</v>
      </c>
      <c r="U567" s="297">
        <f t="shared" si="79"/>
        <v>13.361658529473205</v>
      </c>
      <c r="V567" s="297">
        <f t="shared" si="80"/>
        <v>1.2571227258841953</v>
      </c>
      <c r="W567" s="298">
        <f t="shared" si="81"/>
        <v>44.104012230869991</v>
      </c>
    </row>
    <row r="568" spans="1:23">
      <c r="A568" s="175">
        <v>2016</v>
      </c>
      <c r="B568" s="285">
        <v>1</v>
      </c>
      <c r="C568" s="285" t="s">
        <v>119</v>
      </c>
      <c r="D568" s="175" t="s">
        <v>377</v>
      </c>
      <c r="E568" s="299" t="s">
        <v>36</v>
      </c>
      <c r="F568" s="300">
        <v>186.32320452773001</v>
      </c>
      <c r="G568" s="301">
        <v>12.335827515249999</v>
      </c>
      <c r="H568" s="302">
        <f t="shared" si="73"/>
        <v>6.6206608814599305E-2</v>
      </c>
      <c r="I568" s="296">
        <f>VLOOKUP($A568&amp;"-"&amp;I$1,Datos_trabajo_input!$E$6:K662,7,0)</f>
        <v>0.35635775330601505</v>
      </c>
      <c r="J568" s="296">
        <f>VLOOKUP($A568&amp;"-"&amp;J$1,Datos_trabajo_input!$E$6:L662,7,0)</f>
        <v>0.16397431738439106</v>
      </c>
      <c r="K568" s="296">
        <f>VLOOKUP($A568&amp;"-"&amp;K$1,Datos_trabajo_input!$E$6:M662,7,0)</f>
        <v>0.13595976029003046</v>
      </c>
      <c r="L568" s="296">
        <f>VLOOKUP($A568&amp;"-"&amp;L$1,Datos_trabajo_input!$E$6:N662,7,0)</f>
        <v>8.8595715535092698E-3</v>
      </c>
      <c r="M568" s="296">
        <f>VLOOKUP($A568&amp;"-"&amp;M$1,Datos_trabajo_input!$E$6:O662,7,0)</f>
        <v>3.3871154849389367E-3</v>
      </c>
      <c r="N568" s="296">
        <f>VLOOKUP($A568&amp;"-"&amp;N$1,Datos_trabajo_input!$E$6:P662,7,0)</f>
        <v>0.30295789098572978</v>
      </c>
      <c r="O568" s="296">
        <f>VLOOKUP($A568&amp;"-"&amp;O$1,Datos_trabajo_input!$E$6:Q662,7,0)</f>
        <v>2.8503590995385436E-2</v>
      </c>
      <c r="P568" s="297">
        <f t="shared" si="74"/>
        <v>4.3959677785050122</v>
      </c>
      <c r="Q568" s="297">
        <f t="shared" si="75"/>
        <v>2.0227588961847074</v>
      </c>
      <c r="R568" s="297">
        <f t="shared" si="76"/>
        <v>1.6771761519525519</v>
      </c>
      <c r="S568" s="297">
        <f t="shared" si="77"/>
        <v>0.10929014654310583</v>
      </c>
      <c r="T568" s="297">
        <f t="shared" si="78"/>
        <v>4.1782872396439082E-2</v>
      </c>
      <c r="U568" s="297">
        <f t="shared" si="79"/>
        <v>3.7372362875838752</v>
      </c>
      <c r="V568" s="297">
        <f t="shared" si="80"/>
        <v>0.35161538208430776</v>
      </c>
      <c r="W568" s="298">
        <f t="shared" si="81"/>
        <v>12.335827515249999</v>
      </c>
    </row>
    <row r="569" spans="1:23">
      <c r="A569" s="175">
        <v>2016</v>
      </c>
      <c r="B569" s="285">
        <v>1</v>
      </c>
      <c r="C569" s="285" t="s">
        <v>119</v>
      </c>
      <c r="D569" s="175" t="s">
        <v>377</v>
      </c>
      <c r="E569" s="299" t="s">
        <v>37</v>
      </c>
      <c r="F569" s="300">
        <v>417.64991138226998</v>
      </c>
      <c r="G569" s="301">
        <v>34.611499301259997</v>
      </c>
      <c r="H569" s="302">
        <f t="shared" si="73"/>
        <v>8.2872037938924656E-2</v>
      </c>
      <c r="I569" s="296">
        <f>VLOOKUP($A569&amp;"-"&amp;I$1,Datos_trabajo_input!$E$6:K663,7,0)</f>
        <v>0.35635775330601505</v>
      </c>
      <c r="J569" s="296">
        <f>VLOOKUP($A569&amp;"-"&amp;J$1,Datos_trabajo_input!$E$6:L663,7,0)</f>
        <v>0.16397431738439106</v>
      </c>
      <c r="K569" s="296">
        <f>VLOOKUP($A569&amp;"-"&amp;K$1,Datos_trabajo_input!$E$6:M663,7,0)</f>
        <v>0.13595976029003046</v>
      </c>
      <c r="L569" s="296">
        <f>VLOOKUP($A569&amp;"-"&amp;L$1,Datos_trabajo_input!$E$6:N663,7,0)</f>
        <v>8.8595715535092698E-3</v>
      </c>
      <c r="M569" s="296">
        <f>VLOOKUP($A569&amp;"-"&amp;M$1,Datos_trabajo_input!$E$6:O663,7,0)</f>
        <v>3.3871154849389367E-3</v>
      </c>
      <c r="N569" s="296">
        <f>VLOOKUP($A569&amp;"-"&amp;N$1,Datos_trabajo_input!$E$6:P663,7,0)</f>
        <v>0.30295789098572978</v>
      </c>
      <c r="O569" s="296">
        <f>VLOOKUP($A569&amp;"-"&amp;O$1,Datos_trabajo_input!$E$6:Q663,7,0)</f>
        <v>2.8503590995385436E-2</v>
      </c>
      <c r="P569" s="297">
        <f t="shared" si="74"/>
        <v>12.334076129549722</v>
      </c>
      <c r="Q569" s="297">
        <f t="shared" si="75"/>
        <v>5.6753969715744361</v>
      </c>
      <c r="R569" s="297">
        <f t="shared" si="76"/>
        <v>4.7057711482778659</v>
      </c>
      <c r="S569" s="297">
        <f t="shared" si="77"/>
        <v>0.30664305463374902</v>
      </c>
      <c r="T569" s="297">
        <f t="shared" si="78"/>
        <v>0.11723314524025093</v>
      </c>
      <c r="U569" s="297">
        <f t="shared" si="79"/>
        <v>10.485826832163788</v>
      </c>
      <c r="V569" s="297">
        <f t="shared" si="80"/>
        <v>0.9865520198201837</v>
      </c>
      <c r="W569" s="298">
        <f t="shared" si="81"/>
        <v>34.611499301259997</v>
      </c>
    </row>
    <row r="570" spans="1:23">
      <c r="A570" s="175">
        <v>2016</v>
      </c>
      <c r="B570" s="285">
        <v>1</v>
      </c>
      <c r="C570" s="285" t="s">
        <v>119</v>
      </c>
      <c r="D570" s="175" t="s">
        <v>377</v>
      </c>
      <c r="E570" s="299" t="s">
        <v>38</v>
      </c>
      <c r="F570" s="300">
        <v>58.86537378885</v>
      </c>
      <c r="G570" s="301">
        <v>5.88705750989</v>
      </c>
      <c r="H570" s="302">
        <f t="shared" si="73"/>
        <v>0.10000883594159897</v>
      </c>
      <c r="I570" s="296">
        <f>VLOOKUP($A570&amp;"-"&amp;I$1,Datos_trabajo_input!$E$6:K664,7,0)</f>
        <v>0.35635775330601505</v>
      </c>
      <c r="J570" s="296">
        <f>VLOOKUP($A570&amp;"-"&amp;J$1,Datos_trabajo_input!$E$6:L664,7,0)</f>
        <v>0.16397431738439106</v>
      </c>
      <c r="K570" s="296">
        <f>VLOOKUP($A570&amp;"-"&amp;K$1,Datos_trabajo_input!$E$6:M664,7,0)</f>
        <v>0.13595976029003046</v>
      </c>
      <c r="L570" s="296">
        <f>VLOOKUP($A570&amp;"-"&amp;L$1,Datos_trabajo_input!$E$6:N664,7,0)</f>
        <v>8.8595715535092698E-3</v>
      </c>
      <c r="M570" s="296">
        <f>VLOOKUP($A570&amp;"-"&amp;M$1,Datos_trabajo_input!$E$6:O664,7,0)</f>
        <v>3.3871154849389367E-3</v>
      </c>
      <c r="N570" s="296">
        <f>VLOOKUP($A570&amp;"-"&amp;N$1,Datos_trabajo_input!$E$6:P664,7,0)</f>
        <v>0.30295789098572978</v>
      </c>
      <c r="O570" s="296">
        <f>VLOOKUP($A570&amp;"-"&amp;O$1,Datos_trabajo_input!$E$6:Q664,7,0)</f>
        <v>2.8503590995385436E-2</v>
      </c>
      <c r="P570" s="297">
        <f t="shared" si="74"/>
        <v>2.0978985878077037</v>
      </c>
      <c r="Q570" s="297">
        <f t="shared" si="75"/>
        <v>0.96532623658686578</v>
      </c>
      <c r="R570" s="297">
        <f t="shared" si="76"/>
        <v>0.80040292785826805</v>
      </c>
      <c r="S570" s="297">
        <f t="shared" si="77"/>
        <v>5.2156807248494558E-2</v>
      </c>
      <c r="T570" s="297">
        <f t="shared" si="78"/>
        <v>1.9940143652474478E-2</v>
      </c>
      <c r="U570" s="297">
        <f t="shared" si="79"/>
        <v>1.7835305273079765</v>
      </c>
      <c r="V570" s="297">
        <f t="shared" si="80"/>
        <v>0.16780227942821682</v>
      </c>
      <c r="W570" s="298">
        <f t="shared" si="81"/>
        <v>5.8870575098899991</v>
      </c>
    </row>
    <row r="571" spans="1:23">
      <c r="A571" s="178">
        <v>2016</v>
      </c>
      <c r="B571" s="285">
        <v>1</v>
      </c>
      <c r="C571" s="285" t="s">
        <v>119</v>
      </c>
      <c r="D571" s="178" t="s">
        <v>377</v>
      </c>
      <c r="E571" s="304" t="s">
        <v>39</v>
      </c>
      <c r="F571" s="305">
        <v>80.468737595920004</v>
      </c>
      <c r="G571" s="306">
        <v>6.4778159202200003</v>
      </c>
      <c r="H571" s="307">
        <f t="shared" si="73"/>
        <v>8.0501025786546498E-2</v>
      </c>
      <c r="I571" s="296">
        <f>VLOOKUP($A571&amp;"-"&amp;I$1,Datos_trabajo_input!$E$6:K665,7,0)</f>
        <v>0.35635775330601505</v>
      </c>
      <c r="J571" s="296">
        <f>VLOOKUP($A571&amp;"-"&amp;J$1,Datos_trabajo_input!$E$6:L665,7,0)</f>
        <v>0.16397431738439106</v>
      </c>
      <c r="K571" s="296">
        <f>VLOOKUP($A571&amp;"-"&amp;K$1,Datos_trabajo_input!$E$6:M665,7,0)</f>
        <v>0.13595976029003046</v>
      </c>
      <c r="L571" s="296">
        <f>VLOOKUP($A571&amp;"-"&amp;L$1,Datos_trabajo_input!$E$6:N665,7,0)</f>
        <v>8.8595715535092698E-3</v>
      </c>
      <c r="M571" s="296">
        <f>VLOOKUP($A571&amp;"-"&amp;M$1,Datos_trabajo_input!$E$6:O665,7,0)</f>
        <v>3.3871154849389367E-3</v>
      </c>
      <c r="N571" s="296">
        <f>VLOOKUP($A571&amp;"-"&amp;N$1,Datos_trabajo_input!$E$6:P665,7,0)</f>
        <v>0.30295789098572978</v>
      </c>
      <c r="O571" s="296">
        <f>VLOOKUP($A571&amp;"-"&amp;O$1,Datos_trabajo_input!$E$6:Q665,7,0)</f>
        <v>2.8503590995385436E-2</v>
      </c>
      <c r="P571" s="297">
        <f t="shared" si="74"/>
        <v>2.3084199276595356</v>
      </c>
      <c r="Q571" s="297">
        <f t="shared" si="75"/>
        <v>1.0621954436598156</v>
      </c>
      <c r="R571" s="297">
        <f t="shared" si="76"/>
        <v>0.88072229971605431</v>
      </c>
      <c r="S571" s="297">
        <f t="shared" si="77"/>
        <v>5.7390673655650586E-2</v>
      </c>
      <c r="T571" s="297">
        <f t="shared" si="78"/>
        <v>2.1941110611961131E-2</v>
      </c>
      <c r="U571" s="297">
        <f t="shared" si="79"/>
        <v>1.9625054493836358</v>
      </c>
      <c r="V571" s="297">
        <f t="shared" si="80"/>
        <v>0.18464101553334722</v>
      </c>
      <c r="W571" s="298">
        <f t="shared" si="81"/>
        <v>6.4778159202200003</v>
      </c>
    </row>
    <row r="572" spans="1:23">
      <c r="A572" s="172">
        <v>2016</v>
      </c>
      <c r="B572" s="285">
        <v>2</v>
      </c>
      <c r="C572" s="285" t="s">
        <v>120</v>
      </c>
      <c r="D572" s="172" t="s">
        <v>368</v>
      </c>
      <c r="E572" s="172" t="s">
        <v>34</v>
      </c>
      <c r="F572" s="293">
        <v>896.01047756701996</v>
      </c>
      <c r="G572" s="294">
        <v>74.554316032269995</v>
      </c>
      <c r="H572" s="295">
        <f t="shared" si="73"/>
        <v>8.320696900187026E-2</v>
      </c>
      <c r="I572" s="296">
        <f>VLOOKUP($A572&amp;"-"&amp;I$1,Datos_trabajo_input!$E$6:K666,7,0)</f>
        <v>0.35635775330601505</v>
      </c>
      <c r="J572" s="296">
        <f>VLOOKUP($A572&amp;"-"&amp;J$1,Datos_trabajo_input!$E$6:L666,7,0)</f>
        <v>0.16397431738439106</v>
      </c>
      <c r="K572" s="296">
        <f>VLOOKUP($A572&amp;"-"&amp;K$1,Datos_trabajo_input!$E$6:M666,7,0)</f>
        <v>0.13595976029003046</v>
      </c>
      <c r="L572" s="296">
        <f>VLOOKUP($A572&amp;"-"&amp;L$1,Datos_trabajo_input!$E$6:N666,7,0)</f>
        <v>8.8595715535092698E-3</v>
      </c>
      <c r="M572" s="296">
        <f>VLOOKUP($A572&amp;"-"&amp;M$1,Datos_trabajo_input!$E$6:O666,7,0)</f>
        <v>3.3871154849389367E-3</v>
      </c>
      <c r="N572" s="296">
        <f>VLOOKUP($A572&amp;"-"&amp;N$1,Datos_trabajo_input!$E$6:P666,7,0)</f>
        <v>0.30295789098572978</v>
      </c>
      <c r="O572" s="296">
        <f>VLOOKUP($A572&amp;"-"&amp;O$1,Datos_trabajo_input!$E$6:Q666,7,0)</f>
        <v>2.8503590995385436E-2</v>
      </c>
      <c r="P572" s="297">
        <f t="shared" si="74"/>
        <v>26.568008560526355</v>
      </c>
      <c r="Q572" s="297">
        <f t="shared" si="75"/>
        <v>12.224993079451634</v>
      </c>
      <c r="R572" s="297">
        <f t="shared" si="76"/>
        <v>10.136386936334603</v>
      </c>
      <c r="S572" s="297">
        <f t="shared" si="77"/>
        <v>0.66051929751083938</v>
      </c>
      <c r="T572" s="297">
        <f t="shared" si="78"/>
        <v>0.25252407830193291</v>
      </c>
      <c r="U572" s="297">
        <f t="shared" si="79"/>
        <v>22.586818349020099</v>
      </c>
      <c r="V572" s="297">
        <f t="shared" si="80"/>
        <v>2.1250657311245309</v>
      </c>
      <c r="W572" s="298">
        <f t="shared" si="81"/>
        <v>74.554316032269995</v>
      </c>
    </row>
    <row r="573" spans="1:23">
      <c r="A573" s="175">
        <v>2016</v>
      </c>
      <c r="B573" s="285">
        <v>2</v>
      </c>
      <c r="C573" s="285" t="s">
        <v>120</v>
      </c>
      <c r="D573" s="175" t="s">
        <v>368</v>
      </c>
      <c r="E573" s="299" t="s">
        <v>25</v>
      </c>
      <c r="F573" s="300">
        <v>73.272532511250006</v>
      </c>
      <c r="G573" s="301">
        <v>5.3447470770800001</v>
      </c>
      <c r="H573" s="302">
        <f t="shared" si="73"/>
        <v>7.2943392208524888E-2</v>
      </c>
      <c r="I573" s="296">
        <f>VLOOKUP($A573&amp;"-"&amp;I$1,Datos_trabajo_input!$E$6:K667,7,0)</f>
        <v>0.35635775330601505</v>
      </c>
      <c r="J573" s="296">
        <f>VLOOKUP($A573&amp;"-"&amp;J$1,Datos_trabajo_input!$E$6:L667,7,0)</f>
        <v>0.16397431738439106</v>
      </c>
      <c r="K573" s="296">
        <f>VLOOKUP($A573&amp;"-"&amp;K$1,Datos_trabajo_input!$E$6:M667,7,0)</f>
        <v>0.13595976029003046</v>
      </c>
      <c r="L573" s="296">
        <f>VLOOKUP($A573&amp;"-"&amp;L$1,Datos_trabajo_input!$E$6:N667,7,0)</f>
        <v>8.8595715535092698E-3</v>
      </c>
      <c r="M573" s="296">
        <f>VLOOKUP($A573&amp;"-"&amp;M$1,Datos_trabajo_input!$E$6:O667,7,0)</f>
        <v>3.3871154849389367E-3</v>
      </c>
      <c r="N573" s="296">
        <f>VLOOKUP($A573&amp;"-"&amp;N$1,Datos_trabajo_input!$E$6:P667,7,0)</f>
        <v>0.30295789098572978</v>
      </c>
      <c r="O573" s="296">
        <f>VLOOKUP($A573&amp;"-"&amp;O$1,Datos_trabajo_input!$E$6:Q667,7,0)</f>
        <v>2.8503590995385436E-2</v>
      </c>
      <c r="P573" s="297">
        <f t="shared" si="74"/>
        <v>1.9046420603771197</v>
      </c>
      <c r="Q573" s="297">
        <f t="shared" si="75"/>
        <v>0.8764012535564123</v>
      </c>
      <c r="R573" s="297">
        <f t="shared" si="76"/>
        <v>0.72667053141063775</v>
      </c>
      <c r="S573" s="297">
        <f t="shared" si="77"/>
        <v>4.7352169164799784E-2</v>
      </c>
      <c r="T573" s="297">
        <f t="shared" si="78"/>
        <v>1.8103275587859787E-2</v>
      </c>
      <c r="U573" s="297">
        <f t="shared" si="79"/>
        <v>1.6192333023243006</v>
      </c>
      <c r="V573" s="297">
        <f t="shared" si="80"/>
        <v>0.15234448465887013</v>
      </c>
      <c r="W573" s="298">
        <f t="shared" si="81"/>
        <v>5.3447470770799992</v>
      </c>
    </row>
    <row r="574" spans="1:23">
      <c r="A574" s="175">
        <v>2016</v>
      </c>
      <c r="B574" s="285">
        <v>2</v>
      </c>
      <c r="C574" s="285" t="s">
        <v>120</v>
      </c>
      <c r="D574" s="175" t="s">
        <v>368</v>
      </c>
      <c r="E574" s="299" t="s">
        <v>26</v>
      </c>
      <c r="F574" s="300">
        <v>164.61709265885</v>
      </c>
      <c r="G574" s="301">
        <v>15.86351624475</v>
      </c>
      <c r="H574" s="302">
        <f t="shared" si="73"/>
        <v>9.6366154865979284E-2</v>
      </c>
      <c r="I574" s="296">
        <f>VLOOKUP($A574&amp;"-"&amp;I$1,Datos_trabajo_input!$E$6:K668,7,0)</f>
        <v>0.35635775330601505</v>
      </c>
      <c r="J574" s="296">
        <f>VLOOKUP($A574&amp;"-"&amp;J$1,Datos_trabajo_input!$E$6:L668,7,0)</f>
        <v>0.16397431738439106</v>
      </c>
      <c r="K574" s="296">
        <f>VLOOKUP($A574&amp;"-"&amp;K$1,Datos_trabajo_input!$E$6:M668,7,0)</f>
        <v>0.13595976029003046</v>
      </c>
      <c r="L574" s="296">
        <f>VLOOKUP($A574&amp;"-"&amp;L$1,Datos_trabajo_input!$E$6:N668,7,0)</f>
        <v>8.8595715535092698E-3</v>
      </c>
      <c r="M574" s="296">
        <f>VLOOKUP($A574&amp;"-"&amp;M$1,Datos_trabajo_input!$E$6:O668,7,0)</f>
        <v>3.3871154849389367E-3</v>
      </c>
      <c r="N574" s="296">
        <f>VLOOKUP($A574&amp;"-"&amp;N$1,Datos_trabajo_input!$E$6:P668,7,0)</f>
        <v>0.30295789098572978</v>
      </c>
      <c r="O574" s="296">
        <f>VLOOKUP($A574&amp;"-"&amp;O$1,Datos_trabajo_input!$E$6:Q668,7,0)</f>
        <v>2.8503590995385436E-2</v>
      </c>
      <c r="P574" s="297">
        <f t="shared" si="74"/>
        <v>5.6530870085125828</v>
      </c>
      <c r="Q574" s="297">
        <f t="shared" si="75"/>
        <v>2.6012092475490798</v>
      </c>
      <c r="R574" s="297">
        <f t="shared" si="76"/>
        <v>2.1567998659932144</v>
      </c>
      <c r="S574" s="297">
        <f t="shared" si="77"/>
        <v>0.1405439572606193</v>
      </c>
      <c r="T574" s="297">
        <f t="shared" si="78"/>
        <v>5.3731561518173099E-2</v>
      </c>
      <c r="U574" s="297">
        <f t="shared" si="79"/>
        <v>4.805977425127324</v>
      </c>
      <c r="V574" s="297">
        <f t="shared" si="80"/>
        <v>0.4521671787890067</v>
      </c>
      <c r="W574" s="298">
        <f t="shared" si="81"/>
        <v>15.86351624475</v>
      </c>
    </row>
    <row r="575" spans="1:23">
      <c r="A575" s="175">
        <v>2016</v>
      </c>
      <c r="B575" s="285">
        <v>2</v>
      </c>
      <c r="C575" s="285" t="s">
        <v>120</v>
      </c>
      <c r="D575" s="175" t="s">
        <v>368</v>
      </c>
      <c r="E575" s="299" t="s">
        <v>27</v>
      </c>
      <c r="F575" s="300">
        <v>272.87315159101001</v>
      </c>
      <c r="G575" s="301">
        <v>23.20197255359</v>
      </c>
      <c r="H575" s="302">
        <f t="shared" si="73"/>
        <v>8.5028418583172935E-2</v>
      </c>
      <c r="I575" s="296">
        <f>VLOOKUP($A575&amp;"-"&amp;I$1,Datos_trabajo_input!$E$6:K669,7,0)</f>
        <v>0.35635775330601505</v>
      </c>
      <c r="J575" s="296">
        <f>VLOOKUP($A575&amp;"-"&amp;J$1,Datos_trabajo_input!$E$6:L669,7,0)</f>
        <v>0.16397431738439106</v>
      </c>
      <c r="K575" s="296">
        <f>VLOOKUP($A575&amp;"-"&amp;K$1,Datos_trabajo_input!$E$6:M669,7,0)</f>
        <v>0.13595976029003046</v>
      </c>
      <c r="L575" s="296">
        <f>VLOOKUP($A575&amp;"-"&amp;L$1,Datos_trabajo_input!$E$6:N669,7,0)</f>
        <v>8.8595715535092698E-3</v>
      </c>
      <c r="M575" s="296">
        <f>VLOOKUP($A575&amp;"-"&amp;M$1,Datos_trabajo_input!$E$6:O669,7,0)</f>
        <v>3.3871154849389367E-3</v>
      </c>
      <c r="N575" s="296">
        <f>VLOOKUP($A575&amp;"-"&amp;N$1,Datos_trabajo_input!$E$6:P669,7,0)</f>
        <v>0.30295789098572978</v>
      </c>
      <c r="O575" s="296">
        <f>VLOOKUP($A575&amp;"-"&amp;O$1,Datos_trabajo_input!$E$6:Q669,7,0)</f>
        <v>2.8503590995385436E-2</v>
      </c>
      <c r="P575" s="297">
        <f t="shared" si="74"/>
        <v>8.2682028114651569</v>
      </c>
      <c r="Q575" s="297">
        <f t="shared" si="75"/>
        <v>3.8045276114462969</v>
      </c>
      <c r="R575" s="297">
        <f t="shared" si="76"/>
        <v>3.1545346266419623</v>
      </c>
      <c r="S575" s="297">
        <f t="shared" si="77"/>
        <v>0.20555953602108878</v>
      </c>
      <c r="T575" s="297">
        <f t="shared" si="78"/>
        <v>7.8587760517392885E-2</v>
      </c>
      <c r="U575" s="297">
        <f t="shared" si="79"/>
        <v>7.0292206715444134</v>
      </c>
      <c r="V575" s="297">
        <f t="shared" si="80"/>
        <v>0.661339535953688</v>
      </c>
      <c r="W575" s="298">
        <f t="shared" si="81"/>
        <v>23.201972553589997</v>
      </c>
    </row>
    <row r="576" spans="1:23">
      <c r="A576" s="175">
        <v>2016</v>
      </c>
      <c r="B576" s="285">
        <v>2</v>
      </c>
      <c r="C576" s="285" t="s">
        <v>120</v>
      </c>
      <c r="D576" s="175" t="s">
        <v>368</v>
      </c>
      <c r="E576" s="299" t="s">
        <v>28</v>
      </c>
      <c r="F576" s="300">
        <v>126.11023649037</v>
      </c>
      <c r="G576" s="301">
        <v>8.7937016986799996</v>
      </c>
      <c r="H576" s="302">
        <f t="shared" si="73"/>
        <v>6.9730276807081409E-2</v>
      </c>
      <c r="I576" s="296">
        <f>VLOOKUP($A576&amp;"-"&amp;I$1,Datos_trabajo_input!$E$6:K670,7,0)</f>
        <v>0.35635775330601505</v>
      </c>
      <c r="J576" s="296">
        <f>VLOOKUP($A576&amp;"-"&amp;J$1,Datos_trabajo_input!$E$6:L670,7,0)</f>
        <v>0.16397431738439106</v>
      </c>
      <c r="K576" s="296">
        <f>VLOOKUP($A576&amp;"-"&amp;K$1,Datos_trabajo_input!$E$6:M670,7,0)</f>
        <v>0.13595976029003046</v>
      </c>
      <c r="L576" s="296">
        <f>VLOOKUP($A576&amp;"-"&amp;L$1,Datos_trabajo_input!$E$6:N670,7,0)</f>
        <v>8.8595715535092698E-3</v>
      </c>
      <c r="M576" s="296">
        <f>VLOOKUP($A576&amp;"-"&amp;M$1,Datos_trabajo_input!$E$6:O670,7,0)</f>
        <v>3.3871154849389367E-3</v>
      </c>
      <c r="N576" s="296">
        <f>VLOOKUP($A576&amp;"-"&amp;N$1,Datos_trabajo_input!$E$6:P670,7,0)</f>
        <v>0.30295789098572978</v>
      </c>
      <c r="O576" s="296">
        <f>VLOOKUP($A576&amp;"-"&amp;O$1,Datos_trabajo_input!$E$6:Q670,7,0)</f>
        <v>2.8503590995385436E-2</v>
      </c>
      <c r="P576" s="297">
        <f t="shared" si="74"/>
        <v>3.1337037805848929</v>
      </c>
      <c r="Q576" s="297">
        <f t="shared" si="75"/>
        <v>1.441941233323013</v>
      </c>
      <c r="R576" s="297">
        <f t="shared" si="76"/>
        <v>1.1955895750145664</v>
      </c>
      <c r="S576" s="297">
        <f t="shared" si="77"/>
        <v>7.7908429419671466E-2</v>
      </c>
      <c r="T576" s="297">
        <f t="shared" si="78"/>
        <v>2.9785283193532859E-2</v>
      </c>
      <c r="U576" s="297">
        <f t="shared" si="79"/>
        <v>2.6641213205897221</v>
      </c>
      <c r="V576" s="297">
        <f t="shared" si="80"/>
        <v>0.25065207655460087</v>
      </c>
      <c r="W576" s="298">
        <f t="shared" si="81"/>
        <v>8.7937016986799996</v>
      </c>
    </row>
    <row r="577" spans="1:23">
      <c r="A577" s="175">
        <v>2016</v>
      </c>
      <c r="B577" s="285">
        <v>2</v>
      </c>
      <c r="C577" s="285" t="s">
        <v>120</v>
      </c>
      <c r="D577" s="175" t="s">
        <v>368</v>
      </c>
      <c r="E577" s="299" t="s">
        <v>29</v>
      </c>
      <c r="F577" s="300">
        <v>347.6527237034</v>
      </c>
      <c r="G577" s="301">
        <v>35.734707922369999</v>
      </c>
      <c r="H577" s="302">
        <f t="shared" si="73"/>
        <v>0.10278851706295583</v>
      </c>
      <c r="I577" s="296">
        <f>VLOOKUP($A577&amp;"-"&amp;I$1,Datos_trabajo_input!$E$6:K671,7,0)</f>
        <v>0.35635775330601505</v>
      </c>
      <c r="J577" s="296">
        <f>VLOOKUP($A577&amp;"-"&amp;J$1,Datos_trabajo_input!$E$6:L671,7,0)</f>
        <v>0.16397431738439106</v>
      </c>
      <c r="K577" s="296">
        <f>VLOOKUP($A577&amp;"-"&amp;K$1,Datos_trabajo_input!$E$6:M671,7,0)</f>
        <v>0.13595976029003046</v>
      </c>
      <c r="L577" s="296">
        <f>VLOOKUP($A577&amp;"-"&amp;L$1,Datos_trabajo_input!$E$6:N671,7,0)</f>
        <v>8.8595715535092698E-3</v>
      </c>
      <c r="M577" s="296">
        <f>VLOOKUP($A577&amp;"-"&amp;M$1,Datos_trabajo_input!$E$6:O671,7,0)</f>
        <v>3.3871154849389367E-3</v>
      </c>
      <c r="N577" s="296">
        <f>VLOOKUP($A577&amp;"-"&amp;N$1,Datos_trabajo_input!$E$6:P671,7,0)</f>
        <v>0.30295789098572978</v>
      </c>
      <c r="O577" s="296">
        <f>VLOOKUP($A577&amp;"-"&amp;O$1,Datos_trabajo_input!$E$6:Q671,7,0)</f>
        <v>2.8503590995385436E-2</v>
      </c>
      <c r="P577" s="297">
        <f t="shared" si="74"/>
        <v>12.734340230262429</v>
      </c>
      <c r="Q577" s="297">
        <f t="shared" si="75"/>
        <v>5.8595743385012113</v>
      </c>
      <c r="R577" s="297">
        <f t="shared" si="76"/>
        <v>4.8584823231596772</v>
      </c>
      <c r="S577" s="297">
        <f t="shared" si="77"/>
        <v>0.3165942017819916</v>
      </c>
      <c r="T577" s="297">
        <f t="shared" si="78"/>
        <v>0.12103758255362952</v>
      </c>
      <c r="U577" s="297">
        <f t="shared" si="79"/>
        <v>10.826111747152265</v>
      </c>
      <c r="V577" s="297">
        <f t="shared" si="80"/>
        <v>1.0185674989587941</v>
      </c>
      <c r="W577" s="298">
        <f t="shared" si="81"/>
        <v>35.734707922369999</v>
      </c>
    </row>
    <row r="578" spans="1:23">
      <c r="A578" s="175">
        <v>2016</v>
      </c>
      <c r="B578" s="285">
        <v>2</v>
      </c>
      <c r="C578" s="285" t="s">
        <v>120</v>
      </c>
      <c r="D578" s="175" t="s">
        <v>368</v>
      </c>
      <c r="E578" s="299" t="s">
        <v>30</v>
      </c>
      <c r="F578" s="300">
        <v>796.00929848041005</v>
      </c>
      <c r="G578" s="301">
        <v>67.572922807759994</v>
      </c>
      <c r="H578" s="302">
        <f t="shared" ref="H578:H641" si="82">G578/F578</f>
        <v>8.4889614903691957E-2</v>
      </c>
      <c r="I578" s="296">
        <f>VLOOKUP($A578&amp;"-"&amp;I$1,Datos_trabajo_input!$E$6:K672,7,0)</f>
        <v>0.35635775330601505</v>
      </c>
      <c r="J578" s="296">
        <f>VLOOKUP($A578&amp;"-"&amp;J$1,Datos_trabajo_input!$E$6:L672,7,0)</f>
        <v>0.16397431738439106</v>
      </c>
      <c r="K578" s="296">
        <f>VLOOKUP($A578&amp;"-"&amp;K$1,Datos_trabajo_input!$E$6:M672,7,0)</f>
        <v>0.13595976029003046</v>
      </c>
      <c r="L578" s="296">
        <f>VLOOKUP($A578&amp;"-"&amp;L$1,Datos_trabajo_input!$E$6:N672,7,0)</f>
        <v>8.8595715535092698E-3</v>
      </c>
      <c r="M578" s="296">
        <f>VLOOKUP($A578&amp;"-"&amp;M$1,Datos_trabajo_input!$E$6:O672,7,0)</f>
        <v>3.3871154849389367E-3</v>
      </c>
      <c r="N578" s="296">
        <f>VLOOKUP($A578&amp;"-"&amp;N$1,Datos_trabajo_input!$E$6:P672,7,0)</f>
        <v>0.30295789098572978</v>
      </c>
      <c r="O578" s="296">
        <f>VLOOKUP($A578&amp;"-"&amp;O$1,Datos_trabajo_input!$E$6:Q672,7,0)</f>
        <v>2.8503590995385436E-2</v>
      </c>
      <c r="P578" s="297">
        <f t="shared" ref="P578:P641" si="83">I578*$G578</f>
        <v>24.080134956094135</v>
      </c>
      <c r="Q578" s="297">
        <f t="shared" ref="Q578:Q641" si="84">J578*$G578</f>
        <v>11.080223891070595</v>
      </c>
      <c r="R578" s="297">
        <f t="shared" ref="R578:R641" si="85">K578*$G578</f>
        <v>9.1871983870397802</v>
      </c>
      <c r="S578" s="297">
        <f t="shared" ref="S578:S641" si="86">L578*$G578</f>
        <v>0.59866714469510818</v>
      </c>
      <c r="T578" s="297">
        <f t="shared" ref="T578:T641" si="87">M578*$G578</f>
        <v>0.22887729320474734</v>
      </c>
      <c r="U578" s="297">
        <f t="shared" ref="U578:U641" si="88">N578*$G578</f>
        <v>20.471750181580486</v>
      </c>
      <c r="V578" s="297">
        <f t="shared" ref="V578:V641" si="89">O578*$G578</f>
        <v>1.9260709540751428</v>
      </c>
      <c r="W578" s="298">
        <f t="shared" ref="W578:W641" si="90">SUM(P578:V578)</f>
        <v>67.572922807759994</v>
      </c>
    </row>
    <row r="579" spans="1:23">
      <c r="A579" s="175">
        <v>2016</v>
      </c>
      <c r="B579" s="285">
        <v>2</v>
      </c>
      <c r="C579" s="285" t="s">
        <v>120</v>
      </c>
      <c r="D579" s="175" t="s">
        <v>368</v>
      </c>
      <c r="E579" s="299" t="s">
        <v>118</v>
      </c>
      <c r="F579" s="300">
        <v>3274.1623979185501</v>
      </c>
      <c r="G579" s="301">
        <v>294.03695991222997</v>
      </c>
      <c r="H579" s="302">
        <f t="shared" si="82"/>
        <v>8.9805246098713695E-2</v>
      </c>
      <c r="I579" s="296">
        <f>VLOOKUP($A579&amp;"-"&amp;I$1,Datos_trabajo_input!$E$6:K673,7,0)</f>
        <v>0.35635775330601505</v>
      </c>
      <c r="J579" s="296">
        <f>VLOOKUP($A579&amp;"-"&amp;J$1,Datos_trabajo_input!$E$6:L673,7,0)</f>
        <v>0.16397431738439106</v>
      </c>
      <c r="K579" s="296">
        <f>VLOOKUP($A579&amp;"-"&amp;K$1,Datos_trabajo_input!$E$6:M673,7,0)</f>
        <v>0.13595976029003046</v>
      </c>
      <c r="L579" s="296">
        <f>VLOOKUP($A579&amp;"-"&amp;L$1,Datos_trabajo_input!$E$6:N673,7,0)</f>
        <v>8.8595715535092698E-3</v>
      </c>
      <c r="M579" s="296">
        <f>VLOOKUP($A579&amp;"-"&amp;M$1,Datos_trabajo_input!$E$6:O673,7,0)</f>
        <v>3.3871154849389367E-3</v>
      </c>
      <c r="N579" s="296">
        <f>VLOOKUP($A579&amp;"-"&amp;N$1,Datos_trabajo_input!$E$6:P673,7,0)</f>
        <v>0.30295789098572978</v>
      </c>
      <c r="O579" s="296">
        <f>VLOOKUP($A579&amp;"-"&amp;O$1,Datos_trabajo_input!$E$6:Q673,7,0)</f>
        <v>2.8503590995385436E-2</v>
      </c>
      <c r="P579" s="297">
        <f t="shared" si="83"/>
        <v>104.78235042325308</v>
      </c>
      <c r="Q579" s="297">
        <f t="shared" si="84"/>
        <v>48.214509787389467</v>
      </c>
      <c r="R579" s="297">
        <f t="shared" si="85"/>
        <v>39.977194586076081</v>
      </c>
      <c r="S579" s="297">
        <f t="shared" si="86"/>
        <v>2.6050414857187381</v>
      </c>
      <c r="T579" s="297">
        <f t="shared" si="87"/>
        <v>0.99593714006308354</v>
      </c>
      <c r="U579" s="297">
        <f t="shared" si="88"/>
        <v>89.080817246864768</v>
      </c>
      <c r="V579" s="297">
        <f t="shared" si="89"/>
        <v>8.3811092428647473</v>
      </c>
      <c r="W579" s="298">
        <f t="shared" si="90"/>
        <v>294.03695991222997</v>
      </c>
    </row>
    <row r="580" spans="1:23">
      <c r="A580" s="175">
        <v>2016</v>
      </c>
      <c r="B580" s="285">
        <v>2</v>
      </c>
      <c r="C580" s="285" t="s">
        <v>120</v>
      </c>
      <c r="D580" s="175" t="s">
        <v>368</v>
      </c>
      <c r="E580" s="299" t="s">
        <v>32</v>
      </c>
      <c r="F580" s="300">
        <v>437.01816261348</v>
      </c>
      <c r="G580" s="301">
        <v>29.714576627349999</v>
      </c>
      <c r="H580" s="302">
        <f t="shared" si="82"/>
        <v>6.7993916888143172E-2</v>
      </c>
      <c r="I580" s="296">
        <f>VLOOKUP($A580&amp;"-"&amp;I$1,Datos_trabajo_input!$E$6:K674,7,0)</f>
        <v>0.35635775330601505</v>
      </c>
      <c r="J580" s="296">
        <f>VLOOKUP($A580&amp;"-"&amp;J$1,Datos_trabajo_input!$E$6:L674,7,0)</f>
        <v>0.16397431738439106</v>
      </c>
      <c r="K580" s="296">
        <f>VLOOKUP($A580&amp;"-"&amp;K$1,Datos_trabajo_input!$E$6:M674,7,0)</f>
        <v>0.13595976029003046</v>
      </c>
      <c r="L580" s="296">
        <f>VLOOKUP($A580&amp;"-"&amp;L$1,Datos_trabajo_input!$E$6:N674,7,0)</f>
        <v>8.8595715535092698E-3</v>
      </c>
      <c r="M580" s="296">
        <f>VLOOKUP($A580&amp;"-"&amp;M$1,Datos_trabajo_input!$E$6:O674,7,0)</f>
        <v>3.3871154849389367E-3</v>
      </c>
      <c r="N580" s="296">
        <f>VLOOKUP($A580&amp;"-"&amp;N$1,Datos_trabajo_input!$E$6:P674,7,0)</f>
        <v>0.30295789098572978</v>
      </c>
      <c r="O580" s="296">
        <f>VLOOKUP($A580&amp;"-"&amp;O$1,Datos_trabajo_input!$E$6:Q674,7,0)</f>
        <v>2.8503590995385436E-2</v>
      </c>
      <c r="P580" s="297">
        <f t="shared" si="83"/>
        <v>10.589019767361872</v>
      </c>
      <c r="Q580" s="297">
        <f t="shared" si="84"/>
        <v>4.8724274188358967</v>
      </c>
      <c r="R580" s="297">
        <f t="shared" si="85"/>
        <v>4.0399867153742477</v>
      </c>
      <c r="S580" s="297">
        <f t="shared" si="86"/>
        <v>0.26325841781224146</v>
      </c>
      <c r="T580" s="297">
        <f t="shared" si="87"/>
        <v>0.10064670262290179</v>
      </c>
      <c r="U580" s="297">
        <f t="shared" si="88"/>
        <v>9.0022654665558157</v>
      </c>
      <c r="V580" s="297">
        <f t="shared" si="89"/>
        <v>0.84697213878702393</v>
      </c>
      <c r="W580" s="298">
        <f t="shared" si="90"/>
        <v>29.714576627350002</v>
      </c>
    </row>
    <row r="581" spans="1:23">
      <c r="A581" s="175">
        <v>2016</v>
      </c>
      <c r="B581" s="285">
        <v>2</v>
      </c>
      <c r="C581" s="285" t="s">
        <v>120</v>
      </c>
      <c r="D581" s="175" t="s">
        <v>368</v>
      </c>
      <c r="E581" s="299" t="s">
        <v>33</v>
      </c>
      <c r="F581" s="300">
        <v>497.18294649745002</v>
      </c>
      <c r="G581" s="301">
        <v>43.990310304719998</v>
      </c>
      <c r="H581" s="302">
        <f t="shared" si="82"/>
        <v>8.847912144739184E-2</v>
      </c>
      <c r="I581" s="296">
        <f>VLOOKUP($A581&amp;"-"&amp;I$1,Datos_trabajo_input!$E$6:K675,7,0)</f>
        <v>0.35635775330601505</v>
      </c>
      <c r="J581" s="296">
        <f>VLOOKUP($A581&amp;"-"&amp;J$1,Datos_trabajo_input!$E$6:L675,7,0)</f>
        <v>0.16397431738439106</v>
      </c>
      <c r="K581" s="296">
        <f>VLOOKUP($A581&amp;"-"&amp;K$1,Datos_trabajo_input!$E$6:M675,7,0)</f>
        <v>0.13595976029003046</v>
      </c>
      <c r="L581" s="296">
        <f>VLOOKUP($A581&amp;"-"&amp;L$1,Datos_trabajo_input!$E$6:N675,7,0)</f>
        <v>8.8595715535092698E-3</v>
      </c>
      <c r="M581" s="296">
        <f>VLOOKUP($A581&amp;"-"&amp;M$1,Datos_trabajo_input!$E$6:O675,7,0)</f>
        <v>3.3871154849389367E-3</v>
      </c>
      <c r="N581" s="296">
        <f>VLOOKUP($A581&amp;"-"&amp;N$1,Datos_trabajo_input!$E$6:P675,7,0)</f>
        <v>0.30295789098572978</v>
      </c>
      <c r="O581" s="296">
        <f>VLOOKUP($A581&amp;"-"&amp;O$1,Datos_trabajo_input!$E$6:Q675,7,0)</f>
        <v>2.8503590995385436E-2</v>
      </c>
      <c r="P581" s="297">
        <f t="shared" si="83"/>
        <v>15.67628814742446</v>
      </c>
      <c r="Q581" s="297">
        <f t="shared" si="84"/>
        <v>7.2132811037440057</v>
      </c>
      <c r="R581" s="297">
        <f t="shared" si="85"/>
        <v>5.9809120441137873</v>
      </c>
      <c r="S581" s="297">
        <f t="shared" si="86"/>
        <v>0.38973530180574301</v>
      </c>
      <c r="T581" s="297">
        <f t="shared" si="87"/>
        <v>0.14900026122038598</v>
      </c>
      <c r="U581" s="297">
        <f t="shared" si="88"/>
        <v>13.327211633725787</v>
      </c>
      <c r="V581" s="297">
        <f t="shared" si="89"/>
        <v>1.253881812685828</v>
      </c>
      <c r="W581" s="298">
        <f t="shared" si="90"/>
        <v>43.990310304719998</v>
      </c>
    </row>
    <row r="582" spans="1:23">
      <c r="A582" s="175">
        <v>2016</v>
      </c>
      <c r="B582" s="285">
        <v>2</v>
      </c>
      <c r="C582" s="285" t="s">
        <v>120</v>
      </c>
      <c r="D582" s="175" t="s">
        <v>368</v>
      </c>
      <c r="E582" s="299" t="s">
        <v>35</v>
      </c>
      <c r="F582" s="300">
        <v>452.91746397718998</v>
      </c>
      <c r="G582" s="301">
        <v>44.933948283559999</v>
      </c>
      <c r="H582" s="302">
        <f t="shared" si="82"/>
        <v>9.9210014754085488E-2</v>
      </c>
      <c r="I582" s="296">
        <f>VLOOKUP($A582&amp;"-"&amp;I$1,Datos_trabajo_input!$E$6:K676,7,0)</f>
        <v>0.35635775330601505</v>
      </c>
      <c r="J582" s="296">
        <f>VLOOKUP($A582&amp;"-"&amp;J$1,Datos_trabajo_input!$E$6:L676,7,0)</f>
        <v>0.16397431738439106</v>
      </c>
      <c r="K582" s="296">
        <f>VLOOKUP($A582&amp;"-"&amp;K$1,Datos_trabajo_input!$E$6:M676,7,0)</f>
        <v>0.13595976029003046</v>
      </c>
      <c r="L582" s="296">
        <f>VLOOKUP($A582&amp;"-"&amp;L$1,Datos_trabajo_input!$E$6:N676,7,0)</f>
        <v>8.8595715535092698E-3</v>
      </c>
      <c r="M582" s="296">
        <f>VLOOKUP($A582&amp;"-"&amp;M$1,Datos_trabajo_input!$E$6:O676,7,0)</f>
        <v>3.3871154849389367E-3</v>
      </c>
      <c r="N582" s="296">
        <f>VLOOKUP($A582&amp;"-"&amp;N$1,Datos_trabajo_input!$E$6:P676,7,0)</f>
        <v>0.30295789098572978</v>
      </c>
      <c r="O582" s="296">
        <f>VLOOKUP($A582&amp;"-"&amp;O$1,Datos_trabajo_input!$E$6:Q676,7,0)</f>
        <v>2.8503590995385436E-2</v>
      </c>
      <c r="P582" s="297">
        <f t="shared" si="83"/>
        <v>16.012560857498112</v>
      </c>
      <c r="Q582" s="297">
        <f t="shared" si="84"/>
        <v>7.3680134971822806</v>
      </c>
      <c r="R582" s="297">
        <f t="shared" si="85"/>
        <v>6.1092088375174427</v>
      </c>
      <c r="S582" s="297">
        <f t="shared" si="86"/>
        <v>0.39809552999988485</v>
      </c>
      <c r="T582" s="297">
        <f t="shared" si="87"/>
        <v>0.15219647203069142</v>
      </c>
      <c r="U582" s="297">
        <f t="shared" si="88"/>
        <v>13.61309420564919</v>
      </c>
      <c r="V582" s="297">
        <f t="shared" si="89"/>
        <v>1.2807788836823957</v>
      </c>
      <c r="W582" s="298">
        <f t="shared" si="90"/>
        <v>44.933948283559992</v>
      </c>
    </row>
    <row r="583" spans="1:23">
      <c r="A583" s="175">
        <v>2016</v>
      </c>
      <c r="B583" s="285">
        <v>2</v>
      </c>
      <c r="C583" s="285" t="s">
        <v>120</v>
      </c>
      <c r="D583" s="175" t="s">
        <v>368</v>
      </c>
      <c r="E583" s="299" t="s">
        <v>36</v>
      </c>
      <c r="F583" s="300">
        <v>185.96420227918</v>
      </c>
      <c r="G583" s="301">
        <v>11.77915227998</v>
      </c>
      <c r="H583" s="302">
        <f t="shared" si="82"/>
        <v>6.334096635596817E-2</v>
      </c>
      <c r="I583" s="296">
        <f>VLOOKUP($A583&amp;"-"&amp;I$1,Datos_trabajo_input!$E$6:K677,7,0)</f>
        <v>0.35635775330601505</v>
      </c>
      <c r="J583" s="296">
        <f>VLOOKUP($A583&amp;"-"&amp;J$1,Datos_trabajo_input!$E$6:L677,7,0)</f>
        <v>0.16397431738439106</v>
      </c>
      <c r="K583" s="296">
        <f>VLOOKUP($A583&amp;"-"&amp;K$1,Datos_trabajo_input!$E$6:M677,7,0)</f>
        <v>0.13595976029003046</v>
      </c>
      <c r="L583" s="296">
        <f>VLOOKUP($A583&amp;"-"&amp;L$1,Datos_trabajo_input!$E$6:N677,7,0)</f>
        <v>8.8595715535092698E-3</v>
      </c>
      <c r="M583" s="296">
        <f>VLOOKUP($A583&amp;"-"&amp;M$1,Datos_trabajo_input!$E$6:O677,7,0)</f>
        <v>3.3871154849389367E-3</v>
      </c>
      <c r="N583" s="296">
        <f>VLOOKUP($A583&amp;"-"&amp;N$1,Datos_trabajo_input!$E$6:P677,7,0)</f>
        <v>0.30295789098572978</v>
      </c>
      <c r="O583" s="296">
        <f>VLOOKUP($A583&amp;"-"&amp;O$1,Datos_trabajo_input!$E$6:Q677,7,0)</f>
        <v>2.8503590995385436E-2</v>
      </c>
      <c r="P583" s="297">
        <f t="shared" si="83"/>
        <v>4.1975922423430978</v>
      </c>
      <c r="Q583" s="297">
        <f t="shared" si="84"/>
        <v>1.931478454476514</v>
      </c>
      <c r="R583" s="297">
        <f t="shared" si="85"/>
        <v>1.6014907204058466</v>
      </c>
      <c r="S583" s="297">
        <f t="shared" si="86"/>
        <v>0.10435824246416467</v>
      </c>
      <c r="T583" s="297">
        <f t="shared" si="87"/>
        <v>3.9897349086974038E-2</v>
      </c>
      <c r="U583" s="297">
        <f t="shared" si="88"/>
        <v>3.5685871323424911</v>
      </c>
      <c r="V583" s="297">
        <f t="shared" si="89"/>
        <v>0.33574813886091176</v>
      </c>
      <c r="W583" s="298">
        <f t="shared" si="90"/>
        <v>11.77915227998</v>
      </c>
    </row>
    <row r="584" spans="1:23">
      <c r="A584" s="175">
        <v>2016</v>
      </c>
      <c r="B584" s="285">
        <v>2</v>
      </c>
      <c r="C584" s="285" t="s">
        <v>120</v>
      </c>
      <c r="D584" s="175" t="s">
        <v>368</v>
      </c>
      <c r="E584" s="299" t="s">
        <v>37</v>
      </c>
      <c r="F584" s="300">
        <v>416.84026042096002</v>
      </c>
      <c r="G584" s="301">
        <v>36.58894906199</v>
      </c>
      <c r="H584" s="302">
        <f t="shared" si="82"/>
        <v>8.7776907693703651E-2</v>
      </c>
      <c r="I584" s="296">
        <f>VLOOKUP($A584&amp;"-"&amp;I$1,Datos_trabajo_input!$E$6:K678,7,0)</f>
        <v>0.35635775330601505</v>
      </c>
      <c r="J584" s="296">
        <f>VLOOKUP($A584&amp;"-"&amp;J$1,Datos_trabajo_input!$E$6:L678,7,0)</f>
        <v>0.16397431738439106</v>
      </c>
      <c r="K584" s="296">
        <f>VLOOKUP($A584&amp;"-"&amp;K$1,Datos_trabajo_input!$E$6:M678,7,0)</f>
        <v>0.13595976029003046</v>
      </c>
      <c r="L584" s="296">
        <f>VLOOKUP($A584&amp;"-"&amp;L$1,Datos_trabajo_input!$E$6:N678,7,0)</f>
        <v>8.8595715535092698E-3</v>
      </c>
      <c r="M584" s="296">
        <f>VLOOKUP($A584&amp;"-"&amp;M$1,Datos_trabajo_input!$E$6:O678,7,0)</f>
        <v>3.3871154849389367E-3</v>
      </c>
      <c r="N584" s="296">
        <f>VLOOKUP($A584&amp;"-"&amp;N$1,Datos_trabajo_input!$E$6:P678,7,0)</f>
        <v>0.30295789098572978</v>
      </c>
      <c r="O584" s="296">
        <f>VLOOKUP($A584&amp;"-"&amp;O$1,Datos_trabajo_input!$E$6:Q678,7,0)</f>
        <v>2.8503590995385436E-2</v>
      </c>
      <c r="P584" s="297">
        <f t="shared" si="83"/>
        <v>13.038755683558984</v>
      </c>
      <c r="Q584" s="297">
        <f t="shared" si="84"/>
        <v>5.9996479462520655</v>
      </c>
      <c r="R584" s="297">
        <f t="shared" si="85"/>
        <v>4.9746247437322948</v>
      </c>
      <c r="S584" s="297">
        <f t="shared" si="86"/>
        <v>0.32416241228240628</v>
      </c>
      <c r="T584" s="297">
        <f t="shared" si="87"/>
        <v>0.12393099594550831</v>
      </c>
      <c r="U584" s="297">
        <f t="shared" si="88"/>
        <v>11.084910841204787</v>
      </c>
      <c r="V584" s="297">
        <f t="shared" si="89"/>
        <v>1.0429164390139545</v>
      </c>
      <c r="W584" s="298">
        <f t="shared" si="90"/>
        <v>36.58894906199</v>
      </c>
    </row>
    <row r="585" spans="1:23">
      <c r="A585" s="175">
        <v>2016</v>
      </c>
      <c r="B585" s="285">
        <v>2</v>
      </c>
      <c r="C585" s="285" t="s">
        <v>120</v>
      </c>
      <c r="D585" s="175" t="s">
        <v>368</v>
      </c>
      <c r="E585" s="299" t="s">
        <v>38</v>
      </c>
      <c r="F585" s="300">
        <v>58.395247157610001</v>
      </c>
      <c r="G585" s="301">
        <v>5.8261411060999997</v>
      </c>
      <c r="H585" s="302">
        <f t="shared" si="82"/>
        <v>9.9770809949226213E-2</v>
      </c>
      <c r="I585" s="296">
        <f>VLOOKUP($A585&amp;"-"&amp;I$1,Datos_trabajo_input!$E$6:K679,7,0)</f>
        <v>0.35635775330601505</v>
      </c>
      <c r="J585" s="296">
        <f>VLOOKUP($A585&amp;"-"&amp;J$1,Datos_trabajo_input!$E$6:L679,7,0)</f>
        <v>0.16397431738439106</v>
      </c>
      <c r="K585" s="296">
        <f>VLOOKUP($A585&amp;"-"&amp;K$1,Datos_trabajo_input!$E$6:M679,7,0)</f>
        <v>0.13595976029003046</v>
      </c>
      <c r="L585" s="296">
        <f>VLOOKUP($A585&amp;"-"&amp;L$1,Datos_trabajo_input!$E$6:N679,7,0)</f>
        <v>8.8595715535092698E-3</v>
      </c>
      <c r="M585" s="296">
        <f>VLOOKUP($A585&amp;"-"&amp;M$1,Datos_trabajo_input!$E$6:O679,7,0)</f>
        <v>3.3871154849389367E-3</v>
      </c>
      <c r="N585" s="296">
        <f>VLOOKUP($A585&amp;"-"&amp;N$1,Datos_trabajo_input!$E$6:P679,7,0)</f>
        <v>0.30295789098572978</v>
      </c>
      <c r="O585" s="296">
        <f>VLOOKUP($A585&amp;"-"&amp;O$1,Datos_trabajo_input!$E$6:Q679,7,0)</f>
        <v>2.8503590995385436E-2</v>
      </c>
      <c r="P585" s="297">
        <f t="shared" si="83"/>
        <v>2.0761905550136173</v>
      </c>
      <c r="Q585" s="297">
        <f t="shared" si="84"/>
        <v>0.95533751085788854</v>
      </c>
      <c r="R585" s="297">
        <f t="shared" si="85"/>
        <v>0.79212074820124889</v>
      </c>
      <c r="S585" s="297">
        <f t="shared" si="86"/>
        <v>5.1617114010334593E-2</v>
      </c>
      <c r="T585" s="297">
        <f t="shared" si="87"/>
        <v>1.9733812757910574E-2</v>
      </c>
      <c r="U585" s="297">
        <f t="shared" si="88"/>
        <v>1.7650754220893228</v>
      </c>
      <c r="V585" s="297">
        <f t="shared" si="89"/>
        <v>0.16606594316967691</v>
      </c>
      <c r="W585" s="298">
        <f t="shared" si="90"/>
        <v>5.8261411060999997</v>
      </c>
    </row>
    <row r="586" spans="1:23">
      <c r="A586" s="178">
        <v>2016</v>
      </c>
      <c r="B586" s="285">
        <v>2</v>
      </c>
      <c r="C586" s="285" t="s">
        <v>120</v>
      </c>
      <c r="D586" s="178" t="s">
        <v>368</v>
      </c>
      <c r="E586" s="304" t="s">
        <v>39</v>
      </c>
      <c r="F586" s="305">
        <v>78.955423919419999</v>
      </c>
      <c r="G586" s="306">
        <v>6.48437777976</v>
      </c>
      <c r="H586" s="307">
        <f t="shared" si="82"/>
        <v>8.2127071933370904E-2</v>
      </c>
      <c r="I586" s="296">
        <f>VLOOKUP($A586&amp;"-"&amp;I$1,Datos_trabajo_input!$E$6:K680,7,0)</f>
        <v>0.35635775330601505</v>
      </c>
      <c r="J586" s="296">
        <f>VLOOKUP($A586&amp;"-"&amp;J$1,Datos_trabajo_input!$E$6:L680,7,0)</f>
        <v>0.16397431738439106</v>
      </c>
      <c r="K586" s="296">
        <f>VLOOKUP($A586&amp;"-"&amp;K$1,Datos_trabajo_input!$E$6:M680,7,0)</f>
        <v>0.13595976029003046</v>
      </c>
      <c r="L586" s="296">
        <f>VLOOKUP($A586&amp;"-"&amp;L$1,Datos_trabajo_input!$E$6:N680,7,0)</f>
        <v>8.8595715535092698E-3</v>
      </c>
      <c r="M586" s="296">
        <f>VLOOKUP($A586&amp;"-"&amp;M$1,Datos_trabajo_input!$E$6:O680,7,0)</f>
        <v>3.3871154849389367E-3</v>
      </c>
      <c r="N586" s="296">
        <f>VLOOKUP($A586&amp;"-"&amp;N$1,Datos_trabajo_input!$E$6:P680,7,0)</f>
        <v>0.30295789098572978</v>
      </c>
      <c r="O586" s="296">
        <f>VLOOKUP($A586&amp;"-"&amp;O$1,Datos_trabajo_input!$E$6:Q680,7,0)</f>
        <v>2.8503590995385436E-2</v>
      </c>
      <c r="P586" s="297">
        <f t="shared" si="83"/>
        <v>2.3107582971827196</v>
      </c>
      <c r="Q586" s="297">
        <f t="shared" si="84"/>
        <v>1.0632714200986593</v>
      </c>
      <c r="R586" s="297">
        <f t="shared" si="85"/>
        <v>0.88161444856616955</v>
      </c>
      <c r="S586" s="297">
        <f t="shared" si="86"/>
        <v>5.7448808919769292E-2</v>
      </c>
      <c r="T586" s="297">
        <f t="shared" si="87"/>
        <v>2.1963336388019058E-2</v>
      </c>
      <c r="U586" s="297">
        <f t="shared" si="88"/>
        <v>1.9644934165108185</v>
      </c>
      <c r="V586" s="297">
        <f t="shared" si="89"/>
        <v>0.18482805209384454</v>
      </c>
      <c r="W586" s="298">
        <f t="shared" si="90"/>
        <v>6.48437777976</v>
      </c>
    </row>
    <row r="587" spans="1:23">
      <c r="A587" s="172">
        <v>2016</v>
      </c>
      <c r="B587" s="285">
        <v>3</v>
      </c>
      <c r="C587" s="285" t="s">
        <v>121</v>
      </c>
      <c r="D587" s="172" t="s">
        <v>369</v>
      </c>
      <c r="E587" s="172" t="s">
        <v>34</v>
      </c>
      <c r="F587" s="293">
        <v>896.26677807805004</v>
      </c>
      <c r="G587" s="294">
        <v>79.472627901280006</v>
      </c>
      <c r="H587" s="295">
        <f t="shared" si="82"/>
        <v>8.8670728230829568E-2</v>
      </c>
      <c r="I587" s="296">
        <f>VLOOKUP($A587&amp;"-"&amp;I$1,Datos_trabajo_input!$E$6:K681,7,0)</f>
        <v>0.35635775330601505</v>
      </c>
      <c r="J587" s="296">
        <f>VLOOKUP($A587&amp;"-"&amp;J$1,Datos_trabajo_input!$E$6:L681,7,0)</f>
        <v>0.16397431738439106</v>
      </c>
      <c r="K587" s="296">
        <f>VLOOKUP($A587&amp;"-"&amp;K$1,Datos_trabajo_input!$E$6:M681,7,0)</f>
        <v>0.13595976029003046</v>
      </c>
      <c r="L587" s="296">
        <f>VLOOKUP($A587&amp;"-"&amp;L$1,Datos_trabajo_input!$E$6:N681,7,0)</f>
        <v>8.8595715535092698E-3</v>
      </c>
      <c r="M587" s="296">
        <f>VLOOKUP($A587&amp;"-"&amp;M$1,Datos_trabajo_input!$E$6:O681,7,0)</f>
        <v>3.3871154849389367E-3</v>
      </c>
      <c r="N587" s="296">
        <f>VLOOKUP($A587&amp;"-"&amp;N$1,Datos_trabajo_input!$E$6:P681,7,0)</f>
        <v>0.30295789098572978</v>
      </c>
      <c r="O587" s="296">
        <f>VLOOKUP($A587&amp;"-"&amp;O$1,Datos_trabajo_input!$E$6:Q681,7,0)</f>
        <v>2.8503590995385436E-2</v>
      </c>
      <c r="P587" s="297">
        <f t="shared" si="83"/>
        <v>28.320687128225067</v>
      </c>
      <c r="Q587" s="297">
        <f t="shared" si="84"/>
        <v>13.031469910856099</v>
      </c>
      <c r="R587" s="297">
        <f t="shared" si="85"/>
        <v>10.805079439076817</v>
      </c>
      <c r="S587" s="297">
        <f t="shared" si="86"/>
        <v>0.70409343343680741</v>
      </c>
      <c r="T587" s="297">
        <f t="shared" si="87"/>
        <v>0.26918296859321572</v>
      </c>
      <c r="U587" s="297">
        <f t="shared" si="88"/>
        <v>24.076859740065455</v>
      </c>
      <c r="V587" s="297">
        <f t="shared" si="89"/>
        <v>2.2652552810265423</v>
      </c>
      <c r="W587" s="298">
        <f t="shared" si="90"/>
        <v>79.472627901280006</v>
      </c>
    </row>
    <row r="588" spans="1:23">
      <c r="A588" s="175">
        <v>2016</v>
      </c>
      <c r="B588" s="285">
        <v>3</v>
      </c>
      <c r="C588" s="285" t="s">
        <v>121</v>
      </c>
      <c r="D588" s="175" t="s">
        <v>369</v>
      </c>
      <c r="E588" s="299" t="s">
        <v>25</v>
      </c>
      <c r="F588" s="300">
        <v>74.083194916599993</v>
      </c>
      <c r="G588" s="301">
        <v>5.2830035666499997</v>
      </c>
      <c r="H588" s="302">
        <f t="shared" si="82"/>
        <v>7.1311767433861376E-2</v>
      </c>
      <c r="I588" s="296">
        <f>VLOOKUP($A588&amp;"-"&amp;I$1,Datos_trabajo_input!$E$6:K682,7,0)</f>
        <v>0.35635775330601505</v>
      </c>
      <c r="J588" s="296">
        <f>VLOOKUP($A588&amp;"-"&amp;J$1,Datos_trabajo_input!$E$6:L682,7,0)</f>
        <v>0.16397431738439106</v>
      </c>
      <c r="K588" s="296">
        <f>VLOOKUP($A588&amp;"-"&amp;K$1,Datos_trabajo_input!$E$6:M682,7,0)</f>
        <v>0.13595976029003046</v>
      </c>
      <c r="L588" s="296">
        <f>VLOOKUP($A588&amp;"-"&amp;L$1,Datos_trabajo_input!$E$6:N682,7,0)</f>
        <v>8.8595715535092698E-3</v>
      </c>
      <c r="M588" s="296">
        <f>VLOOKUP($A588&amp;"-"&amp;M$1,Datos_trabajo_input!$E$6:O682,7,0)</f>
        <v>3.3871154849389367E-3</v>
      </c>
      <c r="N588" s="296">
        <f>VLOOKUP($A588&amp;"-"&amp;N$1,Datos_trabajo_input!$E$6:P682,7,0)</f>
        <v>0.30295789098572978</v>
      </c>
      <c r="O588" s="296">
        <f>VLOOKUP($A588&amp;"-"&amp;O$1,Datos_trabajo_input!$E$6:Q682,7,0)</f>
        <v>2.8503590995385436E-2</v>
      </c>
      <c r="P588" s="297">
        <f t="shared" si="83"/>
        <v>1.8826392817190583</v>
      </c>
      <c r="Q588" s="297">
        <f t="shared" si="84"/>
        <v>0.86627690358073695</v>
      </c>
      <c r="R588" s="297">
        <f t="shared" si="85"/>
        <v>0.71827589853310991</v>
      </c>
      <c r="S588" s="297">
        <f t="shared" si="86"/>
        <v>4.6805148116180348E-2</v>
      </c>
      <c r="T588" s="297">
        <f t="shared" si="87"/>
        <v>1.7894143187587846E-2</v>
      </c>
      <c r="U588" s="297">
        <f t="shared" si="88"/>
        <v>1.6005276186223723</v>
      </c>
      <c r="V588" s="297">
        <f t="shared" si="89"/>
        <v>0.15058457289095406</v>
      </c>
      <c r="W588" s="298">
        <f t="shared" si="90"/>
        <v>5.2830035666499988</v>
      </c>
    </row>
    <row r="589" spans="1:23">
      <c r="A589" s="175">
        <v>2016</v>
      </c>
      <c r="B589" s="285">
        <v>3</v>
      </c>
      <c r="C589" s="285" t="s">
        <v>121</v>
      </c>
      <c r="D589" s="175" t="s">
        <v>369</v>
      </c>
      <c r="E589" s="299" t="s">
        <v>26</v>
      </c>
      <c r="F589" s="300">
        <v>170.83442786812</v>
      </c>
      <c r="G589" s="301">
        <v>15.60178984241</v>
      </c>
      <c r="H589" s="302">
        <f t="shared" si="82"/>
        <v>9.1326965162163917E-2</v>
      </c>
      <c r="I589" s="296">
        <f>VLOOKUP($A589&amp;"-"&amp;I$1,Datos_trabajo_input!$E$6:K683,7,0)</f>
        <v>0.35635775330601505</v>
      </c>
      <c r="J589" s="296">
        <f>VLOOKUP($A589&amp;"-"&amp;J$1,Datos_trabajo_input!$E$6:L683,7,0)</f>
        <v>0.16397431738439106</v>
      </c>
      <c r="K589" s="296">
        <f>VLOOKUP($A589&amp;"-"&amp;K$1,Datos_trabajo_input!$E$6:M683,7,0)</f>
        <v>0.13595976029003046</v>
      </c>
      <c r="L589" s="296">
        <f>VLOOKUP($A589&amp;"-"&amp;L$1,Datos_trabajo_input!$E$6:N683,7,0)</f>
        <v>8.8595715535092698E-3</v>
      </c>
      <c r="M589" s="296">
        <f>VLOOKUP($A589&amp;"-"&amp;M$1,Datos_trabajo_input!$E$6:O683,7,0)</f>
        <v>3.3871154849389367E-3</v>
      </c>
      <c r="N589" s="296">
        <f>VLOOKUP($A589&amp;"-"&amp;N$1,Datos_trabajo_input!$E$6:P683,7,0)</f>
        <v>0.30295789098572978</v>
      </c>
      <c r="O589" s="296">
        <f>VLOOKUP($A589&amp;"-"&amp;O$1,Datos_trabajo_input!$E$6:Q683,7,0)</f>
        <v>2.8503590995385436E-2</v>
      </c>
      <c r="P589" s="297">
        <f t="shared" si="83"/>
        <v>5.5598187757938344</v>
      </c>
      <c r="Q589" s="297">
        <f t="shared" si="84"/>
        <v>2.5582928393839057</v>
      </c>
      <c r="R589" s="297">
        <f t="shared" si="85"/>
        <v>2.1212156070694954</v>
      </c>
      <c r="S589" s="297">
        <f t="shared" si="86"/>
        <v>0.13822517347164551</v>
      </c>
      <c r="T589" s="297">
        <f t="shared" si="87"/>
        <v>5.2845063967989922E-2</v>
      </c>
      <c r="U589" s="297">
        <f t="shared" si="88"/>
        <v>4.7266853462591145</v>
      </c>
      <c r="V589" s="297">
        <f t="shared" si="89"/>
        <v>0.44470703646401361</v>
      </c>
      <c r="W589" s="298">
        <f t="shared" si="90"/>
        <v>15.60178984241</v>
      </c>
    </row>
    <row r="590" spans="1:23">
      <c r="A590" s="175">
        <v>2016</v>
      </c>
      <c r="B590" s="285">
        <v>3</v>
      </c>
      <c r="C590" s="285" t="s">
        <v>121</v>
      </c>
      <c r="D590" s="175" t="s">
        <v>369</v>
      </c>
      <c r="E590" s="299" t="s">
        <v>27</v>
      </c>
      <c r="F590" s="300">
        <v>272.82533107918999</v>
      </c>
      <c r="G590" s="301">
        <v>20.854888675089999</v>
      </c>
      <c r="H590" s="302">
        <f t="shared" si="82"/>
        <v>7.6440441188493163E-2</v>
      </c>
      <c r="I590" s="296">
        <f>VLOOKUP($A590&amp;"-"&amp;I$1,Datos_trabajo_input!$E$6:K684,7,0)</f>
        <v>0.35635775330601505</v>
      </c>
      <c r="J590" s="296">
        <f>VLOOKUP($A590&amp;"-"&amp;J$1,Datos_trabajo_input!$E$6:L684,7,0)</f>
        <v>0.16397431738439106</v>
      </c>
      <c r="K590" s="296">
        <f>VLOOKUP($A590&amp;"-"&amp;K$1,Datos_trabajo_input!$E$6:M684,7,0)</f>
        <v>0.13595976029003046</v>
      </c>
      <c r="L590" s="296">
        <f>VLOOKUP($A590&amp;"-"&amp;L$1,Datos_trabajo_input!$E$6:N684,7,0)</f>
        <v>8.8595715535092698E-3</v>
      </c>
      <c r="M590" s="296">
        <f>VLOOKUP($A590&amp;"-"&amp;M$1,Datos_trabajo_input!$E$6:O684,7,0)</f>
        <v>3.3871154849389367E-3</v>
      </c>
      <c r="N590" s="296">
        <f>VLOOKUP($A590&amp;"-"&amp;N$1,Datos_trabajo_input!$E$6:P684,7,0)</f>
        <v>0.30295789098572978</v>
      </c>
      <c r="O590" s="296">
        <f>VLOOKUP($A590&amp;"-"&amp;O$1,Datos_trabajo_input!$E$6:Q684,7,0)</f>
        <v>2.8503590995385436E-2</v>
      </c>
      <c r="P590" s="297">
        <f t="shared" si="83"/>
        <v>7.4318012737021286</v>
      </c>
      <c r="Q590" s="297">
        <f t="shared" si="84"/>
        <v>3.4196661346253503</v>
      </c>
      <c r="R590" s="297">
        <f t="shared" si="85"/>
        <v>2.835425665140507</v>
      </c>
      <c r="S590" s="297">
        <f t="shared" si="86"/>
        <v>0.18476537845742999</v>
      </c>
      <c r="T590" s="297">
        <f t="shared" si="87"/>
        <v>7.0637916368074996E-2</v>
      </c>
      <c r="U590" s="297">
        <f t="shared" si="88"/>
        <v>6.3181530897474465</v>
      </c>
      <c r="V590" s="297">
        <f t="shared" si="89"/>
        <v>0.594439217049061</v>
      </c>
      <c r="W590" s="298">
        <f t="shared" si="90"/>
        <v>20.854888675089999</v>
      </c>
    </row>
    <row r="591" spans="1:23">
      <c r="A591" s="175">
        <v>2016</v>
      </c>
      <c r="B591" s="285">
        <v>3</v>
      </c>
      <c r="C591" s="285" t="s">
        <v>121</v>
      </c>
      <c r="D591" s="175" t="s">
        <v>369</v>
      </c>
      <c r="E591" s="299" t="s">
        <v>28</v>
      </c>
      <c r="F591" s="300">
        <v>127.69971007529</v>
      </c>
      <c r="G591" s="301">
        <v>10.1733015328</v>
      </c>
      <c r="H591" s="302">
        <f t="shared" si="82"/>
        <v>7.9665815425907865E-2</v>
      </c>
      <c r="I591" s="296">
        <f>VLOOKUP($A591&amp;"-"&amp;I$1,Datos_trabajo_input!$E$6:K685,7,0)</f>
        <v>0.35635775330601505</v>
      </c>
      <c r="J591" s="296">
        <f>VLOOKUP($A591&amp;"-"&amp;J$1,Datos_trabajo_input!$E$6:L685,7,0)</f>
        <v>0.16397431738439106</v>
      </c>
      <c r="K591" s="296">
        <f>VLOOKUP($A591&amp;"-"&amp;K$1,Datos_trabajo_input!$E$6:M685,7,0)</f>
        <v>0.13595976029003046</v>
      </c>
      <c r="L591" s="296">
        <f>VLOOKUP($A591&amp;"-"&amp;L$1,Datos_trabajo_input!$E$6:N685,7,0)</f>
        <v>8.8595715535092698E-3</v>
      </c>
      <c r="M591" s="296">
        <f>VLOOKUP($A591&amp;"-"&amp;M$1,Datos_trabajo_input!$E$6:O685,7,0)</f>
        <v>3.3871154849389367E-3</v>
      </c>
      <c r="N591" s="296">
        <f>VLOOKUP($A591&amp;"-"&amp;N$1,Datos_trabajo_input!$E$6:P685,7,0)</f>
        <v>0.30295789098572978</v>
      </c>
      <c r="O591" s="296">
        <f>VLOOKUP($A591&amp;"-"&amp;O$1,Datos_trabajo_input!$E$6:Q685,7,0)</f>
        <v>2.8503590995385436E-2</v>
      </c>
      <c r="P591" s="297">
        <f t="shared" si="83"/>
        <v>3.625334877933247</v>
      </c>
      <c r="Q591" s="297">
        <f t="shared" si="84"/>
        <v>1.6681601743864591</v>
      </c>
      <c r="R591" s="297">
        <f t="shared" si="85"/>
        <v>1.3831596377576874</v>
      </c>
      <c r="S591" s="297">
        <f t="shared" si="86"/>
        <v>9.0131092865267132E-2</v>
      </c>
      <c r="T591" s="297">
        <f t="shared" si="87"/>
        <v>3.44581471546999E-2</v>
      </c>
      <c r="U591" s="297">
        <f t="shared" si="88"/>
        <v>3.08208197673898</v>
      </c>
      <c r="V591" s="297">
        <f t="shared" si="89"/>
        <v>0.28997562596365895</v>
      </c>
      <c r="W591" s="298">
        <f t="shared" si="90"/>
        <v>10.1733015328</v>
      </c>
    </row>
    <row r="592" spans="1:23">
      <c r="A592" s="175">
        <v>2016</v>
      </c>
      <c r="B592" s="285">
        <v>3</v>
      </c>
      <c r="C592" s="285" t="s">
        <v>121</v>
      </c>
      <c r="D592" s="175" t="s">
        <v>369</v>
      </c>
      <c r="E592" s="299" t="s">
        <v>29</v>
      </c>
      <c r="F592" s="300">
        <v>354.08195213371999</v>
      </c>
      <c r="G592" s="301">
        <v>36.183961736690001</v>
      </c>
      <c r="H592" s="302">
        <f t="shared" si="82"/>
        <v>0.10219092365098865</v>
      </c>
      <c r="I592" s="296">
        <f>VLOOKUP($A592&amp;"-"&amp;I$1,Datos_trabajo_input!$E$6:K686,7,0)</f>
        <v>0.35635775330601505</v>
      </c>
      <c r="J592" s="296">
        <f>VLOOKUP($A592&amp;"-"&amp;J$1,Datos_trabajo_input!$E$6:L686,7,0)</f>
        <v>0.16397431738439106</v>
      </c>
      <c r="K592" s="296">
        <f>VLOOKUP($A592&amp;"-"&amp;K$1,Datos_trabajo_input!$E$6:M686,7,0)</f>
        <v>0.13595976029003046</v>
      </c>
      <c r="L592" s="296">
        <f>VLOOKUP($A592&amp;"-"&amp;L$1,Datos_trabajo_input!$E$6:N686,7,0)</f>
        <v>8.8595715535092698E-3</v>
      </c>
      <c r="M592" s="296">
        <f>VLOOKUP($A592&amp;"-"&amp;M$1,Datos_trabajo_input!$E$6:O686,7,0)</f>
        <v>3.3871154849389367E-3</v>
      </c>
      <c r="N592" s="296">
        <f>VLOOKUP($A592&amp;"-"&amp;N$1,Datos_trabajo_input!$E$6:P686,7,0)</f>
        <v>0.30295789098572978</v>
      </c>
      <c r="O592" s="296">
        <f>VLOOKUP($A592&amp;"-"&amp;O$1,Datos_trabajo_input!$E$6:Q686,7,0)</f>
        <v>2.8503590995385436E-2</v>
      </c>
      <c r="P592" s="297">
        <f t="shared" si="83"/>
        <v>12.894435310197663</v>
      </c>
      <c r="Q592" s="297">
        <f t="shared" si="84"/>
        <v>5.9332404260366678</v>
      </c>
      <c r="R592" s="297">
        <f t="shared" si="85"/>
        <v>4.9195627640640067</v>
      </c>
      <c r="S592" s="297">
        <f t="shared" si="86"/>
        <v>0.32057439809564658</v>
      </c>
      <c r="T592" s="297">
        <f t="shared" si="87"/>
        <v>0.12255925710478069</v>
      </c>
      <c r="U592" s="297">
        <f t="shared" si="88"/>
        <v>10.962216735255947</v>
      </c>
      <c r="V592" s="297">
        <f t="shared" si="89"/>
        <v>1.0313728459352882</v>
      </c>
      <c r="W592" s="298">
        <f t="shared" si="90"/>
        <v>36.183961736690001</v>
      </c>
    </row>
    <row r="593" spans="1:23">
      <c r="A593" s="175">
        <v>2016</v>
      </c>
      <c r="B593" s="285">
        <v>3</v>
      </c>
      <c r="C593" s="285" t="s">
        <v>121</v>
      </c>
      <c r="D593" s="175" t="s">
        <v>369</v>
      </c>
      <c r="E593" s="299" t="s">
        <v>30</v>
      </c>
      <c r="F593" s="300">
        <v>800.49447008244999</v>
      </c>
      <c r="G593" s="301">
        <v>67.802055020970002</v>
      </c>
      <c r="H593" s="302">
        <f t="shared" si="82"/>
        <v>8.470021662234152E-2</v>
      </c>
      <c r="I593" s="296">
        <f>VLOOKUP($A593&amp;"-"&amp;I$1,Datos_trabajo_input!$E$6:K687,7,0)</f>
        <v>0.35635775330601505</v>
      </c>
      <c r="J593" s="296">
        <f>VLOOKUP($A593&amp;"-"&amp;J$1,Datos_trabajo_input!$E$6:L687,7,0)</f>
        <v>0.16397431738439106</v>
      </c>
      <c r="K593" s="296">
        <f>VLOOKUP($A593&amp;"-"&amp;K$1,Datos_trabajo_input!$E$6:M687,7,0)</f>
        <v>0.13595976029003046</v>
      </c>
      <c r="L593" s="296">
        <f>VLOOKUP($A593&amp;"-"&amp;L$1,Datos_trabajo_input!$E$6:N687,7,0)</f>
        <v>8.8595715535092698E-3</v>
      </c>
      <c r="M593" s="296">
        <f>VLOOKUP($A593&amp;"-"&amp;M$1,Datos_trabajo_input!$E$6:O687,7,0)</f>
        <v>3.3871154849389367E-3</v>
      </c>
      <c r="N593" s="296">
        <f>VLOOKUP($A593&amp;"-"&amp;N$1,Datos_trabajo_input!$E$6:P687,7,0)</f>
        <v>0.30295789098572978</v>
      </c>
      <c r="O593" s="296">
        <f>VLOOKUP($A593&amp;"-"&amp;O$1,Datos_trabajo_input!$E$6:Q687,7,0)</f>
        <v>2.8503590995385436E-2</v>
      </c>
      <c r="P593" s="297">
        <f t="shared" si="83"/>
        <v>24.161787996803685</v>
      </c>
      <c r="Q593" s="297">
        <f t="shared" si="84"/>
        <v>11.117795689322481</v>
      </c>
      <c r="R593" s="297">
        <f t="shared" si="85"/>
        <v>9.2183511478225366</v>
      </c>
      <c r="S593" s="297">
        <f t="shared" si="86"/>
        <v>0.60069715793325618</v>
      </c>
      <c r="T593" s="297">
        <f t="shared" si="87"/>
        <v>0.22965339047220928</v>
      </c>
      <c r="U593" s="297">
        <f t="shared" si="88"/>
        <v>20.541167593651483</v>
      </c>
      <c r="V593" s="297">
        <f t="shared" si="89"/>
        <v>1.9326020449643484</v>
      </c>
      <c r="W593" s="298">
        <f t="shared" si="90"/>
        <v>67.802055020970002</v>
      </c>
    </row>
    <row r="594" spans="1:23">
      <c r="A594" s="175">
        <v>2016</v>
      </c>
      <c r="B594" s="285">
        <v>3</v>
      </c>
      <c r="C594" s="285" t="s">
        <v>121</v>
      </c>
      <c r="D594" s="175" t="s">
        <v>369</v>
      </c>
      <c r="E594" s="299" t="s">
        <v>118</v>
      </c>
      <c r="F594" s="300">
        <v>3280.39003041147</v>
      </c>
      <c r="G594" s="301">
        <v>300.44650966176999</v>
      </c>
      <c r="H594" s="302">
        <f t="shared" si="82"/>
        <v>9.1588654664971042E-2</v>
      </c>
      <c r="I594" s="296">
        <f>VLOOKUP($A594&amp;"-"&amp;I$1,Datos_trabajo_input!$E$6:K688,7,0)</f>
        <v>0.35635775330601505</v>
      </c>
      <c r="J594" s="296">
        <f>VLOOKUP($A594&amp;"-"&amp;J$1,Datos_trabajo_input!$E$6:L688,7,0)</f>
        <v>0.16397431738439106</v>
      </c>
      <c r="K594" s="296">
        <f>VLOOKUP($A594&amp;"-"&amp;K$1,Datos_trabajo_input!$E$6:M688,7,0)</f>
        <v>0.13595976029003046</v>
      </c>
      <c r="L594" s="296">
        <f>VLOOKUP($A594&amp;"-"&amp;L$1,Datos_trabajo_input!$E$6:N688,7,0)</f>
        <v>8.8595715535092698E-3</v>
      </c>
      <c r="M594" s="296">
        <f>VLOOKUP($A594&amp;"-"&amp;M$1,Datos_trabajo_input!$E$6:O688,7,0)</f>
        <v>3.3871154849389367E-3</v>
      </c>
      <c r="N594" s="296">
        <f>VLOOKUP($A594&amp;"-"&amp;N$1,Datos_trabajo_input!$E$6:P688,7,0)</f>
        <v>0.30295789098572978</v>
      </c>
      <c r="O594" s="296">
        <f>VLOOKUP($A594&amp;"-"&amp;O$1,Datos_trabajo_input!$E$6:Q688,7,0)</f>
        <v>2.8503590995385436E-2</v>
      </c>
      <c r="P594" s="297">
        <f t="shared" si="83"/>
        <v>107.0664431717023</v>
      </c>
      <c r="Q594" s="297">
        <f t="shared" si="84"/>
        <v>49.26551133231159</v>
      </c>
      <c r="R594" s="297">
        <f t="shared" si="85"/>
        <v>40.848635433590566</v>
      </c>
      <c r="S594" s="297">
        <f t="shared" si="86"/>
        <v>2.6618273503505656</v>
      </c>
      <c r="T594" s="297">
        <f t="shared" si="87"/>
        <v>1.0176470252712371</v>
      </c>
      <c r="U594" s="297">
        <f t="shared" si="88"/>
        <v>91.022640921153524</v>
      </c>
      <c r="V594" s="297">
        <f t="shared" si="89"/>
        <v>8.5638044273902114</v>
      </c>
      <c r="W594" s="298">
        <f t="shared" si="90"/>
        <v>300.44650966176999</v>
      </c>
    </row>
    <row r="595" spans="1:23">
      <c r="A595" s="175">
        <v>2016</v>
      </c>
      <c r="B595" s="285">
        <v>3</v>
      </c>
      <c r="C595" s="285" t="s">
        <v>121</v>
      </c>
      <c r="D595" s="175" t="s">
        <v>369</v>
      </c>
      <c r="E595" s="299" t="s">
        <v>32</v>
      </c>
      <c r="F595" s="300">
        <v>432.08156629419</v>
      </c>
      <c r="G595" s="301">
        <v>30.508644628399999</v>
      </c>
      <c r="H595" s="302">
        <f t="shared" si="82"/>
        <v>7.060853090786029E-2</v>
      </c>
      <c r="I595" s="296">
        <f>VLOOKUP($A595&amp;"-"&amp;I$1,Datos_trabajo_input!$E$6:K689,7,0)</f>
        <v>0.35635775330601505</v>
      </c>
      <c r="J595" s="296">
        <f>VLOOKUP($A595&amp;"-"&amp;J$1,Datos_trabajo_input!$E$6:L689,7,0)</f>
        <v>0.16397431738439106</v>
      </c>
      <c r="K595" s="296">
        <f>VLOOKUP($A595&amp;"-"&amp;K$1,Datos_trabajo_input!$E$6:M689,7,0)</f>
        <v>0.13595976029003046</v>
      </c>
      <c r="L595" s="296">
        <f>VLOOKUP($A595&amp;"-"&amp;L$1,Datos_trabajo_input!$E$6:N689,7,0)</f>
        <v>8.8595715535092698E-3</v>
      </c>
      <c r="M595" s="296">
        <f>VLOOKUP($A595&amp;"-"&amp;M$1,Datos_trabajo_input!$E$6:O689,7,0)</f>
        <v>3.3871154849389367E-3</v>
      </c>
      <c r="N595" s="296">
        <f>VLOOKUP($A595&amp;"-"&amp;N$1,Datos_trabajo_input!$E$6:P689,7,0)</f>
        <v>0.30295789098572978</v>
      </c>
      <c r="O595" s="296">
        <f>VLOOKUP($A595&amp;"-"&amp;O$1,Datos_trabajo_input!$E$6:Q689,7,0)</f>
        <v>2.8503590995385436E-2</v>
      </c>
      <c r="P595" s="297">
        <f t="shared" si="83"/>
        <v>10.871992056188247</v>
      </c>
      <c r="Q595" s="297">
        <f t="shared" si="84"/>
        <v>5.0026341772648584</v>
      </c>
      <c r="R595" s="297">
        <f t="shared" si="85"/>
        <v>4.1479480104509889</v>
      </c>
      <c r="S595" s="297">
        <f t="shared" si="86"/>
        <v>0.27029352008589602</v>
      </c>
      <c r="T595" s="297">
        <f t="shared" si="87"/>
        <v>0.10333630264535275</v>
      </c>
      <c r="U595" s="297">
        <f t="shared" si="88"/>
        <v>9.2428346334531781</v>
      </c>
      <c r="V595" s="297">
        <f t="shared" si="89"/>
        <v>0.86960592831147643</v>
      </c>
      <c r="W595" s="298">
        <f t="shared" si="90"/>
        <v>30.508644628399999</v>
      </c>
    </row>
    <row r="596" spans="1:23">
      <c r="A596" s="175">
        <v>2016</v>
      </c>
      <c r="B596" s="285">
        <v>3</v>
      </c>
      <c r="C596" s="285" t="s">
        <v>121</v>
      </c>
      <c r="D596" s="175" t="s">
        <v>369</v>
      </c>
      <c r="E596" s="299" t="s">
        <v>33</v>
      </c>
      <c r="F596" s="300">
        <v>493.58054062291001</v>
      </c>
      <c r="G596" s="301">
        <v>46.00408849558</v>
      </c>
      <c r="H596" s="302">
        <f t="shared" si="82"/>
        <v>9.3204826182008274E-2</v>
      </c>
      <c r="I596" s="296">
        <f>VLOOKUP($A596&amp;"-"&amp;I$1,Datos_trabajo_input!$E$6:K690,7,0)</f>
        <v>0.35635775330601505</v>
      </c>
      <c r="J596" s="296">
        <f>VLOOKUP($A596&amp;"-"&amp;J$1,Datos_trabajo_input!$E$6:L690,7,0)</f>
        <v>0.16397431738439106</v>
      </c>
      <c r="K596" s="296">
        <f>VLOOKUP($A596&amp;"-"&amp;K$1,Datos_trabajo_input!$E$6:M690,7,0)</f>
        <v>0.13595976029003046</v>
      </c>
      <c r="L596" s="296">
        <f>VLOOKUP($A596&amp;"-"&amp;L$1,Datos_trabajo_input!$E$6:N690,7,0)</f>
        <v>8.8595715535092698E-3</v>
      </c>
      <c r="M596" s="296">
        <f>VLOOKUP($A596&amp;"-"&amp;M$1,Datos_trabajo_input!$E$6:O690,7,0)</f>
        <v>3.3871154849389367E-3</v>
      </c>
      <c r="N596" s="296">
        <f>VLOOKUP($A596&amp;"-"&amp;N$1,Datos_trabajo_input!$E$6:P690,7,0)</f>
        <v>0.30295789098572978</v>
      </c>
      <c r="O596" s="296">
        <f>VLOOKUP($A596&amp;"-"&amp;O$1,Datos_trabajo_input!$E$6:Q690,7,0)</f>
        <v>2.8503590995385436E-2</v>
      </c>
      <c r="P596" s="297">
        <f t="shared" si="83"/>
        <v>16.393913619175983</v>
      </c>
      <c r="Q596" s="297">
        <f t="shared" si="84"/>
        <v>7.5434890079538484</v>
      </c>
      <c r="R596" s="297">
        <f t="shared" si="85"/>
        <v>6.254704844220405</v>
      </c>
      <c r="S596" s="297">
        <f t="shared" si="86"/>
        <v>0.40757651378056364</v>
      </c>
      <c r="T596" s="297">
        <f t="shared" si="87"/>
        <v>0.1558211605138802</v>
      </c>
      <c r="U596" s="297">
        <f t="shared" si="88"/>
        <v>13.937301627341791</v>
      </c>
      <c r="V596" s="297">
        <f t="shared" si="89"/>
        <v>1.3112817225935287</v>
      </c>
      <c r="W596" s="298">
        <f t="shared" si="90"/>
        <v>46.00408849558</v>
      </c>
    </row>
    <row r="597" spans="1:23">
      <c r="A597" s="175">
        <v>2016</v>
      </c>
      <c r="B597" s="285">
        <v>3</v>
      </c>
      <c r="C597" s="285" t="s">
        <v>121</v>
      </c>
      <c r="D597" s="175" t="s">
        <v>369</v>
      </c>
      <c r="E597" s="299" t="s">
        <v>35</v>
      </c>
      <c r="F597" s="300">
        <v>456.3243646816</v>
      </c>
      <c r="G597" s="301">
        <v>46.302064608869998</v>
      </c>
      <c r="H597" s="302">
        <f t="shared" si="82"/>
        <v>0.1014674389371631</v>
      </c>
      <c r="I597" s="296">
        <f>VLOOKUP($A597&amp;"-"&amp;I$1,Datos_trabajo_input!$E$6:K691,7,0)</f>
        <v>0.35635775330601505</v>
      </c>
      <c r="J597" s="296">
        <f>VLOOKUP($A597&amp;"-"&amp;J$1,Datos_trabajo_input!$E$6:L691,7,0)</f>
        <v>0.16397431738439106</v>
      </c>
      <c r="K597" s="296">
        <f>VLOOKUP($A597&amp;"-"&amp;K$1,Datos_trabajo_input!$E$6:M691,7,0)</f>
        <v>0.13595976029003046</v>
      </c>
      <c r="L597" s="296">
        <f>VLOOKUP($A597&amp;"-"&amp;L$1,Datos_trabajo_input!$E$6:N691,7,0)</f>
        <v>8.8595715535092698E-3</v>
      </c>
      <c r="M597" s="296">
        <f>VLOOKUP($A597&amp;"-"&amp;M$1,Datos_trabajo_input!$E$6:O691,7,0)</f>
        <v>3.3871154849389367E-3</v>
      </c>
      <c r="N597" s="296">
        <f>VLOOKUP($A597&amp;"-"&amp;N$1,Datos_trabajo_input!$E$6:P691,7,0)</f>
        <v>0.30295789098572978</v>
      </c>
      <c r="O597" s="296">
        <f>VLOOKUP($A597&amp;"-"&amp;O$1,Datos_trabajo_input!$E$6:Q691,7,0)</f>
        <v>2.8503590995385436E-2</v>
      </c>
      <c r="P597" s="297">
        <f t="shared" si="83"/>
        <v>16.500099717446865</v>
      </c>
      <c r="Q597" s="297">
        <f t="shared" si="84"/>
        <v>7.5923494377274299</v>
      </c>
      <c r="R597" s="297">
        <f t="shared" si="85"/>
        <v>6.295217605155468</v>
      </c>
      <c r="S597" s="297">
        <f t="shared" si="86"/>
        <v>0.41021645447749294</v>
      </c>
      <c r="T597" s="297">
        <f t="shared" si="87"/>
        <v>0.15683044002134669</v>
      </c>
      <c r="U597" s="297">
        <f t="shared" si="88"/>
        <v>14.027575842188254</v>
      </c>
      <c r="V597" s="297">
        <f t="shared" si="89"/>
        <v>1.3197751118531416</v>
      </c>
      <c r="W597" s="298">
        <f t="shared" si="90"/>
        <v>46.302064608869991</v>
      </c>
    </row>
    <row r="598" spans="1:23">
      <c r="A598" s="175">
        <v>2016</v>
      </c>
      <c r="B598" s="285">
        <v>3</v>
      </c>
      <c r="C598" s="285" t="s">
        <v>121</v>
      </c>
      <c r="D598" s="175" t="s">
        <v>369</v>
      </c>
      <c r="E598" s="299" t="s">
        <v>36</v>
      </c>
      <c r="F598" s="300">
        <v>182.95201352865001</v>
      </c>
      <c r="G598" s="301">
        <v>14.82285992261</v>
      </c>
      <c r="H598" s="302">
        <f t="shared" si="82"/>
        <v>8.1020479833575396E-2</v>
      </c>
      <c r="I598" s="296">
        <f>VLOOKUP($A598&amp;"-"&amp;I$1,Datos_trabajo_input!$E$6:K692,7,0)</f>
        <v>0.35635775330601505</v>
      </c>
      <c r="J598" s="296">
        <f>VLOOKUP($A598&amp;"-"&amp;J$1,Datos_trabajo_input!$E$6:L692,7,0)</f>
        <v>0.16397431738439106</v>
      </c>
      <c r="K598" s="296">
        <f>VLOOKUP($A598&amp;"-"&amp;K$1,Datos_trabajo_input!$E$6:M692,7,0)</f>
        <v>0.13595976029003046</v>
      </c>
      <c r="L598" s="296">
        <f>VLOOKUP($A598&amp;"-"&amp;L$1,Datos_trabajo_input!$E$6:N692,7,0)</f>
        <v>8.8595715535092698E-3</v>
      </c>
      <c r="M598" s="296">
        <f>VLOOKUP($A598&amp;"-"&amp;M$1,Datos_trabajo_input!$E$6:O692,7,0)</f>
        <v>3.3871154849389367E-3</v>
      </c>
      <c r="N598" s="296">
        <f>VLOOKUP($A598&amp;"-"&amp;N$1,Datos_trabajo_input!$E$6:P692,7,0)</f>
        <v>0.30295789098572978</v>
      </c>
      <c r="O598" s="296">
        <f>VLOOKUP($A598&amp;"-"&amp;O$1,Datos_trabajo_input!$E$6:Q692,7,0)</f>
        <v>2.8503590995385436E-2</v>
      </c>
      <c r="P598" s="297">
        <f t="shared" si="83"/>
        <v>5.2822410595910716</v>
      </c>
      <c r="Q598" s="297">
        <f t="shared" si="84"/>
        <v>2.4305683374944222</v>
      </c>
      <c r="R598" s="297">
        <f t="shared" si="85"/>
        <v>2.0153124818907551</v>
      </c>
      <c r="S598" s="297">
        <f t="shared" si="86"/>
        <v>0.13132418811200816</v>
      </c>
      <c r="T598" s="297">
        <f t="shared" si="87"/>
        <v>5.0206738374953097E-2</v>
      </c>
      <c r="U598" s="297">
        <f t="shared" si="88"/>
        <v>4.4907023805308235</v>
      </c>
      <c r="V598" s="297">
        <f t="shared" si="89"/>
        <v>0.42250473661596605</v>
      </c>
      <c r="W598" s="298">
        <f t="shared" si="90"/>
        <v>14.82285992261</v>
      </c>
    </row>
    <row r="599" spans="1:23">
      <c r="A599" s="175">
        <v>2016</v>
      </c>
      <c r="B599" s="285">
        <v>3</v>
      </c>
      <c r="C599" s="285" t="s">
        <v>121</v>
      </c>
      <c r="D599" s="175" t="s">
        <v>369</v>
      </c>
      <c r="E599" s="299" t="s">
        <v>37</v>
      </c>
      <c r="F599" s="300">
        <v>418.97170194424001</v>
      </c>
      <c r="G599" s="301">
        <v>39.346831533950002</v>
      </c>
      <c r="H599" s="302">
        <f t="shared" si="82"/>
        <v>9.391286177887638E-2</v>
      </c>
      <c r="I599" s="296">
        <f>VLOOKUP($A599&amp;"-"&amp;I$1,Datos_trabajo_input!$E$6:K693,7,0)</f>
        <v>0.35635775330601505</v>
      </c>
      <c r="J599" s="296">
        <f>VLOOKUP($A599&amp;"-"&amp;J$1,Datos_trabajo_input!$E$6:L693,7,0)</f>
        <v>0.16397431738439106</v>
      </c>
      <c r="K599" s="296">
        <f>VLOOKUP($A599&amp;"-"&amp;K$1,Datos_trabajo_input!$E$6:M693,7,0)</f>
        <v>0.13595976029003046</v>
      </c>
      <c r="L599" s="296">
        <f>VLOOKUP($A599&amp;"-"&amp;L$1,Datos_trabajo_input!$E$6:N693,7,0)</f>
        <v>8.8595715535092698E-3</v>
      </c>
      <c r="M599" s="296">
        <f>VLOOKUP($A599&amp;"-"&amp;M$1,Datos_trabajo_input!$E$6:O693,7,0)</f>
        <v>3.3871154849389367E-3</v>
      </c>
      <c r="N599" s="296">
        <f>VLOOKUP($A599&amp;"-"&amp;N$1,Datos_trabajo_input!$E$6:P693,7,0)</f>
        <v>0.30295789098572978</v>
      </c>
      <c r="O599" s="296">
        <f>VLOOKUP($A599&amp;"-"&amp;O$1,Datos_trabajo_input!$E$6:Q693,7,0)</f>
        <v>2.8503590995385436E-2</v>
      </c>
      <c r="P599" s="297">
        <f t="shared" si="83"/>
        <v>14.021548485148688</v>
      </c>
      <c r="Q599" s="297">
        <f t="shared" si="84"/>
        <v>6.451869842018084</v>
      </c>
      <c r="R599" s="297">
        <f t="shared" si="85"/>
        <v>5.3495857835280534</v>
      </c>
      <c r="S599" s="297">
        <f t="shared" si="86"/>
        <v>0.34859606937890497</v>
      </c>
      <c r="T599" s="297">
        <f t="shared" si="87"/>
        <v>0.13327226237192571</v>
      </c>
      <c r="U599" s="297">
        <f t="shared" si="88"/>
        <v>11.9204330984963</v>
      </c>
      <c r="V599" s="297">
        <f t="shared" si="89"/>
        <v>1.121525993008045</v>
      </c>
      <c r="W599" s="298">
        <f t="shared" si="90"/>
        <v>39.346831533950002</v>
      </c>
    </row>
    <row r="600" spans="1:23">
      <c r="A600" s="175">
        <v>2016</v>
      </c>
      <c r="B600" s="285">
        <v>3</v>
      </c>
      <c r="C600" s="285" t="s">
        <v>121</v>
      </c>
      <c r="D600" s="175" t="s">
        <v>369</v>
      </c>
      <c r="E600" s="299" t="s">
        <v>38</v>
      </c>
      <c r="F600" s="300">
        <v>58.54574563229</v>
      </c>
      <c r="G600" s="301">
        <v>6.2240609514600003</v>
      </c>
      <c r="H600" s="302">
        <f t="shared" si="82"/>
        <v>0.10631107152604469</v>
      </c>
      <c r="I600" s="296">
        <f>VLOOKUP($A600&amp;"-"&amp;I$1,Datos_trabajo_input!$E$6:K694,7,0)</f>
        <v>0.35635775330601505</v>
      </c>
      <c r="J600" s="296">
        <f>VLOOKUP($A600&amp;"-"&amp;J$1,Datos_trabajo_input!$E$6:L694,7,0)</f>
        <v>0.16397431738439106</v>
      </c>
      <c r="K600" s="296">
        <f>VLOOKUP($A600&amp;"-"&amp;K$1,Datos_trabajo_input!$E$6:M694,7,0)</f>
        <v>0.13595976029003046</v>
      </c>
      <c r="L600" s="296">
        <f>VLOOKUP($A600&amp;"-"&amp;L$1,Datos_trabajo_input!$E$6:N694,7,0)</f>
        <v>8.8595715535092698E-3</v>
      </c>
      <c r="M600" s="296">
        <f>VLOOKUP($A600&amp;"-"&amp;M$1,Datos_trabajo_input!$E$6:O694,7,0)</f>
        <v>3.3871154849389367E-3</v>
      </c>
      <c r="N600" s="296">
        <f>VLOOKUP($A600&amp;"-"&amp;N$1,Datos_trabajo_input!$E$6:P694,7,0)</f>
        <v>0.30295789098572978</v>
      </c>
      <c r="O600" s="296">
        <f>VLOOKUP($A600&amp;"-"&amp;O$1,Datos_trabajo_input!$E$6:Q694,7,0)</f>
        <v>2.8503590995385436E-2</v>
      </c>
      <c r="P600" s="297">
        <f t="shared" si="83"/>
        <v>2.217992377101984</v>
      </c>
      <c r="Q600" s="297">
        <f t="shared" si="84"/>
        <v>1.0205861458744971</v>
      </c>
      <c r="R600" s="297">
        <f t="shared" si="85"/>
        <v>0.84622183499104053</v>
      </c>
      <c r="S600" s="297">
        <f t="shared" si="86"/>
        <v>5.5142513352862861E-2</v>
      </c>
      <c r="T600" s="297">
        <f t="shared" si="87"/>
        <v>2.1081613227893939E-2</v>
      </c>
      <c r="U600" s="297">
        <f t="shared" si="88"/>
        <v>1.8856283792209563</v>
      </c>
      <c r="V600" s="297">
        <f t="shared" si="89"/>
        <v>0.17740808769076538</v>
      </c>
      <c r="W600" s="298">
        <f t="shared" si="90"/>
        <v>6.2240609514600003</v>
      </c>
    </row>
    <row r="601" spans="1:23">
      <c r="A601" s="178">
        <v>2016</v>
      </c>
      <c r="B601" s="285">
        <v>3</v>
      </c>
      <c r="C601" s="285" t="s">
        <v>121</v>
      </c>
      <c r="D601" s="178" t="s">
        <v>369</v>
      </c>
      <c r="E601" s="304" t="s">
        <v>39</v>
      </c>
      <c r="F601" s="305">
        <v>79.292002011509993</v>
      </c>
      <c r="G601" s="306">
        <v>6.4733909929199998</v>
      </c>
      <c r="H601" s="307">
        <f t="shared" si="82"/>
        <v>8.1639898460128743E-2</v>
      </c>
      <c r="I601" s="296">
        <f>VLOOKUP($A601&amp;"-"&amp;I$1,Datos_trabajo_input!$E$6:K695,7,0)</f>
        <v>0.35635775330601505</v>
      </c>
      <c r="J601" s="296">
        <f>VLOOKUP($A601&amp;"-"&amp;J$1,Datos_trabajo_input!$E$6:L695,7,0)</f>
        <v>0.16397431738439106</v>
      </c>
      <c r="K601" s="296">
        <f>VLOOKUP($A601&amp;"-"&amp;K$1,Datos_trabajo_input!$E$6:M695,7,0)</f>
        <v>0.13595976029003046</v>
      </c>
      <c r="L601" s="296">
        <f>VLOOKUP($A601&amp;"-"&amp;L$1,Datos_trabajo_input!$E$6:N695,7,0)</f>
        <v>8.8595715535092698E-3</v>
      </c>
      <c r="M601" s="296">
        <f>VLOOKUP($A601&amp;"-"&amp;M$1,Datos_trabajo_input!$E$6:O695,7,0)</f>
        <v>3.3871154849389367E-3</v>
      </c>
      <c r="N601" s="296">
        <f>VLOOKUP($A601&amp;"-"&amp;N$1,Datos_trabajo_input!$E$6:P695,7,0)</f>
        <v>0.30295789098572978</v>
      </c>
      <c r="O601" s="296">
        <f>VLOOKUP($A601&amp;"-"&amp;O$1,Datos_trabajo_input!$E$6:Q695,7,0)</f>
        <v>2.8503590995385436E-2</v>
      </c>
      <c r="P601" s="297">
        <f t="shared" si="83"/>
        <v>2.3068430705083651</v>
      </c>
      <c r="Q601" s="297">
        <f t="shared" si="84"/>
        <v>1.0614698692263225</v>
      </c>
      <c r="R601" s="297">
        <f t="shared" si="85"/>
        <v>0.88012068766104545</v>
      </c>
      <c r="S601" s="297">
        <f t="shared" si="86"/>
        <v>5.7351470695617156E-2</v>
      </c>
      <c r="T601" s="297">
        <f t="shared" si="87"/>
        <v>2.1926122872183571E-2</v>
      </c>
      <c r="U601" s="297">
        <f t="shared" si="88"/>
        <v>1.9611648827410624</v>
      </c>
      <c r="V601" s="297">
        <f t="shared" si="89"/>
        <v>0.18451488921540368</v>
      </c>
      <c r="W601" s="298">
        <f t="shared" si="90"/>
        <v>6.4733909929199998</v>
      </c>
    </row>
    <row r="602" spans="1:23">
      <c r="A602" s="172">
        <v>2016</v>
      </c>
      <c r="B602" s="285">
        <v>8</v>
      </c>
      <c r="C602" s="285" t="s">
        <v>126</v>
      </c>
      <c r="D602" s="172" t="s">
        <v>370</v>
      </c>
      <c r="E602" s="172" t="s">
        <v>34</v>
      </c>
      <c r="F602" s="293">
        <v>891.46702676414998</v>
      </c>
      <c r="G602" s="294">
        <v>77.362827308690001</v>
      </c>
      <c r="H602" s="295">
        <f t="shared" si="82"/>
        <v>8.6781479276358486E-2</v>
      </c>
      <c r="I602" s="296">
        <f>VLOOKUP($A602&amp;"-"&amp;I$1,Datos_trabajo_input!$E$6:K696,7,0)</f>
        <v>0.35635775330601505</v>
      </c>
      <c r="J602" s="296">
        <f>VLOOKUP($A602&amp;"-"&amp;J$1,Datos_trabajo_input!$E$6:L696,7,0)</f>
        <v>0.16397431738439106</v>
      </c>
      <c r="K602" s="296">
        <f>VLOOKUP($A602&amp;"-"&amp;K$1,Datos_trabajo_input!$E$6:M696,7,0)</f>
        <v>0.13595976029003046</v>
      </c>
      <c r="L602" s="296">
        <f>VLOOKUP($A602&amp;"-"&amp;L$1,Datos_trabajo_input!$E$6:N696,7,0)</f>
        <v>8.8595715535092698E-3</v>
      </c>
      <c r="M602" s="296">
        <f>VLOOKUP($A602&amp;"-"&amp;M$1,Datos_trabajo_input!$E$6:O696,7,0)</f>
        <v>3.3871154849389367E-3</v>
      </c>
      <c r="N602" s="296">
        <f>VLOOKUP($A602&amp;"-"&amp;N$1,Datos_trabajo_input!$E$6:P696,7,0)</f>
        <v>0.30295789098572978</v>
      </c>
      <c r="O602" s="296">
        <f>VLOOKUP($A602&amp;"-"&amp;O$1,Datos_trabajo_input!$E$6:Q696,7,0)</f>
        <v>2.8503590995385436E-2</v>
      </c>
      <c r="P602" s="297">
        <f t="shared" si="83"/>
        <v>27.568843329125997</v>
      </c>
      <c r="Q602" s="297">
        <f t="shared" si="84"/>
        <v>12.685516798868969</v>
      </c>
      <c r="R602" s="297">
        <f t="shared" si="85"/>
        <v>10.518231456248515</v>
      </c>
      <c r="S602" s="297">
        <f t="shared" si="86"/>
        <v>0.68540150412312006</v>
      </c>
      <c r="T602" s="297">
        <f t="shared" si="87"/>
        <v>0.26203683033592073</v>
      </c>
      <c r="U602" s="297">
        <f t="shared" si="88"/>
        <v>23.437679002133944</v>
      </c>
      <c r="V602" s="297">
        <f t="shared" si="89"/>
        <v>2.2051183878535348</v>
      </c>
      <c r="W602" s="298">
        <f t="shared" si="90"/>
        <v>77.362827308690001</v>
      </c>
    </row>
    <row r="603" spans="1:23">
      <c r="A603" s="175">
        <v>2016</v>
      </c>
      <c r="B603" s="285">
        <v>8</v>
      </c>
      <c r="C603" s="285" t="s">
        <v>126</v>
      </c>
      <c r="D603" s="175" t="s">
        <v>370</v>
      </c>
      <c r="E603" s="299" t="s">
        <v>25</v>
      </c>
      <c r="F603" s="300">
        <v>74.479841877609999</v>
      </c>
      <c r="G603" s="301">
        <v>6.02364484855</v>
      </c>
      <c r="H603" s="302">
        <f t="shared" si="82"/>
        <v>8.0876176649897241E-2</v>
      </c>
      <c r="I603" s="296">
        <f>VLOOKUP($A603&amp;"-"&amp;I$1,Datos_trabajo_input!$E$6:K697,7,0)</f>
        <v>0.35635775330601505</v>
      </c>
      <c r="J603" s="296">
        <f>VLOOKUP($A603&amp;"-"&amp;J$1,Datos_trabajo_input!$E$6:L697,7,0)</f>
        <v>0.16397431738439106</v>
      </c>
      <c r="K603" s="296">
        <f>VLOOKUP($A603&amp;"-"&amp;K$1,Datos_trabajo_input!$E$6:M697,7,0)</f>
        <v>0.13595976029003046</v>
      </c>
      <c r="L603" s="296">
        <f>VLOOKUP($A603&amp;"-"&amp;L$1,Datos_trabajo_input!$E$6:N697,7,0)</f>
        <v>8.8595715535092698E-3</v>
      </c>
      <c r="M603" s="296">
        <f>VLOOKUP($A603&amp;"-"&amp;M$1,Datos_trabajo_input!$E$6:O697,7,0)</f>
        <v>3.3871154849389367E-3</v>
      </c>
      <c r="N603" s="296">
        <f>VLOOKUP($A603&amp;"-"&amp;N$1,Datos_trabajo_input!$E$6:P697,7,0)</f>
        <v>0.30295789098572978</v>
      </c>
      <c r="O603" s="296">
        <f>VLOOKUP($A603&amp;"-"&amp;O$1,Datos_trabajo_input!$E$6:Q697,7,0)</f>
        <v>2.8503590995385436E-2</v>
      </c>
      <c r="P603" s="297">
        <f t="shared" si="83"/>
        <v>2.1465725449426292</v>
      </c>
      <c r="Q603" s="297">
        <f t="shared" si="84"/>
        <v>0.98772305220698986</v>
      </c>
      <c r="R603" s="297">
        <f t="shared" si="85"/>
        <v>0.8189733096811348</v>
      </c>
      <c r="S603" s="297">
        <f t="shared" si="86"/>
        <v>5.3366912548656234E-2</v>
      </c>
      <c r="T603" s="297">
        <f t="shared" si="87"/>
        <v>2.0402780742296362E-2</v>
      </c>
      <c r="U603" s="297">
        <f t="shared" si="88"/>
        <v>1.8249107393637638</v>
      </c>
      <c r="V603" s="297">
        <f t="shared" si="89"/>
        <v>0.17169550906452966</v>
      </c>
      <c r="W603" s="298">
        <f t="shared" si="90"/>
        <v>6.02364484855</v>
      </c>
    </row>
    <row r="604" spans="1:23">
      <c r="A604" s="175">
        <v>2016</v>
      </c>
      <c r="B604" s="285">
        <v>8</v>
      </c>
      <c r="C604" s="285" t="s">
        <v>126</v>
      </c>
      <c r="D604" s="175" t="s">
        <v>370</v>
      </c>
      <c r="E604" s="299" t="s">
        <v>26</v>
      </c>
      <c r="F604" s="300">
        <v>165.52019762257001</v>
      </c>
      <c r="G604" s="301">
        <v>15.862519411459999</v>
      </c>
      <c r="H604" s="302">
        <f t="shared" si="82"/>
        <v>9.5834343115217602E-2</v>
      </c>
      <c r="I604" s="296">
        <f>VLOOKUP($A604&amp;"-"&amp;I$1,Datos_trabajo_input!$E$6:K698,7,0)</f>
        <v>0.35635775330601505</v>
      </c>
      <c r="J604" s="296">
        <f>VLOOKUP($A604&amp;"-"&amp;J$1,Datos_trabajo_input!$E$6:L698,7,0)</f>
        <v>0.16397431738439106</v>
      </c>
      <c r="K604" s="296">
        <f>VLOOKUP($A604&amp;"-"&amp;K$1,Datos_trabajo_input!$E$6:M698,7,0)</f>
        <v>0.13595976029003046</v>
      </c>
      <c r="L604" s="296">
        <f>VLOOKUP($A604&amp;"-"&amp;L$1,Datos_trabajo_input!$E$6:N698,7,0)</f>
        <v>8.8595715535092698E-3</v>
      </c>
      <c r="M604" s="296">
        <f>VLOOKUP($A604&amp;"-"&amp;M$1,Datos_trabajo_input!$E$6:O698,7,0)</f>
        <v>3.3871154849389367E-3</v>
      </c>
      <c r="N604" s="296">
        <f>VLOOKUP($A604&amp;"-"&amp;N$1,Datos_trabajo_input!$E$6:P698,7,0)</f>
        <v>0.30295789098572978</v>
      </c>
      <c r="O604" s="296">
        <f>VLOOKUP($A604&amp;"-"&amp;O$1,Datos_trabajo_input!$E$6:Q698,7,0)</f>
        <v>2.8503590995385436E-2</v>
      </c>
      <c r="P604" s="297">
        <f t="shared" si="83"/>
        <v>5.6527317792409377</v>
      </c>
      <c r="Q604" s="297">
        <f t="shared" si="84"/>
        <v>2.6010457924908059</v>
      </c>
      <c r="R604" s="297">
        <f t="shared" si="85"/>
        <v>2.1566643367780567</v>
      </c>
      <c r="S604" s="297">
        <f t="shared" si="86"/>
        <v>0.14053512574475963</v>
      </c>
      <c r="T604" s="297">
        <f t="shared" si="87"/>
        <v>5.3728185128700631E-2</v>
      </c>
      <c r="U604" s="297">
        <f t="shared" si="88"/>
        <v>4.805675426616121</v>
      </c>
      <c r="V604" s="297">
        <f t="shared" si="89"/>
        <v>0.45213876546061793</v>
      </c>
      <c r="W604" s="298">
        <f t="shared" si="90"/>
        <v>15.862519411460001</v>
      </c>
    </row>
    <row r="605" spans="1:23">
      <c r="A605" s="175">
        <v>2016</v>
      </c>
      <c r="B605" s="285">
        <v>8</v>
      </c>
      <c r="C605" s="285" t="s">
        <v>126</v>
      </c>
      <c r="D605" s="175" t="s">
        <v>370</v>
      </c>
      <c r="E605" s="299" t="s">
        <v>27</v>
      </c>
      <c r="F605" s="300">
        <v>277.81348861141998</v>
      </c>
      <c r="G605" s="301">
        <v>22.098589719490001</v>
      </c>
      <c r="H605" s="302">
        <f t="shared" si="82"/>
        <v>7.9544696803399206E-2</v>
      </c>
      <c r="I605" s="296">
        <f>VLOOKUP($A605&amp;"-"&amp;I$1,Datos_trabajo_input!$E$6:K699,7,0)</f>
        <v>0.35635775330601505</v>
      </c>
      <c r="J605" s="296">
        <f>VLOOKUP($A605&amp;"-"&amp;J$1,Datos_trabajo_input!$E$6:L699,7,0)</f>
        <v>0.16397431738439106</v>
      </c>
      <c r="K605" s="296">
        <f>VLOOKUP($A605&amp;"-"&amp;K$1,Datos_trabajo_input!$E$6:M699,7,0)</f>
        <v>0.13595976029003046</v>
      </c>
      <c r="L605" s="296">
        <f>VLOOKUP($A605&amp;"-"&amp;L$1,Datos_trabajo_input!$E$6:N699,7,0)</f>
        <v>8.8595715535092698E-3</v>
      </c>
      <c r="M605" s="296">
        <f>VLOOKUP($A605&amp;"-"&amp;M$1,Datos_trabajo_input!$E$6:O699,7,0)</f>
        <v>3.3871154849389367E-3</v>
      </c>
      <c r="N605" s="296">
        <f>VLOOKUP($A605&amp;"-"&amp;N$1,Datos_trabajo_input!$E$6:P699,7,0)</f>
        <v>0.30295789098572978</v>
      </c>
      <c r="O605" s="296">
        <f>VLOOKUP($A605&amp;"-"&amp;O$1,Datos_trabajo_input!$E$6:Q699,7,0)</f>
        <v>2.8503590995385436E-2</v>
      </c>
      <c r="P605" s="297">
        <f t="shared" si="83"/>
        <v>7.8750037836688582</v>
      </c>
      <c r="Q605" s="297">
        <f t="shared" si="84"/>
        <v>3.6236011644110948</v>
      </c>
      <c r="R605" s="297">
        <f t="shared" si="85"/>
        <v>3.0045189610095919</v>
      </c>
      <c r="S605" s="297">
        <f t="shared" si="86"/>
        <v>0.195784036851466</v>
      </c>
      <c r="T605" s="297">
        <f t="shared" si="87"/>
        <v>7.485047543419697E-2</v>
      </c>
      <c r="U605" s="297">
        <f t="shared" si="88"/>
        <v>6.6949421351756202</v>
      </c>
      <c r="V605" s="297">
        <f t="shared" si="89"/>
        <v>0.6298891629391723</v>
      </c>
      <c r="W605" s="298">
        <f t="shared" si="90"/>
        <v>22.098589719490001</v>
      </c>
    </row>
    <row r="606" spans="1:23">
      <c r="A606" s="175">
        <v>2016</v>
      </c>
      <c r="B606" s="285">
        <v>8</v>
      </c>
      <c r="C606" s="285" t="s">
        <v>126</v>
      </c>
      <c r="D606" s="175" t="s">
        <v>370</v>
      </c>
      <c r="E606" s="299" t="s">
        <v>28</v>
      </c>
      <c r="F606" s="300">
        <v>126.45044731207</v>
      </c>
      <c r="G606" s="301">
        <v>7.2039005647899996</v>
      </c>
      <c r="H606" s="302">
        <f t="shared" si="82"/>
        <v>5.6970146946268417E-2</v>
      </c>
      <c r="I606" s="296">
        <f>VLOOKUP($A606&amp;"-"&amp;I$1,Datos_trabajo_input!$E$6:K700,7,0)</f>
        <v>0.35635775330601505</v>
      </c>
      <c r="J606" s="296">
        <f>VLOOKUP($A606&amp;"-"&amp;J$1,Datos_trabajo_input!$E$6:L700,7,0)</f>
        <v>0.16397431738439106</v>
      </c>
      <c r="K606" s="296">
        <f>VLOOKUP($A606&amp;"-"&amp;K$1,Datos_trabajo_input!$E$6:M700,7,0)</f>
        <v>0.13595976029003046</v>
      </c>
      <c r="L606" s="296">
        <f>VLOOKUP($A606&amp;"-"&amp;L$1,Datos_trabajo_input!$E$6:N700,7,0)</f>
        <v>8.8595715535092698E-3</v>
      </c>
      <c r="M606" s="296">
        <f>VLOOKUP($A606&amp;"-"&amp;M$1,Datos_trabajo_input!$E$6:O700,7,0)</f>
        <v>3.3871154849389367E-3</v>
      </c>
      <c r="N606" s="296">
        <f>VLOOKUP($A606&amp;"-"&amp;N$1,Datos_trabajo_input!$E$6:P700,7,0)</f>
        <v>0.30295789098572978</v>
      </c>
      <c r="O606" s="296">
        <f>VLOOKUP($A606&amp;"-"&amp;O$1,Datos_trabajo_input!$E$6:Q700,7,0)</f>
        <v>2.8503590995385436E-2</v>
      </c>
      <c r="P606" s="297">
        <f t="shared" si="83"/>
        <v>2.5671658203084973</v>
      </c>
      <c r="Q606" s="297">
        <f t="shared" si="84"/>
        <v>1.1812546776164694</v>
      </c>
      <c r="R606" s="297">
        <f t="shared" si="85"/>
        <v>0.9794405939420634</v>
      </c>
      <c r="S606" s="297">
        <f t="shared" si="86"/>
        <v>6.3823472518122842E-2</v>
      </c>
      <c r="T606" s="297">
        <f t="shared" si="87"/>
        <v>2.4400443154960559E-2</v>
      </c>
      <c r="U606" s="297">
        <f t="shared" si="88"/>
        <v>2.1824785219796858</v>
      </c>
      <c r="V606" s="297">
        <f t="shared" si="89"/>
        <v>0.20533703527020028</v>
      </c>
      <c r="W606" s="298">
        <f t="shared" si="90"/>
        <v>7.2039005647899996</v>
      </c>
    </row>
    <row r="607" spans="1:23">
      <c r="A607" s="175">
        <v>2016</v>
      </c>
      <c r="B607" s="285">
        <v>8</v>
      </c>
      <c r="C607" s="285" t="s">
        <v>126</v>
      </c>
      <c r="D607" s="175" t="s">
        <v>370</v>
      </c>
      <c r="E607" s="299" t="s">
        <v>29</v>
      </c>
      <c r="F607" s="300">
        <v>351.25610499567</v>
      </c>
      <c r="G607" s="301">
        <v>33.854428223109998</v>
      </c>
      <c r="H607" s="302">
        <f t="shared" si="82"/>
        <v>9.6381038625726737E-2</v>
      </c>
      <c r="I607" s="296">
        <f>VLOOKUP($A607&amp;"-"&amp;I$1,Datos_trabajo_input!$E$6:K701,7,0)</f>
        <v>0.35635775330601505</v>
      </c>
      <c r="J607" s="296">
        <f>VLOOKUP($A607&amp;"-"&amp;J$1,Datos_trabajo_input!$E$6:L701,7,0)</f>
        <v>0.16397431738439106</v>
      </c>
      <c r="K607" s="296">
        <f>VLOOKUP($A607&amp;"-"&amp;K$1,Datos_trabajo_input!$E$6:M701,7,0)</f>
        <v>0.13595976029003046</v>
      </c>
      <c r="L607" s="296">
        <f>VLOOKUP($A607&amp;"-"&amp;L$1,Datos_trabajo_input!$E$6:N701,7,0)</f>
        <v>8.8595715535092698E-3</v>
      </c>
      <c r="M607" s="296">
        <f>VLOOKUP($A607&amp;"-"&amp;M$1,Datos_trabajo_input!$E$6:O701,7,0)</f>
        <v>3.3871154849389367E-3</v>
      </c>
      <c r="N607" s="296">
        <f>VLOOKUP($A607&amp;"-"&amp;N$1,Datos_trabajo_input!$E$6:P701,7,0)</f>
        <v>0.30295789098572978</v>
      </c>
      <c r="O607" s="296">
        <f>VLOOKUP($A607&amp;"-"&amp;O$1,Datos_trabajo_input!$E$6:Q701,7,0)</f>
        <v>2.8503590995385436E-2</v>
      </c>
      <c r="P607" s="297">
        <f t="shared" si="83"/>
        <v>12.064287981047226</v>
      </c>
      <c r="Q607" s="297">
        <f t="shared" si="84"/>
        <v>5.5512567583233254</v>
      </c>
      <c r="R607" s="297">
        <f t="shared" si="85"/>
        <v>4.6028399459700768</v>
      </c>
      <c r="S607" s="297">
        <f t="shared" si="86"/>
        <v>0.29993572924578671</v>
      </c>
      <c r="T607" s="297">
        <f t="shared" si="87"/>
        <v>0.11466885806824964</v>
      </c>
      <c r="U607" s="297">
        <f t="shared" si="88"/>
        <v>10.256466175001172</v>
      </c>
      <c r="V607" s="297">
        <f t="shared" si="89"/>
        <v>0.96497277545416071</v>
      </c>
      <c r="W607" s="298">
        <f t="shared" si="90"/>
        <v>33.854428223109991</v>
      </c>
    </row>
    <row r="608" spans="1:23">
      <c r="A608" s="175">
        <v>2016</v>
      </c>
      <c r="B608" s="285">
        <v>8</v>
      </c>
      <c r="C608" s="285" t="s">
        <v>126</v>
      </c>
      <c r="D608" s="175" t="s">
        <v>370</v>
      </c>
      <c r="E608" s="299" t="s">
        <v>30</v>
      </c>
      <c r="F608" s="300">
        <v>814.63383990577995</v>
      </c>
      <c r="G608" s="301">
        <v>75.201314179890005</v>
      </c>
      <c r="H608" s="302">
        <f t="shared" si="82"/>
        <v>9.2313025185140535E-2</v>
      </c>
      <c r="I608" s="296">
        <f>VLOOKUP($A608&amp;"-"&amp;I$1,Datos_trabajo_input!$E$6:K702,7,0)</f>
        <v>0.35635775330601505</v>
      </c>
      <c r="J608" s="296">
        <f>VLOOKUP($A608&amp;"-"&amp;J$1,Datos_trabajo_input!$E$6:L702,7,0)</f>
        <v>0.16397431738439106</v>
      </c>
      <c r="K608" s="296">
        <f>VLOOKUP($A608&amp;"-"&amp;K$1,Datos_trabajo_input!$E$6:M702,7,0)</f>
        <v>0.13595976029003046</v>
      </c>
      <c r="L608" s="296">
        <f>VLOOKUP($A608&amp;"-"&amp;L$1,Datos_trabajo_input!$E$6:N702,7,0)</f>
        <v>8.8595715535092698E-3</v>
      </c>
      <c r="M608" s="296">
        <f>VLOOKUP($A608&amp;"-"&amp;M$1,Datos_trabajo_input!$E$6:O702,7,0)</f>
        <v>3.3871154849389367E-3</v>
      </c>
      <c r="N608" s="296">
        <f>VLOOKUP($A608&amp;"-"&amp;N$1,Datos_trabajo_input!$E$6:P702,7,0)</f>
        <v>0.30295789098572978</v>
      </c>
      <c r="O608" s="296">
        <f>VLOOKUP($A608&amp;"-"&amp;O$1,Datos_trabajo_input!$E$6:Q702,7,0)</f>
        <v>2.8503590995385436E-2</v>
      </c>
      <c r="P608" s="297">
        <f t="shared" si="83"/>
        <v>26.798571366805373</v>
      </c>
      <c r="Q608" s="297">
        <f t="shared" si="84"/>
        <v>12.331084159056591</v>
      </c>
      <c r="R608" s="297">
        <f t="shared" si="85"/>
        <v>10.224352649393113</v>
      </c>
      <c r="S608" s="297">
        <f t="shared" si="86"/>
        <v>0.66625142389466674</v>
      </c>
      <c r="T608" s="297">
        <f t="shared" si="87"/>
        <v>0.2547155357464635</v>
      </c>
      <c r="U608" s="297">
        <f t="shared" si="88"/>
        <v>22.78283154329473</v>
      </c>
      <c r="V608" s="297">
        <f t="shared" si="89"/>
        <v>2.1435075016990637</v>
      </c>
      <c r="W608" s="298">
        <f t="shared" si="90"/>
        <v>75.201314179889991</v>
      </c>
    </row>
    <row r="609" spans="1:23">
      <c r="A609" s="175">
        <v>2016</v>
      </c>
      <c r="B609" s="285">
        <v>8</v>
      </c>
      <c r="C609" s="285" t="s">
        <v>126</v>
      </c>
      <c r="D609" s="175" t="s">
        <v>370</v>
      </c>
      <c r="E609" s="299" t="s">
        <v>118</v>
      </c>
      <c r="F609" s="300">
        <v>3343.8326879998399</v>
      </c>
      <c r="G609" s="301">
        <v>304.01434414862001</v>
      </c>
      <c r="H609" s="302">
        <f t="shared" si="82"/>
        <v>9.0917929368789813E-2</v>
      </c>
      <c r="I609" s="296">
        <f>VLOOKUP($A609&amp;"-"&amp;I$1,Datos_trabajo_input!$E$6:K703,7,0)</f>
        <v>0.35635775330601505</v>
      </c>
      <c r="J609" s="296">
        <f>VLOOKUP($A609&amp;"-"&amp;J$1,Datos_trabajo_input!$E$6:L703,7,0)</f>
        <v>0.16397431738439106</v>
      </c>
      <c r="K609" s="296">
        <f>VLOOKUP($A609&amp;"-"&amp;K$1,Datos_trabajo_input!$E$6:M703,7,0)</f>
        <v>0.13595976029003046</v>
      </c>
      <c r="L609" s="296">
        <f>VLOOKUP($A609&amp;"-"&amp;L$1,Datos_trabajo_input!$E$6:N703,7,0)</f>
        <v>8.8595715535092698E-3</v>
      </c>
      <c r="M609" s="296">
        <f>VLOOKUP($A609&amp;"-"&amp;M$1,Datos_trabajo_input!$E$6:O703,7,0)</f>
        <v>3.3871154849389367E-3</v>
      </c>
      <c r="N609" s="296">
        <f>VLOOKUP($A609&amp;"-"&amp;N$1,Datos_trabajo_input!$E$6:P703,7,0)</f>
        <v>0.30295789098572978</v>
      </c>
      <c r="O609" s="296">
        <f>VLOOKUP($A609&amp;"-"&amp;O$1,Datos_trabajo_input!$E$6:Q703,7,0)</f>
        <v>2.8503590995385436E-2</v>
      </c>
      <c r="P609" s="297">
        <f t="shared" si="83"/>
        <v>108.33786865360389</v>
      </c>
      <c r="Q609" s="297">
        <f t="shared" si="84"/>
        <v>49.850544556833306</v>
      </c>
      <c r="R609" s="297">
        <f t="shared" si="85"/>
        <v>41.3337173551772</v>
      </c>
      <c r="S609" s="297">
        <f t="shared" si="86"/>
        <v>2.693436835277891</v>
      </c>
      <c r="T609" s="297">
        <f t="shared" si="87"/>
        <v>1.0297316927093458</v>
      </c>
      <c r="U609" s="297">
        <f t="shared" si="88"/>
        <v>92.103544532675755</v>
      </c>
      <c r="V609" s="297">
        <f t="shared" si="89"/>
        <v>8.6655005223426151</v>
      </c>
      <c r="W609" s="298">
        <f t="shared" si="90"/>
        <v>304.01434414861995</v>
      </c>
    </row>
    <row r="610" spans="1:23">
      <c r="A610" s="175">
        <v>2016</v>
      </c>
      <c r="B610" s="285">
        <v>8</v>
      </c>
      <c r="C610" s="285" t="s">
        <v>126</v>
      </c>
      <c r="D610" s="175" t="s">
        <v>370</v>
      </c>
      <c r="E610" s="299" t="s">
        <v>32</v>
      </c>
      <c r="F610" s="300">
        <v>419.89162945672001</v>
      </c>
      <c r="G610" s="301">
        <v>33.826699781169999</v>
      </c>
      <c r="H610" s="302">
        <f t="shared" si="82"/>
        <v>8.0560548027444445E-2</v>
      </c>
      <c r="I610" s="296">
        <f>VLOOKUP($A610&amp;"-"&amp;I$1,Datos_trabajo_input!$E$6:K704,7,0)</f>
        <v>0.35635775330601505</v>
      </c>
      <c r="J610" s="296">
        <f>VLOOKUP($A610&amp;"-"&amp;J$1,Datos_trabajo_input!$E$6:L704,7,0)</f>
        <v>0.16397431738439106</v>
      </c>
      <c r="K610" s="296">
        <f>VLOOKUP($A610&amp;"-"&amp;K$1,Datos_trabajo_input!$E$6:M704,7,0)</f>
        <v>0.13595976029003046</v>
      </c>
      <c r="L610" s="296">
        <f>VLOOKUP($A610&amp;"-"&amp;L$1,Datos_trabajo_input!$E$6:N704,7,0)</f>
        <v>8.8595715535092698E-3</v>
      </c>
      <c r="M610" s="296">
        <f>VLOOKUP($A610&amp;"-"&amp;M$1,Datos_trabajo_input!$E$6:O704,7,0)</f>
        <v>3.3871154849389367E-3</v>
      </c>
      <c r="N610" s="296">
        <f>VLOOKUP($A610&amp;"-"&amp;N$1,Datos_trabajo_input!$E$6:P704,7,0)</f>
        <v>0.30295789098572978</v>
      </c>
      <c r="O610" s="296">
        <f>VLOOKUP($A610&amp;"-"&amp;O$1,Datos_trabajo_input!$E$6:Q704,7,0)</f>
        <v>2.8503590995385436E-2</v>
      </c>
      <c r="P610" s="297">
        <f t="shared" si="83"/>
        <v>12.054406735774812</v>
      </c>
      <c r="Q610" s="297">
        <f t="shared" si="84"/>
        <v>5.5467100059840808</v>
      </c>
      <c r="R610" s="297">
        <f t="shared" si="85"/>
        <v>4.5990699936506987</v>
      </c>
      <c r="S610" s="297">
        <f t="shared" si="86"/>
        <v>0.29969006713035196</v>
      </c>
      <c r="T610" s="297">
        <f t="shared" si="87"/>
        <v>0.11457493863318144</v>
      </c>
      <c r="U610" s="297">
        <f t="shared" si="88"/>
        <v>10.24806562471071</v>
      </c>
      <c r="V610" s="297">
        <f t="shared" si="89"/>
        <v>0.96418241528616366</v>
      </c>
      <c r="W610" s="298">
        <f t="shared" si="90"/>
        <v>33.826699781169999</v>
      </c>
    </row>
    <row r="611" spans="1:23">
      <c r="A611" s="175">
        <v>2016</v>
      </c>
      <c r="B611" s="285">
        <v>8</v>
      </c>
      <c r="C611" s="285" t="s">
        <v>126</v>
      </c>
      <c r="D611" s="175" t="s">
        <v>370</v>
      </c>
      <c r="E611" s="299" t="s">
        <v>33</v>
      </c>
      <c r="F611" s="300">
        <v>460.64199568936999</v>
      </c>
      <c r="G611" s="301">
        <v>37.694221913950003</v>
      </c>
      <c r="H611" s="302">
        <f t="shared" si="82"/>
        <v>8.1829755573064988E-2</v>
      </c>
      <c r="I611" s="296">
        <f>VLOOKUP($A611&amp;"-"&amp;I$1,Datos_trabajo_input!$E$6:K705,7,0)</f>
        <v>0.35635775330601505</v>
      </c>
      <c r="J611" s="296">
        <f>VLOOKUP($A611&amp;"-"&amp;J$1,Datos_trabajo_input!$E$6:L705,7,0)</f>
        <v>0.16397431738439106</v>
      </c>
      <c r="K611" s="296">
        <f>VLOOKUP($A611&amp;"-"&amp;K$1,Datos_trabajo_input!$E$6:M705,7,0)</f>
        <v>0.13595976029003046</v>
      </c>
      <c r="L611" s="296">
        <f>VLOOKUP($A611&amp;"-"&amp;L$1,Datos_trabajo_input!$E$6:N705,7,0)</f>
        <v>8.8595715535092698E-3</v>
      </c>
      <c r="M611" s="296">
        <f>VLOOKUP($A611&amp;"-"&amp;M$1,Datos_trabajo_input!$E$6:O705,7,0)</f>
        <v>3.3871154849389367E-3</v>
      </c>
      <c r="N611" s="296">
        <f>VLOOKUP($A611&amp;"-"&amp;N$1,Datos_trabajo_input!$E$6:P705,7,0)</f>
        <v>0.30295789098572978</v>
      </c>
      <c r="O611" s="296">
        <f>VLOOKUP($A611&amp;"-"&amp;O$1,Datos_trabajo_input!$E$6:Q705,7,0)</f>
        <v>2.8503590995385436E-2</v>
      </c>
      <c r="P611" s="297">
        <f t="shared" si="83"/>
        <v>13.432628233873581</v>
      </c>
      <c r="Q611" s="297">
        <f t="shared" si="84"/>
        <v>6.1808843076757061</v>
      </c>
      <c r="R611" s="297">
        <f t="shared" si="85"/>
        <v>5.124897375739855</v>
      </c>
      <c r="S611" s="297">
        <f t="shared" si="86"/>
        <v>0.33395465620049719</v>
      </c>
      <c r="T611" s="297">
        <f t="shared" si="87"/>
        <v>0.12767468273746466</v>
      </c>
      <c r="U611" s="297">
        <f t="shared" si="88"/>
        <v>11.419761973398371</v>
      </c>
      <c r="V611" s="297">
        <f t="shared" si="89"/>
        <v>1.0744206843245256</v>
      </c>
      <c r="W611" s="298">
        <f t="shared" si="90"/>
        <v>37.694221913949995</v>
      </c>
    </row>
    <row r="612" spans="1:23">
      <c r="A612" s="175">
        <v>2016</v>
      </c>
      <c r="B612" s="285">
        <v>8</v>
      </c>
      <c r="C612" s="285" t="s">
        <v>126</v>
      </c>
      <c r="D612" s="175" t="s">
        <v>370</v>
      </c>
      <c r="E612" s="299" t="s">
        <v>35</v>
      </c>
      <c r="F612" s="300">
        <v>450.41514729387001</v>
      </c>
      <c r="G612" s="301">
        <v>47.691253615790004</v>
      </c>
      <c r="H612" s="302">
        <f t="shared" si="82"/>
        <v>0.10588288138692237</v>
      </c>
      <c r="I612" s="296">
        <f>VLOOKUP($A612&amp;"-"&amp;I$1,Datos_trabajo_input!$E$6:K706,7,0)</f>
        <v>0.35635775330601505</v>
      </c>
      <c r="J612" s="296">
        <f>VLOOKUP($A612&amp;"-"&amp;J$1,Datos_trabajo_input!$E$6:L706,7,0)</f>
        <v>0.16397431738439106</v>
      </c>
      <c r="K612" s="296">
        <f>VLOOKUP($A612&amp;"-"&amp;K$1,Datos_trabajo_input!$E$6:M706,7,0)</f>
        <v>0.13595976029003046</v>
      </c>
      <c r="L612" s="296">
        <f>VLOOKUP($A612&amp;"-"&amp;L$1,Datos_trabajo_input!$E$6:N706,7,0)</f>
        <v>8.8595715535092698E-3</v>
      </c>
      <c r="M612" s="296">
        <f>VLOOKUP($A612&amp;"-"&amp;M$1,Datos_trabajo_input!$E$6:O706,7,0)</f>
        <v>3.3871154849389367E-3</v>
      </c>
      <c r="N612" s="296">
        <f>VLOOKUP($A612&amp;"-"&amp;N$1,Datos_trabajo_input!$E$6:P706,7,0)</f>
        <v>0.30295789098572978</v>
      </c>
      <c r="O612" s="296">
        <f>VLOOKUP($A612&amp;"-"&amp;O$1,Datos_trabajo_input!$E$6:Q706,7,0)</f>
        <v>2.8503590995385436E-2</v>
      </c>
      <c r="P612" s="297">
        <f t="shared" si="83"/>
        <v>16.995147990870294</v>
      </c>
      <c r="Q612" s="297">
        <f t="shared" si="84"/>
        <v>7.8201407568550376</v>
      </c>
      <c r="R612" s="297">
        <f t="shared" si="85"/>
        <v>6.4840914095338569</v>
      </c>
      <c r="S612" s="297">
        <f t="shared" si="86"/>
        <v>0.42252407388564922</v>
      </c>
      <c r="T612" s="297">
        <f t="shared" si="87"/>
        <v>0.16153578361819237</v>
      </c>
      <c r="U612" s="297">
        <f t="shared" si="88"/>
        <v>14.448441613905299</v>
      </c>
      <c r="V612" s="297">
        <f t="shared" si="89"/>
        <v>1.3593719871216752</v>
      </c>
      <c r="W612" s="298">
        <f t="shared" si="90"/>
        <v>47.691253615790004</v>
      </c>
    </row>
    <row r="613" spans="1:23">
      <c r="A613" s="175">
        <v>2016</v>
      </c>
      <c r="B613" s="285">
        <v>8</v>
      </c>
      <c r="C613" s="285" t="s">
        <v>126</v>
      </c>
      <c r="D613" s="175" t="s">
        <v>370</v>
      </c>
      <c r="E613" s="299" t="s">
        <v>36</v>
      </c>
      <c r="F613" s="300">
        <v>177.90197306196001</v>
      </c>
      <c r="G613" s="301">
        <v>15.66139958262</v>
      </c>
      <c r="H613" s="302">
        <f t="shared" si="82"/>
        <v>8.8033872323413864E-2</v>
      </c>
      <c r="I613" s="296">
        <f>VLOOKUP($A613&amp;"-"&amp;I$1,Datos_trabajo_input!$E$6:K707,7,0)</f>
        <v>0.35635775330601505</v>
      </c>
      <c r="J613" s="296">
        <f>VLOOKUP($A613&amp;"-"&amp;J$1,Datos_trabajo_input!$E$6:L707,7,0)</f>
        <v>0.16397431738439106</v>
      </c>
      <c r="K613" s="296">
        <f>VLOOKUP($A613&amp;"-"&amp;K$1,Datos_trabajo_input!$E$6:M707,7,0)</f>
        <v>0.13595976029003046</v>
      </c>
      <c r="L613" s="296">
        <f>VLOOKUP($A613&amp;"-"&amp;L$1,Datos_trabajo_input!$E$6:N707,7,0)</f>
        <v>8.8595715535092698E-3</v>
      </c>
      <c r="M613" s="296">
        <f>VLOOKUP($A613&amp;"-"&amp;M$1,Datos_trabajo_input!$E$6:O707,7,0)</f>
        <v>3.3871154849389367E-3</v>
      </c>
      <c r="N613" s="296">
        <f>VLOOKUP($A613&amp;"-"&amp;N$1,Datos_trabajo_input!$E$6:P707,7,0)</f>
        <v>0.30295789098572978</v>
      </c>
      <c r="O613" s="296">
        <f>VLOOKUP($A613&amp;"-"&amp;O$1,Datos_trabajo_input!$E$6:Q707,7,0)</f>
        <v>2.8503590995385436E-2</v>
      </c>
      <c r="P613" s="297">
        <f t="shared" si="83"/>
        <v>5.5810611688902245</v>
      </c>
      <c r="Q613" s="297">
        <f t="shared" si="84"/>
        <v>2.5680673058443015</v>
      </c>
      <c r="R613" s="297">
        <f t="shared" si="85"/>
        <v>2.129320133059398</v>
      </c>
      <c r="S613" s="297">
        <f t="shared" si="86"/>
        <v>0.1387532902303221</v>
      </c>
      <c r="T613" s="297">
        <f t="shared" si="87"/>
        <v>5.3046969042108399E-2</v>
      </c>
      <c r="U613" s="297">
        <f t="shared" si="88"/>
        <v>4.7447445874353438</v>
      </c>
      <c r="V613" s="297">
        <f t="shared" si="89"/>
        <v>0.44640612811830066</v>
      </c>
      <c r="W613" s="298">
        <f t="shared" si="90"/>
        <v>15.661399582620001</v>
      </c>
    </row>
    <row r="614" spans="1:23">
      <c r="A614" s="175">
        <v>2016</v>
      </c>
      <c r="B614" s="285">
        <v>8</v>
      </c>
      <c r="C614" s="285" t="s">
        <v>126</v>
      </c>
      <c r="D614" s="175" t="s">
        <v>370</v>
      </c>
      <c r="E614" s="299" t="s">
        <v>37</v>
      </c>
      <c r="F614" s="300">
        <v>407.76016117688999</v>
      </c>
      <c r="G614" s="301">
        <v>32.353810357279997</v>
      </c>
      <c r="H614" s="302">
        <f t="shared" si="82"/>
        <v>7.9345197097969125E-2</v>
      </c>
      <c r="I614" s="296">
        <f>VLOOKUP($A614&amp;"-"&amp;I$1,Datos_trabajo_input!$E$6:K708,7,0)</f>
        <v>0.35635775330601505</v>
      </c>
      <c r="J614" s="296">
        <f>VLOOKUP($A614&amp;"-"&amp;J$1,Datos_trabajo_input!$E$6:L708,7,0)</f>
        <v>0.16397431738439106</v>
      </c>
      <c r="K614" s="296">
        <f>VLOOKUP($A614&amp;"-"&amp;K$1,Datos_trabajo_input!$E$6:M708,7,0)</f>
        <v>0.13595976029003046</v>
      </c>
      <c r="L614" s="296">
        <f>VLOOKUP($A614&amp;"-"&amp;L$1,Datos_trabajo_input!$E$6:N708,7,0)</f>
        <v>8.8595715535092698E-3</v>
      </c>
      <c r="M614" s="296">
        <f>VLOOKUP($A614&amp;"-"&amp;M$1,Datos_trabajo_input!$E$6:O708,7,0)</f>
        <v>3.3871154849389367E-3</v>
      </c>
      <c r="N614" s="296">
        <f>VLOOKUP($A614&amp;"-"&amp;N$1,Datos_trabajo_input!$E$6:P708,7,0)</f>
        <v>0.30295789098572978</v>
      </c>
      <c r="O614" s="296">
        <f>VLOOKUP($A614&amp;"-"&amp;O$1,Datos_trabajo_input!$E$6:Q708,7,0)</f>
        <v>2.8503590995385436E-2</v>
      </c>
      <c r="P614" s="297">
        <f t="shared" si="83"/>
        <v>11.52953116980918</v>
      </c>
      <c r="Q614" s="297">
        <f t="shared" si="84"/>
        <v>5.3051939681190285</v>
      </c>
      <c r="R614" s="297">
        <f t="shared" si="85"/>
        <v>4.398816300644893</v>
      </c>
      <c r="S614" s="297">
        <f t="shared" si="86"/>
        <v>0.28664089788899144</v>
      </c>
      <c r="T614" s="297">
        <f t="shared" si="87"/>
        <v>0.10958609205792083</v>
      </c>
      <c r="U614" s="297">
        <f t="shared" si="88"/>
        <v>9.8018421511938083</v>
      </c>
      <c r="V614" s="297">
        <f t="shared" si="89"/>
        <v>0.92219977756617422</v>
      </c>
      <c r="W614" s="298">
        <f t="shared" si="90"/>
        <v>32.353810357279997</v>
      </c>
    </row>
    <row r="615" spans="1:23">
      <c r="A615" s="175">
        <v>2016</v>
      </c>
      <c r="B615" s="285">
        <v>8</v>
      </c>
      <c r="C615" s="285" t="s">
        <v>126</v>
      </c>
      <c r="D615" s="175" t="s">
        <v>370</v>
      </c>
      <c r="E615" s="299" t="s">
        <v>38</v>
      </c>
      <c r="F615" s="300">
        <v>60.256959219439999</v>
      </c>
      <c r="G615" s="301">
        <v>6.6751822218900001</v>
      </c>
      <c r="H615" s="302">
        <f t="shared" si="82"/>
        <v>0.11077861060961841</v>
      </c>
      <c r="I615" s="296">
        <f>VLOOKUP($A615&amp;"-"&amp;I$1,Datos_trabajo_input!$E$6:K709,7,0)</f>
        <v>0.35635775330601505</v>
      </c>
      <c r="J615" s="296">
        <f>VLOOKUP($A615&amp;"-"&amp;J$1,Datos_trabajo_input!$E$6:L709,7,0)</f>
        <v>0.16397431738439106</v>
      </c>
      <c r="K615" s="296">
        <f>VLOOKUP($A615&amp;"-"&amp;K$1,Datos_trabajo_input!$E$6:M709,7,0)</f>
        <v>0.13595976029003046</v>
      </c>
      <c r="L615" s="296">
        <f>VLOOKUP($A615&amp;"-"&amp;L$1,Datos_trabajo_input!$E$6:N709,7,0)</f>
        <v>8.8595715535092698E-3</v>
      </c>
      <c r="M615" s="296">
        <f>VLOOKUP($A615&amp;"-"&amp;M$1,Datos_trabajo_input!$E$6:O709,7,0)</f>
        <v>3.3871154849389367E-3</v>
      </c>
      <c r="N615" s="296">
        <f>VLOOKUP($A615&amp;"-"&amp;N$1,Datos_trabajo_input!$E$6:P709,7,0)</f>
        <v>0.30295789098572978</v>
      </c>
      <c r="O615" s="296">
        <f>VLOOKUP($A615&amp;"-"&amp;O$1,Datos_trabajo_input!$E$6:Q709,7,0)</f>
        <v>2.8503590995385436E-2</v>
      </c>
      <c r="P615" s="297">
        <f t="shared" si="83"/>
        <v>2.3787529395009739</v>
      </c>
      <c r="Q615" s="297">
        <f t="shared" si="84"/>
        <v>1.0945584482508355</v>
      </c>
      <c r="R615" s="297">
        <f t="shared" si="85"/>
        <v>0.90755617478043726</v>
      </c>
      <c r="S615" s="297">
        <f t="shared" si="86"/>
        <v>5.9139254527547445E-2</v>
      </c>
      <c r="T615" s="297">
        <f t="shared" si="87"/>
        <v>2.2609613068552716E-2</v>
      </c>
      <c r="U615" s="297">
        <f t="shared" si="88"/>
        <v>2.0222991278892324</v>
      </c>
      <c r="V615" s="297">
        <f t="shared" si="89"/>
        <v>0.19026666387242075</v>
      </c>
      <c r="W615" s="298">
        <f t="shared" si="90"/>
        <v>6.6751822218900001</v>
      </c>
    </row>
    <row r="616" spans="1:23">
      <c r="A616" s="178">
        <v>2016</v>
      </c>
      <c r="B616" s="285">
        <v>8</v>
      </c>
      <c r="C616" s="285" t="s">
        <v>126</v>
      </c>
      <c r="D616" s="178" t="s">
        <v>370</v>
      </c>
      <c r="E616" s="304" t="s">
        <v>39</v>
      </c>
      <c r="F616" s="305">
        <v>82.544412615819994</v>
      </c>
      <c r="G616" s="306">
        <v>6.0726033617899997</v>
      </c>
      <c r="H616" s="307">
        <f t="shared" si="82"/>
        <v>7.3567709422723046E-2</v>
      </c>
      <c r="I616" s="296">
        <f>VLOOKUP($A616&amp;"-"&amp;I$1,Datos_trabajo_input!$E$6:K710,7,0)</f>
        <v>0.35635775330601505</v>
      </c>
      <c r="J616" s="296">
        <f>VLOOKUP($A616&amp;"-"&amp;J$1,Datos_trabajo_input!$E$6:L710,7,0)</f>
        <v>0.16397431738439106</v>
      </c>
      <c r="K616" s="296">
        <f>VLOOKUP($A616&amp;"-"&amp;K$1,Datos_trabajo_input!$E$6:M710,7,0)</f>
        <v>0.13595976029003046</v>
      </c>
      <c r="L616" s="296">
        <f>VLOOKUP($A616&amp;"-"&amp;L$1,Datos_trabajo_input!$E$6:N710,7,0)</f>
        <v>8.8595715535092698E-3</v>
      </c>
      <c r="M616" s="296">
        <f>VLOOKUP($A616&amp;"-"&amp;M$1,Datos_trabajo_input!$E$6:O710,7,0)</f>
        <v>3.3871154849389367E-3</v>
      </c>
      <c r="N616" s="296">
        <f>VLOOKUP($A616&amp;"-"&amp;N$1,Datos_trabajo_input!$E$6:P710,7,0)</f>
        <v>0.30295789098572978</v>
      </c>
      <c r="O616" s="296">
        <f>VLOOKUP($A616&amp;"-"&amp;O$1,Datos_trabajo_input!$E$6:Q710,7,0)</f>
        <v>2.8503590995385436E-2</v>
      </c>
      <c r="P616" s="297">
        <f t="shared" si="83"/>
        <v>2.1640192907260385</v>
      </c>
      <c r="Q616" s="297">
        <f t="shared" si="84"/>
        <v>0.99575099099567355</v>
      </c>
      <c r="R616" s="297">
        <f t="shared" si="85"/>
        <v>0.82562969740540149</v>
      </c>
      <c r="S616" s="297">
        <f t="shared" si="86"/>
        <v>5.3800663999859444E-2</v>
      </c>
      <c r="T616" s="297">
        <f t="shared" si="87"/>
        <v>2.0568608880611152E-2</v>
      </c>
      <c r="U616" s="297">
        <f t="shared" si="88"/>
        <v>1.8397431072807509</v>
      </c>
      <c r="V616" s="297">
        <f t="shared" si="89"/>
        <v>0.17309100250166476</v>
      </c>
      <c r="W616" s="298">
        <f t="shared" si="90"/>
        <v>6.0726033617899997</v>
      </c>
    </row>
    <row r="617" spans="1:23">
      <c r="A617" s="172">
        <v>2016</v>
      </c>
      <c r="B617" s="285">
        <v>7</v>
      </c>
      <c r="C617" s="285" t="s">
        <v>125</v>
      </c>
      <c r="D617" s="172" t="s">
        <v>371</v>
      </c>
      <c r="E617" s="172" t="s">
        <v>34</v>
      </c>
      <c r="F617" s="293">
        <v>894.24660981762997</v>
      </c>
      <c r="G617" s="294">
        <v>71.097403234949994</v>
      </c>
      <c r="H617" s="295">
        <f t="shared" si="82"/>
        <v>7.9505365135741912E-2</v>
      </c>
      <c r="I617" s="296">
        <f>VLOOKUP($A617&amp;"-"&amp;I$1,Datos_trabajo_input!$E$6:K711,7,0)</f>
        <v>0.35635775330601505</v>
      </c>
      <c r="J617" s="296">
        <f>VLOOKUP($A617&amp;"-"&amp;J$1,Datos_trabajo_input!$E$6:L711,7,0)</f>
        <v>0.16397431738439106</v>
      </c>
      <c r="K617" s="296">
        <f>VLOOKUP($A617&amp;"-"&amp;K$1,Datos_trabajo_input!$E$6:M711,7,0)</f>
        <v>0.13595976029003046</v>
      </c>
      <c r="L617" s="296">
        <f>VLOOKUP($A617&amp;"-"&amp;L$1,Datos_trabajo_input!$E$6:N711,7,0)</f>
        <v>8.8595715535092698E-3</v>
      </c>
      <c r="M617" s="296">
        <f>VLOOKUP($A617&amp;"-"&amp;M$1,Datos_trabajo_input!$E$6:O711,7,0)</f>
        <v>3.3871154849389367E-3</v>
      </c>
      <c r="N617" s="296">
        <f>VLOOKUP($A617&amp;"-"&amp;N$1,Datos_trabajo_input!$E$6:P711,7,0)</f>
        <v>0.30295789098572978</v>
      </c>
      <c r="O617" s="296">
        <f>VLOOKUP($A617&amp;"-"&amp;O$1,Datos_trabajo_input!$E$6:Q711,7,0)</f>
        <v>2.8503590995385436E-2</v>
      </c>
      <c r="P617" s="297">
        <f t="shared" si="83"/>
        <v>25.336110882698584</v>
      </c>
      <c r="Q617" s="297">
        <f t="shared" si="84"/>
        <v>11.658148163253722</v>
      </c>
      <c r="R617" s="297">
        <f t="shared" si="85"/>
        <v>9.6663859010674376</v>
      </c>
      <c r="S617" s="297">
        <f t="shared" si="86"/>
        <v>0.62989253122874089</v>
      </c>
      <c r="T617" s="297">
        <f t="shared" si="87"/>
        <v>0.24081511543604678</v>
      </c>
      <c r="U617" s="297">
        <f t="shared" si="88"/>
        <v>21.539519338622451</v>
      </c>
      <c r="V617" s="297">
        <f t="shared" si="89"/>
        <v>2.0265313026430078</v>
      </c>
      <c r="W617" s="298">
        <f t="shared" si="90"/>
        <v>71.097403234949994</v>
      </c>
    </row>
    <row r="618" spans="1:23">
      <c r="A618" s="175">
        <v>2016</v>
      </c>
      <c r="B618" s="285">
        <v>7</v>
      </c>
      <c r="C618" s="285" t="s">
        <v>125</v>
      </c>
      <c r="D618" s="175" t="s">
        <v>371</v>
      </c>
      <c r="E618" s="299" t="s">
        <v>25</v>
      </c>
      <c r="F618" s="300">
        <v>74.086117489079996</v>
      </c>
      <c r="G618" s="301">
        <v>6.3211778950599999</v>
      </c>
      <c r="H618" s="302">
        <f t="shared" si="82"/>
        <v>8.5322029407084485E-2</v>
      </c>
      <c r="I618" s="296">
        <f>VLOOKUP($A618&amp;"-"&amp;I$1,Datos_trabajo_input!$E$6:K712,7,0)</f>
        <v>0.35635775330601505</v>
      </c>
      <c r="J618" s="296">
        <f>VLOOKUP($A618&amp;"-"&amp;J$1,Datos_trabajo_input!$E$6:L712,7,0)</f>
        <v>0.16397431738439106</v>
      </c>
      <c r="K618" s="296">
        <f>VLOOKUP($A618&amp;"-"&amp;K$1,Datos_trabajo_input!$E$6:M712,7,0)</f>
        <v>0.13595976029003046</v>
      </c>
      <c r="L618" s="296">
        <f>VLOOKUP($A618&amp;"-"&amp;L$1,Datos_trabajo_input!$E$6:N712,7,0)</f>
        <v>8.8595715535092698E-3</v>
      </c>
      <c r="M618" s="296">
        <f>VLOOKUP($A618&amp;"-"&amp;M$1,Datos_trabajo_input!$E$6:O712,7,0)</f>
        <v>3.3871154849389367E-3</v>
      </c>
      <c r="N618" s="296">
        <f>VLOOKUP($A618&amp;"-"&amp;N$1,Datos_trabajo_input!$E$6:P712,7,0)</f>
        <v>0.30295789098572978</v>
      </c>
      <c r="O618" s="296">
        <f>VLOOKUP($A618&amp;"-"&amp;O$1,Datos_trabajo_input!$E$6:Q712,7,0)</f>
        <v>2.8503590995385436E-2</v>
      </c>
      <c r="P618" s="297">
        <f t="shared" si="83"/>
        <v>2.2526007529312269</v>
      </c>
      <c r="Q618" s="297">
        <f t="shared" si="84"/>
        <v>1.0365108304077655</v>
      </c>
      <c r="R618" s="297">
        <f t="shared" si="85"/>
        <v>0.85942583136299688</v>
      </c>
      <c r="S618" s="297">
        <f t="shared" si="86"/>
        <v>5.6002927863745181E-2</v>
      </c>
      <c r="T618" s="297">
        <f t="shared" si="87"/>
        <v>2.1410559531411438E-2</v>
      </c>
      <c r="U618" s="297">
        <f t="shared" si="88"/>
        <v>1.9150507236329923</v>
      </c>
      <c r="V618" s="297">
        <f t="shared" si="89"/>
        <v>0.18017626932986167</v>
      </c>
      <c r="W618" s="298">
        <f t="shared" si="90"/>
        <v>6.3211778950600008</v>
      </c>
    </row>
    <row r="619" spans="1:23">
      <c r="A619" s="175">
        <v>2016</v>
      </c>
      <c r="B619" s="285">
        <v>7</v>
      </c>
      <c r="C619" s="285" t="s">
        <v>125</v>
      </c>
      <c r="D619" s="175" t="s">
        <v>371</v>
      </c>
      <c r="E619" s="299" t="s">
        <v>26</v>
      </c>
      <c r="F619" s="300">
        <v>167.73754604395</v>
      </c>
      <c r="G619" s="301">
        <v>15.627124461739999</v>
      </c>
      <c r="H619" s="302">
        <f t="shared" si="82"/>
        <v>9.316414142392089E-2</v>
      </c>
      <c r="I619" s="296">
        <f>VLOOKUP($A619&amp;"-"&amp;I$1,Datos_trabajo_input!$E$6:K713,7,0)</f>
        <v>0.35635775330601505</v>
      </c>
      <c r="J619" s="296">
        <f>VLOOKUP($A619&amp;"-"&amp;J$1,Datos_trabajo_input!$E$6:L713,7,0)</f>
        <v>0.16397431738439106</v>
      </c>
      <c r="K619" s="296">
        <f>VLOOKUP($A619&amp;"-"&amp;K$1,Datos_trabajo_input!$E$6:M713,7,0)</f>
        <v>0.13595976029003046</v>
      </c>
      <c r="L619" s="296">
        <f>VLOOKUP($A619&amp;"-"&amp;L$1,Datos_trabajo_input!$E$6:N713,7,0)</f>
        <v>8.8595715535092698E-3</v>
      </c>
      <c r="M619" s="296">
        <f>VLOOKUP($A619&amp;"-"&amp;M$1,Datos_trabajo_input!$E$6:O713,7,0)</f>
        <v>3.3871154849389367E-3</v>
      </c>
      <c r="N619" s="296">
        <f>VLOOKUP($A619&amp;"-"&amp;N$1,Datos_trabajo_input!$E$6:P713,7,0)</f>
        <v>0.30295789098572978</v>
      </c>
      <c r="O619" s="296">
        <f>VLOOKUP($A619&amp;"-"&amp;O$1,Datos_trabajo_input!$E$6:Q713,7,0)</f>
        <v>2.8503590995385436E-2</v>
      </c>
      <c r="P619" s="297">
        <f t="shared" si="83"/>
        <v>5.5688469638191362</v>
      </c>
      <c r="Q619" s="297">
        <f t="shared" si="84"/>
        <v>2.5624470662947361</v>
      </c>
      <c r="R619" s="297">
        <f t="shared" si="85"/>
        <v>2.1246600958406416</v>
      </c>
      <c r="S619" s="297">
        <f t="shared" si="86"/>
        <v>0.13844962734438054</v>
      </c>
      <c r="T619" s="297">
        <f t="shared" si="87"/>
        <v>5.2930875249427599E-2</v>
      </c>
      <c r="U619" s="297">
        <f t="shared" si="88"/>
        <v>4.7343606691002575</v>
      </c>
      <c r="V619" s="297">
        <f t="shared" si="89"/>
        <v>0.44542916409141975</v>
      </c>
      <c r="W619" s="298">
        <f t="shared" si="90"/>
        <v>15.627124461740001</v>
      </c>
    </row>
    <row r="620" spans="1:23">
      <c r="A620" s="175">
        <v>2016</v>
      </c>
      <c r="B620" s="285">
        <v>7</v>
      </c>
      <c r="C620" s="285" t="s">
        <v>125</v>
      </c>
      <c r="D620" s="175" t="s">
        <v>371</v>
      </c>
      <c r="E620" s="299" t="s">
        <v>27</v>
      </c>
      <c r="F620" s="300">
        <v>279.66615376294999</v>
      </c>
      <c r="G620" s="301">
        <v>20.319676193789999</v>
      </c>
      <c r="H620" s="302">
        <f t="shared" si="82"/>
        <v>7.2656901524856377E-2</v>
      </c>
      <c r="I620" s="296">
        <f>VLOOKUP($A620&amp;"-"&amp;I$1,Datos_trabajo_input!$E$6:K714,7,0)</f>
        <v>0.35635775330601505</v>
      </c>
      <c r="J620" s="296">
        <f>VLOOKUP($A620&amp;"-"&amp;J$1,Datos_trabajo_input!$E$6:L714,7,0)</f>
        <v>0.16397431738439106</v>
      </c>
      <c r="K620" s="296">
        <f>VLOOKUP($A620&amp;"-"&amp;K$1,Datos_trabajo_input!$E$6:M714,7,0)</f>
        <v>0.13595976029003046</v>
      </c>
      <c r="L620" s="296">
        <f>VLOOKUP($A620&amp;"-"&amp;L$1,Datos_trabajo_input!$E$6:N714,7,0)</f>
        <v>8.8595715535092698E-3</v>
      </c>
      <c r="M620" s="296">
        <f>VLOOKUP($A620&amp;"-"&amp;M$1,Datos_trabajo_input!$E$6:O714,7,0)</f>
        <v>3.3871154849389367E-3</v>
      </c>
      <c r="N620" s="296">
        <f>VLOOKUP($A620&amp;"-"&amp;N$1,Datos_trabajo_input!$E$6:P714,7,0)</f>
        <v>0.30295789098572978</v>
      </c>
      <c r="O620" s="296">
        <f>VLOOKUP($A620&amp;"-"&amp;O$1,Datos_trabajo_input!$E$6:Q714,7,0)</f>
        <v>2.8503590995385436E-2</v>
      </c>
      <c r="P620" s="297">
        <f t="shared" si="83"/>
        <v>7.2410741563247232</v>
      </c>
      <c r="Q620" s="297">
        <f t="shared" si="84"/>
        <v>3.3319050333485762</v>
      </c>
      <c r="R620" s="297">
        <f t="shared" si="85"/>
        <v>2.7626583044787267</v>
      </c>
      <c r="S620" s="297">
        <f t="shared" si="86"/>
        <v>0.1800236251830214</v>
      </c>
      <c r="T620" s="297">
        <f t="shared" si="87"/>
        <v>6.8825089884931176E-2</v>
      </c>
      <c r="U620" s="297">
        <f t="shared" si="88"/>
        <v>6.1560062451835593</v>
      </c>
      <c r="V620" s="297">
        <f t="shared" si="89"/>
        <v>0.57918373938646039</v>
      </c>
      <c r="W620" s="298">
        <f t="shared" si="90"/>
        <v>20.319676193790002</v>
      </c>
    </row>
    <row r="621" spans="1:23">
      <c r="A621" s="175">
        <v>2016</v>
      </c>
      <c r="B621" s="285">
        <v>7</v>
      </c>
      <c r="C621" s="285" t="s">
        <v>125</v>
      </c>
      <c r="D621" s="175" t="s">
        <v>371</v>
      </c>
      <c r="E621" s="299" t="s">
        <v>28</v>
      </c>
      <c r="F621" s="300">
        <v>129.19077519000999</v>
      </c>
      <c r="G621" s="301">
        <v>8.6238330022100005</v>
      </c>
      <c r="H621" s="302">
        <f t="shared" si="82"/>
        <v>6.6752699560214887E-2</v>
      </c>
      <c r="I621" s="296">
        <f>VLOOKUP($A621&amp;"-"&amp;I$1,Datos_trabajo_input!$E$6:K715,7,0)</f>
        <v>0.35635775330601505</v>
      </c>
      <c r="J621" s="296">
        <f>VLOOKUP($A621&amp;"-"&amp;J$1,Datos_trabajo_input!$E$6:L715,7,0)</f>
        <v>0.16397431738439106</v>
      </c>
      <c r="K621" s="296">
        <f>VLOOKUP($A621&amp;"-"&amp;K$1,Datos_trabajo_input!$E$6:M715,7,0)</f>
        <v>0.13595976029003046</v>
      </c>
      <c r="L621" s="296">
        <f>VLOOKUP($A621&amp;"-"&amp;L$1,Datos_trabajo_input!$E$6:N715,7,0)</f>
        <v>8.8595715535092698E-3</v>
      </c>
      <c r="M621" s="296">
        <f>VLOOKUP($A621&amp;"-"&amp;M$1,Datos_trabajo_input!$E$6:O715,7,0)</f>
        <v>3.3871154849389367E-3</v>
      </c>
      <c r="N621" s="296">
        <f>VLOOKUP($A621&amp;"-"&amp;N$1,Datos_trabajo_input!$E$6:P715,7,0)</f>
        <v>0.30295789098572978</v>
      </c>
      <c r="O621" s="296">
        <f>VLOOKUP($A621&amp;"-"&amp;O$1,Datos_trabajo_input!$E$6:Q715,7,0)</f>
        <v>2.8503590995385436E-2</v>
      </c>
      <c r="P621" s="297">
        <f t="shared" si="83"/>
        <v>3.0731697535538225</v>
      </c>
      <c r="Q621" s="297">
        <f t="shared" si="84"/>
        <v>1.4140871297743687</v>
      </c>
      <c r="R621" s="297">
        <f t="shared" si="85"/>
        <v>1.1724942677617254</v>
      </c>
      <c r="S621" s="297">
        <f t="shared" si="86"/>
        <v>7.640346554859416E-2</v>
      </c>
      <c r="T621" s="297">
        <f t="shared" si="87"/>
        <v>2.9209918301312931E-2</v>
      </c>
      <c r="U621" s="297">
        <f t="shared" si="88"/>
        <v>2.6126582585626763</v>
      </c>
      <c r="V621" s="297">
        <f t="shared" si="89"/>
        <v>0.24581020870750073</v>
      </c>
      <c r="W621" s="298">
        <f t="shared" si="90"/>
        <v>8.6238330022100023</v>
      </c>
    </row>
    <row r="622" spans="1:23">
      <c r="A622" s="175">
        <v>2016</v>
      </c>
      <c r="B622" s="285">
        <v>7</v>
      </c>
      <c r="C622" s="285" t="s">
        <v>125</v>
      </c>
      <c r="D622" s="175" t="s">
        <v>371</v>
      </c>
      <c r="E622" s="299" t="s">
        <v>29</v>
      </c>
      <c r="F622" s="300">
        <v>347.63628562157999</v>
      </c>
      <c r="G622" s="301">
        <v>34.701769623540002</v>
      </c>
      <c r="H622" s="302">
        <f t="shared" si="82"/>
        <v>9.9822058452536416E-2</v>
      </c>
      <c r="I622" s="296">
        <f>VLOOKUP($A622&amp;"-"&amp;I$1,Datos_trabajo_input!$E$6:K716,7,0)</f>
        <v>0.35635775330601505</v>
      </c>
      <c r="J622" s="296">
        <f>VLOOKUP($A622&amp;"-"&amp;J$1,Datos_trabajo_input!$E$6:L716,7,0)</f>
        <v>0.16397431738439106</v>
      </c>
      <c r="K622" s="296">
        <f>VLOOKUP($A622&amp;"-"&amp;K$1,Datos_trabajo_input!$E$6:M716,7,0)</f>
        <v>0.13595976029003046</v>
      </c>
      <c r="L622" s="296">
        <f>VLOOKUP($A622&amp;"-"&amp;L$1,Datos_trabajo_input!$E$6:N716,7,0)</f>
        <v>8.8595715535092698E-3</v>
      </c>
      <c r="M622" s="296">
        <f>VLOOKUP($A622&amp;"-"&amp;M$1,Datos_trabajo_input!$E$6:O716,7,0)</f>
        <v>3.3871154849389367E-3</v>
      </c>
      <c r="N622" s="296">
        <f>VLOOKUP($A622&amp;"-"&amp;N$1,Datos_trabajo_input!$E$6:P716,7,0)</f>
        <v>0.30295789098572978</v>
      </c>
      <c r="O622" s="296">
        <f>VLOOKUP($A622&amp;"-"&amp;O$1,Datos_trabajo_input!$E$6:Q716,7,0)</f>
        <v>2.8503590995385436E-2</v>
      </c>
      <c r="P622" s="297">
        <f t="shared" si="83"/>
        <v>12.366244658787634</v>
      </c>
      <c r="Q622" s="297">
        <f t="shared" si="84"/>
        <v>5.690198986050369</v>
      </c>
      <c r="R622" s="297">
        <f t="shared" si="85"/>
        <v>4.7180442796563593</v>
      </c>
      <c r="S622" s="297">
        <f t="shared" si="86"/>
        <v>0.30744281101314708</v>
      </c>
      <c r="T622" s="297">
        <f t="shared" si="87"/>
        <v>0.11753890124667596</v>
      </c>
      <c r="U622" s="297">
        <f t="shared" si="88"/>
        <v>10.513174938620342</v>
      </c>
      <c r="V622" s="297">
        <f t="shared" si="89"/>
        <v>0.98912504816547464</v>
      </c>
      <c r="W622" s="298">
        <f t="shared" si="90"/>
        <v>34.701769623540002</v>
      </c>
    </row>
    <row r="623" spans="1:23">
      <c r="A623" s="175">
        <v>2016</v>
      </c>
      <c r="B623" s="285">
        <v>7</v>
      </c>
      <c r="C623" s="285" t="s">
        <v>125</v>
      </c>
      <c r="D623" s="175" t="s">
        <v>371</v>
      </c>
      <c r="E623" s="299" t="s">
        <v>30</v>
      </c>
      <c r="F623" s="300">
        <v>799.96288047751</v>
      </c>
      <c r="G623" s="301">
        <v>77.672317663019996</v>
      </c>
      <c r="H623" s="302">
        <f t="shared" si="82"/>
        <v>9.7094902224283464E-2</v>
      </c>
      <c r="I623" s="296">
        <f>VLOOKUP($A623&amp;"-"&amp;I$1,Datos_trabajo_input!$E$6:K717,7,0)</f>
        <v>0.35635775330601505</v>
      </c>
      <c r="J623" s="296">
        <f>VLOOKUP($A623&amp;"-"&amp;J$1,Datos_trabajo_input!$E$6:L717,7,0)</f>
        <v>0.16397431738439106</v>
      </c>
      <c r="K623" s="296">
        <f>VLOOKUP($A623&amp;"-"&amp;K$1,Datos_trabajo_input!$E$6:M717,7,0)</f>
        <v>0.13595976029003046</v>
      </c>
      <c r="L623" s="296">
        <f>VLOOKUP($A623&amp;"-"&amp;L$1,Datos_trabajo_input!$E$6:N717,7,0)</f>
        <v>8.8595715535092698E-3</v>
      </c>
      <c r="M623" s="296">
        <f>VLOOKUP($A623&amp;"-"&amp;M$1,Datos_trabajo_input!$E$6:O717,7,0)</f>
        <v>3.3871154849389367E-3</v>
      </c>
      <c r="N623" s="296">
        <f>VLOOKUP($A623&amp;"-"&amp;N$1,Datos_trabajo_input!$E$6:P717,7,0)</f>
        <v>0.30295789098572978</v>
      </c>
      <c r="O623" s="296">
        <f>VLOOKUP($A623&amp;"-"&amp;O$1,Datos_trabajo_input!$E$6:Q717,7,0)</f>
        <v>2.8503590995385436E-2</v>
      </c>
      <c r="P623" s="297">
        <f t="shared" si="83"/>
        <v>27.679132616464916</v>
      </c>
      <c r="Q623" s="297">
        <f t="shared" si="84"/>
        <v>12.736265268457284</v>
      </c>
      <c r="R623" s="297">
        <f t="shared" si="85"/>
        <v>10.560309690635297</v>
      </c>
      <c r="S623" s="297">
        <f t="shared" si="86"/>
        <v>0.68814345606242755</v>
      </c>
      <c r="T623" s="297">
        <f t="shared" si="87"/>
        <v>0.26308510990751111</v>
      </c>
      <c r="U623" s="297">
        <f t="shared" si="88"/>
        <v>23.531441547162185</v>
      </c>
      <c r="V623" s="297">
        <f t="shared" si="89"/>
        <v>2.213939974330374</v>
      </c>
      <c r="W623" s="298">
        <f t="shared" si="90"/>
        <v>77.672317663019996</v>
      </c>
    </row>
    <row r="624" spans="1:23">
      <c r="A624" s="175">
        <v>2016</v>
      </c>
      <c r="B624" s="285">
        <v>7</v>
      </c>
      <c r="C624" s="285" t="s">
        <v>125</v>
      </c>
      <c r="D624" s="175" t="s">
        <v>371</v>
      </c>
      <c r="E624" s="299" t="s">
        <v>118</v>
      </c>
      <c r="F624" s="300">
        <v>3317.4360449420401</v>
      </c>
      <c r="G624" s="301">
        <v>306.79853349976003</v>
      </c>
      <c r="H624" s="302">
        <f t="shared" si="82"/>
        <v>9.2480617363377149E-2</v>
      </c>
      <c r="I624" s="296">
        <f>VLOOKUP($A624&amp;"-"&amp;I$1,Datos_trabajo_input!$E$6:K718,7,0)</f>
        <v>0.35635775330601505</v>
      </c>
      <c r="J624" s="296">
        <f>VLOOKUP($A624&amp;"-"&amp;J$1,Datos_trabajo_input!$E$6:L718,7,0)</f>
        <v>0.16397431738439106</v>
      </c>
      <c r="K624" s="296">
        <f>VLOOKUP($A624&amp;"-"&amp;K$1,Datos_trabajo_input!$E$6:M718,7,0)</f>
        <v>0.13595976029003046</v>
      </c>
      <c r="L624" s="296">
        <f>VLOOKUP($A624&amp;"-"&amp;L$1,Datos_trabajo_input!$E$6:N718,7,0)</f>
        <v>8.8595715535092698E-3</v>
      </c>
      <c r="M624" s="296">
        <f>VLOOKUP($A624&amp;"-"&amp;M$1,Datos_trabajo_input!$E$6:O718,7,0)</f>
        <v>3.3871154849389367E-3</v>
      </c>
      <c r="N624" s="296">
        <f>VLOOKUP($A624&amp;"-"&amp;N$1,Datos_trabajo_input!$E$6:P718,7,0)</f>
        <v>0.30295789098572978</v>
      </c>
      <c r="O624" s="296">
        <f>VLOOKUP($A624&amp;"-"&amp;O$1,Datos_trabajo_input!$E$6:Q718,7,0)</f>
        <v>2.8503590995385436E-2</v>
      </c>
      <c r="P624" s="297">
        <f t="shared" si="83"/>
        <v>109.33003611555468</v>
      </c>
      <c r="Q624" s="297">
        <f t="shared" si="84"/>
        <v>50.307080105155379</v>
      </c>
      <c r="R624" s="297">
        <f t="shared" si="85"/>
        <v>41.71225507196025</v>
      </c>
      <c r="S624" s="297">
        <f t="shared" si="86"/>
        <v>2.7181035600528345</v>
      </c>
      <c r="T624" s="297">
        <f t="shared" si="87"/>
        <v>1.0391620635735943</v>
      </c>
      <c r="U624" s="297">
        <f t="shared" si="88"/>
        <v>92.94703666660206</v>
      </c>
      <c r="V624" s="297">
        <f t="shared" si="89"/>
        <v>8.7448599168612162</v>
      </c>
      <c r="W624" s="298">
        <f t="shared" si="90"/>
        <v>306.79853349976003</v>
      </c>
    </row>
    <row r="625" spans="1:23">
      <c r="A625" s="175">
        <v>2016</v>
      </c>
      <c r="B625" s="285">
        <v>7</v>
      </c>
      <c r="C625" s="285" t="s">
        <v>125</v>
      </c>
      <c r="D625" s="175" t="s">
        <v>371</v>
      </c>
      <c r="E625" s="299" t="s">
        <v>32</v>
      </c>
      <c r="F625" s="300">
        <v>416.53939730153002</v>
      </c>
      <c r="G625" s="301">
        <v>32.100512716010002</v>
      </c>
      <c r="H625" s="302">
        <f t="shared" si="82"/>
        <v>7.7064769680772027E-2</v>
      </c>
      <c r="I625" s="296">
        <f>VLOOKUP($A625&amp;"-"&amp;I$1,Datos_trabajo_input!$E$6:K719,7,0)</f>
        <v>0.35635775330601505</v>
      </c>
      <c r="J625" s="296">
        <f>VLOOKUP($A625&amp;"-"&amp;J$1,Datos_trabajo_input!$E$6:L719,7,0)</f>
        <v>0.16397431738439106</v>
      </c>
      <c r="K625" s="296">
        <f>VLOOKUP($A625&amp;"-"&amp;K$1,Datos_trabajo_input!$E$6:M719,7,0)</f>
        <v>0.13595976029003046</v>
      </c>
      <c r="L625" s="296">
        <f>VLOOKUP($A625&amp;"-"&amp;L$1,Datos_trabajo_input!$E$6:N719,7,0)</f>
        <v>8.8595715535092698E-3</v>
      </c>
      <c r="M625" s="296">
        <f>VLOOKUP($A625&amp;"-"&amp;M$1,Datos_trabajo_input!$E$6:O719,7,0)</f>
        <v>3.3871154849389367E-3</v>
      </c>
      <c r="N625" s="296">
        <f>VLOOKUP($A625&amp;"-"&amp;N$1,Datos_trabajo_input!$E$6:P719,7,0)</f>
        <v>0.30295789098572978</v>
      </c>
      <c r="O625" s="296">
        <f>VLOOKUP($A625&amp;"-"&amp;O$1,Datos_trabajo_input!$E$6:Q719,7,0)</f>
        <v>2.8503590995385436E-2</v>
      </c>
      <c r="P625" s="297">
        <f t="shared" si="83"/>
        <v>11.439266591448492</v>
      </c>
      <c r="Q625" s="297">
        <f t="shared" si="84"/>
        <v>5.263659660296705</v>
      </c>
      <c r="R625" s="297">
        <f t="shared" si="85"/>
        <v>4.3643780140557942</v>
      </c>
      <c r="S625" s="297">
        <f t="shared" si="86"/>
        <v>0.28439678931182483</v>
      </c>
      <c r="T625" s="297">
        <f t="shared" si="87"/>
        <v>0.10872814369487672</v>
      </c>
      <c r="U625" s="297">
        <f t="shared" si="88"/>
        <v>9.7251036320029911</v>
      </c>
      <c r="V625" s="297">
        <f t="shared" si="89"/>
        <v>0.91497988519931839</v>
      </c>
      <c r="W625" s="298">
        <f t="shared" si="90"/>
        <v>32.100512716010002</v>
      </c>
    </row>
    <row r="626" spans="1:23">
      <c r="A626" s="175">
        <v>2016</v>
      </c>
      <c r="B626" s="285">
        <v>7</v>
      </c>
      <c r="C626" s="285" t="s">
        <v>125</v>
      </c>
      <c r="D626" s="175" t="s">
        <v>371</v>
      </c>
      <c r="E626" s="299" t="s">
        <v>33</v>
      </c>
      <c r="F626" s="300">
        <v>466.31789396695001</v>
      </c>
      <c r="G626" s="301">
        <v>36.936074737029998</v>
      </c>
      <c r="H626" s="302">
        <f t="shared" si="82"/>
        <v>7.9207929215017042E-2</v>
      </c>
      <c r="I626" s="296">
        <f>VLOOKUP($A626&amp;"-"&amp;I$1,Datos_trabajo_input!$E$6:K720,7,0)</f>
        <v>0.35635775330601505</v>
      </c>
      <c r="J626" s="296">
        <f>VLOOKUP($A626&amp;"-"&amp;J$1,Datos_trabajo_input!$E$6:L720,7,0)</f>
        <v>0.16397431738439106</v>
      </c>
      <c r="K626" s="296">
        <f>VLOOKUP($A626&amp;"-"&amp;K$1,Datos_trabajo_input!$E$6:M720,7,0)</f>
        <v>0.13595976029003046</v>
      </c>
      <c r="L626" s="296">
        <f>VLOOKUP($A626&amp;"-"&amp;L$1,Datos_trabajo_input!$E$6:N720,7,0)</f>
        <v>8.8595715535092698E-3</v>
      </c>
      <c r="M626" s="296">
        <f>VLOOKUP($A626&amp;"-"&amp;M$1,Datos_trabajo_input!$E$6:O720,7,0)</f>
        <v>3.3871154849389367E-3</v>
      </c>
      <c r="N626" s="296">
        <f>VLOOKUP($A626&amp;"-"&amp;N$1,Datos_trabajo_input!$E$6:P720,7,0)</f>
        <v>0.30295789098572978</v>
      </c>
      <c r="O626" s="296">
        <f>VLOOKUP($A626&amp;"-"&amp;O$1,Datos_trabajo_input!$E$6:Q720,7,0)</f>
        <v>2.8503590995385436E-2</v>
      </c>
      <c r="P626" s="297">
        <f t="shared" si="83"/>
        <v>13.16245660923107</v>
      </c>
      <c r="Q626" s="297">
        <f t="shared" si="84"/>
        <v>6.056567641863345</v>
      </c>
      <c r="R626" s="297">
        <f t="shared" si="85"/>
        <v>5.0218198673012484</v>
      </c>
      <c r="S626" s="297">
        <f t="shared" si="86"/>
        <v>0.32723779703848332</v>
      </c>
      <c r="T626" s="297">
        <f t="shared" si="87"/>
        <v>0.12510675069465615</v>
      </c>
      <c r="U626" s="297">
        <f t="shared" si="88"/>
        <v>11.190075303621901</v>
      </c>
      <c r="V626" s="297">
        <f t="shared" si="89"/>
        <v>1.0528107672792917</v>
      </c>
      <c r="W626" s="298">
        <f t="shared" si="90"/>
        <v>36.93607473702999</v>
      </c>
    </row>
    <row r="627" spans="1:23">
      <c r="A627" s="175">
        <v>2016</v>
      </c>
      <c r="B627" s="285">
        <v>7</v>
      </c>
      <c r="C627" s="285" t="s">
        <v>125</v>
      </c>
      <c r="D627" s="175" t="s">
        <v>371</v>
      </c>
      <c r="E627" s="299" t="s">
        <v>35</v>
      </c>
      <c r="F627" s="300">
        <v>448.57254962015003</v>
      </c>
      <c r="G627" s="301">
        <v>49.404357021679999</v>
      </c>
      <c r="H627" s="302">
        <f t="shared" si="82"/>
        <v>0.1101368263918857</v>
      </c>
      <c r="I627" s="296">
        <f>VLOOKUP($A627&amp;"-"&amp;I$1,Datos_trabajo_input!$E$6:K721,7,0)</f>
        <v>0.35635775330601505</v>
      </c>
      <c r="J627" s="296">
        <f>VLOOKUP($A627&amp;"-"&amp;J$1,Datos_trabajo_input!$E$6:L721,7,0)</f>
        <v>0.16397431738439106</v>
      </c>
      <c r="K627" s="296">
        <f>VLOOKUP($A627&amp;"-"&amp;K$1,Datos_trabajo_input!$E$6:M721,7,0)</f>
        <v>0.13595976029003046</v>
      </c>
      <c r="L627" s="296">
        <f>VLOOKUP($A627&amp;"-"&amp;L$1,Datos_trabajo_input!$E$6:N721,7,0)</f>
        <v>8.8595715535092698E-3</v>
      </c>
      <c r="M627" s="296">
        <f>VLOOKUP($A627&amp;"-"&amp;M$1,Datos_trabajo_input!$E$6:O721,7,0)</f>
        <v>3.3871154849389367E-3</v>
      </c>
      <c r="N627" s="296">
        <f>VLOOKUP($A627&amp;"-"&amp;N$1,Datos_trabajo_input!$E$6:P721,7,0)</f>
        <v>0.30295789098572978</v>
      </c>
      <c r="O627" s="296">
        <f>VLOOKUP($A627&amp;"-"&amp;O$1,Datos_trabajo_input!$E$6:Q721,7,0)</f>
        <v>2.8503590995385436E-2</v>
      </c>
      <c r="P627" s="297">
        <f t="shared" si="83"/>
        <v>17.605625671774135</v>
      </c>
      <c r="Q627" s="297">
        <f t="shared" si="84"/>
        <v>8.1010457184447251</v>
      </c>
      <c r="R627" s="297">
        <f t="shared" si="85"/>
        <v>6.7170045379506957</v>
      </c>
      <c r="S627" s="297">
        <f t="shared" si="86"/>
        <v>0.43770143608869205</v>
      </c>
      <c r="T627" s="297">
        <f t="shared" si="87"/>
        <v>0.167338262691584</v>
      </c>
      <c r="U627" s="297">
        <f t="shared" si="88"/>
        <v>14.967439808794204</v>
      </c>
      <c r="V627" s="297">
        <f t="shared" si="89"/>
        <v>1.4082015859359653</v>
      </c>
      <c r="W627" s="298">
        <f t="shared" si="90"/>
        <v>49.404357021679999</v>
      </c>
    </row>
    <row r="628" spans="1:23">
      <c r="A628" s="175">
        <v>2016</v>
      </c>
      <c r="B628" s="285">
        <v>7</v>
      </c>
      <c r="C628" s="285" t="s">
        <v>125</v>
      </c>
      <c r="D628" s="175" t="s">
        <v>371</v>
      </c>
      <c r="E628" s="299" t="s">
        <v>36</v>
      </c>
      <c r="F628" s="300">
        <v>178.22111141382999</v>
      </c>
      <c r="G628" s="301">
        <v>15.16068197013</v>
      </c>
      <c r="H628" s="302">
        <f t="shared" si="82"/>
        <v>8.5066700851880825E-2</v>
      </c>
      <c r="I628" s="296">
        <f>VLOOKUP($A628&amp;"-"&amp;I$1,Datos_trabajo_input!$E$6:K722,7,0)</f>
        <v>0.35635775330601505</v>
      </c>
      <c r="J628" s="296">
        <f>VLOOKUP($A628&amp;"-"&amp;J$1,Datos_trabajo_input!$E$6:L722,7,0)</f>
        <v>0.16397431738439106</v>
      </c>
      <c r="K628" s="296">
        <f>VLOOKUP($A628&amp;"-"&amp;K$1,Datos_trabajo_input!$E$6:M722,7,0)</f>
        <v>0.13595976029003046</v>
      </c>
      <c r="L628" s="296">
        <f>VLOOKUP($A628&amp;"-"&amp;L$1,Datos_trabajo_input!$E$6:N722,7,0)</f>
        <v>8.8595715535092698E-3</v>
      </c>
      <c r="M628" s="296">
        <f>VLOOKUP($A628&amp;"-"&amp;M$1,Datos_trabajo_input!$E$6:O722,7,0)</f>
        <v>3.3871154849389367E-3</v>
      </c>
      <c r="N628" s="296">
        <f>VLOOKUP($A628&amp;"-"&amp;N$1,Datos_trabajo_input!$E$6:P722,7,0)</f>
        <v>0.30295789098572978</v>
      </c>
      <c r="O628" s="296">
        <f>VLOOKUP($A628&amp;"-"&amp;O$1,Datos_trabajo_input!$E$6:Q722,7,0)</f>
        <v>2.8503590995385436E-2</v>
      </c>
      <c r="P628" s="297">
        <f t="shared" si="83"/>
        <v>5.4026265654625369</v>
      </c>
      <c r="Q628" s="297">
        <f t="shared" si="84"/>
        <v>2.4859624771339117</v>
      </c>
      <c r="R628" s="297">
        <f t="shared" si="85"/>
        <v>2.0612426864922613</v>
      </c>
      <c r="S628" s="297">
        <f t="shared" si="86"/>
        <v>0.13431714671436462</v>
      </c>
      <c r="T628" s="297">
        <f t="shared" si="87"/>
        <v>5.1350980663261866E-2</v>
      </c>
      <c r="U628" s="297">
        <f t="shared" si="88"/>
        <v>4.5930482355759636</v>
      </c>
      <c r="V628" s="297">
        <f t="shared" si="89"/>
        <v>0.43213387808769982</v>
      </c>
      <c r="W628" s="298">
        <f t="shared" si="90"/>
        <v>15.160681970130002</v>
      </c>
    </row>
    <row r="629" spans="1:23">
      <c r="A629" s="175">
        <v>2016</v>
      </c>
      <c r="B629" s="285">
        <v>7</v>
      </c>
      <c r="C629" s="285" t="s">
        <v>125</v>
      </c>
      <c r="D629" s="175" t="s">
        <v>371</v>
      </c>
      <c r="E629" s="299" t="s">
        <v>37</v>
      </c>
      <c r="F629" s="300">
        <v>407.04177692450997</v>
      </c>
      <c r="G629" s="301">
        <v>33.118788264469998</v>
      </c>
      <c r="H629" s="302">
        <f t="shared" si="82"/>
        <v>8.1364592388294854E-2</v>
      </c>
      <c r="I629" s="296">
        <f>VLOOKUP($A629&amp;"-"&amp;I$1,Datos_trabajo_input!$E$6:K723,7,0)</f>
        <v>0.35635775330601505</v>
      </c>
      <c r="J629" s="296">
        <f>VLOOKUP($A629&amp;"-"&amp;J$1,Datos_trabajo_input!$E$6:L723,7,0)</f>
        <v>0.16397431738439106</v>
      </c>
      <c r="K629" s="296">
        <f>VLOOKUP($A629&amp;"-"&amp;K$1,Datos_trabajo_input!$E$6:M723,7,0)</f>
        <v>0.13595976029003046</v>
      </c>
      <c r="L629" s="296">
        <f>VLOOKUP($A629&amp;"-"&amp;L$1,Datos_trabajo_input!$E$6:N723,7,0)</f>
        <v>8.8595715535092698E-3</v>
      </c>
      <c r="M629" s="296">
        <f>VLOOKUP($A629&amp;"-"&amp;M$1,Datos_trabajo_input!$E$6:O723,7,0)</f>
        <v>3.3871154849389367E-3</v>
      </c>
      <c r="N629" s="296">
        <f>VLOOKUP($A629&amp;"-"&amp;N$1,Datos_trabajo_input!$E$6:P723,7,0)</f>
        <v>0.30295789098572978</v>
      </c>
      <c r="O629" s="296">
        <f>VLOOKUP($A629&amp;"-"&amp;O$1,Datos_trabajo_input!$E$6:Q723,7,0)</f>
        <v>2.8503590995385436E-2</v>
      </c>
      <c r="P629" s="297">
        <f t="shared" si="83"/>
        <v>11.802136978144146</v>
      </c>
      <c r="Q629" s="297">
        <f t="shared" si="84"/>
        <v>5.4306306982646495</v>
      </c>
      <c r="R629" s="297">
        <f t="shared" si="85"/>
        <v>4.5028225135336148</v>
      </c>
      <c r="S629" s="297">
        <f t="shared" si="86"/>
        <v>0.29341827439459506</v>
      </c>
      <c r="T629" s="297">
        <f t="shared" si="87"/>
        <v>0.11217716057300026</v>
      </c>
      <c r="U629" s="297">
        <f t="shared" si="88"/>
        <v>10.033598244606768</v>
      </c>
      <c r="V629" s="297">
        <f t="shared" si="89"/>
        <v>0.94400439495322386</v>
      </c>
      <c r="W629" s="298">
        <f t="shared" si="90"/>
        <v>33.118788264469998</v>
      </c>
    </row>
    <row r="630" spans="1:23">
      <c r="A630" s="175">
        <v>2016</v>
      </c>
      <c r="B630" s="285">
        <v>7</v>
      </c>
      <c r="C630" s="285" t="s">
        <v>125</v>
      </c>
      <c r="D630" s="175" t="s">
        <v>371</v>
      </c>
      <c r="E630" s="299" t="s">
        <v>38</v>
      </c>
      <c r="F630" s="300">
        <v>61.279211485280001</v>
      </c>
      <c r="G630" s="301">
        <v>7.0789016892800003</v>
      </c>
      <c r="H630" s="302">
        <f t="shared" si="82"/>
        <v>0.11551881164431166</v>
      </c>
      <c r="I630" s="296">
        <f>VLOOKUP($A630&amp;"-"&amp;I$1,Datos_trabajo_input!$E$6:K724,7,0)</f>
        <v>0.35635775330601505</v>
      </c>
      <c r="J630" s="296">
        <f>VLOOKUP($A630&amp;"-"&amp;J$1,Datos_trabajo_input!$E$6:L724,7,0)</f>
        <v>0.16397431738439106</v>
      </c>
      <c r="K630" s="296">
        <f>VLOOKUP($A630&amp;"-"&amp;K$1,Datos_trabajo_input!$E$6:M724,7,0)</f>
        <v>0.13595976029003046</v>
      </c>
      <c r="L630" s="296">
        <f>VLOOKUP($A630&amp;"-"&amp;L$1,Datos_trabajo_input!$E$6:N724,7,0)</f>
        <v>8.8595715535092698E-3</v>
      </c>
      <c r="M630" s="296">
        <f>VLOOKUP($A630&amp;"-"&amp;M$1,Datos_trabajo_input!$E$6:O724,7,0)</f>
        <v>3.3871154849389367E-3</v>
      </c>
      <c r="N630" s="296">
        <f>VLOOKUP($A630&amp;"-"&amp;N$1,Datos_trabajo_input!$E$6:P724,7,0)</f>
        <v>0.30295789098572978</v>
      </c>
      <c r="O630" s="296">
        <f>VLOOKUP($A630&amp;"-"&amp;O$1,Datos_trabajo_input!$E$6:Q724,7,0)</f>
        <v>2.8503590995385436E-2</v>
      </c>
      <c r="P630" s="297">
        <f t="shared" si="83"/>
        <v>2.5226215018659754</v>
      </c>
      <c r="Q630" s="297">
        <f t="shared" si="84"/>
        <v>1.1607580723309008</v>
      </c>
      <c r="R630" s="297">
        <f t="shared" si="85"/>
        <v>0.96244577679120047</v>
      </c>
      <c r="S630" s="297">
        <f t="shared" si="86"/>
        <v>6.2716036036433803E-2</v>
      </c>
      <c r="T630" s="297">
        <f t="shared" si="87"/>
        <v>2.3977057528120686E-2</v>
      </c>
      <c r="U630" s="297">
        <f t="shared" si="88"/>
        <v>2.1446091262795886</v>
      </c>
      <c r="V630" s="297">
        <f t="shared" si="89"/>
        <v>0.20177411844778018</v>
      </c>
      <c r="W630" s="298">
        <f t="shared" si="90"/>
        <v>7.0789016892799985</v>
      </c>
    </row>
    <row r="631" spans="1:23">
      <c r="A631" s="178">
        <v>2016</v>
      </c>
      <c r="B631" s="285">
        <v>7</v>
      </c>
      <c r="C631" s="285" t="s">
        <v>125</v>
      </c>
      <c r="D631" s="178" t="s">
        <v>371</v>
      </c>
      <c r="E631" s="304" t="s">
        <v>39</v>
      </c>
      <c r="F631" s="305">
        <v>82.917741987849993</v>
      </c>
      <c r="G631" s="306">
        <v>6.1583113461399996</v>
      </c>
      <c r="H631" s="307">
        <f t="shared" si="82"/>
        <v>7.4270128424895873E-2</v>
      </c>
      <c r="I631" s="296">
        <f>VLOOKUP($A631&amp;"-"&amp;I$1,Datos_trabajo_input!$E$6:K725,7,0)</f>
        <v>0.35635775330601505</v>
      </c>
      <c r="J631" s="296">
        <f>VLOOKUP($A631&amp;"-"&amp;J$1,Datos_trabajo_input!$E$6:L725,7,0)</f>
        <v>0.16397431738439106</v>
      </c>
      <c r="K631" s="296">
        <f>VLOOKUP($A631&amp;"-"&amp;K$1,Datos_trabajo_input!$E$6:M725,7,0)</f>
        <v>0.13595976029003046</v>
      </c>
      <c r="L631" s="296">
        <f>VLOOKUP($A631&amp;"-"&amp;L$1,Datos_trabajo_input!$E$6:N725,7,0)</f>
        <v>8.8595715535092698E-3</v>
      </c>
      <c r="M631" s="296">
        <f>VLOOKUP($A631&amp;"-"&amp;M$1,Datos_trabajo_input!$E$6:O725,7,0)</f>
        <v>3.3871154849389367E-3</v>
      </c>
      <c r="N631" s="296">
        <f>VLOOKUP($A631&amp;"-"&amp;N$1,Datos_trabajo_input!$E$6:P725,7,0)</f>
        <v>0.30295789098572978</v>
      </c>
      <c r="O631" s="296">
        <f>VLOOKUP($A631&amp;"-"&amp;O$1,Datos_trabajo_input!$E$6:Q725,7,0)</f>
        <v>2.8503590995385436E-2</v>
      </c>
      <c r="P631" s="297">
        <f t="shared" si="83"/>
        <v>2.1945619954693916</v>
      </c>
      <c r="Q631" s="297">
        <f t="shared" si="84"/>
        <v>1.0098048992238569</v>
      </c>
      <c r="R631" s="297">
        <f t="shared" si="85"/>
        <v>0.83728253441256917</v>
      </c>
      <c r="S631" s="297">
        <f t="shared" si="86"/>
        <v>5.4560000019915317E-2</v>
      </c>
      <c r="T631" s="297">
        <f t="shared" si="87"/>
        <v>2.0858911721585941E-2</v>
      </c>
      <c r="U631" s="297">
        <f t="shared" si="88"/>
        <v>1.8657090174600648</v>
      </c>
      <c r="V631" s="297">
        <f t="shared" si="89"/>
        <v>0.17553398783261606</v>
      </c>
      <c r="W631" s="298">
        <f t="shared" si="90"/>
        <v>6.1583113461400005</v>
      </c>
    </row>
    <row r="632" spans="1:23">
      <c r="A632" s="172">
        <v>2016</v>
      </c>
      <c r="B632" s="285">
        <v>4</v>
      </c>
      <c r="C632" s="285" t="s">
        <v>122</v>
      </c>
      <c r="D632" s="172" t="s">
        <v>372</v>
      </c>
      <c r="E632" s="172" t="s">
        <v>34</v>
      </c>
      <c r="F632" s="293">
        <v>904.74735937050002</v>
      </c>
      <c r="G632" s="294">
        <v>79.500044744350006</v>
      </c>
      <c r="H632" s="295">
        <f t="shared" si="82"/>
        <v>8.7869883145792319E-2</v>
      </c>
      <c r="I632" s="296">
        <f>VLOOKUP($A632&amp;"-"&amp;I$1,Datos_trabajo_input!$E$6:K726,7,0)</f>
        <v>0.35635775330601505</v>
      </c>
      <c r="J632" s="296">
        <f>VLOOKUP($A632&amp;"-"&amp;J$1,Datos_trabajo_input!$E$6:L726,7,0)</f>
        <v>0.16397431738439106</v>
      </c>
      <c r="K632" s="296">
        <f>VLOOKUP($A632&amp;"-"&amp;K$1,Datos_trabajo_input!$E$6:M726,7,0)</f>
        <v>0.13595976029003046</v>
      </c>
      <c r="L632" s="296">
        <f>VLOOKUP($A632&amp;"-"&amp;L$1,Datos_trabajo_input!$E$6:N726,7,0)</f>
        <v>8.8595715535092698E-3</v>
      </c>
      <c r="M632" s="296">
        <f>VLOOKUP($A632&amp;"-"&amp;M$1,Datos_trabajo_input!$E$6:O726,7,0)</f>
        <v>3.3871154849389367E-3</v>
      </c>
      <c r="N632" s="296">
        <f>VLOOKUP($A632&amp;"-"&amp;N$1,Datos_trabajo_input!$E$6:P726,7,0)</f>
        <v>0.30295789098572978</v>
      </c>
      <c r="O632" s="296">
        <f>VLOOKUP($A632&amp;"-"&amp;O$1,Datos_trabajo_input!$E$6:Q726,7,0)</f>
        <v>2.8503590995385436E-2</v>
      </c>
      <c r="P632" s="297">
        <f t="shared" si="83"/>
        <v>28.330457332824238</v>
      </c>
      <c r="Q632" s="297">
        <f t="shared" si="84"/>
        <v>13.035965568983338</v>
      </c>
      <c r="R632" s="297">
        <f t="shared" si="85"/>
        <v>10.808807026488523</v>
      </c>
      <c r="S632" s="297">
        <f t="shared" si="86"/>
        <v>0.70433633491975745</v>
      </c>
      <c r="T632" s="297">
        <f t="shared" si="87"/>
        <v>0.26927583260692622</v>
      </c>
      <c r="U632" s="297">
        <f t="shared" si="88"/>
        <v>24.085165889019429</v>
      </c>
      <c r="V632" s="297">
        <f t="shared" si="89"/>
        <v>2.2660367595077942</v>
      </c>
      <c r="W632" s="298">
        <f t="shared" si="90"/>
        <v>79.500044744350006</v>
      </c>
    </row>
    <row r="633" spans="1:23">
      <c r="A633" s="175">
        <v>2016</v>
      </c>
      <c r="B633" s="285">
        <v>4</v>
      </c>
      <c r="C633" s="285" t="s">
        <v>122</v>
      </c>
      <c r="D633" s="175" t="s">
        <v>372</v>
      </c>
      <c r="E633" s="299" t="s">
        <v>25</v>
      </c>
      <c r="F633" s="300">
        <v>74.951995746220007</v>
      </c>
      <c r="G633" s="301">
        <v>5.1784524593599999</v>
      </c>
      <c r="H633" s="302">
        <f t="shared" si="82"/>
        <v>6.9090254472925897E-2</v>
      </c>
      <c r="I633" s="296">
        <f>VLOOKUP($A633&amp;"-"&amp;I$1,Datos_trabajo_input!$E$6:K727,7,0)</f>
        <v>0.35635775330601505</v>
      </c>
      <c r="J633" s="296">
        <f>VLOOKUP($A633&amp;"-"&amp;J$1,Datos_trabajo_input!$E$6:L727,7,0)</f>
        <v>0.16397431738439106</v>
      </c>
      <c r="K633" s="296">
        <f>VLOOKUP($A633&amp;"-"&amp;K$1,Datos_trabajo_input!$E$6:M727,7,0)</f>
        <v>0.13595976029003046</v>
      </c>
      <c r="L633" s="296">
        <f>VLOOKUP($A633&amp;"-"&amp;L$1,Datos_trabajo_input!$E$6:N727,7,0)</f>
        <v>8.8595715535092698E-3</v>
      </c>
      <c r="M633" s="296">
        <f>VLOOKUP($A633&amp;"-"&amp;M$1,Datos_trabajo_input!$E$6:O727,7,0)</f>
        <v>3.3871154849389367E-3</v>
      </c>
      <c r="N633" s="296">
        <f>VLOOKUP($A633&amp;"-"&amp;N$1,Datos_trabajo_input!$E$6:P727,7,0)</f>
        <v>0.30295789098572978</v>
      </c>
      <c r="O633" s="296">
        <f>VLOOKUP($A633&amp;"-"&amp;O$1,Datos_trabajo_input!$E$6:Q727,7,0)</f>
        <v>2.8503590995385436E-2</v>
      </c>
      <c r="P633" s="297">
        <f t="shared" si="83"/>
        <v>1.8453816840195378</v>
      </c>
      <c r="Q633" s="297">
        <f t="shared" si="84"/>
        <v>0.84913320713107709</v>
      </c>
      <c r="R633" s="297">
        <f t="shared" si="85"/>
        <v>0.70406115504790423</v>
      </c>
      <c r="S633" s="297">
        <f t="shared" si="86"/>
        <v>4.587887010014597E-2</v>
      </c>
      <c r="T633" s="297">
        <f t="shared" si="87"/>
        <v>1.7540016513118376E-2</v>
      </c>
      <c r="U633" s="297">
        <f t="shared" si="88"/>
        <v>1.5688530356575712</v>
      </c>
      <c r="V633" s="297">
        <f t="shared" si="89"/>
        <v>0.14760449089064526</v>
      </c>
      <c r="W633" s="298">
        <f t="shared" si="90"/>
        <v>5.178452459359999</v>
      </c>
    </row>
    <row r="634" spans="1:23">
      <c r="A634" s="175">
        <v>2016</v>
      </c>
      <c r="B634" s="285">
        <v>4</v>
      </c>
      <c r="C634" s="285" t="s">
        <v>122</v>
      </c>
      <c r="D634" s="175" t="s">
        <v>372</v>
      </c>
      <c r="E634" s="299" t="s">
        <v>26</v>
      </c>
      <c r="F634" s="300">
        <v>170.30200813197001</v>
      </c>
      <c r="G634" s="301">
        <v>17.461695890670001</v>
      </c>
      <c r="H634" s="302">
        <f t="shared" si="82"/>
        <v>0.10253370516417297</v>
      </c>
      <c r="I634" s="296">
        <f>VLOOKUP($A634&amp;"-"&amp;I$1,Datos_trabajo_input!$E$6:K728,7,0)</f>
        <v>0.35635775330601505</v>
      </c>
      <c r="J634" s="296">
        <f>VLOOKUP($A634&amp;"-"&amp;J$1,Datos_trabajo_input!$E$6:L728,7,0)</f>
        <v>0.16397431738439106</v>
      </c>
      <c r="K634" s="296">
        <f>VLOOKUP($A634&amp;"-"&amp;K$1,Datos_trabajo_input!$E$6:M728,7,0)</f>
        <v>0.13595976029003046</v>
      </c>
      <c r="L634" s="296">
        <f>VLOOKUP($A634&amp;"-"&amp;L$1,Datos_trabajo_input!$E$6:N728,7,0)</f>
        <v>8.8595715535092698E-3</v>
      </c>
      <c r="M634" s="296">
        <f>VLOOKUP($A634&amp;"-"&amp;M$1,Datos_trabajo_input!$E$6:O728,7,0)</f>
        <v>3.3871154849389367E-3</v>
      </c>
      <c r="N634" s="296">
        <f>VLOOKUP($A634&amp;"-"&amp;N$1,Datos_trabajo_input!$E$6:P728,7,0)</f>
        <v>0.30295789098572978</v>
      </c>
      <c r="O634" s="296">
        <f>VLOOKUP($A634&amp;"-"&amp;O$1,Datos_trabajo_input!$E$6:Q728,7,0)</f>
        <v>2.8503590995385436E-2</v>
      </c>
      <c r="P634" s="297">
        <f t="shared" si="83"/>
        <v>6.2226107165120368</v>
      </c>
      <c r="Q634" s="297">
        <f t="shared" si="84"/>
        <v>2.8632696640464399</v>
      </c>
      <c r="R634" s="297">
        <f t="shared" si="85"/>
        <v>2.3740879875529033</v>
      </c>
      <c r="S634" s="297">
        <f t="shared" si="86"/>
        <v>0.15470314418900966</v>
      </c>
      <c r="T634" s="297">
        <f t="shared" si="87"/>
        <v>5.9144780544582956E-2</v>
      </c>
      <c r="U634" s="297">
        <f t="shared" si="88"/>
        <v>5.2901585600715677</v>
      </c>
      <c r="V634" s="297">
        <f t="shared" si="89"/>
        <v>0.49772103775346033</v>
      </c>
      <c r="W634" s="298">
        <f t="shared" si="90"/>
        <v>17.461695890670004</v>
      </c>
    </row>
    <row r="635" spans="1:23">
      <c r="A635" s="175">
        <v>2016</v>
      </c>
      <c r="B635" s="285">
        <v>4</v>
      </c>
      <c r="C635" s="285" t="s">
        <v>122</v>
      </c>
      <c r="D635" s="175" t="s">
        <v>372</v>
      </c>
      <c r="E635" s="299" t="s">
        <v>27</v>
      </c>
      <c r="F635" s="300">
        <v>276.15900132565997</v>
      </c>
      <c r="G635" s="301">
        <v>18.075627552829999</v>
      </c>
      <c r="H635" s="302">
        <f t="shared" si="82"/>
        <v>6.5453696841532072E-2</v>
      </c>
      <c r="I635" s="296">
        <f>VLOOKUP($A635&amp;"-"&amp;I$1,Datos_trabajo_input!$E$6:K729,7,0)</f>
        <v>0.35635775330601505</v>
      </c>
      <c r="J635" s="296">
        <f>VLOOKUP($A635&amp;"-"&amp;J$1,Datos_trabajo_input!$E$6:L729,7,0)</f>
        <v>0.16397431738439106</v>
      </c>
      <c r="K635" s="296">
        <f>VLOOKUP($A635&amp;"-"&amp;K$1,Datos_trabajo_input!$E$6:M729,7,0)</f>
        <v>0.13595976029003046</v>
      </c>
      <c r="L635" s="296">
        <f>VLOOKUP($A635&amp;"-"&amp;L$1,Datos_trabajo_input!$E$6:N729,7,0)</f>
        <v>8.8595715535092698E-3</v>
      </c>
      <c r="M635" s="296">
        <f>VLOOKUP($A635&amp;"-"&amp;M$1,Datos_trabajo_input!$E$6:O729,7,0)</f>
        <v>3.3871154849389367E-3</v>
      </c>
      <c r="N635" s="296">
        <f>VLOOKUP($A635&amp;"-"&amp;N$1,Datos_trabajo_input!$E$6:P729,7,0)</f>
        <v>0.30295789098572978</v>
      </c>
      <c r="O635" s="296">
        <f>VLOOKUP($A635&amp;"-"&amp;O$1,Datos_trabajo_input!$E$6:Q729,7,0)</f>
        <v>2.8503590995385436E-2</v>
      </c>
      <c r="P635" s="297">
        <f t="shared" si="83"/>
        <v>6.4413900243228017</v>
      </c>
      <c r="Q635" s="297">
        <f t="shared" si="84"/>
        <v>2.9639386892697903</v>
      </c>
      <c r="R635" s="297">
        <f t="shared" si="85"/>
        <v>2.4575579891746364</v>
      </c>
      <c r="S635" s="297">
        <f t="shared" si="86"/>
        <v>0.16014231567888104</v>
      </c>
      <c r="T635" s="297">
        <f t="shared" si="87"/>
        <v>6.1224237984179392E-2</v>
      </c>
      <c r="U635" s="297">
        <f t="shared" si="88"/>
        <v>5.4761540016489247</v>
      </c>
      <c r="V635" s="297">
        <f t="shared" si="89"/>
        <v>0.51522029475078601</v>
      </c>
      <c r="W635" s="298">
        <f t="shared" si="90"/>
        <v>18.075627552829999</v>
      </c>
    </row>
    <row r="636" spans="1:23">
      <c r="A636" s="175">
        <v>2016</v>
      </c>
      <c r="B636" s="285">
        <v>4</v>
      </c>
      <c r="C636" s="285" t="s">
        <v>122</v>
      </c>
      <c r="D636" s="175" t="s">
        <v>372</v>
      </c>
      <c r="E636" s="299" t="s">
        <v>28</v>
      </c>
      <c r="F636" s="300">
        <v>128.58309443914999</v>
      </c>
      <c r="G636" s="301">
        <v>10.394527339130001</v>
      </c>
      <c r="H636" s="302">
        <f t="shared" si="82"/>
        <v>8.083898886139386E-2</v>
      </c>
      <c r="I636" s="296">
        <f>VLOOKUP($A636&amp;"-"&amp;I$1,Datos_trabajo_input!$E$6:K730,7,0)</f>
        <v>0.35635775330601505</v>
      </c>
      <c r="J636" s="296">
        <f>VLOOKUP($A636&amp;"-"&amp;J$1,Datos_trabajo_input!$E$6:L730,7,0)</f>
        <v>0.16397431738439106</v>
      </c>
      <c r="K636" s="296">
        <f>VLOOKUP($A636&amp;"-"&amp;K$1,Datos_trabajo_input!$E$6:M730,7,0)</f>
        <v>0.13595976029003046</v>
      </c>
      <c r="L636" s="296">
        <f>VLOOKUP($A636&amp;"-"&amp;L$1,Datos_trabajo_input!$E$6:N730,7,0)</f>
        <v>8.8595715535092698E-3</v>
      </c>
      <c r="M636" s="296">
        <f>VLOOKUP($A636&amp;"-"&amp;M$1,Datos_trabajo_input!$E$6:O730,7,0)</f>
        <v>3.3871154849389367E-3</v>
      </c>
      <c r="N636" s="296">
        <f>VLOOKUP($A636&amp;"-"&amp;N$1,Datos_trabajo_input!$E$6:P730,7,0)</f>
        <v>0.30295789098572978</v>
      </c>
      <c r="O636" s="296">
        <f>VLOOKUP($A636&amp;"-"&amp;O$1,Datos_trabajo_input!$E$6:Q730,7,0)</f>
        <v>2.8503590995385436E-2</v>
      </c>
      <c r="P636" s="297">
        <f t="shared" si="83"/>
        <v>3.7041704092503176</v>
      </c>
      <c r="Q636" s="297">
        <f t="shared" si="84"/>
        <v>1.7044355249672325</v>
      </c>
      <c r="R636" s="297">
        <f t="shared" si="85"/>
        <v>1.413237445356283</v>
      </c>
      <c r="S636" s="297">
        <f t="shared" si="86"/>
        <v>9.2091058725930555E-2</v>
      </c>
      <c r="T636" s="297">
        <f t="shared" si="87"/>
        <v>3.5207464508988345E-2</v>
      </c>
      <c r="U636" s="297">
        <f t="shared" si="88"/>
        <v>3.1491040804563344</v>
      </c>
      <c r="V636" s="297">
        <f t="shared" si="89"/>
        <v>0.29628135586491361</v>
      </c>
      <c r="W636" s="298">
        <f t="shared" si="90"/>
        <v>10.394527339130001</v>
      </c>
    </row>
    <row r="637" spans="1:23">
      <c r="A637" s="175">
        <v>2016</v>
      </c>
      <c r="B637" s="285">
        <v>4</v>
      </c>
      <c r="C637" s="285" t="s">
        <v>122</v>
      </c>
      <c r="D637" s="175" t="s">
        <v>372</v>
      </c>
      <c r="E637" s="299" t="s">
        <v>29</v>
      </c>
      <c r="F637" s="300">
        <v>356.56285146749002</v>
      </c>
      <c r="G637" s="301">
        <v>37.478527186820003</v>
      </c>
      <c r="H637" s="302">
        <f t="shared" si="82"/>
        <v>0.10511057737106173</v>
      </c>
      <c r="I637" s="296">
        <f>VLOOKUP($A637&amp;"-"&amp;I$1,Datos_trabajo_input!$E$6:K731,7,0)</f>
        <v>0.35635775330601505</v>
      </c>
      <c r="J637" s="296">
        <f>VLOOKUP($A637&amp;"-"&amp;J$1,Datos_trabajo_input!$E$6:L731,7,0)</f>
        <v>0.16397431738439106</v>
      </c>
      <c r="K637" s="296">
        <f>VLOOKUP($A637&amp;"-"&amp;K$1,Datos_trabajo_input!$E$6:M731,7,0)</f>
        <v>0.13595976029003046</v>
      </c>
      <c r="L637" s="296">
        <f>VLOOKUP($A637&amp;"-"&amp;L$1,Datos_trabajo_input!$E$6:N731,7,0)</f>
        <v>8.8595715535092698E-3</v>
      </c>
      <c r="M637" s="296">
        <f>VLOOKUP($A637&amp;"-"&amp;M$1,Datos_trabajo_input!$E$6:O731,7,0)</f>
        <v>3.3871154849389367E-3</v>
      </c>
      <c r="N637" s="296">
        <f>VLOOKUP($A637&amp;"-"&amp;N$1,Datos_trabajo_input!$E$6:P731,7,0)</f>
        <v>0.30295789098572978</v>
      </c>
      <c r="O637" s="296">
        <f>VLOOKUP($A637&amp;"-"&amp;O$1,Datos_trabajo_input!$E$6:Q731,7,0)</f>
        <v>2.8503590995385436E-2</v>
      </c>
      <c r="P637" s="297">
        <f t="shared" si="83"/>
        <v>13.355763745513581</v>
      </c>
      <c r="Q637" s="297">
        <f t="shared" si="84"/>
        <v>6.1455159120311516</v>
      </c>
      <c r="R637" s="297">
        <f t="shared" si="85"/>
        <v>5.0955715723434372</v>
      </c>
      <c r="S637" s="297">
        <f t="shared" si="86"/>
        <v>0.3320436933317743</v>
      </c>
      <c r="T637" s="297">
        <f t="shared" si="87"/>
        <v>0.12694409978718296</v>
      </c>
      <c r="U637" s="297">
        <f t="shared" si="88"/>
        <v>11.354415553770325</v>
      </c>
      <c r="V637" s="297">
        <f t="shared" si="89"/>
        <v>1.0682726100425508</v>
      </c>
      <c r="W637" s="298">
        <f t="shared" si="90"/>
        <v>37.478527186820003</v>
      </c>
    </row>
    <row r="638" spans="1:23">
      <c r="A638" s="175">
        <v>2016</v>
      </c>
      <c r="B638" s="285">
        <v>4</v>
      </c>
      <c r="C638" s="285" t="s">
        <v>122</v>
      </c>
      <c r="D638" s="175" t="s">
        <v>372</v>
      </c>
      <c r="E638" s="299" t="s">
        <v>30</v>
      </c>
      <c r="F638" s="300">
        <v>800.06068108081001</v>
      </c>
      <c r="G638" s="301">
        <v>67.474989315420004</v>
      </c>
      <c r="H638" s="302">
        <f t="shared" si="82"/>
        <v>8.4337339543129858E-2</v>
      </c>
      <c r="I638" s="296">
        <f>VLOOKUP($A638&amp;"-"&amp;I$1,Datos_trabajo_input!$E$6:K732,7,0)</f>
        <v>0.35635775330601505</v>
      </c>
      <c r="J638" s="296">
        <f>VLOOKUP($A638&amp;"-"&amp;J$1,Datos_trabajo_input!$E$6:L732,7,0)</f>
        <v>0.16397431738439106</v>
      </c>
      <c r="K638" s="296">
        <f>VLOOKUP($A638&amp;"-"&amp;K$1,Datos_trabajo_input!$E$6:M732,7,0)</f>
        <v>0.13595976029003046</v>
      </c>
      <c r="L638" s="296">
        <f>VLOOKUP($A638&amp;"-"&amp;L$1,Datos_trabajo_input!$E$6:N732,7,0)</f>
        <v>8.8595715535092698E-3</v>
      </c>
      <c r="M638" s="296">
        <f>VLOOKUP($A638&amp;"-"&amp;M$1,Datos_trabajo_input!$E$6:O732,7,0)</f>
        <v>3.3871154849389367E-3</v>
      </c>
      <c r="N638" s="296">
        <f>VLOOKUP($A638&amp;"-"&amp;N$1,Datos_trabajo_input!$E$6:P732,7,0)</f>
        <v>0.30295789098572978</v>
      </c>
      <c r="O638" s="296">
        <f>VLOOKUP($A638&amp;"-"&amp;O$1,Datos_trabajo_input!$E$6:Q732,7,0)</f>
        <v>2.8503590995385436E-2</v>
      </c>
      <c r="P638" s="297">
        <f t="shared" si="83"/>
        <v>24.045235596790441</v>
      </c>
      <c r="Q638" s="297">
        <f t="shared" si="84"/>
        <v>11.064165313515074</v>
      </c>
      <c r="R638" s="297">
        <f t="shared" si="85"/>
        <v>9.1738833728968707</v>
      </c>
      <c r="S638" s="297">
        <f t="shared" si="86"/>
        <v>0.59779949591223702</v>
      </c>
      <c r="T638" s="297">
        <f t="shared" si="87"/>
        <v>0.2285455811563484</v>
      </c>
      <c r="U638" s="297">
        <f t="shared" si="88"/>
        <v>20.442080457284295</v>
      </c>
      <c r="V638" s="297">
        <f t="shared" si="89"/>
        <v>1.9232794978647341</v>
      </c>
      <c r="W638" s="298">
        <f t="shared" si="90"/>
        <v>67.474989315420004</v>
      </c>
    </row>
    <row r="639" spans="1:23">
      <c r="A639" s="175">
        <v>2016</v>
      </c>
      <c r="B639" s="285">
        <v>4</v>
      </c>
      <c r="C639" s="285" t="s">
        <v>122</v>
      </c>
      <c r="D639" s="175" t="s">
        <v>372</v>
      </c>
      <c r="E639" s="299" t="s">
        <v>118</v>
      </c>
      <c r="F639" s="300">
        <v>3281.2162307327299</v>
      </c>
      <c r="G639" s="301">
        <v>297.64312197568</v>
      </c>
      <c r="H639" s="302">
        <f t="shared" si="82"/>
        <v>9.0711218354912623E-2</v>
      </c>
      <c r="I639" s="296">
        <f>VLOOKUP($A639&amp;"-"&amp;I$1,Datos_trabajo_input!$E$6:K733,7,0)</f>
        <v>0.35635775330601505</v>
      </c>
      <c r="J639" s="296">
        <f>VLOOKUP($A639&amp;"-"&amp;J$1,Datos_trabajo_input!$E$6:L733,7,0)</f>
        <v>0.16397431738439106</v>
      </c>
      <c r="K639" s="296">
        <f>VLOOKUP($A639&amp;"-"&amp;K$1,Datos_trabajo_input!$E$6:M733,7,0)</f>
        <v>0.13595976029003046</v>
      </c>
      <c r="L639" s="296">
        <f>VLOOKUP($A639&amp;"-"&amp;L$1,Datos_trabajo_input!$E$6:N733,7,0)</f>
        <v>8.8595715535092698E-3</v>
      </c>
      <c r="M639" s="296">
        <f>VLOOKUP($A639&amp;"-"&amp;M$1,Datos_trabajo_input!$E$6:O733,7,0)</f>
        <v>3.3871154849389367E-3</v>
      </c>
      <c r="N639" s="296">
        <f>VLOOKUP($A639&amp;"-"&amp;N$1,Datos_trabajo_input!$E$6:P733,7,0)</f>
        <v>0.30295789098572978</v>
      </c>
      <c r="O639" s="296">
        <f>VLOOKUP($A639&amp;"-"&amp;O$1,Datos_trabajo_input!$E$6:Q733,7,0)</f>
        <v>2.8503590995385436E-2</v>
      </c>
      <c r="P639" s="297">
        <f t="shared" si="83"/>
        <v>106.06743423424152</v>
      </c>
      <c r="Q639" s="297">
        <f t="shared" si="84"/>
        <v>48.805827750121175</v>
      </c>
      <c r="R639" s="297">
        <f t="shared" si="85"/>
        <v>40.467487515789749</v>
      </c>
      <c r="S639" s="297">
        <f t="shared" si="86"/>
        <v>2.6369905365534243</v>
      </c>
      <c r="T639" s="297">
        <f t="shared" si="87"/>
        <v>1.0081516274293945</v>
      </c>
      <c r="U639" s="297">
        <f t="shared" si="88"/>
        <v>90.173332500160342</v>
      </c>
      <c r="V639" s="297">
        <f t="shared" si="89"/>
        <v>8.4838978113844021</v>
      </c>
      <c r="W639" s="298">
        <f t="shared" si="90"/>
        <v>297.64312197567995</v>
      </c>
    </row>
    <row r="640" spans="1:23">
      <c r="A640" s="175">
        <v>2016</v>
      </c>
      <c r="B640" s="285">
        <v>4</v>
      </c>
      <c r="C640" s="285" t="s">
        <v>122</v>
      </c>
      <c r="D640" s="175" t="s">
        <v>372</v>
      </c>
      <c r="E640" s="299" t="s">
        <v>32</v>
      </c>
      <c r="F640" s="300">
        <v>424.33584249247002</v>
      </c>
      <c r="G640" s="301">
        <v>30.72377890309</v>
      </c>
      <c r="H640" s="302">
        <f t="shared" si="82"/>
        <v>7.2404392526976322E-2</v>
      </c>
      <c r="I640" s="296">
        <f>VLOOKUP($A640&amp;"-"&amp;I$1,Datos_trabajo_input!$E$6:K734,7,0)</f>
        <v>0.35635775330601505</v>
      </c>
      <c r="J640" s="296">
        <f>VLOOKUP($A640&amp;"-"&amp;J$1,Datos_trabajo_input!$E$6:L734,7,0)</f>
        <v>0.16397431738439106</v>
      </c>
      <c r="K640" s="296">
        <f>VLOOKUP($A640&amp;"-"&amp;K$1,Datos_trabajo_input!$E$6:M734,7,0)</f>
        <v>0.13595976029003046</v>
      </c>
      <c r="L640" s="296">
        <f>VLOOKUP($A640&amp;"-"&amp;L$1,Datos_trabajo_input!$E$6:N734,7,0)</f>
        <v>8.8595715535092698E-3</v>
      </c>
      <c r="M640" s="296">
        <f>VLOOKUP($A640&amp;"-"&amp;M$1,Datos_trabajo_input!$E$6:O734,7,0)</f>
        <v>3.3871154849389367E-3</v>
      </c>
      <c r="N640" s="296">
        <f>VLOOKUP($A640&amp;"-"&amp;N$1,Datos_trabajo_input!$E$6:P734,7,0)</f>
        <v>0.30295789098572978</v>
      </c>
      <c r="O640" s="296">
        <f>VLOOKUP($A640&amp;"-"&amp;O$1,Datos_trabajo_input!$E$6:Q734,7,0)</f>
        <v>2.8503590995385436E-2</v>
      </c>
      <c r="P640" s="297">
        <f t="shared" si="83"/>
        <v>10.948656822975895</v>
      </c>
      <c r="Q640" s="297">
        <f t="shared" si="84"/>
        <v>5.0379106731031378</v>
      </c>
      <c r="R640" s="297">
        <f t="shared" si="85"/>
        <v>4.1771976148680112</v>
      </c>
      <c r="S640" s="297">
        <f t="shared" si="86"/>
        <v>0.27219951758612443</v>
      </c>
      <c r="T640" s="297">
        <f t="shared" si="87"/>
        <v>0.10406498727849636</v>
      </c>
      <c r="U640" s="297">
        <f t="shared" si="88"/>
        <v>9.3080112595920053</v>
      </c>
      <c r="V640" s="297">
        <f t="shared" si="89"/>
        <v>0.87573802768632913</v>
      </c>
      <c r="W640" s="298">
        <f t="shared" si="90"/>
        <v>30.723778903089997</v>
      </c>
    </row>
    <row r="641" spans="1:23">
      <c r="A641" s="175">
        <v>2016</v>
      </c>
      <c r="B641" s="285">
        <v>4</v>
      </c>
      <c r="C641" s="285" t="s">
        <v>122</v>
      </c>
      <c r="D641" s="175" t="s">
        <v>372</v>
      </c>
      <c r="E641" s="299" t="s">
        <v>33</v>
      </c>
      <c r="F641" s="300">
        <v>477.22731270754002</v>
      </c>
      <c r="G641" s="301">
        <v>42.435213228110001</v>
      </c>
      <c r="H641" s="302">
        <f t="shared" si="82"/>
        <v>8.8920336489868176E-2</v>
      </c>
      <c r="I641" s="296">
        <f>VLOOKUP($A641&amp;"-"&amp;I$1,Datos_trabajo_input!$E$6:K735,7,0)</f>
        <v>0.35635775330601505</v>
      </c>
      <c r="J641" s="296">
        <f>VLOOKUP($A641&amp;"-"&amp;J$1,Datos_trabajo_input!$E$6:L735,7,0)</f>
        <v>0.16397431738439106</v>
      </c>
      <c r="K641" s="296">
        <f>VLOOKUP($A641&amp;"-"&amp;K$1,Datos_trabajo_input!$E$6:M735,7,0)</f>
        <v>0.13595976029003046</v>
      </c>
      <c r="L641" s="296">
        <f>VLOOKUP($A641&amp;"-"&amp;L$1,Datos_trabajo_input!$E$6:N735,7,0)</f>
        <v>8.8595715535092698E-3</v>
      </c>
      <c r="M641" s="296">
        <f>VLOOKUP($A641&amp;"-"&amp;M$1,Datos_trabajo_input!$E$6:O735,7,0)</f>
        <v>3.3871154849389367E-3</v>
      </c>
      <c r="N641" s="296">
        <f>VLOOKUP($A641&amp;"-"&amp;N$1,Datos_trabajo_input!$E$6:P735,7,0)</f>
        <v>0.30295789098572978</v>
      </c>
      <c r="O641" s="296">
        <f>VLOOKUP($A641&amp;"-"&amp;O$1,Datos_trabajo_input!$E$6:Q735,7,0)</f>
        <v>2.8503590995385436E-2</v>
      </c>
      <c r="P641" s="297">
        <f t="shared" si="83"/>
        <v>15.122117247030971</v>
      </c>
      <c r="Q641" s="297">
        <f t="shared" si="84"/>
        <v>6.9582851221404187</v>
      </c>
      <c r="R641" s="297">
        <f t="shared" si="85"/>
        <v>5.769481418350165</v>
      </c>
      <c r="S641" s="297">
        <f t="shared" si="86"/>
        <v>0.37595780798286366</v>
      </c>
      <c r="T641" s="297">
        <f t="shared" si="87"/>
        <v>0.14373296783161699</v>
      </c>
      <c r="U641" s="297">
        <f t="shared" si="88"/>
        <v>12.856082703117949</v>
      </c>
      <c r="V641" s="297">
        <f t="shared" si="89"/>
        <v>1.2095559616560172</v>
      </c>
      <c r="W641" s="298">
        <f t="shared" si="90"/>
        <v>42.435213228109994</v>
      </c>
    </row>
    <row r="642" spans="1:23">
      <c r="A642" s="175">
        <v>2016</v>
      </c>
      <c r="B642" s="285">
        <v>4</v>
      </c>
      <c r="C642" s="285" t="s">
        <v>122</v>
      </c>
      <c r="D642" s="175" t="s">
        <v>372</v>
      </c>
      <c r="E642" s="299" t="s">
        <v>35</v>
      </c>
      <c r="F642" s="300">
        <v>452.79244924243</v>
      </c>
      <c r="G642" s="301">
        <v>47.71819827777</v>
      </c>
      <c r="H642" s="302">
        <f t="shared" ref="H642:H705" si="91">G642/F642</f>
        <v>0.10538647090429099</v>
      </c>
      <c r="I642" s="296">
        <f>VLOOKUP($A642&amp;"-"&amp;I$1,Datos_trabajo_input!$E$6:K736,7,0)</f>
        <v>0.35635775330601505</v>
      </c>
      <c r="J642" s="296">
        <f>VLOOKUP($A642&amp;"-"&amp;J$1,Datos_trabajo_input!$E$6:L736,7,0)</f>
        <v>0.16397431738439106</v>
      </c>
      <c r="K642" s="296">
        <f>VLOOKUP($A642&amp;"-"&amp;K$1,Datos_trabajo_input!$E$6:M736,7,0)</f>
        <v>0.13595976029003046</v>
      </c>
      <c r="L642" s="296">
        <f>VLOOKUP($A642&amp;"-"&amp;L$1,Datos_trabajo_input!$E$6:N736,7,0)</f>
        <v>8.8595715535092698E-3</v>
      </c>
      <c r="M642" s="296">
        <f>VLOOKUP($A642&amp;"-"&amp;M$1,Datos_trabajo_input!$E$6:O736,7,0)</f>
        <v>3.3871154849389367E-3</v>
      </c>
      <c r="N642" s="296">
        <f>VLOOKUP($A642&amp;"-"&amp;N$1,Datos_trabajo_input!$E$6:P736,7,0)</f>
        <v>0.30295789098572978</v>
      </c>
      <c r="O642" s="296">
        <f>VLOOKUP($A642&amp;"-"&amp;O$1,Datos_trabajo_input!$E$6:Q736,7,0)</f>
        <v>2.8503590995385436E-2</v>
      </c>
      <c r="P642" s="297">
        <f t="shared" ref="P642:P705" si="92">I642*$G642</f>
        <v>17.004749930077075</v>
      </c>
      <c r="Q642" s="297">
        <f t="shared" ref="Q642:Q705" si="93">J642*$G642</f>
        <v>7.8245589894103604</v>
      </c>
      <c r="R642" s="297">
        <f t="shared" ref="R642:R705" si="94">K642*$G642</f>
        <v>6.4877547993177531</v>
      </c>
      <c r="S642" s="297">
        <f t="shared" ref="S642:S705" si="95">L642*$G642</f>
        <v>0.42276279204644612</v>
      </c>
      <c r="T642" s="297">
        <f t="shared" ref="T642:T705" si="96">M642*$G642</f>
        <v>0.16162704830002125</v>
      </c>
      <c r="U642" s="297">
        <f t="shared" ref="U642:U705" si="97">N642*$G642</f>
        <v>14.456604711872082</v>
      </c>
      <c r="V642" s="297">
        <f t="shared" ref="V642:V705" si="98">O642*$G642</f>
        <v>1.3601400067462619</v>
      </c>
      <c r="W642" s="298">
        <f t="shared" ref="W642:W705" si="99">SUM(P642:V642)</f>
        <v>47.71819827777</v>
      </c>
    </row>
    <row r="643" spans="1:23">
      <c r="A643" s="175">
        <v>2016</v>
      </c>
      <c r="B643" s="285">
        <v>4</v>
      </c>
      <c r="C643" s="285" t="s">
        <v>122</v>
      </c>
      <c r="D643" s="175" t="s">
        <v>372</v>
      </c>
      <c r="E643" s="299" t="s">
        <v>36</v>
      </c>
      <c r="F643" s="300">
        <v>183.05993392382001</v>
      </c>
      <c r="G643" s="301">
        <v>19.798254393099999</v>
      </c>
      <c r="H643" s="302">
        <f t="shared" si="91"/>
        <v>0.1081517619324554</v>
      </c>
      <c r="I643" s="296">
        <f>VLOOKUP($A643&amp;"-"&amp;I$1,Datos_trabajo_input!$E$6:K737,7,0)</f>
        <v>0.35635775330601505</v>
      </c>
      <c r="J643" s="296">
        <f>VLOOKUP($A643&amp;"-"&amp;J$1,Datos_trabajo_input!$E$6:L737,7,0)</f>
        <v>0.16397431738439106</v>
      </c>
      <c r="K643" s="296">
        <f>VLOOKUP($A643&amp;"-"&amp;K$1,Datos_trabajo_input!$E$6:M737,7,0)</f>
        <v>0.13595976029003046</v>
      </c>
      <c r="L643" s="296">
        <f>VLOOKUP($A643&amp;"-"&amp;L$1,Datos_trabajo_input!$E$6:N737,7,0)</f>
        <v>8.8595715535092698E-3</v>
      </c>
      <c r="M643" s="296">
        <f>VLOOKUP($A643&amp;"-"&amp;M$1,Datos_trabajo_input!$E$6:O737,7,0)</f>
        <v>3.3871154849389367E-3</v>
      </c>
      <c r="N643" s="296">
        <f>VLOOKUP($A643&amp;"-"&amp;N$1,Datos_trabajo_input!$E$6:P737,7,0)</f>
        <v>0.30295789098572978</v>
      </c>
      <c r="O643" s="296">
        <f>VLOOKUP($A643&amp;"-"&amp;O$1,Datos_trabajo_input!$E$6:Q737,7,0)</f>
        <v>2.8503590995385436E-2</v>
      </c>
      <c r="P643" s="297">
        <f t="shared" si="92"/>
        <v>7.0552614549060584</v>
      </c>
      <c r="Q643" s="297">
        <f t="shared" si="93"/>
        <v>3.2464052495110938</v>
      </c>
      <c r="R643" s="297">
        <f t="shared" si="94"/>
        <v>2.6917659214469181</v>
      </c>
      <c r="S643" s="297">
        <f t="shared" si="95"/>
        <v>0.17540405143024868</v>
      </c>
      <c r="T643" s="297">
        <f t="shared" si="96"/>
        <v>6.7058974029629334E-2</v>
      </c>
      <c r="U643" s="297">
        <f t="shared" si="97"/>
        <v>5.9980373961325348</v>
      </c>
      <c r="V643" s="297">
        <f t="shared" si="98"/>
        <v>0.56432134564351533</v>
      </c>
      <c r="W643" s="298">
        <f t="shared" si="99"/>
        <v>19.798254393099999</v>
      </c>
    </row>
    <row r="644" spans="1:23">
      <c r="A644" s="175">
        <v>2016</v>
      </c>
      <c r="B644" s="285">
        <v>4</v>
      </c>
      <c r="C644" s="285" t="s">
        <v>122</v>
      </c>
      <c r="D644" s="175" t="s">
        <v>372</v>
      </c>
      <c r="E644" s="299" t="s">
        <v>37</v>
      </c>
      <c r="F644" s="300">
        <v>410.38454757324001</v>
      </c>
      <c r="G644" s="301">
        <v>37.465761638590003</v>
      </c>
      <c r="H644" s="302">
        <f t="shared" si="91"/>
        <v>9.1294279621733587E-2</v>
      </c>
      <c r="I644" s="296">
        <f>VLOOKUP($A644&amp;"-"&amp;I$1,Datos_trabajo_input!$E$6:K738,7,0)</f>
        <v>0.35635775330601505</v>
      </c>
      <c r="J644" s="296">
        <f>VLOOKUP($A644&amp;"-"&amp;J$1,Datos_trabajo_input!$E$6:L738,7,0)</f>
        <v>0.16397431738439106</v>
      </c>
      <c r="K644" s="296">
        <f>VLOOKUP($A644&amp;"-"&amp;K$1,Datos_trabajo_input!$E$6:M738,7,0)</f>
        <v>0.13595976029003046</v>
      </c>
      <c r="L644" s="296">
        <f>VLOOKUP($A644&amp;"-"&amp;L$1,Datos_trabajo_input!$E$6:N738,7,0)</f>
        <v>8.8595715535092698E-3</v>
      </c>
      <c r="M644" s="296">
        <f>VLOOKUP($A644&amp;"-"&amp;M$1,Datos_trabajo_input!$E$6:O738,7,0)</f>
        <v>3.3871154849389367E-3</v>
      </c>
      <c r="N644" s="296">
        <f>VLOOKUP($A644&amp;"-"&amp;N$1,Datos_trabajo_input!$E$6:P738,7,0)</f>
        <v>0.30295789098572978</v>
      </c>
      <c r="O644" s="296">
        <f>VLOOKUP($A644&amp;"-"&amp;O$1,Datos_trabajo_input!$E$6:Q738,7,0)</f>
        <v>2.8503590995385436E-2</v>
      </c>
      <c r="P644" s="297">
        <f t="shared" si="92"/>
        <v>13.351214643426617</v>
      </c>
      <c r="Q644" s="297">
        <f t="shared" si="93"/>
        <v>6.1434226899741002</v>
      </c>
      <c r="R644" s="297">
        <f t="shared" si="94"/>
        <v>5.0938359714661159</v>
      </c>
      <c r="S644" s="297">
        <f t="shared" si="95"/>
        <v>0.33193059604381081</v>
      </c>
      <c r="T644" s="297">
        <f t="shared" si="96"/>
        <v>0.12690086140109938</v>
      </c>
      <c r="U644" s="297">
        <f t="shared" si="97"/>
        <v>11.350548130201286</v>
      </c>
      <c r="V644" s="297">
        <f t="shared" si="98"/>
        <v>1.0679087460769712</v>
      </c>
      <c r="W644" s="298">
        <f t="shared" si="99"/>
        <v>37.465761638590003</v>
      </c>
    </row>
    <row r="645" spans="1:23">
      <c r="A645" s="175">
        <v>2016</v>
      </c>
      <c r="B645" s="285">
        <v>4</v>
      </c>
      <c r="C645" s="285" t="s">
        <v>122</v>
      </c>
      <c r="D645" s="175" t="s">
        <v>372</v>
      </c>
      <c r="E645" s="299" t="s">
        <v>38</v>
      </c>
      <c r="F645" s="300">
        <v>59.955267632069997</v>
      </c>
      <c r="G645" s="301">
        <v>6.6578982202999999</v>
      </c>
      <c r="H645" s="302">
        <f t="shared" si="91"/>
        <v>0.11104776082658496</v>
      </c>
      <c r="I645" s="296">
        <f>VLOOKUP($A645&amp;"-"&amp;I$1,Datos_trabajo_input!$E$6:K739,7,0)</f>
        <v>0.35635775330601505</v>
      </c>
      <c r="J645" s="296">
        <f>VLOOKUP($A645&amp;"-"&amp;J$1,Datos_trabajo_input!$E$6:L739,7,0)</f>
        <v>0.16397431738439106</v>
      </c>
      <c r="K645" s="296">
        <f>VLOOKUP($A645&amp;"-"&amp;K$1,Datos_trabajo_input!$E$6:M739,7,0)</f>
        <v>0.13595976029003046</v>
      </c>
      <c r="L645" s="296">
        <f>VLOOKUP($A645&amp;"-"&amp;L$1,Datos_trabajo_input!$E$6:N739,7,0)</f>
        <v>8.8595715535092698E-3</v>
      </c>
      <c r="M645" s="296">
        <f>VLOOKUP($A645&amp;"-"&amp;M$1,Datos_trabajo_input!$E$6:O739,7,0)</f>
        <v>3.3871154849389367E-3</v>
      </c>
      <c r="N645" s="296">
        <f>VLOOKUP($A645&amp;"-"&amp;N$1,Datos_trabajo_input!$E$6:P739,7,0)</f>
        <v>0.30295789098572978</v>
      </c>
      <c r="O645" s="296">
        <f>VLOOKUP($A645&amp;"-"&amp;O$1,Datos_trabajo_input!$E$6:Q739,7,0)</f>
        <v>2.8503590995385436E-2</v>
      </c>
      <c r="P645" s="297">
        <f t="shared" si="92"/>
        <v>2.3725936515262238</v>
      </c>
      <c r="Q645" s="297">
        <f t="shared" si="93"/>
        <v>1.0917243158884444</v>
      </c>
      <c r="R645" s="297">
        <f t="shared" si="94"/>
        <v>0.9052062460674084</v>
      </c>
      <c r="S645" s="297">
        <f t="shared" si="95"/>
        <v>5.8986125678729871E-2</v>
      </c>
      <c r="T645" s="297">
        <f t="shared" si="96"/>
        <v>2.2551070159125518E-2</v>
      </c>
      <c r="U645" s="297">
        <f t="shared" si="97"/>
        <v>2.0170628032197317</v>
      </c>
      <c r="V645" s="297">
        <f t="shared" si="98"/>
        <v>0.18977400776033579</v>
      </c>
      <c r="W645" s="298">
        <f t="shared" si="99"/>
        <v>6.657898220299999</v>
      </c>
    </row>
    <row r="646" spans="1:23">
      <c r="A646" s="178">
        <v>2016</v>
      </c>
      <c r="B646" s="285">
        <v>4</v>
      </c>
      <c r="C646" s="285" t="s">
        <v>122</v>
      </c>
      <c r="D646" s="178" t="s">
        <v>372</v>
      </c>
      <c r="E646" s="304" t="s">
        <v>39</v>
      </c>
      <c r="F646" s="305">
        <v>77.475063594900007</v>
      </c>
      <c r="G646" s="306">
        <v>6.5629063145100002</v>
      </c>
      <c r="H646" s="307">
        <f t="shared" si="91"/>
        <v>8.4709918391625824E-2</v>
      </c>
      <c r="I646" s="296">
        <f>VLOOKUP($A646&amp;"-"&amp;I$1,Datos_trabajo_input!$E$6:K740,7,0)</f>
        <v>0.35635775330601505</v>
      </c>
      <c r="J646" s="296">
        <f>VLOOKUP($A646&amp;"-"&amp;J$1,Datos_trabajo_input!$E$6:L740,7,0)</f>
        <v>0.16397431738439106</v>
      </c>
      <c r="K646" s="296">
        <f>VLOOKUP($A646&amp;"-"&amp;K$1,Datos_trabajo_input!$E$6:M740,7,0)</f>
        <v>0.13595976029003046</v>
      </c>
      <c r="L646" s="296">
        <f>VLOOKUP($A646&amp;"-"&amp;L$1,Datos_trabajo_input!$E$6:N740,7,0)</f>
        <v>8.8595715535092698E-3</v>
      </c>
      <c r="M646" s="296">
        <f>VLOOKUP($A646&amp;"-"&amp;M$1,Datos_trabajo_input!$E$6:O740,7,0)</f>
        <v>3.3871154849389367E-3</v>
      </c>
      <c r="N646" s="296">
        <f>VLOOKUP($A646&amp;"-"&amp;N$1,Datos_trabajo_input!$E$6:P740,7,0)</f>
        <v>0.30295789098572978</v>
      </c>
      <c r="O646" s="296">
        <f>VLOOKUP($A646&amp;"-"&amp;O$1,Datos_trabajo_input!$E$6:Q740,7,0)</f>
        <v>2.8503590995385436E-2</v>
      </c>
      <c r="P646" s="297">
        <f t="shared" si="92"/>
        <v>2.3387425493966432</v>
      </c>
      <c r="Q646" s="297">
        <f t="shared" si="93"/>
        <v>1.0761480829794869</v>
      </c>
      <c r="R646" s="297">
        <f t="shared" si="94"/>
        <v>0.89229116932670682</v>
      </c>
      <c r="S646" s="297">
        <f t="shared" si="95"/>
        <v>5.8144538092379155E-2</v>
      </c>
      <c r="T646" s="297">
        <f t="shared" si="96"/>
        <v>2.2229321604080348E-2</v>
      </c>
      <c r="U646" s="297">
        <f t="shared" si="97"/>
        <v>1.9882842557808782</v>
      </c>
      <c r="V646" s="297">
        <f t="shared" si="98"/>
        <v>0.18706639732982547</v>
      </c>
      <c r="W646" s="298">
        <f t="shared" si="99"/>
        <v>6.5629063145100002</v>
      </c>
    </row>
    <row r="647" spans="1:23">
      <c r="A647" s="172">
        <v>2016</v>
      </c>
      <c r="B647" s="285">
        <v>6</v>
      </c>
      <c r="C647" s="285" t="s">
        <v>124</v>
      </c>
      <c r="D647" s="172" t="s">
        <v>373</v>
      </c>
      <c r="E647" s="172" t="s">
        <v>34</v>
      </c>
      <c r="F647" s="293">
        <v>913.09927064791998</v>
      </c>
      <c r="G647" s="294">
        <v>72.967207028220002</v>
      </c>
      <c r="H647" s="295">
        <f t="shared" si="91"/>
        <v>7.9911581767493578E-2</v>
      </c>
      <c r="I647" s="296">
        <f>VLOOKUP($A647&amp;"-"&amp;I$1,Datos_trabajo_input!$E$6:K741,7,0)</f>
        <v>0.35635775330601505</v>
      </c>
      <c r="J647" s="296">
        <f>VLOOKUP($A647&amp;"-"&amp;J$1,Datos_trabajo_input!$E$6:L741,7,0)</f>
        <v>0.16397431738439106</v>
      </c>
      <c r="K647" s="296">
        <f>VLOOKUP($A647&amp;"-"&amp;K$1,Datos_trabajo_input!$E$6:M741,7,0)</f>
        <v>0.13595976029003046</v>
      </c>
      <c r="L647" s="296">
        <f>VLOOKUP($A647&amp;"-"&amp;L$1,Datos_trabajo_input!$E$6:N741,7,0)</f>
        <v>8.8595715535092698E-3</v>
      </c>
      <c r="M647" s="296">
        <f>VLOOKUP($A647&amp;"-"&amp;M$1,Datos_trabajo_input!$E$6:O741,7,0)</f>
        <v>3.3871154849389367E-3</v>
      </c>
      <c r="N647" s="296">
        <f>VLOOKUP($A647&amp;"-"&amp;N$1,Datos_trabajo_input!$E$6:P741,7,0)</f>
        <v>0.30295789098572978</v>
      </c>
      <c r="O647" s="296">
        <f>VLOOKUP($A647&amp;"-"&amp;O$1,Datos_trabajo_input!$E$6:Q741,7,0)</f>
        <v>2.8503590995385436E-2</v>
      </c>
      <c r="P647" s="297">
        <f t="shared" si="92"/>
        <v>26.00242996159135</v>
      </c>
      <c r="Q647" s="297">
        <f t="shared" si="93"/>
        <v>11.964747963897917</v>
      </c>
      <c r="R647" s="297">
        <f t="shared" si="94"/>
        <v>9.9206039765898169</v>
      </c>
      <c r="S647" s="297">
        <f t="shared" si="95"/>
        <v>0.64645819172623964</v>
      </c>
      <c r="T647" s="297">
        <f t="shared" si="96"/>
        <v>0.24714835681802919</v>
      </c>
      <c r="U647" s="297">
        <f t="shared" si="97"/>
        <v>22.105991152388651</v>
      </c>
      <c r="V647" s="297">
        <f t="shared" si="98"/>
        <v>2.0798274252079967</v>
      </c>
      <c r="W647" s="298">
        <f t="shared" si="99"/>
        <v>72.967207028220002</v>
      </c>
    </row>
    <row r="648" spans="1:23">
      <c r="A648" s="175">
        <v>2016</v>
      </c>
      <c r="B648" s="285">
        <v>6</v>
      </c>
      <c r="C648" s="285" t="s">
        <v>124</v>
      </c>
      <c r="D648" s="175" t="s">
        <v>373</v>
      </c>
      <c r="E648" s="299" t="s">
        <v>25</v>
      </c>
      <c r="F648" s="300">
        <v>72.669443241560003</v>
      </c>
      <c r="G648" s="301">
        <v>5.6510061072199997</v>
      </c>
      <c r="H648" s="302">
        <f t="shared" si="91"/>
        <v>7.776316777927593E-2</v>
      </c>
      <c r="I648" s="296">
        <f>VLOOKUP($A648&amp;"-"&amp;I$1,Datos_trabajo_input!$E$6:K742,7,0)</f>
        <v>0.35635775330601505</v>
      </c>
      <c r="J648" s="296">
        <f>VLOOKUP($A648&amp;"-"&amp;J$1,Datos_trabajo_input!$E$6:L742,7,0)</f>
        <v>0.16397431738439106</v>
      </c>
      <c r="K648" s="296">
        <f>VLOOKUP($A648&amp;"-"&amp;K$1,Datos_trabajo_input!$E$6:M742,7,0)</f>
        <v>0.13595976029003046</v>
      </c>
      <c r="L648" s="296">
        <f>VLOOKUP($A648&amp;"-"&amp;L$1,Datos_trabajo_input!$E$6:N742,7,0)</f>
        <v>8.8595715535092698E-3</v>
      </c>
      <c r="M648" s="296">
        <f>VLOOKUP($A648&amp;"-"&amp;M$1,Datos_trabajo_input!$E$6:O742,7,0)</f>
        <v>3.3871154849389367E-3</v>
      </c>
      <c r="N648" s="296">
        <f>VLOOKUP($A648&amp;"-"&amp;N$1,Datos_trabajo_input!$E$6:P742,7,0)</f>
        <v>0.30295789098572978</v>
      </c>
      <c r="O648" s="296">
        <f>VLOOKUP($A648&amp;"-"&amp;O$1,Datos_trabajo_input!$E$6:Q742,7,0)</f>
        <v>2.8503590995385436E-2</v>
      </c>
      <c r="P648" s="297">
        <f t="shared" si="92"/>
        <v>2.0137798402874889</v>
      </c>
      <c r="Q648" s="297">
        <f t="shared" si="93"/>
        <v>0.92661986896642445</v>
      </c>
      <c r="R648" s="297">
        <f t="shared" si="94"/>
        <v>0.76830943573512933</v>
      </c>
      <c r="S648" s="297">
        <f t="shared" si="95"/>
        <v>5.0065492956233464E-2</v>
      </c>
      <c r="T648" s="297">
        <f t="shared" si="96"/>
        <v>1.9140610291249364E-2</v>
      </c>
      <c r="U648" s="297">
        <f t="shared" si="97"/>
        <v>1.7120168921908498</v>
      </c>
      <c r="V648" s="297">
        <f t="shared" si="98"/>
        <v>0.16107396679262409</v>
      </c>
      <c r="W648" s="298">
        <f t="shared" si="99"/>
        <v>5.6510061072199997</v>
      </c>
    </row>
    <row r="649" spans="1:23">
      <c r="A649" s="175">
        <v>2016</v>
      </c>
      <c r="B649" s="285">
        <v>6</v>
      </c>
      <c r="C649" s="285" t="s">
        <v>124</v>
      </c>
      <c r="D649" s="175" t="s">
        <v>373</v>
      </c>
      <c r="E649" s="299" t="s">
        <v>26</v>
      </c>
      <c r="F649" s="300">
        <v>167.32905573244</v>
      </c>
      <c r="G649" s="301">
        <v>14.64355693595</v>
      </c>
      <c r="H649" s="302">
        <f t="shared" si="91"/>
        <v>8.7513533569239299E-2</v>
      </c>
      <c r="I649" s="296">
        <f>VLOOKUP($A649&amp;"-"&amp;I$1,Datos_trabajo_input!$E$6:K743,7,0)</f>
        <v>0.35635775330601505</v>
      </c>
      <c r="J649" s="296">
        <f>VLOOKUP($A649&amp;"-"&amp;J$1,Datos_trabajo_input!$E$6:L743,7,0)</f>
        <v>0.16397431738439106</v>
      </c>
      <c r="K649" s="296">
        <f>VLOOKUP($A649&amp;"-"&amp;K$1,Datos_trabajo_input!$E$6:M743,7,0)</f>
        <v>0.13595976029003046</v>
      </c>
      <c r="L649" s="296">
        <f>VLOOKUP($A649&amp;"-"&amp;L$1,Datos_trabajo_input!$E$6:N743,7,0)</f>
        <v>8.8595715535092698E-3</v>
      </c>
      <c r="M649" s="296">
        <f>VLOOKUP($A649&amp;"-"&amp;M$1,Datos_trabajo_input!$E$6:O743,7,0)</f>
        <v>3.3871154849389367E-3</v>
      </c>
      <c r="N649" s="296">
        <f>VLOOKUP($A649&amp;"-"&amp;N$1,Datos_trabajo_input!$E$6:P743,7,0)</f>
        <v>0.30295789098572978</v>
      </c>
      <c r="O649" s="296">
        <f>VLOOKUP($A649&amp;"-"&amp;O$1,Datos_trabajo_input!$E$6:Q743,7,0)</f>
        <v>2.8503590995385436E-2</v>
      </c>
      <c r="P649" s="297">
        <f t="shared" si="92"/>
        <v>5.2183450501038555</v>
      </c>
      <c r="Q649" s="297">
        <f t="shared" si="93"/>
        <v>2.4011672526518661</v>
      </c>
      <c r="R649" s="297">
        <f t="shared" si="94"/>
        <v>1.9909344908051749</v>
      </c>
      <c r="S649" s="297">
        <f t="shared" si="95"/>
        <v>0.12973564047193598</v>
      </c>
      <c r="T649" s="297">
        <f t="shared" si="96"/>
        <v>4.9599418452341212E-2</v>
      </c>
      <c r="U649" s="297">
        <f t="shared" si="97"/>
        <v>4.4363811258448678</v>
      </c>
      <c r="V649" s="297">
        <f t="shared" si="98"/>
        <v>0.4173939576199584</v>
      </c>
      <c r="W649" s="298">
        <f t="shared" si="99"/>
        <v>14.64355693595</v>
      </c>
    </row>
    <row r="650" spans="1:23">
      <c r="A650" s="175">
        <v>2016</v>
      </c>
      <c r="B650" s="285">
        <v>6</v>
      </c>
      <c r="C650" s="285" t="s">
        <v>124</v>
      </c>
      <c r="D650" s="175" t="s">
        <v>373</v>
      </c>
      <c r="E650" s="299" t="s">
        <v>27</v>
      </c>
      <c r="F650" s="300">
        <v>276.91965658394997</v>
      </c>
      <c r="G650" s="301">
        <v>20.09784910071</v>
      </c>
      <c r="H650" s="302">
        <f t="shared" si="91"/>
        <v>7.2576462605200467E-2</v>
      </c>
      <c r="I650" s="296">
        <f>VLOOKUP($A650&amp;"-"&amp;I$1,Datos_trabajo_input!$E$6:K744,7,0)</f>
        <v>0.35635775330601505</v>
      </c>
      <c r="J650" s="296">
        <f>VLOOKUP($A650&amp;"-"&amp;J$1,Datos_trabajo_input!$E$6:L744,7,0)</f>
        <v>0.16397431738439106</v>
      </c>
      <c r="K650" s="296">
        <f>VLOOKUP($A650&amp;"-"&amp;K$1,Datos_trabajo_input!$E$6:M744,7,0)</f>
        <v>0.13595976029003046</v>
      </c>
      <c r="L650" s="296">
        <f>VLOOKUP($A650&amp;"-"&amp;L$1,Datos_trabajo_input!$E$6:N744,7,0)</f>
        <v>8.8595715535092698E-3</v>
      </c>
      <c r="M650" s="296">
        <f>VLOOKUP($A650&amp;"-"&amp;M$1,Datos_trabajo_input!$E$6:O744,7,0)</f>
        <v>3.3871154849389367E-3</v>
      </c>
      <c r="N650" s="296">
        <f>VLOOKUP($A650&amp;"-"&amp;N$1,Datos_trabajo_input!$E$6:P744,7,0)</f>
        <v>0.30295789098572978</v>
      </c>
      <c r="O650" s="296">
        <f>VLOOKUP($A650&amp;"-"&amp;O$1,Datos_trabajo_input!$E$6:Q744,7,0)</f>
        <v>2.8503590995385436E-2</v>
      </c>
      <c r="P650" s="297">
        <f t="shared" si="92"/>
        <v>7.162024351812331</v>
      </c>
      <c r="Q650" s="297">
        <f t="shared" si="93"/>
        <v>3.29553108718342</v>
      </c>
      <c r="R650" s="297">
        <f t="shared" si="94"/>
        <v>2.7324987460777357</v>
      </c>
      <c r="S650" s="297">
        <f t="shared" si="95"/>
        <v>0.17805833217937217</v>
      </c>
      <c r="T650" s="297">
        <f t="shared" si="96"/>
        <v>6.8073735902980922E-2</v>
      </c>
      <c r="U650" s="297">
        <f t="shared" si="97"/>
        <v>6.0888019769005473</v>
      </c>
      <c r="V650" s="297">
        <f t="shared" si="98"/>
        <v>0.5728608706536128</v>
      </c>
      <c r="W650" s="298">
        <f t="shared" si="99"/>
        <v>20.09784910071</v>
      </c>
    </row>
    <row r="651" spans="1:23">
      <c r="A651" s="175">
        <v>2016</v>
      </c>
      <c r="B651" s="285">
        <v>6</v>
      </c>
      <c r="C651" s="285" t="s">
        <v>124</v>
      </c>
      <c r="D651" s="175" t="s">
        <v>373</v>
      </c>
      <c r="E651" s="299" t="s">
        <v>28</v>
      </c>
      <c r="F651" s="300">
        <v>130.67727712486999</v>
      </c>
      <c r="G651" s="301">
        <v>8.6688016638099992</v>
      </c>
      <c r="H651" s="302">
        <f t="shared" si="91"/>
        <v>6.6337483107537037E-2</v>
      </c>
      <c r="I651" s="296">
        <f>VLOOKUP($A651&amp;"-"&amp;I$1,Datos_trabajo_input!$E$6:K745,7,0)</f>
        <v>0.35635775330601505</v>
      </c>
      <c r="J651" s="296">
        <f>VLOOKUP($A651&amp;"-"&amp;J$1,Datos_trabajo_input!$E$6:L745,7,0)</f>
        <v>0.16397431738439106</v>
      </c>
      <c r="K651" s="296">
        <f>VLOOKUP($A651&amp;"-"&amp;K$1,Datos_trabajo_input!$E$6:M745,7,0)</f>
        <v>0.13595976029003046</v>
      </c>
      <c r="L651" s="296">
        <f>VLOOKUP($A651&amp;"-"&amp;L$1,Datos_trabajo_input!$E$6:N745,7,0)</f>
        <v>8.8595715535092698E-3</v>
      </c>
      <c r="M651" s="296">
        <f>VLOOKUP($A651&amp;"-"&amp;M$1,Datos_trabajo_input!$E$6:O745,7,0)</f>
        <v>3.3871154849389367E-3</v>
      </c>
      <c r="N651" s="296">
        <f>VLOOKUP($A651&amp;"-"&amp;N$1,Datos_trabajo_input!$E$6:P745,7,0)</f>
        <v>0.30295789098572978</v>
      </c>
      <c r="O651" s="296">
        <f>VLOOKUP($A651&amp;"-"&amp;O$1,Datos_trabajo_input!$E$6:Q745,7,0)</f>
        <v>2.8503590995385436E-2</v>
      </c>
      <c r="P651" s="297">
        <f t="shared" si="92"/>
        <v>3.0891946847707765</v>
      </c>
      <c r="Q651" s="297">
        <f t="shared" si="93"/>
        <v>1.421460835363918</v>
      </c>
      <c r="R651" s="297">
        <f t="shared" si="94"/>
        <v>1.1786081962134247</v>
      </c>
      <c r="S651" s="297">
        <f t="shared" si="95"/>
        <v>7.6801868623704903E-2</v>
      </c>
      <c r="T651" s="297">
        <f t="shared" si="96"/>
        <v>2.9362232351355266E-2</v>
      </c>
      <c r="U651" s="297">
        <f t="shared" si="97"/>
        <v>2.6262818694414629</v>
      </c>
      <c r="V651" s="297">
        <f t="shared" si="98"/>
        <v>0.24709197704535699</v>
      </c>
      <c r="W651" s="298">
        <f t="shared" si="99"/>
        <v>8.6688016638099992</v>
      </c>
    </row>
    <row r="652" spans="1:23">
      <c r="A652" s="175">
        <v>2016</v>
      </c>
      <c r="B652" s="285">
        <v>6</v>
      </c>
      <c r="C652" s="285" t="s">
        <v>124</v>
      </c>
      <c r="D652" s="175" t="s">
        <v>373</v>
      </c>
      <c r="E652" s="299" t="s">
        <v>29</v>
      </c>
      <c r="F652" s="300">
        <v>349.85197698591998</v>
      </c>
      <c r="G652" s="301">
        <v>34.890196816939998</v>
      </c>
      <c r="H652" s="302">
        <f t="shared" si="91"/>
        <v>9.9728454066572783E-2</v>
      </c>
      <c r="I652" s="296">
        <f>VLOOKUP($A652&amp;"-"&amp;I$1,Datos_trabajo_input!$E$6:K746,7,0)</f>
        <v>0.35635775330601505</v>
      </c>
      <c r="J652" s="296">
        <f>VLOOKUP($A652&amp;"-"&amp;J$1,Datos_trabajo_input!$E$6:L746,7,0)</f>
        <v>0.16397431738439106</v>
      </c>
      <c r="K652" s="296">
        <f>VLOOKUP($A652&amp;"-"&amp;K$1,Datos_trabajo_input!$E$6:M746,7,0)</f>
        <v>0.13595976029003046</v>
      </c>
      <c r="L652" s="296">
        <f>VLOOKUP($A652&amp;"-"&amp;L$1,Datos_trabajo_input!$E$6:N746,7,0)</f>
        <v>8.8595715535092698E-3</v>
      </c>
      <c r="M652" s="296">
        <f>VLOOKUP($A652&amp;"-"&amp;M$1,Datos_trabajo_input!$E$6:O746,7,0)</f>
        <v>3.3871154849389367E-3</v>
      </c>
      <c r="N652" s="296">
        <f>VLOOKUP($A652&amp;"-"&amp;N$1,Datos_trabajo_input!$E$6:P746,7,0)</f>
        <v>0.30295789098572978</v>
      </c>
      <c r="O652" s="296">
        <f>VLOOKUP($A652&amp;"-"&amp;O$1,Datos_trabajo_input!$E$6:Q746,7,0)</f>
        <v>2.8503590995385436E-2</v>
      </c>
      <c r="P652" s="297">
        <f t="shared" si="92"/>
        <v>12.433392150089416</v>
      </c>
      <c r="Q652" s="297">
        <f t="shared" si="93"/>
        <v>5.7210962064647894</v>
      </c>
      <c r="R652" s="297">
        <f t="shared" si="94"/>
        <v>4.7436627957031456</v>
      </c>
      <c r="S652" s="297">
        <f t="shared" si="95"/>
        <v>0.30911219521570127</v>
      </c>
      <c r="T652" s="297">
        <f t="shared" si="96"/>
        <v>0.11817712591122466</v>
      </c>
      <c r="U652" s="297">
        <f t="shared" si="97"/>
        <v>10.570260443737164</v>
      </c>
      <c r="V652" s="297">
        <f t="shared" si="98"/>
        <v>0.99449589981855657</v>
      </c>
      <c r="W652" s="298">
        <f t="shared" si="99"/>
        <v>34.890196816939998</v>
      </c>
    </row>
    <row r="653" spans="1:23">
      <c r="A653" s="175">
        <v>2016</v>
      </c>
      <c r="B653" s="285">
        <v>6</v>
      </c>
      <c r="C653" s="285" t="s">
        <v>124</v>
      </c>
      <c r="D653" s="175" t="s">
        <v>373</v>
      </c>
      <c r="E653" s="299" t="s">
        <v>30</v>
      </c>
      <c r="F653" s="300">
        <v>795.76777498421995</v>
      </c>
      <c r="G653" s="301">
        <v>73.767621876190006</v>
      </c>
      <c r="H653" s="302">
        <f t="shared" si="91"/>
        <v>9.2699936080790427E-2</v>
      </c>
      <c r="I653" s="296">
        <f>VLOOKUP($A653&amp;"-"&amp;I$1,Datos_trabajo_input!$E$6:K747,7,0)</f>
        <v>0.35635775330601505</v>
      </c>
      <c r="J653" s="296">
        <f>VLOOKUP($A653&amp;"-"&amp;J$1,Datos_trabajo_input!$E$6:L747,7,0)</f>
        <v>0.16397431738439106</v>
      </c>
      <c r="K653" s="296">
        <f>VLOOKUP($A653&amp;"-"&amp;K$1,Datos_trabajo_input!$E$6:M747,7,0)</f>
        <v>0.13595976029003046</v>
      </c>
      <c r="L653" s="296">
        <f>VLOOKUP($A653&amp;"-"&amp;L$1,Datos_trabajo_input!$E$6:N747,7,0)</f>
        <v>8.8595715535092698E-3</v>
      </c>
      <c r="M653" s="296">
        <f>VLOOKUP($A653&amp;"-"&amp;M$1,Datos_trabajo_input!$E$6:O747,7,0)</f>
        <v>3.3871154849389367E-3</v>
      </c>
      <c r="N653" s="296">
        <f>VLOOKUP($A653&amp;"-"&amp;N$1,Datos_trabajo_input!$E$6:P747,7,0)</f>
        <v>0.30295789098572978</v>
      </c>
      <c r="O653" s="296">
        <f>VLOOKUP($A653&amp;"-"&amp;O$1,Datos_trabajo_input!$E$6:Q747,7,0)</f>
        <v>2.8503590995385436E-2</v>
      </c>
      <c r="P653" s="297">
        <f t="shared" si="92"/>
        <v>26.287663998526718</v>
      </c>
      <c r="Q653" s="297">
        <f t="shared" si="93"/>
        <v>12.095995442218129</v>
      </c>
      <c r="R653" s="297">
        <f t="shared" si="94"/>
        <v>10.0294281874524</v>
      </c>
      <c r="S653" s="297">
        <f t="shared" si="95"/>
        <v>0.65354952434432112</v>
      </c>
      <c r="T653" s="297">
        <f t="shared" si="96"/>
        <v>0.24985945434396342</v>
      </c>
      <c r="U653" s="297">
        <f t="shared" si="97"/>
        <v>22.348483146643307</v>
      </c>
      <c r="V653" s="297">
        <f t="shared" si="98"/>
        <v>2.1026421226611673</v>
      </c>
      <c r="W653" s="298">
        <f t="shared" si="99"/>
        <v>73.767621876190006</v>
      </c>
    </row>
    <row r="654" spans="1:23">
      <c r="A654" s="175">
        <v>2016</v>
      </c>
      <c r="B654" s="285">
        <v>6</v>
      </c>
      <c r="C654" s="285" t="s">
        <v>124</v>
      </c>
      <c r="D654" s="175" t="s">
        <v>373</v>
      </c>
      <c r="E654" s="299" t="s">
        <v>118</v>
      </c>
      <c r="F654" s="300">
        <v>3294.7715612428601</v>
      </c>
      <c r="G654" s="301">
        <v>295.38619727130998</v>
      </c>
      <c r="H654" s="302">
        <f t="shared" si="91"/>
        <v>8.9653012896555362E-2</v>
      </c>
      <c r="I654" s="296">
        <f>VLOOKUP($A654&amp;"-"&amp;I$1,Datos_trabajo_input!$E$6:K748,7,0)</f>
        <v>0.35635775330601505</v>
      </c>
      <c r="J654" s="296">
        <f>VLOOKUP($A654&amp;"-"&amp;J$1,Datos_trabajo_input!$E$6:L748,7,0)</f>
        <v>0.16397431738439106</v>
      </c>
      <c r="K654" s="296">
        <f>VLOOKUP($A654&amp;"-"&amp;K$1,Datos_trabajo_input!$E$6:M748,7,0)</f>
        <v>0.13595976029003046</v>
      </c>
      <c r="L654" s="296">
        <f>VLOOKUP($A654&amp;"-"&amp;L$1,Datos_trabajo_input!$E$6:N748,7,0)</f>
        <v>8.8595715535092698E-3</v>
      </c>
      <c r="M654" s="296">
        <f>VLOOKUP($A654&amp;"-"&amp;M$1,Datos_trabajo_input!$E$6:O748,7,0)</f>
        <v>3.3871154849389367E-3</v>
      </c>
      <c r="N654" s="296">
        <f>VLOOKUP($A654&amp;"-"&amp;N$1,Datos_trabajo_input!$E$6:P748,7,0)</f>
        <v>0.30295789098572978</v>
      </c>
      <c r="O654" s="296">
        <f>VLOOKUP($A654&amp;"-"&amp;O$1,Datos_trabajo_input!$E$6:Q748,7,0)</f>
        <v>2.8503590995385436E-2</v>
      </c>
      <c r="P654" s="297">
        <f t="shared" si="92"/>
        <v>105.26316161721138</v>
      </c>
      <c r="Q654" s="297">
        <f t="shared" si="93"/>
        <v>48.435750062334129</v>
      </c>
      <c r="R654" s="297">
        <f t="shared" si="94"/>
        <v>40.160636573990956</v>
      </c>
      <c r="S654" s="297">
        <f t="shared" si="95"/>
        <v>2.6169951506441755</v>
      </c>
      <c r="T654" s="297">
        <f t="shared" si="96"/>
        <v>1.0005071628148816</v>
      </c>
      <c r="U654" s="297">
        <f t="shared" si="97"/>
        <v>89.4895793516108</v>
      </c>
      <c r="V654" s="297">
        <f t="shared" si="98"/>
        <v>8.4195673527036572</v>
      </c>
      <c r="W654" s="298">
        <f t="shared" si="99"/>
        <v>295.38619727130998</v>
      </c>
    </row>
    <row r="655" spans="1:23">
      <c r="A655" s="175">
        <v>2016</v>
      </c>
      <c r="B655" s="285">
        <v>6</v>
      </c>
      <c r="C655" s="285" t="s">
        <v>124</v>
      </c>
      <c r="D655" s="175" t="s">
        <v>373</v>
      </c>
      <c r="E655" s="299" t="s">
        <v>32</v>
      </c>
      <c r="F655" s="300">
        <v>413.3683342027</v>
      </c>
      <c r="G655" s="301">
        <v>29.002926650229998</v>
      </c>
      <c r="H655" s="302">
        <f t="shared" si="91"/>
        <v>7.0162429606927937E-2</v>
      </c>
      <c r="I655" s="296">
        <f>VLOOKUP($A655&amp;"-"&amp;I$1,Datos_trabajo_input!$E$6:K749,7,0)</f>
        <v>0.35635775330601505</v>
      </c>
      <c r="J655" s="296">
        <f>VLOOKUP($A655&amp;"-"&amp;J$1,Datos_trabajo_input!$E$6:L749,7,0)</f>
        <v>0.16397431738439106</v>
      </c>
      <c r="K655" s="296">
        <f>VLOOKUP($A655&amp;"-"&amp;K$1,Datos_trabajo_input!$E$6:M749,7,0)</f>
        <v>0.13595976029003046</v>
      </c>
      <c r="L655" s="296">
        <f>VLOOKUP($A655&amp;"-"&amp;L$1,Datos_trabajo_input!$E$6:N749,7,0)</f>
        <v>8.8595715535092698E-3</v>
      </c>
      <c r="M655" s="296">
        <f>VLOOKUP($A655&amp;"-"&amp;M$1,Datos_trabajo_input!$E$6:O749,7,0)</f>
        <v>3.3871154849389367E-3</v>
      </c>
      <c r="N655" s="296">
        <f>VLOOKUP($A655&amp;"-"&amp;N$1,Datos_trabajo_input!$E$6:P749,7,0)</f>
        <v>0.30295789098572978</v>
      </c>
      <c r="O655" s="296">
        <f>VLOOKUP($A655&amp;"-"&amp;O$1,Datos_trabajo_input!$E$6:Q749,7,0)</f>
        <v>2.8503590995385436E-2</v>
      </c>
      <c r="P655" s="297">
        <f t="shared" si="92"/>
        <v>10.335417780375112</v>
      </c>
      <c r="Q655" s="297">
        <f t="shared" si="93"/>
        <v>4.7557350996210275</v>
      </c>
      <c r="R655" s="297">
        <f t="shared" si="94"/>
        <v>3.9432309550746067</v>
      </c>
      <c r="S655" s="297">
        <f t="shared" si="95"/>
        <v>0.2569535039188936</v>
      </c>
      <c r="T655" s="297">
        <f t="shared" si="96"/>
        <v>9.8236261965542193E-2</v>
      </c>
      <c r="U655" s="297">
        <f t="shared" si="97"/>
        <v>8.786665490367497</v>
      </c>
      <c r="V655" s="297">
        <f t="shared" si="98"/>
        <v>0.82668755890732004</v>
      </c>
      <c r="W655" s="298">
        <f t="shared" si="99"/>
        <v>29.002926650229998</v>
      </c>
    </row>
    <row r="656" spans="1:23">
      <c r="A656" s="175">
        <v>2016</v>
      </c>
      <c r="B656" s="285">
        <v>6</v>
      </c>
      <c r="C656" s="285" t="s">
        <v>124</v>
      </c>
      <c r="D656" s="175" t="s">
        <v>373</v>
      </c>
      <c r="E656" s="299" t="s">
        <v>33</v>
      </c>
      <c r="F656" s="300">
        <v>463.40126787894002</v>
      </c>
      <c r="G656" s="301">
        <v>37.843424905829998</v>
      </c>
      <c r="H656" s="302">
        <f t="shared" si="91"/>
        <v>8.1664482876892555E-2</v>
      </c>
      <c r="I656" s="296">
        <f>VLOOKUP($A656&amp;"-"&amp;I$1,Datos_trabajo_input!$E$6:K750,7,0)</f>
        <v>0.35635775330601505</v>
      </c>
      <c r="J656" s="296">
        <f>VLOOKUP($A656&amp;"-"&amp;J$1,Datos_trabajo_input!$E$6:L750,7,0)</f>
        <v>0.16397431738439106</v>
      </c>
      <c r="K656" s="296">
        <f>VLOOKUP($A656&amp;"-"&amp;K$1,Datos_trabajo_input!$E$6:M750,7,0)</f>
        <v>0.13595976029003046</v>
      </c>
      <c r="L656" s="296">
        <f>VLOOKUP($A656&amp;"-"&amp;L$1,Datos_trabajo_input!$E$6:N750,7,0)</f>
        <v>8.8595715535092698E-3</v>
      </c>
      <c r="M656" s="296">
        <f>VLOOKUP($A656&amp;"-"&amp;M$1,Datos_trabajo_input!$E$6:O750,7,0)</f>
        <v>3.3871154849389367E-3</v>
      </c>
      <c r="N656" s="296">
        <f>VLOOKUP($A656&amp;"-"&amp;N$1,Datos_trabajo_input!$E$6:P750,7,0)</f>
        <v>0.30295789098572978</v>
      </c>
      <c r="O656" s="296">
        <f>VLOOKUP($A656&amp;"-"&amp;O$1,Datos_trabajo_input!$E$6:Q750,7,0)</f>
        <v>2.8503590995385436E-2</v>
      </c>
      <c r="P656" s="297">
        <f t="shared" si="92"/>
        <v>13.485797876846473</v>
      </c>
      <c r="Q656" s="297">
        <f t="shared" si="93"/>
        <v>6.2053497664209374</v>
      </c>
      <c r="R656" s="297">
        <f t="shared" si="94"/>
        <v>5.1451829787504151</v>
      </c>
      <c r="S656" s="297">
        <f t="shared" si="95"/>
        <v>0.33527653078305569</v>
      </c>
      <c r="T656" s="297">
        <f t="shared" si="96"/>
        <v>0.12818005050166062</v>
      </c>
      <c r="U656" s="297">
        <f t="shared" si="97"/>
        <v>11.464964197147095</v>
      </c>
      <c r="V656" s="297">
        <f t="shared" si="98"/>
        <v>1.0786735053803609</v>
      </c>
      <c r="W656" s="298">
        <f t="shared" si="99"/>
        <v>37.843424905829998</v>
      </c>
    </row>
    <row r="657" spans="1:23">
      <c r="A657" s="175">
        <v>2016</v>
      </c>
      <c r="B657" s="285">
        <v>6</v>
      </c>
      <c r="C657" s="285" t="s">
        <v>124</v>
      </c>
      <c r="D657" s="175" t="s">
        <v>373</v>
      </c>
      <c r="E657" s="299" t="s">
        <v>35</v>
      </c>
      <c r="F657" s="300">
        <v>453.42417813186</v>
      </c>
      <c r="G657" s="301">
        <v>51.179437909139999</v>
      </c>
      <c r="H657" s="302">
        <f t="shared" si="91"/>
        <v>0.11287319992507444</v>
      </c>
      <c r="I657" s="296">
        <f>VLOOKUP($A657&amp;"-"&amp;I$1,Datos_trabajo_input!$E$6:K751,7,0)</f>
        <v>0.35635775330601505</v>
      </c>
      <c r="J657" s="296">
        <f>VLOOKUP($A657&amp;"-"&amp;J$1,Datos_trabajo_input!$E$6:L751,7,0)</f>
        <v>0.16397431738439106</v>
      </c>
      <c r="K657" s="296">
        <f>VLOOKUP($A657&amp;"-"&amp;K$1,Datos_trabajo_input!$E$6:M751,7,0)</f>
        <v>0.13595976029003046</v>
      </c>
      <c r="L657" s="296">
        <f>VLOOKUP($A657&amp;"-"&amp;L$1,Datos_trabajo_input!$E$6:N751,7,0)</f>
        <v>8.8595715535092698E-3</v>
      </c>
      <c r="M657" s="296">
        <f>VLOOKUP($A657&amp;"-"&amp;M$1,Datos_trabajo_input!$E$6:O751,7,0)</f>
        <v>3.3871154849389367E-3</v>
      </c>
      <c r="N657" s="296">
        <f>VLOOKUP($A657&amp;"-"&amp;N$1,Datos_trabajo_input!$E$6:P751,7,0)</f>
        <v>0.30295789098572978</v>
      </c>
      <c r="O657" s="296">
        <f>VLOOKUP($A657&amp;"-"&amp;O$1,Datos_trabajo_input!$E$6:Q751,7,0)</f>
        <v>2.8503590995385436E-2</v>
      </c>
      <c r="P657" s="297">
        <f t="shared" si="92"/>
        <v>18.238189508765828</v>
      </c>
      <c r="Q657" s="297">
        <f t="shared" si="93"/>
        <v>8.3921133952680567</v>
      </c>
      <c r="R657" s="297">
        <f t="shared" si="94"/>
        <v>6.9583441099051715</v>
      </c>
      <c r="S657" s="297">
        <f t="shared" si="95"/>
        <v>0.45342789222441066</v>
      </c>
      <c r="T657" s="297">
        <f t="shared" si="96"/>
        <v>0.17335066665251891</v>
      </c>
      <c r="U657" s="297">
        <f t="shared" si="97"/>
        <v>15.505214570788162</v>
      </c>
      <c r="V657" s="297">
        <f t="shared" si="98"/>
        <v>1.4587977655358508</v>
      </c>
      <c r="W657" s="298">
        <f t="shared" si="99"/>
        <v>51.179437909139992</v>
      </c>
    </row>
    <row r="658" spans="1:23">
      <c r="A658" s="175">
        <v>2016</v>
      </c>
      <c r="B658" s="285">
        <v>6</v>
      </c>
      <c r="C658" s="285" t="s">
        <v>124</v>
      </c>
      <c r="D658" s="175" t="s">
        <v>373</v>
      </c>
      <c r="E658" s="299" t="s">
        <v>36</v>
      </c>
      <c r="F658" s="300">
        <v>179.32465779308001</v>
      </c>
      <c r="G658" s="301">
        <v>17.75077277355</v>
      </c>
      <c r="H658" s="302">
        <f t="shared" si="91"/>
        <v>9.8986792959796677E-2</v>
      </c>
      <c r="I658" s="296">
        <f>VLOOKUP($A658&amp;"-"&amp;I$1,Datos_trabajo_input!$E$6:K752,7,0)</f>
        <v>0.35635775330601505</v>
      </c>
      <c r="J658" s="296">
        <f>VLOOKUP($A658&amp;"-"&amp;J$1,Datos_trabajo_input!$E$6:L752,7,0)</f>
        <v>0.16397431738439106</v>
      </c>
      <c r="K658" s="296">
        <f>VLOOKUP($A658&amp;"-"&amp;K$1,Datos_trabajo_input!$E$6:M752,7,0)</f>
        <v>0.13595976029003046</v>
      </c>
      <c r="L658" s="296">
        <f>VLOOKUP($A658&amp;"-"&amp;L$1,Datos_trabajo_input!$E$6:N752,7,0)</f>
        <v>8.8595715535092698E-3</v>
      </c>
      <c r="M658" s="296">
        <f>VLOOKUP($A658&amp;"-"&amp;M$1,Datos_trabajo_input!$E$6:O752,7,0)</f>
        <v>3.3871154849389367E-3</v>
      </c>
      <c r="N658" s="296">
        <f>VLOOKUP($A658&amp;"-"&amp;N$1,Datos_trabajo_input!$E$6:P752,7,0)</f>
        <v>0.30295789098572978</v>
      </c>
      <c r="O658" s="296">
        <f>VLOOKUP($A658&amp;"-"&amp;O$1,Datos_trabajo_input!$E$6:Q752,7,0)</f>
        <v>2.8503590995385436E-2</v>
      </c>
      <c r="P658" s="297">
        <f t="shared" si="92"/>
        <v>6.3256255050278591</v>
      </c>
      <c r="Q658" s="297">
        <f t="shared" si="93"/>
        <v>2.9106708485882953</v>
      </c>
      <c r="R658" s="297">
        <f t="shared" si="94"/>
        <v>2.4133908112546574</v>
      </c>
      <c r="S658" s="297">
        <f t="shared" si="95"/>
        <v>0.15726424151735044</v>
      </c>
      <c r="T658" s="297">
        <f t="shared" si="96"/>
        <v>6.0123917330923683E-2</v>
      </c>
      <c r="U658" s="297">
        <f t="shared" si="97"/>
        <v>5.3777366828416211</v>
      </c>
      <c r="V658" s="297">
        <f t="shared" si="98"/>
        <v>0.50596076698929271</v>
      </c>
      <c r="W658" s="298">
        <f t="shared" si="99"/>
        <v>17.75077277355</v>
      </c>
    </row>
    <row r="659" spans="1:23">
      <c r="A659" s="175">
        <v>2016</v>
      </c>
      <c r="B659" s="285">
        <v>6</v>
      </c>
      <c r="C659" s="285" t="s">
        <v>124</v>
      </c>
      <c r="D659" s="175" t="s">
        <v>373</v>
      </c>
      <c r="E659" s="299" t="s">
        <v>37</v>
      </c>
      <c r="F659" s="300">
        <v>404.60511708862998</v>
      </c>
      <c r="G659" s="301">
        <v>33.338657630539998</v>
      </c>
      <c r="H659" s="302">
        <f t="shared" si="91"/>
        <v>8.2398012833923368E-2</v>
      </c>
      <c r="I659" s="296">
        <f>VLOOKUP($A659&amp;"-"&amp;I$1,Datos_trabajo_input!$E$6:K753,7,0)</f>
        <v>0.35635775330601505</v>
      </c>
      <c r="J659" s="296">
        <f>VLOOKUP($A659&amp;"-"&amp;J$1,Datos_trabajo_input!$E$6:L753,7,0)</f>
        <v>0.16397431738439106</v>
      </c>
      <c r="K659" s="296">
        <f>VLOOKUP($A659&amp;"-"&amp;K$1,Datos_trabajo_input!$E$6:M753,7,0)</f>
        <v>0.13595976029003046</v>
      </c>
      <c r="L659" s="296">
        <f>VLOOKUP($A659&amp;"-"&amp;L$1,Datos_trabajo_input!$E$6:N753,7,0)</f>
        <v>8.8595715535092698E-3</v>
      </c>
      <c r="M659" s="296">
        <f>VLOOKUP($A659&amp;"-"&amp;M$1,Datos_trabajo_input!$E$6:O753,7,0)</f>
        <v>3.3871154849389367E-3</v>
      </c>
      <c r="N659" s="296">
        <f>VLOOKUP($A659&amp;"-"&amp;N$1,Datos_trabajo_input!$E$6:P753,7,0)</f>
        <v>0.30295789098572978</v>
      </c>
      <c r="O659" s="296">
        <f>VLOOKUP($A659&amp;"-"&amp;O$1,Datos_trabajo_input!$E$6:Q753,7,0)</f>
        <v>2.8503590995385436E-2</v>
      </c>
      <c r="P659" s="297">
        <f t="shared" si="92"/>
        <v>11.880489131457669</v>
      </c>
      <c r="Q659" s="297">
        <f t="shared" si="93"/>
        <v>5.4666836274797159</v>
      </c>
      <c r="R659" s="297">
        <f t="shared" si="94"/>
        <v>4.5327158998396131</v>
      </c>
      <c r="S659" s="297">
        <f t="shared" si="95"/>
        <v>0.29536622277571695</v>
      </c>
      <c r="T659" s="297">
        <f t="shared" si="96"/>
        <v>0.11292188350747967</v>
      </c>
      <c r="U659" s="297">
        <f t="shared" si="97"/>
        <v>10.100209404043705</v>
      </c>
      <c r="V659" s="297">
        <f t="shared" si="98"/>
        <v>0.95027146143609786</v>
      </c>
      <c r="W659" s="298">
        <f t="shared" si="99"/>
        <v>33.338657630539991</v>
      </c>
    </row>
    <row r="660" spans="1:23">
      <c r="A660" s="175">
        <v>2016</v>
      </c>
      <c r="B660" s="285">
        <v>6</v>
      </c>
      <c r="C660" s="285" t="s">
        <v>124</v>
      </c>
      <c r="D660" s="175" t="s">
        <v>373</v>
      </c>
      <c r="E660" s="299" t="s">
        <v>38</v>
      </c>
      <c r="F660" s="300">
        <v>60.685481407860003</v>
      </c>
      <c r="G660" s="301">
        <v>7.0922470884299997</v>
      </c>
      <c r="H660" s="302">
        <f t="shared" si="91"/>
        <v>0.11686892686512346</v>
      </c>
      <c r="I660" s="296">
        <f>VLOOKUP($A660&amp;"-"&amp;I$1,Datos_trabajo_input!$E$6:K754,7,0)</f>
        <v>0.35635775330601505</v>
      </c>
      <c r="J660" s="296">
        <f>VLOOKUP($A660&amp;"-"&amp;J$1,Datos_trabajo_input!$E$6:L754,7,0)</f>
        <v>0.16397431738439106</v>
      </c>
      <c r="K660" s="296">
        <f>VLOOKUP($A660&amp;"-"&amp;K$1,Datos_trabajo_input!$E$6:M754,7,0)</f>
        <v>0.13595976029003046</v>
      </c>
      <c r="L660" s="296">
        <f>VLOOKUP($A660&amp;"-"&amp;L$1,Datos_trabajo_input!$E$6:N754,7,0)</f>
        <v>8.8595715535092698E-3</v>
      </c>
      <c r="M660" s="296">
        <f>VLOOKUP($A660&amp;"-"&amp;M$1,Datos_trabajo_input!$E$6:O754,7,0)</f>
        <v>3.3871154849389367E-3</v>
      </c>
      <c r="N660" s="296">
        <f>VLOOKUP($A660&amp;"-"&amp;N$1,Datos_trabajo_input!$E$6:P754,7,0)</f>
        <v>0.30295789098572978</v>
      </c>
      <c r="O660" s="296">
        <f>VLOOKUP($A660&amp;"-"&amp;O$1,Datos_trabajo_input!$E$6:Q754,7,0)</f>
        <v>2.8503590995385436E-2</v>
      </c>
      <c r="P660" s="297">
        <f t="shared" si="92"/>
        <v>2.5273772383240414</v>
      </c>
      <c r="Q660" s="297">
        <f t="shared" si="93"/>
        <v>1.1629463750467441</v>
      </c>
      <c r="R660" s="297">
        <f t="shared" si="94"/>
        <v>0.96426021406060924</v>
      </c>
      <c r="S660" s="297">
        <f t="shared" si="95"/>
        <v>6.283427055511337E-2</v>
      </c>
      <c r="T660" s="297">
        <f t="shared" si="96"/>
        <v>2.4022259936234341E-2</v>
      </c>
      <c r="U660" s="297">
        <f t="shared" si="97"/>
        <v>2.1486522202604355</v>
      </c>
      <c r="V660" s="297">
        <f t="shared" si="98"/>
        <v>0.20215451024682191</v>
      </c>
      <c r="W660" s="298">
        <f t="shared" si="99"/>
        <v>7.0922470884300006</v>
      </c>
    </row>
    <row r="661" spans="1:23">
      <c r="A661" s="178">
        <v>2016</v>
      </c>
      <c r="B661" s="285">
        <v>6</v>
      </c>
      <c r="C661" s="285" t="s">
        <v>124</v>
      </c>
      <c r="D661" s="178" t="s">
        <v>373</v>
      </c>
      <c r="E661" s="304" t="s">
        <v>39</v>
      </c>
      <c r="F661" s="305">
        <v>80.780927465900007</v>
      </c>
      <c r="G661" s="306">
        <v>6.1922855793</v>
      </c>
      <c r="H661" s="307">
        <f t="shared" si="91"/>
        <v>7.6655291955071259E-2</v>
      </c>
      <c r="I661" s="296">
        <f>VLOOKUP($A661&amp;"-"&amp;I$1,Datos_trabajo_input!$E$6:K755,7,0)</f>
        <v>0.35635775330601505</v>
      </c>
      <c r="J661" s="296">
        <f>VLOOKUP($A661&amp;"-"&amp;J$1,Datos_trabajo_input!$E$6:L755,7,0)</f>
        <v>0.16397431738439106</v>
      </c>
      <c r="K661" s="296">
        <f>VLOOKUP($A661&amp;"-"&amp;K$1,Datos_trabajo_input!$E$6:M755,7,0)</f>
        <v>0.13595976029003046</v>
      </c>
      <c r="L661" s="296">
        <f>VLOOKUP($A661&amp;"-"&amp;L$1,Datos_trabajo_input!$E$6:N755,7,0)</f>
        <v>8.8595715535092698E-3</v>
      </c>
      <c r="M661" s="296">
        <f>VLOOKUP($A661&amp;"-"&amp;M$1,Datos_trabajo_input!$E$6:O755,7,0)</f>
        <v>3.3871154849389367E-3</v>
      </c>
      <c r="N661" s="296">
        <f>VLOOKUP($A661&amp;"-"&amp;N$1,Datos_trabajo_input!$E$6:P755,7,0)</f>
        <v>0.30295789098572978</v>
      </c>
      <c r="O661" s="296">
        <f>VLOOKUP($A661&amp;"-"&amp;O$1,Datos_trabajo_input!$E$6:Q755,7,0)</f>
        <v>2.8503590995385436E-2</v>
      </c>
      <c r="P661" s="297">
        <f t="shared" si="92"/>
        <v>2.2066689768685839</v>
      </c>
      <c r="Q661" s="297">
        <f t="shared" si="93"/>
        <v>1.0153758009149261</v>
      </c>
      <c r="R661" s="297">
        <f t="shared" si="94"/>
        <v>0.84190166300904035</v>
      </c>
      <c r="S661" s="297">
        <f t="shared" si="95"/>
        <v>5.4860997169571948E-2</v>
      </c>
      <c r="T661" s="297">
        <f t="shared" si="96"/>
        <v>2.0973986372811105E-2</v>
      </c>
      <c r="U661" s="297">
        <f t="shared" si="97"/>
        <v>1.8760017794860759</v>
      </c>
      <c r="V661" s="297">
        <f t="shared" si="98"/>
        <v>0.17650237547899056</v>
      </c>
      <c r="W661" s="298">
        <f t="shared" si="99"/>
        <v>6.1922855793</v>
      </c>
    </row>
    <row r="662" spans="1:23">
      <c r="A662" s="172">
        <v>2016</v>
      </c>
      <c r="B662" s="285">
        <v>12</v>
      </c>
      <c r="C662" s="285" t="s">
        <v>130</v>
      </c>
      <c r="D662" s="172" t="s">
        <v>374</v>
      </c>
      <c r="E662" s="172" t="s">
        <v>34</v>
      </c>
      <c r="F662" s="293">
        <v>907.17531410413005</v>
      </c>
      <c r="G662" s="294">
        <v>72.502375123050001</v>
      </c>
      <c r="H662" s="295">
        <f t="shared" si="91"/>
        <v>7.9921018568113095E-2</v>
      </c>
      <c r="I662" s="296">
        <f>VLOOKUP($A662&amp;"-"&amp;I$1,Datos_trabajo_input!$E$6:K756,7,0)</f>
        <v>0.35635775330601505</v>
      </c>
      <c r="J662" s="296">
        <f>VLOOKUP($A662&amp;"-"&amp;J$1,Datos_trabajo_input!$E$6:L756,7,0)</f>
        <v>0.16397431738439106</v>
      </c>
      <c r="K662" s="296">
        <f>VLOOKUP($A662&amp;"-"&amp;K$1,Datos_trabajo_input!$E$6:M756,7,0)</f>
        <v>0.13595976029003046</v>
      </c>
      <c r="L662" s="296">
        <f>VLOOKUP($A662&amp;"-"&amp;L$1,Datos_trabajo_input!$E$6:N756,7,0)</f>
        <v>8.8595715535092698E-3</v>
      </c>
      <c r="M662" s="296">
        <f>VLOOKUP($A662&amp;"-"&amp;M$1,Datos_trabajo_input!$E$6:O756,7,0)</f>
        <v>3.3871154849389367E-3</v>
      </c>
      <c r="N662" s="296">
        <f>VLOOKUP($A662&amp;"-"&amp;N$1,Datos_trabajo_input!$E$6:P756,7,0)</f>
        <v>0.30295789098572978</v>
      </c>
      <c r="O662" s="296">
        <f>VLOOKUP($A662&amp;"-"&amp;O$1,Datos_trabajo_input!$E$6:Q756,7,0)</f>
        <v>2.8503590995385436E-2</v>
      </c>
      <c r="P662" s="297">
        <f t="shared" si="92"/>
        <v>25.836783508200014</v>
      </c>
      <c r="Q662" s="297">
        <f t="shared" si="93"/>
        <v>11.88852746954918</v>
      </c>
      <c r="R662" s="297">
        <f t="shared" si="94"/>
        <v>9.8574055421877453</v>
      </c>
      <c r="S662" s="297">
        <f t="shared" si="95"/>
        <v>0.64233998020203198</v>
      </c>
      <c r="T662" s="297">
        <f t="shared" si="96"/>
        <v>0.24557391747413421</v>
      </c>
      <c r="U662" s="297">
        <f t="shared" si="97"/>
        <v>21.96516665873547</v>
      </c>
      <c r="V662" s="297">
        <f t="shared" si="98"/>
        <v>2.0665780467014252</v>
      </c>
      <c r="W662" s="298">
        <f t="shared" si="99"/>
        <v>72.502375123049987</v>
      </c>
    </row>
    <row r="663" spans="1:23">
      <c r="A663" s="175">
        <v>2016</v>
      </c>
      <c r="B663" s="285">
        <v>12</v>
      </c>
      <c r="C663" s="285" t="s">
        <v>130</v>
      </c>
      <c r="D663" s="175" t="s">
        <v>374</v>
      </c>
      <c r="E663" s="299" t="s">
        <v>25</v>
      </c>
      <c r="F663" s="300">
        <v>73.70526502491002</v>
      </c>
      <c r="G663" s="301">
        <v>5.2568329235500002</v>
      </c>
      <c r="H663" s="302">
        <f t="shared" si="91"/>
        <v>7.132235291160488E-2</v>
      </c>
      <c r="I663" s="296">
        <f>VLOOKUP($A663&amp;"-"&amp;I$1,Datos_trabajo_input!$E$6:K757,7,0)</f>
        <v>0.35635775330601505</v>
      </c>
      <c r="J663" s="296">
        <f>VLOOKUP($A663&amp;"-"&amp;J$1,Datos_trabajo_input!$E$6:L757,7,0)</f>
        <v>0.16397431738439106</v>
      </c>
      <c r="K663" s="296">
        <f>VLOOKUP($A663&amp;"-"&amp;K$1,Datos_trabajo_input!$E$6:M757,7,0)</f>
        <v>0.13595976029003046</v>
      </c>
      <c r="L663" s="296">
        <f>VLOOKUP($A663&amp;"-"&amp;L$1,Datos_trabajo_input!$E$6:N757,7,0)</f>
        <v>8.8595715535092698E-3</v>
      </c>
      <c r="M663" s="296">
        <f>VLOOKUP($A663&amp;"-"&amp;M$1,Datos_trabajo_input!$E$6:O757,7,0)</f>
        <v>3.3871154849389367E-3</v>
      </c>
      <c r="N663" s="296">
        <f>VLOOKUP($A663&amp;"-"&amp;N$1,Datos_trabajo_input!$E$6:P757,7,0)</f>
        <v>0.30295789098572978</v>
      </c>
      <c r="O663" s="296">
        <f>VLOOKUP($A663&amp;"-"&amp;O$1,Datos_trabajo_input!$E$6:Q757,7,0)</f>
        <v>2.8503590995385436E-2</v>
      </c>
      <c r="P663" s="297">
        <f t="shared" si="92"/>
        <v>1.8733131701413688</v>
      </c>
      <c r="Q663" s="297">
        <f t="shared" si="93"/>
        <v>0.861985590242904</v>
      </c>
      <c r="R663" s="297">
        <f t="shared" si="94"/>
        <v>0.71471774417059808</v>
      </c>
      <c r="S663" s="297">
        <f t="shared" si="95"/>
        <v>4.6573287431034553E-2</v>
      </c>
      <c r="T663" s="297">
        <f t="shared" si="96"/>
        <v>1.7805500197093028E-2</v>
      </c>
      <c r="U663" s="297">
        <f t="shared" si="97"/>
        <v>1.5925990157830561</v>
      </c>
      <c r="V663" s="297">
        <f t="shared" si="98"/>
        <v>0.14983861558394548</v>
      </c>
      <c r="W663" s="298">
        <f t="shared" si="99"/>
        <v>5.2568329235500002</v>
      </c>
    </row>
    <row r="664" spans="1:23">
      <c r="A664" s="175">
        <v>2016</v>
      </c>
      <c r="B664" s="285">
        <v>12</v>
      </c>
      <c r="C664" s="285" t="s">
        <v>130</v>
      </c>
      <c r="D664" s="175" t="s">
        <v>374</v>
      </c>
      <c r="E664" s="299" t="s">
        <v>26</v>
      </c>
      <c r="F664" s="300">
        <v>168.90997169679</v>
      </c>
      <c r="G664" s="301">
        <v>14.797515794340001</v>
      </c>
      <c r="H664" s="302">
        <f t="shared" si="91"/>
        <v>8.7605933774608624E-2</v>
      </c>
      <c r="I664" s="296">
        <f>VLOOKUP($A664&amp;"-"&amp;I$1,Datos_trabajo_input!$E$6:K758,7,0)</f>
        <v>0.35635775330601505</v>
      </c>
      <c r="J664" s="296">
        <f>VLOOKUP($A664&amp;"-"&amp;J$1,Datos_trabajo_input!$E$6:L758,7,0)</f>
        <v>0.16397431738439106</v>
      </c>
      <c r="K664" s="296">
        <f>VLOOKUP($A664&amp;"-"&amp;K$1,Datos_trabajo_input!$E$6:M758,7,0)</f>
        <v>0.13595976029003046</v>
      </c>
      <c r="L664" s="296">
        <f>VLOOKUP($A664&amp;"-"&amp;L$1,Datos_trabajo_input!$E$6:N758,7,0)</f>
        <v>8.8595715535092698E-3</v>
      </c>
      <c r="M664" s="296">
        <f>VLOOKUP($A664&amp;"-"&amp;M$1,Datos_trabajo_input!$E$6:O758,7,0)</f>
        <v>3.3871154849389367E-3</v>
      </c>
      <c r="N664" s="296">
        <f>VLOOKUP($A664&amp;"-"&amp;N$1,Datos_trabajo_input!$E$6:P758,7,0)</f>
        <v>0.30295789098572978</v>
      </c>
      <c r="O664" s="296">
        <f>VLOOKUP($A664&amp;"-"&amp;O$1,Datos_trabajo_input!$E$6:Q758,7,0)</f>
        <v>2.8503590995385436E-2</v>
      </c>
      <c r="P664" s="297">
        <f t="shared" si="92"/>
        <v>5.273209482981275</v>
      </c>
      <c r="Q664" s="297">
        <f t="shared" si="93"/>
        <v>2.4264125513616466</v>
      </c>
      <c r="R664" s="297">
        <f t="shared" si="94"/>
        <v>2.0118667002864061</v>
      </c>
      <c r="S664" s="297">
        <f t="shared" si="95"/>
        <v>0.13109964999413878</v>
      </c>
      <c r="T664" s="297">
        <f t="shared" si="96"/>
        <v>5.0120894885637507E-2</v>
      </c>
      <c r="U664" s="297">
        <f t="shared" si="97"/>
        <v>4.4830241768812726</v>
      </c>
      <c r="V664" s="297">
        <f t="shared" si="98"/>
        <v>0.42178233794962339</v>
      </c>
      <c r="W664" s="298">
        <f t="shared" si="99"/>
        <v>14.797515794340001</v>
      </c>
    </row>
    <row r="665" spans="1:23">
      <c r="A665" s="175">
        <v>2016</v>
      </c>
      <c r="B665" s="285">
        <v>12</v>
      </c>
      <c r="C665" s="285" t="s">
        <v>130</v>
      </c>
      <c r="D665" s="175" t="s">
        <v>374</v>
      </c>
      <c r="E665" s="299" t="s">
        <v>27</v>
      </c>
      <c r="F665" s="300">
        <v>279.26527864123</v>
      </c>
      <c r="G665" s="301">
        <v>24.7930471307</v>
      </c>
      <c r="H665" s="302">
        <f t="shared" si="91"/>
        <v>8.8779554878182482E-2</v>
      </c>
      <c r="I665" s="296">
        <f>VLOOKUP($A665&amp;"-"&amp;I$1,Datos_trabajo_input!$E$6:K759,7,0)</f>
        <v>0.35635775330601505</v>
      </c>
      <c r="J665" s="296">
        <f>VLOOKUP($A665&amp;"-"&amp;J$1,Datos_trabajo_input!$E$6:L759,7,0)</f>
        <v>0.16397431738439106</v>
      </c>
      <c r="K665" s="296">
        <f>VLOOKUP($A665&amp;"-"&amp;K$1,Datos_trabajo_input!$E$6:M759,7,0)</f>
        <v>0.13595976029003046</v>
      </c>
      <c r="L665" s="296">
        <f>VLOOKUP($A665&amp;"-"&amp;L$1,Datos_trabajo_input!$E$6:N759,7,0)</f>
        <v>8.8595715535092698E-3</v>
      </c>
      <c r="M665" s="296">
        <f>VLOOKUP($A665&amp;"-"&amp;M$1,Datos_trabajo_input!$E$6:O759,7,0)</f>
        <v>3.3871154849389367E-3</v>
      </c>
      <c r="N665" s="296">
        <f>VLOOKUP($A665&amp;"-"&amp;N$1,Datos_trabajo_input!$E$6:P759,7,0)</f>
        <v>0.30295789098572978</v>
      </c>
      <c r="O665" s="296">
        <f>VLOOKUP($A665&amp;"-"&amp;O$1,Datos_trabajo_input!$E$6:Q759,7,0)</f>
        <v>2.8503590995385436E-2</v>
      </c>
      <c r="P665" s="297">
        <f t="shared" si="92"/>
        <v>8.8351945731063939</v>
      </c>
      <c r="Q665" s="297">
        <f t="shared" si="93"/>
        <v>4.065422979135568</v>
      </c>
      <c r="R665" s="297">
        <f t="shared" si="94"/>
        <v>3.3708567447493993</v>
      </c>
      <c r="S665" s="297">
        <f t="shared" si="95"/>
        <v>0.21965577508396433</v>
      </c>
      <c r="T665" s="297">
        <f t="shared" si="96"/>
        <v>8.3976913855214844E-2</v>
      </c>
      <c r="U665" s="297">
        <f t="shared" si="97"/>
        <v>7.5112492698266715</v>
      </c>
      <c r="V665" s="297">
        <f t="shared" si="98"/>
        <v>0.70669087494278726</v>
      </c>
      <c r="W665" s="298">
        <f t="shared" si="99"/>
        <v>24.793047130699996</v>
      </c>
    </row>
    <row r="666" spans="1:23">
      <c r="A666" s="175">
        <v>2016</v>
      </c>
      <c r="B666" s="285">
        <v>12</v>
      </c>
      <c r="C666" s="285" t="s">
        <v>130</v>
      </c>
      <c r="D666" s="175" t="s">
        <v>374</v>
      </c>
      <c r="E666" s="299" t="s">
        <v>28</v>
      </c>
      <c r="F666" s="300">
        <v>129.20515282581999</v>
      </c>
      <c r="G666" s="301">
        <v>8.1281179626999993</v>
      </c>
      <c r="H666" s="302">
        <f t="shared" si="91"/>
        <v>6.2908620785870853E-2</v>
      </c>
      <c r="I666" s="296">
        <f>VLOOKUP($A666&amp;"-"&amp;I$1,Datos_trabajo_input!$E$6:K760,7,0)</f>
        <v>0.35635775330601505</v>
      </c>
      <c r="J666" s="296">
        <f>VLOOKUP($A666&amp;"-"&amp;J$1,Datos_trabajo_input!$E$6:L760,7,0)</f>
        <v>0.16397431738439106</v>
      </c>
      <c r="K666" s="296">
        <f>VLOOKUP($A666&amp;"-"&amp;K$1,Datos_trabajo_input!$E$6:M760,7,0)</f>
        <v>0.13595976029003046</v>
      </c>
      <c r="L666" s="296">
        <f>VLOOKUP($A666&amp;"-"&amp;L$1,Datos_trabajo_input!$E$6:N760,7,0)</f>
        <v>8.8595715535092698E-3</v>
      </c>
      <c r="M666" s="296">
        <f>VLOOKUP($A666&amp;"-"&amp;M$1,Datos_trabajo_input!$E$6:O760,7,0)</f>
        <v>3.3871154849389367E-3</v>
      </c>
      <c r="N666" s="296">
        <f>VLOOKUP($A666&amp;"-"&amp;N$1,Datos_trabajo_input!$E$6:P760,7,0)</f>
        <v>0.30295789098572978</v>
      </c>
      <c r="O666" s="296">
        <f>VLOOKUP($A666&amp;"-"&amp;O$1,Datos_trabajo_input!$E$6:Q760,7,0)</f>
        <v>2.8503590995385436E-2</v>
      </c>
      <c r="P666" s="297">
        <f t="shared" si="92"/>
        <v>2.8965178557940359</v>
      </c>
      <c r="Q666" s="297">
        <f t="shared" si="93"/>
        <v>1.3328025945535398</v>
      </c>
      <c r="R666" s="297">
        <f t="shared" si="94"/>
        <v>1.1050969698177826</v>
      </c>
      <c r="S666" s="297">
        <f t="shared" si="95"/>
        <v>7.2011642685904639E-2</v>
      </c>
      <c r="T666" s="297">
        <f t="shared" si="96"/>
        <v>2.7530874214871489E-2</v>
      </c>
      <c r="U666" s="297">
        <f t="shared" si="97"/>
        <v>2.4624774756628183</v>
      </c>
      <c r="V666" s="297">
        <f t="shared" si="98"/>
        <v>0.23168054997104631</v>
      </c>
      <c r="W666" s="298">
        <f t="shared" si="99"/>
        <v>8.1281179626999993</v>
      </c>
    </row>
    <row r="667" spans="1:23">
      <c r="A667" s="175">
        <v>2016</v>
      </c>
      <c r="B667" s="285">
        <v>12</v>
      </c>
      <c r="C667" s="285" t="s">
        <v>130</v>
      </c>
      <c r="D667" s="175" t="s">
        <v>374</v>
      </c>
      <c r="E667" s="299" t="s">
        <v>29</v>
      </c>
      <c r="F667" s="300">
        <v>341.77458337945001</v>
      </c>
      <c r="G667" s="301">
        <v>25.95700573473</v>
      </c>
      <c r="H667" s="302">
        <f t="shared" si="91"/>
        <v>7.5947735721212578E-2</v>
      </c>
      <c r="I667" s="296">
        <f>VLOOKUP($A667&amp;"-"&amp;I$1,Datos_trabajo_input!$E$6:K761,7,0)</f>
        <v>0.35635775330601505</v>
      </c>
      <c r="J667" s="296">
        <f>VLOOKUP($A667&amp;"-"&amp;J$1,Datos_trabajo_input!$E$6:L761,7,0)</f>
        <v>0.16397431738439106</v>
      </c>
      <c r="K667" s="296">
        <f>VLOOKUP($A667&amp;"-"&amp;K$1,Datos_trabajo_input!$E$6:M761,7,0)</f>
        <v>0.13595976029003046</v>
      </c>
      <c r="L667" s="296">
        <f>VLOOKUP($A667&amp;"-"&amp;L$1,Datos_trabajo_input!$E$6:N761,7,0)</f>
        <v>8.8595715535092698E-3</v>
      </c>
      <c r="M667" s="296">
        <f>VLOOKUP($A667&amp;"-"&amp;M$1,Datos_trabajo_input!$E$6:O761,7,0)</f>
        <v>3.3871154849389367E-3</v>
      </c>
      <c r="N667" s="296">
        <f>VLOOKUP($A667&amp;"-"&amp;N$1,Datos_trabajo_input!$E$6:P761,7,0)</f>
        <v>0.30295789098572978</v>
      </c>
      <c r="O667" s="296">
        <f>VLOOKUP($A667&amp;"-"&amp;O$1,Datos_trabajo_input!$E$6:Q761,7,0)</f>
        <v>2.8503590995385436E-2</v>
      </c>
      <c r="P667" s="297">
        <f t="shared" si="92"/>
        <v>9.2499802461797316</v>
      </c>
      <c r="Q667" s="297">
        <f t="shared" si="93"/>
        <v>4.2562822966950762</v>
      </c>
      <c r="R667" s="297">
        <f t="shared" si="94"/>
        <v>3.5291082775408369</v>
      </c>
      <c r="S667" s="297">
        <f t="shared" si="95"/>
        <v>0.2299679496216909</v>
      </c>
      <c r="T667" s="297">
        <f t="shared" si="96"/>
        <v>8.7919376066752764E-2</v>
      </c>
      <c r="U667" s="297">
        <f t="shared" si="97"/>
        <v>7.8638797136982941</v>
      </c>
      <c r="V667" s="297">
        <f t="shared" si="98"/>
        <v>0.73986787492761819</v>
      </c>
      <c r="W667" s="298">
        <f t="shared" si="99"/>
        <v>25.957005734730004</v>
      </c>
    </row>
    <row r="668" spans="1:23">
      <c r="A668" s="175">
        <v>2016</v>
      </c>
      <c r="B668" s="285">
        <v>12</v>
      </c>
      <c r="C668" s="285" t="s">
        <v>130</v>
      </c>
      <c r="D668" s="175" t="s">
        <v>374</v>
      </c>
      <c r="E668" s="299" t="s">
        <v>30</v>
      </c>
      <c r="F668" s="300">
        <v>825.25452721322995</v>
      </c>
      <c r="G668" s="301">
        <v>71.242739654229993</v>
      </c>
      <c r="H668" s="302">
        <f t="shared" si="91"/>
        <v>8.6328202154560538E-2</v>
      </c>
      <c r="I668" s="296">
        <f>VLOOKUP($A668&amp;"-"&amp;I$1,Datos_trabajo_input!$E$6:K762,7,0)</f>
        <v>0.35635775330601505</v>
      </c>
      <c r="J668" s="296">
        <f>VLOOKUP($A668&amp;"-"&amp;J$1,Datos_trabajo_input!$E$6:L762,7,0)</f>
        <v>0.16397431738439106</v>
      </c>
      <c r="K668" s="296">
        <f>VLOOKUP($A668&amp;"-"&amp;K$1,Datos_trabajo_input!$E$6:M762,7,0)</f>
        <v>0.13595976029003046</v>
      </c>
      <c r="L668" s="296">
        <f>VLOOKUP($A668&amp;"-"&amp;L$1,Datos_trabajo_input!$E$6:N762,7,0)</f>
        <v>8.8595715535092698E-3</v>
      </c>
      <c r="M668" s="296">
        <f>VLOOKUP($A668&amp;"-"&amp;M$1,Datos_trabajo_input!$E$6:O762,7,0)</f>
        <v>3.3871154849389367E-3</v>
      </c>
      <c r="N668" s="296">
        <f>VLOOKUP($A668&amp;"-"&amp;N$1,Datos_trabajo_input!$E$6:P762,7,0)</f>
        <v>0.30295789098572978</v>
      </c>
      <c r="O668" s="296">
        <f>VLOOKUP($A668&amp;"-"&amp;O$1,Datos_trabajo_input!$E$6:Q762,7,0)</f>
        <v>2.8503590995385436E-2</v>
      </c>
      <c r="P668" s="297">
        <f t="shared" si="92"/>
        <v>25.387902642546749</v>
      </c>
      <c r="Q668" s="297">
        <f t="shared" si="93"/>
        <v>11.68197960339625</v>
      </c>
      <c r="R668" s="297">
        <f t="shared" si="94"/>
        <v>9.6861458057941565</v>
      </c>
      <c r="S668" s="297">
        <f t="shared" si="95"/>
        <v>0.63118014963468283</v>
      </c>
      <c r="T668" s="297">
        <f t="shared" si="96"/>
        <v>0.24130738667231563</v>
      </c>
      <c r="U668" s="297">
        <f t="shared" si="97"/>
        <v>21.58355015369094</v>
      </c>
      <c r="V668" s="297">
        <f t="shared" si="98"/>
        <v>2.0306739124948989</v>
      </c>
      <c r="W668" s="298">
        <f t="shared" si="99"/>
        <v>71.242739654229993</v>
      </c>
    </row>
    <row r="669" spans="1:23">
      <c r="A669" s="175">
        <v>2016</v>
      </c>
      <c r="B669" s="285">
        <v>12</v>
      </c>
      <c r="C669" s="285" t="s">
        <v>130</v>
      </c>
      <c r="D669" s="175" t="s">
        <v>374</v>
      </c>
      <c r="E669" s="299" t="s">
        <v>118</v>
      </c>
      <c r="F669" s="300">
        <v>3384.6663538284902</v>
      </c>
      <c r="G669" s="301">
        <v>300.07531894416002</v>
      </c>
      <c r="H669" s="302">
        <f t="shared" si="91"/>
        <v>8.8657281863169901E-2</v>
      </c>
      <c r="I669" s="296">
        <f>VLOOKUP($A669&amp;"-"&amp;I$1,Datos_trabajo_input!$E$6:K763,7,0)</f>
        <v>0.35635775330601505</v>
      </c>
      <c r="J669" s="296">
        <f>VLOOKUP($A669&amp;"-"&amp;J$1,Datos_trabajo_input!$E$6:L763,7,0)</f>
        <v>0.16397431738439106</v>
      </c>
      <c r="K669" s="296">
        <f>VLOOKUP($A669&amp;"-"&amp;K$1,Datos_trabajo_input!$E$6:M763,7,0)</f>
        <v>0.13595976029003046</v>
      </c>
      <c r="L669" s="296">
        <f>VLOOKUP($A669&amp;"-"&amp;L$1,Datos_trabajo_input!$E$6:N763,7,0)</f>
        <v>8.8595715535092698E-3</v>
      </c>
      <c r="M669" s="296">
        <f>VLOOKUP($A669&amp;"-"&amp;M$1,Datos_trabajo_input!$E$6:O763,7,0)</f>
        <v>3.3871154849389367E-3</v>
      </c>
      <c r="N669" s="296">
        <f>VLOOKUP($A669&amp;"-"&amp;N$1,Datos_trabajo_input!$E$6:P763,7,0)</f>
        <v>0.30295789098572978</v>
      </c>
      <c r="O669" s="296">
        <f>VLOOKUP($A669&amp;"-"&amp;O$1,Datos_trabajo_input!$E$6:Q763,7,0)</f>
        <v>2.8503590995385436E-2</v>
      </c>
      <c r="P669" s="297">
        <f t="shared" si="92"/>
        <v>106.93416648152676</v>
      </c>
      <c r="Q669" s="297">
        <f t="shared" si="93"/>
        <v>49.20464558777207</v>
      </c>
      <c r="R669" s="297">
        <f t="shared" si="94"/>
        <v>40.798168432602431</v>
      </c>
      <c r="S669" s="297">
        <f t="shared" si="95"/>
        <v>2.6585387596279015</v>
      </c>
      <c r="T669" s="297">
        <f t="shared" si="96"/>
        <v>1.0163897594437545</v>
      </c>
      <c r="U669" s="297">
        <f t="shared" si="97"/>
        <v>90.910185764192931</v>
      </c>
      <c r="V669" s="297">
        <f t="shared" si="98"/>
        <v>8.5532241589941727</v>
      </c>
      <c r="W669" s="298">
        <f t="shared" si="99"/>
        <v>300.07531894416007</v>
      </c>
    </row>
    <row r="670" spans="1:23">
      <c r="A670" s="175">
        <v>2016</v>
      </c>
      <c r="B670" s="285">
        <v>12</v>
      </c>
      <c r="C670" s="285" t="s">
        <v>130</v>
      </c>
      <c r="D670" s="175" t="s">
        <v>374</v>
      </c>
      <c r="E670" s="299" t="s">
        <v>32</v>
      </c>
      <c r="F670" s="300">
        <v>433.48942043938001</v>
      </c>
      <c r="G670" s="301">
        <v>28.666146368109999</v>
      </c>
      <c r="H670" s="302">
        <f t="shared" si="91"/>
        <v>6.612882579476638E-2</v>
      </c>
      <c r="I670" s="296">
        <f>VLOOKUP($A670&amp;"-"&amp;I$1,Datos_trabajo_input!$E$6:K764,7,0)</f>
        <v>0.35635775330601505</v>
      </c>
      <c r="J670" s="296">
        <f>VLOOKUP($A670&amp;"-"&amp;J$1,Datos_trabajo_input!$E$6:L764,7,0)</f>
        <v>0.16397431738439106</v>
      </c>
      <c r="K670" s="296">
        <f>VLOOKUP($A670&amp;"-"&amp;K$1,Datos_trabajo_input!$E$6:M764,7,0)</f>
        <v>0.13595976029003046</v>
      </c>
      <c r="L670" s="296">
        <f>VLOOKUP($A670&amp;"-"&amp;L$1,Datos_trabajo_input!$E$6:N764,7,0)</f>
        <v>8.8595715535092698E-3</v>
      </c>
      <c r="M670" s="296">
        <f>VLOOKUP($A670&amp;"-"&amp;M$1,Datos_trabajo_input!$E$6:O764,7,0)</f>
        <v>3.3871154849389367E-3</v>
      </c>
      <c r="N670" s="296">
        <f>VLOOKUP($A670&amp;"-"&amp;N$1,Datos_trabajo_input!$E$6:P764,7,0)</f>
        <v>0.30295789098572978</v>
      </c>
      <c r="O670" s="296">
        <f>VLOOKUP($A670&amp;"-"&amp;O$1,Datos_trabajo_input!$E$6:Q764,7,0)</f>
        <v>2.8503590995385436E-2</v>
      </c>
      <c r="P670" s="297">
        <f t="shared" si="92"/>
        <v>10.215403515681063</v>
      </c>
      <c r="Q670" s="297">
        <f t="shared" si="93"/>
        <v>4.7005117827518781</v>
      </c>
      <c r="R670" s="297">
        <f t="shared" si="94"/>
        <v>3.8974423886471627</v>
      </c>
      <c r="S670" s="297">
        <f t="shared" si="95"/>
        <v>0.25396977491164041</v>
      </c>
      <c r="T670" s="297">
        <f t="shared" si="96"/>
        <v>9.7095548256951436E-2</v>
      </c>
      <c r="U670" s="297">
        <f t="shared" si="97"/>
        <v>8.6846352463708421</v>
      </c>
      <c r="V670" s="297">
        <f t="shared" si="98"/>
        <v>0.81708811149046112</v>
      </c>
      <c r="W670" s="298">
        <f t="shared" si="99"/>
        <v>28.666146368109999</v>
      </c>
    </row>
    <row r="671" spans="1:23">
      <c r="A671" s="175">
        <v>2016</v>
      </c>
      <c r="B671" s="285">
        <v>12</v>
      </c>
      <c r="C671" s="285" t="s">
        <v>130</v>
      </c>
      <c r="D671" s="175" t="s">
        <v>374</v>
      </c>
      <c r="E671" s="299" t="s">
        <v>33</v>
      </c>
      <c r="F671" s="300">
        <v>489.18298546827998</v>
      </c>
      <c r="G671" s="301">
        <v>40.689346437079998</v>
      </c>
      <c r="H671" s="302">
        <f t="shared" si="91"/>
        <v>8.3178171861658934E-2</v>
      </c>
      <c r="I671" s="296">
        <f>VLOOKUP($A671&amp;"-"&amp;I$1,Datos_trabajo_input!$E$6:K765,7,0)</f>
        <v>0.35635775330601505</v>
      </c>
      <c r="J671" s="296">
        <f>VLOOKUP($A671&amp;"-"&amp;J$1,Datos_trabajo_input!$E$6:L765,7,0)</f>
        <v>0.16397431738439106</v>
      </c>
      <c r="K671" s="296">
        <f>VLOOKUP($A671&amp;"-"&amp;K$1,Datos_trabajo_input!$E$6:M765,7,0)</f>
        <v>0.13595976029003046</v>
      </c>
      <c r="L671" s="296">
        <f>VLOOKUP($A671&amp;"-"&amp;L$1,Datos_trabajo_input!$E$6:N765,7,0)</f>
        <v>8.8595715535092698E-3</v>
      </c>
      <c r="M671" s="296">
        <f>VLOOKUP($A671&amp;"-"&amp;M$1,Datos_trabajo_input!$E$6:O765,7,0)</f>
        <v>3.3871154849389367E-3</v>
      </c>
      <c r="N671" s="296">
        <f>VLOOKUP($A671&amp;"-"&amp;N$1,Datos_trabajo_input!$E$6:P765,7,0)</f>
        <v>0.30295789098572978</v>
      </c>
      <c r="O671" s="296">
        <f>VLOOKUP($A671&amp;"-"&amp;O$1,Datos_trabajo_input!$E$6:Q765,7,0)</f>
        <v>2.8503590995385436E-2</v>
      </c>
      <c r="P671" s="297">
        <f t="shared" si="92"/>
        <v>14.499964079807937</v>
      </c>
      <c r="Q671" s="297">
        <f t="shared" si="93"/>
        <v>6.6720078068371969</v>
      </c>
      <c r="R671" s="297">
        <f t="shared" si="94"/>
        <v>5.532113787943401</v>
      </c>
      <c r="S671" s="297">
        <f t="shared" si="95"/>
        <v>0.3604901762248377</v>
      </c>
      <c r="T671" s="297">
        <f t="shared" si="96"/>
        <v>0.13781951538907861</v>
      </c>
      <c r="U671" s="297">
        <f t="shared" si="97"/>
        <v>12.327158582165474</v>
      </c>
      <c r="V671" s="297">
        <f t="shared" si="98"/>
        <v>1.1597924887120719</v>
      </c>
      <c r="W671" s="298">
        <f t="shared" si="99"/>
        <v>40.68934643707999</v>
      </c>
    </row>
    <row r="672" spans="1:23">
      <c r="A672" s="175">
        <v>2016</v>
      </c>
      <c r="B672" s="285">
        <v>12</v>
      </c>
      <c r="C672" s="285" t="s">
        <v>130</v>
      </c>
      <c r="D672" s="175" t="s">
        <v>374</v>
      </c>
      <c r="E672" s="299" t="s">
        <v>35</v>
      </c>
      <c r="F672" s="300">
        <v>445.35616539916992</v>
      </c>
      <c r="G672" s="301">
        <v>49.625553965229997</v>
      </c>
      <c r="H672" s="302">
        <f t="shared" si="91"/>
        <v>0.11142891425057723</v>
      </c>
      <c r="I672" s="296">
        <f>VLOOKUP($A672&amp;"-"&amp;I$1,Datos_trabajo_input!$E$6:K766,7,0)</f>
        <v>0.35635775330601505</v>
      </c>
      <c r="J672" s="296">
        <f>VLOOKUP($A672&amp;"-"&amp;J$1,Datos_trabajo_input!$E$6:L766,7,0)</f>
        <v>0.16397431738439106</v>
      </c>
      <c r="K672" s="296">
        <f>VLOOKUP($A672&amp;"-"&amp;K$1,Datos_trabajo_input!$E$6:M766,7,0)</f>
        <v>0.13595976029003046</v>
      </c>
      <c r="L672" s="296">
        <f>VLOOKUP($A672&amp;"-"&amp;L$1,Datos_trabajo_input!$E$6:N766,7,0)</f>
        <v>8.8595715535092698E-3</v>
      </c>
      <c r="M672" s="296">
        <f>VLOOKUP($A672&amp;"-"&amp;M$1,Datos_trabajo_input!$E$6:O766,7,0)</f>
        <v>3.3871154849389367E-3</v>
      </c>
      <c r="N672" s="296">
        <f>VLOOKUP($A672&amp;"-"&amp;N$1,Datos_trabajo_input!$E$6:P766,7,0)</f>
        <v>0.30295789098572978</v>
      </c>
      <c r="O672" s="296">
        <f>VLOOKUP($A672&amp;"-"&amp;O$1,Datos_trabajo_input!$E$6:Q766,7,0)</f>
        <v>2.8503590995385436E-2</v>
      </c>
      <c r="P672" s="297">
        <f t="shared" si="92"/>
        <v>17.684450917615766</v>
      </c>
      <c r="Q672" s="297">
        <f t="shared" si="93"/>
        <v>8.1373163362708496</v>
      </c>
      <c r="R672" s="297">
        <f t="shared" si="94"/>
        <v>6.7470784213726409</v>
      </c>
      <c r="S672" s="297">
        <f t="shared" si="95"/>
        <v>0.43966114623749081</v>
      </c>
      <c r="T672" s="297">
        <f t="shared" si="96"/>
        <v>0.16808748228430337</v>
      </c>
      <c r="U672" s="297">
        <f t="shared" si="97"/>
        <v>15.0344531683046</v>
      </c>
      <c r="V672" s="297">
        <f t="shared" si="98"/>
        <v>1.4145064931443438</v>
      </c>
      <c r="W672" s="298">
        <f t="shared" si="99"/>
        <v>49.625553965229997</v>
      </c>
    </row>
    <row r="673" spans="1:23">
      <c r="A673" s="175">
        <v>2016</v>
      </c>
      <c r="B673" s="285">
        <v>12</v>
      </c>
      <c r="C673" s="285" t="s">
        <v>130</v>
      </c>
      <c r="D673" s="175" t="s">
        <v>374</v>
      </c>
      <c r="E673" s="299" t="s">
        <v>36</v>
      </c>
      <c r="F673" s="300">
        <v>191.55007756512001</v>
      </c>
      <c r="G673" s="301">
        <v>17.153116995200001</v>
      </c>
      <c r="H673" s="302">
        <f t="shared" si="91"/>
        <v>8.9548995297945369E-2</v>
      </c>
      <c r="I673" s="296">
        <f>VLOOKUP($A673&amp;"-"&amp;I$1,Datos_trabajo_input!$E$6:K767,7,0)</f>
        <v>0.35635775330601505</v>
      </c>
      <c r="J673" s="296">
        <f>VLOOKUP($A673&amp;"-"&amp;J$1,Datos_trabajo_input!$E$6:L767,7,0)</f>
        <v>0.16397431738439106</v>
      </c>
      <c r="K673" s="296">
        <f>VLOOKUP($A673&amp;"-"&amp;K$1,Datos_trabajo_input!$E$6:M767,7,0)</f>
        <v>0.13595976029003046</v>
      </c>
      <c r="L673" s="296">
        <f>VLOOKUP($A673&amp;"-"&amp;L$1,Datos_trabajo_input!$E$6:N767,7,0)</f>
        <v>8.8595715535092698E-3</v>
      </c>
      <c r="M673" s="296">
        <f>VLOOKUP($A673&amp;"-"&amp;M$1,Datos_trabajo_input!$E$6:O767,7,0)</f>
        <v>3.3871154849389367E-3</v>
      </c>
      <c r="N673" s="296">
        <f>VLOOKUP($A673&amp;"-"&amp;N$1,Datos_trabajo_input!$E$6:P767,7,0)</f>
        <v>0.30295789098572978</v>
      </c>
      <c r="O673" s="296">
        <f>VLOOKUP($A673&amp;"-"&amp;O$1,Datos_trabajo_input!$E$6:Q767,7,0)</f>
        <v>2.8503590995385436E-2</v>
      </c>
      <c r="P673" s="297">
        <f t="shared" si="92"/>
        <v>6.1126462346046964</v>
      </c>
      <c r="Q673" s="297">
        <f t="shared" si="93"/>
        <v>2.8126706503025174</v>
      </c>
      <c r="R673" s="297">
        <f t="shared" si="94"/>
        <v>2.3321336748942398</v>
      </c>
      <c r="S673" s="297">
        <f t="shared" si="95"/>
        <v>0.15196926738469033</v>
      </c>
      <c r="T673" s="297">
        <f t="shared" si="96"/>
        <v>5.8099588189411168E-2</v>
      </c>
      <c r="U673" s="297">
        <f t="shared" si="97"/>
        <v>5.1966721486972709</v>
      </c>
      <c r="V673" s="297">
        <f t="shared" si="98"/>
        <v>0.48892543112717562</v>
      </c>
      <c r="W673" s="298">
        <f t="shared" si="99"/>
        <v>17.153116995200001</v>
      </c>
    </row>
    <row r="674" spans="1:23">
      <c r="A674" s="175">
        <v>2016</v>
      </c>
      <c r="B674" s="285">
        <v>12</v>
      </c>
      <c r="C674" s="285" t="s">
        <v>130</v>
      </c>
      <c r="D674" s="175" t="s">
        <v>374</v>
      </c>
      <c r="E674" s="299" t="s">
        <v>37</v>
      </c>
      <c r="F674" s="300">
        <v>422.77917797420002</v>
      </c>
      <c r="G674" s="301">
        <v>33.853254592269998</v>
      </c>
      <c r="H674" s="302">
        <f t="shared" si="91"/>
        <v>8.0073135944116636E-2</v>
      </c>
      <c r="I674" s="296">
        <f>VLOOKUP($A674&amp;"-"&amp;I$1,Datos_trabajo_input!$E$6:K768,7,0)</f>
        <v>0.35635775330601505</v>
      </c>
      <c r="J674" s="296">
        <f>VLOOKUP($A674&amp;"-"&amp;J$1,Datos_trabajo_input!$E$6:L768,7,0)</f>
        <v>0.16397431738439106</v>
      </c>
      <c r="K674" s="296">
        <f>VLOOKUP($A674&amp;"-"&amp;K$1,Datos_trabajo_input!$E$6:M768,7,0)</f>
        <v>0.13595976029003046</v>
      </c>
      <c r="L674" s="296">
        <f>VLOOKUP($A674&amp;"-"&amp;L$1,Datos_trabajo_input!$E$6:N768,7,0)</f>
        <v>8.8595715535092698E-3</v>
      </c>
      <c r="M674" s="296">
        <f>VLOOKUP($A674&amp;"-"&amp;M$1,Datos_trabajo_input!$E$6:O768,7,0)</f>
        <v>3.3871154849389367E-3</v>
      </c>
      <c r="N674" s="296">
        <f>VLOOKUP($A674&amp;"-"&amp;N$1,Datos_trabajo_input!$E$6:P768,7,0)</f>
        <v>0.30295789098572978</v>
      </c>
      <c r="O674" s="296">
        <f>VLOOKUP($A674&amp;"-"&amp;O$1,Datos_trabajo_input!$E$6:Q768,7,0)</f>
        <v>2.8503590995385436E-2</v>
      </c>
      <c r="P674" s="297">
        <f t="shared" si="92"/>
        <v>12.063869748597872</v>
      </c>
      <c r="Q674" s="297">
        <f t="shared" si="93"/>
        <v>5.5510643130074744</v>
      </c>
      <c r="R674" s="297">
        <f t="shared" si="94"/>
        <v>4.6026803794024014</v>
      </c>
      <c r="S674" s="297">
        <f t="shared" si="95"/>
        <v>0.29992533137938232</v>
      </c>
      <c r="T674" s="297">
        <f t="shared" si="96"/>
        <v>0.11466488284505788</v>
      </c>
      <c r="U674" s="297">
        <f t="shared" si="97"/>
        <v>10.256110614277091</v>
      </c>
      <c r="V674" s="297">
        <f t="shared" si="98"/>
        <v>0.96493932276071781</v>
      </c>
      <c r="W674" s="298">
        <f t="shared" si="99"/>
        <v>33.853254592269998</v>
      </c>
    </row>
    <row r="675" spans="1:23">
      <c r="A675" s="175">
        <v>2016</v>
      </c>
      <c r="B675" s="285">
        <v>12</v>
      </c>
      <c r="C675" s="285" t="s">
        <v>130</v>
      </c>
      <c r="D675" s="175" t="s">
        <v>374</v>
      </c>
      <c r="E675" s="299" t="s">
        <v>38</v>
      </c>
      <c r="F675" s="300">
        <v>59.415620317090003</v>
      </c>
      <c r="G675" s="301">
        <v>5.6040697718499999</v>
      </c>
      <c r="H675" s="302">
        <f t="shared" si="91"/>
        <v>9.4319805834595899E-2</v>
      </c>
      <c r="I675" s="296">
        <f>VLOOKUP($A675&amp;"-"&amp;I$1,Datos_trabajo_input!$E$6:K769,7,0)</f>
        <v>0.35635775330601505</v>
      </c>
      <c r="J675" s="296">
        <f>VLOOKUP($A675&amp;"-"&amp;J$1,Datos_trabajo_input!$E$6:L769,7,0)</f>
        <v>0.16397431738439106</v>
      </c>
      <c r="K675" s="296">
        <f>VLOOKUP($A675&amp;"-"&amp;K$1,Datos_trabajo_input!$E$6:M769,7,0)</f>
        <v>0.13595976029003046</v>
      </c>
      <c r="L675" s="296">
        <f>VLOOKUP($A675&amp;"-"&amp;L$1,Datos_trabajo_input!$E$6:N769,7,0)</f>
        <v>8.8595715535092698E-3</v>
      </c>
      <c r="M675" s="296">
        <f>VLOOKUP($A675&amp;"-"&amp;M$1,Datos_trabajo_input!$E$6:O769,7,0)</f>
        <v>3.3871154849389367E-3</v>
      </c>
      <c r="N675" s="296">
        <f>VLOOKUP($A675&amp;"-"&amp;N$1,Datos_trabajo_input!$E$6:P769,7,0)</f>
        <v>0.30295789098572978</v>
      </c>
      <c r="O675" s="296">
        <f>VLOOKUP($A675&amp;"-"&amp;O$1,Datos_trabajo_input!$E$6:Q769,7,0)</f>
        <v>2.8503590995385436E-2</v>
      </c>
      <c r="P675" s="297">
        <f t="shared" si="92"/>
        <v>1.9970537132666182</v>
      </c>
      <c r="Q675" s="297">
        <f t="shared" si="93"/>
        <v>0.91892351541360384</v>
      </c>
      <c r="R675" s="297">
        <f t="shared" si="94"/>
        <v>0.76192798282933161</v>
      </c>
      <c r="S675" s="297">
        <f t="shared" si="95"/>
        <v>4.9649657134563444E-2</v>
      </c>
      <c r="T675" s="297">
        <f t="shared" si="96"/>
        <v>1.8981631502911347E-2</v>
      </c>
      <c r="U675" s="297">
        <f t="shared" si="97"/>
        <v>1.6977971590165559</v>
      </c>
      <c r="V675" s="297">
        <f t="shared" si="98"/>
        <v>0.15973611268641538</v>
      </c>
      <c r="W675" s="298">
        <f t="shared" si="99"/>
        <v>5.6040697718499999</v>
      </c>
    </row>
    <row r="676" spans="1:23">
      <c r="A676" s="178">
        <v>2016</v>
      </c>
      <c r="B676" s="285">
        <v>12</v>
      </c>
      <c r="C676" s="285" t="s">
        <v>130</v>
      </c>
      <c r="D676" s="178" t="s">
        <v>374</v>
      </c>
      <c r="E676" s="304" t="s">
        <v>39</v>
      </c>
      <c r="F676" s="305">
        <v>78.640956235570002</v>
      </c>
      <c r="G676" s="306">
        <v>6.7465496566200001</v>
      </c>
      <c r="H676" s="307">
        <f t="shared" si="91"/>
        <v>8.578926274002345E-2</v>
      </c>
      <c r="I676" s="296">
        <f>VLOOKUP($A676&amp;"-"&amp;I$1,Datos_trabajo_input!$E$6:K770,7,0)</f>
        <v>0.35635775330601505</v>
      </c>
      <c r="J676" s="296">
        <f>VLOOKUP($A676&amp;"-"&amp;J$1,Datos_trabajo_input!$E$6:L770,7,0)</f>
        <v>0.16397431738439106</v>
      </c>
      <c r="K676" s="296">
        <f>VLOOKUP($A676&amp;"-"&amp;K$1,Datos_trabajo_input!$E$6:M770,7,0)</f>
        <v>0.13595976029003046</v>
      </c>
      <c r="L676" s="296">
        <f>VLOOKUP($A676&amp;"-"&amp;L$1,Datos_trabajo_input!$E$6:N770,7,0)</f>
        <v>8.8595715535092698E-3</v>
      </c>
      <c r="M676" s="296">
        <f>VLOOKUP($A676&amp;"-"&amp;M$1,Datos_trabajo_input!$E$6:O770,7,0)</f>
        <v>3.3871154849389367E-3</v>
      </c>
      <c r="N676" s="296">
        <f>VLOOKUP($A676&amp;"-"&amp;N$1,Datos_trabajo_input!$E$6:P770,7,0)</f>
        <v>0.30295789098572978</v>
      </c>
      <c r="O676" s="296">
        <f>VLOOKUP($A676&amp;"-"&amp;O$1,Datos_trabajo_input!$E$6:Q770,7,0)</f>
        <v>2.8503590995385436E-2</v>
      </c>
      <c r="P676" s="297">
        <f t="shared" si="92"/>
        <v>2.4041852782005706</v>
      </c>
      <c r="Q676" s="297">
        <f t="shared" si="93"/>
        <v>1.1062608746441625</v>
      </c>
      <c r="R676" s="297">
        <f t="shared" si="94"/>
        <v>0.91725927409884245</v>
      </c>
      <c r="S676" s="297">
        <f t="shared" si="95"/>
        <v>5.9771539422128282E-2</v>
      </c>
      <c r="T676" s="297">
        <f t="shared" si="96"/>
        <v>2.2851342811847069E-2</v>
      </c>
      <c r="U676" s="297">
        <f t="shared" si="97"/>
        <v>2.0439204554000945</v>
      </c>
      <c r="V676" s="297">
        <f t="shared" si="98"/>
        <v>0.19230089204235454</v>
      </c>
      <c r="W676" s="298">
        <f t="shared" si="99"/>
        <v>6.7465496566199992</v>
      </c>
    </row>
    <row r="677" spans="1:23">
      <c r="A677" s="172">
        <v>2016</v>
      </c>
      <c r="B677" s="285">
        <v>11</v>
      </c>
      <c r="C677" s="285" t="s">
        <v>129</v>
      </c>
      <c r="D677" s="172" t="s">
        <v>375</v>
      </c>
      <c r="E677" s="172" t="s">
        <v>34</v>
      </c>
      <c r="F677" s="293">
        <v>902.21238339252</v>
      </c>
      <c r="G677" s="294">
        <v>73.953227976829993</v>
      </c>
      <c r="H677" s="295">
        <f t="shared" si="91"/>
        <v>8.1968757399171741E-2</v>
      </c>
      <c r="I677" s="296">
        <f>VLOOKUP($A677&amp;"-"&amp;I$1,Datos_trabajo_input!$E$6:K771,7,0)</f>
        <v>0.35635775330601505</v>
      </c>
      <c r="J677" s="296">
        <f>VLOOKUP($A677&amp;"-"&amp;J$1,Datos_trabajo_input!$E$6:L771,7,0)</f>
        <v>0.16397431738439106</v>
      </c>
      <c r="K677" s="296">
        <f>VLOOKUP($A677&amp;"-"&amp;K$1,Datos_trabajo_input!$E$6:M771,7,0)</f>
        <v>0.13595976029003046</v>
      </c>
      <c r="L677" s="296">
        <f>VLOOKUP($A677&amp;"-"&amp;L$1,Datos_trabajo_input!$E$6:N771,7,0)</f>
        <v>8.8595715535092698E-3</v>
      </c>
      <c r="M677" s="296">
        <f>VLOOKUP($A677&amp;"-"&amp;M$1,Datos_trabajo_input!$E$6:O771,7,0)</f>
        <v>3.3871154849389367E-3</v>
      </c>
      <c r="N677" s="296">
        <f>VLOOKUP($A677&amp;"-"&amp;N$1,Datos_trabajo_input!$E$6:P771,7,0)</f>
        <v>0.30295789098572978</v>
      </c>
      <c r="O677" s="296">
        <f>VLOOKUP($A677&amp;"-"&amp;O$1,Datos_trabajo_input!$E$6:Q771,7,0)</f>
        <v>2.8503590995385436E-2</v>
      </c>
      <c r="P677" s="297">
        <f t="shared" si="92"/>
        <v>26.353806171550673</v>
      </c>
      <c r="Q677" s="297">
        <f t="shared" si="93"/>
        <v>12.12643007587295</v>
      </c>
      <c r="R677" s="297">
        <f t="shared" si="94"/>
        <v>10.05466314840378</v>
      </c>
      <c r="S677" s="297">
        <f t="shared" si="95"/>
        <v>0.65519391487370893</v>
      </c>
      <c r="T677" s="297">
        <f t="shared" si="96"/>
        <v>0.25048812364154027</v>
      </c>
      <c r="U677" s="297">
        <f t="shared" si="97"/>
        <v>22.404713979447283</v>
      </c>
      <c r="V677" s="297">
        <f t="shared" si="98"/>
        <v>2.1079325630400576</v>
      </c>
      <c r="W677" s="298">
        <f t="shared" si="99"/>
        <v>73.953227976829979</v>
      </c>
    </row>
    <row r="678" spans="1:23">
      <c r="A678" s="175">
        <v>2016</v>
      </c>
      <c r="B678" s="285">
        <v>11</v>
      </c>
      <c r="C678" s="285" t="s">
        <v>129</v>
      </c>
      <c r="D678" s="175" t="s">
        <v>375</v>
      </c>
      <c r="E678" s="299" t="s">
        <v>25</v>
      </c>
      <c r="F678" s="300">
        <v>75.572126118989999</v>
      </c>
      <c r="G678" s="301">
        <v>5.4367429488100001</v>
      </c>
      <c r="H678" s="302">
        <f t="shared" si="91"/>
        <v>7.1941114111964077E-2</v>
      </c>
      <c r="I678" s="296">
        <f>VLOOKUP($A678&amp;"-"&amp;I$1,Datos_trabajo_input!$E$6:K772,7,0)</f>
        <v>0.35635775330601505</v>
      </c>
      <c r="J678" s="296">
        <f>VLOOKUP($A678&amp;"-"&amp;J$1,Datos_trabajo_input!$E$6:L772,7,0)</f>
        <v>0.16397431738439106</v>
      </c>
      <c r="K678" s="296">
        <f>VLOOKUP($A678&amp;"-"&amp;K$1,Datos_trabajo_input!$E$6:M772,7,0)</f>
        <v>0.13595976029003046</v>
      </c>
      <c r="L678" s="296">
        <f>VLOOKUP($A678&amp;"-"&amp;L$1,Datos_trabajo_input!$E$6:N772,7,0)</f>
        <v>8.8595715535092698E-3</v>
      </c>
      <c r="M678" s="296">
        <f>VLOOKUP($A678&amp;"-"&amp;M$1,Datos_trabajo_input!$E$6:O772,7,0)</f>
        <v>3.3871154849389367E-3</v>
      </c>
      <c r="N678" s="296">
        <f>VLOOKUP($A678&amp;"-"&amp;N$1,Datos_trabajo_input!$E$6:P772,7,0)</f>
        <v>0.30295789098572978</v>
      </c>
      <c r="O678" s="296">
        <f>VLOOKUP($A678&amp;"-"&amp;O$1,Datos_trabajo_input!$E$6:Q772,7,0)</f>
        <v>2.8503590995385436E-2</v>
      </c>
      <c r="P678" s="297">
        <f t="shared" si="92"/>
        <v>1.9374255025402507</v>
      </c>
      <c r="Q678" s="297">
        <f t="shared" si="93"/>
        <v>0.89148621382552107</v>
      </c>
      <c r="R678" s="297">
        <f t="shared" si="94"/>
        <v>0.73917826807872089</v>
      </c>
      <c r="S678" s="297">
        <f t="shared" si="95"/>
        <v>4.8167213173019183E-2</v>
      </c>
      <c r="T678" s="297">
        <f t="shared" si="96"/>
        <v>1.8414876229546927E-2</v>
      </c>
      <c r="U678" s="297">
        <f t="shared" si="97"/>
        <v>1.6471041776030151</v>
      </c>
      <c r="V678" s="297">
        <f t="shared" si="98"/>
        <v>0.15496669735992599</v>
      </c>
      <c r="W678" s="298">
        <f t="shared" si="99"/>
        <v>5.4367429488100001</v>
      </c>
    </row>
    <row r="679" spans="1:23">
      <c r="A679" s="175">
        <v>2016</v>
      </c>
      <c r="B679" s="285">
        <v>11</v>
      </c>
      <c r="C679" s="285" t="s">
        <v>129</v>
      </c>
      <c r="D679" s="175" t="s">
        <v>375</v>
      </c>
      <c r="E679" s="299" t="s">
        <v>26</v>
      </c>
      <c r="F679" s="300">
        <v>169.46037932855</v>
      </c>
      <c r="G679" s="301">
        <v>16.286463222289999</v>
      </c>
      <c r="H679" s="302">
        <f t="shared" si="91"/>
        <v>9.6107793968251323E-2</v>
      </c>
      <c r="I679" s="296">
        <f>VLOOKUP($A679&amp;"-"&amp;I$1,Datos_trabajo_input!$E$6:K773,7,0)</f>
        <v>0.35635775330601505</v>
      </c>
      <c r="J679" s="296">
        <f>VLOOKUP($A679&amp;"-"&amp;J$1,Datos_trabajo_input!$E$6:L773,7,0)</f>
        <v>0.16397431738439106</v>
      </c>
      <c r="K679" s="296">
        <f>VLOOKUP($A679&amp;"-"&amp;K$1,Datos_trabajo_input!$E$6:M773,7,0)</f>
        <v>0.13595976029003046</v>
      </c>
      <c r="L679" s="296">
        <f>VLOOKUP($A679&amp;"-"&amp;L$1,Datos_trabajo_input!$E$6:N773,7,0)</f>
        <v>8.8595715535092698E-3</v>
      </c>
      <c r="M679" s="296">
        <f>VLOOKUP($A679&amp;"-"&amp;M$1,Datos_trabajo_input!$E$6:O773,7,0)</f>
        <v>3.3871154849389367E-3</v>
      </c>
      <c r="N679" s="296">
        <f>VLOOKUP($A679&amp;"-"&amp;N$1,Datos_trabajo_input!$E$6:P773,7,0)</f>
        <v>0.30295789098572978</v>
      </c>
      <c r="O679" s="296">
        <f>VLOOKUP($A679&amp;"-"&amp;O$1,Datos_trabajo_input!$E$6:Q773,7,0)</f>
        <v>2.8503590995385436E-2</v>
      </c>
      <c r="P679" s="297">
        <f t="shared" si="92"/>
        <v>5.8038074431963063</v>
      </c>
      <c r="Q679" s="297">
        <f t="shared" si="93"/>
        <v>2.6705616894809925</v>
      </c>
      <c r="R679" s="297">
        <f t="shared" si="94"/>
        <v>2.2143036356749453</v>
      </c>
      <c r="S679" s="297">
        <f t="shared" si="95"/>
        <v>0.14429108627147538</v>
      </c>
      <c r="T679" s="297">
        <f t="shared" si="96"/>
        <v>5.5164131775106949E-2</v>
      </c>
      <c r="U679" s="297">
        <f t="shared" si="97"/>
        <v>4.9341125494416307</v>
      </c>
      <c r="V679" s="297">
        <f t="shared" si="98"/>
        <v>0.46422268644954129</v>
      </c>
      <c r="W679" s="298">
        <f t="shared" si="99"/>
        <v>16.286463222289999</v>
      </c>
    </row>
    <row r="680" spans="1:23">
      <c r="A680" s="175">
        <v>2016</v>
      </c>
      <c r="B680" s="285">
        <v>11</v>
      </c>
      <c r="C680" s="285" t="s">
        <v>129</v>
      </c>
      <c r="D680" s="175" t="s">
        <v>375</v>
      </c>
      <c r="E680" s="299" t="s">
        <v>27</v>
      </c>
      <c r="F680" s="300">
        <v>279.15945681454002</v>
      </c>
      <c r="G680" s="301">
        <v>25.50841035342</v>
      </c>
      <c r="H680" s="302">
        <f t="shared" si="91"/>
        <v>9.1375770122545233E-2</v>
      </c>
      <c r="I680" s="296">
        <f>VLOOKUP($A680&amp;"-"&amp;I$1,Datos_trabajo_input!$E$6:K774,7,0)</f>
        <v>0.35635775330601505</v>
      </c>
      <c r="J680" s="296">
        <f>VLOOKUP($A680&amp;"-"&amp;J$1,Datos_trabajo_input!$E$6:L774,7,0)</f>
        <v>0.16397431738439106</v>
      </c>
      <c r="K680" s="296">
        <f>VLOOKUP($A680&amp;"-"&amp;K$1,Datos_trabajo_input!$E$6:M774,7,0)</f>
        <v>0.13595976029003046</v>
      </c>
      <c r="L680" s="296">
        <f>VLOOKUP($A680&amp;"-"&amp;L$1,Datos_trabajo_input!$E$6:N774,7,0)</f>
        <v>8.8595715535092698E-3</v>
      </c>
      <c r="M680" s="296">
        <f>VLOOKUP($A680&amp;"-"&amp;M$1,Datos_trabajo_input!$E$6:O774,7,0)</f>
        <v>3.3871154849389367E-3</v>
      </c>
      <c r="N680" s="296">
        <f>VLOOKUP($A680&amp;"-"&amp;N$1,Datos_trabajo_input!$E$6:P774,7,0)</f>
        <v>0.30295789098572978</v>
      </c>
      <c r="O680" s="296">
        <f>VLOOKUP($A680&amp;"-"&amp;O$1,Datos_trabajo_input!$E$6:Q774,7,0)</f>
        <v>2.8503590995385436E-2</v>
      </c>
      <c r="P680" s="297">
        <f t="shared" si="92"/>
        <v>9.0901198039526445</v>
      </c>
      <c r="Q680" s="297">
        <f t="shared" si="93"/>
        <v>4.1827241752629778</v>
      </c>
      <c r="R680" s="297">
        <f t="shared" si="94"/>
        <v>3.4681173570307142</v>
      </c>
      <c r="S680" s="297">
        <f t="shared" si="95"/>
        <v>0.22599358674240116</v>
      </c>
      <c r="T680" s="297">
        <f t="shared" si="96"/>
        <v>8.6399931704245578E-2</v>
      </c>
      <c r="U680" s="297">
        <f t="shared" si="97"/>
        <v>7.7279742030706773</v>
      </c>
      <c r="V680" s="297">
        <f t="shared" si="98"/>
        <v>0.72708129565633894</v>
      </c>
      <c r="W680" s="298">
        <f t="shared" si="99"/>
        <v>25.50841035342</v>
      </c>
    </row>
    <row r="681" spans="1:23">
      <c r="A681" s="175">
        <v>2016</v>
      </c>
      <c r="B681" s="285">
        <v>11</v>
      </c>
      <c r="C681" s="285" t="s">
        <v>129</v>
      </c>
      <c r="D681" s="175" t="s">
        <v>375</v>
      </c>
      <c r="E681" s="299" t="s">
        <v>28</v>
      </c>
      <c r="F681" s="300">
        <v>130.94145483871</v>
      </c>
      <c r="G681" s="301">
        <v>8.0238217641799991</v>
      </c>
      <c r="H681" s="302">
        <f t="shared" si="91"/>
        <v>6.1277933516650757E-2</v>
      </c>
      <c r="I681" s="296">
        <f>VLOOKUP($A681&amp;"-"&amp;I$1,Datos_trabajo_input!$E$6:K775,7,0)</f>
        <v>0.35635775330601505</v>
      </c>
      <c r="J681" s="296">
        <f>VLOOKUP($A681&amp;"-"&amp;J$1,Datos_trabajo_input!$E$6:L775,7,0)</f>
        <v>0.16397431738439106</v>
      </c>
      <c r="K681" s="296">
        <f>VLOOKUP($A681&amp;"-"&amp;K$1,Datos_trabajo_input!$E$6:M775,7,0)</f>
        <v>0.13595976029003046</v>
      </c>
      <c r="L681" s="296">
        <f>VLOOKUP($A681&amp;"-"&amp;L$1,Datos_trabajo_input!$E$6:N775,7,0)</f>
        <v>8.8595715535092698E-3</v>
      </c>
      <c r="M681" s="296">
        <f>VLOOKUP($A681&amp;"-"&amp;M$1,Datos_trabajo_input!$E$6:O775,7,0)</f>
        <v>3.3871154849389367E-3</v>
      </c>
      <c r="N681" s="296">
        <f>VLOOKUP($A681&amp;"-"&amp;N$1,Datos_trabajo_input!$E$6:P775,7,0)</f>
        <v>0.30295789098572978</v>
      </c>
      <c r="O681" s="296">
        <f>VLOOKUP($A681&amp;"-"&amp;O$1,Datos_trabajo_input!$E$6:Q775,7,0)</f>
        <v>2.8503590995385436E-2</v>
      </c>
      <c r="P681" s="297">
        <f t="shared" si="92"/>
        <v>2.8593510968110905</v>
      </c>
      <c r="Q681" s="297">
        <f t="shared" si="93"/>
        <v>1.3157006965954356</v>
      </c>
      <c r="R681" s="297">
        <f t="shared" si="94"/>
        <v>1.090916883667842</v>
      </c>
      <c r="S681" s="297">
        <f t="shared" si="95"/>
        <v>7.108762305235769E-2</v>
      </c>
      <c r="T681" s="297">
        <f t="shared" si="96"/>
        <v>2.7177610945844134E-2</v>
      </c>
      <c r="U681" s="297">
        <f t="shared" si="97"/>
        <v>2.4308801193213703</v>
      </c>
      <c r="V681" s="297">
        <f t="shared" si="98"/>
        <v>0.22870773378605871</v>
      </c>
      <c r="W681" s="298">
        <f t="shared" si="99"/>
        <v>8.0238217641799991</v>
      </c>
    </row>
    <row r="682" spans="1:23">
      <c r="A682" s="175">
        <v>2016</v>
      </c>
      <c r="B682" s="285">
        <v>11</v>
      </c>
      <c r="C682" s="285" t="s">
        <v>129</v>
      </c>
      <c r="D682" s="175" t="s">
        <v>375</v>
      </c>
      <c r="E682" s="299" t="s">
        <v>29</v>
      </c>
      <c r="F682" s="300">
        <v>343.35758893389999</v>
      </c>
      <c r="G682" s="301">
        <v>25.459177130610001</v>
      </c>
      <c r="H682" s="302">
        <f t="shared" si="91"/>
        <v>7.4147704757768343E-2</v>
      </c>
      <c r="I682" s="296">
        <f>VLOOKUP($A682&amp;"-"&amp;I$1,Datos_trabajo_input!$E$6:K776,7,0)</f>
        <v>0.35635775330601505</v>
      </c>
      <c r="J682" s="296">
        <f>VLOOKUP($A682&amp;"-"&amp;J$1,Datos_trabajo_input!$E$6:L776,7,0)</f>
        <v>0.16397431738439106</v>
      </c>
      <c r="K682" s="296">
        <f>VLOOKUP($A682&amp;"-"&amp;K$1,Datos_trabajo_input!$E$6:M776,7,0)</f>
        <v>0.13595976029003046</v>
      </c>
      <c r="L682" s="296">
        <f>VLOOKUP($A682&amp;"-"&amp;L$1,Datos_trabajo_input!$E$6:N776,7,0)</f>
        <v>8.8595715535092698E-3</v>
      </c>
      <c r="M682" s="296">
        <f>VLOOKUP($A682&amp;"-"&amp;M$1,Datos_trabajo_input!$E$6:O776,7,0)</f>
        <v>3.3871154849389367E-3</v>
      </c>
      <c r="N682" s="296">
        <f>VLOOKUP($A682&amp;"-"&amp;N$1,Datos_trabajo_input!$E$6:P776,7,0)</f>
        <v>0.30295789098572978</v>
      </c>
      <c r="O682" s="296">
        <f>VLOOKUP($A682&amp;"-"&amp;O$1,Datos_trabajo_input!$E$6:Q776,7,0)</f>
        <v>2.8503590995385436E-2</v>
      </c>
      <c r="P682" s="297">
        <f t="shared" si="92"/>
        <v>9.0725751632840588</v>
      </c>
      <c r="Q682" s="297">
        <f t="shared" si="93"/>
        <v>4.1746511911600743</v>
      </c>
      <c r="R682" s="297">
        <f t="shared" si="94"/>
        <v>3.4614236198591612</v>
      </c>
      <c r="S682" s="297">
        <f t="shared" si="95"/>
        <v>0.22555740148210612</v>
      </c>
      <c r="T682" s="297">
        <f t="shared" si="96"/>
        <v>8.6233173092892385E-2</v>
      </c>
      <c r="U682" s="297">
        <f t="shared" si="97"/>
        <v>7.7130586097217293</v>
      </c>
      <c r="V682" s="297">
        <f t="shared" si="98"/>
        <v>0.72567797200997808</v>
      </c>
      <c r="W682" s="298">
        <f t="shared" si="99"/>
        <v>25.459177130610005</v>
      </c>
    </row>
    <row r="683" spans="1:23">
      <c r="A683" s="175">
        <v>2016</v>
      </c>
      <c r="B683" s="285">
        <v>11</v>
      </c>
      <c r="C683" s="285" t="s">
        <v>129</v>
      </c>
      <c r="D683" s="175" t="s">
        <v>375</v>
      </c>
      <c r="E683" s="299" t="s">
        <v>30</v>
      </c>
      <c r="F683" s="300">
        <v>820.92359538264998</v>
      </c>
      <c r="G683" s="301">
        <v>69.610875569879994</v>
      </c>
      <c r="H683" s="302">
        <f t="shared" si="91"/>
        <v>8.4795803119086716E-2</v>
      </c>
      <c r="I683" s="296">
        <f>VLOOKUP($A683&amp;"-"&amp;I$1,Datos_trabajo_input!$E$6:K777,7,0)</f>
        <v>0.35635775330601505</v>
      </c>
      <c r="J683" s="296">
        <f>VLOOKUP($A683&amp;"-"&amp;J$1,Datos_trabajo_input!$E$6:L777,7,0)</f>
        <v>0.16397431738439106</v>
      </c>
      <c r="K683" s="296">
        <f>VLOOKUP($A683&amp;"-"&amp;K$1,Datos_trabajo_input!$E$6:M777,7,0)</f>
        <v>0.13595976029003046</v>
      </c>
      <c r="L683" s="296">
        <f>VLOOKUP($A683&amp;"-"&amp;L$1,Datos_trabajo_input!$E$6:N777,7,0)</f>
        <v>8.8595715535092698E-3</v>
      </c>
      <c r="M683" s="296">
        <f>VLOOKUP($A683&amp;"-"&amp;M$1,Datos_trabajo_input!$E$6:O777,7,0)</f>
        <v>3.3871154849389367E-3</v>
      </c>
      <c r="N683" s="296">
        <f>VLOOKUP($A683&amp;"-"&amp;N$1,Datos_trabajo_input!$E$6:P777,7,0)</f>
        <v>0.30295789098572978</v>
      </c>
      <c r="O683" s="296">
        <f>VLOOKUP($A683&amp;"-"&amp;O$1,Datos_trabajo_input!$E$6:Q777,7,0)</f>
        <v>2.8503590995385436E-2</v>
      </c>
      <c r="P683" s="297">
        <f t="shared" si="92"/>
        <v>24.806375223747004</v>
      </c>
      <c r="Q683" s="297">
        <f t="shared" si="93"/>
        <v>11.414395804100856</v>
      </c>
      <c r="R683" s="297">
        <f t="shared" si="94"/>
        <v>9.4642779560600214</v>
      </c>
      <c r="S683" s="297">
        <f t="shared" si="95"/>
        <v>0.61672253301378221</v>
      </c>
      <c r="T683" s="297">
        <f t="shared" si="96"/>
        <v>0.23578007456289807</v>
      </c>
      <c r="U683" s="297">
        <f t="shared" si="97"/>
        <v>21.089164052320903</v>
      </c>
      <c r="V683" s="297">
        <f t="shared" si="98"/>
        <v>1.9841599260745275</v>
      </c>
      <c r="W683" s="298">
        <f t="shared" si="99"/>
        <v>69.610875569879994</v>
      </c>
    </row>
    <row r="684" spans="1:23">
      <c r="A684" s="175">
        <v>2016</v>
      </c>
      <c r="B684" s="285">
        <v>11</v>
      </c>
      <c r="C684" s="285" t="s">
        <v>129</v>
      </c>
      <c r="D684" s="175" t="s">
        <v>375</v>
      </c>
      <c r="E684" s="299" t="s">
        <v>118</v>
      </c>
      <c r="F684" s="300">
        <v>3385.7562920832702</v>
      </c>
      <c r="G684" s="301">
        <v>288.75982948953998</v>
      </c>
      <c r="H684" s="302">
        <f t="shared" si="91"/>
        <v>8.5286655204549533E-2</v>
      </c>
      <c r="I684" s="296">
        <f>VLOOKUP($A684&amp;"-"&amp;I$1,Datos_trabajo_input!$E$6:K778,7,0)</f>
        <v>0.35635775330601505</v>
      </c>
      <c r="J684" s="296">
        <f>VLOOKUP($A684&amp;"-"&amp;J$1,Datos_trabajo_input!$E$6:L778,7,0)</f>
        <v>0.16397431738439106</v>
      </c>
      <c r="K684" s="296">
        <f>VLOOKUP($A684&amp;"-"&amp;K$1,Datos_trabajo_input!$E$6:M778,7,0)</f>
        <v>0.13595976029003046</v>
      </c>
      <c r="L684" s="296">
        <f>VLOOKUP($A684&amp;"-"&amp;L$1,Datos_trabajo_input!$E$6:N778,7,0)</f>
        <v>8.8595715535092698E-3</v>
      </c>
      <c r="M684" s="296">
        <f>VLOOKUP($A684&amp;"-"&amp;M$1,Datos_trabajo_input!$E$6:O778,7,0)</f>
        <v>3.3871154849389367E-3</v>
      </c>
      <c r="N684" s="296">
        <f>VLOOKUP($A684&amp;"-"&amp;N$1,Datos_trabajo_input!$E$6:P778,7,0)</f>
        <v>0.30295789098572978</v>
      </c>
      <c r="O684" s="296">
        <f>VLOOKUP($A684&amp;"-"&amp;O$1,Datos_trabajo_input!$E$6:Q778,7,0)</f>
        <v>2.8503590995385436E-2</v>
      </c>
      <c r="P684" s="297">
        <f t="shared" si="92"/>
        <v>102.90180408192046</v>
      </c>
      <c r="Q684" s="297">
        <f t="shared" si="93"/>
        <v>47.349195928580471</v>
      </c>
      <c r="R684" s="297">
        <f t="shared" si="94"/>
        <v>39.259717198787925</v>
      </c>
      <c r="S684" s="297">
        <f t="shared" si="95"/>
        <v>2.5582883711417157</v>
      </c>
      <c r="T684" s="297">
        <f t="shared" si="96"/>
        <v>0.97806288989234791</v>
      </c>
      <c r="U684" s="297">
        <f t="shared" si="97"/>
        <v>87.482068943549976</v>
      </c>
      <c r="V684" s="297">
        <f t="shared" si="98"/>
        <v>8.2306920756670863</v>
      </c>
      <c r="W684" s="298">
        <f t="shared" si="99"/>
        <v>288.75982948954004</v>
      </c>
    </row>
    <row r="685" spans="1:23">
      <c r="A685" s="175">
        <v>2016</v>
      </c>
      <c r="B685" s="285">
        <v>11</v>
      </c>
      <c r="C685" s="285" t="s">
        <v>129</v>
      </c>
      <c r="D685" s="175" t="s">
        <v>375</v>
      </c>
      <c r="E685" s="299" t="s">
        <v>32</v>
      </c>
      <c r="F685" s="300">
        <v>431.6284033398</v>
      </c>
      <c r="G685" s="301">
        <v>29.609129317090002</v>
      </c>
      <c r="H685" s="302">
        <f t="shared" si="91"/>
        <v>6.8598658216151215E-2</v>
      </c>
      <c r="I685" s="296">
        <f>VLOOKUP($A685&amp;"-"&amp;I$1,Datos_trabajo_input!$E$6:K779,7,0)</f>
        <v>0.35635775330601505</v>
      </c>
      <c r="J685" s="296">
        <f>VLOOKUP($A685&amp;"-"&amp;J$1,Datos_trabajo_input!$E$6:L779,7,0)</f>
        <v>0.16397431738439106</v>
      </c>
      <c r="K685" s="296">
        <f>VLOOKUP($A685&amp;"-"&amp;K$1,Datos_trabajo_input!$E$6:M779,7,0)</f>
        <v>0.13595976029003046</v>
      </c>
      <c r="L685" s="296">
        <f>VLOOKUP($A685&amp;"-"&amp;L$1,Datos_trabajo_input!$E$6:N779,7,0)</f>
        <v>8.8595715535092698E-3</v>
      </c>
      <c r="M685" s="296">
        <f>VLOOKUP($A685&amp;"-"&amp;M$1,Datos_trabajo_input!$E$6:O779,7,0)</f>
        <v>3.3871154849389367E-3</v>
      </c>
      <c r="N685" s="296">
        <f>VLOOKUP($A685&amp;"-"&amp;N$1,Datos_trabajo_input!$E$6:P779,7,0)</f>
        <v>0.30295789098572978</v>
      </c>
      <c r="O685" s="296">
        <f>VLOOKUP($A685&amp;"-"&amp;O$1,Datos_trabajo_input!$E$6:Q779,7,0)</f>
        <v>2.8503590995385436E-2</v>
      </c>
      <c r="P685" s="297">
        <f t="shared" si="92"/>
        <v>10.551442800785457</v>
      </c>
      <c r="Q685" s="297">
        <f t="shared" si="93"/>
        <v>4.8551367681159938</v>
      </c>
      <c r="R685" s="297">
        <f t="shared" si="94"/>
        <v>4.0256501243480702</v>
      </c>
      <c r="S685" s="297">
        <f t="shared" si="95"/>
        <v>0.26232419982186794</v>
      </c>
      <c r="T685" s="297">
        <f t="shared" si="96"/>
        <v>0.10028954040547498</v>
      </c>
      <c r="U685" s="297">
        <f t="shared" si="97"/>
        <v>8.9703193718293281</v>
      </c>
      <c r="V685" s="297">
        <f t="shared" si="98"/>
        <v>0.84396651178380955</v>
      </c>
      <c r="W685" s="298">
        <f t="shared" si="99"/>
        <v>29.609129317089998</v>
      </c>
    </row>
    <row r="686" spans="1:23">
      <c r="A686" s="175">
        <v>2016</v>
      </c>
      <c r="B686" s="285">
        <v>11</v>
      </c>
      <c r="C686" s="285" t="s">
        <v>129</v>
      </c>
      <c r="D686" s="175" t="s">
        <v>375</v>
      </c>
      <c r="E686" s="299" t="s">
        <v>33</v>
      </c>
      <c r="F686" s="300">
        <v>486.12163238586999</v>
      </c>
      <c r="G686" s="301">
        <v>40.181919756360003</v>
      </c>
      <c r="H686" s="302">
        <f t="shared" si="91"/>
        <v>8.2658160179271148E-2</v>
      </c>
      <c r="I686" s="296">
        <f>VLOOKUP($A686&amp;"-"&amp;I$1,Datos_trabajo_input!$E$6:K780,7,0)</f>
        <v>0.35635775330601505</v>
      </c>
      <c r="J686" s="296">
        <f>VLOOKUP($A686&amp;"-"&amp;J$1,Datos_trabajo_input!$E$6:L780,7,0)</f>
        <v>0.16397431738439106</v>
      </c>
      <c r="K686" s="296">
        <f>VLOOKUP($A686&amp;"-"&amp;K$1,Datos_trabajo_input!$E$6:M780,7,0)</f>
        <v>0.13595976029003046</v>
      </c>
      <c r="L686" s="296">
        <f>VLOOKUP($A686&amp;"-"&amp;L$1,Datos_trabajo_input!$E$6:N780,7,0)</f>
        <v>8.8595715535092698E-3</v>
      </c>
      <c r="M686" s="296">
        <f>VLOOKUP($A686&amp;"-"&amp;M$1,Datos_trabajo_input!$E$6:O780,7,0)</f>
        <v>3.3871154849389367E-3</v>
      </c>
      <c r="N686" s="296">
        <f>VLOOKUP($A686&amp;"-"&amp;N$1,Datos_trabajo_input!$E$6:P780,7,0)</f>
        <v>0.30295789098572978</v>
      </c>
      <c r="O686" s="296">
        <f>VLOOKUP($A686&amp;"-"&amp;O$1,Datos_trabajo_input!$E$6:Q780,7,0)</f>
        <v>2.8503590995385436E-2</v>
      </c>
      <c r="P686" s="297">
        <f t="shared" si="92"/>
        <v>14.319138647899029</v>
      </c>
      <c r="Q686" s="297">
        <f t="shared" si="93"/>
        <v>6.5888028632435081</v>
      </c>
      <c r="R686" s="297">
        <f t="shared" si="94"/>
        <v>5.4631241780679449</v>
      </c>
      <c r="S686" s="297">
        <f t="shared" si="95"/>
        <v>0.3559945932388392</v>
      </c>
      <c r="T686" s="297">
        <f t="shared" si="96"/>
        <v>0.13610080262134075</v>
      </c>
      <c r="U686" s="297">
        <f t="shared" si="97"/>
        <v>12.173429665144656</v>
      </c>
      <c r="V686" s="297">
        <f t="shared" si="98"/>
        <v>1.145329006144683</v>
      </c>
      <c r="W686" s="298">
        <f t="shared" si="99"/>
        <v>40.181919756360003</v>
      </c>
    </row>
    <row r="687" spans="1:23">
      <c r="A687" s="175">
        <v>2016</v>
      </c>
      <c r="B687" s="285">
        <v>11</v>
      </c>
      <c r="C687" s="285" t="s">
        <v>129</v>
      </c>
      <c r="D687" s="175" t="s">
        <v>375</v>
      </c>
      <c r="E687" s="299" t="s">
        <v>35</v>
      </c>
      <c r="F687" s="300">
        <v>446.95540064830988</v>
      </c>
      <c r="G687" s="301">
        <v>47.671944950590003</v>
      </c>
      <c r="H687" s="302">
        <f t="shared" si="91"/>
        <v>0.10665928833490261</v>
      </c>
      <c r="I687" s="296">
        <f>VLOOKUP($A687&amp;"-"&amp;I$1,Datos_trabajo_input!$E$6:K781,7,0)</f>
        <v>0.35635775330601505</v>
      </c>
      <c r="J687" s="296">
        <f>VLOOKUP($A687&amp;"-"&amp;J$1,Datos_trabajo_input!$E$6:L781,7,0)</f>
        <v>0.16397431738439106</v>
      </c>
      <c r="K687" s="296">
        <f>VLOOKUP($A687&amp;"-"&amp;K$1,Datos_trabajo_input!$E$6:M781,7,0)</f>
        <v>0.13595976029003046</v>
      </c>
      <c r="L687" s="296">
        <f>VLOOKUP($A687&amp;"-"&amp;L$1,Datos_trabajo_input!$E$6:N781,7,0)</f>
        <v>8.8595715535092698E-3</v>
      </c>
      <c r="M687" s="296">
        <f>VLOOKUP($A687&amp;"-"&amp;M$1,Datos_trabajo_input!$E$6:O781,7,0)</f>
        <v>3.3871154849389367E-3</v>
      </c>
      <c r="N687" s="296">
        <f>VLOOKUP($A687&amp;"-"&amp;N$1,Datos_trabajo_input!$E$6:P781,7,0)</f>
        <v>0.30295789098572978</v>
      </c>
      <c r="O687" s="296">
        <f>VLOOKUP($A687&amp;"-"&amp;O$1,Datos_trabajo_input!$E$6:Q781,7,0)</f>
        <v>2.8503590995385436E-2</v>
      </c>
      <c r="P687" s="297">
        <f t="shared" si="92"/>
        <v>16.988267198320283</v>
      </c>
      <c r="Q687" s="297">
        <f t="shared" si="93"/>
        <v>7.8169746316592637</v>
      </c>
      <c r="R687" s="297">
        <f t="shared" si="94"/>
        <v>6.4814662080417449</v>
      </c>
      <c r="S687" s="297">
        <f t="shared" si="95"/>
        <v>0.42235300738470705</v>
      </c>
      <c r="T687" s="297">
        <f t="shared" si="96"/>
        <v>0.16147038293929994</v>
      </c>
      <c r="U687" s="297">
        <f t="shared" si="97"/>
        <v>14.442591901418558</v>
      </c>
      <c r="V687" s="297">
        <f t="shared" si="98"/>
        <v>1.3588216208261474</v>
      </c>
      <c r="W687" s="298">
        <f t="shared" si="99"/>
        <v>47.671944950590003</v>
      </c>
    </row>
    <row r="688" spans="1:23">
      <c r="A688" s="175">
        <v>2016</v>
      </c>
      <c r="B688" s="285">
        <v>11</v>
      </c>
      <c r="C688" s="285" t="s">
        <v>129</v>
      </c>
      <c r="D688" s="175" t="s">
        <v>375</v>
      </c>
      <c r="E688" s="299" t="s">
        <v>36</v>
      </c>
      <c r="F688" s="300">
        <v>187.56610660633001</v>
      </c>
      <c r="G688" s="301">
        <v>15.05853530295</v>
      </c>
      <c r="H688" s="302">
        <f t="shared" si="91"/>
        <v>8.0283882708912624E-2</v>
      </c>
      <c r="I688" s="296">
        <f>VLOOKUP($A688&amp;"-"&amp;I$1,Datos_trabajo_input!$E$6:K782,7,0)</f>
        <v>0.35635775330601505</v>
      </c>
      <c r="J688" s="296">
        <f>VLOOKUP($A688&amp;"-"&amp;J$1,Datos_trabajo_input!$E$6:L782,7,0)</f>
        <v>0.16397431738439106</v>
      </c>
      <c r="K688" s="296">
        <f>VLOOKUP($A688&amp;"-"&amp;K$1,Datos_trabajo_input!$E$6:M782,7,0)</f>
        <v>0.13595976029003046</v>
      </c>
      <c r="L688" s="296">
        <f>VLOOKUP($A688&amp;"-"&amp;L$1,Datos_trabajo_input!$E$6:N782,7,0)</f>
        <v>8.8595715535092698E-3</v>
      </c>
      <c r="M688" s="296">
        <f>VLOOKUP($A688&amp;"-"&amp;M$1,Datos_trabajo_input!$E$6:O782,7,0)</f>
        <v>3.3871154849389367E-3</v>
      </c>
      <c r="N688" s="296">
        <f>VLOOKUP($A688&amp;"-"&amp;N$1,Datos_trabajo_input!$E$6:P782,7,0)</f>
        <v>0.30295789098572978</v>
      </c>
      <c r="O688" s="296">
        <f>VLOOKUP($A688&amp;"-"&amp;O$1,Datos_trabajo_input!$E$6:Q782,7,0)</f>
        <v>2.8503590995385436E-2</v>
      </c>
      <c r="P688" s="297">
        <f t="shared" si="92"/>
        <v>5.3662258086385748</v>
      </c>
      <c r="Q688" s="297">
        <f t="shared" si="93"/>
        <v>2.4692130471099807</v>
      </c>
      <c r="R688" s="297">
        <f t="shared" si="94"/>
        <v>2.0473548501080434</v>
      </c>
      <c r="S688" s="297">
        <f t="shared" si="95"/>
        <v>0.13341217100753092</v>
      </c>
      <c r="T688" s="297">
        <f t="shared" si="96"/>
        <v>5.1004998105121588E-2</v>
      </c>
      <c r="U688" s="297">
        <f t="shared" si="97"/>
        <v>4.5621020967158898</v>
      </c>
      <c r="V688" s="297">
        <f t="shared" si="98"/>
        <v>0.42922233126485931</v>
      </c>
      <c r="W688" s="298">
        <f t="shared" si="99"/>
        <v>15.058535302950002</v>
      </c>
    </row>
    <row r="689" spans="1:23">
      <c r="A689" s="175">
        <v>2016</v>
      </c>
      <c r="B689" s="285">
        <v>11</v>
      </c>
      <c r="C689" s="285" t="s">
        <v>129</v>
      </c>
      <c r="D689" s="175" t="s">
        <v>375</v>
      </c>
      <c r="E689" s="299" t="s">
        <v>37</v>
      </c>
      <c r="F689" s="300">
        <v>415.14581217240999</v>
      </c>
      <c r="G689" s="301">
        <v>32.892003790730001</v>
      </c>
      <c r="H689" s="302">
        <f t="shared" si="91"/>
        <v>7.9230002631147725E-2</v>
      </c>
      <c r="I689" s="296">
        <f>VLOOKUP($A689&amp;"-"&amp;I$1,Datos_trabajo_input!$E$6:K783,7,0)</f>
        <v>0.35635775330601505</v>
      </c>
      <c r="J689" s="296">
        <f>VLOOKUP($A689&amp;"-"&amp;J$1,Datos_trabajo_input!$E$6:L783,7,0)</f>
        <v>0.16397431738439106</v>
      </c>
      <c r="K689" s="296">
        <f>VLOOKUP($A689&amp;"-"&amp;K$1,Datos_trabajo_input!$E$6:M783,7,0)</f>
        <v>0.13595976029003046</v>
      </c>
      <c r="L689" s="296">
        <f>VLOOKUP($A689&amp;"-"&amp;L$1,Datos_trabajo_input!$E$6:N783,7,0)</f>
        <v>8.8595715535092698E-3</v>
      </c>
      <c r="M689" s="296">
        <f>VLOOKUP($A689&amp;"-"&amp;M$1,Datos_trabajo_input!$E$6:O783,7,0)</f>
        <v>3.3871154849389367E-3</v>
      </c>
      <c r="N689" s="296">
        <f>VLOOKUP($A689&amp;"-"&amp;N$1,Datos_trabajo_input!$E$6:P783,7,0)</f>
        <v>0.30295789098572978</v>
      </c>
      <c r="O689" s="296">
        <f>VLOOKUP($A689&amp;"-"&amp;O$1,Datos_trabajo_input!$E$6:Q783,7,0)</f>
        <v>2.8503590995385436E-2</v>
      </c>
      <c r="P689" s="297">
        <f t="shared" si="92"/>
        <v>11.721320572597474</v>
      </c>
      <c r="Q689" s="297">
        <f t="shared" si="93"/>
        <v>5.3934438689897553</v>
      </c>
      <c r="R689" s="297">
        <f t="shared" si="94"/>
        <v>4.4719889508464243</v>
      </c>
      <c r="S689" s="297">
        <f t="shared" si="95"/>
        <v>0.29140906112227061</v>
      </c>
      <c r="T689" s="297">
        <f t="shared" si="96"/>
        <v>0.11140901537025179</v>
      </c>
      <c r="U689" s="297">
        <f t="shared" si="97"/>
        <v>9.9648920987341914</v>
      </c>
      <c r="V689" s="297">
        <f t="shared" si="98"/>
        <v>0.93754022306963525</v>
      </c>
      <c r="W689" s="298">
        <f t="shared" si="99"/>
        <v>32.892003790730001</v>
      </c>
    </row>
    <row r="690" spans="1:23">
      <c r="A690" s="175">
        <v>2016</v>
      </c>
      <c r="B690" s="285">
        <v>11</v>
      </c>
      <c r="C690" s="285" t="s">
        <v>129</v>
      </c>
      <c r="D690" s="175" t="s">
        <v>375</v>
      </c>
      <c r="E690" s="299" t="s">
        <v>38</v>
      </c>
      <c r="F690" s="300">
        <v>60.539446924339998</v>
      </c>
      <c r="G690" s="301">
        <v>5.5914085940899998</v>
      </c>
      <c r="H690" s="302">
        <f t="shared" si="91"/>
        <v>9.2359756789287137E-2</v>
      </c>
      <c r="I690" s="296">
        <f>VLOOKUP($A690&amp;"-"&amp;I$1,Datos_trabajo_input!$E$6:K784,7,0)</f>
        <v>0.35635775330601505</v>
      </c>
      <c r="J690" s="296">
        <f>VLOOKUP($A690&amp;"-"&amp;J$1,Datos_trabajo_input!$E$6:L784,7,0)</f>
        <v>0.16397431738439106</v>
      </c>
      <c r="K690" s="296">
        <f>VLOOKUP($A690&amp;"-"&amp;K$1,Datos_trabajo_input!$E$6:M784,7,0)</f>
        <v>0.13595976029003046</v>
      </c>
      <c r="L690" s="296">
        <f>VLOOKUP($A690&amp;"-"&amp;L$1,Datos_trabajo_input!$E$6:N784,7,0)</f>
        <v>8.8595715535092698E-3</v>
      </c>
      <c r="M690" s="296">
        <f>VLOOKUP($A690&amp;"-"&amp;M$1,Datos_trabajo_input!$E$6:O784,7,0)</f>
        <v>3.3871154849389367E-3</v>
      </c>
      <c r="N690" s="296">
        <f>VLOOKUP($A690&amp;"-"&amp;N$1,Datos_trabajo_input!$E$6:P784,7,0)</f>
        <v>0.30295789098572978</v>
      </c>
      <c r="O690" s="296">
        <f>VLOOKUP($A690&amp;"-"&amp;O$1,Datos_trabajo_input!$E$6:Q784,7,0)</f>
        <v>2.8503590995385436E-2</v>
      </c>
      <c r="P690" s="297">
        <f t="shared" si="92"/>
        <v>1.9925418044058565</v>
      </c>
      <c r="Q690" s="297">
        <f t="shared" si="93"/>
        <v>0.91684740743312543</v>
      </c>
      <c r="R690" s="297">
        <f t="shared" si="94"/>
        <v>0.76020657213609255</v>
      </c>
      <c r="S690" s="297">
        <f t="shared" si="95"/>
        <v>4.953748452424702E-2</v>
      </c>
      <c r="T690" s="297">
        <f t="shared" si="96"/>
        <v>1.8938746631662888E-2</v>
      </c>
      <c r="U690" s="297">
        <f t="shared" si="97"/>
        <v>1.6939613553049908</v>
      </c>
      <c r="V690" s="297">
        <f t="shared" si="98"/>
        <v>0.15937522365402446</v>
      </c>
      <c r="W690" s="298">
        <f t="shared" si="99"/>
        <v>5.5914085940899998</v>
      </c>
    </row>
    <row r="691" spans="1:23">
      <c r="A691" s="178">
        <v>2016</v>
      </c>
      <c r="B691" s="285">
        <v>11</v>
      </c>
      <c r="C691" s="285" t="s">
        <v>129</v>
      </c>
      <c r="D691" s="178" t="s">
        <v>375</v>
      </c>
      <c r="E691" s="304" t="s">
        <v>39</v>
      </c>
      <c r="F691" s="305">
        <v>81.525701497379998</v>
      </c>
      <c r="G691" s="306">
        <v>6.4002124173499997</v>
      </c>
      <c r="H691" s="307">
        <f t="shared" si="91"/>
        <v>7.8505456559066641E-2</v>
      </c>
      <c r="I691" s="296">
        <f>VLOOKUP($A691&amp;"-"&amp;I$1,Datos_trabajo_input!$E$6:K785,7,0)</f>
        <v>0.35635775330601505</v>
      </c>
      <c r="J691" s="296">
        <f>VLOOKUP($A691&amp;"-"&amp;J$1,Datos_trabajo_input!$E$6:L785,7,0)</f>
        <v>0.16397431738439106</v>
      </c>
      <c r="K691" s="296">
        <f>VLOOKUP($A691&amp;"-"&amp;K$1,Datos_trabajo_input!$E$6:M785,7,0)</f>
        <v>0.13595976029003046</v>
      </c>
      <c r="L691" s="296">
        <f>VLOOKUP($A691&amp;"-"&amp;L$1,Datos_trabajo_input!$E$6:N785,7,0)</f>
        <v>8.8595715535092698E-3</v>
      </c>
      <c r="M691" s="296">
        <f>VLOOKUP($A691&amp;"-"&amp;M$1,Datos_trabajo_input!$E$6:O785,7,0)</f>
        <v>3.3871154849389367E-3</v>
      </c>
      <c r="N691" s="296">
        <f>VLOOKUP($A691&amp;"-"&amp;N$1,Datos_trabajo_input!$E$6:P785,7,0)</f>
        <v>0.30295789098572978</v>
      </c>
      <c r="O691" s="296">
        <f>VLOOKUP($A691&amp;"-"&amp;O$1,Datos_trabajo_input!$E$6:Q785,7,0)</f>
        <v>2.8503590995385436E-2</v>
      </c>
      <c r="P691" s="297">
        <f t="shared" si="92"/>
        <v>2.2807653177281053</v>
      </c>
      <c r="Q691" s="297">
        <f t="shared" si="93"/>
        <v>1.0494704622500695</v>
      </c>
      <c r="R691" s="297">
        <f t="shared" si="94"/>
        <v>0.87017134606818236</v>
      </c>
      <c r="S691" s="297">
        <f t="shared" si="95"/>
        <v>5.6703139869170853E-2</v>
      </c>
      <c r="T691" s="297">
        <f t="shared" si="96"/>
        <v>2.1678258585704647E-2</v>
      </c>
      <c r="U691" s="297">
        <f t="shared" si="97"/>
        <v>1.9389948558210353</v>
      </c>
      <c r="V691" s="297">
        <f t="shared" si="98"/>
        <v>0.1824290370277315</v>
      </c>
      <c r="W691" s="298">
        <f t="shared" si="99"/>
        <v>6.4002124173499997</v>
      </c>
    </row>
    <row r="692" spans="1:23">
      <c r="A692" s="172">
        <v>2016</v>
      </c>
      <c r="B692" s="285">
        <v>10</v>
      </c>
      <c r="C692" s="285" t="s">
        <v>128</v>
      </c>
      <c r="D692" s="172" t="s">
        <v>376</v>
      </c>
      <c r="E692" s="172" t="s">
        <v>34</v>
      </c>
      <c r="F692" s="293">
        <v>908.6505807707</v>
      </c>
      <c r="G692" s="294">
        <v>76.765289153099999</v>
      </c>
      <c r="H692" s="295">
        <f t="shared" si="91"/>
        <v>8.4482738224840134E-2</v>
      </c>
      <c r="I692" s="296">
        <f>VLOOKUP($A692&amp;"-"&amp;I$1,Datos_trabajo_input!$E$6:K786,7,0)</f>
        <v>0.35635775330601505</v>
      </c>
      <c r="J692" s="296">
        <f>VLOOKUP($A692&amp;"-"&amp;J$1,Datos_trabajo_input!$E$6:L786,7,0)</f>
        <v>0.16397431738439106</v>
      </c>
      <c r="K692" s="296">
        <f>VLOOKUP($A692&amp;"-"&amp;K$1,Datos_trabajo_input!$E$6:M786,7,0)</f>
        <v>0.13595976029003046</v>
      </c>
      <c r="L692" s="296">
        <f>VLOOKUP($A692&amp;"-"&amp;L$1,Datos_trabajo_input!$E$6:N786,7,0)</f>
        <v>8.8595715535092698E-3</v>
      </c>
      <c r="M692" s="296">
        <f>VLOOKUP($A692&amp;"-"&amp;M$1,Datos_trabajo_input!$E$6:O786,7,0)</f>
        <v>3.3871154849389367E-3</v>
      </c>
      <c r="N692" s="296">
        <f>VLOOKUP($A692&amp;"-"&amp;N$1,Datos_trabajo_input!$E$6:P786,7,0)</f>
        <v>0.30295789098572978</v>
      </c>
      <c r="O692" s="296">
        <f>VLOOKUP($A692&amp;"-"&amp;O$1,Datos_trabajo_input!$E$6:Q786,7,0)</f>
        <v>2.8503590995385436E-2</v>
      </c>
      <c r="P692" s="297">
        <f t="shared" si="92"/>
        <v>27.355905974485321</v>
      </c>
      <c r="Q692" s="297">
        <f t="shared" si="93"/>
        <v>12.587535887694971</v>
      </c>
      <c r="R692" s="297">
        <f t="shared" si="94"/>
        <v>10.436990311850352</v>
      </c>
      <c r="S692" s="297">
        <f t="shared" si="95"/>
        <v>0.68010757207771844</v>
      </c>
      <c r="T692" s="297">
        <f t="shared" si="96"/>
        <v>0.26001289959627999</v>
      </c>
      <c r="U692" s="297">
        <f t="shared" si="97"/>
        <v>23.256650102732895</v>
      </c>
      <c r="V692" s="297">
        <f t="shared" si="98"/>
        <v>2.1880864046624606</v>
      </c>
      <c r="W692" s="298">
        <f t="shared" si="99"/>
        <v>76.765289153099999</v>
      </c>
    </row>
    <row r="693" spans="1:23">
      <c r="A693" s="175">
        <v>2016</v>
      </c>
      <c r="B693" s="285">
        <v>10</v>
      </c>
      <c r="C693" s="285" t="s">
        <v>128</v>
      </c>
      <c r="D693" s="175" t="s">
        <v>376</v>
      </c>
      <c r="E693" s="299" t="s">
        <v>25</v>
      </c>
      <c r="F693" s="300">
        <v>75.956387927439991</v>
      </c>
      <c r="G693" s="301">
        <v>5.0073967421800001</v>
      </c>
      <c r="H693" s="302">
        <f t="shared" si="91"/>
        <v>6.5924629630407017E-2</v>
      </c>
      <c r="I693" s="296">
        <f>VLOOKUP($A693&amp;"-"&amp;I$1,Datos_trabajo_input!$E$6:K787,7,0)</f>
        <v>0.35635775330601505</v>
      </c>
      <c r="J693" s="296">
        <f>VLOOKUP($A693&amp;"-"&amp;J$1,Datos_trabajo_input!$E$6:L787,7,0)</f>
        <v>0.16397431738439106</v>
      </c>
      <c r="K693" s="296">
        <f>VLOOKUP($A693&amp;"-"&amp;K$1,Datos_trabajo_input!$E$6:M787,7,0)</f>
        <v>0.13595976029003046</v>
      </c>
      <c r="L693" s="296">
        <f>VLOOKUP($A693&amp;"-"&amp;L$1,Datos_trabajo_input!$E$6:N787,7,0)</f>
        <v>8.8595715535092698E-3</v>
      </c>
      <c r="M693" s="296">
        <f>VLOOKUP($A693&amp;"-"&amp;M$1,Datos_trabajo_input!$E$6:O787,7,0)</f>
        <v>3.3871154849389367E-3</v>
      </c>
      <c r="N693" s="296">
        <f>VLOOKUP($A693&amp;"-"&amp;N$1,Datos_trabajo_input!$E$6:P787,7,0)</f>
        <v>0.30295789098572978</v>
      </c>
      <c r="O693" s="296">
        <f>VLOOKUP($A693&amp;"-"&amp;O$1,Datos_trabajo_input!$E$6:Q787,7,0)</f>
        <v>2.8503590995385436E-2</v>
      </c>
      <c r="P693" s="297">
        <f t="shared" si="92"/>
        <v>1.784424652955124</v>
      </c>
      <c r="Q693" s="297">
        <f t="shared" si="93"/>
        <v>0.82108446267178914</v>
      </c>
      <c r="R693" s="297">
        <f t="shared" si="94"/>
        <v>0.68080446074387224</v>
      </c>
      <c r="S693" s="297">
        <f t="shared" si="95"/>
        <v>4.4363389734152922E-2</v>
      </c>
      <c r="T693" s="297">
        <f t="shared" si="96"/>
        <v>1.6960631044670663E-2</v>
      </c>
      <c r="U693" s="297">
        <f t="shared" si="97"/>
        <v>1.517030356339667</v>
      </c>
      <c r="V693" s="297">
        <f t="shared" si="98"/>
        <v>0.14272878869072422</v>
      </c>
      <c r="W693" s="298">
        <f t="shared" si="99"/>
        <v>5.0073967421800001</v>
      </c>
    </row>
    <row r="694" spans="1:23">
      <c r="A694" s="175">
        <v>2016</v>
      </c>
      <c r="B694" s="285">
        <v>10</v>
      </c>
      <c r="C694" s="285" t="s">
        <v>128</v>
      </c>
      <c r="D694" s="175" t="s">
        <v>376</v>
      </c>
      <c r="E694" s="299" t="s">
        <v>26</v>
      </c>
      <c r="F694" s="300">
        <v>167.63079004639999</v>
      </c>
      <c r="G694" s="301">
        <v>15.80733624943</v>
      </c>
      <c r="H694" s="302">
        <f t="shared" si="91"/>
        <v>9.4298525020699048E-2</v>
      </c>
      <c r="I694" s="296">
        <f>VLOOKUP($A694&amp;"-"&amp;I$1,Datos_trabajo_input!$E$6:K788,7,0)</f>
        <v>0.35635775330601505</v>
      </c>
      <c r="J694" s="296">
        <f>VLOOKUP($A694&amp;"-"&amp;J$1,Datos_trabajo_input!$E$6:L788,7,0)</f>
        <v>0.16397431738439106</v>
      </c>
      <c r="K694" s="296">
        <f>VLOOKUP($A694&amp;"-"&amp;K$1,Datos_trabajo_input!$E$6:M788,7,0)</f>
        <v>0.13595976029003046</v>
      </c>
      <c r="L694" s="296">
        <f>VLOOKUP($A694&amp;"-"&amp;L$1,Datos_trabajo_input!$E$6:N788,7,0)</f>
        <v>8.8595715535092698E-3</v>
      </c>
      <c r="M694" s="296">
        <f>VLOOKUP($A694&amp;"-"&amp;M$1,Datos_trabajo_input!$E$6:O788,7,0)</f>
        <v>3.3871154849389367E-3</v>
      </c>
      <c r="N694" s="296">
        <f>VLOOKUP($A694&amp;"-"&amp;N$1,Datos_trabajo_input!$E$6:P788,7,0)</f>
        <v>0.30295789098572978</v>
      </c>
      <c r="O694" s="296">
        <f>VLOOKUP($A694&amp;"-"&amp;O$1,Datos_trabajo_input!$E$6:Q788,7,0)</f>
        <v>2.8503590995385436E-2</v>
      </c>
      <c r="P694" s="297">
        <f t="shared" si="92"/>
        <v>5.6330668315996046</v>
      </c>
      <c r="Q694" s="297">
        <f t="shared" si="93"/>
        <v>2.5919971711658243</v>
      </c>
      <c r="R694" s="297">
        <f t="shared" si="94"/>
        <v>2.1491616472964119</v>
      </c>
      <c r="S694" s="297">
        <f t="shared" si="95"/>
        <v>0.14004622657220595</v>
      </c>
      <c r="T694" s="297">
        <f t="shared" si="96"/>
        <v>5.3541273386080925E-2</v>
      </c>
      <c r="U694" s="297">
        <f t="shared" si="97"/>
        <v>4.7889572522295882</v>
      </c>
      <c r="V694" s="297">
        <f t="shared" si="98"/>
        <v>0.45056584718028275</v>
      </c>
      <c r="W694" s="298">
        <f t="shared" si="99"/>
        <v>15.807336249429998</v>
      </c>
    </row>
    <row r="695" spans="1:23">
      <c r="A695" s="175">
        <v>2016</v>
      </c>
      <c r="B695" s="285">
        <v>10</v>
      </c>
      <c r="C695" s="285" t="s">
        <v>128</v>
      </c>
      <c r="D695" s="175" t="s">
        <v>376</v>
      </c>
      <c r="E695" s="299" t="s">
        <v>27</v>
      </c>
      <c r="F695" s="300">
        <v>277.44004027905999</v>
      </c>
      <c r="G695" s="301">
        <v>23.494008997390001</v>
      </c>
      <c r="H695" s="302">
        <f t="shared" si="91"/>
        <v>8.4681392684916035E-2</v>
      </c>
      <c r="I695" s="296">
        <f>VLOOKUP($A695&amp;"-"&amp;I$1,Datos_trabajo_input!$E$6:K789,7,0)</f>
        <v>0.35635775330601505</v>
      </c>
      <c r="J695" s="296">
        <f>VLOOKUP($A695&amp;"-"&amp;J$1,Datos_trabajo_input!$E$6:L789,7,0)</f>
        <v>0.16397431738439106</v>
      </c>
      <c r="K695" s="296">
        <f>VLOOKUP($A695&amp;"-"&amp;K$1,Datos_trabajo_input!$E$6:M789,7,0)</f>
        <v>0.13595976029003046</v>
      </c>
      <c r="L695" s="296">
        <f>VLOOKUP($A695&amp;"-"&amp;L$1,Datos_trabajo_input!$E$6:N789,7,0)</f>
        <v>8.8595715535092698E-3</v>
      </c>
      <c r="M695" s="296">
        <f>VLOOKUP($A695&amp;"-"&amp;M$1,Datos_trabajo_input!$E$6:O789,7,0)</f>
        <v>3.3871154849389367E-3</v>
      </c>
      <c r="N695" s="296">
        <f>VLOOKUP($A695&amp;"-"&amp;N$1,Datos_trabajo_input!$E$6:P789,7,0)</f>
        <v>0.30295789098572978</v>
      </c>
      <c r="O695" s="296">
        <f>VLOOKUP($A695&amp;"-"&amp;O$1,Datos_trabajo_input!$E$6:Q789,7,0)</f>
        <v>2.8503590995385436E-2</v>
      </c>
      <c r="P695" s="297">
        <f t="shared" si="92"/>
        <v>8.3722722624612036</v>
      </c>
      <c r="Q695" s="297">
        <f t="shared" si="93"/>
        <v>3.852414087969767</v>
      </c>
      <c r="R695" s="297">
        <f t="shared" si="94"/>
        <v>3.1942398315369633</v>
      </c>
      <c r="S695" s="297">
        <f t="shared" si="95"/>
        <v>0.20814685379116729</v>
      </c>
      <c r="T695" s="297">
        <f t="shared" si="96"/>
        <v>7.9576921678354368E-2</v>
      </c>
      <c r="U695" s="297">
        <f t="shared" si="97"/>
        <v>7.1176954166490347</v>
      </c>
      <c r="V695" s="297">
        <f t="shared" si="98"/>
        <v>0.66966362330351004</v>
      </c>
      <c r="W695" s="298">
        <f t="shared" si="99"/>
        <v>23.494008997390001</v>
      </c>
    </row>
    <row r="696" spans="1:23">
      <c r="A696" s="175">
        <v>2016</v>
      </c>
      <c r="B696" s="285">
        <v>10</v>
      </c>
      <c r="C696" s="285" t="s">
        <v>128</v>
      </c>
      <c r="D696" s="175" t="s">
        <v>376</v>
      </c>
      <c r="E696" s="299" t="s">
        <v>28</v>
      </c>
      <c r="F696" s="300">
        <v>129.01553671559</v>
      </c>
      <c r="G696" s="301">
        <v>8.7191184623200009</v>
      </c>
      <c r="H696" s="302">
        <f t="shared" si="91"/>
        <v>6.7581926055471725E-2</v>
      </c>
      <c r="I696" s="296">
        <f>VLOOKUP($A696&amp;"-"&amp;I$1,Datos_trabajo_input!$E$6:K790,7,0)</f>
        <v>0.35635775330601505</v>
      </c>
      <c r="J696" s="296">
        <f>VLOOKUP($A696&amp;"-"&amp;J$1,Datos_trabajo_input!$E$6:L790,7,0)</f>
        <v>0.16397431738439106</v>
      </c>
      <c r="K696" s="296">
        <f>VLOOKUP($A696&amp;"-"&amp;K$1,Datos_trabajo_input!$E$6:M790,7,0)</f>
        <v>0.13595976029003046</v>
      </c>
      <c r="L696" s="296">
        <f>VLOOKUP($A696&amp;"-"&amp;L$1,Datos_trabajo_input!$E$6:N790,7,0)</f>
        <v>8.8595715535092698E-3</v>
      </c>
      <c r="M696" s="296">
        <f>VLOOKUP($A696&amp;"-"&amp;M$1,Datos_trabajo_input!$E$6:O790,7,0)</f>
        <v>3.3871154849389367E-3</v>
      </c>
      <c r="N696" s="296">
        <f>VLOOKUP($A696&amp;"-"&amp;N$1,Datos_trabajo_input!$E$6:P790,7,0)</f>
        <v>0.30295789098572978</v>
      </c>
      <c r="O696" s="296">
        <f>VLOOKUP($A696&amp;"-"&amp;O$1,Datos_trabajo_input!$E$6:Q790,7,0)</f>
        <v>2.8503590995385436E-2</v>
      </c>
      <c r="P696" s="297">
        <f t="shared" si="92"/>
        <v>3.1071254660413521</v>
      </c>
      <c r="Q696" s="297">
        <f t="shared" si="93"/>
        <v>1.4297114980525636</v>
      </c>
      <c r="R696" s="297">
        <f t="shared" si="94"/>
        <v>1.1854492560774064</v>
      </c>
      <c r="S696" s="297">
        <f t="shared" si="95"/>
        <v>7.7247653900447771E-2</v>
      </c>
      <c r="T696" s="297">
        <f t="shared" si="96"/>
        <v>2.9532661158741046E-2</v>
      </c>
      <c r="U696" s="297">
        <f t="shared" si="97"/>
        <v>2.6415257405992065</v>
      </c>
      <c r="V696" s="297">
        <f t="shared" si="98"/>
        <v>0.2485261864902833</v>
      </c>
      <c r="W696" s="298">
        <f t="shared" si="99"/>
        <v>8.7191184623199991</v>
      </c>
    </row>
    <row r="697" spans="1:23">
      <c r="A697" s="175">
        <v>2016</v>
      </c>
      <c r="B697" s="285">
        <v>10</v>
      </c>
      <c r="C697" s="285" t="s">
        <v>128</v>
      </c>
      <c r="D697" s="175" t="s">
        <v>376</v>
      </c>
      <c r="E697" s="299" t="s">
        <v>29</v>
      </c>
      <c r="F697" s="300">
        <v>348.41167851872001</v>
      </c>
      <c r="G697" s="301">
        <v>30.031511013639999</v>
      </c>
      <c r="H697" s="302">
        <f t="shared" si="91"/>
        <v>8.6195477549201663E-2</v>
      </c>
      <c r="I697" s="296">
        <f>VLOOKUP($A697&amp;"-"&amp;I$1,Datos_trabajo_input!$E$6:K791,7,0)</f>
        <v>0.35635775330601505</v>
      </c>
      <c r="J697" s="296">
        <f>VLOOKUP($A697&amp;"-"&amp;J$1,Datos_trabajo_input!$E$6:L791,7,0)</f>
        <v>0.16397431738439106</v>
      </c>
      <c r="K697" s="296">
        <f>VLOOKUP($A697&amp;"-"&amp;K$1,Datos_trabajo_input!$E$6:M791,7,0)</f>
        <v>0.13595976029003046</v>
      </c>
      <c r="L697" s="296">
        <f>VLOOKUP($A697&amp;"-"&amp;L$1,Datos_trabajo_input!$E$6:N791,7,0)</f>
        <v>8.8595715535092698E-3</v>
      </c>
      <c r="M697" s="296">
        <f>VLOOKUP($A697&amp;"-"&amp;M$1,Datos_trabajo_input!$E$6:O791,7,0)</f>
        <v>3.3871154849389367E-3</v>
      </c>
      <c r="N697" s="296">
        <f>VLOOKUP($A697&amp;"-"&amp;N$1,Datos_trabajo_input!$E$6:P791,7,0)</f>
        <v>0.30295789098572978</v>
      </c>
      <c r="O697" s="296">
        <f>VLOOKUP($A697&amp;"-"&amp;O$1,Datos_trabajo_input!$E$6:Q791,7,0)</f>
        <v>2.8503590995385436E-2</v>
      </c>
      <c r="P697" s="297">
        <f t="shared" si="92"/>
        <v>10.701961793205596</v>
      </c>
      <c r="Q697" s="297">
        <f t="shared" si="93"/>
        <v>4.9243965184834408</v>
      </c>
      <c r="R697" s="297">
        <f t="shared" si="94"/>
        <v>4.0830770385619042</v>
      </c>
      <c r="S697" s="297">
        <f t="shared" si="95"/>
        <v>0.26606632068534525</v>
      </c>
      <c r="T697" s="297">
        <f t="shared" si="96"/>
        <v>0.10172019599041426</v>
      </c>
      <c r="U697" s="297">
        <f t="shared" si="97"/>
        <v>9.0982832398070901</v>
      </c>
      <c r="V697" s="297">
        <f t="shared" si="98"/>
        <v>0.85600590690620759</v>
      </c>
      <c r="W697" s="298">
        <f t="shared" si="99"/>
        <v>30.031511013639996</v>
      </c>
    </row>
    <row r="698" spans="1:23">
      <c r="A698" s="175">
        <v>2016</v>
      </c>
      <c r="B698" s="285">
        <v>10</v>
      </c>
      <c r="C698" s="285" t="s">
        <v>128</v>
      </c>
      <c r="D698" s="175" t="s">
        <v>376</v>
      </c>
      <c r="E698" s="299" t="s">
        <v>30</v>
      </c>
      <c r="F698" s="300">
        <v>821.61053996962005</v>
      </c>
      <c r="G698" s="301">
        <v>66.273903159179994</v>
      </c>
      <c r="H698" s="302">
        <f t="shared" si="91"/>
        <v>8.0663404295702609E-2</v>
      </c>
      <c r="I698" s="296">
        <f>VLOOKUP($A698&amp;"-"&amp;I$1,Datos_trabajo_input!$E$6:K792,7,0)</f>
        <v>0.35635775330601505</v>
      </c>
      <c r="J698" s="296">
        <f>VLOOKUP($A698&amp;"-"&amp;J$1,Datos_trabajo_input!$E$6:L792,7,0)</f>
        <v>0.16397431738439106</v>
      </c>
      <c r="K698" s="296">
        <f>VLOOKUP($A698&amp;"-"&amp;K$1,Datos_trabajo_input!$E$6:M792,7,0)</f>
        <v>0.13595976029003046</v>
      </c>
      <c r="L698" s="296">
        <f>VLOOKUP($A698&amp;"-"&amp;L$1,Datos_trabajo_input!$E$6:N792,7,0)</f>
        <v>8.8595715535092698E-3</v>
      </c>
      <c r="M698" s="296">
        <f>VLOOKUP($A698&amp;"-"&amp;M$1,Datos_trabajo_input!$E$6:O792,7,0)</f>
        <v>3.3871154849389367E-3</v>
      </c>
      <c r="N698" s="296">
        <f>VLOOKUP($A698&amp;"-"&amp;N$1,Datos_trabajo_input!$E$6:P792,7,0)</f>
        <v>0.30295789098572978</v>
      </c>
      <c r="O698" s="296">
        <f>VLOOKUP($A698&amp;"-"&amp;O$1,Datos_trabajo_input!$E$6:Q792,7,0)</f>
        <v>2.8503590995385436E-2</v>
      </c>
      <c r="P698" s="297">
        <f t="shared" si="92"/>
        <v>23.617219232625796</v>
      </c>
      <c r="Q698" s="297">
        <f t="shared" si="93"/>
        <v>10.867218030925777</v>
      </c>
      <c r="R698" s="297">
        <f t="shared" si="94"/>
        <v>9.0105839870068039</v>
      </c>
      <c r="S698" s="297">
        <f t="shared" si="95"/>
        <v>0.58715838716909918</v>
      </c>
      <c r="T698" s="297">
        <f t="shared" si="96"/>
        <v>0.22447736363780207</v>
      </c>
      <c r="U698" s="297">
        <f t="shared" si="97"/>
        <v>20.078201928497666</v>
      </c>
      <c r="V698" s="297">
        <f t="shared" si="98"/>
        <v>1.8890442293170493</v>
      </c>
      <c r="W698" s="298">
        <f t="shared" si="99"/>
        <v>66.273903159179994</v>
      </c>
    </row>
    <row r="699" spans="1:23">
      <c r="A699" s="175">
        <v>2016</v>
      </c>
      <c r="B699" s="285">
        <v>10</v>
      </c>
      <c r="C699" s="285" t="s">
        <v>128</v>
      </c>
      <c r="D699" s="175" t="s">
        <v>376</v>
      </c>
      <c r="E699" s="299" t="s">
        <v>118</v>
      </c>
      <c r="F699" s="300">
        <v>3382.36291814381</v>
      </c>
      <c r="G699" s="301">
        <v>278.00251201566999</v>
      </c>
      <c r="H699" s="302">
        <f t="shared" si="91"/>
        <v>8.2191804588560707E-2</v>
      </c>
      <c r="I699" s="296">
        <f>VLOOKUP($A699&amp;"-"&amp;I$1,Datos_trabajo_input!$E$6:K793,7,0)</f>
        <v>0.35635775330601505</v>
      </c>
      <c r="J699" s="296">
        <f>VLOOKUP($A699&amp;"-"&amp;J$1,Datos_trabajo_input!$E$6:L793,7,0)</f>
        <v>0.16397431738439106</v>
      </c>
      <c r="K699" s="296">
        <f>VLOOKUP($A699&amp;"-"&amp;K$1,Datos_trabajo_input!$E$6:M793,7,0)</f>
        <v>0.13595976029003046</v>
      </c>
      <c r="L699" s="296">
        <f>VLOOKUP($A699&amp;"-"&amp;L$1,Datos_trabajo_input!$E$6:N793,7,0)</f>
        <v>8.8595715535092698E-3</v>
      </c>
      <c r="M699" s="296">
        <f>VLOOKUP($A699&amp;"-"&amp;M$1,Datos_trabajo_input!$E$6:O793,7,0)</f>
        <v>3.3871154849389367E-3</v>
      </c>
      <c r="N699" s="296">
        <f>VLOOKUP($A699&amp;"-"&amp;N$1,Datos_trabajo_input!$E$6:P793,7,0)</f>
        <v>0.30295789098572978</v>
      </c>
      <c r="O699" s="296">
        <f>VLOOKUP($A699&amp;"-"&amp;O$1,Datos_trabajo_input!$E$6:Q793,7,0)</f>
        <v>2.8503590995385436E-2</v>
      </c>
      <c r="P699" s="297">
        <f t="shared" si="92"/>
        <v>99.068350595332618</v>
      </c>
      <c r="Q699" s="297">
        <f t="shared" si="93"/>
        <v>45.585272138915457</v>
      </c>
      <c r="R699" s="297">
        <f t="shared" si="94"/>
        <v>37.797154893676804</v>
      </c>
      <c r="S699" s="297">
        <f t="shared" si="95"/>
        <v>2.4629831472581487</v>
      </c>
      <c r="T699" s="297">
        <f t="shared" si="96"/>
        <v>0.94162661330019859</v>
      </c>
      <c r="U699" s="297">
        <f t="shared" si="97"/>
        <v>84.223054729002385</v>
      </c>
      <c r="V699" s="297">
        <f t="shared" si="98"/>
        <v>7.9240698981843831</v>
      </c>
      <c r="W699" s="298">
        <f t="shared" si="99"/>
        <v>278.00251201566999</v>
      </c>
    </row>
    <row r="700" spans="1:23">
      <c r="A700" s="175">
        <v>2016</v>
      </c>
      <c r="B700" s="285">
        <v>10</v>
      </c>
      <c r="C700" s="285" t="s">
        <v>128</v>
      </c>
      <c r="D700" s="175" t="s">
        <v>376</v>
      </c>
      <c r="E700" s="299" t="s">
        <v>32</v>
      </c>
      <c r="F700" s="300">
        <v>424.26265130480988</v>
      </c>
      <c r="G700" s="301">
        <v>33.321851194270003</v>
      </c>
      <c r="H700" s="302">
        <f t="shared" si="91"/>
        <v>7.8540618863785036E-2</v>
      </c>
      <c r="I700" s="296">
        <f>VLOOKUP($A700&amp;"-"&amp;I$1,Datos_trabajo_input!$E$6:K794,7,0)</f>
        <v>0.35635775330601505</v>
      </c>
      <c r="J700" s="296">
        <f>VLOOKUP($A700&amp;"-"&amp;J$1,Datos_trabajo_input!$E$6:L794,7,0)</f>
        <v>0.16397431738439106</v>
      </c>
      <c r="K700" s="296">
        <f>VLOOKUP($A700&amp;"-"&amp;K$1,Datos_trabajo_input!$E$6:M794,7,0)</f>
        <v>0.13595976029003046</v>
      </c>
      <c r="L700" s="296">
        <f>VLOOKUP($A700&amp;"-"&amp;L$1,Datos_trabajo_input!$E$6:N794,7,0)</f>
        <v>8.8595715535092698E-3</v>
      </c>
      <c r="M700" s="296">
        <f>VLOOKUP($A700&amp;"-"&amp;M$1,Datos_trabajo_input!$E$6:O794,7,0)</f>
        <v>3.3871154849389367E-3</v>
      </c>
      <c r="N700" s="296">
        <f>VLOOKUP($A700&amp;"-"&amp;N$1,Datos_trabajo_input!$E$6:P794,7,0)</f>
        <v>0.30295789098572978</v>
      </c>
      <c r="O700" s="296">
        <f>VLOOKUP($A700&amp;"-"&amp;O$1,Datos_trabajo_input!$E$6:Q794,7,0)</f>
        <v>2.8503590995385436E-2</v>
      </c>
      <c r="P700" s="297">
        <f t="shared" si="92"/>
        <v>11.874500027587413</v>
      </c>
      <c r="Q700" s="297">
        <f t="shared" si="93"/>
        <v>5.4639278035646797</v>
      </c>
      <c r="R700" s="297">
        <f t="shared" si="94"/>
        <v>4.5304309007930144</v>
      </c>
      <c r="S700" s="297">
        <f t="shared" si="95"/>
        <v>0.29521732495102343</v>
      </c>
      <c r="T700" s="297">
        <f t="shared" si="96"/>
        <v>0.11286495816694293</v>
      </c>
      <c r="U700" s="297">
        <f t="shared" si="97"/>
        <v>10.095117761556361</v>
      </c>
      <c r="V700" s="297">
        <f t="shared" si="98"/>
        <v>0.94979241765056788</v>
      </c>
      <c r="W700" s="298">
        <f t="shared" si="99"/>
        <v>33.321851194270003</v>
      </c>
    </row>
    <row r="701" spans="1:23">
      <c r="A701" s="175">
        <v>2016</v>
      </c>
      <c r="B701" s="285">
        <v>10</v>
      </c>
      <c r="C701" s="285" t="s">
        <v>128</v>
      </c>
      <c r="D701" s="175" t="s">
        <v>376</v>
      </c>
      <c r="E701" s="299" t="s">
        <v>33</v>
      </c>
      <c r="F701" s="300">
        <v>470.22014927869998</v>
      </c>
      <c r="G701" s="301">
        <v>37.66128091545</v>
      </c>
      <c r="H701" s="302">
        <f t="shared" si="91"/>
        <v>8.0092869208648304E-2</v>
      </c>
      <c r="I701" s="296">
        <f>VLOOKUP($A701&amp;"-"&amp;I$1,Datos_trabajo_input!$E$6:K795,7,0)</f>
        <v>0.35635775330601505</v>
      </c>
      <c r="J701" s="296">
        <f>VLOOKUP($A701&amp;"-"&amp;J$1,Datos_trabajo_input!$E$6:L795,7,0)</f>
        <v>0.16397431738439106</v>
      </c>
      <c r="K701" s="296">
        <f>VLOOKUP($A701&amp;"-"&amp;K$1,Datos_trabajo_input!$E$6:M795,7,0)</f>
        <v>0.13595976029003046</v>
      </c>
      <c r="L701" s="296">
        <f>VLOOKUP($A701&amp;"-"&amp;L$1,Datos_trabajo_input!$E$6:N795,7,0)</f>
        <v>8.8595715535092698E-3</v>
      </c>
      <c r="M701" s="296">
        <f>VLOOKUP($A701&amp;"-"&amp;M$1,Datos_trabajo_input!$E$6:O795,7,0)</f>
        <v>3.3871154849389367E-3</v>
      </c>
      <c r="N701" s="296">
        <f>VLOOKUP($A701&amp;"-"&amp;N$1,Datos_trabajo_input!$E$6:P795,7,0)</f>
        <v>0.30295789098572978</v>
      </c>
      <c r="O701" s="296">
        <f>VLOOKUP($A701&amp;"-"&amp;O$1,Datos_trabajo_input!$E$6:Q795,7,0)</f>
        <v>2.8503590995385436E-2</v>
      </c>
      <c r="P701" s="297">
        <f t="shared" si="92"/>
        <v>13.420889453656464</v>
      </c>
      <c r="Q701" s="297">
        <f t="shared" si="93"/>
        <v>6.175482829932708</v>
      </c>
      <c r="R701" s="297">
        <f t="shared" si="94"/>
        <v>5.1204187254800804</v>
      </c>
      <c r="S701" s="297">
        <f t="shared" si="95"/>
        <v>0.33366281306724238</v>
      </c>
      <c r="T701" s="297">
        <f t="shared" si="96"/>
        <v>0.12756310777135596</v>
      </c>
      <c r="U701" s="297">
        <f t="shared" si="97"/>
        <v>11.409782237965846</v>
      </c>
      <c r="V701" s="297">
        <f t="shared" si="98"/>
        <v>1.0734817475763019</v>
      </c>
      <c r="W701" s="298">
        <f t="shared" si="99"/>
        <v>37.66128091545</v>
      </c>
    </row>
    <row r="702" spans="1:23">
      <c r="A702" s="175">
        <v>2016</v>
      </c>
      <c r="B702" s="285">
        <v>10</v>
      </c>
      <c r="C702" s="285" t="s">
        <v>128</v>
      </c>
      <c r="D702" s="175" t="s">
        <v>376</v>
      </c>
      <c r="E702" s="299" t="s">
        <v>35</v>
      </c>
      <c r="F702" s="300">
        <v>452.57188411982997</v>
      </c>
      <c r="G702" s="301">
        <v>44.542295234240001</v>
      </c>
      <c r="H702" s="302">
        <f t="shared" si="91"/>
        <v>9.8420376512930466E-2</v>
      </c>
      <c r="I702" s="296">
        <f>VLOOKUP($A702&amp;"-"&amp;I$1,Datos_trabajo_input!$E$6:K796,7,0)</f>
        <v>0.35635775330601505</v>
      </c>
      <c r="J702" s="296">
        <f>VLOOKUP($A702&amp;"-"&amp;J$1,Datos_trabajo_input!$E$6:L796,7,0)</f>
        <v>0.16397431738439106</v>
      </c>
      <c r="K702" s="296">
        <f>VLOOKUP($A702&amp;"-"&amp;K$1,Datos_trabajo_input!$E$6:M796,7,0)</f>
        <v>0.13595976029003046</v>
      </c>
      <c r="L702" s="296">
        <f>VLOOKUP($A702&amp;"-"&amp;L$1,Datos_trabajo_input!$E$6:N796,7,0)</f>
        <v>8.8595715535092698E-3</v>
      </c>
      <c r="M702" s="296">
        <f>VLOOKUP($A702&amp;"-"&amp;M$1,Datos_trabajo_input!$E$6:O796,7,0)</f>
        <v>3.3871154849389367E-3</v>
      </c>
      <c r="N702" s="296">
        <f>VLOOKUP($A702&amp;"-"&amp;N$1,Datos_trabajo_input!$E$6:P796,7,0)</f>
        <v>0.30295789098572978</v>
      </c>
      <c r="O702" s="296">
        <f>VLOOKUP($A702&amp;"-"&amp;O$1,Datos_trabajo_input!$E$6:Q796,7,0)</f>
        <v>2.8503590995385436E-2</v>
      </c>
      <c r="P702" s="297">
        <f t="shared" si="92"/>
        <v>15.872992256766988</v>
      </c>
      <c r="Q702" s="297">
        <f t="shared" si="93"/>
        <v>7.3037924557685194</v>
      </c>
      <c r="R702" s="297">
        <f t="shared" si="94"/>
        <v>6.0559597828150364</v>
      </c>
      <c r="S702" s="297">
        <f t="shared" si="95"/>
        <v>0.39462565178528425</v>
      </c>
      <c r="T702" s="297">
        <f t="shared" si="96"/>
        <v>0.1508698979226161</v>
      </c>
      <c r="U702" s="297">
        <f t="shared" si="97"/>
        <v>13.494439823829074</v>
      </c>
      <c r="V702" s="297">
        <f t="shared" si="98"/>
        <v>1.2696153653524829</v>
      </c>
      <c r="W702" s="298">
        <f t="shared" si="99"/>
        <v>44.542295234240001</v>
      </c>
    </row>
    <row r="703" spans="1:23">
      <c r="A703" s="175">
        <v>2016</v>
      </c>
      <c r="B703" s="285">
        <v>10</v>
      </c>
      <c r="C703" s="285" t="s">
        <v>128</v>
      </c>
      <c r="D703" s="175" t="s">
        <v>376</v>
      </c>
      <c r="E703" s="299" t="s">
        <v>36</v>
      </c>
      <c r="F703" s="300">
        <v>182.6690518664</v>
      </c>
      <c r="G703" s="301">
        <v>15.586525662750001</v>
      </c>
      <c r="H703" s="302">
        <f t="shared" si="91"/>
        <v>8.5326581068311633E-2</v>
      </c>
      <c r="I703" s="296">
        <f>VLOOKUP($A703&amp;"-"&amp;I$1,Datos_trabajo_input!$E$6:K797,7,0)</f>
        <v>0.35635775330601505</v>
      </c>
      <c r="J703" s="296">
        <f>VLOOKUP($A703&amp;"-"&amp;J$1,Datos_trabajo_input!$E$6:L797,7,0)</f>
        <v>0.16397431738439106</v>
      </c>
      <c r="K703" s="296">
        <f>VLOOKUP($A703&amp;"-"&amp;K$1,Datos_trabajo_input!$E$6:M797,7,0)</f>
        <v>0.13595976029003046</v>
      </c>
      <c r="L703" s="296">
        <f>VLOOKUP($A703&amp;"-"&amp;L$1,Datos_trabajo_input!$E$6:N797,7,0)</f>
        <v>8.8595715535092698E-3</v>
      </c>
      <c r="M703" s="296">
        <f>VLOOKUP($A703&amp;"-"&amp;M$1,Datos_trabajo_input!$E$6:O797,7,0)</f>
        <v>3.3871154849389367E-3</v>
      </c>
      <c r="N703" s="296">
        <f>VLOOKUP($A703&amp;"-"&amp;N$1,Datos_trabajo_input!$E$6:P797,7,0)</f>
        <v>0.30295789098572978</v>
      </c>
      <c r="O703" s="296">
        <f>VLOOKUP($A703&amp;"-"&amp;O$1,Datos_trabajo_input!$E$6:Q797,7,0)</f>
        <v>2.8503590995385436E-2</v>
      </c>
      <c r="P703" s="297">
        <f t="shared" si="92"/>
        <v>5.554379267024137</v>
      </c>
      <c r="Q703" s="297">
        <f t="shared" si="93"/>
        <v>2.5557899059437248</v>
      </c>
      <c r="R703" s="297">
        <f t="shared" si="94"/>
        <v>2.1191402928618981</v>
      </c>
      <c r="S703" s="297">
        <f t="shared" si="95"/>
        <v>0.13808993937974212</v>
      </c>
      <c r="T703" s="297">
        <f t="shared" si="96"/>
        <v>5.2793362428698649E-2</v>
      </c>
      <c r="U703" s="297">
        <f t="shared" si="97"/>
        <v>4.7220609425816944</v>
      </c>
      <c r="V703" s="297">
        <f t="shared" si="98"/>
        <v>0.44427195253010493</v>
      </c>
      <c r="W703" s="298">
        <f t="shared" si="99"/>
        <v>15.586525662749999</v>
      </c>
    </row>
    <row r="704" spans="1:23">
      <c r="A704" s="175">
        <v>2016</v>
      </c>
      <c r="B704" s="285">
        <v>10</v>
      </c>
      <c r="C704" s="285" t="s">
        <v>128</v>
      </c>
      <c r="D704" s="175" t="s">
        <v>376</v>
      </c>
      <c r="E704" s="299" t="s">
        <v>37</v>
      </c>
      <c r="F704" s="300">
        <v>416.79670454972</v>
      </c>
      <c r="G704" s="301">
        <v>35.184133195340003</v>
      </c>
      <c r="H704" s="302">
        <f t="shared" si="91"/>
        <v>8.4415574334616314E-2</v>
      </c>
      <c r="I704" s="296">
        <f>VLOOKUP($A704&amp;"-"&amp;I$1,Datos_trabajo_input!$E$6:K798,7,0)</f>
        <v>0.35635775330601505</v>
      </c>
      <c r="J704" s="296">
        <f>VLOOKUP($A704&amp;"-"&amp;J$1,Datos_trabajo_input!$E$6:L798,7,0)</f>
        <v>0.16397431738439106</v>
      </c>
      <c r="K704" s="296">
        <f>VLOOKUP($A704&amp;"-"&amp;K$1,Datos_trabajo_input!$E$6:M798,7,0)</f>
        <v>0.13595976029003046</v>
      </c>
      <c r="L704" s="296">
        <f>VLOOKUP($A704&amp;"-"&amp;L$1,Datos_trabajo_input!$E$6:N798,7,0)</f>
        <v>8.8595715535092698E-3</v>
      </c>
      <c r="M704" s="296">
        <f>VLOOKUP($A704&amp;"-"&amp;M$1,Datos_trabajo_input!$E$6:O798,7,0)</f>
        <v>3.3871154849389367E-3</v>
      </c>
      <c r="N704" s="296">
        <f>VLOOKUP($A704&amp;"-"&amp;N$1,Datos_trabajo_input!$E$6:P798,7,0)</f>
        <v>0.30295789098572978</v>
      </c>
      <c r="O704" s="296">
        <f>VLOOKUP($A704&amp;"-"&amp;O$1,Datos_trabajo_input!$E$6:Q798,7,0)</f>
        <v>2.8503590995385436E-2</v>
      </c>
      <c r="P704" s="297">
        <f t="shared" si="92"/>
        <v>12.538138657510947</v>
      </c>
      <c r="Q704" s="297">
        <f t="shared" si="93"/>
        <v>5.7692942234673703</v>
      </c>
      <c r="R704" s="297">
        <f t="shared" si="94"/>
        <v>4.7836263152509302</v>
      </c>
      <c r="S704" s="297">
        <f t="shared" si="95"/>
        <v>0.31171634559231548</v>
      </c>
      <c r="T704" s="297">
        <f t="shared" si="96"/>
        <v>0.11917272237009019</v>
      </c>
      <c r="U704" s="297">
        <f t="shared" si="97"/>
        <v>10.659310789021212</v>
      </c>
      <c r="V704" s="297">
        <f t="shared" si="98"/>
        <v>1.0028741421271352</v>
      </c>
      <c r="W704" s="298">
        <f t="shared" si="99"/>
        <v>35.184133195340003</v>
      </c>
    </row>
    <row r="705" spans="1:23">
      <c r="A705" s="175">
        <v>2016</v>
      </c>
      <c r="B705" s="285">
        <v>10</v>
      </c>
      <c r="C705" s="285" t="s">
        <v>128</v>
      </c>
      <c r="D705" s="175" t="s">
        <v>376</v>
      </c>
      <c r="E705" s="299" t="s">
        <v>38</v>
      </c>
      <c r="F705" s="300">
        <v>60.026737354060003</v>
      </c>
      <c r="G705" s="301">
        <v>6.1831976830100004</v>
      </c>
      <c r="H705" s="302">
        <f t="shared" si="91"/>
        <v>0.10300739229818877</v>
      </c>
      <c r="I705" s="296">
        <f>VLOOKUP($A705&amp;"-"&amp;I$1,Datos_trabajo_input!$E$6:K799,7,0)</f>
        <v>0.35635775330601505</v>
      </c>
      <c r="J705" s="296">
        <f>VLOOKUP($A705&amp;"-"&amp;J$1,Datos_trabajo_input!$E$6:L799,7,0)</f>
        <v>0.16397431738439106</v>
      </c>
      <c r="K705" s="296">
        <f>VLOOKUP($A705&amp;"-"&amp;K$1,Datos_trabajo_input!$E$6:M799,7,0)</f>
        <v>0.13595976029003046</v>
      </c>
      <c r="L705" s="296">
        <f>VLOOKUP($A705&amp;"-"&amp;L$1,Datos_trabajo_input!$E$6:N799,7,0)</f>
        <v>8.8595715535092698E-3</v>
      </c>
      <c r="M705" s="296">
        <f>VLOOKUP($A705&amp;"-"&amp;M$1,Datos_trabajo_input!$E$6:O799,7,0)</f>
        <v>3.3871154849389367E-3</v>
      </c>
      <c r="N705" s="296">
        <f>VLOOKUP($A705&amp;"-"&amp;N$1,Datos_trabajo_input!$E$6:P799,7,0)</f>
        <v>0.30295789098572978</v>
      </c>
      <c r="O705" s="296">
        <f>VLOOKUP($A705&amp;"-"&amp;O$1,Datos_trabajo_input!$E$6:Q799,7,0)</f>
        <v>2.8503590995385436E-2</v>
      </c>
      <c r="P705" s="297">
        <f t="shared" si="92"/>
        <v>2.2034304345644014</v>
      </c>
      <c r="Q705" s="297">
        <f t="shared" si="93"/>
        <v>1.0138856193243131</v>
      </c>
      <c r="R705" s="297">
        <f t="shared" si="94"/>
        <v>0.84066607480791133</v>
      </c>
      <c r="S705" s="297">
        <f t="shared" si="95"/>
        <v>5.4780482302119828E-2</v>
      </c>
      <c r="T705" s="297">
        <f t="shared" si="96"/>
        <v>2.0943204618561726E-2</v>
      </c>
      <c r="U705" s="297">
        <f t="shared" si="97"/>
        <v>1.8732485295925607</v>
      </c>
      <c r="V705" s="297">
        <f t="shared" si="98"/>
        <v>0.17624333780013193</v>
      </c>
      <c r="W705" s="298">
        <f t="shared" si="99"/>
        <v>6.1831976830100004</v>
      </c>
    </row>
    <row r="706" spans="1:23">
      <c r="A706" s="178">
        <v>2016</v>
      </c>
      <c r="B706" s="285">
        <v>10</v>
      </c>
      <c r="C706" s="285" t="s">
        <v>128</v>
      </c>
      <c r="D706" s="178" t="s">
        <v>376</v>
      </c>
      <c r="E706" s="304" t="s">
        <v>39</v>
      </c>
      <c r="F706" s="305">
        <v>82.389539060429996</v>
      </c>
      <c r="G706" s="306">
        <v>6.6253380068299998</v>
      </c>
      <c r="H706" s="307">
        <f t="shared" ref="H706:H736" si="100">G706/F706</f>
        <v>8.0414796373245084E-2</v>
      </c>
      <c r="I706" s="296">
        <f>VLOOKUP($A706&amp;"-"&amp;I$1,Datos_trabajo_input!$E$6:K800,7,0)</f>
        <v>0.35635775330601505</v>
      </c>
      <c r="J706" s="296">
        <f>VLOOKUP($A706&amp;"-"&amp;J$1,Datos_trabajo_input!$E$6:L800,7,0)</f>
        <v>0.16397431738439106</v>
      </c>
      <c r="K706" s="296">
        <f>VLOOKUP($A706&amp;"-"&amp;K$1,Datos_trabajo_input!$E$6:M800,7,0)</f>
        <v>0.13595976029003046</v>
      </c>
      <c r="L706" s="296">
        <f>VLOOKUP($A706&amp;"-"&amp;L$1,Datos_trabajo_input!$E$6:N800,7,0)</f>
        <v>8.8595715535092698E-3</v>
      </c>
      <c r="M706" s="296">
        <f>VLOOKUP($A706&amp;"-"&amp;M$1,Datos_trabajo_input!$E$6:O800,7,0)</f>
        <v>3.3871154849389367E-3</v>
      </c>
      <c r="N706" s="296">
        <f>VLOOKUP($A706&amp;"-"&amp;N$1,Datos_trabajo_input!$E$6:P800,7,0)</f>
        <v>0.30295789098572978</v>
      </c>
      <c r="O706" s="296">
        <f>VLOOKUP($A706&amp;"-"&amp;O$1,Datos_trabajo_input!$E$6:Q800,7,0)</f>
        <v>2.8503590995385436E-2</v>
      </c>
      <c r="P706" s="297">
        <f t="shared" ref="P706:P736" si="101">I706*$G706</f>
        <v>2.3609905670068905</v>
      </c>
      <c r="Q706" s="297">
        <f t="shared" ref="Q706:Q736" si="102">J706*$G706</f>
        <v>1.0863852771108111</v>
      </c>
      <c r="R706" s="297">
        <f t="shared" ref="R706:R736" si="103">K706*$G706</f>
        <v>0.90077936724903496</v>
      </c>
      <c r="S706" s="297">
        <f t="shared" ref="S706:S736" si="104">L706*$G706</f>
        <v>5.869765613769487E-2</v>
      </c>
      <c r="T706" s="297">
        <f t="shared" ref="T706:T736" si="105">M706*$G706</f>
        <v>2.2440784955888363E-2</v>
      </c>
      <c r="U706" s="297">
        <f t="shared" ref="U706:U736" si="106">N706*$G706</f>
        <v>2.0071984296168153</v>
      </c>
      <c r="V706" s="297">
        <f t="shared" ref="V706:V736" si="107">O706*$G706</f>
        <v>0.18884592475286446</v>
      </c>
      <c r="W706" s="298">
        <f t="shared" ref="W706:W736" si="108">SUM(P706:V706)</f>
        <v>6.6253380068299998</v>
      </c>
    </row>
    <row r="707" spans="1:23">
      <c r="A707" s="172">
        <v>2017</v>
      </c>
      <c r="B707" s="285">
        <v>1</v>
      </c>
      <c r="C707" s="285" t="s">
        <v>119</v>
      </c>
      <c r="D707" s="172" t="s">
        <v>377</v>
      </c>
      <c r="E707" s="172" t="s">
        <v>34</v>
      </c>
      <c r="F707" s="293">
        <v>904.97942274068998</v>
      </c>
      <c r="G707" s="294">
        <v>80.349050312230005</v>
      </c>
      <c r="H707" s="295">
        <f t="shared" si="100"/>
        <v>8.8785499750808114E-2</v>
      </c>
      <c r="I707" s="296">
        <f>VLOOKUP($A707&amp;"-"&amp;I$1,Datos_trabajo_input!$E$6:K801,7,0)</f>
        <v>0.34168012215240973</v>
      </c>
      <c r="J707" s="296">
        <f>VLOOKUP($A707&amp;"-"&amp;J$1,Datos_trabajo_input!$E$6:L801,7,0)</f>
        <v>0.16066434998303439</v>
      </c>
      <c r="K707" s="296">
        <f>VLOOKUP($A707&amp;"-"&amp;K$1,Datos_trabajo_input!$E$6:M801,7,0)</f>
        <v>0.13395447950671019</v>
      </c>
      <c r="L707" s="296">
        <f>VLOOKUP($A707&amp;"-"&amp;L$1,Datos_trabajo_input!$E$6:N801,7,0)</f>
        <v>9.4042144921431658E-3</v>
      </c>
      <c r="M707" s="296">
        <f>VLOOKUP($A707&amp;"-"&amp;M$1,Datos_trabajo_input!$E$6:O801,7,0)</f>
        <v>4.7364772368282491E-3</v>
      </c>
      <c r="N707" s="296">
        <f>VLOOKUP($A707&amp;"-"&amp;N$1,Datos_trabajo_input!$E$6:P801,7,0)</f>
        <v>0.32259527068927191</v>
      </c>
      <c r="O707" s="296">
        <f>VLOOKUP($A707&amp;"-"&amp;O$1,Datos_trabajo_input!$E$6:Q801,7,0)</f>
        <v>2.696508593960242E-2</v>
      </c>
      <c r="P707" s="297">
        <f t="shared" si="101"/>
        <v>27.453673325512863</v>
      </c>
      <c r="Q707" s="297">
        <f t="shared" si="102"/>
        <v>12.909227940168559</v>
      </c>
      <c r="R707" s="297">
        <f t="shared" si="103"/>
        <v>10.76311521343324</v>
      </c>
      <c r="S707" s="297">
        <f t="shared" si="104"/>
        <v>0.75561970337621376</v>
      </c>
      <c r="T707" s="297">
        <f t="shared" si="105"/>
        <v>0.38057144780464514</v>
      </c>
      <c r="U707" s="297">
        <f t="shared" si="106"/>
        <v>25.920223635099767</v>
      </c>
      <c r="V707" s="297">
        <f t="shared" si="107"/>
        <v>2.1666190468347208</v>
      </c>
      <c r="W707" s="298">
        <f t="shared" si="108"/>
        <v>80.349050312230005</v>
      </c>
    </row>
    <row r="708" spans="1:23">
      <c r="A708" s="175">
        <v>2017</v>
      </c>
      <c r="B708" s="285">
        <v>1</v>
      </c>
      <c r="C708" s="285" t="s">
        <v>119</v>
      </c>
      <c r="D708" s="175" t="s">
        <v>377</v>
      </c>
      <c r="E708" s="299" t="s">
        <v>25</v>
      </c>
      <c r="F708" s="300">
        <v>72.847609931409991</v>
      </c>
      <c r="G708" s="301">
        <v>5.6761153846200001</v>
      </c>
      <c r="H708" s="302">
        <f t="shared" si="100"/>
        <v>7.7917661127995461E-2</v>
      </c>
      <c r="I708" s="296">
        <f>VLOOKUP($A708&amp;"-"&amp;I$1,Datos_trabajo_input!$E$6:K802,7,0)</f>
        <v>0.34168012215240973</v>
      </c>
      <c r="J708" s="296">
        <f>VLOOKUP($A708&amp;"-"&amp;J$1,Datos_trabajo_input!$E$6:L802,7,0)</f>
        <v>0.16066434998303439</v>
      </c>
      <c r="K708" s="296">
        <f>VLOOKUP($A708&amp;"-"&amp;K$1,Datos_trabajo_input!$E$6:M802,7,0)</f>
        <v>0.13395447950671019</v>
      </c>
      <c r="L708" s="296">
        <f>VLOOKUP($A708&amp;"-"&amp;L$1,Datos_trabajo_input!$E$6:N802,7,0)</f>
        <v>9.4042144921431658E-3</v>
      </c>
      <c r="M708" s="296">
        <f>VLOOKUP($A708&amp;"-"&amp;M$1,Datos_trabajo_input!$E$6:O802,7,0)</f>
        <v>4.7364772368282491E-3</v>
      </c>
      <c r="N708" s="296">
        <f>VLOOKUP($A708&amp;"-"&amp;N$1,Datos_trabajo_input!$E$6:P802,7,0)</f>
        <v>0.32259527068927191</v>
      </c>
      <c r="O708" s="296">
        <f>VLOOKUP($A708&amp;"-"&amp;O$1,Datos_trabajo_input!$E$6:Q802,7,0)</f>
        <v>2.696508593960242E-2</v>
      </c>
      <c r="P708" s="297">
        <f t="shared" si="101"/>
        <v>1.9394157979681337</v>
      </c>
      <c r="Q708" s="297">
        <f t="shared" si="102"/>
        <v>0.91194938869867359</v>
      </c>
      <c r="R708" s="297">
        <f t="shared" si="103"/>
        <v>0.76034108196680228</v>
      </c>
      <c r="S708" s="297">
        <f t="shared" si="104"/>
        <v>5.3379406559120185E-2</v>
      </c>
      <c r="T708" s="297">
        <f t="shared" si="105"/>
        <v>2.6884791312863251E-2</v>
      </c>
      <c r="U708" s="297">
        <f t="shared" si="106"/>
        <v>1.8310879789650296</v>
      </c>
      <c r="V708" s="297">
        <f t="shared" si="107"/>
        <v>0.15305693914937774</v>
      </c>
      <c r="W708" s="298">
        <f t="shared" si="108"/>
        <v>5.676115384620001</v>
      </c>
    </row>
    <row r="709" spans="1:23">
      <c r="A709" s="175">
        <v>2017</v>
      </c>
      <c r="B709" s="285">
        <v>1</v>
      </c>
      <c r="C709" s="285" t="s">
        <v>119</v>
      </c>
      <c r="D709" s="175" t="s">
        <v>377</v>
      </c>
      <c r="E709" s="299" t="s">
        <v>26</v>
      </c>
      <c r="F709" s="300">
        <v>165.41743459099001</v>
      </c>
      <c r="G709" s="301">
        <v>13.92576052844</v>
      </c>
      <c r="H709" s="302">
        <f t="shared" si="100"/>
        <v>8.4185567034531381E-2</v>
      </c>
      <c r="I709" s="296">
        <f>VLOOKUP($A709&amp;"-"&amp;I$1,Datos_trabajo_input!$E$6:K803,7,0)</f>
        <v>0.34168012215240973</v>
      </c>
      <c r="J709" s="296">
        <f>VLOOKUP($A709&amp;"-"&amp;J$1,Datos_trabajo_input!$E$6:L803,7,0)</f>
        <v>0.16066434998303439</v>
      </c>
      <c r="K709" s="296">
        <f>VLOOKUP($A709&amp;"-"&amp;K$1,Datos_trabajo_input!$E$6:M803,7,0)</f>
        <v>0.13395447950671019</v>
      </c>
      <c r="L709" s="296">
        <f>VLOOKUP($A709&amp;"-"&amp;L$1,Datos_trabajo_input!$E$6:N803,7,0)</f>
        <v>9.4042144921431658E-3</v>
      </c>
      <c r="M709" s="296">
        <f>VLOOKUP($A709&amp;"-"&amp;M$1,Datos_trabajo_input!$E$6:O803,7,0)</f>
        <v>4.7364772368282491E-3</v>
      </c>
      <c r="N709" s="296">
        <f>VLOOKUP($A709&amp;"-"&amp;N$1,Datos_trabajo_input!$E$6:P803,7,0)</f>
        <v>0.32259527068927191</v>
      </c>
      <c r="O709" s="296">
        <f>VLOOKUP($A709&amp;"-"&amp;O$1,Datos_trabajo_input!$E$6:Q803,7,0)</f>
        <v>2.696508593960242E-2</v>
      </c>
      <c r="P709" s="297">
        <f t="shared" si="101"/>
        <v>4.758155558422585</v>
      </c>
      <c r="Q709" s="297">
        <f t="shared" si="102"/>
        <v>2.23737326332121</v>
      </c>
      <c r="R709" s="297">
        <f t="shared" si="103"/>
        <v>1.8654180033222696</v>
      </c>
      <c r="S709" s="297">
        <f t="shared" si="104"/>
        <v>0.13096083897567071</v>
      </c>
      <c r="T709" s="297">
        <f t="shared" si="105"/>
        <v>6.5959047748477384E-2</v>
      </c>
      <c r="U709" s="297">
        <f t="shared" si="106"/>
        <v>4.4923844872260803</v>
      </c>
      <c r="V709" s="297">
        <f t="shared" si="107"/>
        <v>0.37550932942370779</v>
      </c>
      <c r="W709" s="298">
        <f t="shared" si="108"/>
        <v>13.925760528440001</v>
      </c>
    </row>
    <row r="710" spans="1:23">
      <c r="A710" s="175">
        <v>2017</v>
      </c>
      <c r="B710" s="285">
        <v>1</v>
      </c>
      <c r="C710" s="285" t="s">
        <v>119</v>
      </c>
      <c r="D710" s="175" t="s">
        <v>377</v>
      </c>
      <c r="E710" s="299" t="s">
        <v>27</v>
      </c>
      <c r="F710" s="300">
        <v>273.32393344227</v>
      </c>
      <c r="G710" s="301">
        <v>20.917255001160001</v>
      </c>
      <c r="H710" s="302">
        <f t="shared" si="100"/>
        <v>7.6529174513647297E-2</v>
      </c>
      <c r="I710" s="296">
        <f>VLOOKUP($A710&amp;"-"&amp;I$1,Datos_trabajo_input!$E$6:K804,7,0)</f>
        <v>0.34168012215240973</v>
      </c>
      <c r="J710" s="296">
        <f>VLOOKUP($A710&amp;"-"&amp;J$1,Datos_trabajo_input!$E$6:L804,7,0)</f>
        <v>0.16066434998303439</v>
      </c>
      <c r="K710" s="296">
        <f>VLOOKUP($A710&amp;"-"&amp;K$1,Datos_trabajo_input!$E$6:M804,7,0)</f>
        <v>0.13395447950671019</v>
      </c>
      <c r="L710" s="296">
        <f>VLOOKUP($A710&amp;"-"&amp;L$1,Datos_trabajo_input!$E$6:N804,7,0)</f>
        <v>9.4042144921431658E-3</v>
      </c>
      <c r="M710" s="296">
        <f>VLOOKUP($A710&amp;"-"&amp;M$1,Datos_trabajo_input!$E$6:O804,7,0)</f>
        <v>4.7364772368282491E-3</v>
      </c>
      <c r="N710" s="296">
        <f>VLOOKUP($A710&amp;"-"&amp;N$1,Datos_trabajo_input!$E$6:P804,7,0)</f>
        <v>0.32259527068927191</v>
      </c>
      <c r="O710" s="296">
        <f>VLOOKUP($A710&amp;"-"&amp;O$1,Datos_trabajo_input!$E$6:Q804,7,0)</f>
        <v>2.696508593960242E-2</v>
      </c>
      <c r="P710" s="297">
        <f t="shared" si="101"/>
        <v>7.1470102438894525</v>
      </c>
      <c r="Q710" s="297">
        <f t="shared" si="102"/>
        <v>3.3606571781907468</v>
      </c>
      <c r="R710" s="297">
        <f t="shared" si="103"/>
        <v>2.8019600063895185</v>
      </c>
      <c r="S710" s="297">
        <f t="shared" si="104"/>
        <v>0.19671035261776298</v>
      </c>
      <c r="T710" s="297">
        <f t="shared" si="105"/>
        <v>9.9074102169926195E-2</v>
      </c>
      <c r="U710" s="297">
        <f t="shared" si="106"/>
        <v>6.7478075391757368</v>
      </c>
      <c r="V710" s="297">
        <f t="shared" si="107"/>
        <v>0.56403557872685794</v>
      </c>
      <c r="W710" s="298">
        <f t="shared" si="108"/>
        <v>20.917255001160001</v>
      </c>
    </row>
    <row r="711" spans="1:23">
      <c r="A711" s="175">
        <v>2017</v>
      </c>
      <c r="B711" s="285">
        <v>1</v>
      </c>
      <c r="C711" s="285" t="s">
        <v>119</v>
      </c>
      <c r="D711" s="175" t="s">
        <v>377</v>
      </c>
      <c r="E711" s="299" t="s">
        <v>28</v>
      </c>
      <c r="F711" s="300">
        <v>127.80562376322</v>
      </c>
      <c r="G711" s="301">
        <v>8.2667185147000009</v>
      </c>
      <c r="H711" s="302">
        <f t="shared" si="100"/>
        <v>6.4681962117843855E-2</v>
      </c>
      <c r="I711" s="296">
        <f>VLOOKUP($A711&amp;"-"&amp;I$1,Datos_trabajo_input!$E$6:K805,7,0)</f>
        <v>0.34168012215240973</v>
      </c>
      <c r="J711" s="296">
        <f>VLOOKUP($A711&amp;"-"&amp;J$1,Datos_trabajo_input!$E$6:L805,7,0)</f>
        <v>0.16066434998303439</v>
      </c>
      <c r="K711" s="296">
        <f>VLOOKUP($A711&amp;"-"&amp;K$1,Datos_trabajo_input!$E$6:M805,7,0)</f>
        <v>0.13395447950671019</v>
      </c>
      <c r="L711" s="296">
        <f>VLOOKUP($A711&amp;"-"&amp;L$1,Datos_trabajo_input!$E$6:N805,7,0)</f>
        <v>9.4042144921431658E-3</v>
      </c>
      <c r="M711" s="296">
        <f>VLOOKUP($A711&amp;"-"&amp;M$1,Datos_trabajo_input!$E$6:O805,7,0)</f>
        <v>4.7364772368282491E-3</v>
      </c>
      <c r="N711" s="296">
        <f>VLOOKUP($A711&amp;"-"&amp;N$1,Datos_trabajo_input!$E$6:P805,7,0)</f>
        <v>0.32259527068927191</v>
      </c>
      <c r="O711" s="296">
        <f>VLOOKUP($A711&amp;"-"&amp;O$1,Datos_trabajo_input!$E$6:Q805,7,0)</f>
        <v>2.696508593960242E-2</v>
      </c>
      <c r="P711" s="297">
        <f t="shared" si="101"/>
        <v>2.8245733919022835</v>
      </c>
      <c r="Q711" s="297">
        <f t="shared" si="102"/>
        <v>1.3281669566569911</v>
      </c>
      <c r="R711" s="297">
        <f t="shared" si="103"/>
        <v>1.107363975865123</v>
      </c>
      <c r="S711" s="297">
        <f t="shared" si="104"/>
        <v>7.774199405840998E-2</v>
      </c>
      <c r="T711" s="297">
        <f t="shared" si="105"/>
        <v>3.9155124068143185E-2</v>
      </c>
      <c r="U711" s="297">
        <f t="shared" si="106"/>
        <v>2.6668042969616628</v>
      </c>
      <c r="V711" s="297">
        <f t="shared" si="107"/>
        <v>0.222912775187388</v>
      </c>
      <c r="W711" s="298">
        <f t="shared" si="108"/>
        <v>8.2667185147000009</v>
      </c>
    </row>
    <row r="712" spans="1:23">
      <c r="A712" s="175">
        <v>2017</v>
      </c>
      <c r="B712" s="285">
        <v>1</v>
      </c>
      <c r="C712" s="285" t="s">
        <v>119</v>
      </c>
      <c r="D712" s="175" t="s">
        <v>377</v>
      </c>
      <c r="E712" s="299" t="s">
        <v>29</v>
      </c>
      <c r="F712" s="300">
        <v>341.28544455285999</v>
      </c>
      <c r="G712" s="301">
        <v>28.10032057499</v>
      </c>
      <c r="H712" s="302">
        <f t="shared" si="100"/>
        <v>8.2336709705876962E-2</v>
      </c>
      <c r="I712" s="296">
        <f>VLOOKUP($A712&amp;"-"&amp;I$1,Datos_trabajo_input!$E$6:K806,7,0)</f>
        <v>0.34168012215240973</v>
      </c>
      <c r="J712" s="296">
        <f>VLOOKUP($A712&amp;"-"&amp;J$1,Datos_trabajo_input!$E$6:L806,7,0)</f>
        <v>0.16066434998303439</v>
      </c>
      <c r="K712" s="296">
        <f>VLOOKUP($A712&amp;"-"&amp;K$1,Datos_trabajo_input!$E$6:M806,7,0)</f>
        <v>0.13395447950671019</v>
      </c>
      <c r="L712" s="296">
        <f>VLOOKUP($A712&amp;"-"&amp;L$1,Datos_trabajo_input!$E$6:N806,7,0)</f>
        <v>9.4042144921431658E-3</v>
      </c>
      <c r="M712" s="296">
        <f>VLOOKUP($A712&amp;"-"&amp;M$1,Datos_trabajo_input!$E$6:O806,7,0)</f>
        <v>4.7364772368282491E-3</v>
      </c>
      <c r="N712" s="296">
        <f>VLOOKUP($A712&amp;"-"&amp;N$1,Datos_trabajo_input!$E$6:P806,7,0)</f>
        <v>0.32259527068927191</v>
      </c>
      <c r="O712" s="296">
        <f>VLOOKUP($A712&amp;"-"&amp;O$1,Datos_trabajo_input!$E$6:Q806,7,0)</f>
        <v>2.696508593960242E-2</v>
      </c>
      <c r="P712" s="297">
        <f t="shared" si="101"/>
        <v>9.6013209665844563</v>
      </c>
      <c r="Q712" s="297">
        <f t="shared" si="102"/>
        <v>4.5147197394956553</v>
      </c>
      <c r="R712" s="297">
        <f t="shared" si="103"/>
        <v>3.7641638165944848</v>
      </c>
      <c r="S712" s="297">
        <f t="shared" si="104"/>
        <v>0.26426144198518975</v>
      </c>
      <c r="T712" s="297">
        <f t="shared" si="105"/>
        <v>0.13309652875101663</v>
      </c>
      <c r="U712" s="297">
        <f t="shared" si="106"/>
        <v>9.065030522344216</v>
      </c>
      <c r="V712" s="297">
        <f t="shared" si="107"/>
        <v>0.75772755923498347</v>
      </c>
      <c r="W712" s="298">
        <f t="shared" si="108"/>
        <v>28.100320574990004</v>
      </c>
    </row>
    <row r="713" spans="1:23">
      <c r="A713" s="175">
        <v>2017</v>
      </c>
      <c r="B713" s="285">
        <v>1</v>
      </c>
      <c r="C713" s="285" t="s">
        <v>119</v>
      </c>
      <c r="D713" s="175" t="s">
        <v>377</v>
      </c>
      <c r="E713" s="299" t="s">
        <v>30</v>
      </c>
      <c r="F713" s="300">
        <v>820.47973785800002</v>
      </c>
      <c r="G713" s="301">
        <v>70.051399580379993</v>
      </c>
      <c r="H713" s="302">
        <f t="shared" si="100"/>
        <v>8.5378585659239947E-2</v>
      </c>
      <c r="I713" s="296">
        <f>VLOOKUP($A713&amp;"-"&amp;I$1,Datos_trabajo_input!$E$6:K807,7,0)</f>
        <v>0.34168012215240973</v>
      </c>
      <c r="J713" s="296">
        <f>VLOOKUP($A713&amp;"-"&amp;J$1,Datos_trabajo_input!$E$6:L807,7,0)</f>
        <v>0.16066434998303439</v>
      </c>
      <c r="K713" s="296">
        <f>VLOOKUP($A713&amp;"-"&amp;K$1,Datos_trabajo_input!$E$6:M807,7,0)</f>
        <v>0.13395447950671019</v>
      </c>
      <c r="L713" s="296">
        <f>VLOOKUP($A713&amp;"-"&amp;L$1,Datos_trabajo_input!$E$6:N807,7,0)</f>
        <v>9.4042144921431658E-3</v>
      </c>
      <c r="M713" s="296">
        <f>VLOOKUP($A713&amp;"-"&amp;M$1,Datos_trabajo_input!$E$6:O807,7,0)</f>
        <v>4.7364772368282491E-3</v>
      </c>
      <c r="N713" s="296">
        <f>VLOOKUP($A713&amp;"-"&amp;N$1,Datos_trabajo_input!$E$6:P807,7,0)</f>
        <v>0.32259527068927191</v>
      </c>
      <c r="O713" s="296">
        <f>VLOOKUP($A713&amp;"-"&amp;O$1,Datos_trabajo_input!$E$6:Q807,7,0)</f>
        <v>2.696508593960242E-2</v>
      </c>
      <c r="P713" s="297">
        <f t="shared" si="101"/>
        <v>23.935170765571499</v>
      </c>
      <c r="Q713" s="297">
        <f t="shared" si="102"/>
        <v>11.254762578983559</v>
      </c>
      <c r="R713" s="297">
        <f t="shared" si="103"/>
        <v>9.3836987695063794</v>
      </c>
      <c r="S713" s="297">
        <f t="shared" si="104"/>
        <v>0.65877838712872117</v>
      </c>
      <c r="T713" s="297">
        <f t="shared" si="105"/>
        <v>0.33179685952042981</v>
      </c>
      <c r="U713" s="297">
        <f t="shared" si="106"/>
        <v>22.598250209795033</v>
      </c>
      <c r="V713" s="297">
        <f t="shared" si="107"/>
        <v>1.8889420098743754</v>
      </c>
      <c r="W713" s="298">
        <f t="shared" si="108"/>
        <v>70.051399580379993</v>
      </c>
    </row>
    <row r="714" spans="1:23">
      <c r="A714" s="175">
        <v>2017</v>
      </c>
      <c r="B714" s="285">
        <v>1</v>
      </c>
      <c r="C714" s="285" t="s">
        <v>119</v>
      </c>
      <c r="D714" s="175" t="s">
        <v>377</v>
      </c>
      <c r="E714" s="299" t="s">
        <v>118</v>
      </c>
      <c r="F714" s="300">
        <v>3359.1331717028902</v>
      </c>
      <c r="G714" s="301">
        <v>292.17349606123003</v>
      </c>
      <c r="H714" s="302">
        <f t="shared" si="100"/>
        <v>8.6978836838765353E-2</v>
      </c>
      <c r="I714" s="296">
        <f>VLOOKUP($A714&amp;"-"&amp;I$1,Datos_trabajo_input!$E$6:K808,7,0)</f>
        <v>0.34168012215240973</v>
      </c>
      <c r="J714" s="296">
        <f>VLOOKUP($A714&amp;"-"&amp;J$1,Datos_trabajo_input!$E$6:L808,7,0)</f>
        <v>0.16066434998303439</v>
      </c>
      <c r="K714" s="296">
        <f>VLOOKUP($A714&amp;"-"&amp;K$1,Datos_trabajo_input!$E$6:M808,7,0)</f>
        <v>0.13395447950671019</v>
      </c>
      <c r="L714" s="296">
        <f>VLOOKUP($A714&amp;"-"&amp;L$1,Datos_trabajo_input!$E$6:N808,7,0)</f>
        <v>9.4042144921431658E-3</v>
      </c>
      <c r="M714" s="296">
        <f>VLOOKUP($A714&amp;"-"&amp;M$1,Datos_trabajo_input!$E$6:O808,7,0)</f>
        <v>4.7364772368282491E-3</v>
      </c>
      <c r="N714" s="296">
        <f>VLOOKUP($A714&amp;"-"&amp;N$1,Datos_trabajo_input!$E$6:P808,7,0)</f>
        <v>0.32259527068927191</v>
      </c>
      <c r="O714" s="296">
        <f>VLOOKUP($A714&amp;"-"&amp;O$1,Datos_trabajo_input!$E$6:Q808,7,0)</f>
        <v>2.696508593960242E-2</v>
      </c>
      <c r="P714" s="297">
        <f t="shared" si="101"/>
        <v>99.82987582389768</v>
      </c>
      <c r="Q714" s="297">
        <f t="shared" si="102"/>
        <v>46.941864826948184</v>
      </c>
      <c r="R714" s="297">
        <f t="shared" si="103"/>
        <v>39.13794859053791</v>
      </c>
      <c r="S714" s="297">
        <f t="shared" si="104"/>
        <v>2.7476622258791537</v>
      </c>
      <c r="T714" s="297">
        <f t="shared" si="105"/>
        <v>1.383873113298544</v>
      </c>
      <c r="U714" s="297">
        <f t="shared" si="106"/>
        <v>94.253788050103424</v>
      </c>
      <c r="V714" s="297">
        <f t="shared" si="107"/>
        <v>7.878483430565157</v>
      </c>
      <c r="W714" s="298">
        <f t="shared" si="108"/>
        <v>292.17349606123003</v>
      </c>
    </row>
    <row r="715" spans="1:23">
      <c r="A715" s="175">
        <v>2017</v>
      </c>
      <c r="B715" s="285">
        <v>1</v>
      </c>
      <c r="C715" s="285" t="s">
        <v>119</v>
      </c>
      <c r="D715" s="175" t="s">
        <v>377</v>
      </c>
      <c r="E715" s="299" t="s">
        <v>32</v>
      </c>
      <c r="F715" s="300">
        <v>432.06658484280001</v>
      </c>
      <c r="G715" s="301">
        <v>27.159571681439999</v>
      </c>
      <c r="H715" s="302">
        <f t="shared" si="100"/>
        <v>6.2859690228814019E-2</v>
      </c>
      <c r="I715" s="296">
        <f>VLOOKUP($A715&amp;"-"&amp;I$1,Datos_trabajo_input!$E$6:K809,7,0)</f>
        <v>0.34168012215240973</v>
      </c>
      <c r="J715" s="296">
        <f>VLOOKUP($A715&amp;"-"&amp;J$1,Datos_trabajo_input!$E$6:L809,7,0)</f>
        <v>0.16066434998303439</v>
      </c>
      <c r="K715" s="296">
        <f>VLOOKUP($A715&amp;"-"&amp;K$1,Datos_trabajo_input!$E$6:M809,7,0)</f>
        <v>0.13395447950671019</v>
      </c>
      <c r="L715" s="296">
        <f>VLOOKUP($A715&amp;"-"&amp;L$1,Datos_trabajo_input!$E$6:N809,7,0)</f>
        <v>9.4042144921431658E-3</v>
      </c>
      <c r="M715" s="296">
        <f>VLOOKUP($A715&amp;"-"&amp;M$1,Datos_trabajo_input!$E$6:O809,7,0)</f>
        <v>4.7364772368282491E-3</v>
      </c>
      <c r="N715" s="296">
        <f>VLOOKUP($A715&amp;"-"&amp;N$1,Datos_trabajo_input!$E$6:P809,7,0)</f>
        <v>0.32259527068927191</v>
      </c>
      <c r="O715" s="296">
        <f>VLOOKUP($A715&amp;"-"&amp;O$1,Datos_trabajo_input!$E$6:Q809,7,0)</f>
        <v>2.696508593960242E-2</v>
      </c>
      <c r="P715" s="297">
        <f t="shared" si="101"/>
        <v>9.2798857697215471</v>
      </c>
      <c r="Q715" s="297">
        <f t="shared" si="102"/>
        <v>4.3635749300161857</v>
      </c>
      <c r="R715" s="297">
        <f t="shared" si="103"/>
        <v>3.6381462882124809</v>
      </c>
      <c r="S715" s="297">
        <f t="shared" si="104"/>
        <v>0.25541443760699917</v>
      </c>
      <c r="T715" s="297">
        <f t="shared" si="105"/>
        <v>0.1286406930311457</v>
      </c>
      <c r="U715" s="297">
        <f t="shared" si="106"/>
        <v>8.7615493783788203</v>
      </c>
      <c r="V715" s="297">
        <f t="shared" si="107"/>
        <v>0.73236018447282181</v>
      </c>
      <c r="W715" s="298">
        <f t="shared" si="108"/>
        <v>27.159571681439999</v>
      </c>
    </row>
    <row r="716" spans="1:23">
      <c r="A716" s="175">
        <v>2017</v>
      </c>
      <c r="B716" s="285">
        <v>1</v>
      </c>
      <c r="C716" s="285" t="s">
        <v>119</v>
      </c>
      <c r="D716" s="175" t="s">
        <v>377</v>
      </c>
      <c r="E716" s="299" t="s">
        <v>33</v>
      </c>
      <c r="F716" s="300">
        <v>486.6786011296</v>
      </c>
      <c r="G716" s="301">
        <v>41.97858784092</v>
      </c>
      <c r="H716" s="302">
        <f t="shared" si="100"/>
        <v>8.6255257049490289E-2</v>
      </c>
      <c r="I716" s="296">
        <f>VLOOKUP($A716&amp;"-"&amp;I$1,Datos_trabajo_input!$E$6:K810,7,0)</f>
        <v>0.34168012215240973</v>
      </c>
      <c r="J716" s="296">
        <f>VLOOKUP($A716&amp;"-"&amp;J$1,Datos_trabajo_input!$E$6:L810,7,0)</f>
        <v>0.16066434998303439</v>
      </c>
      <c r="K716" s="296">
        <f>VLOOKUP($A716&amp;"-"&amp;K$1,Datos_trabajo_input!$E$6:M810,7,0)</f>
        <v>0.13395447950671019</v>
      </c>
      <c r="L716" s="296">
        <f>VLOOKUP($A716&amp;"-"&amp;L$1,Datos_trabajo_input!$E$6:N810,7,0)</f>
        <v>9.4042144921431658E-3</v>
      </c>
      <c r="M716" s="296">
        <f>VLOOKUP($A716&amp;"-"&amp;M$1,Datos_trabajo_input!$E$6:O810,7,0)</f>
        <v>4.7364772368282491E-3</v>
      </c>
      <c r="N716" s="296">
        <f>VLOOKUP($A716&amp;"-"&amp;N$1,Datos_trabajo_input!$E$6:P810,7,0)</f>
        <v>0.32259527068927191</v>
      </c>
      <c r="O716" s="296">
        <f>VLOOKUP($A716&amp;"-"&amp;O$1,Datos_trabajo_input!$E$6:Q810,7,0)</f>
        <v>2.696508593960242E-2</v>
      </c>
      <c r="P716" s="297">
        <f t="shared" si="101"/>
        <v>14.343249021271207</v>
      </c>
      <c r="Q716" s="297">
        <f t="shared" si="102"/>
        <v>6.7444625286671229</v>
      </c>
      <c r="R716" s="297">
        <f t="shared" si="103"/>
        <v>5.6232198846571517</v>
      </c>
      <c r="S716" s="297">
        <f t="shared" si="104"/>
        <v>0.39477564413328475</v>
      </c>
      <c r="T716" s="297">
        <f t="shared" si="105"/>
        <v>0.19883062574271268</v>
      </c>
      <c r="U716" s="297">
        <f t="shared" si="106"/>
        <v>13.542093907694966</v>
      </c>
      <c r="V716" s="297">
        <f t="shared" si="107"/>
        <v>1.1319562287535569</v>
      </c>
      <c r="W716" s="298">
        <f t="shared" si="108"/>
        <v>41.978587840920007</v>
      </c>
    </row>
    <row r="717" spans="1:23">
      <c r="A717" s="175">
        <v>2017</v>
      </c>
      <c r="B717" s="285">
        <v>1</v>
      </c>
      <c r="C717" s="285" t="s">
        <v>119</v>
      </c>
      <c r="D717" s="175" t="s">
        <v>377</v>
      </c>
      <c r="E717" s="299" t="s">
        <v>35</v>
      </c>
      <c r="F717" s="300">
        <v>450.30085649107002</v>
      </c>
      <c r="G717" s="301">
        <v>48.924858768180002</v>
      </c>
      <c r="H717" s="302">
        <f t="shared" si="100"/>
        <v>0.10864926873429173</v>
      </c>
      <c r="I717" s="296">
        <f>VLOOKUP($A717&amp;"-"&amp;I$1,Datos_trabajo_input!$E$6:K811,7,0)</f>
        <v>0.34168012215240973</v>
      </c>
      <c r="J717" s="296">
        <f>VLOOKUP($A717&amp;"-"&amp;J$1,Datos_trabajo_input!$E$6:L811,7,0)</f>
        <v>0.16066434998303439</v>
      </c>
      <c r="K717" s="296">
        <f>VLOOKUP($A717&amp;"-"&amp;K$1,Datos_trabajo_input!$E$6:M811,7,0)</f>
        <v>0.13395447950671019</v>
      </c>
      <c r="L717" s="296">
        <f>VLOOKUP($A717&amp;"-"&amp;L$1,Datos_trabajo_input!$E$6:N811,7,0)</f>
        <v>9.4042144921431658E-3</v>
      </c>
      <c r="M717" s="296">
        <f>VLOOKUP($A717&amp;"-"&amp;M$1,Datos_trabajo_input!$E$6:O811,7,0)</f>
        <v>4.7364772368282491E-3</v>
      </c>
      <c r="N717" s="296">
        <f>VLOOKUP($A717&amp;"-"&amp;N$1,Datos_trabajo_input!$E$6:P811,7,0)</f>
        <v>0.32259527068927191</v>
      </c>
      <c r="O717" s="296">
        <f>VLOOKUP($A717&amp;"-"&amp;O$1,Datos_trabajo_input!$E$6:Q811,7,0)</f>
        <v>2.696508593960242E-2</v>
      </c>
      <c r="P717" s="297">
        <f t="shared" si="101"/>
        <v>16.716651720201138</v>
      </c>
      <c r="Q717" s="297">
        <f t="shared" si="102"/>
        <v>7.8604806320014005</v>
      </c>
      <c r="R717" s="297">
        <f t="shared" si="103"/>
        <v>6.5537039912308588</v>
      </c>
      <c r="S717" s="297">
        <f t="shared" si="104"/>
        <v>0.46009986585377599</v>
      </c>
      <c r="T717" s="297">
        <f t="shared" si="105"/>
        <v>0.23173147987052156</v>
      </c>
      <c r="U717" s="297">
        <f t="shared" si="106"/>
        <v>15.782928057755425</v>
      </c>
      <c r="V717" s="297">
        <f t="shared" si="107"/>
        <v>1.3192630212668848</v>
      </c>
      <c r="W717" s="298">
        <f t="shared" si="108"/>
        <v>48.924858768180009</v>
      </c>
    </row>
    <row r="718" spans="1:23">
      <c r="A718" s="175">
        <v>2017</v>
      </c>
      <c r="B718" s="285">
        <v>1</v>
      </c>
      <c r="C718" s="285" t="s">
        <v>119</v>
      </c>
      <c r="D718" s="175" t="s">
        <v>377</v>
      </c>
      <c r="E718" s="299" t="s">
        <v>36</v>
      </c>
      <c r="F718" s="300">
        <v>193.47580366873001</v>
      </c>
      <c r="G718" s="301">
        <v>16.772769505879999</v>
      </c>
      <c r="H718" s="302">
        <f t="shared" si="100"/>
        <v>8.6691819792610342E-2</v>
      </c>
      <c r="I718" s="296">
        <f>VLOOKUP($A718&amp;"-"&amp;I$1,Datos_trabajo_input!$E$6:K812,7,0)</f>
        <v>0.34168012215240973</v>
      </c>
      <c r="J718" s="296">
        <f>VLOOKUP($A718&amp;"-"&amp;J$1,Datos_trabajo_input!$E$6:L812,7,0)</f>
        <v>0.16066434998303439</v>
      </c>
      <c r="K718" s="296">
        <f>VLOOKUP($A718&amp;"-"&amp;K$1,Datos_trabajo_input!$E$6:M812,7,0)</f>
        <v>0.13395447950671019</v>
      </c>
      <c r="L718" s="296">
        <f>VLOOKUP($A718&amp;"-"&amp;L$1,Datos_trabajo_input!$E$6:N812,7,0)</f>
        <v>9.4042144921431658E-3</v>
      </c>
      <c r="M718" s="296">
        <f>VLOOKUP($A718&amp;"-"&amp;M$1,Datos_trabajo_input!$E$6:O812,7,0)</f>
        <v>4.7364772368282491E-3</v>
      </c>
      <c r="N718" s="296">
        <f>VLOOKUP($A718&amp;"-"&amp;N$1,Datos_trabajo_input!$E$6:P812,7,0)</f>
        <v>0.32259527068927191</v>
      </c>
      <c r="O718" s="296">
        <f>VLOOKUP($A718&amp;"-"&amp;O$1,Datos_trabajo_input!$E$6:Q812,7,0)</f>
        <v>2.696508593960242E-2</v>
      </c>
      <c r="P718" s="297">
        <f t="shared" si="101"/>
        <v>5.7309219336032911</v>
      </c>
      <c r="Q718" s="297">
        <f t="shared" si="102"/>
        <v>2.6947861100774708</v>
      </c>
      <c r="R718" s="297">
        <f t="shared" si="103"/>
        <v>2.246787609046176</v>
      </c>
      <c r="S718" s="297">
        <f t="shared" si="104"/>
        <v>0.15773472206057365</v>
      </c>
      <c r="T718" s="297">
        <f t="shared" si="105"/>
        <v>7.9443840963167617E-2</v>
      </c>
      <c r="U718" s="297">
        <f t="shared" si="106"/>
        <v>5.4108161189581239</v>
      </c>
      <c r="V718" s="297">
        <f t="shared" si="107"/>
        <v>0.45227917117119698</v>
      </c>
      <c r="W718" s="298">
        <f t="shared" si="108"/>
        <v>16.772769505879999</v>
      </c>
    </row>
    <row r="719" spans="1:23">
      <c r="A719" s="175">
        <v>2017</v>
      </c>
      <c r="B719" s="285">
        <v>1</v>
      </c>
      <c r="C719" s="285" t="s">
        <v>119</v>
      </c>
      <c r="D719" s="175" t="s">
        <v>377</v>
      </c>
      <c r="E719" s="299" t="s">
        <v>37</v>
      </c>
      <c r="F719" s="300">
        <v>426.05686937738</v>
      </c>
      <c r="G719" s="301">
        <v>33.380346395899998</v>
      </c>
      <c r="H719" s="302">
        <f t="shared" si="100"/>
        <v>7.8347161600000742E-2</v>
      </c>
      <c r="I719" s="296">
        <f>VLOOKUP($A719&amp;"-"&amp;I$1,Datos_trabajo_input!$E$6:K813,7,0)</f>
        <v>0.34168012215240973</v>
      </c>
      <c r="J719" s="296">
        <f>VLOOKUP($A719&amp;"-"&amp;J$1,Datos_trabajo_input!$E$6:L813,7,0)</f>
        <v>0.16066434998303439</v>
      </c>
      <c r="K719" s="296">
        <f>VLOOKUP($A719&amp;"-"&amp;K$1,Datos_trabajo_input!$E$6:M813,7,0)</f>
        <v>0.13395447950671019</v>
      </c>
      <c r="L719" s="296">
        <f>VLOOKUP($A719&amp;"-"&amp;L$1,Datos_trabajo_input!$E$6:N813,7,0)</f>
        <v>9.4042144921431658E-3</v>
      </c>
      <c r="M719" s="296">
        <f>VLOOKUP($A719&amp;"-"&amp;M$1,Datos_trabajo_input!$E$6:O813,7,0)</f>
        <v>4.7364772368282491E-3</v>
      </c>
      <c r="N719" s="296">
        <f>VLOOKUP($A719&amp;"-"&amp;N$1,Datos_trabajo_input!$E$6:P813,7,0)</f>
        <v>0.32259527068927191</v>
      </c>
      <c r="O719" s="296">
        <f>VLOOKUP($A719&amp;"-"&amp;O$1,Datos_trabajo_input!$E$6:Q813,7,0)</f>
        <v>2.696508593960242E-2</v>
      </c>
      <c r="P719" s="297">
        <f t="shared" si="101"/>
        <v>11.405400834040861</v>
      </c>
      <c r="Q719" s="297">
        <f t="shared" si="102"/>
        <v>5.3630316559057976</v>
      </c>
      <c r="R719" s="297">
        <f t="shared" si="103"/>
        <v>4.4714469272164736</v>
      </c>
      <c r="S719" s="297">
        <f t="shared" si="104"/>
        <v>0.31391593732908168</v>
      </c>
      <c r="T719" s="297">
        <f t="shared" si="105"/>
        <v>0.15810525086162222</v>
      </c>
      <c r="U719" s="297">
        <f t="shared" si="106"/>
        <v>10.768341881287022</v>
      </c>
      <c r="V719" s="297">
        <f t="shared" si="107"/>
        <v>0.90010390925914141</v>
      </c>
      <c r="W719" s="298">
        <f t="shared" si="108"/>
        <v>33.380346395900006</v>
      </c>
    </row>
    <row r="720" spans="1:23">
      <c r="A720" s="175">
        <v>2017</v>
      </c>
      <c r="B720" s="285">
        <v>1</v>
      </c>
      <c r="C720" s="285" t="s">
        <v>119</v>
      </c>
      <c r="D720" s="175" t="s">
        <v>377</v>
      </c>
      <c r="E720" s="299" t="s">
        <v>38</v>
      </c>
      <c r="F720" s="300">
        <v>59.308839272989999</v>
      </c>
      <c r="G720" s="301">
        <v>6.06764292078</v>
      </c>
      <c r="H720" s="302">
        <f t="shared" si="100"/>
        <v>0.10230587877215938</v>
      </c>
      <c r="I720" s="296">
        <f>VLOOKUP($A720&amp;"-"&amp;I$1,Datos_trabajo_input!$E$6:K814,7,0)</f>
        <v>0.34168012215240973</v>
      </c>
      <c r="J720" s="296">
        <f>VLOOKUP($A720&amp;"-"&amp;J$1,Datos_trabajo_input!$E$6:L814,7,0)</f>
        <v>0.16066434998303439</v>
      </c>
      <c r="K720" s="296">
        <f>VLOOKUP($A720&amp;"-"&amp;K$1,Datos_trabajo_input!$E$6:M814,7,0)</f>
        <v>0.13395447950671019</v>
      </c>
      <c r="L720" s="296">
        <f>VLOOKUP($A720&amp;"-"&amp;L$1,Datos_trabajo_input!$E$6:N814,7,0)</f>
        <v>9.4042144921431658E-3</v>
      </c>
      <c r="M720" s="296">
        <f>VLOOKUP($A720&amp;"-"&amp;M$1,Datos_trabajo_input!$E$6:O814,7,0)</f>
        <v>4.7364772368282491E-3</v>
      </c>
      <c r="N720" s="296">
        <f>VLOOKUP($A720&amp;"-"&amp;N$1,Datos_trabajo_input!$E$6:P814,7,0)</f>
        <v>0.32259527068927191</v>
      </c>
      <c r="O720" s="296">
        <f>VLOOKUP($A720&amp;"-"&amp;O$1,Datos_trabajo_input!$E$6:Q814,7,0)</f>
        <v>2.696508593960242E-2</v>
      </c>
      <c r="P720" s="297">
        <f t="shared" si="101"/>
        <v>2.0731929743493147</v>
      </c>
      <c r="Q720" s="297">
        <f t="shared" si="102"/>
        <v>0.97485390579627895</v>
      </c>
      <c r="R720" s="297">
        <f t="shared" si="103"/>
        <v>0.81278794928565967</v>
      </c>
      <c r="S720" s="297">
        <f t="shared" si="104"/>
        <v>5.7061415488749163E-2</v>
      </c>
      <c r="T720" s="297">
        <f t="shared" si="105"/>
        <v>2.8739252575476541E-2</v>
      </c>
      <c r="U720" s="297">
        <f t="shared" si="106"/>
        <v>1.9573929104748684</v>
      </c>
      <c r="V720" s="297">
        <f t="shared" si="107"/>
        <v>0.16361451280965295</v>
      </c>
      <c r="W720" s="298">
        <f t="shared" si="108"/>
        <v>6.0676429207800009</v>
      </c>
    </row>
    <row r="721" spans="1:23">
      <c r="A721" s="178">
        <v>2017</v>
      </c>
      <c r="B721" s="285">
        <v>1</v>
      </c>
      <c r="C721" s="285" t="s">
        <v>119</v>
      </c>
      <c r="D721" s="178" t="s">
        <v>377</v>
      </c>
      <c r="E721" s="304" t="s">
        <v>39</v>
      </c>
      <c r="F721" s="305">
        <v>78.756172425529996</v>
      </c>
      <c r="G721" s="306">
        <v>7.1254663194600001</v>
      </c>
      <c r="H721" s="307">
        <f t="shared" si="100"/>
        <v>9.047502056042242E-2</v>
      </c>
      <c r="I721" s="296">
        <f>VLOOKUP($A721&amp;"-"&amp;I$1,Datos_trabajo_input!$E$6:K815,7,0)</f>
        <v>0.34168012215240973</v>
      </c>
      <c r="J721" s="296">
        <f>VLOOKUP($A721&amp;"-"&amp;J$1,Datos_trabajo_input!$E$6:L815,7,0)</f>
        <v>0.16066434998303439</v>
      </c>
      <c r="K721" s="296">
        <f>VLOOKUP($A721&amp;"-"&amp;K$1,Datos_trabajo_input!$E$6:M815,7,0)</f>
        <v>0.13395447950671019</v>
      </c>
      <c r="L721" s="296">
        <f>VLOOKUP($A721&amp;"-"&amp;L$1,Datos_trabajo_input!$E$6:N815,7,0)</f>
        <v>9.4042144921431658E-3</v>
      </c>
      <c r="M721" s="296">
        <f>VLOOKUP($A721&amp;"-"&amp;M$1,Datos_trabajo_input!$E$6:O815,7,0)</f>
        <v>4.7364772368282491E-3</v>
      </c>
      <c r="N721" s="296">
        <f>VLOOKUP($A721&amp;"-"&amp;N$1,Datos_trabajo_input!$E$6:P815,7,0)</f>
        <v>0.32259527068927191</v>
      </c>
      <c r="O721" s="296">
        <f>VLOOKUP($A721&amp;"-"&amp;O$1,Datos_trabajo_input!$E$6:Q815,7,0)</f>
        <v>2.696508593960242E-2</v>
      </c>
      <c r="P721" s="297">
        <f t="shared" si="101"/>
        <v>2.4346302024259741</v>
      </c>
      <c r="Q721" s="297">
        <f t="shared" si="102"/>
        <v>1.1448084145420454</v>
      </c>
      <c r="R721" s="297">
        <f t="shared" si="103"/>
        <v>0.95448813206585825</v>
      </c>
      <c r="S721" s="297">
        <f t="shared" si="104"/>
        <v>6.7009413624743761E-2</v>
      </c>
      <c r="T721" s="297">
        <f t="shared" si="105"/>
        <v>3.3749609023908653E-2</v>
      </c>
      <c r="U721" s="297">
        <f t="shared" si="106"/>
        <v>2.2986417361134888</v>
      </c>
      <c r="V721" s="297">
        <f t="shared" si="107"/>
        <v>0.19213881166398145</v>
      </c>
      <c r="W721" s="298">
        <f t="shared" si="108"/>
        <v>7.1254663194600001</v>
      </c>
    </row>
    <row r="722" spans="1:23">
      <c r="A722" s="172">
        <v>2017</v>
      </c>
      <c r="B722" s="285">
        <v>2</v>
      </c>
      <c r="C722" s="285" t="s">
        <v>120</v>
      </c>
      <c r="D722" s="172" t="s">
        <v>368</v>
      </c>
      <c r="E722" s="172" t="s">
        <v>34</v>
      </c>
      <c r="F722" s="293">
        <v>906.23661732995004</v>
      </c>
      <c r="G722" s="294">
        <v>83.920105813950002</v>
      </c>
      <c r="H722" s="295">
        <f t="shared" si="100"/>
        <v>9.2602863544848008E-2</v>
      </c>
      <c r="I722" s="296">
        <f>VLOOKUP($A722&amp;"-"&amp;I$1,Datos_trabajo_input!$E$6:K816,7,0)</f>
        <v>0.34168012215240973</v>
      </c>
      <c r="J722" s="296">
        <f>VLOOKUP($A722&amp;"-"&amp;J$1,Datos_trabajo_input!$E$6:L816,7,0)</f>
        <v>0.16066434998303439</v>
      </c>
      <c r="K722" s="296">
        <f>VLOOKUP($A722&amp;"-"&amp;K$1,Datos_trabajo_input!$E$6:M816,7,0)</f>
        <v>0.13395447950671019</v>
      </c>
      <c r="L722" s="296">
        <f>VLOOKUP($A722&amp;"-"&amp;L$1,Datos_trabajo_input!$E$6:N816,7,0)</f>
        <v>9.4042144921431658E-3</v>
      </c>
      <c r="M722" s="296">
        <f>VLOOKUP($A722&amp;"-"&amp;M$1,Datos_trabajo_input!$E$6:O816,7,0)</f>
        <v>4.7364772368282491E-3</v>
      </c>
      <c r="N722" s="296">
        <f>VLOOKUP($A722&amp;"-"&amp;N$1,Datos_trabajo_input!$E$6:P816,7,0)</f>
        <v>0.32259527068927191</v>
      </c>
      <c r="O722" s="296">
        <f>VLOOKUP($A722&amp;"-"&amp;O$1,Datos_trabajo_input!$E$6:Q816,7,0)</f>
        <v>2.696508593960242E-2</v>
      </c>
      <c r="P722" s="297">
        <f t="shared" si="101"/>
        <v>28.673832005553585</v>
      </c>
      <c r="Q722" s="297">
        <f t="shared" si="102"/>
        <v>13.482969251105741</v>
      </c>
      <c r="R722" s="297">
        <f t="shared" si="103"/>
        <v>11.241474094455716</v>
      </c>
      <c r="S722" s="297">
        <f t="shared" si="104"/>
        <v>0.78920267527773658</v>
      </c>
      <c r="T722" s="297">
        <f t="shared" si="105"/>
        <v>0.39748567089999221</v>
      </c>
      <c r="U722" s="297">
        <f t="shared" si="106"/>
        <v>27.072229251323542</v>
      </c>
      <c r="V722" s="297">
        <f t="shared" si="107"/>
        <v>2.2629128653336905</v>
      </c>
      <c r="W722" s="298">
        <f t="shared" si="108"/>
        <v>83.920105813950002</v>
      </c>
    </row>
    <row r="723" spans="1:23">
      <c r="A723" s="175">
        <v>2017</v>
      </c>
      <c r="B723" s="285">
        <v>2</v>
      </c>
      <c r="C723" s="285" t="s">
        <v>120</v>
      </c>
      <c r="D723" s="175" t="s">
        <v>368</v>
      </c>
      <c r="E723" s="299" t="s">
        <v>25</v>
      </c>
      <c r="F723" s="300">
        <v>72.88012399741001</v>
      </c>
      <c r="G723" s="301">
        <v>5.5650992447799998</v>
      </c>
      <c r="H723" s="302">
        <f t="shared" si="100"/>
        <v>7.6359629203948259E-2</v>
      </c>
      <c r="I723" s="296">
        <f>VLOOKUP($A723&amp;"-"&amp;I$1,Datos_trabajo_input!$E$6:K817,7,0)</f>
        <v>0.34168012215240973</v>
      </c>
      <c r="J723" s="296">
        <f>VLOOKUP($A723&amp;"-"&amp;J$1,Datos_trabajo_input!$E$6:L817,7,0)</f>
        <v>0.16066434998303439</v>
      </c>
      <c r="K723" s="296">
        <f>VLOOKUP($A723&amp;"-"&amp;K$1,Datos_trabajo_input!$E$6:M817,7,0)</f>
        <v>0.13395447950671019</v>
      </c>
      <c r="L723" s="296">
        <f>VLOOKUP($A723&amp;"-"&amp;L$1,Datos_trabajo_input!$E$6:N817,7,0)</f>
        <v>9.4042144921431658E-3</v>
      </c>
      <c r="M723" s="296">
        <f>VLOOKUP($A723&amp;"-"&amp;M$1,Datos_trabajo_input!$E$6:O817,7,0)</f>
        <v>4.7364772368282491E-3</v>
      </c>
      <c r="N723" s="296">
        <f>VLOOKUP($A723&amp;"-"&amp;N$1,Datos_trabajo_input!$E$6:P817,7,0)</f>
        <v>0.32259527068927191</v>
      </c>
      <c r="O723" s="296">
        <f>VLOOKUP($A723&amp;"-"&amp;O$1,Datos_trabajo_input!$E$6:Q817,7,0)</f>
        <v>2.696508593960242E-2</v>
      </c>
      <c r="P723" s="297">
        <f t="shared" si="101"/>
        <v>1.9014837897467134</v>
      </c>
      <c r="Q723" s="297">
        <f t="shared" si="102"/>
        <v>0.89411305275365427</v>
      </c>
      <c r="R723" s="297">
        <f t="shared" si="103"/>
        <v>0.74546997273769089</v>
      </c>
      <c r="S723" s="297">
        <f t="shared" si="104"/>
        <v>5.2335386967975059E-2</v>
      </c>
      <c r="T723" s="297">
        <f t="shared" si="105"/>
        <v>2.635896589359055E-2</v>
      </c>
      <c r="U723" s="297">
        <f t="shared" si="106"/>
        <v>1.7952746972824667</v>
      </c>
      <c r="V723" s="297">
        <f t="shared" si="107"/>
        <v>0.15006337939790923</v>
      </c>
      <c r="W723" s="298">
        <f t="shared" si="108"/>
        <v>5.5650992447799998</v>
      </c>
    </row>
    <row r="724" spans="1:23">
      <c r="A724" s="175">
        <v>2017</v>
      </c>
      <c r="B724" s="285">
        <v>2</v>
      </c>
      <c r="C724" s="285" t="s">
        <v>120</v>
      </c>
      <c r="D724" s="175" t="s">
        <v>368</v>
      </c>
      <c r="E724" s="299" t="s">
        <v>26</v>
      </c>
      <c r="F724" s="300">
        <v>169.37563821219001</v>
      </c>
      <c r="G724" s="301">
        <v>14.268912852730001</v>
      </c>
      <c r="H724" s="302">
        <f t="shared" si="100"/>
        <v>8.4244186491886308E-2</v>
      </c>
      <c r="I724" s="296">
        <f>VLOOKUP($A724&amp;"-"&amp;I$1,Datos_trabajo_input!$E$6:K818,7,0)</f>
        <v>0.34168012215240973</v>
      </c>
      <c r="J724" s="296">
        <f>VLOOKUP($A724&amp;"-"&amp;J$1,Datos_trabajo_input!$E$6:L818,7,0)</f>
        <v>0.16066434998303439</v>
      </c>
      <c r="K724" s="296">
        <f>VLOOKUP($A724&amp;"-"&amp;K$1,Datos_trabajo_input!$E$6:M818,7,0)</f>
        <v>0.13395447950671019</v>
      </c>
      <c r="L724" s="296">
        <f>VLOOKUP($A724&amp;"-"&amp;L$1,Datos_trabajo_input!$E$6:N818,7,0)</f>
        <v>9.4042144921431658E-3</v>
      </c>
      <c r="M724" s="296">
        <f>VLOOKUP($A724&amp;"-"&amp;M$1,Datos_trabajo_input!$E$6:O818,7,0)</f>
        <v>4.7364772368282491E-3</v>
      </c>
      <c r="N724" s="296">
        <f>VLOOKUP($A724&amp;"-"&amp;N$1,Datos_trabajo_input!$E$6:P818,7,0)</f>
        <v>0.32259527068927191</v>
      </c>
      <c r="O724" s="296">
        <f>VLOOKUP($A724&amp;"-"&amp;O$1,Datos_trabajo_input!$E$6:Q818,7,0)</f>
        <v>2.696508593960242E-2</v>
      </c>
      <c r="P724" s="297">
        <f t="shared" si="101"/>
        <v>4.8754038865028759</v>
      </c>
      <c r="Q724" s="297">
        <f t="shared" si="102"/>
        <v>2.2925056084484305</v>
      </c>
      <c r="R724" s="297">
        <f t="shared" si="103"/>
        <v>1.9113847943140545</v>
      </c>
      <c r="S724" s="297">
        <f t="shared" si="104"/>
        <v>0.13418791703677135</v>
      </c>
      <c r="T724" s="297">
        <f t="shared" si="105"/>
        <v>6.758438092124168E-2</v>
      </c>
      <c r="U724" s="297">
        <f t="shared" si="106"/>
        <v>4.6030838041680653</v>
      </c>
      <c r="V724" s="297">
        <f t="shared" si="107"/>
        <v>0.38476246133856201</v>
      </c>
      <c r="W724" s="298">
        <f t="shared" si="108"/>
        <v>14.268912852730001</v>
      </c>
    </row>
    <row r="725" spans="1:23">
      <c r="A725" s="175">
        <v>2017</v>
      </c>
      <c r="B725" s="285">
        <v>2</v>
      </c>
      <c r="C725" s="285" t="s">
        <v>120</v>
      </c>
      <c r="D725" s="175" t="s">
        <v>368</v>
      </c>
      <c r="E725" s="299" t="s">
        <v>27</v>
      </c>
      <c r="F725" s="300">
        <v>268.45904607710997</v>
      </c>
      <c r="G725" s="301">
        <v>19.972995670189999</v>
      </c>
      <c r="H725" s="302">
        <f t="shared" si="100"/>
        <v>7.4398668854887898E-2</v>
      </c>
      <c r="I725" s="296">
        <f>VLOOKUP($A725&amp;"-"&amp;I$1,Datos_trabajo_input!$E$6:K819,7,0)</f>
        <v>0.34168012215240973</v>
      </c>
      <c r="J725" s="296">
        <f>VLOOKUP($A725&amp;"-"&amp;J$1,Datos_trabajo_input!$E$6:L819,7,0)</f>
        <v>0.16066434998303439</v>
      </c>
      <c r="K725" s="296">
        <f>VLOOKUP($A725&amp;"-"&amp;K$1,Datos_trabajo_input!$E$6:M819,7,0)</f>
        <v>0.13395447950671019</v>
      </c>
      <c r="L725" s="296">
        <f>VLOOKUP($A725&amp;"-"&amp;L$1,Datos_trabajo_input!$E$6:N819,7,0)</f>
        <v>9.4042144921431658E-3</v>
      </c>
      <c r="M725" s="296">
        <f>VLOOKUP($A725&amp;"-"&amp;M$1,Datos_trabajo_input!$E$6:O819,7,0)</f>
        <v>4.7364772368282491E-3</v>
      </c>
      <c r="N725" s="296">
        <f>VLOOKUP($A725&amp;"-"&amp;N$1,Datos_trabajo_input!$E$6:P819,7,0)</f>
        <v>0.32259527068927191</v>
      </c>
      <c r="O725" s="296">
        <f>VLOOKUP($A725&amp;"-"&amp;O$1,Datos_trabajo_input!$E$6:Q819,7,0)</f>
        <v>2.696508593960242E-2</v>
      </c>
      <c r="P725" s="297">
        <f t="shared" si="101"/>
        <v>6.8243756003400691</v>
      </c>
      <c r="Q725" s="297">
        <f t="shared" si="102"/>
        <v>3.2089483665650365</v>
      </c>
      <c r="R725" s="297">
        <f t="shared" si="103"/>
        <v>2.6754722391900776</v>
      </c>
      <c r="S725" s="297">
        <f t="shared" si="104"/>
        <v>0.1878303353331135</v>
      </c>
      <c r="T725" s="297">
        <f t="shared" si="105"/>
        <v>9.4601639343124114E-2</v>
      </c>
      <c r="U725" s="297">
        <f t="shared" si="106"/>
        <v>6.4431939447005986</v>
      </c>
      <c r="V725" s="297">
        <f t="shared" si="107"/>
        <v>0.53857354471798036</v>
      </c>
      <c r="W725" s="298">
        <f t="shared" si="108"/>
        <v>19.972995670189999</v>
      </c>
    </row>
    <row r="726" spans="1:23">
      <c r="A726" s="175">
        <v>2017</v>
      </c>
      <c r="B726" s="285">
        <v>2</v>
      </c>
      <c r="C726" s="285" t="s">
        <v>120</v>
      </c>
      <c r="D726" s="175" t="s">
        <v>368</v>
      </c>
      <c r="E726" s="299" t="s">
        <v>28</v>
      </c>
      <c r="F726" s="300">
        <v>127.80685055991999</v>
      </c>
      <c r="G726" s="301">
        <v>9.4289218446900005</v>
      </c>
      <c r="H726" s="302">
        <f t="shared" si="100"/>
        <v>7.377477657404144E-2</v>
      </c>
      <c r="I726" s="296">
        <f>VLOOKUP($A726&amp;"-"&amp;I$1,Datos_trabajo_input!$E$6:K820,7,0)</f>
        <v>0.34168012215240973</v>
      </c>
      <c r="J726" s="296">
        <f>VLOOKUP($A726&amp;"-"&amp;J$1,Datos_trabajo_input!$E$6:L820,7,0)</f>
        <v>0.16066434998303439</v>
      </c>
      <c r="K726" s="296">
        <f>VLOOKUP($A726&amp;"-"&amp;K$1,Datos_trabajo_input!$E$6:M820,7,0)</f>
        <v>0.13395447950671019</v>
      </c>
      <c r="L726" s="296">
        <f>VLOOKUP($A726&amp;"-"&amp;L$1,Datos_trabajo_input!$E$6:N820,7,0)</f>
        <v>9.4042144921431658E-3</v>
      </c>
      <c r="M726" s="296">
        <f>VLOOKUP($A726&amp;"-"&amp;M$1,Datos_trabajo_input!$E$6:O820,7,0)</f>
        <v>4.7364772368282491E-3</v>
      </c>
      <c r="N726" s="296">
        <f>VLOOKUP($A726&amp;"-"&amp;N$1,Datos_trabajo_input!$E$6:P820,7,0)</f>
        <v>0.32259527068927191</v>
      </c>
      <c r="O726" s="296">
        <f>VLOOKUP($A726&amp;"-"&amp;O$1,Datos_trabajo_input!$E$6:Q820,7,0)</f>
        <v>2.696508593960242E-2</v>
      </c>
      <c r="P726" s="297">
        <f t="shared" si="101"/>
        <v>3.2216751676592037</v>
      </c>
      <c r="Q726" s="297">
        <f t="shared" si="102"/>
        <v>1.5148915992179524</v>
      </c>
      <c r="R726" s="297">
        <f t="shared" si="103"/>
        <v>1.2630463180148988</v>
      </c>
      <c r="S726" s="297">
        <f t="shared" si="104"/>
        <v>8.8671603457118969E-2</v>
      </c>
      <c r="T726" s="297">
        <f t="shared" si="105"/>
        <v>4.4659873685206811E-2</v>
      </c>
      <c r="U726" s="297">
        <f t="shared" si="106"/>
        <v>3.0417255947957598</v>
      </c>
      <c r="V726" s="297">
        <f t="shared" si="107"/>
        <v>0.25425168785986046</v>
      </c>
      <c r="W726" s="298">
        <f t="shared" si="108"/>
        <v>9.4289218446900005</v>
      </c>
    </row>
    <row r="727" spans="1:23">
      <c r="A727" s="175">
        <v>2017</v>
      </c>
      <c r="B727" s="285">
        <v>2</v>
      </c>
      <c r="C727" s="285" t="s">
        <v>120</v>
      </c>
      <c r="D727" s="175" t="s">
        <v>368</v>
      </c>
      <c r="E727" s="299" t="s">
        <v>29</v>
      </c>
      <c r="F727" s="300">
        <v>344.86823754176999</v>
      </c>
      <c r="G727" s="301">
        <v>32.36258456094</v>
      </c>
      <c r="H727" s="302">
        <f t="shared" si="100"/>
        <v>9.3840432484073824E-2</v>
      </c>
      <c r="I727" s="296">
        <f>VLOOKUP($A727&amp;"-"&amp;I$1,Datos_trabajo_input!$E$6:K821,7,0)</f>
        <v>0.34168012215240973</v>
      </c>
      <c r="J727" s="296">
        <f>VLOOKUP($A727&amp;"-"&amp;J$1,Datos_trabajo_input!$E$6:L821,7,0)</f>
        <v>0.16066434998303439</v>
      </c>
      <c r="K727" s="296">
        <f>VLOOKUP($A727&amp;"-"&amp;K$1,Datos_trabajo_input!$E$6:M821,7,0)</f>
        <v>0.13395447950671019</v>
      </c>
      <c r="L727" s="296">
        <f>VLOOKUP($A727&amp;"-"&amp;L$1,Datos_trabajo_input!$E$6:N821,7,0)</f>
        <v>9.4042144921431658E-3</v>
      </c>
      <c r="M727" s="296">
        <f>VLOOKUP($A727&amp;"-"&amp;M$1,Datos_trabajo_input!$E$6:O821,7,0)</f>
        <v>4.7364772368282491E-3</v>
      </c>
      <c r="N727" s="296">
        <f>VLOOKUP($A727&amp;"-"&amp;N$1,Datos_trabajo_input!$E$6:P821,7,0)</f>
        <v>0.32259527068927191</v>
      </c>
      <c r="O727" s="296">
        <f>VLOOKUP($A727&amp;"-"&amp;O$1,Datos_trabajo_input!$E$6:Q821,7,0)</f>
        <v>2.696508593960242E-2</v>
      </c>
      <c r="P727" s="297">
        <f t="shared" si="101"/>
        <v>11.057651845949668</v>
      </c>
      <c r="Q727" s="297">
        <f t="shared" si="102"/>
        <v>5.1995136122544094</v>
      </c>
      <c r="R727" s="297">
        <f t="shared" si="103"/>
        <v>4.3351131703526127</v>
      </c>
      <c r="S727" s="297">
        <f t="shared" si="104"/>
        <v>0.30434468673120063</v>
      </c>
      <c r="T727" s="297">
        <f t="shared" si="105"/>
        <v>0.15328464509782164</v>
      </c>
      <c r="U727" s="297">
        <f t="shared" si="106"/>
        <v>10.440016726640891</v>
      </c>
      <c r="V727" s="297">
        <f t="shared" si="107"/>
        <v>0.87265987391339761</v>
      </c>
      <c r="W727" s="298">
        <f t="shared" si="108"/>
        <v>32.362584560940007</v>
      </c>
    </row>
    <row r="728" spans="1:23">
      <c r="A728" s="175">
        <v>2017</v>
      </c>
      <c r="B728" s="285">
        <v>2</v>
      </c>
      <c r="C728" s="285" t="s">
        <v>120</v>
      </c>
      <c r="D728" s="175" t="s">
        <v>368</v>
      </c>
      <c r="E728" s="299" t="s">
        <v>30</v>
      </c>
      <c r="F728" s="300">
        <v>818.01779928147005</v>
      </c>
      <c r="G728" s="301">
        <v>72.732981015199996</v>
      </c>
      <c r="H728" s="302">
        <f t="shared" si="100"/>
        <v>8.8913689994382941E-2</v>
      </c>
      <c r="I728" s="296">
        <f>VLOOKUP($A728&amp;"-"&amp;I$1,Datos_trabajo_input!$E$6:K822,7,0)</f>
        <v>0.34168012215240973</v>
      </c>
      <c r="J728" s="296">
        <f>VLOOKUP($A728&amp;"-"&amp;J$1,Datos_trabajo_input!$E$6:L822,7,0)</f>
        <v>0.16066434998303439</v>
      </c>
      <c r="K728" s="296">
        <f>VLOOKUP($A728&amp;"-"&amp;K$1,Datos_trabajo_input!$E$6:M822,7,0)</f>
        <v>0.13395447950671019</v>
      </c>
      <c r="L728" s="296">
        <f>VLOOKUP($A728&amp;"-"&amp;L$1,Datos_trabajo_input!$E$6:N822,7,0)</f>
        <v>9.4042144921431658E-3</v>
      </c>
      <c r="M728" s="296">
        <f>VLOOKUP($A728&amp;"-"&amp;M$1,Datos_trabajo_input!$E$6:O822,7,0)</f>
        <v>4.7364772368282491E-3</v>
      </c>
      <c r="N728" s="296">
        <f>VLOOKUP($A728&amp;"-"&amp;N$1,Datos_trabajo_input!$E$6:P822,7,0)</f>
        <v>0.32259527068927191</v>
      </c>
      <c r="O728" s="296">
        <f>VLOOKUP($A728&amp;"-"&amp;O$1,Datos_trabajo_input!$E$6:Q822,7,0)</f>
        <v>2.696508593960242E-2</v>
      </c>
      <c r="P728" s="297">
        <f t="shared" si="101"/>
        <v>24.851413837782431</v>
      </c>
      <c r="Q728" s="297">
        <f t="shared" si="102"/>
        <v>11.685597117135488</v>
      </c>
      <c r="R728" s="297">
        <f t="shared" si="103"/>
        <v>9.7429086148625483</v>
      </c>
      <c r="S728" s="297">
        <f t="shared" si="104"/>
        <v>0.68399655411991755</v>
      </c>
      <c r="T728" s="297">
        <f t="shared" si="105"/>
        <v>0.34449810894515598</v>
      </c>
      <c r="U728" s="297">
        <f t="shared" si="106"/>
        <v>23.463315698636116</v>
      </c>
      <c r="V728" s="297">
        <f t="shared" si="107"/>
        <v>1.9612510837183392</v>
      </c>
      <c r="W728" s="298">
        <f t="shared" si="108"/>
        <v>72.732981015199982</v>
      </c>
    </row>
    <row r="729" spans="1:23">
      <c r="A729" s="175">
        <v>2017</v>
      </c>
      <c r="B729" s="285">
        <v>2</v>
      </c>
      <c r="C729" s="285" t="s">
        <v>120</v>
      </c>
      <c r="D729" s="175" t="s">
        <v>368</v>
      </c>
      <c r="E729" s="299" t="s">
        <v>118</v>
      </c>
      <c r="F729" s="300">
        <v>3342.2835458433501</v>
      </c>
      <c r="G729" s="301">
        <v>283.90296553693003</v>
      </c>
      <c r="H729" s="302">
        <f t="shared" si="100"/>
        <v>8.4942812793369238E-2</v>
      </c>
      <c r="I729" s="296">
        <f>VLOOKUP($A729&amp;"-"&amp;I$1,Datos_trabajo_input!$E$6:K823,7,0)</f>
        <v>0.34168012215240973</v>
      </c>
      <c r="J729" s="296">
        <f>VLOOKUP($A729&amp;"-"&amp;J$1,Datos_trabajo_input!$E$6:L823,7,0)</f>
        <v>0.16066434998303439</v>
      </c>
      <c r="K729" s="296">
        <f>VLOOKUP($A729&amp;"-"&amp;K$1,Datos_trabajo_input!$E$6:M823,7,0)</f>
        <v>0.13395447950671019</v>
      </c>
      <c r="L729" s="296">
        <f>VLOOKUP($A729&amp;"-"&amp;L$1,Datos_trabajo_input!$E$6:N823,7,0)</f>
        <v>9.4042144921431658E-3</v>
      </c>
      <c r="M729" s="296">
        <f>VLOOKUP($A729&amp;"-"&amp;M$1,Datos_trabajo_input!$E$6:O823,7,0)</f>
        <v>4.7364772368282491E-3</v>
      </c>
      <c r="N729" s="296">
        <f>VLOOKUP($A729&amp;"-"&amp;N$1,Datos_trabajo_input!$E$6:P823,7,0)</f>
        <v>0.32259527068927191</v>
      </c>
      <c r="O729" s="296">
        <f>VLOOKUP($A729&amp;"-"&amp;O$1,Datos_trabajo_input!$E$6:Q823,7,0)</f>
        <v>2.696508593960242E-2</v>
      </c>
      <c r="P729" s="297">
        <f t="shared" si="101"/>
        <v>97.003999944089614</v>
      </c>
      <c r="Q729" s="297">
        <f t="shared" si="102"/>
        <v>45.613085416246676</v>
      </c>
      <c r="R729" s="297">
        <f t="shared" si="103"/>
        <v>38.030073978910941</v>
      </c>
      <c r="S729" s="297">
        <f t="shared" si="104"/>
        <v>2.6698843828648191</v>
      </c>
      <c r="T729" s="297">
        <f t="shared" si="105"/>
        <v>1.344699933733704</v>
      </c>
      <c r="U729" s="297">
        <f t="shared" si="106"/>
        <v>91.585754016872968</v>
      </c>
      <c r="V729" s="297">
        <f t="shared" si="107"/>
        <v>7.6554678642113023</v>
      </c>
      <c r="W729" s="298">
        <f t="shared" si="108"/>
        <v>283.90296553692997</v>
      </c>
    </row>
    <row r="730" spans="1:23">
      <c r="A730" s="175">
        <v>2017</v>
      </c>
      <c r="B730" s="285">
        <v>2</v>
      </c>
      <c r="C730" s="285" t="s">
        <v>120</v>
      </c>
      <c r="D730" s="175" t="s">
        <v>368</v>
      </c>
      <c r="E730" s="299" t="s">
        <v>32</v>
      </c>
      <c r="F730" s="300">
        <v>438.16998506439</v>
      </c>
      <c r="G730" s="301">
        <v>30.166998978670001</v>
      </c>
      <c r="H730" s="302">
        <f t="shared" si="100"/>
        <v>6.8847707526650634E-2</v>
      </c>
      <c r="I730" s="296">
        <f>VLOOKUP($A730&amp;"-"&amp;I$1,Datos_trabajo_input!$E$6:K824,7,0)</f>
        <v>0.34168012215240973</v>
      </c>
      <c r="J730" s="296">
        <f>VLOOKUP($A730&amp;"-"&amp;J$1,Datos_trabajo_input!$E$6:L824,7,0)</f>
        <v>0.16066434998303439</v>
      </c>
      <c r="K730" s="296">
        <f>VLOOKUP($A730&amp;"-"&amp;K$1,Datos_trabajo_input!$E$6:M824,7,0)</f>
        <v>0.13395447950671019</v>
      </c>
      <c r="L730" s="296">
        <f>VLOOKUP($A730&amp;"-"&amp;L$1,Datos_trabajo_input!$E$6:N824,7,0)</f>
        <v>9.4042144921431658E-3</v>
      </c>
      <c r="M730" s="296">
        <f>VLOOKUP($A730&amp;"-"&amp;M$1,Datos_trabajo_input!$E$6:O824,7,0)</f>
        <v>4.7364772368282491E-3</v>
      </c>
      <c r="N730" s="296">
        <f>VLOOKUP($A730&amp;"-"&amp;N$1,Datos_trabajo_input!$E$6:P824,7,0)</f>
        <v>0.32259527068927191</v>
      </c>
      <c r="O730" s="296">
        <f>VLOOKUP($A730&amp;"-"&amp;O$1,Datos_trabajo_input!$E$6:Q824,7,0)</f>
        <v>2.696508593960242E-2</v>
      </c>
      <c r="P730" s="297">
        <f t="shared" si="101"/>
        <v>10.307463896003586</v>
      </c>
      <c r="Q730" s="297">
        <f t="shared" si="102"/>
        <v>4.8467612818468782</v>
      </c>
      <c r="R730" s="297">
        <f t="shared" si="103"/>
        <v>4.041004646467198</v>
      </c>
      <c r="S730" s="297">
        <f t="shared" si="104"/>
        <v>0.28369692897967652</v>
      </c>
      <c r="T730" s="297">
        <f t="shared" si="105"/>
        <v>0.1428853039658915</v>
      </c>
      <c r="U730" s="297">
        <f t="shared" si="106"/>
        <v>9.7317312014070385</v>
      </c>
      <c r="V730" s="297">
        <f t="shared" si="107"/>
        <v>0.81345571999973498</v>
      </c>
      <c r="W730" s="298">
        <f t="shared" si="108"/>
        <v>30.166998978669998</v>
      </c>
    </row>
    <row r="731" spans="1:23">
      <c r="A731" s="175">
        <v>2017</v>
      </c>
      <c r="B731" s="285">
        <v>2</v>
      </c>
      <c r="C731" s="285" t="s">
        <v>120</v>
      </c>
      <c r="D731" s="175" t="s">
        <v>368</v>
      </c>
      <c r="E731" s="299" t="s">
        <v>33</v>
      </c>
      <c r="F731" s="300">
        <v>484.58914893442</v>
      </c>
      <c r="G731" s="301">
        <v>43.900477396639999</v>
      </c>
      <c r="H731" s="302">
        <f t="shared" si="100"/>
        <v>9.0593191145889859E-2</v>
      </c>
      <c r="I731" s="296">
        <f>VLOOKUP($A731&amp;"-"&amp;I$1,Datos_trabajo_input!$E$6:K825,7,0)</f>
        <v>0.34168012215240973</v>
      </c>
      <c r="J731" s="296">
        <f>VLOOKUP($A731&amp;"-"&amp;J$1,Datos_trabajo_input!$E$6:L825,7,0)</f>
        <v>0.16066434998303439</v>
      </c>
      <c r="K731" s="296">
        <f>VLOOKUP($A731&amp;"-"&amp;K$1,Datos_trabajo_input!$E$6:M825,7,0)</f>
        <v>0.13395447950671019</v>
      </c>
      <c r="L731" s="296">
        <f>VLOOKUP($A731&amp;"-"&amp;L$1,Datos_trabajo_input!$E$6:N825,7,0)</f>
        <v>9.4042144921431658E-3</v>
      </c>
      <c r="M731" s="296">
        <f>VLOOKUP($A731&amp;"-"&amp;M$1,Datos_trabajo_input!$E$6:O825,7,0)</f>
        <v>4.7364772368282491E-3</v>
      </c>
      <c r="N731" s="296">
        <f>VLOOKUP($A731&amp;"-"&amp;N$1,Datos_trabajo_input!$E$6:P825,7,0)</f>
        <v>0.32259527068927191</v>
      </c>
      <c r="O731" s="296">
        <f>VLOOKUP($A731&amp;"-"&amp;O$1,Datos_trabajo_input!$E$6:Q825,7,0)</f>
        <v>2.696508593960242E-2</v>
      </c>
      <c r="P731" s="297">
        <f t="shared" si="101"/>
        <v>14.999920479433056</v>
      </c>
      <c r="Q731" s="297">
        <f t="shared" si="102"/>
        <v>7.053241664876059</v>
      </c>
      <c r="R731" s="297">
        <f t="shared" si="103"/>
        <v>5.8806655997630068</v>
      </c>
      <c r="S731" s="297">
        <f t="shared" si="104"/>
        <v>0.41284950574548535</v>
      </c>
      <c r="T731" s="297">
        <f t="shared" si="105"/>
        <v>0.20793361187507842</v>
      </c>
      <c r="U731" s="297">
        <f t="shared" si="106"/>
        <v>14.162086389157343</v>
      </c>
      <c r="V731" s="297">
        <f t="shared" si="107"/>
        <v>1.183780145789971</v>
      </c>
      <c r="W731" s="298">
        <f t="shared" si="108"/>
        <v>43.900477396639999</v>
      </c>
    </row>
    <row r="732" spans="1:23">
      <c r="A732" s="175">
        <v>2017</v>
      </c>
      <c r="B732" s="285">
        <v>2</v>
      </c>
      <c r="C732" s="285" t="s">
        <v>120</v>
      </c>
      <c r="D732" s="175" t="s">
        <v>368</v>
      </c>
      <c r="E732" s="299" t="s">
        <v>35</v>
      </c>
      <c r="F732" s="300">
        <v>453.45405691915988</v>
      </c>
      <c r="G732" s="301">
        <v>48.849565969430003</v>
      </c>
      <c r="H732" s="302">
        <f t="shared" si="100"/>
        <v>0.10772770741389293</v>
      </c>
      <c r="I732" s="296">
        <f>VLOOKUP($A732&amp;"-"&amp;I$1,Datos_trabajo_input!$E$6:K826,7,0)</f>
        <v>0.34168012215240973</v>
      </c>
      <c r="J732" s="296">
        <f>VLOOKUP($A732&amp;"-"&amp;J$1,Datos_trabajo_input!$E$6:L826,7,0)</f>
        <v>0.16066434998303439</v>
      </c>
      <c r="K732" s="296">
        <f>VLOOKUP($A732&amp;"-"&amp;K$1,Datos_trabajo_input!$E$6:M826,7,0)</f>
        <v>0.13395447950671019</v>
      </c>
      <c r="L732" s="296">
        <f>VLOOKUP($A732&amp;"-"&amp;L$1,Datos_trabajo_input!$E$6:N826,7,0)</f>
        <v>9.4042144921431658E-3</v>
      </c>
      <c r="M732" s="296">
        <f>VLOOKUP($A732&amp;"-"&amp;M$1,Datos_trabajo_input!$E$6:O826,7,0)</f>
        <v>4.7364772368282491E-3</v>
      </c>
      <c r="N732" s="296">
        <f>VLOOKUP($A732&amp;"-"&amp;N$1,Datos_trabajo_input!$E$6:P826,7,0)</f>
        <v>0.32259527068927191</v>
      </c>
      <c r="O732" s="296">
        <f>VLOOKUP($A732&amp;"-"&amp;O$1,Datos_trabajo_input!$E$6:Q826,7,0)</f>
        <v>2.696508593960242E-2</v>
      </c>
      <c r="P732" s="297">
        <f t="shared" si="101"/>
        <v>16.69092566752704</v>
      </c>
      <c r="Q732" s="297">
        <f t="shared" si="102"/>
        <v>7.8483837634318281</v>
      </c>
      <c r="R732" s="297">
        <f t="shared" si="103"/>
        <v>6.5436181835636988</v>
      </c>
      <c r="S732" s="297">
        <f t="shared" si="104"/>
        <v>0.45939179622461723</v>
      </c>
      <c r="T732" s="297">
        <f t="shared" si="105"/>
        <v>0.23137485724314508</v>
      </c>
      <c r="U732" s="297">
        <f t="shared" si="106"/>
        <v>15.758638956961716</v>
      </c>
      <c r="V732" s="297">
        <f t="shared" si="107"/>
        <v>1.3172327444779579</v>
      </c>
      <c r="W732" s="298">
        <f t="shared" si="108"/>
        <v>48.849565969430003</v>
      </c>
    </row>
    <row r="733" spans="1:23">
      <c r="A733" s="175">
        <v>2017</v>
      </c>
      <c r="B733" s="285">
        <v>2</v>
      </c>
      <c r="C733" s="285" t="s">
        <v>120</v>
      </c>
      <c r="D733" s="175" t="s">
        <v>368</v>
      </c>
      <c r="E733" s="299" t="s">
        <v>36</v>
      </c>
      <c r="F733" s="300">
        <v>196.36781529596999</v>
      </c>
      <c r="G733" s="301">
        <v>17.98085453929</v>
      </c>
      <c r="H733" s="302">
        <f t="shared" si="100"/>
        <v>9.1567217938381865E-2</v>
      </c>
      <c r="I733" s="296">
        <f>VLOOKUP($A733&amp;"-"&amp;I$1,Datos_trabajo_input!$E$6:K827,7,0)</f>
        <v>0.34168012215240973</v>
      </c>
      <c r="J733" s="296">
        <f>VLOOKUP($A733&amp;"-"&amp;J$1,Datos_trabajo_input!$E$6:L827,7,0)</f>
        <v>0.16066434998303439</v>
      </c>
      <c r="K733" s="296">
        <f>VLOOKUP($A733&amp;"-"&amp;K$1,Datos_trabajo_input!$E$6:M827,7,0)</f>
        <v>0.13395447950671019</v>
      </c>
      <c r="L733" s="296">
        <f>VLOOKUP($A733&amp;"-"&amp;L$1,Datos_trabajo_input!$E$6:N827,7,0)</f>
        <v>9.4042144921431658E-3</v>
      </c>
      <c r="M733" s="296">
        <f>VLOOKUP($A733&amp;"-"&amp;M$1,Datos_trabajo_input!$E$6:O827,7,0)</f>
        <v>4.7364772368282491E-3</v>
      </c>
      <c r="N733" s="296">
        <f>VLOOKUP($A733&amp;"-"&amp;N$1,Datos_trabajo_input!$E$6:P827,7,0)</f>
        <v>0.32259527068927191</v>
      </c>
      <c r="O733" s="296">
        <f>VLOOKUP($A733&amp;"-"&amp;O$1,Datos_trabajo_input!$E$6:Q827,7,0)</f>
        <v>2.696508593960242E-2</v>
      </c>
      <c r="P733" s="297">
        <f t="shared" si="101"/>
        <v>6.1437005753893184</v>
      </c>
      <c r="Q733" s="297">
        <f t="shared" si="102"/>
        <v>2.8888823066945211</v>
      </c>
      <c r="R733" s="297">
        <f t="shared" si="103"/>
        <v>2.4086160108964592</v>
      </c>
      <c r="S733" s="297">
        <f t="shared" si="104"/>
        <v>0.16909581283950925</v>
      </c>
      <c r="T733" s="297">
        <f t="shared" si="105"/>
        <v>8.5165908224066986E-2</v>
      </c>
      <c r="U733" s="297">
        <f t="shared" si="106"/>
        <v>5.8005386373266807</v>
      </c>
      <c r="V733" s="297">
        <f t="shared" si="107"/>
        <v>0.48485528791944515</v>
      </c>
      <c r="W733" s="298">
        <f t="shared" si="108"/>
        <v>17.98085453929</v>
      </c>
    </row>
    <row r="734" spans="1:23">
      <c r="A734" s="175">
        <v>2017</v>
      </c>
      <c r="B734" s="285">
        <v>2</v>
      </c>
      <c r="C734" s="285" t="s">
        <v>120</v>
      </c>
      <c r="D734" s="175" t="s">
        <v>368</v>
      </c>
      <c r="E734" s="299" t="s">
        <v>37</v>
      </c>
      <c r="F734" s="300">
        <v>433.36701903074987</v>
      </c>
      <c r="G734" s="301">
        <v>35.969793615630003</v>
      </c>
      <c r="H734" s="302">
        <f t="shared" si="100"/>
        <v>8.3000763870029845E-2</v>
      </c>
      <c r="I734" s="296">
        <f>VLOOKUP($A734&amp;"-"&amp;I$1,Datos_trabajo_input!$E$6:K828,7,0)</f>
        <v>0.34168012215240973</v>
      </c>
      <c r="J734" s="296">
        <f>VLOOKUP($A734&amp;"-"&amp;J$1,Datos_trabajo_input!$E$6:L828,7,0)</f>
        <v>0.16066434998303439</v>
      </c>
      <c r="K734" s="296">
        <f>VLOOKUP($A734&amp;"-"&amp;K$1,Datos_trabajo_input!$E$6:M828,7,0)</f>
        <v>0.13395447950671019</v>
      </c>
      <c r="L734" s="296">
        <f>VLOOKUP($A734&amp;"-"&amp;L$1,Datos_trabajo_input!$E$6:N828,7,0)</f>
        <v>9.4042144921431658E-3</v>
      </c>
      <c r="M734" s="296">
        <f>VLOOKUP($A734&amp;"-"&amp;M$1,Datos_trabajo_input!$E$6:O828,7,0)</f>
        <v>4.7364772368282491E-3</v>
      </c>
      <c r="N734" s="296">
        <f>VLOOKUP($A734&amp;"-"&amp;N$1,Datos_trabajo_input!$E$6:P828,7,0)</f>
        <v>0.32259527068927191</v>
      </c>
      <c r="O734" s="296">
        <f>VLOOKUP($A734&amp;"-"&amp;O$1,Datos_trabajo_input!$E$6:Q828,7,0)</f>
        <v>2.696508593960242E-2</v>
      </c>
      <c r="P734" s="297">
        <f t="shared" si="101"/>
        <v>12.290163476385427</v>
      </c>
      <c r="Q734" s="297">
        <f t="shared" si="102"/>
        <v>5.7790635102790944</v>
      </c>
      <c r="R734" s="297">
        <f t="shared" si="103"/>
        <v>4.8183149817455044</v>
      </c>
      <c r="S734" s="297">
        <f t="shared" si="104"/>
        <v>0.3382676543995064</v>
      </c>
      <c r="T734" s="297">
        <f t="shared" si="105"/>
        <v>0.17037010867384159</v>
      </c>
      <c r="U734" s="297">
        <f t="shared" si="106"/>
        <v>11.603685308071405</v>
      </c>
      <c r="V734" s="297">
        <f t="shared" si="107"/>
        <v>0.96992857607522553</v>
      </c>
      <c r="W734" s="298">
        <f t="shared" si="108"/>
        <v>35.969793615630003</v>
      </c>
    </row>
    <row r="735" spans="1:23">
      <c r="A735" s="175">
        <v>2017</v>
      </c>
      <c r="B735" s="285">
        <v>2</v>
      </c>
      <c r="C735" s="285" t="s">
        <v>120</v>
      </c>
      <c r="D735" s="175" t="s">
        <v>368</v>
      </c>
      <c r="E735" s="299" t="s">
        <v>38</v>
      </c>
      <c r="F735" s="300">
        <v>59.859560328699999</v>
      </c>
      <c r="G735" s="301">
        <v>6.4690325195899998</v>
      </c>
      <c r="H735" s="302">
        <f t="shared" si="100"/>
        <v>0.10807016429902487</v>
      </c>
      <c r="I735" s="296">
        <f>VLOOKUP($A735&amp;"-"&amp;I$1,Datos_trabajo_input!$E$6:K829,7,0)</f>
        <v>0.34168012215240973</v>
      </c>
      <c r="J735" s="296">
        <f>VLOOKUP($A735&amp;"-"&amp;J$1,Datos_trabajo_input!$E$6:L829,7,0)</f>
        <v>0.16066434998303439</v>
      </c>
      <c r="K735" s="296">
        <f>VLOOKUP($A735&amp;"-"&amp;K$1,Datos_trabajo_input!$E$6:M829,7,0)</f>
        <v>0.13395447950671019</v>
      </c>
      <c r="L735" s="296">
        <f>VLOOKUP($A735&amp;"-"&amp;L$1,Datos_trabajo_input!$E$6:N829,7,0)</f>
        <v>9.4042144921431658E-3</v>
      </c>
      <c r="M735" s="296">
        <f>VLOOKUP($A735&amp;"-"&amp;M$1,Datos_trabajo_input!$E$6:O829,7,0)</f>
        <v>4.7364772368282491E-3</v>
      </c>
      <c r="N735" s="296">
        <f>VLOOKUP($A735&amp;"-"&amp;N$1,Datos_trabajo_input!$E$6:P829,7,0)</f>
        <v>0.32259527068927191</v>
      </c>
      <c r="O735" s="296">
        <f>VLOOKUP($A735&amp;"-"&amp;O$1,Datos_trabajo_input!$E$6:Q829,7,0)</f>
        <v>2.696508593960242E-2</v>
      </c>
      <c r="P735" s="297">
        <f t="shared" si="101"/>
        <v>2.2103398215014218</v>
      </c>
      <c r="Q735" s="297">
        <f t="shared" si="102"/>
        <v>1.0393429047790386</v>
      </c>
      <c r="R735" s="297">
        <f t="shared" si="103"/>
        <v>0.86655588407366035</v>
      </c>
      <c r="S735" s="297">
        <f t="shared" si="104"/>
        <v>6.0836169370873695E-2</v>
      </c>
      <c r="T735" s="297">
        <f t="shared" si="105"/>
        <v>3.0640425273339728E-2</v>
      </c>
      <c r="U735" s="297">
        <f t="shared" si="106"/>
        <v>2.0868792967548386</v>
      </c>
      <c r="V735" s="297">
        <f t="shared" si="107"/>
        <v>0.17443801783682711</v>
      </c>
      <c r="W735" s="298">
        <f t="shared" si="108"/>
        <v>6.4690325195900016</v>
      </c>
    </row>
    <row r="736" spans="1:23">
      <c r="A736" s="178">
        <v>2017</v>
      </c>
      <c r="B736" s="285">
        <v>2</v>
      </c>
      <c r="C736" s="285" t="s">
        <v>120</v>
      </c>
      <c r="D736" s="178" t="s">
        <v>368</v>
      </c>
      <c r="E736" s="304" t="s">
        <v>39</v>
      </c>
      <c r="F736" s="305">
        <v>79.281717221649998</v>
      </c>
      <c r="G736" s="306">
        <v>7.4588704428300003</v>
      </c>
      <c r="H736" s="307">
        <f t="shared" si="100"/>
        <v>9.4080586347253789E-2</v>
      </c>
      <c r="I736" s="296">
        <f>VLOOKUP($A736&amp;"-"&amp;I$1,Datos_trabajo_input!$E$6:K830,7,0)</f>
        <v>0.34168012215240973</v>
      </c>
      <c r="J736" s="296">
        <f>VLOOKUP($A736&amp;"-"&amp;J$1,Datos_trabajo_input!$E$6:L830,7,0)</f>
        <v>0.16066434998303439</v>
      </c>
      <c r="K736" s="296">
        <f>VLOOKUP($A736&amp;"-"&amp;K$1,Datos_trabajo_input!$E$6:M830,7,0)</f>
        <v>0.13395447950671019</v>
      </c>
      <c r="L736" s="296">
        <f>VLOOKUP($A736&amp;"-"&amp;L$1,Datos_trabajo_input!$E$6:N830,7,0)</f>
        <v>9.4042144921431658E-3</v>
      </c>
      <c r="M736" s="296">
        <f>VLOOKUP($A736&amp;"-"&amp;M$1,Datos_trabajo_input!$E$6:O830,7,0)</f>
        <v>4.7364772368282491E-3</v>
      </c>
      <c r="N736" s="296">
        <f>VLOOKUP($A736&amp;"-"&amp;N$1,Datos_trabajo_input!$E$6:P830,7,0)</f>
        <v>0.32259527068927191</v>
      </c>
      <c r="O736" s="296">
        <f>VLOOKUP($A736&amp;"-"&amp;O$1,Datos_trabajo_input!$E$6:Q830,7,0)</f>
        <v>2.696508593960242E-2</v>
      </c>
      <c r="P736" s="297">
        <f t="shared" si="101"/>
        <v>2.548547764025153</v>
      </c>
      <c r="Q736" s="297">
        <f t="shared" si="102"/>
        <v>1.1983745713049498</v>
      </c>
      <c r="R736" s="297">
        <f t="shared" si="103"/>
        <v>0.99914910787727762</v>
      </c>
      <c r="S736" s="297">
        <f t="shared" si="104"/>
        <v>7.0144817513480201E-2</v>
      </c>
      <c r="T736" s="297">
        <f t="shared" si="105"/>
        <v>3.5328770064915339E-2</v>
      </c>
      <c r="U736" s="297">
        <f t="shared" si="106"/>
        <v>2.4061963295409532</v>
      </c>
      <c r="V736" s="297">
        <f t="shared" si="107"/>
        <v>0.20112908250327133</v>
      </c>
      <c r="W736" s="298">
        <f t="shared" si="108"/>
        <v>7.4588704428300012</v>
      </c>
    </row>
    <row r="737" spans="7:8" s="285" customFormat="1">
      <c r="G737" s="308"/>
      <c r="H737" s="308"/>
    </row>
    <row r="738" spans="7:8" s="285" customFormat="1">
      <c r="G738" s="308"/>
      <c r="H738" s="308"/>
    </row>
  </sheetData>
  <pageMargins left="0.75" right="0.75" top="1" bottom="1" header="0" footer="0"/>
  <pageSetup scale="2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zoomScale="85" zoomScaleNormal="85" workbookViewId="0">
      <selection activeCell="A2" sqref="A2"/>
    </sheetView>
  </sheetViews>
  <sheetFormatPr baseColWidth="10" defaultRowHeight="15"/>
  <cols>
    <col min="1" max="1" width="12.85546875" style="299"/>
    <col min="2" max="11" width="12.85546875" style="285"/>
    <col min="18" max="18" width="42" bestFit="1" customWidth="1"/>
  </cols>
  <sheetData>
    <row r="1" spans="1:18" ht="89.25">
      <c r="A1" s="286" t="s">
        <v>47</v>
      </c>
      <c r="B1" s="288" t="s">
        <v>89</v>
      </c>
      <c r="C1" s="150" t="s">
        <v>90</v>
      </c>
      <c r="D1" s="287" t="s">
        <v>48</v>
      </c>
      <c r="E1" s="290" t="s">
        <v>386</v>
      </c>
      <c r="F1" s="290" t="s">
        <v>385</v>
      </c>
      <c r="G1" s="290" t="s">
        <v>381</v>
      </c>
      <c r="H1" s="290" t="s">
        <v>378</v>
      </c>
      <c r="I1" s="290" t="s">
        <v>382</v>
      </c>
      <c r="J1" s="290" t="s">
        <v>383</v>
      </c>
      <c r="K1" s="290" t="s">
        <v>384</v>
      </c>
      <c r="L1" t="str">
        <f>"Var"&amp;E1</f>
        <v>Var452010 - Construcción de edificios completos o de partes de edificios</v>
      </c>
      <c r="M1" t="str">
        <f t="shared" ref="M1:Q1" si="0">"Var"&amp;F1</f>
        <v>Var452020 - Obras de ingeniería</v>
      </c>
      <c r="N1" t="str">
        <f t="shared" si="0"/>
        <v>Var451010 - Preparación del terreno, excavaciones y movimientos de tierras</v>
      </c>
      <c r="O1" t="str">
        <f t="shared" si="0"/>
        <v>Var451020 - Servicios de demolición y el derribo de edificios y otras estructuras</v>
      </c>
      <c r="P1" t="str">
        <f t="shared" si="0"/>
        <v>Var455000 - Alquiler de equipo de construcción o demolición dotado de operarios</v>
      </c>
      <c r="Q1" t="str">
        <f t="shared" si="0"/>
        <v>Var454000 - Obras menores en construcción (contratistas, albañiles, carpinteros)</v>
      </c>
      <c r="R1" t="str">
        <f>"Var"&amp;K1</f>
        <v>Var453000 - Acondicionamiento de edificios</v>
      </c>
    </row>
    <row r="2" spans="1:18">
      <c r="A2" s="172">
        <v>2013</v>
      </c>
      <c r="B2" s="285">
        <v>12</v>
      </c>
      <c r="C2" s="285" t="s">
        <v>130</v>
      </c>
      <c r="D2" s="172" t="s">
        <v>34</v>
      </c>
      <c r="E2" s="297">
        <f>AVERAGEIFS(Trabajo!P:P,Trabajo!$E:$E,Trabajo_sect_Anio!$D2,Trabajo!$A:$A,Trabajo_sect_Anio!$A2)</f>
        <v>25.292678632069592</v>
      </c>
      <c r="F2" s="297">
        <f>AVERAGEIFS(Trabajo!Q:Q,Trabajo!$E:$E,Trabajo_sect_Anio!$D2,Trabajo!$A:$A,Trabajo_sect_Anio!$A2)</f>
        <v>11.267762850335764</v>
      </c>
      <c r="G2" s="297">
        <f>AVERAGEIFS(Trabajo!R:R,Trabajo!$E:$E,Trabajo_sect_Anio!$D2,Trabajo!$A:$A,Trabajo_sect_Anio!$A2)</f>
        <v>10.256691525542349</v>
      </c>
      <c r="H2" s="297">
        <f>AVERAGEIFS(Trabajo!S:S,Trabajo!$E:$E,Trabajo_sect_Anio!$D2,Trabajo!$A:$A,Trabajo_sect_Anio!$A2)</f>
        <v>0.47363238148603098</v>
      </c>
      <c r="I2" s="297">
        <f>AVERAGEIFS(Trabajo!T:T,Trabajo!$E:$E,Trabajo_sect_Anio!$D2,Trabajo!$A:$A,Trabajo_sect_Anio!$A2)</f>
        <v>9.3442262596931211E-2</v>
      </c>
      <c r="J2" s="297">
        <f>AVERAGEIFS(Trabajo!U:U,Trabajo!$E:$E,Trabajo_sect_Anio!$D2,Trabajo!$A:$A,Trabajo_sect_Anio!$A2)</f>
        <v>17.835797486011362</v>
      </c>
      <c r="K2" s="297">
        <f>AVERAGEIFS(Trabajo!V:V,Trabajo!$E:$E,Trabajo_sect_Anio!$D2,Trabajo!$A:$A,Trabajo_sect_Anio!$A2)</f>
        <v>1.7475633916434246</v>
      </c>
      <c r="L2" t="s">
        <v>548</v>
      </c>
      <c r="M2" t="s">
        <v>548</v>
      </c>
      <c r="N2" t="s">
        <v>548</v>
      </c>
      <c r="O2" t="s">
        <v>548</v>
      </c>
      <c r="P2" t="s">
        <v>548</v>
      </c>
      <c r="Q2" t="s">
        <v>548</v>
      </c>
      <c r="R2" t="s">
        <v>548</v>
      </c>
    </row>
    <row r="3" spans="1:18">
      <c r="A3" s="172">
        <v>2013</v>
      </c>
      <c r="B3" s="285">
        <v>12</v>
      </c>
      <c r="C3" s="285" t="s">
        <v>130</v>
      </c>
      <c r="D3" s="299" t="s">
        <v>25</v>
      </c>
      <c r="E3" s="297">
        <f>AVERAGEIFS(Trabajo!P:P,Trabajo!$E:$E,Trabajo_sect_Anio!$D3,Trabajo!$A:$A,Trabajo_sect_Anio!$A3)</f>
        <v>1.2196658611984454</v>
      </c>
      <c r="F3" s="297">
        <f>AVERAGEIFS(Trabajo!Q:Q,Trabajo!$E:$E,Trabajo_sect_Anio!$D3,Trabajo!$A:$A,Trabajo_sect_Anio!$A3)</f>
        <v>0.54335509024376105</v>
      </c>
      <c r="G3" s="297">
        <f>AVERAGEIFS(Trabajo!R:R,Trabajo!$E:$E,Trabajo_sect_Anio!$D3,Trabajo!$A:$A,Trabajo_sect_Anio!$A3)</f>
        <v>0.49459911638958687</v>
      </c>
      <c r="H3" s="297">
        <f>AVERAGEIFS(Trabajo!S:S,Trabajo!$E:$E,Trabajo_sect_Anio!$D3,Trabajo!$A:$A,Trabajo_sect_Anio!$A3)</f>
        <v>2.283954399848246E-2</v>
      </c>
      <c r="I3" s="297">
        <f>AVERAGEIFS(Trabajo!T:T,Trabajo!$E:$E,Trabajo_sect_Anio!$D3,Trabajo!$A:$A,Trabajo_sect_Anio!$A3)</f>
        <v>4.505981329241752E-3</v>
      </c>
      <c r="J3" s="297">
        <f>AVERAGEIFS(Trabajo!U:U,Trabajo!$E:$E,Trabajo_sect_Anio!$D3,Trabajo!$A:$A,Trabajo_sect_Anio!$A3)</f>
        <v>0.86007945688104048</v>
      </c>
      <c r="K3" s="297">
        <f>AVERAGEIFS(Trabajo!V:V,Trabajo!$E:$E,Trabajo_sect_Anio!$D3,Trabajo!$A:$A,Trabajo_sect_Anio!$A3)</f>
        <v>8.4271161630350686E-2</v>
      </c>
      <c r="L3" t="s">
        <v>548</v>
      </c>
      <c r="M3" t="s">
        <v>548</v>
      </c>
      <c r="N3" t="s">
        <v>548</v>
      </c>
      <c r="O3" t="s">
        <v>548</v>
      </c>
      <c r="P3" t="s">
        <v>548</v>
      </c>
      <c r="Q3" t="s">
        <v>548</v>
      </c>
      <c r="R3" t="s">
        <v>548</v>
      </c>
    </row>
    <row r="4" spans="1:18">
      <c r="A4" s="172">
        <v>2013</v>
      </c>
      <c r="B4" s="285">
        <v>12</v>
      </c>
      <c r="C4" s="285" t="s">
        <v>130</v>
      </c>
      <c r="D4" s="299" t="s">
        <v>26</v>
      </c>
      <c r="E4" s="297">
        <f>AVERAGEIFS(Trabajo!P:P,Trabajo!$E:$E,Trabajo_sect_Anio!$D4,Trabajo!$A:$A,Trabajo_sect_Anio!$A4)</f>
        <v>5.0141243489654066</v>
      </c>
      <c r="F4" s="297">
        <f>AVERAGEIFS(Trabajo!Q:Q,Trabajo!$E:$E,Trabajo_sect_Anio!$D4,Trabajo!$A:$A,Trabajo_sect_Anio!$A4)</f>
        <v>2.2337675217444302</v>
      </c>
      <c r="G4" s="297">
        <f>AVERAGEIFS(Trabajo!R:R,Trabajo!$E:$E,Trabajo_sect_Anio!$D4,Trabajo!$A:$A,Trabajo_sect_Anio!$A4)</f>
        <v>2.0333285954474194</v>
      </c>
      <c r="H4" s="297">
        <f>AVERAGEIFS(Trabajo!S:S,Trabajo!$E:$E,Trabajo_sect_Anio!$D4,Trabajo!$A:$A,Trabajo_sect_Anio!$A4)</f>
        <v>9.3894825890699099E-2</v>
      </c>
      <c r="I4" s="297">
        <f>AVERAGEIFS(Trabajo!T:T,Trabajo!$E:$E,Trabajo_sect_Anio!$D4,Trabajo!$A:$A,Trabajo_sect_Anio!$A4)</f>
        <v>1.8524377387044447E-2</v>
      </c>
      <c r="J4" s="297">
        <f>AVERAGEIFS(Trabajo!U:U,Trabajo!$E:$E,Trabajo_sect_Anio!$D4,Trabajo!$A:$A,Trabajo_sect_Anio!$A4)</f>
        <v>3.5358416464609861</v>
      </c>
      <c r="K4" s="297">
        <f>AVERAGEIFS(Trabajo!V:V,Trabajo!$E:$E,Trabajo_sect_Anio!$D4,Trabajo!$A:$A,Trabajo_sect_Anio!$A4)</f>
        <v>0.34644413432310567</v>
      </c>
      <c r="L4" t="s">
        <v>548</v>
      </c>
      <c r="M4" t="s">
        <v>548</v>
      </c>
      <c r="N4" t="s">
        <v>548</v>
      </c>
      <c r="O4" t="s">
        <v>548</v>
      </c>
      <c r="P4" t="s">
        <v>548</v>
      </c>
      <c r="Q4" t="s">
        <v>548</v>
      </c>
      <c r="R4" t="s">
        <v>548</v>
      </c>
    </row>
    <row r="5" spans="1:18">
      <c r="A5" s="172">
        <v>2013</v>
      </c>
      <c r="B5" s="285">
        <v>12</v>
      </c>
      <c r="C5" s="285" t="s">
        <v>130</v>
      </c>
      <c r="D5" s="299" t="s">
        <v>27</v>
      </c>
      <c r="E5" s="297">
        <f>AVERAGEIFS(Trabajo!P:P,Trabajo!$E:$E,Trabajo_sect_Anio!$D5,Trabajo!$A:$A,Trabajo_sect_Anio!$A5)</f>
        <v>6.4382946883782246</v>
      </c>
      <c r="F5" s="297">
        <f>AVERAGEIFS(Trabajo!Q:Q,Trabajo!$E:$E,Trabajo_sect_Anio!$D5,Trabajo!$A:$A,Trabajo_sect_Anio!$A5)</f>
        <v>2.8682283424595179</v>
      </c>
      <c r="G5" s="297">
        <f>AVERAGEIFS(Trabajo!R:R,Trabajo!$E:$E,Trabajo_sect_Anio!$D5,Trabajo!$A:$A,Trabajo_sect_Anio!$A5)</f>
        <v>2.6108584041195257</v>
      </c>
      <c r="H5" s="297">
        <f>AVERAGEIFS(Trabajo!S:S,Trabajo!$E:$E,Trabajo_sect_Anio!$D5,Trabajo!$A:$A,Trabajo_sect_Anio!$A5)</f>
        <v>0.12056393434339557</v>
      </c>
      <c r="I5" s="297">
        <f>AVERAGEIFS(Trabajo!T:T,Trabajo!$E:$E,Trabajo_sect_Anio!$D5,Trabajo!$A:$A,Trabajo_sect_Anio!$A5)</f>
        <v>2.3785888070592173E-2</v>
      </c>
      <c r="J5" s="297">
        <f>AVERAGEIFS(Trabajo!U:U,Trabajo!$E:$E,Trabajo_sect_Anio!$D5,Trabajo!$A:$A,Trabajo_sect_Anio!$A5)</f>
        <v>4.5401328142277668</v>
      </c>
      <c r="K5" s="297">
        <f>AVERAGEIFS(Trabajo!V:V,Trabajo!$E:$E,Trabajo_sect_Anio!$D5,Trabajo!$A:$A,Trabajo_sect_Anio!$A5)</f>
        <v>0.4448452560400657</v>
      </c>
      <c r="L5" t="s">
        <v>548</v>
      </c>
      <c r="M5" t="s">
        <v>548</v>
      </c>
      <c r="N5" t="s">
        <v>548</v>
      </c>
      <c r="O5" t="s">
        <v>548</v>
      </c>
      <c r="P5" t="s">
        <v>548</v>
      </c>
      <c r="Q5" t="s">
        <v>548</v>
      </c>
      <c r="R5" t="s">
        <v>548</v>
      </c>
    </row>
    <row r="6" spans="1:18">
      <c r="A6" s="172">
        <v>2013</v>
      </c>
      <c r="B6" s="285">
        <v>12</v>
      </c>
      <c r="C6" s="285" t="s">
        <v>130</v>
      </c>
      <c r="D6" s="299" t="s">
        <v>28</v>
      </c>
      <c r="E6" s="297">
        <f>AVERAGEIFS(Trabajo!P:P,Trabajo!$E:$E,Trabajo_sect_Anio!$D6,Trabajo!$A:$A,Trabajo_sect_Anio!$A6)</f>
        <v>3.6791313842349096</v>
      </c>
      <c r="F6" s="297">
        <f>AVERAGEIFS(Trabajo!Q:Q,Trabajo!$E:$E,Trabajo_sect_Anio!$D6,Trabajo!$A:$A,Trabajo_sect_Anio!$A6)</f>
        <v>1.639034779029823</v>
      </c>
      <c r="G6" s="297">
        <f>AVERAGEIFS(Trabajo!R:R,Trabajo!$E:$E,Trabajo_sect_Anio!$D6,Trabajo!$A:$A,Trabajo_sect_Anio!$A6)</f>
        <v>1.4919620115756524</v>
      </c>
      <c r="H6" s="297">
        <f>AVERAGEIFS(Trabajo!S:S,Trabajo!$E:$E,Trabajo_sect_Anio!$D6,Trabajo!$A:$A,Trabajo_sect_Anio!$A6)</f>
        <v>6.8895658884690944E-2</v>
      </c>
      <c r="I6" s="297">
        <f>AVERAGEIFS(Trabajo!T:T,Trabajo!$E:$E,Trabajo_sect_Anio!$D6,Trabajo!$A:$A,Trabajo_sect_Anio!$A6)</f>
        <v>1.3592327089404799E-2</v>
      </c>
      <c r="J6" s="297">
        <f>AVERAGEIFS(Trabajo!U:U,Trabajo!$E:$E,Trabajo_sect_Anio!$D6,Trabajo!$A:$A,Trabajo_sect_Anio!$A6)</f>
        <v>2.5944362496441946</v>
      </c>
      <c r="K6" s="297">
        <f>AVERAGEIFS(Trabajo!V:V,Trabajo!$E:$E,Trabajo_sect_Anio!$D6,Trabajo!$A:$A,Trabajo_sect_Anio!$A6)</f>
        <v>0.2542046025913241</v>
      </c>
      <c r="L6" t="s">
        <v>548</v>
      </c>
      <c r="M6" t="s">
        <v>548</v>
      </c>
      <c r="N6" t="s">
        <v>548</v>
      </c>
      <c r="O6" t="s">
        <v>548</v>
      </c>
      <c r="P6" t="s">
        <v>548</v>
      </c>
      <c r="Q6" t="s">
        <v>548</v>
      </c>
      <c r="R6" t="s">
        <v>548</v>
      </c>
    </row>
    <row r="7" spans="1:18">
      <c r="A7" s="172">
        <v>2013</v>
      </c>
      <c r="B7" s="285">
        <v>12</v>
      </c>
      <c r="C7" s="285" t="s">
        <v>130</v>
      </c>
      <c r="D7" s="299" t="s">
        <v>29</v>
      </c>
      <c r="E7" s="297">
        <f>AVERAGEIFS(Trabajo!P:P,Trabajo!$E:$E,Trabajo_sect_Anio!$D7,Trabajo!$A:$A,Trabajo_sect_Anio!$A7)</f>
        <v>11.909529333451912</v>
      </c>
      <c r="F7" s="297">
        <f>AVERAGEIFS(Trabajo!Q:Q,Trabajo!$E:$E,Trabajo_sect_Anio!$D7,Trabajo!$A:$A,Trabajo_sect_Anio!$A7)</f>
        <v>5.3056362333368643</v>
      </c>
      <c r="G7" s="297">
        <f>AVERAGEIFS(Trabajo!R:R,Trabajo!$E:$E,Trabajo_sect_Anio!$D7,Trabajo!$A:$A,Trabajo_sect_Anio!$A7)</f>
        <v>4.8295544479315202</v>
      </c>
      <c r="H7" s="297">
        <f>AVERAGEIFS(Trabajo!S:S,Trabajo!$E:$E,Trabajo_sect_Anio!$D7,Trabajo!$A:$A,Trabajo_sect_Anio!$A7)</f>
        <v>0.22301863802707136</v>
      </c>
      <c r="I7" s="297">
        <f>AVERAGEIFS(Trabajo!T:T,Trabajo!$E:$E,Trabajo_sect_Anio!$D7,Trabajo!$A:$A,Trabajo_sect_Anio!$A7)</f>
        <v>4.3999031639584345E-2</v>
      </c>
      <c r="J7" s="297">
        <f>AVERAGEIFS(Trabajo!U:U,Trabajo!$E:$E,Trabajo_sect_Anio!$D7,Trabajo!$A:$A,Trabajo_sect_Anio!$A7)</f>
        <v>8.3983178071076097</v>
      </c>
      <c r="K7" s="297">
        <f>AVERAGEIFS(Trabajo!V:V,Trabajo!$E:$E,Trabajo_sect_Anio!$D7,Trabajo!$A:$A,Trabajo_sect_Anio!$A7)</f>
        <v>0.82287280748725766</v>
      </c>
      <c r="L7" t="s">
        <v>548</v>
      </c>
      <c r="M7" t="s">
        <v>548</v>
      </c>
      <c r="N7" t="s">
        <v>548</v>
      </c>
      <c r="O7" t="s">
        <v>548</v>
      </c>
      <c r="P7" t="s">
        <v>548</v>
      </c>
      <c r="Q7" t="s">
        <v>548</v>
      </c>
      <c r="R7" t="s">
        <v>548</v>
      </c>
    </row>
    <row r="8" spans="1:18">
      <c r="A8" s="172">
        <v>2013</v>
      </c>
      <c r="B8" s="285">
        <v>12</v>
      </c>
      <c r="C8" s="285" t="s">
        <v>130</v>
      </c>
      <c r="D8" s="299" t="s">
        <v>30</v>
      </c>
      <c r="E8" s="297">
        <f>AVERAGEIFS(Trabajo!P:P,Trabajo!$E:$E,Trabajo_sect_Anio!$D8,Trabajo!$A:$A,Trabajo_sect_Anio!$A8)</f>
        <v>27.898155255239711</v>
      </c>
      <c r="F8" s="297">
        <f>AVERAGEIFS(Trabajo!Q:Q,Trabajo!$E:$E,Trabajo_sect_Anio!$D8,Trabajo!$A:$A,Trabajo_sect_Anio!$A8)</f>
        <v>12.428489759851407</v>
      </c>
      <c r="G8" s="297">
        <f>AVERAGEIFS(Trabajo!R:R,Trabajo!$E:$E,Trabajo_sect_Anio!$D8,Trabajo!$A:$A,Trabajo_sect_Anio!$A8)</f>
        <v>11.313264867955505</v>
      </c>
      <c r="H8" s="297">
        <f>AVERAGEIFS(Trabajo!S:S,Trabajo!$E:$E,Trabajo_sect_Anio!$D8,Trabajo!$A:$A,Trabajo_sect_Anio!$A8)</f>
        <v>0.52242270993995588</v>
      </c>
      <c r="I8" s="297">
        <f>AVERAGEIFS(Trabajo!T:T,Trabajo!$E:$E,Trabajo_sect_Anio!$D8,Trabajo!$A:$A,Trabajo_sect_Anio!$A8)</f>
        <v>0.10306803748436182</v>
      </c>
      <c r="J8" s="297">
        <f>AVERAGEIFS(Trabajo!U:U,Trabajo!$E:$E,Trabajo_sect_Anio!$D8,Trabajo!$A:$A,Trabajo_sect_Anio!$A8)</f>
        <v>19.673117845843745</v>
      </c>
      <c r="K8" s="297">
        <f>AVERAGEIFS(Trabajo!V:V,Trabajo!$E:$E,Trabajo_sect_Anio!$D8,Trabajo!$A:$A,Trabajo_sect_Anio!$A8)</f>
        <v>1.9275852719144053</v>
      </c>
      <c r="L8" t="s">
        <v>548</v>
      </c>
      <c r="M8" t="s">
        <v>548</v>
      </c>
      <c r="N8" t="s">
        <v>548</v>
      </c>
      <c r="O8" t="s">
        <v>548</v>
      </c>
      <c r="P8" t="s">
        <v>548</v>
      </c>
      <c r="Q8" t="s">
        <v>548</v>
      </c>
      <c r="R8" t="s">
        <v>548</v>
      </c>
    </row>
    <row r="9" spans="1:18">
      <c r="A9" s="172">
        <v>2013</v>
      </c>
      <c r="B9" s="285">
        <v>12</v>
      </c>
      <c r="C9" s="285" t="s">
        <v>130</v>
      </c>
      <c r="D9" s="299" t="s">
        <v>118</v>
      </c>
      <c r="E9" s="297">
        <f>AVERAGEIFS(Trabajo!P:P,Trabajo!$E:$E,Trabajo_sect_Anio!$D9,Trabajo!$A:$A,Trabajo_sect_Anio!$A9)</f>
        <v>110.54693525110861</v>
      </c>
      <c r="F9" s="297">
        <f>AVERAGEIFS(Trabajo!Q:Q,Trabajo!$E:$E,Trabajo_sect_Anio!$D9,Trabajo!$A:$A,Trabajo_sect_Anio!$A9)</f>
        <v>49.248111216719757</v>
      </c>
      <c r="G9" s="297">
        <f>AVERAGEIFS(Trabajo!R:R,Trabajo!$E:$E,Trabajo_sect_Anio!$D9,Trabajo!$A:$A,Trabajo_sect_Anio!$A9)</f>
        <v>44.829012792938265</v>
      </c>
      <c r="H9" s="297">
        <f>AVERAGEIFS(Trabajo!S:S,Trabajo!$E:$E,Trabajo_sect_Anio!$D9,Trabajo!$A:$A,Trabajo_sect_Anio!$A9)</f>
        <v>2.0701092585178809</v>
      </c>
      <c r="I9" s="297">
        <f>AVERAGEIFS(Trabajo!T:T,Trabajo!$E:$E,Trabajo_sect_Anio!$D9,Trabajo!$A:$A,Trabajo_sect_Anio!$A9)</f>
        <v>0.4084089274721</v>
      </c>
      <c r="J9" s="297">
        <f>AVERAGEIFS(Trabajo!U:U,Trabajo!$E:$E,Trabajo_sect_Anio!$D9,Trabajo!$A:$A,Trabajo_sect_Anio!$A9)</f>
        <v>77.955078563248577</v>
      </c>
      <c r="K9" s="297">
        <f>AVERAGEIFS(Trabajo!V:V,Trabajo!$E:$E,Trabajo_sect_Anio!$D9,Trabajo!$A:$A,Trabajo_sect_Anio!$A9)</f>
        <v>7.6380908449239096</v>
      </c>
      <c r="L9" t="s">
        <v>548</v>
      </c>
      <c r="M9" t="s">
        <v>548</v>
      </c>
      <c r="N9" t="s">
        <v>548</v>
      </c>
      <c r="O9" t="s">
        <v>548</v>
      </c>
      <c r="P9" t="s">
        <v>548</v>
      </c>
      <c r="Q9" t="s">
        <v>548</v>
      </c>
      <c r="R9" t="s">
        <v>548</v>
      </c>
    </row>
    <row r="10" spans="1:18">
      <c r="A10" s="172">
        <v>2013</v>
      </c>
      <c r="B10" s="285">
        <v>12</v>
      </c>
      <c r="C10" s="285" t="s">
        <v>130</v>
      </c>
      <c r="D10" s="299" t="s">
        <v>32</v>
      </c>
      <c r="E10" s="297">
        <f>AVERAGEIFS(Trabajo!P:P,Trabajo!$E:$E,Trabajo_sect_Anio!$D10,Trabajo!$A:$A,Trabajo_sect_Anio!$A10)</f>
        <v>12.010380731786945</v>
      </c>
      <c r="F10" s="297">
        <f>AVERAGEIFS(Trabajo!Q:Q,Trabajo!$E:$E,Trabajo_sect_Anio!$D10,Trabajo!$A:$A,Trabajo_sect_Anio!$A10)</f>
        <v>5.3505650309582853</v>
      </c>
      <c r="G10" s="297">
        <f>AVERAGEIFS(Trabajo!R:R,Trabajo!$E:$E,Trabajo_sect_Anio!$D10,Trabajo!$A:$A,Trabajo_sect_Anio!$A10)</f>
        <v>4.8704517248743597</v>
      </c>
      <c r="H10" s="297">
        <f>AVERAGEIFS(Trabajo!S:S,Trabajo!$E:$E,Trabajo_sect_Anio!$D10,Trabajo!$A:$A,Trabajo_sect_Anio!$A10)</f>
        <v>0.22490718801675313</v>
      </c>
      <c r="I10" s="297">
        <f>AVERAGEIFS(Trabajo!T:T,Trabajo!$E:$E,Trabajo_sect_Anio!$D10,Trabajo!$A:$A,Trabajo_sect_Anio!$A10)</f>
        <v>4.4371620995720812E-2</v>
      </c>
      <c r="J10" s="297">
        <f>AVERAGEIFS(Trabajo!U:U,Trabajo!$E:$E,Trabajo_sect_Anio!$D10,Trabajo!$A:$A,Trabajo_sect_Anio!$A10)</f>
        <v>8.4694358228405875</v>
      </c>
      <c r="K10" s="297">
        <f>AVERAGEIFS(Trabajo!V:V,Trabajo!$E:$E,Trabajo_sect_Anio!$D10,Trabajo!$A:$A,Trabajo_sect_Anio!$A10)</f>
        <v>0.82984099833371383</v>
      </c>
      <c r="L10" t="s">
        <v>548</v>
      </c>
      <c r="M10" t="s">
        <v>548</v>
      </c>
      <c r="N10" t="s">
        <v>548</v>
      </c>
      <c r="O10" t="s">
        <v>548</v>
      </c>
      <c r="P10" t="s">
        <v>548</v>
      </c>
      <c r="Q10" t="s">
        <v>548</v>
      </c>
      <c r="R10" t="s">
        <v>548</v>
      </c>
    </row>
    <row r="11" spans="1:18">
      <c r="A11" s="172">
        <v>2013</v>
      </c>
      <c r="B11" s="285">
        <v>12</v>
      </c>
      <c r="C11" s="285" t="s">
        <v>130</v>
      </c>
      <c r="D11" s="299" t="s">
        <v>33</v>
      </c>
      <c r="E11" s="297">
        <f>AVERAGEIFS(Trabajo!P:P,Trabajo!$E:$E,Trabajo_sect_Anio!$D11,Trabajo!$A:$A,Trabajo_sect_Anio!$A11)</f>
        <v>14.197631951919535</v>
      </c>
      <c r="F11" s="297">
        <f>AVERAGEIFS(Trabajo!Q:Q,Trabajo!$E:$E,Trabajo_sect_Anio!$D11,Trabajo!$A:$A,Trabajo_sect_Anio!$A11)</f>
        <v>6.3249745982910488</v>
      </c>
      <c r="G11" s="297">
        <f>AVERAGEIFS(Trabajo!R:R,Trabajo!$E:$E,Trabajo_sect_Anio!$D11,Trabajo!$A:$A,Trabajo_sect_Anio!$A11)</f>
        <v>5.7574262276587813</v>
      </c>
      <c r="H11" s="297">
        <f>AVERAGEIFS(Trabajo!S:S,Trabajo!$E:$E,Trabajo_sect_Anio!$D11,Trabajo!$A:$A,Trabajo_sect_Anio!$A11)</f>
        <v>0.26586579977035751</v>
      </c>
      <c r="I11" s="297">
        <f>AVERAGEIFS(Trabajo!T:T,Trabajo!$E:$E,Trabajo_sect_Anio!$D11,Trabajo!$A:$A,Trabajo_sect_Anio!$A11)</f>
        <v>5.2452287573200036E-2</v>
      </c>
      <c r="J11" s="297">
        <f>AVERAGEIFS(Trabajo!U:U,Trabajo!$E:$E,Trabajo_sect_Anio!$D11,Trabajo!$A:$A,Trabajo_sect_Anio!$A11)</f>
        <v>10.011833541200557</v>
      </c>
      <c r="K11" s="297">
        <f>AVERAGEIFS(Trabajo!V:V,Trabajo!$E:$E,Trabajo_sect_Anio!$D11,Trabajo!$A:$A,Trabajo_sect_Anio!$A11)</f>
        <v>0.98096616052925123</v>
      </c>
      <c r="L11" t="s">
        <v>548</v>
      </c>
      <c r="M11" t="s">
        <v>548</v>
      </c>
      <c r="N11" t="s">
        <v>548</v>
      </c>
      <c r="O11" t="s">
        <v>548</v>
      </c>
      <c r="P11" t="s">
        <v>548</v>
      </c>
      <c r="Q11" t="s">
        <v>548</v>
      </c>
      <c r="R11" t="s">
        <v>548</v>
      </c>
    </row>
    <row r="12" spans="1:18">
      <c r="A12" s="172">
        <v>2013</v>
      </c>
      <c r="B12" s="285">
        <v>12</v>
      </c>
      <c r="C12" s="285" t="s">
        <v>130</v>
      </c>
      <c r="D12" s="299" t="s">
        <v>35</v>
      </c>
      <c r="E12" s="297">
        <f>AVERAGEIFS(Trabajo!P:P,Trabajo!$E:$E,Trabajo_sect_Anio!$D12,Trabajo!$A:$A,Trabajo_sect_Anio!$A12)</f>
        <v>14.583556353423784</v>
      </c>
      <c r="F12" s="297">
        <f>AVERAGEIFS(Trabajo!Q:Q,Trabajo!$E:$E,Trabajo_sect_Anio!$D12,Trabajo!$A:$A,Trabajo_sect_Anio!$A12)</f>
        <v>6.4969020045403054</v>
      </c>
      <c r="G12" s="297">
        <f>AVERAGEIFS(Trabajo!R:R,Trabajo!$E:$E,Trabajo_sect_Anio!$D12,Trabajo!$A:$A,Trabajo_sect_Anio!$A12)</f>
        <v>5.913926359415874</v>
      </c>
      <c r="H12" s="297">
        <f>AVERAGEIFS(Trabajo!S:S,Trabajo!$E:$E,Trabajo_sect_Anio!$D12,Trabajo!$A:$A,Trabajo_sect_Anio!$A12)</f>
        <v>0.27309264576864056</v>
      </c>
      <c r="I12" s="297">
        <f>AVERAGEIFS(Trabajo!T:T,Trabajo!$E:$E,Trabajo_sect_Anio!$D12,Trabajo!$A:$A,Trabajo_sect_Anio!$A12)</f>
        <v>5.3878061797927673E-2</v>
      </c>
      <c r="J12" s="297">
        <f>AVERAGEIFS(Trabajo!U:U,Trabajo!$E:$E,Trabajo_sect_Anio!$D12,Trabajo!$A:$A,Trabajo_sect_Anio!$A12)</f>
        <v>10.283978281987816</v>
      </c>
      <c r="K12" s="297">
        <f>AVERAGEIFS(Trabajo!V:V,Trabajo!$E:$E,Trabajo_sect_Anio!$D12,Trabajo!$A:$A,Trabajo_sect_Anio!$A12)</f>
        <v>1.0076310846292873</v>
      </c>
      <c r="L12" t="s">
        <v>548</v>
      </c>
      <c r="M12" t="s">
        <v>548</v>
      </c>
      <c r="N12" t="s">
        <v>548</v>
      </c>
      <c r="O12" t="s">
        <v>548</v>
      </c>
      <c r="P12" t="s">
        <v>548</v>
      </c>
      <c r="Q12" t="s">
        <v>548</v>
      </c>
      <c r="R12" t="s">
        <v>548</v>
      </c>
    </row>
    <row r="13" spans="1:18">
      <c r="A13" s="172">
        <v>2013</v>
      </c>
      <c r="B13" s="285">
        <v>12</v>
      </c>
      <c r="C13" s="285" t="s">
        <v>130</v>
      </c>
      <c r="D13" s="299" t="s">
        <v>36</v>
      </c>
      <c r="E13" s="297">
        <f>AVERAGEIFS(Trabajo!P:P,Trabajo!$E:$E,Trabajo_sect_Anio!$D13,Trabajo!$A:$A,Trabajo_sect_Anio!$A13)</f>
        <v>5.4355737322256328</v>
      </c>
      <c r="F13" s="297">
        <f>AVERAGEIFS(Trabajo!Q:Q,Trabajo!$E:$E,Trabajo_sect_Anio!$D13,Trabajo!$A:$A,Trabajo_sect_Anio!$A13)</f>
        <v>2.4215211311219416</v>
      </c>
      <c r="G13" s="297">
        <f>AVERAGEIFS(Trabajo!R:R,Trabajo!$E:$E,Trabajo_sect_Anio!$D13,Trabajo!$A:$A,Trabajo_sect_Anio!$A13)</f>
        <v>2.2042348241079663</v>
      </c>
      <c r="H13" s="297">
        <f>AVERAGEIFS(Trabajo!S:S,Trabajo!$E:$E,Trabajo_sect_Anio!$D13,Trabajo!$A:$A,Trabajo_sect_Anio!$A13)</f>
        <v>0.10178691505899561</v>
      </c>
      <c r="I13" s="297">
        <f>AVERAGEIFS(Trabajo!T:T,Trabajo!$E:$E,Trabajo_sect_Anio!$D13,Trabajo!$A:$A,Trabajo_sect_Anio!$A13)</f>
        <v>2.0081396495806772E-2</v>
      </c>
      <c r="J13" s="297">
        <f>AVERAGEIFS(Trabajo!U:U,Trabajo!$E:$E,Trabajo_sect_Anio!$D13,Trabajo!$A:$A,Trabajo_sect_Anio!$A13)</f>
        <v>3.8330377623718892</v>
      </c>
      <c r="K13" s="297">
        <f>AVERAGEIFS(Trabajo!V:V,Trabajo!$E:$E,Trabajo_sect_Anio!$D13,Trabajo!$A:$A,Trabajo_sect_Anio!$A13)</f>
        <v>0.37556360894776736</v>
      </c>
      <c r="L13" t="s">
        <v>548</v>
      </c>
      <c r="M13" t="s">
        <v>548</v>
      </c>
      <c r="N13" t="s">
        <v>548</v>
      </c>
      <c r="O13" t="s">
        <v>548</v>
      </c>
      <c r="P13" t="s">
        <v>548</v>
      </c>
      <c r="Q13" t="s">
        <v>548</v>
      </c>
      <c r="R13" t="s">
        <v>548</v>
      </c>
    </row>
    <row r="14" spans="1:18" ht="15.75" customHeight="1">
      <c r="A14" s="172">
        <v>2013</v>
      </c>
      <c r="B14" s="285">
        <v>12</v>
      </c>
      <c r="C14" s="285" t="s">
        <v>130</v>
      </c>
      <c r="D14" s="299" t="s">
        <v>37</v>
      </c>
      <c r="E14" s="297">
        <f>AVERAGEIFS(Trabajo!P:P,Trabajo!$E:$E,Trabajo_sect_Anio!$D14,Trabajo!$A:$A,Trabajo_sect_Anio!$A14)</f>
        <v>12.744536399359587</v>
      </c>
      <c r="F14" s="297">
        <f>AVERAGEIFS(Trabajo!Q:Q,Trabajo!$E:$E,Trabajo_sect_Anio!$D14,Trabajo!$A:$A,Trabajo_sect_Anio!$A14)</f>
        <v>5.6776277386206395</v>
      </c>
      <c r="G14" s="297">
        <f>AVERAGEIFS(Trabajo!R:R,Trabajo!$E:$E,Trabajo_sect_Anio!$D14,Trabajo!$A:$A,Trabajo_sect_Anio!$A14)</f>
        <v>5.1681666614202113</v>
      </c>
      <c r="H14" s="297">
        <f>AVERAGEIFS(Trabajo!S:S,Trabajo!$E:$E,Trabajo_sect_Anio!$D14,Trabajo!$A:$A,Trabajo_sect_Anio!$A14)</f>
        <v>0.23865503585336026</v>
      </c>
      <c r="I14" s="297">
        <f>AVERAGEIFS(Trabajo!T:T,Trabajo!$E:$E,Trabajo_sect_Anio!$D14,Trabajo!$A:$A,Trabajo_sect_Anio!$A14)</f>
        <v>4.7083914449264568E-2</v>
      </c>
      <c r="J14" s="297">
        <f>AVERAGEIFS(Trabajo!U:U,Trabajo!$E:$E,Trabajo_sect_Anio!$D14,Trabajo!$A:$A,Trabajo_sect_Anio!$A14)</f>
        <v>8.9871449987058281</v>
      </c>
      <c r="K14" s="297">
        <f>AVERAGEIFS(Trabajo!V:V,Trabajo!$E:$E,Trabajo_sect_Anio!$D14,Trabajo!$A:$A,Trabajo_sect_Anio!$A14)</f>
        <v>0.88056649036565482</v>
      </c>
      <c r="L14" t="s">
        <v>548</v>
      </c>
      <c r="M14" t="s">
        <v>548</v>
      </c>
      <c r="N14" t="s">
        <v>548</v>
      </c>
      <c r="O14" t="s">
        <v>548</v>
      </c>
      <c r="P14" t="s">
        <v>548</v>
      </c>
      <c r="Q14" t="s">
        <v>548</v>
      </c>
      <c r="R14" t="s">
        <v>548</v>
      </c>
    </row>
    <row r="15" spans="1:18">
      <c r="A15" s="172">
        <v>2013</v>
      </c>
      <c r="B15" s="285">
        <v>12</v>
      </c>
      <c r="C15" s="285" t="s">
        <v>130</v>
      </c>
      <c r="D15" s="299" t="s">
        <v>38</v>
      </c>
      <c r="E15" s="297">
        <f>AVERAGEIFS(Trabajo!P:P,Trabajo!$E:$E,Trabajo_sect_Anio!$D15,Trabajo!$A:$A,Trabajo_sect_Anio!$A15)</f>
        <v>1.7527029895122168</v>
      </c>
      <c r="F15" s="297">
        <f>AVERAGEIFS(Trabajo!Q:Q,Trabajo!$E:$E,Trabajo_sect_Anio!$D15,Trabajo!$A:$A,Trabajo_sect_Anio!$A15)</f>
        <v>0.78082048644138446</v>
      </c>
      <c r="G15" s="297">
        <f>AVERAGEIFS(Trabajo!R:R,Trabajo!$E:$E,Trabajo_sect_Anio!$D15,Trabajo!$A:$A,Trabajo_sect_Anio!$A15)</f>
        <v>0.71075642721878507</v>
      </c>
      <c r="H15" s="297">
        <f>AVERAGEIFS(Trabajo!S:S,Trabajo!$E:$E,Trabajo_sect_Anio!$D15,Trabajo!$A:$A,Trabajo_sect_Anio!$A15)</f>
        <v>3.2821232698848811E-2</v>
      </c>
      <c r="I15" s="297">
        <f>AVERAGEIFS(Trabajo!T:T,Trabajo!$E:$E,Trabajo_sect_Anio!$D15,Trabajo!$A:$A,Trabajo_sect_Anio!$A15)</f>
        <v>6.475254573976524E-3</v>
      </c>
      <c r="J15" s="297">
        <f>AVERAGEIFS(Trabajo!U:U,Trabajo!$E:$E,Trabajo_sect_Anio!$D15,Trabajo!$A:$A,Trabajo_sect_Anio!$A15)</f>
        <v>1.2359646057586684</v>
      </c>
      <c r="K15" s="297">
        <f>AVERAGEIFS(Trabajo!V:V,Trabajo!$E:$E,Trabajo_sect_Anio!$D15,Trabajo!$A:$A,Trabajo_sect_Anio!$A15)</f>
        <v>0.12110064044430192</v>
      </c>
      <c r="L15" t="s">
        <v>548</v>
      </c>
      <c r="M15" t="s">
        <v>548</v>
      </c>
      <c r="N15" t="s">
        <v>548</v>
      </c>
      <c r="O15" t="s">
        <v>548</v>
      </c>
      <c r="P15" t="s">
        <v>548</v>
      </c>
      <c r="Q15" t="s">
        <v>548</v>
      </c>
      <c r="R15" t="s">
        <v>548</v>
      </c>
    </row>
    <row r="16" spans="1:18" s="26" customFormat="1">
      <c r="A16" s="349">
        <v>2013</v>
      </c>
      <c r="B16" s="350">
        <v>12</v>
      </c>
      <c r="C16" s="350" t="s">
        <v>130</v>
      </c>
      <c r="D16" s="304" t="s">
        <v>39</v>
      </c>
      <c r="E16" s="351">
        <f>AVERAGEIFS(Trabajo!P:P,Trabajo!$E:$E,Trabajo_sect_Anio!$D16,Trabajo!$A:$A,Trabajo_sect_Anio!$A16)</f>
        <v>2.9193245401686365</v>
      </c>
      <c r="F16" s="351">
        <f>AVERAGEIFS(Trabajo!Q:Q,Trabajo!$E:$E,Trabajo_sect_Anio!$D16,Trabajo!$A:$A,Trabajo_sect_Anio!$A16)</f>
        <v>1.3005445994983609</v>
      </c>
      <c r="G16" s="351">
        <f>AVERAGEIFS(Trabajo!R:R,Trabajo!$E:$E,Trabajo_sect_Anio!$D16,Trabajo!$A:$A,Trabajo_sect_Anio!$A16)</f>
        <v>1.1838450053878451</v>
      </c>
      <c r="H16" s="351">
        <f>AVERAGEIFS(Trabajo!S:S,Trabajo!$E:$E,Trabajo_sect_Anio!$D16,Trabajo!$A:$A,Trabajo_sect_Anio!$A16)</f>
        <v>5.4667465411809751E-2</v>
      </c>
      <c r="I16" s="351">
        <f>AVERAGEIFS(Trabajo!T:T,Trabajo!$E:$E,Trabajo_sect_Anio!$D16,Trabajo!$A:$A,Trabajo_sect_Anio!$A16)</f>
        <v>1.0785266924722798E-2</v>
      </c>
      <c r="J16" s="351">
        <f>AVERAGEIFS(Trabajo!U:U,Trabajo!$E:$E,Trabajo_sect_Anio!$D16,Trabajo!$A:$A,Trabajo_sect_Anio!$A16)</f>
        <v>2.0586384720980617</v>
      </c>
      <c r="K16" s="351">
        <f>AVERAGEIFS(Trabajo!V:V,Trabajo!$E:$E,Trabajo_sect_Anio!$D16,Trabajo!$A:$A,Trabajo_sect_Anio!$A16)</f>
        <v>0.20170677724328998</v>
      </c>
    </row>
    <row r="17" spans="1:18">
      <c r="A17" s="175">
        <f>A2+1</f>
        <v>2014</v>
      </c>
      <c r="B17" s="285">
        <v>12</v>
      </c>
      <c r="C17" s="285" t="s">
        <v>130</v>
      </c>
      <c r="D17" s="175" t="s">
        <v>34</v>
      </c>
      <c r="E17" s="297">
        <f>AVERAGEIFS(Trabajo!P:P,Trabajo!$E:$E,Trabajo_sect_Anio!$D17,Trabajo!$A:$A,Trabajo_sect_Anio!$A17)</f>
        <v>24.496551098735527</v>
      </c>
      <c r="F17" s="297">
        <f>AVERAGEIFS(Trabajo!Q:Q,Trabajo!$E:$E,Trabajo_sect_Anio!$D17,Trabajo!$A:$A,Trabajo_sect_Anio!$A17)</f>
        <v>12.384913532807383</v>
      </c>
      <c r="G17" s="297">
        <f>AVERAGEIFS(Trabajo!R:R,Trabajo!$E:$E,Trabajo_sect_Anio!$D17,Trabajo!$A:$A,Trabajo_sect_Anio!$A17)</f>
        <v>9.4842176074456663</v>
      </c>
      <c r="H17" s="297">
        <f>AVERAGEIFS(Trabajo!S:S,Trabajo!$E:$E,Trabajo_sect_Anio!$D17,Trabajo!$A:$A,Trabajo_sect_Anio!$A17)</f>
        <v>0.54057256217546967</v>
      </c>
      <c r="I17" s="297">
        <f>AVERAGEIFS(Trabajo!T:T,Trabajo!$E:$E,Trabajo_sect_Anio!$D17,Trabajo!$A:$A,Trabajo_sect_Anio!$A17)</f>
        <v>9.5015951561087553E-2</v>
      </c>
      <c r="J17" s="297">
        <f>AVERAGEIFS(Trabajo!U:U,Trabajo!$E:$E,Trabajo_sect_Anio!$D17,Trabajo!$A:$A,Trabajo_sect_Anio!$A17)</f>
        <v>18.793632023769611</v>
      </c>
      <c r="K17" s="297">
        <f>AVERAGEIFS(Trabajo!V:V,Trabajo!$E:$E,Trabajo_sect_Anio!$D17,Trabajo!$A:$A,Trabajo_sect_Anio!$A17)</f>
        <v>1.7331301961002505</v>
      </c>
      <c r="L17" t="str">
        <f>IFERROR(ROUND((E17-E2)/E2*100,1)&amp;"%",)</f>
        <v>-3.1%</v>
      </c>
      <c r="M17" t="str">
        <f t="shared" ref="M17:Q17" si="1">IFERROR(ROUND((F17-F2)/F2*100,1)&amp;"%",)</f>
        <v>9.9%</v>
      </c>
      <c r="N17" t="str">
        <f t="shared" si="1"/>
        <v>-7.5%</v>
      </c>
      <c r="O17" t="str">
        <f t="shared" si="1"/>
        <v>14.1%</v>
      </c>
      <c r="P17" t="str">
        <f t="shared" si="1"/>
        <v>1.7%</v>
      </c>
      <c r="Q17" t="str">
        <f t="shared" si="1"/>
        <v>5.4%</v>
      </c>
      <c r="R17" t="str">
        <f>IFERROR(ROUND((K17-K2)/K2*100,1)&amp;"%",)</f>
        <v>-0.8%</v>
      </c>
    </row>
    <row r="18" spans="1:18">
      <c r="A18" s="175">
        <f t="shared" ref="A18:A76" si="2">A3+1</f>
        <v>2014</v>
      </c>
      <c r="B18" s="285">
        <v>12</v>
      </c>
      <c r="C18" s="285" t="s">
        <v>130</v>
      </c>
      <c r="D18" s="299" t="s">
        <v>25</v>
      </c>
      <c r="E18" s="297">
        <f>AVERAGEIFS(Trabajo!P:P,Trabajo!$E:$E,Trabajo_sect_Anio!$D18,Trabajo!$A:$A,Trabajo_sect_Anio!$A18)</f>
        <v>1.6137381106973461</v>
      </c>
      <c r="F18" s="297">
        <f>AVERAGEIFS(Trabajo!Q:Q,Trabajo!$E:$E,Trabajo_sect_Anio!$D18,Trabajo!$A:$A,Trabajo_sect_Anio!$A18)</f>
        <v>0.81587023761129462</v>
      </c>
      <c r="G18" s="297">
        <f>AVERAGEIFS(Trabajo!R:R,Trabajo!$E:$E,Trabajo_sect_Anio!$D18,Trabajo!$A:$A,Trabajo_sect_Anio!$A18)</f>
        <v>0.62478360082582785</v>
      </c>
      <c r="H18" s="297">
        <f>AVERAGEIFS(Trabajo!S:S,Trabajo!$E:$E,Trabajo_sect_Anio!$D18,Trabajo!$A:$A,Trabajo_sect_Anio!$A18)</f>
        <v>3.5610831160019694E-2</v>
      </c>
      <c r="I18" s="297">
        <f>AVERAGEIFS(Trabajo!T:T,Trabajo!$E:$E,Trabajo_sect_Anio!$D18,Trabajo!$A:$A,Trabajo_sect_Anio!$A18)</f>
        <v>6.2592836656999709E-3</v>
      </c>
      <c r="J18" s="297">
        <f>AVERAGEIFS(Trabajo!U:U,Trabajo!$E:$E,Trabajo_sect_Anio!$D18,Trabajo!$A:$A,Trabajo_sect_Anio!$A18)</f>
        <v>1.2380518430100385</v>
      </c>
      <c r="K18" s="297">
        <f>AVERAGEIFS(Trabajo!V:V,Trabajo!$E:$E,Trabajo_sect_Anio!$D18,Trabajo!$A:$A,Trabajo_sect_Anio!$A18)</f>
        <v>0.11417191901727368</v>
      </c>
      <c r="L18" t="str">
        <f t="shared" ref="L18:L76" si="3">IFERROR(ROUND((E18-E3)/E3*100,1)&amp;"%",)</f>
        <v>32.3%</v>
      </c>
      <c r="M18" t="str">
        <f t="shared" ref="M18:M76" si="4">IFERROR(ROUND((F18-F3)/F3*100,1)&amp;"%",)</f>
        <v>50.2%</v>
      </c>
      <c r="N18" t="str">
        <f t="shared" ref="N18:N76" si="5">IFERROR(ROUND((G18-G3)/G3*100,1)&amp;"%",)</f>
        <v>26.3%</v>
      </c>
      <c r="O18" t="str">
        <f t="shared" ref="O18:O76" si="6">IFERROR(ROUND((H18-H3)/H3*100,1)&amp;"%",)</f>
        <v>55.9%</v>
      </c>
      <c r="P18" t="str">
        <f t="shared" ref="P18:P76" si="7">IFERROR(ROUND((I18-I3)/I3*100,1)&amp;"%",)</f>
        <v>38.9%</v>
      </c>
      <c r="Q18" t="str">
        <f t="shared" ref="Q18:R33" si="8">IFERROR(ROUND((J18-J3)/J3*100,1)&amp;"%",)</f>
        <v>43.9%</v>
      </c>
      <c r="R18" t="str">
        <f t="shared" si="8"/>
        <v>35.5%</v>
      </c>
    </row>
    <row r="19" spans="1:18">
      <c r="A19" s="175">
        <f t="shared" si="2"/>
        <v>2014</v>
      </c>
      <c r="B19" s="285">
        <v>12</v>
      </c>
      <c r="C19" s="285" t="s">
        <v>130</v>
      </c>
      <c r="D19" s="299" t="s">
        <v>26</v>
      </c>
      <c r="E19" s="297">
        <f>AVERAGEIFS(Trabajo!P:P,Trabajo!$E:$E,Trabajo_sect_Anio!$D19,Trabajo!$A:$A,Trabajo_sect_Anio!$A19)</f>
        <v>4.9056579060889742</v>
      </c>
      <c r="F19" s="297">
        <f>AVERAGEIFS(Trabajo!Q:Q,Trabajo!$E:$E,Trabajo_sect_Anio!$D19,Trabajo!$A:$A,Trabajo_sect_Anio!$A19)</f>
        <v>2.4801919561476962</v>
      </c>
      <c r="G19" s="297">
        <f>AVERAGEIFS(Trabajo!R:R,Trabajo!$E:$E,Trabajo_sect_Anio!$D19,Trabajo!$A:$A,Trabajo_sect_Anio!$A19)</f>
        <v>1.8993011261669286</v>
      </c>
      <c r="H19" s="297">
        <f>AVERAGEIFS(Trabajo!S:S,Trabajo!$E:$E,Trabajo_sect_Anio!$D19,Trabajo!$A:$A,Trabajo_sect_Anio!$A19)</f>
        <v>0.10825458868729283</v>
      </c>
      <c r="I19" s="297">
        <f>AVERAGEIFS(Trabajo!T:T,Trabajo!$E:$E,Trabajo_sect_Anio!$D19,Trabajo!$A:$A,Trabajo_sect_Anio!$A19)</f>
        <v>1.9027811388692844E-2</v>
      </c>
      <c r="J19" s="297">
        <f>AVERAGEIFS(Trabajo!U:U,Trabajo!$E:$E,Trabajo_sect_Anio!$D19,Trabajo!$A:$A,Trabajo_sect_Anio!$A19)</f>
        <v>3.7635963181074601</v>
      </c>
      <c r="K19" s="297">
        <f>AVERAGEIFS(Trabajo!V:V,Trabajo!$E:$E,Trabajo_sect_Anio!$D19,Trabajo!$A:$A,Trabajo_sect_Anio!$A19)</f>
        <v>0.34707513782295635</v>
      </c>
      <c r="L19" t="str">
        <f t="shared" si="3"/>
        <v>-2.2%</v>
      </c>
      <c r="M19" t="str">
        <f t="shared" si="4"/>
        <v>11%</v>
      </c>
      <c r="N19" t="str">
        <f t="shared" si="5"/>
        <v>-6.6%</v>
      </c>
      <c r="O19" t="str">
        <f t="shared" si="6"/>
        <v>15.3%</v>
      </c>
      <c r="P19" t="str">
        <f t="shared" si="7"/>
        <v>2.7%</v>
      </c>
      <c r="Q19" t="str">
        <f t="shared" si="8"/>
        <v>6.4%</v>
      </c>
      <c r="R19" t="str">
        <f t="shared" ref="R19:R76" si="9">IFERROR(ROUND((K19-K4)/K4*100,1)&amp;"%",)</f>
        <v>0.2%</v>
      </c>
    </row>
    <row r="20" spans="1:18">
      <c r="A20" s="175">
        <f t="shared" si="2"/>
        <v>2014</v>
      </c>
      <c r="B20" s="285">
        <v>12</v>
      </c>
      <c r="C20" s="285" t="s">
        <v>130</v>
      </c>
      <c r="D20" s="299" t="s">
        <v>27</v>
      </c>
      <c r="E20" s="297">
        <f>AVERAGEIFS(Trabajo!P:P,Trabajo!$E:$E,Trabajo_sect_Anio!$D20,Trabajo!$A:$A,Trabajo_sect_Anio!$A20)</f>
        <v>5.9695619775321704</v>
      </c>
      <c r="F20" s="297">
        <f>AVERAGEIFS(Trabajo!Q:Q,Trabajo!$E:$E,Trabajo_sect_Anio!$D20,Trabajo!$A:$A,Trabajo_sect_Anio!$A20)</f>
        <v>3.0180782846727698</v>
      </c>
      <c r="G20" s="297">
        <f>AVERAGEIFS(Trabajo!R:R,Trabajo!$E:$E,Trabajo_sect_Anio!$D20,Trabajo!$A:$A,Trabajo_sect_Anio!$A20)</f>
        <v>2.3112079977238604</v>
      </c>
      <c r="H20" s="297">
        <f>AVERAGEIFS(Trabajo!S:S,Trabajo!$E:$E,Trabajo_sect_Anio!$D20,Trabajo!$A:$A,Trabajo_sect_Anio!$A20)</f>
        <v>0.13173207119047869</v>
      </c>
      <c r="I20" s="297">
        <f>AVERAGEIFS(Trabajo!T:T,Trabajo!$E:$E,Trabajo_sect_Anio!$D20,Trabajo!$A:$A,Trabajo_sect_Anio!$A20)</f>
        <v>2.3154427307417361E-2</v>
      </c>
      <c r="J20" s="297">
        <f>AVERAGEIFS(Trabajo!U:U,Trabajo!$E:$E,Trabajo_sect_Anio!$D20,Trabajo!$A:$A,Trabajo_sect_Anio!$A20)</f>
        <v>4.5798182240689815</v>
      </c>
      <c r="K20" s="297">
        <f>AVERAGEIFS(Trabajo!V:V,Trabajo!$E:$E,Trabajo_sect_Anio!$D20,Trabajo!$A:$A,Trabajo_sect_Anio!$A20)</f>
        <v>0.42234631638765552</v>
      </c>
      <c r="L20" t="str">
        <f t="shared" si="3"/>
        <v>-7.3%</v>
      </c>
      <c r="M20" t="str">
        <f t="shared" si="4"/>
        <v>5.2%</v>
      </c>
      <c r="N20" t="str">
        <f t="shared" si="5"/>
        <v>-11.5%</v>
      </c>
      <c r="O20" t="str">
        <f t="shared" si="6"/>
        <v>9.3%</v>
      </c>
      <c r="P20" t="str">
        <f t="shared" si="7"/>
        <v>-2.7%</v>
      </c>
      <c r="Q20" t="str">
        <f t="shared" si="8"/>
        <v>0.9%</v>
      </c>
      <c r="R20" t="str">
        <f t="shared" si="9"/>
        <v>-5.1%</v>
      </c>
    </row>
    <row r="21" spans="1:18">
      <c r="A21" s="175">
        <f t="shared" si="2"/>
        <v>2014</v>
      </c>
      <c r="B21" s="285">
        <v>12</v>
      </c>
      <c r="C21" s="285" t="s">
        <v>130</v>
      </c>
      <c r="D21" s="299" t="s">
        <v>28</v>
      </c>
      <c r="E21" s="297">
        <f>AVERAGEIFS(Trabajo!P:P,Trabajo!$E:$E,Trabajo_sect_Anio!$D21,Trabajo!$A:$A,Trabajo_sect_Anio!$A21)</f>
        <v>3.087090913620409</v>
      </c>
      <c r="F21" s="297">
        <f>AVERAGEIFS(Trabajo!Q:Q,Trabajo!$E:$E,Trabajo_sect_Anio!$D21,Trabajo!$A:$A,Trabajo_sect_Anio!$A21)</f>
        <v>1.5607647737430943</v>
      </c>
      <c r="G21" s="297">
        <f>AVERAGEIFS(Trabajo!R:R,Trabajo!$E:$E,Trabajo_sect_Anio!$D21,Trabajo!$A:$A,Trabajo_sect_Anio!$A21)</f>
        <v>1.1952148643592331</v>
      </c>
      <c r="H21" s="297">
        <f>AVERAGEIFS(Trabajo!S:S,Trabajo!$E:$E,Trabajo_sect_Anio!$D21,Trabajo!$A:$A,Trabajo_sect_Anio!$A21)</f>
        <v>6.8123738648684151E-2</v>
      </c>
      <c r="I21" s="297">
        <f>AVERAGEIFS(Trabajo!T:T,Trabajo!$E:$E,Trabajo_sect_Anio!$D21,Trabajo!$A:$A,Trabajo_sect_Anio!$A21)</f>
        <v>1.1974048082563393E-2</v>
      </c>
      <c r="J21" s="297">
        <f>AVERAGEIFS(Trabajo!U:U,Trabajo!$E:$E,Trabajo_sect_Anio!$D21,Trabajo!$A:$A,Trabajo_sect_Anio!$A21)</f>
        <v>2.3684007769362876</v>
      </c>
      <c r="K21" s="297">
        <f>AVERAGEIFS(Trabajo!V:V,Trabajo!$E:$E,Trabajo_sect_Anio!$D21,Trabajo!$A:$A,Trabajo_sect_Anio!$A21)</f>
        <v>0.21841158206056263</v>
      </c>
      <c r="L21" t="str">
        <f t="shared" si="3"/>
        <v>-16.1%</v>
      </c>
      <c r="M21" t="str">
        <f t="shared" si="4"/>
        <v>-4.8%</v>
      </c>
      <c r="N21" t="str">
        <f t="shared" si="5"/>
        <v>-19.9%</v>
      </c>
      <c r="O21" t="str">
        <f t="shared" si="6"/>
        <v>-1.1%</v>
      </c>
      <c r="P21" t="str">
        <f t="shared" si="7"/>
        <v>-11.9%</v>
      </c>
      <c r="Q21" t="str">
        <f t="shared" si="8"/>
        <v>-8.7%</v>
      </c>
      <c r="R21" t="str">
        <f t="shared" si="9"/>
        <v>-14.1%</v>
      </c>
    </row>
    <row r="22" spans="1:18">
      <c r="A22" s="175">
        <f t="shared" si="2"/>
        <v>2014</v>
      </c>
      <c r="B22" s="285">
        <v>12</v>
      </c>
      <c r="C22" s="285" t="s">
        <v>130</v>
      </c>
      <c r="D22" s="299" t="s">
        <v>29</v>
      </c>
      <c r="E22" s="297">
        <f>AVERAGEIFS(Trabajo!P:P,Trabajo!$E:$E,Trabajo_sect_Anio!$D22,Trabajo!$A:$A,Trabajo_sect_Anio!$A22)</f>
        <v>12.433203040982569</v>
      </c>
      <c r="F22" s="297">
        <f>AVERAGEIFS(Trabajo!Q:Q,Trabajo!$E:$E,Trabajo_sect_Anio!$D22,Trabajo!$A:$A,Trabajo_sect_Anio!$A22)</f>
        <v>6.2859520092342835</v>
      </c>
      <c r="G22" s="297">
        <f>AVERAGEIFS(Trabajo!R:R,Trabajo!$E:$E,Trabajo_sect_Anio!$D22,Trabajo!$A:$A,Trabajo_sect_Anio!$A22)</f>
        <v>4.8137063345346052</v>
      </c>
      <c r="H22" s="297">
        <f>AVERAGEIFS(Trabajo!S:S,Trabajo!$E:$E,Trabajo_sect_Anio!$D22,Trabajo!$A:$A,Trabajo_sect_Anio!$A22)</f>
        <v>0.2743671301654671</v>
      </c>
      <c r="I22" s="297">
        <f>AVERAGEIFS(Trabajo!T:T,Trabajo!$E:$E,Trabajo_sect_Anio!$D22,Trabajo!$A:$A,Trabajo_sect_Anio!$A22)</f>
        <v>4.8225262941285867E-2</v>
      </c>
      <c r="J22" s="297">
        <f>AVERAGEIFS(Trabajo!U:U,Trabajo!$E:$E,Trabajo_sect_Anio!$D22,Trabajo!$A:$A,Trabajo_sect_Anio!$A22)</f>
        <v>9.5386914626157751</v>
      </c>
      <c r="K22" s="297">
        <f>AVERAGEIFS(Trabajo!V:V,Trabajo!$E:$E,Trabajo_sect_Anio!$D22,Trabajo!$A:$A,Trabajo_sect_Anio!$A22)</f>
        <v>0.87964871208684725</v>
      </c>
      <c r="L22" t="str">
        <f t="shared" si="3"/>
        <v>4.4%</v>
      </c>
      <c r="M22" t="str">
        <f t="shared" si="4"/>
        <v>18.5%</v>
      </c>
      <c r="N22" t="str">
        <f t="shared" si="5"/>
        <v>-0.3%</v>
      </c>
      <c r="O22" t="str">
        <f t="shared" si="6"/>
        <v>23%</v>
      </c>
      <c r="P22" t="str">
        <f t="shared" si="7"/>
        <v>9.6%</v>
      </c>
      <c r="Q22" t="str">
        <f t="shared" si="8"/>
        <v>13.6%</v>
      </c>
      <c r="R22" t="str">
        <f t="shared" si="9"/>
        <v>6.9%</v>
      </c>
    </row>
    <row r="23" spans="1:18">
      <c r="A23" s="175">
        <f t="shared" si="2"/>
        <v>2014</v>
      </c>
      <c r="B23" s="285">
        <v>12</v>
      </c>
      <c r="C23" s="285" t="s">
        <v>130</v>
      </c>
      <c r="D23" s="299" t="s">
        <v>30</v>
      </c>
      <c r="E23" s="297">
        <f>AVERAGEIFS(Trabajo!P:P,Trabajo!$E:$E,Trabajo_sect_Anio!$D23,Trabajo!$A:$A,Trabajo_sect_Anio!$A23)</f>
        <v>24.521153081594523</v>
      </c>
      <c r="F23" s="297">
        <f>AVERAGEIFS(Trabajo!Q:Q,Trabajo!$E:$E,Trabajo_sect_Anio!$D23,Trabajo!$A:$A,Trabajo_sect_Anio!$A23)</f>
        <v>12.397351750302418</v>
      </c>
      <c r="G23" s="297">
        <f>AVERAGEIFS(Trabajo!R:R,Trabajo!$E:$E,Trabajo_sect_Anio!$D23,Trabajo!$A:$A,Trabajo_sect_Anio!$A23)</f>
        <v>9.4937426445853426</v>
      </c>
      <c r="H23" s="297">
        <f>AVERAGEIFS(Trabajo!S:S,Trabajo!$E:$E,Trabajo_sect_Anio!$D23,Trabajo!$A:$A,Trabajo_sect_Anio!$A23)</f>
        <v>0.54111546133115418</v>
      </c>
      <c r="I23" s="297">
        <f>AVERAGEIFS(Trabajo!T:T,Trabajo!$E:$E,Trabajo_sect_Anio!$D23,Trabajo!$A:$A,Trabajo_sect_Anio!$A23)</f>
        <v>9.5111376455890725E-2</v>
      </c>
      <c r="J23" s="297">
        <f>AVERAGEIFS(Trabajo!U:U,Trabajo!$E:$E,Trabajo_sect_Anio!$D23,Trabajo!$A:$A,Trabajo_sect_Anio!$A23)</f>
        <v>18.812506542514861</v>
      </c>
      <c r="K23" s="297">
        <f>AVERAGEIFS(Trabajo!V:V,Trabajo!$E:$E,Trabajo_sect_Anio!$D23,Trabajo!$A:$A,Trabajo_sect_Anio!$A23)</f>
        <v>1.7348707855899719</v>
      </c>
      <c r="L23" t="str">
        <f t="shared" si="3"/>
        <v>-12.1%</v>
      </c>
      <c r="M23" t="str">
        <f t="shared" si="4"/>
        <v>-0.3%</v>
      </c>
      <c r="N23" t="str">
        <f t="shared" si="5"/>
        <v>-16.1%</v>
      </c>
      <c r="O23" t="str">
        <f t="shared" si="6"/>
        <v>3.6%</v>
      </c>
      <c r="P23" t="str">
        <f t="shared" si="7"/>
        <v>-7.7%</v>
      </c>
      <c r="Q23" t="str">
        <f t="shared" si="8"/>
        <v>-4.4%</v>
      </c>
      <c r="R23" t="str">
        <f t="shared" si="9"/>
        <v>-10%</v>
      </c>
    </row>
    <row r="24" spans="1:18">
      <c r="A24" s="175">
        <f t="shared" si="2"/>
        <v>2014</v>
      </c>
      <c r="B24" s="285">
        <v>12</v>
      </c>
      <c r="C24" s="285" t="s">
        <v>130</v>
      </c>
      <c r="D24" s="299" t="s">
        <v>118</v>
      </c>
      <c r="E24" s="297">
        <f>AVERAGEIFS(Trabajo!P:P,Trabajo!$E:$E,Trabajo_sect_Anio!$D24,Trabajo!$A:$A,Trabajo_sect_Anio!$A24)</f>
        <v>103.75643416014883</v>
      </c>
      <c r="F24" s="297">
        <f>AVERAGEIFS(Trabajo!Q:Q,Trabajo!$E:$E,Trabajo_sect_Anio!$D24,Trabajo!$A:$A,Trabajo_sect_Anio!$A24)</f>
        <v>52.45695446540617</v>
      </c>
      <c r="G24" s="297">
        <f>AVERAGEIFS(Trabajo!R:R,Trabajo!$E:$E,Trabajo_sect_Anio!$D24,Trabajo!$A:$A,Trabajo_sect_Anio!$A24)</f>
        <v>40.170903886884517</v>
      </c>
      <c r="H24" s="297">
        <f>AVERAGEIFS(Trabajo!S:S,Trabajo!$E:$E,Trabajo_sect_Anio!$D24,Trabajo!$A:$A,Trabajo_sect_Anio!$A24)</f>
        <v>2.2896235976270645</v>
      </c>
      <c r="I24" s="297">
        <f>AVERAGEIFS(Trabajo!T:T,Trabajo!$E:$E,Trabajo_sect_Anio!$D24,Trabajo!$A:$A,Trabajo_sect_Anio!$A24)</f>
        <v>0.40244507410762603</v>
      </c>
      <c r="J24" s="297">
        <f>AVERAGEIFS(Trabajo!U:U,Trabajo!$E:$E,Trabajo_sect_Anio!$D24,Trabajo!$A:$A,Trabajo_sect_Anio!$A24)</f>
        <v>79.601419638414697</v>
      </c>
      <c r="K24" s="297">
        <f>AVERAGEIFS(Trabajo!V:V,Trabajo!$E:$E,Trabajo_sect_Anio!$D24,Trabajo!$A:$A,Trabajo_sect_Anio!$A24)</f>
        <v>7.3407643532286313</v>
      </c>
      <c r="L24" t="str">
        <f t="shared" si="3"/>
        <v>-6.1%</v>
      </c>
      <c r="M24" t="str">
        <f t="shared" si="4"/>
        <v>6.5%</v>
      </c>
      <c r="N24" t="str">
        <f t="shared" si="5"/>
        <v>-10.4%</v>
      </c>
      <c r="O24" t="str">
        <f t="shared" si="6"/>
        <v>10.6%</v>
      </c>
      <c r="P24" t="str">
        <f t="shared" si="7"/>
        <v>-1.5%</v>
      </c>
      <c r="Q24" t="str">
        <f t="shared" si="8"/>
        <v>2.1%</v>
      </c>
      <c r="R24" t="str">
        <f t="shared" si="9"/>
        <v>-3.9%</v>
      </c>
    </row>
    <row r="25" spans="1:18">
      <c r="A25" s="175">
        <f t="shared" si="2"/>
        <v>2014</v>
      </c>
      <c r="B25" s="285">
        <v>12</v>
      </c>
      <c r="C25" s="285" t="s">
        <v>130</v>
      </c>
      <c r="D25" s="299" t="s">
        <v>32</v>
      </c>
      <c r="E25" s="297">
        <f>AVERAGEIFS(Trabajo!P:P,Trabajo!$E:$E,Trabajo_sect_Anio!$D25,Trabajo!$A:$A,Trabajo_sect_Anio!$A25)</f>
        <v>11.835516788408322</v>
      </c>
      <c r="F25" s="297">
        <f>AVERAGEIFS(Trabajo!Q:Q,Trabajo!$E:$E,Trabajo_sect_Anio!$D25,Trabajo!$A:$A,Trabajo_sect_Anio!$A25)</f>
        <v>5.9837750812233104</v>
      </c>
      <c r="G25" s="297">
        <f>AVERAGEIFS(Trabajo!R:R,Trabajo!$E:$E,Trabajo_sect_Anio!$D25,Trabajo!$A:$A,Trabajo_sect_Anio!$A25)</f>
        <v>4.5823028827774523</v>
      </c>
      <c r="H25" s="297">
        <f>AVERAGEIFS(Trabajo!S:S,Trabajo!$E:$E,Trabajo_sect_Anio!$D25,Trabajo!$A:$A,Trabajo_sect_Anio!$A25)</f>
        <v>0.26117781271302815</v>
      </c>
      <c r="I25" s="297">
        <f>AVERAGEIFS(Trabajo!T:T,Trabajo!$E:$E,Trabajo_sect_Anio!$D25,Trabajo!$A:$A,Trabajo_sect_Anio!$A25)</f>
        <v>4.5906988511778359E-2</v>
      </c>
      <c r="J25" s="297">
        <f>AVERAGEIFS(Trabajo!U:U,Trabajo!$E:$E,Trabajo_sect_Anio!$D25,Trabajo!$A:$A,Trabajo_sect_Anio!$A25)</f>
        <v>9.0801495457854475</v>
      </c>
      <c r="K25" s="297">
        <f>AVERAGEIFS(Trabajo!V:V,Trabajo!$E:$E,Trabajo_sect_Anio!$D25,Trabajo!$A:$A,Trabajo_sect_Anio!$A25)</f>
        <v>0.83736242909316072</v>
      </c>
      <c r="L25" t="str">
        <f t="shared" si="3"/>
        <v>-1.5%</v>
      </c>
      <c r="M25" t="str">
        <f t="shared" si="4"/>
        <v>11.8%</v>
      </c>
      <c r="N25" t="str">
        <f t="shared" si="5"/>
        <v>-5.9%</v>
      </c>
      <c r="O25" t="str">
        <f t="shared" si="6"/>
        <v>16.1%</v>
      </c>
      <c r="P25" t="str">
        <f t="shared" si="7"/>
        <v>3.5%</v>
      </c>
      <c r="Q25" t="str">
        <f t="shared" si="8"/>
        <v>7.2%</v>
      </c>
      <c r="R25" t="str">
        <f t="shared" si="9"/>
        <v>0.9%</v>
      </c>
    </row>
    <row r="26" spans="1:18">
      <c r="A26" s="175">
        <f t="shared" si="2"/>
        <v>2014</v>
      </c>
      <c r="B26" s="285">
        <v>12</v>
      </c>
      <c r="C26" s="285" t="s">
        <v>130</v>
      </c>
      <c r="D26" s="299" t="s">
        <v>33</v>
      </c>
      <c r="E26" s="297">
        <f>AVERAGEIFS(Trabajo!P:P,Trabajo!$E:$E,Trabajo_sect_Anio!$D26,Trabajo!$A:$A,Trabajo_sect_Anio!$A26)</f>
        <v>12.792007665292701</v>
      </c>
      <c r="F26" s="297">
        <f>AVERAGEIFS(Trabajo!Q:Q,Trabajo!$E:$E,Trabajo_sect_Anio!$D26,Trabajo!$A:$A,Trabajo_sect_Anio!$A26)</f>
        <v>6.4673556782381958</v>
      </c>
      <c r="G26" s="297">
        <f>AVERAGEIFS(Trabajo!R:R,Trabajo!$E:$E,Trabajo_sect_Anio!$D26,Trabajo!$A:$A,Trabajo_sect_Anio!$A26)</f>
        <v>4.9526230792550807</v>
      </c>
      <c r="H26" s="297">
        <f>AVERAGEIFS(Trabajo!S:S,Trabajo!$E:$E,Trabajo_sect_Anio!$D26,Trabajo!$A:$A,Trabajo_sect_Anio!$A26)</f>
        <v>0.28228497681669407</v>
      </c>
      <c r="I26" s="297">
        <f>AVERAGEIFS(Trabajo!T:T,Trabajo!$E:$E,Trabajo_sect_Anio!$D26,Trabajo!$A:$A,Trabajo_sect_Anio!$A26)</f>
        <v>4.961697570386759E-2</v>
      </c>
      <c r="J26" s="297">
        <f>AVERAGEIFS(Trabajo!U:U,Trabajo!$E:$E,Trabajo_sect_Anio!$D26,Trabajo!$A:$A,Trabajo_sect_Anio!$A26)</f>
        <v>9.8139645837393257</v>
      </c>
      <c r="K26" s="297">
        <f>AVERAGEIFS(Trabajo!V:V,Trabajo!$E:$E,Trabajo_sect_Anio!$D26,Trabajo!$A:$A,Trabajo_sect_Anio!$A26)</f>
        <v>0.90503412762497149</v>
      </c>
      <c r="L26" t="str">
        <f t="shared" si="3"/>
        <v>-9.9%</v>
      </c>
      <c r="M26" t="str">
        <f t="shared" si="4"/>
        <v>2.3%</v>
      </c>
      <c r="N26" t="str">
        <f t="shared" si="5"/>
        <v>-14%</v>
      </c>
      <c r="O26" t="str">
        <f t="shared" si="6"/>
        <v>6.2%</v>
      </c>
      <c r="P26" t="str">
        <f t="shared" si="7"/>
        <v>-5.4%</v>
      </c>
      <c r="Q26" t="str">
        <f t="shared" si="8"/>
        <v>-2%</v>
      </c>
      <c r="R26" t="str">
        <f t="shared" si="9"/>
        <v>-7.7%</v>
      </c>
    </row>
    <row r="27" spans="1:18">
      <c r="A27" s="175">
        <f t="shared" si="2"/>
        <v>2014</v>
      </c>
      <c r="B27" s="285">
        <v>12</v>
      </c>
      <c r="C27" s="285" t="s">
        <v>130</v>
      </c>
      <c r="D27" s="299" t="s">
        <v>35</v>
      </c>
      <c r="E27" s="297">
        <f>AVERAGEIFS(Trabajo!P:P,Trabajo!$E:$E,Trabajo_sect_Anio!$D27,Trabajo!$A:$A,Trabajo_sect_Anio!$A27)</f>
        <v>13.971451805402305</v>
      </c>
      <c r="F27" s="297">
        <f>AVERAGEIFS(Trabajo!Q:Q,Trabajo!$E:$E,Trabajo_sect_Anio!$D27,Trabajo!$A:$A,Trabajo_sect_Anio!$A27)</f>
        <v>7.0636565057774581</v>
      </c>
      <c r="G27" s="297">
        <f>AVERAGEIFS(Trabajo!R:R,Trabajo!$E:$E,Trabajo_sect_Anio!$D27,Trabajo!$A:$A,Trabajo_sect_Anio!$A27)</f>
        <v>5.409263070555876</v>
      </c>
      <c r="H27" s="297">
        <f>AVERAGEIFS(Trabajo!S:S,Trabajo!$E:$E,Trabajo_sect_Anio!$D27,Trabajo!$A:$A,Trabajo_sect_Anio!$A27)</f>
        <v>0.30831211582871615</v>
      </c>
      <c r="I27" s="297">
        <f>AVERAGEIFS(Trabajo!T:T,Trabajo!$E:$E,Trabajo_sect_Anio!$D27,Trabajo!$A:$A,Trabajo_sect_Anio!$A27)</f>
        <v>5.4191742446907082E-2</v>
      </c>
      <c r="J27" s="297">
        <f>AVERAGEIFS(Trabajo!U:U,Trabajo!$E:$E,Trabajo_sect_Anio!$D27,Trabajo!$A:$A,Trabajo_sect_Anio!$A27)</f>
        <v>10.718828255056529</v>
      </c>
      <c r="K27" s="297">
        <f>AVERAGEIFS(Trabajo!V:V,Trabajo!$E:$E,Trabajo_sect_Anio!$D27,Trabajo!$A:$A,Trabajo_sect_Anio!$A27)</f>
        <v>0.98847976230221235</v>
      </c>
      <c r="L27" t="str">
        <f t="shared" si="3"/>
        <v>-4.2%</v>
      </c>
      <c r="M27" t="str">
        <f t="shared" si="4"/>
        <v>8.7%</v>
      </c>
      <c r="N27" t="str">
        <f t="shared" si="5"/>
        <v>-8.5%</v>
      </c>
      <c r="O27" t="str">
        <f t="shared" si="6"/>
        <v>12.9%</v>
      </c>
      <c r="P27" t="str">
        <f t="shared" si="7"/>
        <v>0.6%</v>
      </c>
      <c r="Q27" t="str">
        <f t="shared" si="8"/>
        <v>4.2%</v>
      </c>
      <c r="R27" t="str">
        <f t="shared" si="9"/>
        <v>-1.9%</v>
      </c>
    </row>
    <row r="28" spans="1:18">
      <c r="A28" s="175">
        <f t="shared" si="2"/>
        <v>2014</v>
      </c>
      <c r="B28" s="285">
        <v>12</v>
      </c>
      <c r="C28" s="285" t="s">
        <v>130</v>
      </c>
      <c r="D28" s="299" t="s">
        <v>36</v>
      </c>
      <c r="E28" s="297">
        <f>AVERAGEIFS(Trabajo!P:P,Trabajo!$E:$E,Trabajo_sect_Anio!$D28,Trabajo!$A:$A,Trabajo_sect_Anio!$A28)</f>
        <v>5.2252723805539567</v>
      </c>
      <c r="F28" s="297">
        <f>AVERAGEIFS(Trabajo!Q:Q,Trabajo!$E:$E,Trabajo_sect_Anio!$D28,Trabajo!$A:$A,Trabajo_sect_Anio!$A28)</f>
        <v>2.641781953618271</v>
      </c>
      <c r="G28" s="297">
        <f>AVERAGEIFS(Trabajo!R:R,Trabajo!$E:$E,Trabajo_sect_Anio!$D28,Trabajo!$A:$A,Trabajo_sect_Anio!$A28)</f>
        <v>2.0230447998823577</v>
      </c>
      <c r="H28" s="297">
        <f>AVERAGEIFS(Trabajo!S:S,Trabajo!$E:$E,Trabajo_sect_Anio!$D28,Trabajo!$A:$A,Trabajo_sect_Anio!$A28)</f>
        <v>0.11530761483262723</v>
      </c>
      <c r="I28" s="297">
        <f>AVERAGEIFS(Trabajo!T:T,Trabajo!$E:$E,Trabajo_sect_Anio!$D28,Trabajo!$A:$A,Trabajo_sect_Anio!$A28)</f>
        <v>2.0267515431175578E-2</v>
      </c>
      <c r="J28" s="297">
        <f>AVERAGEIFS(Trabajo!U:U,Trabajo!$E:$E,Trabajo_sect_Anio!$D28,Trabajo!$A:$A,Trabajo_sect_Anio!$A28)</f>
        <v>4.0088029514149319</v>
      </c>
      <c r="K28" s="297">
        <f>AVERAGEIFS(Trabajo!V:V,Trabajo!$E:$E,Trabajo_sect_Anio!$D28,Trabajo!$A:$A,Trabajo_sect_Anio!$A28)</f>
        <v>0.36968785153001238</v>
      </c>
      <c r="L28" t="str">
        <f t="shared" si="3"/>
        <v>-3.9%</v>
      </c>
      <c r="M28" t="str">
        <f t="shared" si="4"/>
        <v>9.1%</v>
      </c>
      <c r="N28" t="str">
        <f t="shared" si="5"/>
        <v>-8.2%</v>
      </c>
      <c r="O28" t="str">
        <f t="shared" si="6"/>
        <v>13.3%</v>
      </c>
      <c r="P28" t="str">
        <f t="shared" si="7"/>
        <v>0.9%</v>
      </c>
      <c r="Q28" t="str">
        <f t="shared" si="8"/>
        <v>4.6%</v>
      </c>
      <c r="R28" t="str">
        <f t="shared" si="9"/>
        <v>-1.6%</v>
      </c>
    </row>
    <row r="29" spans="1:18">
      <c r="A29" s="175">
        <f t="shared" si="2"/>
        <v>2014</v>
      </c>
      <c r="B29" s="285">
        <v>12</v>
      </c>
      <c r="C29" s="285" t="s">
        <v>130</v>
      </c>
      <c r="D29" s="299" t="s">
        <v>37</v>
      </c>
      <c r="E29" s="297">
        <f>AVERAGEIFS(Trabajo!P:P,Trabajo!$E:$E,Trabajo_sect_Anio!$D29,Trabajo!$A:$A,Trabajo_sect_Anio!$A29)</f>
        <v>12.637276200289179</v>
      </c>
      <c r="F29" s="297">
        <f>AVERAGEIFS(Trabajo!Q:Q,Trabajo!$E:$E,Trabajo_sect_Anio!$D29,Trabajo!$A:$A,Trabajo_sect_Anio!$A29)</f>
        <v>6.3891268774919503</v>
      </c>
      <c r="G29" s="297">
        <f>AVERAGEIFS(Trabajo!R:R,Trabajo!$E:$E,Trabajo_sect_Anio!$D29,Trabajo!$A:$A,Trabajo_sect_Anio!$A29)</f>
        <v>4.8927164059075814</v>
      </c>
      <c r="H29" s="297">
        <f>AVERAGEIFS(Trabajo!S:S,Trabajo!$E:$E,Trabajo_sect_Anio!$D29,Trabajo!$A:$A,Trabajo_sect_Anio!$A29)</f>
        <v>0.27887047229526235</v>
      </c>
      <c r="I29" s="297">
        <f>AVERAGEIFS(Trabajo!T:T,Trabajo!$E:$E,Trabajo_sect_Anio!$D29,Trabajo!$A:$A,Trabajo_sect_Anio!$A29)</f>
        <v>4.9016811324625272E-2</v>
      </c>
      <c r="J29" s="297">
        <f>AVERAGEIFS(Trabajo!U:U,Trabajo!$E:$E,Trabajo_sect_Anio!$D29,Trabajo!$A:$A,Trabajo_sect_Anio!$A29)</f>
        <v>9.6952553742651393</v>
      </c>
      <c r="K29" s="297">
        <f>AVERAGEIFS(Trabajo!V:V,Trabajo!$E:$E,Trabajo_sect_Anio!$D29,Trabajo!$A:$A,Trabajo_sect_Anio!$A29)</f>
        <v>0.89408688149209536</v>
      </c>
      <c r="L29" t="str">
        <f t="shared" si="3"/>
        <v>-0.8%</v>
      </c>
      <c r="M29" t="str">
        <f t="shared" si="4"/>
        <v>12.5%</v>
      </c>
      <c r="N29" t="str">
        <f t="shared" si="5"/>
        <v>-5.3%</v>
      </c>
      <c r="O29" t="str">
        <f t="shared" si="6"/>
        <v>16.9%</v>
      </c>
      <c r="P29" t="str">
        <f t="shared" si="7"/>
        <v>4.1%</v>
      </c>
      <c r="Q29" t="str">
        <f t="shared" si="8"/>
        <v>7.9%</v>
      </c>
      <c r="R29" t="str">
        <f t="shared" si="9"/>
        <v>1.5%</v>
      </c>
    </row>
    <row r="30" spans="1:18">
      <c r="A30" s="175">
        <f t="shared" si="2"/>
        <v>2014</v>
      </c>
      <c r="B30" s="285">
        <v>12</v>
      </c>
      <c r="C30" s="285" t="s">
        <v>130</v>
      </c>
      <c r="D30" s="299" t="s">
        <v>38</v>
      </c>
      <c r="E30" s="297">
        <f>AVERAGEIFS(Trabajo!P:P,Trabajo!$E:$E,Trabajo_sect_Anio!$D30,Trabajo!$A:$A,Trabajo_sect_Anio!$A30)</f>
        <v>1.6896284029139206</v>
      </c>
      <c r="F30" s="297">
        <f>AVERAGEIFS(Trabajo!Q:Q,Trabajo!$E:$E,Trabajo_sect_Anio!$D30,Trabajo!$A:$A,Trabajo_sect_Anio!$A30)</f>
        <v>0.85423868806350045</v>
      </c>
      <c r="G30" s="297">
        <f>AVERAGEIFS(Trabajo!R:R,Trabajo!$E:$E,Trabajo_sect_Anio!$D30,Trabajo!$A:$A,Trabajo_sect_Anio!$A30)</f>
        <v>0.65416569803508684</v>
      </c>
      <c r="H30" s="297">
        <f>AVERAGEIFS(Trabajo!S:S,Trabajo!$E:$E,Trabajo_sect_Anio!$D30,Trabajo!$A:$A,Trabajo_sect_Anio!$A30)</f>
        <v>3.7285524448164908E-2</v>
      </c>
      <c r="I30" s="297">
        <f>AVERAGEIFS(Trabajo!T:T,Trabajo!$E:$E,Trabajo_sect_Anio!$D30,Trabajo!$A:$A,Trabajo_sect_Anio!$A30)</f>
        <v>6.5536429940863663E-3</v>
      </c>
      <c r="J30" s="297">
        <f>AVERAGEIFS(Trabajo!U:U,Trabajo!$E:$E,Trabajo_sect_Anio!$D30,Trabajo!$A:$A,Trabajo_sect_Anio!$A30)</f>
        <v>1.2962744973072089</v>
      </c>
      <c r="K30" s="297">
        <f>AVERAGEIFS(Trabajo!V:V,Trabajo!$E:$E,Trabajo_sect_Anio!$D30,Trabajo!$A:$A,Trabajo_sect_Anio!$A30)</f>
        <v>0.11954115473136591</v>
      </c>
      <c r="L30" t="str">
        <f t="shared" si="3"/>
        <v>-3.6%</v>
      </c>
      <c r="M30" t="str">
        <f t="shared" si="4"/>
        <v>9.4%</v>
      </c>
      <c r="N30" t="str">
        <f t="shared" si="5"/>
        <v>-8%</v>
      </c>
      <c r="O30" t="str">
        <f t="shared" si="6"/>
        <v>13.6%</v>
      </c>
      <c r="P30" t="str">
        <f t="shared" si="7"/>
        <v>1.2%</v>
      </c>
      <c r="Q30" t="str">
        <f t="shared" si="8"/>
        <v>4.9%</v>
      </c>
      <c r="R30" t="str">
        <f t="shared" si="9"/>
        <v>-1.3%</v>
      </c>
    </row>
    <row r="31" spans="1:18">
      <c r="A31" s="175">
        <f t="shared" si="2"/>
        <v>2014</v>
      </c>
      <c r="B31" s="285">
        <v>12</v>
      </c>
      <c r="C31" s="285" t="s">
        <v>130</v>
      </c>
      <c r="D31" s="304" t="s">
        <v>39</v>
      </c>
      <c r="E31" s="297">
        <f>AVERAGEIFS(Trabajo!P:P,Trabajo!$E:$E,Trabajo_sect_Anio!$D31,Trabajo!$A:$A,Trabajo_sect_Anio!$A31)</f>
        <v>2.534456797818065</v>
      </c>
      <c r="F31" s="297">
        <f>AVERAGEIFS(Trabajo!Q:Q,Trabajo!$E:$E,Trabajo_sect_Anio!$D31,Trabajo!$A:$A,Trabajo_sect_Anio!$A31)</f>
        <v>1.2813652079877018</v>
      </c>
      <c r="G31" s="297">
        <f>AVERAGEIFS(Trabajo!R:R,Trabajo!$E:$E,Trabajo_sect_Anio!$D31,Trabajo!$A:$A,Trabajo_sect_Anio!$A31)</f>
        <v>0.98125404226463608</v>
      </c>
      <c r="H31" s="297">
        <f>AVERAGEIFS(Trabajo!S:S,Trabajo!$E:$E,Trabajo_sect_Anio!$D31,Trabajo!$A:$A,Trabajo_sect_Anio!$A31)</f>
        <v>5.5928599883200196E-2</v>
      </c>
      <c r="I31" s="297">
        <f>AVERAGEIFS(Trabajo!T:T,Trabajo!$E:$E,Trabajo_sect_Anio!$D31,Trabajo!$A:$A,Trabajo_sect_Anio!$A31)</f>
        <v>9.8305195439361542E-3</v>
      </c>
      <c r="J31" s="297">
        <f>AVERAGEIFS(Trabajo!U:U,Trabajo!$E:$E,Trabajo_sect_Anio!$D31,Trabajo!$A:$A,Trabajo_sect_Anio!$A31)</f>
        <v>1.9444226351028171</v>
      </c>
      <c r="K31" s="297">
        <f>AVERAGEIFS(Trabajo!V:V,Trabajo!$E:$E,Trabajo_sect_Anio!$D31,Trabajo!$A:$A,Trabajo_sect_Anio!$A31)</f>
        <v>0.17931273628297706</v>
      </c>
      <c r="L31" t="str">
        <f t="shared" si="3"/>
        <v>-13.2%</v>
      </c>
      <c r="M31" t="str">
        <f t="shared" si="4"/>
        <v>-1.5%</v>
      </c>
      <c r="N31" t="str">
        <f t="shared" si="5"/>
        <v>-17.1%</v>
      </c>
      <c r="O31" t="str">
        <f t="shared" si="6"/>
        <v>2.3%</v>
      </c>
      <c r="P31" t="str">
        <f t="shared" si="7"/>
        <v>-8.9%</v>
      </c>
      <c r="Q31" t="str">
        <f t="shared" si="8"/>
        <v>-5.5%</v>
      </c>
      <c r="R31" t="str">
        <f t="shared" si="9"/>
        <v>-11.1%</v>
      </c>
    </row>
    <row r="32" spans="1:18">
      <c r="A32" s="175">
        <f t="shared" si="2"/>
        <v>2015</v>
      </c>
      <c r="B32" s="285">
        <v>12</v>
      </c>
      <c r="C32" s="285" t="s">
        <v>130</v>
      </c>
      <c r="D32" s="172" t="s">
        <v>34</v>
      </c>
      <c r="E32" s="297">
        <f>AVERAGEIFS(Trabajo!P:P,Trabajo!$E:$E,Trabajo_sect_Anio!$D32,Trabajo!$A:$A,Trabajo_sect_Anio!$A32)</f>
        <v>24.328354693634584</v>
      </c>
      <c r="F32" s="297">
        <f>AVERAGEIFS(Trabajo!Q:Q,Trabajo!$E:$E,Trabajo_sect_Anio!$D32,Trabajo!$A:$A,Trabajo_sect_Anio!$A32)</f>
        <v>12.26227457911269</v>
      </c>
      <c r="G32" s="297">
        <f>AVERAGEIFS(Trabajo!R:R,Trabajo!$E:$E,Trabajo_sect_Anio!$D32,Trabajo!$A:$A,Trabajo_sect_Anio!$A32)</f>
        <v>9.4807394910531873</v>
      </c>
      <c r="H32" s="297">
        <f>AVERAGEIFS(Trabajo!S:S,Trabajo!$E:$E,Trabajo_sect_Anio!$D32,Trabajo!$A:$A,Trabajo_sect_Anio!$A32)</f>
        <v>0.57272004187995418</v>
      </c>
      <c r="I32" s="297">
        <f>AVERAGEIFS(Trabajo!T:T,Trabajo!$E:$E,Trabajo_sect_Anio!$D32,Trabajo!$A:$A,Trabajo_sect_Anio!$A32)</f>
        <v>0.13196958702015779</v>
      </c>
      <c r="J32" s="297">
        <f>AVERAGEIFS(Trabajo!U:U,Trabajo!$E:$E,Trabajo_sect_Anio!$D32,Trabajo!$A:$A,Trabajo_sect_Anio!$A32)</f>
        <v>20.349932116133576</v>
      </c>
      <c r="K32" s="297">
        <f>AVERAGEIFS(Trabajo!V:V,Trabajo!$E:$E,Trabajo_sect_Anio!$D32,Trabajo!$A:$A,Trabajo_sect_Anio!$A32)</f>
        <v>1.9160421808575194</v>
      </c>
      <c r="L32" t="str">
        <f t="shared" si="3"/>
        <v>-0.7%</v>
      </c>
      <c r="M32" t="str">
        <f t="shared" si="4"/>
        <v>-1%</v>
      </c>
      <c r="N32" t="str">
        <f t="shared" si="5"/>
        <v>0%</v>
      </c>
      <c r="O32" t="str">
        <f t="shared" si="6"/>
        <v>5.9%</v>
      </c>
      <c r="P32" t="str">
        <f t="shared" si="7"/>
        <v>38.9%</v>
      </c>
      <c r="Q32" t="str">
        <f t="shared" si="8"/>
        <v>8.3%</v>
      </c>
      <c r="R32" t="str">
        <f t="shared" si="9"/>
        <v>10.6%</v>
      </c>
    </row>
    <row r="33" spans="1:18">
      <c r="A33" s="175">
        <f t="shared" si="2"/>
        <v>2015</v>
      </c>
      <c r="B33" s="285">
        <v>12</v>
      </c>
      <c r="C33" s="285" t="s">
        <v>130</v>
      </c>
      <c r="D33" s="299" t="s">
        <v>25</v>
      </c>
      <c r="E33" s="297">
        <f>AVERAGEIFS(Trabajo!P:P,Trabajo!$E:$E,Trabajo_sect_Anio!$D33,Trabajo!$A:$A,Trabajo_sect_Anio!$A33)</f>
        <v>1.5125381852544066</v>
      </c>
      <c r="F33" s="297">
        <f>AVERAGEIFS(Trabajo!Q:Q,Trabajo!$E:$E,Trabajo_sect_Anio!$D33,Trabajo!$A:$A,Trabajo_sect_Anio!$A33)</f>
        <v>0.76236797648445753</v>
      </c>
      <c r="G33" s="297">
        <f>AVERAGEIFS(Trabajo!R:R,Trabajo!$E:$E,Trabajo_sect_Anio!$D33,Trabajo!$A:$A,Trabajo_sect_Anio!$A33)</f>
        <v>0.58943486665045097</v>
      </c>
      <c r="H33" s="297">
        <f>AVERAGEIFS(Trabajo!S:S,Trabajo!$E:$E,Trabajo_sect_Anio!$D33,Trabajo!$A:$A,Trabajo_sect_Anio!$A33)</f>
        <v>3.5607049622249524E-2</v>
      </c>
      <c r="I33" s="297">
        <f>AVERAGEIFS(Trabajo!T:T,Trabajo!$E:$E,Trabajo_sect_Anio!$D33,Trabajo!$A:$A,Trabajo_sect_Anio!$A33)</f>
        <v>8.2047899323199978E-3</v>
      </c>
      <c r="J33" s="297">
        <f>AVERAGEIFS(Trabajo!U:U,Trabajo!$E:$E,Trabajo_sect_Anio!$D33,Trabajo!$A:$A,Trabajo_sect_Anio!$A33)</f>
        <v>1.2651923971266552</v>
      </c>
      <c r="K33" s="297">
        <f>AVERAGEIFS(Trabajo!V:V,Trabajo!$E:$E,Trabajo_sect_Anio!$D33,Trabajo!$A:$A,Trabajo_sect_Anio!$A33)</f>
        <v>0.11912383716862701</v>
      </c>
      <c r="L33" t="str">
        <f t="shared" si="3"/>
        <v>-6.3%</v>
      </c>
      <c r="M33" t="str">
        <f t="shared" si="4"/>
        <v>-6.6%</v>
      </c>
      <c r="N33" t="str">
        <f t="shared" si="5"/>
        <v>-5.7%</v>
      </c>
      <c r="O33" t="str">
        <f t="shared" si="6"/>
        <v>0%</v>
      </c>
      <c r="P33" t="str">
        <f t="shared" si="7"/>
        <v>31.1%</v>
      </c>
      <c r="Q33" t="str">
        <f t="shared" si="8"/>
        <v>2.2%</v>
      </c>
      <c r="R33" t="str">
        <f t="shared" si="9"/>
        <v>4.3%</v>
      </c>
    </row>
    <row r="34" spans="1:18">
      <c r="A34" s="175">
        <f t="shared" si="2"/>
        <v>2015</v>
      </c>
      <c r="B34" s="285">
        <v>12</v>
      </c>
      <c r="C34" s="285" t="s">
        <v>130</v>
      </c>
      <c r="D34" s="299" t="s">
        <v>26</v>
      </c>
      <c r="E34" s="297">
        <f>AVERAGEIFS(Trabajo!P:P,Trabajo!$E:$E,Trabajo_sect_Anio!$D34,Trabajo!$A:$A,Trabajo_sect_Anio!$A34)</f>
        <v>5.2141343697632347</v>
      </c>
      <c r="F34" s="297">
        <f>AVERAGEIFS(Trabajo!Q:Q,Trabajo!$E:$E,Trabajo_sect_Anio!$D34,Trabajo!$A:$A,Trabajo_sect_Anio!$A34)</f>
        <v>2.6280917118967522</v>
      </c>
      <c r="G34" s="297">
        <f>AVERAGEIFS(Trabajo!R:R,Trabajo!$E:$E,Trabajo_sect_Anio!$D34,Trabajo!$A:$A,Trabajo_sect_Anio!$A34)</f>
        <v>2.0319438060481003</v>
      </c>
      <c r="H34" s="297">
        <f>AVERAGEIFS(Trabajo!S:S,Trabajo!$E:$E,Trabajo_sect_Anio!$D34,Trabajo!$A:$A,Trabajo_sect_Anio!$A34)</f>
        <v>0.12274727544151788</v>
      </c>
      <c r="I34" s="297">
        <f>AVERAGEIFS(Trabajo!T:T,Trabajo!$E:$E,Trabajo_sect_Anio!$D34,Trabajo!$A:$A,Trabajo_sect_Anio!$A34)</f>
        <v>2.828416340153514E-2</v>
      </c>
      <c r="J34" s="297">
        <f>AVERAGEIFS(Trabajo!U:U,Trabajo!$E:$E,Trabajo_sect_Anio!$D34,Trabajo!$A:$A,Trabajo_sect_Anio!$A34)</f>
        <v>4.3614655329257976</v>
      </c>
      <c r="K34" s="297">
        <f>AVERAGEIFS(Trabajo!V:V,Trabajo!$E:$E,Trabajo_sect_Anio!$D34,Trabajo!$A:$A,Trabajo_sect_Anio!$A34)</f>
        <v>0.41065257042389608</v>
      </c>
      <c r="L34" t="str">
        <f t="shared" si="3"/>
        <v>6.3%</v>
      </c>
      <c r="M34" t="str">
        <f t="shared" si="4"/>
        <v>6%</v>
      </c>
      <c r="N34" t="str">
        <f t="shared" si="5"/>
        <v>7%</v>
      </c>
      <c r="O34" t="str">
        <f t="shared" si="6"/>
        <v>13.4%</v>
      </c>
      <c r="P34" t="str">
        <f t="shared" si="7"/>
        <v>48.6%</v>
      </c>
      <c r="Q34" t="str">
        <f t="shared" ref="Q34:Q76" si="10">IFERROR(ROUND((J34-J19)/J19*100,1)&amp;"%",)</f>
        <v>15.9%</v>
      </c>
      <c r="R34" t="str">
        <f t="shared" si="9"/>
        <v>18.3%</v>
      </c>
    </row>
    <row r="35" spans="1:18">
      <c r="A35" s="175">
        <f t="shared" si="2"/>
        <v>2015</v>
      </c>
      <c r="B35" s="285">
        <v>12</v>
      </c>
      <c r="C35" s="285" t="s">
        <v>130</v>
      </c>
      <c r="D35" s="299" t="s">
        <v>27</v>
      </c>
      <c r="E35" s="297">
        <f>AVERAGEIFS(Trabajo!P:P,Trabajo!$E:$E,Trabajo_sect_Anio!$D35,Trabajo!$A:$A,Trabajo_sect_Anio!$A35)</f>
        <v>6.0045144293191122</v>
      </c>
      <c r="F35" s="297">
        <f>AVERAGEIFS(Trabajo!Q:Q,Trabajo!$E:$E,Trabajo_sect_Anio!$D35,Trabajo!$A:$A,Trabajo_sect_Anio!$A35)</f>
        <v>3.0264687264617964</v>
      </c>
      <c r="G35" s="297">
        <f>AVERAGEIFS(Trabajo!R:R,Trabajo!$E:$E,Trabajo_sect_Anio!$D35,Trabajo!$A:$A,Trabajo_sect_Anio!$A35)</f>
        <v>2.3399542546763006</v>
      </c>
      <c r="H35" s="297">
        <f>AVERAGEIFS(Trabajo!S:S,Trabajo!$E:$E,Trabajo_sect_Anio!$D35,Trabajo!$A:$A,Trabajo_sect_Anio!$A35)</f>
        <v>0.14135381527992141</v>
      </c>
      <c r="I35" s="297">
        <f>AVERAGEIFS(Trabajo!T:T,Trabajo!$E:$E,Trabajo_sect_Anio!$D35,Trabajo!$A:$A,Trabajo_sect_Anio!$A35)</f>
        <v>3.257159390647793E-2</v>
      </c>
      <c r="J35" s="297">
        <f>AVERAGEIFS(Trabajo!U:U,Trabajo!$E:$E,Trabajo_sect_Anio!$D35,Trabajo!$A:$A,Trabajo_sect_Anio!$A35)</f>
        <v>5.0225945225535291</v>
      </c>
      <c r="K35" s="297">
        <f>AVERAGEIFS(Trabajo!V:V,Trabajo!$E:$E,Trabajo_sect_Anio!$D35,Trabajo!$A:$A,Trabajo_sect_Anio!$A35)</f>
        <v>0.47290098599036168</v>
      </c>
      <c r="L35" t="str">
        <f t="shared" si="3"/>
        <v>0.6%</v>
      </c>
      <c r="M35" t="str">
        <f t="shared" si="4"/>
        <v>0.3%</v>
      </c>
      <c r="N35" t="str">
        <f t="shared" si="5"/>
        <v>1.2%</v>
      </c>
      <c r="O35" t="str">
        <f t="shared" si="6"/>
        <v>7.3%</v>
      </c>
      <c r="P35" t="str">
        <f t="shared" si="7"/>
        <v>40.7%</v>
      </c>
      <c r="Q35" t="str">
        <f t="shared" si="10"/>
        <v>9.7%</v>
      </c>
      <c r="R35" t="str">
        <f t="shared" si="9"/>
        <v>12%</v>
      </c>
    </row>
    <row r="36" spans="1:18">
      <c r="A36" s="175">
        <f t="shared" si="2"/>
        <v>2015</v>
      </c>
      <c r="B36" s="285">
        <v>12</v>
      </c>
      <c r="C36" s="285" t="s">
        <v>130</v>
      </c>
      <c r="D36" s="299" t="s">
        <v>28</v>
      </c>
      <c r="E36" s="297">
        <f>AVERAGEIFS(Trabajo!P:P,Trabajo!$E:$E,Trabajo_sect_Anio!$D36,Trabajo!$A:$A,Trabajo_sect_Anio!$A36)</f>
        <v>3.00471347279839</v>
      </c>
      <c r="F36" s="297">
        <f>AVERAGEIFS(Trabajo!Q:Q,Trabajo!$E:$E,Trabajo_sect_Anio!$D36,Trabajo!$A:$A,Trabajo_sect_Anio!$A36)</f>
        <v>1.5144723964688562</v>
      </c>
      <c r="G36" s="297">
        <f>AVERAGEIFS(Trabajo!R:R,Trabajo!$E:$E,Trabajo_sect_Anio!$D36,Trabajo!$A:$A,Trabajo_sect_Anio!$A36)</f>
        <v>1.1709343290819725</v>
      </c>
      <c r="H36" s="297">
        <f>AVERAGEIFS(Trabajo!S:S,Trabajo!$E:$E,Trabajo_sect_Anio!$D36,Trabajo!$A:$A,Trabajo_sect_Anio!$A36)</f>
        <v>7.0734731043222282E-2</v>
      </c>
      <c r="I36" s="297">
        <f>AVERAGEIFS(Trabajo!T:T,Trabajo!$E:$E,Trabajo_sect_Anio!$D36,Trabajo!$A:$A,Trabajo_sect_Anio!$A36)</f>
        <v>1.6299120968622613E-2</v>
      </c>
      <c r="J36" s="297">
        <f>AVERAGEIFS(Trabajo!U:U,Trabajo!$E:$E,Trabajo_sect_Anio!$D36,Trabajo!$A:$A,Trabajo_sect_Anio!$A36)</f>
        <v>2.5133518468422267</v>
      </c>
      <c r="K36" s="297">
        <f>AVERAGEIFS(Trabajo!V:V,Trabajo!$E:$E,Trabajo_sect_Anio!$D36,Trabajo!$A:$A,Trabajo_sect_Anio!$A36)</f>
        <v>0.23664394192587698</v>
      </c>
      <c r="L36" t="str">
        <f t="shared" si="3"/>
        <v>-2.7%</v>
      </c>
      <c r="M36" t="str">
        <f t="shared" si="4"/>
        <v>-3%</v>
      </c>
      <c r="N36" t="str">
        <f t="shared" si="5"/>
        <v>-2%</v>
      </c>
      <c r="O36" t="str">
        <f t="shared" si="6"/>
        <v>3.8%</v>
      </c>
      <c r="P36" t="str">
        <f t="shared" si="7"/>
        <v>36.1%</v>
      </c>
      <c r="Q36" t="str">
        <f t="shared" si="10"/>
        <v>6.1%</v>
      </c>
      <c r="R36" t="str">
        <f t="shared" si="9"/>
        <v>8.3%</v>
      </c>
    </row>
    <row r="37" spans="1:18">
      <c r="A37" s="175">
        <f t="shared" si="2"/>
        <v>2015</v>
      </c>
      <c r="B37" s="285">
        <v>12</v>
      </c>
      <c r="C37" s="285" t="s">
        <v>130</v>
      </c>
      <c r="D37" s="299" t="s">
        <v>29</v>
      </c>
      <c r="E37" s="297">
        <f>AVERAGEIFS(Trabajo!P:P,Trabajo!$E:$E,Trabajo_sect_Anio!$D37,Trabajo!$A:$A,Trabajo_sect_Anio!$A37)</f>
        <v>11.869711377123316</v>
      </c>
      <c r="F37" s="297">
        <f>AVERAGEIFS(Trabajo!Q:Q,Trabajo!$E:$E,Trabajo_sect_Anio!$D37,Trabajo!$A:$A,Trabajo_sect_Anio!$A37)</f>
        <v>5.9827169536946281</v>
      </c>
      <c r="G37" s="297">
        <f>AVERAGEIFS(Trabajo!R:R,Trabajo!$E:$E,Trabajo_sect_Anio!$D37,Trabajo!$A:$A,Trabajo_sect_Anio!$A37)</f>
        <v>4.6256166032444552</v>
      </c>
      <c r="H37" s="297">
        <f>AVERAGEIFS(Trabajo!S:S,Trabajo!$E:$E,Trabajo_sect_Anio!$D37,Trabajo!$A:$A,Trabajo_sect_Anio!$A37)</f>
        <v>0.27942792197072452</v>
      </c>
      <c r="I37" s="297">
        <f>AVERAGEIFS(Trabajo!T:T,Trabajo!$E:$E,Trabajo_sect_Anio!$D37,Trabajo!$A:$A,Trabajo_sect_Anio!$A37)</f>
        <v>6.4387457689330949E-2</v>
      </c>
      <c r="J37" s="297">
        <f>AVERAGEIFS(Trabajo!U:U,Trabajo!$E:$E,Trabajo_sect_Anio!$D37,Trabajo!$A:$A,Trabajo_sect_Anio!$A37)</f>
        <v>9.9286541899094338</v>
      </c>
      <c r="K37" s="297">
        <f>AVERAGEIFS(Trabajo!V:V,Trabajo!$E:$E,Trabajo_sect_Anio!$D37,Trabajo!$A:$A,Trabajo_sect_Anio!$A37)</f>
        <v>0.93482966520227739</v>
      </c>
      <c r="L37" t="str">
        <f t="shared" si="3"/>
        <v>-4.5%</v>
      </c>
      <c r="M37" t="str">
        <f t="shared" si="4"/>
        <v>-4.8%</v>
      </c>
      <c r="N37" t="str">
        <f t="shared" si="5"/>
        <v>-3.9%</v>
      </c>
      <c r="O37" t="str">
        <f t="shared" si="6"/>
        <v>1.8%</v>
      </c>
      <c r="P37" t="str">
        <f t="shared" si="7"/>
        <v>33.5%</v>
      </c>
      <c r="Q37" t="str">
        <f t="shared" si="10"/>
        <v>4.1%</v>
      </c>
      <c r="R37" t="str">
        <f t="shared" si="9"/>
        <v>6.3%</v>
      </c>
    </row>
    <row r="38" spans="1:18">
      <c r="A38" s="175">
        <f t="shared" si="2"/>
        <v>2015</v>
      </c>
      <c r="B38" s="285">
        <v>12</v>
      </c>
      <c r="C38" s="285" t="s">
        <v>130</v>
      </c>
      <c r="D38" s="299" t="s">
        <v>30</v>
      </c>
      <c r="E38" s="297">
        <f>AVERAGEIFS(Trabajo!P:P,Trabajo!$E:$E,Trabajo_sect_Anio!$D38,Trabajo!$A:$A,Trabajo_sect_Anio!$A38)</f>
        <v>24.500115909220654</v>
      </c>
      <c r="F38" s="297">
        <f>AVERAGEIFS(Trabajo!Q:Q,Trabajo!$E:$E,Trabajo_sect_Anio!$D38,Trabajo!$A:$A,Trabajo_sect_Anio!$A38)</f>
        <v>12.348847765589197</v>
      </c>
      <c r="G38" s="297">
        <f>AVERAGEIFS(Trabajo!R:R,Trabajo!$E:$E,Trabajo_sect_Anio!$D38,Trabajo!$A:$A,Trabajo_sect_Anio!$A38)</f>
        <v>9.5476746932131675</v>
      </c>
      <c r="H38" s="297">
        <f>AVERAGEIFS(Trabajo!S:S,Trabajo!$E:$E,Trabajo_sect_Anio!$D38,Trabajo!$A:$A,Trabajo_sect_Anio!$A38)</f>
        <v>0.5767635167397458</v>
      </c>
      <c r="I38" s="297">
        <f>AVERAGEIFS(Trabajo!T:T,Trabajo!$E:$E,Trabajo_sect_Anio!$D38,Trabajo!$A:$A,Trabajo_sect_Anio!$A38)</f>
        <v>0.13290130874866848</v>
      </c>
      <c r="J38" s="297">
        <f>AVERAGEIFS(Trabajo!U:U,Trabajo!$E:$E,Trabajo_sect_Anio!$D38,Trabajo!$A:$A,Trabajo_sect_Anio!$A38)</f>
        <v>20.493605172588797</v>
      </c>
      <c r="K38" s="297">
        <f>AVERAGEIFS(Trabajo!V:V,Trabajo!$E:$E,Trabajo_sect_Anio!$D38,Trabajo!$A:$A,Trabajo_sect_Anio!$A38)</f>
        <v>1.9295696774039415</v>
      </c>
      <c r="L38" t="str">
        <f t="shared" si="3"/>
        <v>-0.1%</v>
      </c>
      <c r="M38" t="str">
        <f t="shared" si="4"/>
        <v>-0.4%</v>
      </c>
      <c r="N38" t="str">
        <f t="shared" si="5"/>
        <v>0.6%</v>
      </c>
      <c r="O38" t="str">
        <f t="shared" si="6"/>
        <v>6.6%</v>
      </c>
      <c r="P38" t="str">
        <f t="shared" si="7"/>
        <v>39.7%</v>
      </c>
      <c r="Q38" t="str">
        <f t="shared" si="10"/>
        <v>8.9%</v>
      </c>
      <c r="R38" t="str">
        <f t="shared" si="9"/>
        <v>11.2%</v>
      </c>
    </row>
    <row r="39" spans="1:18">
      <c r="A39" s="175">
        <f t="shared" si="2"/>
        <v>2015</v>
      </c>
      <c r="B39" s="285">
        <v>12</v>
      </c>
      <c r="C39" s="285" t="s">
        <v>130</v>
      </c>
      <c r="D39" s="299" t="s">
        <v>118</v>
      </c>
      <c r="E39" s="297">
        <f>AVERAGEIFS(Trabajo!P:P,Trabajo!$E:$E,Trabajo_sect_Anio!$D39,Trabajo!$A:$A,Trabajo_sect_Anio!$A39)</f>
        <v>107.58129504049286</v>
      </c>
      <c r="F39" s="297">
        <f>AVERAGEIFS(Trabajo!Q:Q,Trabajo!$E:$E,Trabajo_sect_Anio!$D39,Trabajo!$A:$A,Trabajo_sect_Anio!$A39)</f>
        <v>54.224438766022217</v>
      </c>
      <c r="G39" s="297">
        <f>AVERAGEIFS(Trabajo!R:R,Trabajo!$E:$E,Trabajo_sect_Anio!$D39,Trabajo!$A:$A,Trabajo_sect_Anio!$A39)</f>
        <v>41.92434076341015</v>
      </c>
      <c r="H39" s="297">
        <f>AVERAGEIFS(Trabajo!S:S,Trabajo!$E:$E,Trabajo_sect_Anio!$D39,Trabajo!$A:$A,Trabajo_sect_Anio!$A39)</f>
        <v>2.5325988780166804</v>
      </c>
      <c r="I39" s="297">
        <f>AVERAGEIFS(Trabajo!T:T,Trabajo!$E:$E,Trabajo_sect_Anio!$D39,Trabajo!$A:$A,Trabajo_sect_Anio!$A39)</f>
        <v>0.58357662309577818</v>
      </c>
      <c r="J39" s="297">
        <f>AVERAGEIFS(Trabajo!U:U,Trabajo!$E:$E,Trabajo_sect_Anio!$D39,Trabajo!$A:$A,Trabajo_sect_Anio!$A39)</f>
        <v>89.988496082416233</v>
      </c>
      <c r="K39" s="297">
        <f>AVERAGEIFS(Trabajo!V:V,Trabajo!$E:$E,Trabajo_sect_Anio!$D39,Trabajo!$A:$A,Trabajo_sect_Anio!$A39)</f>
        <v>8.4728417422652651</v>
      </c>
      <c r="L39" t="str">
        <f t="shared" si="3"/>
        <v>3.7%</v>
      </c>
      <c r="M39" t="str">
        <f t="shared" si="4"/>
        <v>3.4%</v>
      </c>
      <c r="N39" t="str">
        <f t="shared" si="5"/>
        <v>4.4%</v>
      </c>
      <c r="O39" t="str">
        <f t="shared" si="6"/>
        <v>10.6%</v>
      </c>
      <c r="P39" t="str">
        <f t="shared" si="7"/>
        <v>45%</v>
      </c>
      <c r="Q39" t="str">
        <f t="shared" si="10"/>
        <v>13%</v>
      </c>
      <c r="R39" t="str">
        <f t="shared" si="9"/>
        <v>15.4%</v>
      </c>
    </row>
    <row r="40" spans="1:18">
      <c r="A40" s="175">
        <f t="shared" si="2"/>
        <v>2015</v>
      </c>
      <c r="B40" s="285">
        <v>12</v>
      </c>
      <c r="C40" s="285" t="s">
        <v>130</v>
      </c>
      <c r="D40" s="299" t="s">
        <v>32</v>
      </c>
      <c r="E40" s="297">
        <f>AVERAGEIFS(Trabajo!P:P,Trabajo!$E:$E,Trabajo_sect_Anio!$D40,Trabajo!$A:$A,Trabajo_sect_Anio!$A40)</f>
        <v>11.265023790484468</v>
      </c>
      <c r="F40" s="297">
        <f>AVERAGEIFS(Trabajo!Q:Q,Trabajo!$E:$E,Trabajo_sect_Anio!$D40,Trabajo!$A:$A,Trabajo_sect_Anio!$A40)</f>
        <v>5.6779349281396252</v>
      </c>
      <c r="G40" s="297">
        <f>AVERAGEIFS(Trabajo!R:R,Trabajo!$E:$E,Trabajo_sect_Anio!$D40,Trabajo!$A:$A,Trabajo_sect_Anio!$A40)</f>
        <v>4.3899703561147012</v>
      </c>
      <c r="H40" s="297">
        <f>AVERAGEIFS(Trabajo!S:S,Trabajo!$E:$E,Trabajo_sect_Anio!$D40,Trabajo!$A:$A,Trabajo_sect_Anio!$A40)</f>
        <v>0.26519281629649244</v>
      </c>
      <c r="I40" s="297">
        <f>AVERAGEIFS(Trabajo!T:T,Trabajo!$E:$E,Trabajo_sect_Anio!$D40,Trabajo!$A:$A,Trabajo_sect_Anio!$A40)</f>
        <v>6.1107319262796743E-2</v>
      </c>
      <c r="J40" s="297">
        <f>AVERAGEIFS(Trabajo!U:U,Trabajo!$E:$E,Trabajo_sect_Anio!$D40,Trabajo!$A:$A,Trabajo_sect_Anio!$A40)</f>
        <v>9.422851331700171</v>
      </c>
      <c r="K40" s="297">
        <f>AVERAGEIFS(Trabajo!V:V,Trabajo!$E:$E,Trabajo_sect_Anio!$D40,Trabajo!$A:$A,Trabajo_sect_Anio!$A40)</f>
        <v>0.88720593820424465</v>
      </c>
      <c r="L40" t="str">
        <f t="shared" si="3"/>
        <v>-4.8%</v>
      </c>
      <c r="M40" t="str">
        <f t="shared" si="4"/>
        <v>-5.1%</v>
      </c>
      <c r="N40" t="str">
        <f t="shared" si="5"/>
        <v>-4.2%</v>
      </c>
      <c r="O40" t="str">
        <f t="shared" si="6"/>
        <v>1.5%</v>
      </c>
      <c r="P40" t="str">
        <f t="shared" si="7"/>
        <v>33.1%</v>
      </c>
      <c r="Q40" t="str">
        <f t="shared" si="10"/>
        <v>3.8%</v>
      </c>
      <c r="R40" t="str">
        <f t="shared" si="9"/>
        <v>6%</v>
      </c>
    </row>
    <row r="41" spans="1:18">
      <c r="A41" s="175">
        <f t="shared" si="2"/>
        <v>2015</v>
      </c>
      <c r="B41" s="285">
        <v>12</v>
      </c>
      <c r="C41" s="285" t="s">
        <v>130</v>
      </c>
      <c r="D41" s="299" t="s">
        <v>33</v>
      </c>
      <c r="E41" s="297">
        <f>AVERAGEIFS(Trabajo!P:P,Trabajo!$E:$E,Trabajo_sect_Anio!$D41,Trabajo!$A:$A,Trabajo_sect_Anio!$A41)</f>
        <v>12.328111711867246</v>
      </c>
      <c r="F41" s="297">
        <f>AVERAGEIFS(Trabajo!Q:Q,Trabajo!$E:$E,Trabajo_sect_Anio!$D41,Trabajo!$A:$A,Trabajo_sect_Anio!$A41)</f>
        <v>6.2137654911963445</v>
      </c>
      <c r="G41" s="297">
        <f>AVERAGEIFS(Trabajo!R:R,Trabajo!$E:$E,Trabajo_sect_Anio!$D41,Trabajo!$A:$A,Trabajo_sect_Anio!$A41)</f>
        <v>4.8042548305741439</v>
      </c>
      <c r="H41" s="297">
        <f>AVERAGEIFS(Trabajo!S:S,Trabajo!$E:$E,Trabajo_sect_Anio!$D41,Trabajo!$A:$A,Trabajo_sect_Anio!$A41)</f>
        <v>0.29021924190248388</v>
      </c>
      <c r="I41" s="297">
        <f>AVERAGEIFS(Trabajo!T:T,Trabajo!$E:$E,Trabajo_sect_Anio!$D41,Trabajo!$A:$A,Trabajo_sect_Anio!$A41)</f>
        <v>6.6874058350488153E-2</v>
      </c>
      <c r="J41" s="297">
        <f>AVERAGEIFS(Trabajo!U:U,Trabajo!$E:$E,Trabajo_sect_Anio!$D41,Trabajo!$A:$A,Trabajo_sect_Anio!$A41)</f>
        <v>10.312092191020652</v>
      </c>
      <c r="K41" s="297">
        <f>AVERAGEIFS(Trabajo!V:V,Trabajo!$E:$E,Trabajo_sect_Anio!$D41,Trabajo!$A:$A,Trabajo_sect_Anio!$A41)</f>
        <v>0.97093216321947329</v>
      </c>
      <c r="L41" t="str">
        <f t="shared" si="3"/>
        <v>-3.6%</v>
      </c>
      <c r="M41" t="str">
        <f t="shared" si="4"/>
        <v>-3.9%</v>
      </c>
      <c r="N41" t="str">
        <f t="shared" si="5"/>
        <v>-3%</v>
      </c>
      <c r="O41" t="str">
        <f t="shared" si="6"/>
        <v>2.8%</v>
      </c>
      <c r="P41" t="str">
        <f t="shared" si="7"/>
        <v>34.8%</v>
      </c>
      <c r="Q41" t="str">
        <f t="shared" si="10"/>
        <v>5.1%</v>
      </c>
      <c r="R41" t="str">
        <f t="shared" si="9"/>
        <v>7.3%</v>
      </c>
    </row>
    <row r="42" spans="1:18">
      <c r="A42" s="175">
        <f t="shared" si="2"/>
        <v>2015</v>
      </c>
      <c r="B42" s="285">
        <v>12</v>
      </c>
      <c r="C42" s="285" t="s">
        <v>130</v>
      </c>
      <c r="D42" s="299" t="s">
        <v>35</v>
      </c>
      <c r="E42" s="297">
        <f>AVERAGEIFS(Trabajo!P:P,Trabajo!$E:$E,Trabajo_sect_Anio!$D42,Trabajo!$A:$A,Trabajo_sect_Anio!$A42)</f>
        <v>14.280370762849463</v>
      </c>
      <c r="F42" s="297">
        <f>AVERAGEIFS(Trabajo!Q:Q,Trabajo!$E:$E,Trabajo_sect_Anio!$D42,Trabajo!$A:$A,Trabajo_sect_Anio!$A42)</f>
        <v>7.1977669509812712</v>
      </c>
      <c r="G42" s="297">
        <f>AVERAGEIFS(Trabajo!R:R,Trabajo!$E:$E,Trabajo_sect_Anio!$D42,Trabajo!$A:$A,Trabajo_sect_Anio!$A42)</f>
        <v>5.5650485510905545</v>
      </c>
      <c r="H42" s="297">
        <f>AVERAGEIFS(Trabajo!S:S,Trabajo!$E:$E,Trabajo_sect_Anio!$D42,Trabajo!$A:$A,Trabajo_sect_Anio!$A42)</f>
        <v>0.33617787328217186</v>
      </c>
      <c r="I42" s="297">
        <f>AVERAGEIFS(Trabajo!T:T,Trabajo!$E:$E,Trabajo_sect_Anio!$D42,Trabajo!$A:$A,Trabajo_sect_Anio!$A42)</f>
        <v>7.7464121836445882E-2</v>
      </c>
      <c r="J42" s="297">
        <f>AVERAGEIFS(Trabajo!U:U,Trabajo!$E:$E,Trabajo_sect_Anio!$D42,Trabajo!$A:$A,Trabajo_sect_Anio!$A42)</f>
        <v>11.945097778981363</v>
      </c>
      <c r="K42" s="297">
        <f>AVERAGEIFS(Trabajo!V:V,Trabajo!$E:$E,Trabajo_sect_Anio!$D42,Trabajo!$A:$A,Trabajo_sect_Anio!$A42)</f>
        <v>1.1246873487528999</v>
      </c>
      <c r="L42" t="str">
        <f t="shared" si="3"/>
        <v>2.2%</v>
      </c>
      <c r="M42" t="str">
        <f t="shared" si="4"/>
        <v>1.9%</v>
      </c>
      <c r="N42" t="str">
        <f t="shared" si="5"/>
        <v>2.9%</v>
      </c>
      <c r="O42" t="str">
        <f t="shared" si="6"/>
        <v>9%</v>
      </c>
      <c r="P42" t="str">
        <f t="shared" si="7"/>
        <v>42.9%</v>
      </c>
      <c r="Q42" t="str">
        <f t="shared" si="10"/>
        <v>11.4%</v>
      </c>
      <c r="R42" t="str">
        <f t="shared" si="9"/>
        <v>13.8%</v>
      </c>
    </row>
    <row r="43" spans="1:18">
      <c r="A43" s="175">
        <f t="shared" si="2"/>
        <v>2015</v>
      </c>
      <c r="B43" s="285">
        <v>12</v>
      </c>
      <c r="C43" s="285" t="s">
        <v>130</v>
      </c>
      <c r="D43" s="299" t="s">
        <v>36</v>
      </c>
      <c r="E43" s="297">
        <f>AVERAGEIFS(Trabajo!P:P,Trabajo!$E:$E,Trabajo_sect_Anio!$D43,Trabajo!$A:$A,Trabajo_sect_Anio!$A43)</f>
        <v>5.664166961836262</v>
      </c>
      <c r="F43" s="297">
        <f>AVERAGEIFS(Trabajo!Q:Q,Trabajo!$E:$E,Trabajo_sect_Anio!$D43,Trabajo!$A:$A,Trabajo_sect_Anio!$A43)</f>
        <v>2.8549226374995076</v>
      </c>
      <c r="G43" s="297">
        <f>AVERAGEIFS(Trabajo!R:R,Trabajo!$E:$E,Trabajo_sect_Anio!$D43,Trabajo!$A:$A,Trabajo_sect_Anio!$A43)</f>
        <v>2.2073211310524958</v>
      </c>
      <c r="H43" s="297">
        <f>AVERAGEIFS(Trabajo!S:S,Trabajo!$E:$E,Trabajo_sect_Anio!$D43,Trabajo!$A:$A,Trabajo_sect_Anio!$A43)</f>
        <v>0.13334160819542357</v>
      </c>
      <c r="I43" s="297">
        <f>AVERAGEIFS(Trabajo!T:T,Trabajo!$E:$E,Trabajo_sect_Anio!$D43,Trabajo!$A:$A,Trabajo_sect_Anio!$A43)</f>
        <v>3.0725373095712608E-2</v>
      </c>
      <c r="J43" s="297">
        <f>AVERAGEIFS(Trabajo!U:U,Trabajo!$E:$E,Trabajo_sect_Anio!$D43,Trabajo!$A:$A,Trabajo_sect_Anio!$A43)</f>
        <v>4.7379041706413974</v>
      </c>
      <c r="K43" s="297">
        <f>AVERAGEIFS(Trabajo!V:V,Trabajo!$E:$E,Trabajo_sect_Anio!$D43,Trabajo!$A:$A,Trabajo_sect_Anio!$A43)</f>
        <v>0.44609604533336772</v>
      </c>
      <c r="L43" t="str">
        <f t="shared" si="3"/>
        <v>8.4%</v>
      </c>
      <c r="M43" t="str">
        <f t="shared" si="4"/>
        <v>8.1%</v>
      </c>
      <c r="N43" t="str">
        <f t="shared" si="5"/>
        <v>9.1%</v>
      </c>
      <c r="O43" t="str">
        <f t="shared" si="6"/>
        <v>15.6%</v>
      </c>
      <c r="P43" t="str">
        <f t="shared" si="7"/>
        <v>51.6%</v>
      </c>
      <c r="Q43" t="str">
        <f t="shared" si="10"/>
        <v>18.2%</v>
      </c>
      <c r="R43" t="str">
        <f t="shared" si="9"/>
        <v>20.7%</v>
      </c>
    </row>
    <row r="44" spans="1:18">
      <c r="A44" s="175">
        <f t="shared" si="2"/>
        <v>2015</v>
      </c>
      <c r="B44" s="285">
        <v>12</v>
      </c>
      <c r="C44" s="285" t="s">
        <v>130</v>
      </c>
      <c r="D44" s="299" t="s">
        <v>37</v>
      </c>
      <c r="E44" s="297">
        <f>AVERAGEIFS(Trabajo!P:P,Trabajo!$E:$E,Trabajo_sect_Anio!$D44,Trabajo!$A:$A,Trabajo_sect_Anio!$A44)</f>
        <v>11.855238633926994</v>
      </c>
      <c r="F44" s="297">
        <f>AVERAGEIFS(Trabajo!Q:Q,Trabajo!$E:$E,Trabajo_sect_Anio!$D44,Trabajo!$A:$A,Trabajo_sect_Anio!$A44)</f>
        <v>5.9754222248393027</v>
      </c>
      <c r="G44" s="297">
        <f>AVERAGEIFS(Trabajo!R:R,Trabajo!$E:$E,Trabajo_sect_Anio!$D44,Trabajo!$A:$A,Trabajo_sect_Anio!$A44)</f>
        <v>4.6199765873168221</v>
      </c>
      <c r="H44" s="297">
        <f>AVERAGEIFS(Trabajo!S:S,Trabajo!$E:$E,Trabajo_sect_Anio!$D44,Trabajo!$A:$A,Trabajo_sect_Anio!$A44)</f>
        <v>0.27908721540861231</v>
      </c>
      <c r="I44" s="297">
        <f>AVERAGEIFS(Trabajo!T:T,Trabajo!$E:$E,Trabajo_sect_Anio!$D44,Trabajo!$A:$A,Trabajo_sect_Anio!$A44)</f>
        <v>6.4308950039852819E-2</v>
      </c>
      <c r="J44" s="297">
        <f>AVERAGEIFS(Trabajo!U:U,Trabajo!$E:$E,Trabajo_sect_Anio!$D44,Trabajo!$A:$A,Trabajo_sect_Anio!$A44)</f>
        <v>9.9165481784142813</v>
      </c>
      <c r="K44" s="297">
        <f>AVERAGEIFS(Trabajo!V:V,Trabajo!$E:$E,Trabajo_sect_Anio!$D44,Trabajo!$A:$A,Trabajo_sect_Anio!$A44)</f>
        <v>0.93368982706747217</v>
      </c>
      <c r="L44" t="str">
        <f t="shared" si="3"/>
        <v>-6.2%</v>
      </c>
      <c r="M44" t="str">
        <f t="shared" si="4"/>
        <v>-6.5%</v>
      </c>
      <c r="N44" t="str">
        <f t="shared" si="5"/>
        <v>-5.6%</v>
      </c>
      <c r="O44" t="str">
        <f t="shared" si="6"/>
        <v>0.1%</v>
      </c>
      <c r="P44" t="str">
        <f t="shared" si="7"/>
        <v>31.2%</v>
      </c>
      <c r="Q44" t="str">
        <f t="shared" si="10"/>
        <v>2.3%</v>
      </c>
      <c r="R44" t="str">
        <f t="shared" si="9"/>
        <v>4.4%</v>
      </c>
    </row>
    <row r="45" spans="1:18">
      <c r="A45" s="175">
        <f t="shared" si="2"/>
        <v>2015</v>
      </c>
      <c r="B45" s="285">
        <v>12</v>
      </c>
      <c r="C45" s="285" t="s">
        <v>130</v>
      </c>
      <c r="D45" s="299" t="s">
        <v>38</v>
      </c>
      <c r="E45" s="297">
        <f>AVERAGEIFS(Trabajo!P:P,Trabajo!$E:$E,Trabajo_sect_Anio!$D45,Trabajo!$A:$A,Trabajo_sect_Anio!$A45)</f>
        <v>2.0773656051474223</v>
      </c>
      <c r="F45" s="297">
        <f>AVERAGEIFS(Trabajo!Q:Q,Trabajo!$E:$E,Trabajo_sect_Anio!$D45,Trabajo!$A:$A,Trabajo_sect_Anio!$A45)</f>
        <v>1.0470591937804681</v>
      </c>
      <c r="G45" s="297">
        <f>AVERAGEIFS(Trabajo!R:R,Trabajo!$E:$E,Trabajo_sect_Anio!$D45,Trabajo!$A:$A,Trabajo_sect_Anio!$A45)</f>
        <v>0.80954764011352875</v>
      </c>
      <c r="H45" s="297">
        <f>AVERAGEIFS(Trabajo!S:S,Trabajo!$E:$E,Trabajo_sect_Anio!$D45,Trabajo!$A:$A,Trabajo_sect_Anio!$A45)</f>
        <v>4.8903796880736095E-2</v>
      </c>
      <c r="I45" s="297">
        <f>AVERAGEIFS(Trabajo!T:T,Trabajo!$E:$E,Trabajo_sect_Anio!$D45,Trabajo!$A:$A,Trabajo_sect_Anio!$A45)</f>
        <v>1.1268706184759609E-2</v>
      </c>
      <c r="J45" s="297">
        <f>AVERAGEIFS(Trabajo!U:U,Trabajo!$E:$E,Trabajo_sect_Anio!$D45,Trabajo!$A:$A,Trabajo_sect_Anio!$A45)</f>
        <v>1.7376534326919231</v>
      </c>
      <c r="K45" s="297">
        <f>AVERAGEIFS(Trabajo!V:V,Trabajo!$E:$E,Trabajo_sect_Anio!$D45,Trabajo!$A:$A,Trabajo_sect_Anio!$A45)</f>
        <v>0.1636082741578288</v>
      </c>
      <c r="L45" t="str">
        <f t="shared" si="3"/>
        <v>22.9%</v>
      </c>
      <c r="M45" t="str">
        <f t="shared" si="4"/>
        <v>22.6%</v>
      </c>
      <c r="N45" t="str">
        <f t="shared" si="5"/>
        <v>23.8%</v>
      </c>
      <c r="O45" t="str">
        <f t="shared" si="6"/>
        <v>31.2%</v>
      </c>
      <c r="P45" t="str">
        <f t="shared" si="7"/>
        <v>71.9%</v>
      </c>
      <c r="Q45" t="str">
        <f t="shared" si="10"/>
        <v>34%</v>
      </c>
      <c r="R45" t="str">
        <f t="shared" si="9"/>
        <v>36.9%</v>
      </c>
    </row>
    <row r="46" spans="1:18">
      <c r="A46" s="175">
        <f t="shared" si="2"/>
        <v>2015</v>
      </c>
      <c r="B46" s="285">
        <v>12</v>
      </c>
      <c r="C46" s="285" t="s">
        <v>130</v>
      </c>
      <c r="D46" s="304" t="s">
        <v>39</v>
      </c>
      <c r="E46" s="297">
        <f>AVERAGEIFS(Trabajo!P:P,Trabajo!$E:$E,Trabajo_sect_Anio!$D46,Trabajo!$A:$A,Trabajo_sect_Anio!$A46)</f>
        <v>2.1396869509480148</v>
      </c>
      <c r="F46" s="297">
        <f>AVERAGEIFS(Trabajo!Q:Q,Trabajo!$E:$E,Trabajo_sect_Anio!$D46,Trabajo!$A:$A,Trabajo_sect_Anio!$A46)</f>
        <v>1.0784711599397185</v>
      </c>
      <c r="G46" s="297">
        <f>AVERAGEIFS(Trabajo!R:R,Trabajo!$E:$E,Trabajo_sect_Anio!$D46,Trabajo!$A:$A,Trabajo_sect_Anio!$A46)</f>
        <v>0.8338342164853314</v>
      </c>
      <c r="H46" s="297">
        <f>AVERAGEIFS(Trabajo!S:S,Trabajo!$E:$E,Trabajo_sect_Anio!$D46,Trabajo!$A:$A,Trabajo_sect_Anio!$A46)</f>
        <v>5.0370919677423576E-2</v>
      </c>
      <c r="I46" s="297">
        <f>AVERAGEIFS(Trabajo!T:T,Trabajo!$E:$E,Trabajo_sect_Anio!$D46,Trabajo!$A:$A,Trabajo_sect_Anio!$A46)</f>
        <v>1.1606769418850678E-2</v>
      </c>
      <c r="J46" s="297">
        <f>AVERAGEIFS(Trabajo!U:U,Trabajo!$E:$E,Trabajo_sect_Anio!$D46,Trabajo!$A:$A,Trabajo_sect_Anio!$A46)</f>
        <v>1.7897833515622679</v>
      </c>
      <c r="K46" s="297">
        <f>AVERAGEIFS(Trabajo!V:V,Trabajo!$E:$E,Trabajo_sect_Anio!$D46,Trabajo!$A:$A,Trabajo_sect_Anio!$A46)</f>
        <v>0.16851655212505964</v>
      </c>
      <c r="L46" t="str">
        <f t="shared" si="3"/>
        <v>-15.6%</v>
      </c>
      <c r="M46" t="str">
        <f t="shared" si="4"/>
        <v>-15.8%</v>
      </c>
      <c r="N46" t="str">
        <f t="shared" si="5"/>
        <v>-15%</v>
      </c>
      <c r="O46" t="str">
        <f t="shared" si="6"/>
        <v>-9.9%</v>
      </c>
      <c r="P46" t="str">
        <f t="shared" si="7"/>
        <v>18.1%</v>
      </c>
      <c r="Q46" t="str">
        <f t="shared" si="10"/>
        <v>-8%</v>
      </c>
      <c r="R46" t="str">
        <f t="shared" si="9"/>
        <v>-6%</v>
      </c>
    </row>
    <row r="47" spans="1:18">
      <c r="A47" s="175">
        <f t="shared" si="2"/>
        <v>2016</v>
      </c>
      <c r="B47" s="285">
        <v>12</v>
      </c>
      <c r="C47" s="285" t="s">
        <v>130</v>
      </c>
      <c r="D47" s="172" t="s">
        <v>34</v>
      </c>
      <c r="E47" s="297">
        <f>AVERAGEIFS(Trabajo!P:P,Trabajo!$E:$E,Trabajo_sect_Anio!$D47,Trabajo!$A:$A,Trabajo_sect_Anio!$A47)</f>
        <v>27.095401640965818</v>
      </c>
      <c r="F47" s="297">
        <f>AVERAGEIFS(Trabajo!Q:Q,Trabajo!$E:$E,Trabajo_sect_Anio!$D47,Trabajo!$A:$A,Trabajo_sect_Anio!$A47)</f>
        <v>12.467667525443133</v>
      </c>
      <c r="G47" s="297">
        <f>AVERAGEIFS(Trabajo!R:R,Trabajo!$E:$E,Trabajo_sect_Anio!$D47,Trabajo!$A:$A,Trabajo_sect_Anio!$A47)</f>
        <v>10.337601126653048</v>
      </c>
      <c r="H47" s="297">
        <f>AVERAGEIFS(Trabajo!S:S,Trabajo!$E:$E,Trabajo_sect_Anio!$D47,Trabajo!$A:$A,Trabajo_sect_Anio!$A47)</f>
        <v>0.67363105582009852</v>
      </c>
      <c r="I47" s="297">
        <f>AVERAGEIFS(Trabajo!T:T,Trabajo!$E:$E,Trabajo_sect_Anio!$D47,Trabajo!$A:$A,Trabajo_sect_Anio!$A47)</f>
        <v>0.25753685339335108</v>
      </c>
      <c r="J47" s="297">
        <f>AVERAGEIFS(Trabajo!U:U,Trabajo!$E:$E,Trabajo_sect_Anio!$D47,Trabajo!$A:$A,Trabajo_sect_Anio!$A47)</f>
        <v>23.035182089918422</v>
      </c>
      <c r="K47" s="297">
        <f>AVERAGEIFS(Trabajo!V:V,Trabajo!$E:$E,Trabajo_sect_Anio!$D47,Trabajo!$A:$A,Trabajo_sect_Anio!$A47)</f>
        <v>2.1672497344728008</v>
      </c>
      <c r="L47" t="str">
        <f t="shared" si="3"/>
        <v>11.4%</v>
      </c>
      <c r="M47" t="str">
        <f t="shared" si="4"/>
        <v>1.7%</v>
      </c>
      <c r="N47" t="str">
        <f t="shared" si="5"/>
        <v>9%</v>
      </c>
      <c r="O47" t="str">
        <f t="shared" si="6"/>
        <v>17.6%</v>
      </c>
      <c r="P47" t="str">
        <f t="shared" si="7"/>
        <v>95.1%</v>
      </c>
      <c r="Q47" t="str">
        <f t="shared" si="10"/>
        <v>13.2%</v>
      </c>
      <c r="R47" t="str">
        <f t="shared" si="9"/>
        <v>13.1%</v>
      </c>
    </row>
    <row r="48" spans="1:18">
      <c r="A48" s="175">
        <f t="shared" si="2"/>
        <v>2016</v>
      </c>
      <c r="B48" s="285">
        <v>12</v>
      </c>
      <c r="C48" s="285" t="s">
        <v>130</v>
      </c>
      <c r="D48" s="299" t="s">
        <v>25</v>
      </c>
      <c r="E48" s="297">
        <f>AVERAGEIFS(Trabajo!P:P,Trabajo!$E:$E,Trabajo_sect_Anio!$D48,Trabajo!$A:$A,Trabajo_sect_Anio!$A48)</f>
        <v>1.9495801533990871</v>
      </c>
      <c r="F48" s="297">
        <f>AVERAGEIFS(Trabajo!Q:Q,Trabajo!$E:$E,Trabajo_sect_Anio!$D48,Trabajo!$A:$A,Trabajo_sect_Anio!$A48)</f>
        <v>0.89707905012312728</v>
      </c>
      <c r="G48" s="297">
        <f>AVERAGEIFS(Trabajo!R:R,Trabajo!$E:$E,Trabajo_sect_Anio!$D48,Trabajo!$A:$A,Trabajo_sect_Anio!$A48)</f>
        <v>0.74381558381507118</v>
      </c>
      <c r="H48" s="297">
        <f>AVERAGEIFS(Trabajo!S:S,Trabajo!$E:$E,Trabajo_sect_Anio!$D48,Trabajo!$A:$A,Trabajo_sect_Anio!$A48)</f>
        <v>4.8469395454708748E-2</v>
      </c>
      <c r="I48" s="297">
        <f>AVERAGEIFS(Trabajo!T:T,Trabajo!$E:$E,Trabajo_sect_Anio!$D48,Trabajo!$A:$A,Trabajo_sect_Anio!$A48)</f>
        <v>1.8530403970296368E-2</v>
      </c>
      <c r="J48" s="297">
        <f>AVERAGEIFS(Trabajo!U:U,Trabajo!$E:$E,Trabajo_sect_Anio!$D48,Trabajo!$A:$A,Trabajo_sect_Anio!$A48)</f>
        <v>1.657437465866562</v>
      </c>
      <c r="K48" s="297">
        <f>AVERAGEIFS(Trabajo!V:V,Trabajo!$E:$E,Trabajo_sect_Anio!$D48,Trabajo!$A:$A,Trabajo_sect_Anio!$A48)</f>
        <v>0.15593889789031398</v>
      </c>
      <c r="L48" t="str">
        <f t="shared" si="3"/>
        <v>28.9%</v>
      </c>
      <c r="M48" t="str">
        <f t="shared" si="4"/>
        <v>17.7%</v>
      </c>
      <c r="N48" t="str">
        <f t="shared" si="5"/>
        <v>26.2%</v>
      </c>
      <c r="O48" t="str">
        <f t="shared" si="6"/>
        <v>36.1%</v>
      </c>
      <c r="P48" t="str">
        <f t="shared" si="7"/>
        <v>125.8%</v>
      </c>
      <c r="Q48" t="str">
        <f t="shared" si="10"/>
        <v>31%</v>
      </c>
      <c r="R48" t="str">
        <f t="shared" si="9"/>
        <v>30.9%</v>
      </c>
    </row>
    <row r="49" spans="1:18">
      <c r="A49" s="175">
        <f t="shared" si="2"/>
        <v>2016</v>
      </c>
      <c r="B49" s="285">
        <v>12</v>
      </c>
      <c r="C49" s="285" t="s">
        <v>130</v>
      </c>
      <c r="D49" s="299" t="s">
        <v>26</v>
      </c>
      <c r="E49" s="297">
        <f>AVERAGEIFS(Trabajo!P:P,Trabajo!$E:$E,Trabajo_sect_Anio!$D49,Trabajo!$A:$A,Trabajo_sect_Anio!$A49)</f>
        <v>5.6010523356557265</v>
      </c>
      <c r="F49" s="297">
        <f>AVERAGEIFS(Trabajo!Q:Q,Trabajo!$E:$E,Trabajo_sect_Anio!$D49,Trabajo!$A:$A,Trabajo_sect_Anio!$A49)</f>
        <v>2.5772660335096313</v>
      </c>
      <c r="G49" s="297">
        <f>AVERAGEIFS(Trabajo!R:R,Trabajo!$E:$E,Trabajo_sect_Anio!$D49,Trabajo!$A:$A,Trabajo_sect_Anio!$A49)</f>
        <v>2.1369472836296892</v>
      </c>
      <c r="H49" s="297">
        <f>AVERAGEIFS(Trabajo!S:S,Trabajo!$E:$E,Trabajo_sect_Anio!$D49,Trabajo!$A:$A,Trabajo_sect_Anio!$A49)</f>
        <v>0.13925029968431599</v>
      </c>
      <c r="I49" s="297">
        <f>AVERAGEIFS(Trabajo!T:T,Trabajo!$E:$E,Trabajo_sect_Anio!$D49,Trabajo!$A:$A,Trabajo_sect_Anio!$A49)</f>
        <v>5.3236981438037061E-2</v>
      </c>
      <c r="J49" s="297">
        <f>AVERAGEIFS(Trabajo!U:U,Trabajo!$E:$E,Trabajo_sect_Anio!$D49,Trabajo!$A:$A,Trabajo_sect_Anio!$A49)</f>
        <v>4.7617400973279524</v>
      </c>
      <c r="K49" s="297">
        <f>AVERAGEIFS(Trabajo!V:V,Trabajo!$E:$E,Trabajo_sect_Anio!$D49,Trabajo!$A:$A,Trabajo_sect_Anio!$A49)</f>
        <v>0.44800513932464608</v>
      </c>
      <c r="L49" t="str">
        <f t="shared" si="3"/>
        <v>7.4%</v>
      </c>
      <c r="M49" t="str">
        <f t="shared" si="4"/>
        <v>-1.9%</v>
      </c>
      <c r="N49" t="str">
        <f t="shared" si="5"/>
        <v>5.2%</v>
      </c>
      <c r="O49" t="str">
        <f t="shared" si="6"/>
        <v>13.4%</v>
      </c>
      <c r="P49" t="str">
        <f t="shared" si="7"/>
        <v>88.2%</v>
      </c>
      <c r="Q49" t="str">
        <f t="shared" si="10"/>
        <v>9.2%</v>
      </c>
      <c r="R49" t="str">
        <f t="shared" si="9"/>
        <v>9.1%</v>
      </c>
    </row>
    <row r="50" spans="1:18">
      <c r="A50" s="175">
        <f t="shared" si="2"/>
        <v>2016</v>
      </c>
      <c r="B50" s="285">
        <v>12</v>
      </c>
      <c r="C50" s="285" t="s">
        <v>130</v>
      </c>
      <c r="D50" s="299" t="s">
        <v>27</v>
      </c>
      <c r="E50" s="297">
        <f>AVERAGEIFS(Trabajo!P:P,Trabajo!$E:$E,Trabajo_sect_Anio!$D50,Trabajo!$A:$A,Trabajo_sect_Anio!$A50)</f>
        <v>7.7735862809332126</v>
      </c>
      <c r="F50" s="297">
        <f>AVERAGEIFS(Trabajo!Q:Q,Trabajo!$E:$E,Trabajo_sect_Anio!$D50,Trabajo!$A:$A,Trabajo_sect_Anio!$A50)</f>
        <v>3.5769349543241025</v>
      </c>
      <c r="G50" s="297">
        <f>AVERAGEIFS(Trabajo!R:R,Trabajo!$E:$E,Trabajo_sect_Anio!$D50,Trabajo!$A:$A,Trabajo_sect_Anio!$A50)</f>
        <v>2.9658255434166509</v>
      </c>
      <c r="H50" s="297">
        <f>AVERAGEIFS(Trabajo!S:S,Trabajo!$E:$E,Trabajo_sect_Anio!$D50,Trabajo!$A:$A,Trabajo_sect_Anio!$A50)</f>
        <v>0.19326265036855961</v>
      </c>
      <c r="I50" s="297">
        <f>AVERAGEIFS(Trabajo!T:T,Trabajo!$E:$E,Trabajo_sect_Anio!$D50,Trabajo!$A:$A,Trabajo_sect_Anio!$A50)</f>
        <v>7.3886520558028593E-2</v>
      </c>
      <c r="J50" s="297">
        <f>AVERAGEIFS(Trabajo!U:U,Trabajo!$E:$E,Trabajo_sect_Anio!$D50,Trabajo!$A:$A,Trabajo_sect_Anio!$A50)</f>
        <v>6.6087219464669831</v>
      </c>
      <c r="K50" s="297">
        <f>AVERAGEIFS(Trabajo!V:V,Trabajo!$E:$E,Trabajo_sect_Anio!$D50,Trabajo!$A:$A,Trabajo_sect_Anio!$A50)</f>
        <v>0.62177719402329512</v>
      </c>
      <c r="L50" t="str">
        <f t="shared" si="3"/>
        <v>29.5%</v>
      </c>
      <c r="M50" t="str">
        <f t="shared" si="4"/>
        <v>18.2%</v>
      </c>
      <c r="N50" t="str">
        <f t="shared" si="5"/>
        <v>26.7%</v>
      </c>
      <c r="O50" t="str">
        <f t="shared" si="6"/>
        <v>36.7%</v>
      </c>
      <c r="P50" t="str">
        <f t="shared" si="7"/>
        <v>126.8%</v>
      </c>
      <c r="Q50" t="str">
        <f t="shared" si="10"/>
        <v>31.6%</v>
      </c>
      <c r="R50" t="str">
        <f t="shared" si="9"/>
        <v>31.5%</v>
      </c>
    </row>
    <row r="51" spans="1:18">
      <c r="A51" s="175">
        <f t="shared" si="2"/>
        <v>2016</v>
      </c>
      <c r="B51" s="285">
        <v>12</v>
      </c>
      <c r="C51" s="285" t="s">
        <v>130</v>
      </c>
      <c r="D51" s="299" t="s">
        <v>28</v>
      </c>
      <c r="E51" s="297">
        <f>AVERAGEIFS(Trabajo!P:P,Trabajo!$E:$E,Trabajo_sect_Anio!$D51,Trabajo!$A:$A,Trabajo_sect_Anio!$A51)</f>
        <v>3.1898328004201537</v>
      </c>
      <c r="F51" s="297">
        <f>AVERAGEIFS(Trabajo!Q:Q,Trabajo!$E:$E,Trabajo_sect_Anio!$D51,Trabajo!$A:$A,Trabajo_sect_Anio!$A51)</f>
        <v>1.4677684185815256</v>
      </c>
      <c r="G51" s="297">
        <f>AVERAGEIFS(Trabajo!R:R,Trabajo!$E:$E,Trabajo_sect_Anio!$D51,Trabajo!$A:$A,Trabajo_sect_Anio!$A51)</f>
        <v>1.2170042573424216</v>
      </c>
      <c r="H51" s="297">
        <f>AVERAGEIFS(Trabajo!S:S,Trabajo!$E:$E,Trabajo_sect_Anio!$D51,Trabajo!$A:$A,Trabajo_sect_Anio!$A51)</f>
        <v>7.9303878411156728E-2</v>
      </c>
      <c r="I51" s="297">
        <f>AVERAGEIFS(Trabajo!T:T,Trabajo!$E:$E,Trabajo_sect_Anio!$D51,Trabajo!$A:$A,Trabajo_sect_Anio!$A51)</f>
        <v>3.0318779295342657E-2</v>
      </c>
      <c r="J51" s="297">
        <f>AVERAGEIFS(Trabajo!U:U,Trabajo!$E:$E,Trabajo_sect_Anio!$D51,Trabajo!$A:$A,Trabajo_sect_Anio!$A51)</f>
        <v>2.7118394614597605</v>
      </c>
      <c r="K51" s="297">
        <f>AVERAGEIFS(Trabajo!V:V,Trabajo!$E:$E,Trabajo_sect_Anio!$D51,Trabajo!$A:$A,Trabajo_sect_Anio!$A51)</f>
        <v>0.25514160599380536</v>
      </c>
      <c r="L51" t="str">
        <f t="shared" si="3"/>
        <v>6.2%</v>
      </c>
      <c r="M51" t="str">
        <f t="shared" si="4"/>
        <v>-3.1%</v>
      </c>
      <c r="N51" t="str">
        <f t="shared" si="5"/>
        <v>3.9%</v>
      </c>
      <c r="O51" t="str">
        <f t="shared" si="6"/>
        <v>12.1%</v>
      </c>
      <c r="P51" t="str">
        <f t="shared" si="7"/>
        <v>86%</v>
      </c>
      <c r="Q51" t="str">
        <f t="shared" si="10"/>
        <v>7.9%</v>
      </c>
      <c r="R51" t="str">
        <f t="shared" si="9"/>
        <v>7.8%</v>
      </c>
    </row>
    <row r="52" spans="1:18">
      <c r="A52" s="175">
        <f t="shared" si="2"/>
        <v>2016</v>
      </c>
      <c r="B52" s="285">
        <v>12</v>
      </c>
      <c r="C52" s="285" t="s">
        <v>130</v>
      </c>
      <c r="D52" s="299" t="s">
        <v>29</v>
      </c>
      <c r="E52" s="297">
        <f>AVERAGEIFS(Trabajo!P:P,Trabajo!$E:$E,Trabajo_sect_Anio!$D52,Trabajo!$A:$A,Trabajo_sect_Anio!$A52)</f>
        <v>11.718283980668685</v>
      </c>
      <c r="F52" s="297">
        <f>AVERAGEIFS(Trabajo!Q:Q,Trabajo!$E:$E,Trabajo_sect_Anio!$D52,Trabajo!$A:$A,Trabajo_sect_Anio!$A52)</f>
        <v>5.3920466127659781</v>
      </c>
      <c r="G52" s="297">
        <f>AVERAGEIFS(Trabajo!R:R,Trabajo!$E:$E,Trabajo_sect_Anio!$D52,Trabajo!$A:$A,Trabajo_sect_Anio!$A52)</f>
        <v>4.4708304119710762</v>
      </c>
      <c r="H52" s="297">
        <f>AVERAGEIFS(Trabajo!S:S,Trabajo!$E:$E,Trabajo_sect_Anio!$D52,Trabajo!$A:$A,Trabajo_sect_Anio!$A52)</f>
        <v>0.29133356703459512</v>
      </c>
      <c r="I52" s="297">
        <f>AVERAGEIFS(Trabajo!T:T,Trabajo!$E:$E,Trabajo_sect_Anio!$D52,Trabajo!$A:$A,Trabajo_sect_Anio!$A52)</f>
        <v>0.11138015311750715</v>
      </c>
      <c r="J52" s="297">
        <f>AVERAGEIFS(Trabajo!U:U,Trabajo!$E:$E,Trabajo_sect_Anio!$D52,Trabajo!$A:$A,Trabajo_sect_Anio!$A52)</f>
        <v>9.9623105371489711</v>
      </c>
      <c r="K52" s="297">
        <f>AVERAGEIFS(Trabajo!V:V,Trabajo!$E:$E,Trabajo_sect_Anio!$D52,Trabajo!$A:$A,Trabajo_sect_Anio!$A52)</f>
        <v>0.93729733857068709</v>
      </c>
      <c r="L52" t="str">
        <f t="shared" si="3"/>
        <v>-1.3%</v>
      </c>
      <c r="M52" t="str">
        <f t="shared" si="4"/>
        <v>-9.9%</v>
      </c>
      <c r="N52" t="str">
        <f t="shared" si="5"/>
        <v>-3.3%</v>
      </c>
      <c r="O52" t="str">
        <f t="shared" si="6"/>
        <v>4.3%</v>
      </c>
      <c r="P52" t="str">
        <f t="shared" si="7"/>
        <v>73%</v>
      </c>
      <c r="Q52" t="str">
        <f t="shared" si="10"/>
        <v>0.3%</v>
      </c>
      <c r="R52" t="str">
        <f t="shared" si="9"/>
        <v>0.3%</v>
      </c>
    </row>
    <row r="53" spans="1:18">
      <c r="A53" s="175">
        <f t="shared" si="2"/>
        <v>2016</v>
      </c>
      <c r="B53" s="285">
        <v>12</v>
      </c>
      <c r="C53" s="285" t="s">
        <v>130</v>
      </c>
      <c r="D53" s="299" t="s">
        <v>30</v>
      </c>
      <c r="E53" s="297">
        <f>AVERAGEIFS(Trabajo!P:P,Trabajo!$E:$E,Trabajo_sect_Anio!$D53,Trabajo!$A:$A,Trabajo_sect_Anio!$A53)</f>
        <v>25.179547384628822</v>
      </c>
      <c r="F53" s="297">
        <f>AVERAGEIFS(Trabajo!Q:Q,Trabajo!$E:$E,Trabajo_sect_Anio!$D53,Trabajo!$A:$A,Trabajo_sect_Anio!$A53)</f>
        <v>11.586107096418123</v>
      </c>
      <c r="G53" s="297">
        <f>AVERAGEIFS(Trabajo!R:R,Trabajo!$E:$E,Trabajo_sect_Anio!$D53,Trabajo!$A:$A,Trabajo_sect_Anio!$A53)</f>
        <v>9.6066528505858457</v>
      </c>
      <c r="H53" s="297">
        <f>AVERAGEIFS(Trabajo!S:S,Trabajo!$E:$E,Trabajo_sect_Anio!$D53,Trabajo!$A:$A,Trabajo_sect_Anio!$A53)</f>
        <v>0.62600013517183317</v>
      </c>
      <c r="I53" s="297">
        <f>AVERAGEIFS(Trabajo!T:T,Trabajo!$E:$E,Trabajo_sect_Anio!$D53,Trabajo!$A:$A,Trabajo_sect_Anio!$A53)</f>
        <v>0.23932700792675698</v>
      </c>
      <c r="J53" s="297">
        <f>AVERAGEIFS(Trabajo!U:U,Trabajo!$E:$E,Trabajo_sect_Anio!$D53,Trabajo!$A:$A,Trabajo_sect_Anio!$A53)</f>
        <v>21.406416728280671</v>
      </c>
      <c r="K53" s="297">
        <f>AVERAGEIFS(Trabajo!V:V,Trabajo!$E:$E,Trabajo_sect_Anio!$D53,Trabajo!$A:$A,Trabajo_sect_Anio!$A53)</f>
        <v>2.0140084323746144</v>
      </c>
      <c r="L53" t="str">
        <f t="shared" si="3"/>
        <v>2.8%</v>
      </c>
      <c r="M53" t="str">
        <f t="shared" si="4"/>
        <v>-6.2%</v>
      </c>
      <c r="N53" t="str">
        <f t="shared" si="5"/>
        <v>0.6%</v>
      </c>
      <c r="O53" t="str">
        <f t="shared" si="6"/>
        <v>8.5%</v>
      </c>
      <c r="P53" t="str">
        <f t="shared" si="7"/>
        <v>80.1%</v>
      </c>
      <c r="Q53" t="str">
        <f t="shared" si="10"/>
        <v>4.5%</v>
      </c>
      <c r="R53" t="str">
        <f t="shared" si="9"/>
        <v>4.4%</v>
      </c>
    </row>
    <row r="54" spans="1:18">
      <c r="A54" s="175">
        <f t="shared" si="2"/>
        <v>2016</v>
      </c>
      <c r="B54" s="285">
        <v>12</v>
      </c>
      <c r="C54" s="285" t="s">
        <v>130</v>
      </c>
      <c r="D54" s="299" t="s">
        <v>118</v>
      </c>
      <c r="E54" s="297">
        <f>AVERAGEIFS(Trabajo!P:P,Trabajo!$E:$E,Trabajo_sect_Anio!$D54,Trabajo!$A:$A,Trabajo_sect_Anio!$A54)</f>
        <v>106.03706848811207</v>
      </c>
      <c r="F54" s="297">
        <f>AVERAGEIFS(Trabajo!Q:Q,Trabajo!$E:$E,Trabajo_sect_Anio!$D54,Trabajo!$A:$A,Trabajo_sect_Anio!$A54)</f>
        <v>48.791855267560436</v>
      </c>
      <c r="G54" s="297">
        <f>AVERAGEIFS(Trabajo!R:R,Trabajo!$E:$E,Trabajo_sect_Anio!$D54,Trabajo!$A:$A,Trabajo_sect_Anio!$A54)</f>
        <v>40.455902193100705</v>
      </c>
      <c r="H54" s="297">
        <f>AVERAGEIFS(Trabajo!S:S,Trabajo!$E:$E,Trabajo_sect_Anio!$D54,Trabajo!$A:$A,Trabajo_sect_Anio!$A54)</f>
        <v>2.6362355999816391</v>
      </c>
      <c r="I54" s="297">
        <f>AVERAGEIFS(Trabajo!T:T,Trabajo!$E:$E,Trabajo_sect_Anio!$D54,Trabajo!$A:$A,Trabajo_sect_Anio!$A54)</f>
        <v>1.0078630065477869</v>
      </c>
      <c r="J54" s="297">
        <f>AVERAGEIFS(Trabajo!U:U,Trabajo!$E:$E,Trabajo_sect_Anio!$D54,Trabajo!$A:$A,Trabajo_sect_Anio!$A54)</f>
        <v>90.14751703151893</v>
      </c>
      <c r="K54" s="297">
        <f>AVERAGEIFS(Trabajo!V:V,Trabajo!$E:$E,Trabajo_sect_Anio!$D54,Trabajo!$A:$A,Trabajo_sect_Anio!$A54)</f>
        <v>8.4814689802451451</v>
      </c>
      <c r="L54" t="str">
        <f t="shared" si="3"/>
        <v>-1.4%</v>
      </c>
      <c r="M54" t="str">
        <f t="shared" si="4"/>
        <v>-10%</v>
      </c>
      <c r="N54" t="str">
        <f t="shared" si="5"/>
        <v>-3.5%</v>
      </c>
      <c r="O54" t="str">
        <f t="shared" si="6"/>
        <v>4.1%</v>
      </c>
      <c r="P54" t="str">
        <f t="shared" si="7"/>
        <v>72.7%</v>
      </c>
      <c r="Q54" t="str">
        <f t="shared" si="10"/>
        <v>0.2%</v>
      </c>
      <c r="R54" t="str">
        <f t="shared" si="9"/>
        <v>0.1%</v>
      </c>
    </row>
    <row r="55" spans="1:18">
      <c r="A55" s="175">
        <f t="shared" si="2"/>
        <v>2016</v>
      </c>
      <c r="B55" s="285">
        <v>12</v>
      </c>
      <c r="C55" s="285" t="s">
        <v>130</v>
      </c>
      <c r="D55" s="299" t="s">
        <v>32</v>
      </c>
      <c r="E55" s="297">
        <f>AVERAGEIFS(Trabajo!P:P,Trabajo!$E:$E,Trabajo_sect_Anio!$D55,Trabajo!$A:$A,Trabajo_sect_Anio!$A55)</f>
        <v>11.053140631866682</v>
      </c>
      <c r="F55" s="297">
        <f>AVERAGEIFS(Trabajo!Q:Q,Trabajo!$E:$E,Trabajo_sect_Anio!$D55,Trabajo!$A:$A,Trabajo_sect_Anio!$A55)</f>
        <v>5.0859878121064144</v>
      </c>
      <c r="G55" s="297">
        <f>AVERAGEIFS(Trabajo!R:R,Trabajo!$E:$E,Trabajo_sect_Anio!$D55,Trabajo!$A:$A,Trabajo_sect_Anio!$A55)</f>
        <v>4.217060908087233</v>
      </c>
      <c r="H55" s="297">
        <f>AVERAGEIFS(Trabajo!S:S,Trabajo!$E:$E,Trabajo_sect_Anio!$D55,Trabajo!$A:$A,Trabajo_sect_Anio!$A55)</f>
        <v>0.27479713689554969</v>
      </c>
      <c r="I55" s="297">
        <f>AVERAGEIFS(Trabajo!T:T,Trabajo!$E:$E,Trabajo_sect_Anio!$D55,Trabajo!$A:$A,Trabajo_sect_Anio!$A55)</f>
        <v>0.10505808683571431</v>
      </c>
      <c r="J55" s="297">
        <f>AVERAGEIFS(Trabajo!U:U,Trabajo!$E:$E,Trabajo_sect_Anio!$D55,Trabajo!$A:$A,Trabajo_sect_Anio!$A55)</f>
        <v>9.3968382714643344</v>
      </c>
      <c r="K55" s="297">
        <f>AVERAGEIFS(Trabajo!V:V,Trabajo!$E:$E,Trabajo_sect_Anio!$D55,Trabajo!$A:$A,Trabajo_sect_Anio!$A55)</f>
        <v>0.88409525781990672</v>
      </c>
      <c r="L55" t="str">
        <f t="shared" si="3"/>
        <v>-1.9%</v>
      </c>
      <c r="M55" t="str">
        <f t="shared" si="4"/>
        <v>-10.4%</v>
      </c>
      <c r="N55" t="str">
        <f t="shared" si="5"/>
        <v>-3.9%</v>
      </c>
      <c r="O55" t="str">
        <f t="shared" si="6"/>
        <v>3.6%</v>
      </c>
      <c r="P55" t="str">
        <f t="shared" si="7"/>
        <v>71.9%</v>
      </c>
      <c r="Q55" t="str">
        <f t="shared" si="10"/>
        <v>-0.3%</v>
      </c>
      <c r="R55" t="str">
        <f t="shared" si="9"/>
        <v>-0.4%</v>
      </c>
    </row>
    <row r="56" spans="1:18">
      <c r="A56" s="175">
        <f t="shared" si="2"/>
        <v>2016</v>
      </c>
      <c r="B56" s="285">
        <v>12</v>
      </c>
      <c r="C56" s="285" t="s">
        <v>130</v>
      </c>
      <c r="D56" s="299" t="s">
        <v>33</v>
      </c>
      <c r="E56" s="297">
        <f>AVERAGEIFS(Trabajo!P:P,Trabajo!$E:$E,Trabajo_sect_Anio!$D56,Trabajo!$A:$A,Trabajo_sect_Anio!$A56)</f>
        <v>14.31949522668026</v>
      </c>
      <c r="F56" s="297">
        <f>AVERAGEIFS(Trabajo!Q:Q,Trabajo!$E:$E,Trabajo_sect_Anio!$D56,Trabajo!$A:$A,Trabajo_sect_Anio!$A56)</f>
        <v>6.5889669392645951</v>
      </c>
      <c r="G56" s="297">
        <f>AVERAGEIFS(Trabajo!R:R,Trabajo!$E:$E,Trabajo_sect_Anio!$D56,Trabajo!$A:$A,Trabajo_sect_Anio!$A56)</f>
        <v>5.4632602221561433</v>
      </c>
      <c r="H56" s="297">
        <f>AVERAGEIFS(Trabajo!S:S,Trabajo!$E:$E,Trabajo_sect_Anio!$D56,Trabajo!$A:$A,Trabajo_sect_Anio!$A56)</f>
        <v>0.35600345830546815</v>
      </c>
      <c r="I56" s="297">
        <f>AVERAGEIFS(Trabajo!T:T,Trabajo!$E:$E,Trabajo_sect_Anio!$D56,Trabajo!$A:$A,Trabajo_sect_Anio!$A56)</f>
        <v>0.13610419183765585</v>
      </c>
      <c r="J56" s="297">
        <f>AVERAGEIFS(Trabajo!U:U,Trabajo!$E:$E,Trabajo_sect_Anio!$D56,Trabajo!$A:$A,Trabajo_sect_Anio!$A56)</f>
        <v>12.173732810942747</v>
      </c>
      <c r="K56" s="297">
        <f>AVERAGEIFS(Trabajo!V:V,Trabajo!$E:$E,Trabajo_sect_Anio!$D56,Trabajo!$A:$A,Trabajo_sect_Anio!$A56)</f>
        <v>1.1453575274147931</v>
      </c>
      <c r="L56" t="str">
        <f t="shared" si="3"/>
        <v>16.2%</v>
      </c>
      <c r="M56" t="str">
        <f t="shared" si="4"/>
        <v>6%</v>
      </c>
      <c r="N56" t="str">
        <f t="shared" si="5"/>
        <v>13.7%</v>
      </c>
      <c r="O56" t="str">
        <f t="shared" si="6"/>
        <v>22.7%</v>
      </c>
      <c r="P56" t="str">
        <f t="shared" si="7"/>
        <v>103.5%</v>
      </c>
      <c r="Q56" t="str">
        <f t="shared" si="10"/>
        <v>18.1%</v>
      </c>
      <c r="R56" t="str">
        <f t="shared" si="9"/>
        <v>18%</v>
      </c>
    </row>
    <row r="57" spans="1:18">
      <c r="A57" s="175">
        <f t="shared" si="2"/>
        <v>2016</v>
      </c>
      <c r="B57" s="285">
        <v>12</v>
      </c>
      <c r="C57" s="285" t="s">
        <v>130</v>
      </c>
      <c r="D57" s="299" t="s">
        <v>35</v>
      </c>
      <c r="E57" s="297">
        <f>AVERAGEIFS(Trabajo!P:P,Trabajo!$E:$E,Trabajo_sect_Anio!$D57,Trabajo!$A:$A,Trabajo_sect_Anio!$A57)</f>
        <v>16.864418381243887</v>
      </c>
      <c r="F57" s="297">
        <f>AVERAGEIFS(Trabajo!Q:Q,Trabajo!$E:$E,Trabajo_sect_Anio!$D57,Trabajo!$A:$A,Trabajo_sect_Anio!$A57)</f>
        <v>7.7599868853549845</v>
      </c>
      <c r="G57" s="297">
        <f>AVERAGEIFS(Trabajo!R:R,Trabajo!$E:$E,Trabajo_sect_Anio!$D57,Trabajo!$A:$A,Trabajo_sect_Anio!$A57)</f>
        <v>6.4342146600518495</v>
      </c>
      <c r="H57" s="297">
        <f>AVERAGEIFS(Trabajo!S:S,Trabajo!$E:$E,Trabajo_sect_Anio!$D57,Trabajo!$A:$A,Trabajo_sect_Anio!$A57)</f>
        <v>0.41927394583342498</v>
      </c>
      <c r="I57" s="297">
        <f>AVERAGEIFS(Trabajo!T:T,Trabajo!$E:$E,Trabajo_sect_Anio!$D57,Trabajo!$A:$A,Trabajo_sect_Anio!$A57)</f>
        <v>0.16029322250931316</v>
      </c>
      <c r="J57" s="297">
        <f>AVERAGEIFS(Trabajo!U:U,Trabajo!$E:$E,Trabajo_sect_Anio!$D57,Trabajo!$A:$A,Trabajo_sect_Anio!$A57)</f>
        <v>14.337301708980055</v>
      </c>
      <c r="K57" s="297">
        <f>AVERAGEIFS(Trabajo!V:V,Trabajo!$E:$E,Trabajo_sect_Anio!$D57,Trabajo!$A:$A,Trabajo_sect_Anio!$A57)</f>
        <v>1.3489154633356535</v>
      </c>
      <c r="L57" t="str">
        <f t="shared" si="3"/>
        <v>18.1%</v>
      </c>
      <c r="M57" t="str">
        <f t="shared" si="4"/>
        <v>7.8%</v>
      </c>
      <c r="N57" t="str">
        <f t="shared" si="5"/>
        <v>15.6%</v>
      </c>
      <c r="O57" t="str">
        <f t="shared" si="6"/>
        <v>24.7%</v>
      </c>
      <c r="P57" t="str">
        <f t="shared" si="7"/>
        <v>106.9%</v>
      </c>
      <c r="Q57" t="str">
        <f t="shared" si="10"/>
        <v>20%</v>
      </c>
      <c r="R57" t="str">
        <f t="shared" si="9"/>
        <v>19.9%</v>
      </c>
    </row>
    <row r="58" spans="1:18">
      <c r="A58" s="175">
        <f t="shared" si="2"/>
        <v>2016</v>
      </c>
      <c r="B58" s="285">
        <v>12</v>
      </c>
      <c r="C58" s="285" t="s">
        <v>130</v>
      </c>
      <c r="D58" s="299" t="s">
        <v>36</v>
      </c>
      <c r="E58" s="297">
        <f>AVERAGEIFS(Trabajo!P:P,Trabajo!$E:$E,Trabajo_sect_Anio!$D58,Trabajo!$A:$A,Trabajo_sect_Anio!$A58)</f>
        <v>5.6342949458037692</v>
      </c>
      <c r="F58" s="297">
        <f>AVERAGEIFS(Trabajo!Q:Q,Trabajo!$E:$E,Trabajo_sect_Anio!$D58,Trabajo!$A:$A,Trabajo_sect_Anio!$A58)</f>
        <v>2.5925622751559296</v>
      </c>
      <c r="G58" s="297">
        <f>AVERAGEIFS(Trabajo!R:R,Trabajo!$E:$E,Trabajo_sect_Anio!$D58,Trabajo!$A:$A,Trabajo_sect_Anio!$A58)</f>
        <v>2.1496302048379778</v>
      </c>
      <c r="H58" s="297">
        <f>AVERAGEIFS(Trabajo!S:S,Trabajo!$E:$E,Trabajo_sect_Anio!$D58,Trabajo!$A:$A,Trabajo_sect_Anio!$A58)</f>
        <v>0.14007675927583521</v>
      </c>
      <c r="I58" s="297">
        <f>AVERAGEIFS(Trabajo!T:T,Trabajo!$E:$E,Trabajo_sect_Anio!$D58,Trabajo!$A:$A,Trabajo_sect_Anio!$A58)</f>
        <v>5.355294638771934E-2</v>
      </c>
      <c r="J58" s="297">
        <f>AVERAGEIFS(Trabajo!U:U,Trabajo!$E:$E,Trabajo_sect_Anio!$D58,Trabajo!$A:$A,Trabajo_sect_Anio!$A58)</f>
        <v>4.790001334716167</v>
      </c>
      <c r="K58" s="297">
        <f>AVERAGEIFS(Trabajo!V:V,Trabajo!$E:$E,Trabajo_sect_Anio!$D58,Trabajo!$A:$A,Trabajo_sect_Anio!$A58)</f>
        <v>0.4506640789842673</v>
      </c>
      <c r="L58" t="str">
        <f t="shared" si="3"/>
        <v>-0.5%</v>
      </c>
      <c r="M58" t="str">
        <f t="shared" si="4"/>
        <v>-9.2%</v>
      </c>
      <c r="N58" t="str">
        <f t="shared" si="5"/>
        <v>-2.6%</v>
      </c>
      <c r="O58" t="str">
        <f t="shared" si="6"/>
        <v>5.1%</v>
      </c>
      <c r="P58" t="str">
        <f t="shared" si="7"/>
        <v>74.3%</v>
      </c>
      <c r="Q58" t="str">
        <f t="shared" si="10"/>
        <v>1.1%</v>
      </c>
      <c r="R58" t="str">
        <f t="shared" si="9"/>
        <v>1%</v>
      </c>
    </row>
    <row r="59" spans="1:18">
      <c r="A59" s="175">
        <f t="shared" si="2"/>
        <v>2016</v>
      </c>
      <c r="B59" s="285">
        <v>12</v>
      </c>
      <c r="C59" s="285" t="s">
        <v>130</v>
      </c>
      <c r="D59" s="299" t="s">
        <v>37</v>
      </c>
      <c r="E59" s="297">
        <f>AVERAGEIFS(Trabajo!P:P,Trabajo!$E:$E,Trabajo_sect_Anio!$D59,Trabajo!$A:$A,Trabajo_sect_Anio!$A59)</f>
        <v>12.485388076459076</v>
      </c>
      <c r="F59" s="297">
        <f>AVERAGEIFS(Trabajo!Q:Q,Trabajo!$E:$E,Trabajo_sect_Anio!$D59,Trabajo!$A:$A,Trabajo_sect_Anio!$A59)</f>
        <v>5.7450215917107599</v>
      </c>
      <c r="G59" s="297">
        <f>AVERAGEIFS(Trabajo!R:R,Trabajo!$E:$E,Trabajo_sect_Anio!$D59,Trabajo!$A:$A,Trabajo_sect_Anio!$A59)</f>
        <v>4.7635005952730811</v>
      </c>
      <c r="H59" s="297">
        <f>AVERAGEIFS(Trabajo!S:S,Trabajo!$E:$E,Trabajo_sect_Anio!$D59,Trabajo!$A:$A,Trabajo_sect_Anio!$A59)</f>
        <v>0.3104048894980323</v>
      </c>
      <c r="I59" s="297">
        <f>AVERAGEIFS(Trabajo!T:T,Trabajo!$E:$E,Trabajo_sect_Anio!$D59,Trabajo!$A:$A,Trabajo_sect_Anio!$A59)</f>
        <v>0.118671337713063</v>
      </c>
      <c r="J59" s="297">
        <f>AVERAGEIFS(Trabajo!U:U,Trabajo!$E:$E,Trabajo_sect_Anio!$D59,Trabajo!$A:$A,Trabajo_sect_Anio!$A59)</f>
        <v>10.614464831172718</v>
      </c>
      <c r="K59" s="297">
        <f>AVERAGEIFS(Trabajo!V:V,Trabajo!$E:$E,Trabajo_sect_Anio!$D59,Trabajo!$A:$A,Trabajo_sect_Anio!$A59)</f>
        <v>0.99865484011076988</v>
      </c>
      <c r="L59" t="str">
        <f t="shared" si="3"/>
        <v>5.3%</v>
      </c>
      <c r="M59" t="str">
        <f t="shared" si="4"/>
        <v>-3.9%</v>
      </c>
      <c r="N59" t="str">
        <f t="shared" si="5"/>
        <v>3.1%</v>
      </c>
      <c r="O59" t="str">
        <f t="shared" si="6"/>
        <v>11.2%</v>
      </c>
      <c r="P59" t="str">
        <f t="shared" si="7"/>
        <v>84.5%</v>
      </c>
      <c r="Q59" t="str">
        <f t="shared" si="10"/>
        <v>7%</v>
      </c>
      <c r="R59" t="str">
        <f t="shared" si="9"/>
        <v>7%</v>
      </c>
    </row>
    <row r="60" spans="1:18">
      <c r="A60" s="175">
        <f t="shared" si="2"/>
        <v>2016</v>
      </c>
      <c r="B60" s="285">
        <v>12</v>
      </c>
      <c r="C60" s="285" t="s">
        <v>130</v>
      </c>
      <c r="D60" s="299" t="s">
        <v>38</v>
      </c>
      <c r="E60" s="297">
        <f>AVERAGEIFS(Trabajo!P:P,Trabajo!$E:$E,Trabajo_sect_Anio!$D60,Trabajo!$A:$A,Trabajo_sect_Anio!$A60)</f>
        <v>2.2587876707756394</v>
      </c>
      <c r="F60" s="297">
        <f>AVERAGEIFS(Trabajo!Q:Q,Trabajo!$E:$E,Trabajo_sect_Anio!$D60,Trabajo!$A:$A,Trabajo_sect_Anio!$A60)</f>
        <v>1.0393576763675885</v>
      </c>
      <c r="G60" s="297">
        <f>AVERAGEIFS(Trabajo!R:R,Trabajo!$E:$E,Trabajo_sect_Anio!$D60,Trabajo!$A:$A,Trabajo_sect_Anio!$A60)</f>
        <v>0.8617863015906172</v>
      </c>
      <c r="H60" s="297">
        <f>AVERAGEIFS(Trabajo!S:S,Trabajo!$E:$E,Trabajo_sect_Anio!$D60,Trabajo!$A:$A,Trabajo_sect_Anio!$A60)</f>
        <v>5.6156743631270205E-2</v>
      </c>
      <c r="I60" s="297">
        <f>AVERAGEIFS(Trabajo!T:T,Trabajo!$E:$E,Trabajo_sect_Anio!$D60,Trabajo!$A:$A,Trabajo_sect_Anio!$A60)</f>
        <v>2.1469365057713147E-2</v>
      </c>
      <c r="J60" s="297">
        <f>AVERAGEIFS(Trabajo!U:U,Trabajo!$E:$E,Trabajo_sect_Anio!$D60,Trabajo!$A:$A,Trabajo_sect_Anio!$A60)</f>
        <v>1.9203105378630918</v>
      </c>
      <c r="K60" s="297">
        <f>AVERAGEIFS(Trabajo!V:V,Trabajo!$E:$E,Trabajo_sect_Anio!$D60,Trabajo!$A:$A,Trabajo_sect_Anio!$A60)</f>
        <v>0.18067113544157989</v>
      </c>
      <c r="L60" t="str">
        <f t="shared" si="3"/>
        <v>8.7%</v>
      </c>
      <c r="M60" t="str">
        <f t="shared" si="4"/>
        <v>-0.7%</v>
      </c>
      <c r="N60" t="str">
        <f t="shared" si="5"/>
        <v>6.5%</v>
      </c>
      <c r="O60" t="str">
        <f t="shared" si="6"/>
        <v>14.8%</v>
      </c>
      <c r="P60" t="str">
        <f t="shared" si="7"/>
        <v>90.5%</v>
      </c>
      <c r="Q60" t="str">
        <f t="shared" si="10"/>
        <v>10.5%</v>
      </c>
      <c r="R60" t="str">
        <f t="shared" si="9"/>
        <v>10.4%</v>
      </c>
    </row>
    <row r="61" spans="1:18">
      <c r="A61" s="175">
        <f t="shared" si="2"/>
        <v>2016</v>
      </c>
      <c r="B61" s="285">
        <v>12</v>
      </c>
      <c r="C61" s="285" t="s">
        <v>130</v>
      </c>
      <c r="D61" s="304" t="s">
        <v>39</v>
      </c>
      <c r="E61" s="297">
        <f>AVERAGEIFS(Trabajo!P:P,Trabajo!$E:$E,Trabajo_sect_Anio!$D61,Trabajo!$A:$A,Trabajo_sect_Anio!$A61)</f>
        <v>2.2825895557387441</v>
      </c>
      <c r="F61" s="297">
        <f>AVERAGEIFS(Trabajo!Q:Q,Trabajo!$E:$E,Trabajo_sect_Anio!$D61,Trabajo!$A:$A,Trabajo_sect_Anio!$A61)</f>
        <v>1.0503098664155914</v>
      </c>
      <c r="G61" s="297">
        <f>AVERAGEIFS(Trabajo!R:R,Trabajo!$E:$E,Trabajo_sect_Anio!$D61,Trabajo!$A:$A,Trabajo_sect_Anio!$A61)</f>
        <v>0.87086734036138191</v>
      </c>
      <c r="H61" s="297">
        <f>AVERAGEIFS(Trabajo!S:S,Trabajo!$E:$E,Trabajo_sect_Anio!$D61,Trabajo!$A:$A,Trabajo_sect_Anio!$A61)</f>
        <v>5.6748493076827895E-2</v>
      </c>
      <c r="I61" s="297">
        <f>AVERAGEIFS(Trabajo!T:T,Trabajo!$E:$E,Trabajo_sect_Anio!$D61,Trabajo!$A:$A,Trabajo_sect_Anio!$A61)</f>
        <v>2.1695597635456549E-2</v>
      </c>
      <c r="J61" s="297">
        <f>AVERAGEIFS(Trabajo!U:U,Trabajo!$E:$E,Trabajo_sect_Anio!$D61,Trabajo!$A:$A,Trabajo_sect_Anio!$A61)</f>
        <v>1.9405457335421785</v>
      </c>
      <c r="K61" s="297">
        <f>AVERAGEIFS(Trabajo!V:V,Trabajo!$E:$E,Trabajo_sect_Anio!$D61,Trabajo!$A:$A,Trabajo_sect_Anio!$A61)</f>
        <v>0.18257495032315194</v>
      </c>
      <c r="L61" t="str">
        <f t="shared" si="3"/>
        <v>6.7%</v>
      </c>
      <c r="M61" t="str">
        <f t="shared" si="4"/>
        <v>-2.6%</v>
      </c>
      <c r="N61" t="str">
        <f t="shared" si="5"/>
        <v>4.4%</v>
      </c>
      <c r="O61" t="str">
        <f t="shared" si="6"/>
        <v>12.7%</v>
      </c>
      <c r="P61" t="str">
        <f t="shared" si="7"/>
        <v>86.9%</v>
      </c>
      <c r="Q61" t="str">
        <f t="shared" si="10"/>
        <v>8.4%</v>
      </c>
      <c r="R61" t="str">
        <f t="shared" si="9"/>
        <v>8.3%</v>
      </c>
    </row>
    <row r="62" spans="1:18">
      <c r="A62" s="175">
        <f t="shared" si="2"/>
        <v>2017</v>
      </c>
      <c r="B62" s="285">
        <v>12</v>
      </c>
      <c r="C62" s="285" t="s">
        <v>130</v>
      </c>
      <c r="D62" s="172" t="s">
        <v>34</v>
      </c>
      <c r="E62" s="297">
        <f>AVERAGEIFS(Trabajo!P:P,Trabajo!$E:$E,Trabajo_sect_Anio!$D62,Trabajo!$A:$A,Trabajo_sect_Anio!$A62)</f>
        <v>28.063752665533222</v>
      </c>
      <c r="F62" s="297">
        <f>AVERAGEIFS(Trabajo!Q:Q,Trabajo!$E:$E,Trabajo_sect_Anio!$D62,Trabajo!$A:$A,Trabajo_sect_Anio!$A62)</f>
        <v>13.196098595637149</v>
      </c>
      <c r="G62" s="297">
        <f>AVERAGEIFS(Trabajo!R:R,Trabajo!$E:$E,Trabajo_sect_Anio!$D62,Trabajo!$A:$A,Trabajo_sect_Anio!$A62)</f>
        <v>11.002294653944478</v>
      </c>
      <c r="H62" s="297">
        <f>AVERAGEIFS(Trabajo!S:S,Trabajo!$E:$E,Trabajo_sect_Anio!$D62,Trabajo!$A:$A,Trabajo_sect_Anio!$A62)</f>
        <v>0.77241118932697517</v>
      </c>
      <c r="I62" s="297">
        <f>AVERAGEIFS(Trabajo!T:T,Trabajo!$E:$E,Trabajo_sect_Anio!$D62,Trabajo!$A:$A,Trabajo_sect_Anio!$A62)</f>
        <v>0.38902855935231867</v>
      </c>
      <c r="J62" s="297">
        <f>AVERAGEIFS(Trabajo!U:U,Trabajo!$E:$E,Trabajo_sect_Anio!$D62,Trabajo!$A:$A,Trabajo_sect_Anio!$A62)</f>
        <v>26.496226443211654</v>
      </c>
      <c r="K62" s="297">
        <f>AVERAGEIFS(Trabajo!V:V,Trabajo!$E:$E,Trabajo_sect_Anio!$D62,Trabajo!$A:$A,Trabajo_sect_Anio!$A62)</f>
        <v>2.2147659560842055</v>
      </c>
      <c r="L62" t="str">
        <f t="shared" si="3"/>
        <v>3.6%</v>
      </c>
      <c r="M62" t="str">
        <f t="shared" si="4"/>
        <v>5.8%</v>
      </c>
      <c r="N62" t="str">
        <f t="shared" si="5"/>
        <v>6.4%</v>
      </c>
      <c r="O62" t="str">
        <f t="shared" si="6"/>
        <v>14.7%</v>
      </c>
      <c r="P62" t="str">
        <f t="shared" si="7"/>
        <v>51.1%</v>
      </c>
      <c r="Q62" t="str">
        <f t="shared" si="10"/>
        <v>15%</v>
      </c>
      <c r="R62" t="str">
        <f t="shared" si="9"/>
        <v>2.2%</v>
      </c>
    </row>
    <row r="63" spans="1:18">
      <c r="A63" s="175">
        <f t="shared" si="2"/>
        <v>2017</v>
      </c>
      <c r="B63" s="285">
        <v>12</v>
      </c>
      <c r="C63" s="285" t="s">
        <v>130</v>
      </c>
      <c r="D63" s="299" t="s">
        <v>25</v>
      </c>
      <c r="E63" s="297">
        <f>AVERAGEIFS(Trabajo!P:P,Trabajo!$E:$E,Trabajo_sect_Anio!$D63,Trabajo!$A:$A,Trabajo_sect_Anio!$A63)</f>
        <v>1.9204497938574234</v>
      </c>
      <c r="F63" s="297">
        <f>AVERAGEIFS(Trabajo!Q:Q,Trabajo!$E:$E,Trabajo_sect_Anio!$D63,Trabajo!$A:$A,Trabajo_sect_Anio!$A63)</f>
        <v>0.90303122072616393</v>
      </c>
      <c r="G63" s="297">
        <f>AVERAGEIFS(Trabajo!R:R,Trabajo!$E:$E,Trabajo_sect_Anio!$D63,Trabajo!$A:$A,Trabajo_sect_Anio!$A63)</f>
        <v>0.75290552735224658</v>
      </c>
      <c r="H63" s="297">
        <f>AVERAGEIFS(Trabajo!S:S,Trabajo!$E:$E,Trabajo_sect_Anio!$D63,Trabajo!$A:$A,Trabajo_sect_Anio!$A63)</f>
        <v>5.2857396763547622E-2</v>
      </c>
      <c r="I63" s="297">
        <f>AVERAGEIFS(Trabajo!T:T,Trabajo!$E:$E,Trabajo_sect_Anio!$D63,Trabajo!$A:$A,Trabajo_sect_Anio!$A63)</f>
        <v>2.6621878603226901E-2</v>
      </c>
      <c r="J63" s="297">
        <f>AVERAGEIFS(Trabajo!U:U,Trabajo!$E:$E,Trabajo_sect_Anio!$D63,Trabajo!$A:$A,Trabajo_sect_Anio!$A63)</f>
        <v>1.8131813381237483</v>
      </c>
      <c r="K63" s="297">
        <f>AVERAGEIFS(Trabajo!V:V,Trabajo!$E:$E,Trabajo_sect_Anio!$D63,Trabajo!$A:$A,Trabajo_sect_Anio!$A63)</f>
        <v>0.15156015927364347</v>
      </c>
      <c r="L63" t="str">
        <f t="shared" si="3"/>
        <v>-1.5%</v>
      </c>
      <c r="M63" t="str">
        <f t="shared" si="4"/>
        <v>0.7%</v>
      </c>
      <c r="N63" t="str">
        <f t="shared" si="5"/>
        <v>1.2%</v>
      </c>
      <c r="O63" t="str">
        <f t="shared" si="6"/>
        <v>9.1%</v>
      </c>
      <c r="P63" t="str">
        <f t="shared" si="7"/>
        <v>43.7%</v>
      </c>
      <c r="Q63" t="str">
        <f t="shared" si="10"/>
        <v>9.4%</v>
      </c>
      <c r="R63" t="str">
        <f t="shared" si="9"/>
        <v>-2.8%</v>
      </c>
    </row>
    <row r="64" spans="1:18">
      <c r="A64" s="175">
        <f t="shared" si="2"/>
        <v>2017</v>
      </c>
      <c r="B64" s="285">
        <v>12</v>
      </c>
      <c r="C64" s="285" t="s">
        <v>130</v>
      </c>
      <c r="D64" s="299" t="s">
        <v>26</v>
      </c>
      <c r="E64" s="297">
        <f>AVERAGEIFS(Trabajo!P:P,Trabajo!$E:$E,Trabajo_sect_Anio!$D64,Trabajo!$A:$A,Trabajo_sect_Anio!$A64)</f>
        <v>4.81677972246273</v>
      </c>
      <c r="F64" s="297">
        <f>AVERAGEIFS(Trabajo!Q:Q,Trabajo!$E:$E,Trabajo_sect_Anio!$D64,Trabajo!$A:$A,Trabajo_sect_Anio!$A64)</f>
        <v>2.2649394358848203</v>
      </c>
      <c r="G64" s="297">
        <f>AVERAGEIFS(Trabajo!R:R,Trabajo!$E:$E,Trabajo_sect_Anio!$D64,Trabajo!$A:$A,Trabajo_sect_Anio!$A64)</f>
        <v>1.888401398818162</v>
      </c>
      <c r="H64" s="297">
        <f>AVERAGEIFS(Trabajo!S:S,Trabajo!$E:$E,Trabajo_sect_Anio!$D64,Trabajo!$A:$A,Trabajo_sect_Anio!$A64)</f>
        <v>0.13257437800622102</v>
      </c>
      <c r="I64" s="297">
        <f>AVERAGEIFS(Trabajo!T:T,Trabajo!$E:$E,Trabajo_sect_Anio!$D64,Trabajo!$A:$A,Trabajo_sect_Anio!$A64)</f>
        <v>6.6771714334859539E-2</v>
      </c>
      <c r="J64" s="297">
        <f>AVERAGEIFS(Trabajo!U:U,Trabajo!$E:$E,Trabajo_sect_Anio!$D64,Trabajo!$A:$A,Trabajo_sect_Anio!$A64)</f>
        <v>4.5477341456970723</v>
      </c>
      <c r="K64" s="297">
        <f>AVERAGEIFS(Trabajo!V:V,Trabajo!$E:$E,Trabajo_sect_Anio!$D64,Trabajo!$A:$A,Trabajo_sect_Anio!$A64)</f>
        <v>0.3801358953811349</v>
      </c>
      <c r="L64" t="str">
        <f t="shared" si="3"/>
        <v>-14%</v>
      </c>
      <c r="M64" t="str">
        <f t="shared" si="4"/>
        <v>-12.1%</v>
      </c>
      <c r="N64" t="str">
        <f t="shared" si="5"/>
        <v>-11.6%</v>
      </c>
      <c r="O64" t="str">
        <f t="shared" si="6"/>
        <v>-4.8%</v>
      </c>
      <c r="P64" t="str">
        <f t="shared" si="7"/>
        <v>25.4%</v>
      </c>
      <c r="Q64" t="str">
        <f t="shared" si="10"/>
        <v>-4.5%</v>
      </c>
      <c r="R64" t="str">
        <f t="shared" si="9"/>
        <v>-15.1%</v>
      </c>
    </row>
    <row r="65" spans="1:18">
      <c r="A65" s="175">
        <f t="shared" si="2"/>
        <v>2017</v>
      </c>
      <c r="B65" s="285">
        <v>12</v>
      </c>
      <c r="C65" s="285" t="s">
        <v>130</v>
      </c>
      <c r="D65" s="299" t="s">
        <v>27</v>
      </c>
      <c r="E65" s="297">
        <f>AVERAGEIFS(Trabajo!P:P,Trabajo!$E:$E,Trabajo_sect_Anio!$D65,Trabajo!$A:$A,Trabajo_sect_Anio!$A65)</f>
        <v>6.9856929221147608</v>
      </c>
      <c r="F65" s="297">
        <f>AVERAGEIFS(Trabajo!Q:Q,Trabajo!$E:$E,Trabajo_sect_Anio!$D65,Trabajo!$A:$A,Trabajo_sect_Anio!$A65)</f>
        <v>3.2848027723778914</v>
      </c>
      <c r="G65" s="297">
        <f>AVERAGEIFS(Trabajo!R:R,Trabajo!$E:$E,Trabajo_sect_Anio!$D65,Trabajo!$A:$A,Trabajo_sect_Anio!$A65)</f>
        <v>2.738716122789798</v>
      </c>
      <c r="H65" s="297">
        <f>AVERAGEIFS(Trabajo!S:S,Trabajo!$E:$E,Trabajo_sect_Anio!$D65,Trabajo!$A:$A,Trabajo_sect_Anio!$A65)</f>
        <v>0.19227034397543824</v>
      </c>
      <c r="I65" s="297">
        <f>AVERAGEIFS(Trabajo!T:T,Trabajo!$E:$E,Trabajo_sect_Anio!$D65,Trabajo!$A:$A,Trabajo_sect_Anio!$A65)</f>
        <v>9.6837870756525155E-2</v>
      </c>
      <c r="J65" s="297">
        <f>AVERAGEIFS(Trabajo!U:U,Trabajo!$E:$E,Trabajo_sect_Anio!$D65,Trabajo!$A:$A,Trabajo_sect_Anio!$A65)</f>
        <v>6.5955007419381673</v>
      </c>
      <c r="K65" s="297">
        <f>AVERAGEIFS(Trabajo!V:V,Trabajo!$E:$E,Trabajo_sect_Anio!$D65,Trabajo!$A:$A,Trabajo_sect_Anio!$A65)</f>
        <v>0.55130456172241915</v>
      </c>
      <c r="L65" t="str">
        <f t="shared" si="3"/>
        <v>-10.1%</v>
      </c>
      <c r="M65" t="str">
        <f t="shared" si="4"/>
        <v>-8.2%</v>
      </c>
      <c r="N65" t="str">
        <f t="shared" si="5"/>
        <v>-7.7%</v>
      </c>
      <c r="O65" t="str">
        <f t="shared" si="6"/>
        <v>-0.5%</v>
      </c>
      <c r="P65" t="str">
        <f t="shared" si="7"/>
        <v>31.1%</v>
      </c>
      <c r="Q65" t="str">
        <f t="shared" si="10"/>
        <v>-0.2%</v>
      </c>
      <c r="R65" t="str">
        <f t="shared" si="9"/>
        <v>-11.3%</v>
      </c>
    </row>
    <row r="66" spans="1:18">
      <c r="A66" s="175">
        <f t="shared" si="2"/>
        <v>2017</v>
      </c>
      <c r="B66" s="285">
        <v>12</v>
      </c>
      <c r="C66" s="285" t="s">
        <v>130</v>
      </c>
      <c r="D66" s="299" t="s">
        <v>28</v>
      </c>
      <c r="E66" s="297">
        <f>AVERAGEIFS(Trabajo!P:P,Trabajo!$E:$E,Trabajo_sect_Anio!$D66,Trabajo!$A:$A,Trabajo_sect_Anio!$A66)</f>
        <v>3.0231242797807436</v>
      </c>
      <c r="F66" s="297">
        <f>AVERAGEIFS(Trabajo!Q:Q,Trabajo!$E:$E,Trabajo_sect_Anio!$D66,Trabajo!$A:$A,Trabajo_sect_Anio!$A66)</f>
        <v>1.4215292779374717</v>
      </c>
      <c r="G66" s="297">
        <f>AVERAGEIFS(Trabajo!R:R,Trabajo!$E:$E,Trabajo_sect_Anio!$D66,Trabajo!$A:$A,Trabajo_sect_Anio!$A66)</f>
        <v>1.1852051469400109</v>
      </c>
      <c r="H66" s="297">
        <f>AVERAGEIFS(Trabajo!S:S,Trabajo!$E:$E,Trabajo_sect_Anio!$D66,Trabajo!$A:$A,Trabajo_sect_Anio!$A66)</f>
        <v>8.3206798757764475E-2</v>
      </c>
      <c r="I66" s="297">
        <f>AVERAGEIFS(Trabajo!T:T,Trabajo!$E:$E,Trabajo_sect_Anio!$D66,Trabajo!$A:$A,Trabajo_sect_Anio!$A66)</f>
        <v>4.1907498876674998E-2</v>
      </c>
      <c r="J66" s="297">
        <f>AVERAGEIFS(Trabajo!U:U,Trabajo!$E:$E,Trabajo_sect_Anio!$D66,Trabajo!$A:$A,Trabajo_sect_Anio!$A66)</f>
        <v>2.854264945878711</v>
      </c>
      <c r="K66" s="297">
        <f>AVERAGEIFS(Trabajo!V:V,Trabajo!$E:$E,Trabajo_sect_Anio!$D66,Trabajo!$A:$A,Trabajo_sect_Anio!$A66)</f>
        <v>0.23858223152362423</v>
      </c>
      <c r="L66" t="str">
        <f t="shared" si="3"/>
        <v>-5.2%</v>
      </c>
      <c r="M66" t="str">
        <f t="shared" si="4"/>
        <v>-3.2%</v>
      </c>
      <c r="N66" t="str">
        <f t="shared" si="5"/>
        <v>-2.6%</v>
      </c>
      <c r="O66" t="str">
        <f t="shared" si="6"/>
        <v>4.9%</v>
      </c>
      <c r="P66" t="str">
        <f t="shared" si="7"/>
        <v>38.2%</v>
      </c>
      <c r="Q66" t="str">
        <f t="shared" si="10"/>
        <v>5.3%</v>
      </c>
      <c r="R66" t="str">
        <f t="shared" si="9"/>
        <v>-6.5%</v>
      </c>
    </row>
    <row r="67" spans="1:18">
      <c r="A67" s="175">
        <f t="shared" si="2"/>
        <v>2017</v>
      </c>
      <c r="B67" s="285">
        <v>12</v>
      </c>
      <c r="C67" s="285" t="s">
        <v>130</v>
      </c>
      <c r="D67" s="299" t="s">
        <v>29</v>
      </c>
      <c r="E67" s="297">
        <f>AVERAGEIFS(Trabajo!P:P,Trabajo!$E:$E,Trabajo_sect_Anio!$D67,Trabajo!$A:$A,Trabajo_sect_Anio!$A67)</f>
        <v>10.329486406267062</v>
      </c>
      <c r="F67" s="297">
        <f>AVERAGEIFS(Trabajo!Q:Q,Trabajo!$E:$E,Trabajo_sect_Anio!$D67,Trabajo!$A:$A,Trabajo_sect_Anio!$A67)</f>
        <v>4.8571166758750319</v>
      </c>
      <c r="G67" s="297">
        <f>AVERAGEIFS(Trabajo!R:R,Trabajo!$E:$E,Trabajo_sect_Anio!$D67,Trabajo!$A:$A,Trabajo_sect_Anio!$A67)</f>
        <v>4.049638493473549</v>
      </c>
      <c r="H67" s="297">
        <f>AVERAGEIFS(Trabajo!S:S,Trabajo!$E:$E,Trabajo_sect_Anio!$D67,Trabajo!$A:$A,Trabajo_sect_Anio!$A67)</f>
        <v>0.28430306435819519</v>
      </c>
      <c r="I67" s="297">
        <f>AVERAGEIFS(Trabajo!T:T,Trabajo!$E:$E,Trabajo_sect_Anio!$D67,Trabajo!$A:$A,Trabajo_sect_Anio!$A67)</f>
        <v>0.14319058692441913</v>
      </c>
      <c r="J67" s="297">
        <f>AVERAGEIFS(Trabajo!U:U,Trabajo!$E:$E,Trabajo_sect_Anio!$D67,Trabajo!$A:$A,Trabajo_sect_Anio!$A67)</f>
        <v>9.7525236244925537</v>
      </c>
      <c r="K67" s="297">
        <f>AVERAGEIFS(Trabajo!V:V,Trabajo!$E:$E,Trabajo_sect_Anio!$D67,Trabajo!$A:$A,Trabajo_sect_Anio!$A67)</f>
        <v>0.81519371657419049</v>
      </c>
      <c r="L67" t="str">
        <f t="shared" si="3"/>
        <v>-11.9%</v>
      </c>
      <c r="M67" t="str">
        <f t="shared" si="4"/>
        <v>-9.9%</v>
      </c>
      <c r="N67" t="str">
        <f t="shared" si="5"/>
        <v>-9.4%</v>
      </c>
      <c r="O67" t="str">
        <f t="shared" si="6"/>
        <v>-2.4%</v>
      </c>
      <c r="P67" t="str">
        <f t="shared" si="7"/>
        <v>28.6%</v>
      </c>
      <c r="Q67" t="str">
        <f t="shared" si="10"/>
        <v>-2.1%</v>
      </c>
      <c r="R67" t="str">
        <f t="shared" si="9"/>
        <v>-13%</v>
      </c>
    </row>
    <row r="68" spans="1:18">
      <c r="A68" s="175">
        <f t="shared" si="2"/>
        <v>2017</v>
      </c>
      <c r="B68" s="285">
        <v>12</v>
      </c>
      <c r="C68" s="285" t="s">
        <v>130</v>
      </c>
      <c r="D68" s="299" t="s">
        <v>30</v>
      </c>
      <c r="E68" s="297">
        <f>AVERAGEIFS(Trabajo!P:P,Trabajo!$E:$E,Trabajo_sect_Anio!$D68,Trabajo!$A:$A,Trabajo_sect_Anio!$A68)</f>
        <v>24.393292301676965</v>
      </c>
      <c r="F68" s="297">
        <f>AVERAGEIFS(Trabajo!Q:Q,Trabajo!$E:$E,Trabajo_sect_Anio!$D68,Trabajo!$A:$A,Trabajo_sect_Anio!$A68)</f>
        <v>11.470179848059523</v>
      </c>
      <c r="G68" s="297">
        <f>AVERAGEIFS(Trabajo!R:R,Trabajo!$E:$E,Trabajo_sect_Anio!$D68,Trabajo!$A:$A,Trabajo_sect_Anio!$A68)</f>
        <v>9.5633036921844639</v>
      </c>
      <c r="H68" s="297">
        <f>AVERAGEIFS(Trabajo!S:S,Trabajo!$E:$E,Trabajo_sect_Anio!$D68,Trabajo!$A:$A,Trabajo_sect_Anio!$A68)</f>
        <v>0.67138747062431936</v>
      </c>
      <c r="I68" s="297">
        <f>AVERAGEIFS(Trabajo!T:T,Trabajo!$E:$E,Trabajo_sect_Anio!$D68,Trabajo!$A:$A,Trabajo_sect_Anio!$A68)</f>
        <v>0.33814748423279289</v>
      </c>
      <c r="J68" s="297">
        <f>AVERAGEIFS(Trabajo!U:U,Trabajo!$E:$E,Trabajo_sect_Anio!$D68,Trabajo!$A:$A,Trabajo_sect_Anio!$A68)</f>
        <v>23.030782954215574</v>
      </c>
      <c r="K68" s="297">
        <f>AVERAGEIFS(Trabajo!V:V,Trabajo!$E:$E,Trabajo_sect_Anio!$D68,Trabajo!$A:$A,Trabajo_sect_Anio!$A68)</f>
        <v>1.9250965467963574</v>
      </c>
      <c r="L68" t="str">
        <f t="shared" si="3"/>
        <v>-3.1%</v>
      </c>
      <c r="M68" t="str">
        <f t="shared" si="4"/>
        <v>-1%</v>
      </c>
      <c r="N68" t="str">
        <f t="shared" si="5"/>
        <v>-0.5%</v>
      </c>
      <c r="O68" t="str">
        <f t="shared" si="6"/>
        <v>7.3%</v>
      </c>
      <c r="P68" t="str">
        <f t="shared" si="7"/>
        <v>41.3%</v>
      </c>
      <c r="Q68" t="str">
        <f t="shared" si="10"/>
        <v>7.6%</v>
      </c>
      <c r="R68" t="str">
        <f t="shared" si="9"/>
        <v>-4.4%</v>
      </c>
    </row>
    <row r="69" spans="1:18">
      <c r="A69" s="175">
        <f t="shared" si="2"/>
        <v>2017</v>
      </c>
      <c r="B69" s="285">
        <v>12</v>
      </c>
      <c r="C69" s="285" t="s">
        <v>130</v>
      </c>
      <c r="D69" s="299" t="s">
        <v>118</v>
      </c>
      <c r="E69" s="297">
        <f>AVERAGEIFS(Trabajo!P:P,Trabajo!$E:$E,Trabajo_sect_Anio!$D69,Trabajo!$A:$A,Trabajo_sect_Anio!$A69)</f>
        <v>98.416937883993654</v>
      </c>
      <c r="F69" s="297">
        <f>AVERAGEIFS(Trabajo!Q:Q,Trabajo!$E:$E,Trabajo_sect_Anio!$D69,Trabajo!$A:$A,Trabajo_sect_Anio!$A69)</f>
        <v>46.277475121597433</v>
      </c>
      <c r="G69" s="297">
        <f>AVERAGEIFS(Trabajo!R:R,Trabajo!$E:$E,Trabajo_sect_Anio!$D69,Trabajo!$A:$A,Trabajo_sect_Anio!$A69)</f>
        <v>38.584011284724426</v>
      </c>
      <c r="H69" s="297">
        <f>AVERAGEIFS(Trabajo!S:S,Trabajo!$E:$E,Trabajo_sect_Anio!$D69,Trabajo!$A:$A,Trabajo_sect_Anio!$A69)</f>
        <v>2.7087733043719862</v>
      </c>
      <c r="I69" s="297">
        <f>AVERAGEIFS(Trabajo!T:T,Trabajo!$E:$E,Trabajo_sect_Anio!$D69,Trabajo!$A:$A,Trabajo_sect_Anio!$A69)</f>
        <v>1.3642865235161241</v>
      </c>
      <c r="J69" s="297">
        <f>AVERAGEIFS(Trabajo!U:U,Trabajo!$E:$E,Trabajo_sect_Anio!$D69,Trabajo!$A:$A,Trabajo_sect_Anio!$A69)</f>
        <v>92.919771033488189</v>
      </c>
      <c r="K69" s="297">
        <f>AVERAGEIFS(Trabajo!V:V,Trabajo!$E:$E,Trabajo_sect_Anio!$D69,Trabajo!$A:$A,Trabajo_sect_Anio!$A69)</f>
        <v>7.7669756473882297</v>
      </c>
      <c r="L69" t="str">
        <f t="shared" si="3"/>
        <v>-7.2%</v>
      </c>
      <c r="M69" t="str">
        <f t="shared" si="4"/>
        <v>-5.2%</v>
      </c>
      <c r="N69" t="str">
        <f t="shared" si="5"/>
        <v>-4.6%</v>
      </c>
      <c r="O69" t="str">
        <f t="shared" si="6"/>
        <v>2.8%</v>
      </c>
      <c r="P69" t="str">
        <f t="shared" si="7"/>
        <v>35.4%</v>
      </c>
      <c r="Q69" t="str">
        <f t="shared" si="10"/>
        <v>3.1%</v>
      </c>
      <c r="R69" t="str">
        <f t="shared" si="9"/>
        <v>-8.4%</v>
      </c>
    </row>
    <row r="70" spans="1:18">
      <c r="A70" s="175">
        <f t="shared" si="2"/>
        <v>2017</v>
      </c>
      <c r="B70" s="285">
        <v>12</v>
      </c>
      <c r="C70" s="285" t="s">
        <v>130</v>
      </c>
      <c r="D70" s="299" t="s">
        <v>32</v>
      </c>
      <c r="E70" s="297">
        <f>AVERAGEIFS(Trabajo!P:P,Trabajo!$E:$E,Trabajo_sect_Anio!$D70,Trabajo!$A:$A,Trabajo_sect_Anio!$A70)</f>
        <v>9.7936748328625676</v>
      </c>
      <c r="F70" s="297">
        <f>AVERAGEIFS(Trabajo!Q:Q,Trabajo!$E:$E,Trabajo_sect_Anio!$D70,Trabajo!$A:$A,Trabajo_sect_Anio!$A70)</f>
        <v>4.6051681059315319</v>
      </c>
      <c r="G70" s="297">
        <f>AVERAGEIFS(Trabajo!R:R,Trabajo!$E:$E,Trabajo_sect_Anio!$D70,Trabajo!$A:$A,Trabajo_sect_Anio!$A70)</f>
        <v>3.8395754673398397</v>
      </c>
      <c r="H70" s="297">
        <f>AVERAGEIFS(Trabajo!S:S,Trabajo!$E:$E,Trabajo_sect_Anio!$D70,Trabajo!$A:$A,Trabajo_sect_Anio!$A70)</f>
        <v>0.26955568329333784</v>
      </c>
      <c r="I70" s="297">
        <f>AVERAGEIFS(Trabajo!T:T,Trabajo!$E:$E,Trabajo_sect_Anio!$D70,Trabajo!$A:$A,Trabajo_sect_Anio!$A70)</f>
        <v>0.13576299849851858</v>
      </c>
      <c r="J70" s="297">
        <f>AVERAGEIFS(Trabajo!U:U,Trabajo!$E:$E,Trabajo_sect_Anio!$D70,Trabajo!$A:$A,Trabajo_sect_Anio!$A70)</f>
        <v>9.2466402898929303</v>
      </c>
      <c r="K70" s="297">
        <f>AVERAGEIFS(Trabajo!V:V,Trabajo!$E:$E,Trabajo_sect_Anio!$D70,Trabajo!$A:$A,Trabajo_sect_Anio!$A70)</f>
        <v>0.77290795223627839</v>
      </c>
      <c r="L70" t="str">
        <f t="shared" si="3"/>
        <v>-11.4%</v>
      </c>
      <c r="M70" t="str">
        <f t="shared" si="4"/>
        <v>-9.5%</v>
      </c>
      <c r="N70" t="str">
        <f t="shared" si="5"/>
        <v>-9%</v>
      </c>
      <c r="O70" t="str">
        <f t="shared" si="6"/>
        <v>-1.9%</v>
      </c>
      <c r="P70" t="str">
        <f t="shared" si="7"/>
        <v>29.2%</v>
      </c>
      <c r="Q70" t="str">
        <f t="shared" si="10"/>
        <v>-1.6%</v>
      </c>
      <c r="R70" t="str">
        <f t="shared" si="9"/>
        <v>-12.6%</v>
      </c>
    </row>
    <row r="71" spans="1:18">
      <c r="A71" s="175">
        <f t="shared" si="2"/>
        <v>2017</v>
      </c>
      <c r="B71" s="285">
        <v>12</v>
      </c>
      <c r="C71" s="285" t="s">
        <v>130</v>
      </c>
      <c r="D71" s="299" t="s">
        <v>33</v>
      </c>
      <c r="E71" s="297">
        <f>AVERAGEIFS(Trabajo!P:P,Trabajo!$E:$E,Trabajo_sect_Anio!$D71,Trabajo!$A:$A,Trabajo_sect_Anio!$A71)</f>
        <v>14.671584750352132</v>
      </c>
      <c r="F71" s="297">
        <f>AVERAGEIFS(Trabajo!Q:Q,Trabajo!$E:$E,Trabajo_sect_Anio!$D71,Trabajo!$A:$A,Trabajo_sect_Anio!$A71)</f>
        <v>6.8988520967715914</v>
      </c>
      <c r="G71" s="297">
        <f>AVERAGEIFS(Trabajo!R:R,Trabajo!$E:$E,Trabajo_sect_Anio!$D71,Trabajo!$A:$A,Trabajo_sect_Anio!$A71)</f>
        <v>5.7519427422100797</v>
      </c>
      <c r="H71" s="297">
        <f>AVERAGEIFS(Trabajo!S:S,Trabajo!$E:$E,Trabajo_sect_Anio!$D71,Trabajo!$A:$A,Trabajo_sect_Anio!$A71)</f>
        <v>0.40381257493938505</v>
      </c>
      <c r="I71" s="297">
        <f>AVERAGEIFS(Trabajo!T:T,Trabajo!$E:$E,Trabajo_sect_Anio!$D71,Trabajo!$A:$A,Trabajo_sect_Anio!$A71)</f>
        <v>0.20338211880889556</v>
      </c>
      <c r="J71" s="297">
        <f>AVERAGEIFS(Trabajo!U:U,Trabajo!$E:$E,Trabajo_sect_Anio!$D71,Trabajo!$A:$A,Trabajo_sect_Anio!$A71)</f>
        <v>13.852090148426154</v>
      </c>
      <c r="K71" s="297">
        <f>AVERAGEIFS(Trabajo!V:V,Trabajo!$E:$E,Trabajo_sect_Anio!$D71,Trabajo!$A:$A,Trabajo_sect_Anio!$A71)</f>
        <v>1.157868187271764</v>
      </c>
      <c r="L71" t="str">
        <f t="shared" si="3"/>
        <v>2.5%</v>
      </c>
      <c r="M71" t="str">
        <f t="shared" si="4"/>
        <v>4.7%</v>
      </c>
      <c r="N71" t="str">
        <f t="shared" si="5"/>
        <v>5.3%</v>
      </c>
      <c r="O71" t="str">
        <f t="shared" si="6"/>
        <v>13.4%</v>
      </c>
      <c r="P71" t="str">
        <f t="shared" si="7"/>
        <v>49.4%</v>
      </c>
      <c r="Q71" t="str">
        <f t="shared" si="10"/>
        <v>13.8%</v>
      </c>
      <c r="R71" t="str">
        <f t="shared" si="9"/>
        <v>1.1%</v>
      </c>
    </row>
    <row r="72" spans="1:18">
      <c r="A72" s="175">
        <f t="shared" si="2"/>
        <v>2017</v>
      </c>
      <c r="B72" s="285">
        <v>12</v>
      </c>
      <c r="C72" s="285" t="s">
        <v>130</v>
      </c>
      <c r="D72" s="299" t="s">
        <v>35</v>
      </c>
      <c r="E72" s="297">
        <f>AVERAGEIFS(Trabajo!P:P,Trabajo!$E:$E,Trabajo_sect_Anio!$D72,Trabajo!$A:$A,Trabajo_sect_Anio!$A72)</f>
        <v>16.703788693864091</v>
      </c>
      <c r="F72" s="297">
        <f>AVERAGEIFS(Trabajo!Q:Q,Trabajo!$E:$E,Trabajo_sect_Anio!$D72,Trabajo!$A:$A,Trabajo_sect_Anio!$A72)</f>
        <v>7.8544321977166138</v>
      </c>
      <c r="G72" s="297">
        <f>AVERAGEIFS(Trabajo!R:R,Trabajo!$E:$E,Trabajo_sect_Anio!$D72,Trabajo!$A:$A,Trabajo_sect_Anio!$A72)</f>
        <v>6.5486610873972788</v>
      </c>
      <c r="H72" s="297">
        <f>AVERAGEIFS(Trabajo!S:S,Trabajo!$E:$E,Trabajo_sect_Anio!$D72,Trabajo!$A:$A,Trabajo_sect_Anio!$A72)</f>
        <v>0.45974583103919664</v>
      </c>
      <c r="I72" s="297">
        <f>AVERAGEIFS(Trabajo!T:T,Trabajo!$E:$E,Trabajo_sect_Anio!$D72,Trabajo!$A:$A,Trabajo_sect_Anio!$A72)</f>
        <v>0.23155316855683333</v>
      </c>
      <c r="J72" s="297">
        <f>AVERAGEIFS(Trabajo!U:U,Trabajo!$E:$E,Trabajo_sect_Anio!$D72,Trabajo!$A:$A,Trabajo_sect_Anio!$A72)</f>
        <v>15.770783507358571</v>
      </c>
      <c r="K72" s="297">
        <f>AVERAGEIFS(Trabajo!V:V,Trabajo!$E:$E,Trabajo_sect_Anio!$D72,Trabajo!$A:$A,Trabajo_sect_Anio!$A72)</f>
        <v>1.3182478828724213</v>
      </c>
      <c r="L72" t="str">
        <f t="shared" si="3"/>
        <v>-1%</v>
      </c>
      <c r="M72" t="str">
        <f t="shared" si="4"/>
        <v>1.2%</v>
      </c>
      <c r="N72" t="str">
        <f t="shared" si="5"/>
        <v>1.8%</v>
      </c>
      <c r="O72" t="str">
        <f t="shared" si="6"/>
        <v>9.7%</v>
      </c>
      <c r="P72" t="str">
        <f t="shared" si="7"/>
        <v>44.5%</v>
      </c>
      <c r="Q72" t="str">
        <f t="shared" si="10"/>
        <v>10%</v>
      </c>
      <c r="R72" t="str">
        <f t="shared" si="9"/>
        <v>-2.3%</v>
      </c>
    </row>
    <row r="73" spans="1:18">
      <c r="A73" s="175">
        <f t="shared" si="2"/>
        <v>2017</v>
      </c>
      <c r="B73" s="285">
        <v>12</v>
      </c>
      <c r="C73" s="285" t="s">
        <v>130</v>
      </c>
      <c r="D73" s="299" t="s">
        <v>36</v>
      </c>
      <c r="E73" s="297">
        <f>AVERAGEIFS(Trabajo!P:P,Trabajo!$E:$E,Trabajo_sect_Anio!$D73,Trabajo!$A:$A,Trabajo_sect_Anio!$A73)</f>
        <v>5.9373112544963043</v>
      </c>
      <c r="F73" s="297">
        <f>AVERAGEIFS(Trabajo!Q:Q,Trabajo!$E:$E,Trabajo_sect_Anio!$D73,Trabajo!$A:$A,Trabajo_sect_Anio!$A73)</f>
        <v>2.7918342083859962</v>
      </c>
      <c r="G73" s="297">
        <f>AVERAGEIFS(Trabajo!R:R,Trabajo!$E:$E,Trabajo_sect_Anio!$D73,Trabajo!$A:$A,Trabajo_sect_Anio!$A73)</f>
        <v>2.3277018099713178</v>
      </c>
      <c r="H73" s="297">
        <f>AVERAGEIFS(Trabajo!S:S,Trabajo!$E:$E,Trabajo_sect_Anio!$D73,Trabajo!$A:$A,Trabajo_sect_Anio!$A73)</f>
        <v>0.16341526745004145</v>
      </c>
      <c r="I73" s="297">
        <f>AVERAGEIFS(Trabajo!T:T,Trabajo!$E:$E,Trabajo_sect_Anio!$D73,Trabajo!$A:$A,Trabajo_sect_Anio!$A73)</f>
        <v>8.2304874593617294E-2</v>
      </c>
      <c r="J73" s="297">
        <f>AVERAGEIFS(Trabajo!U:U,Trabajo!$E:$E,Trabajo_sect_Anio!$D73,Trabajo!$A:$A,Trabajo_sect_Anio!$A73)</f>
        <v>5.6056773781424027</v>
      </c>
      <c r="K73" s="297">
        <f>AVERAGEIFS(Trabajo!V:V,Trabajo!$E:$E,Trabajo_sect_Anio!$D73,Trabajo!$A:$A,Trabajo_sect_Anio!$A73)</f>
        <v>0.46856722954532104</v>
      </c>
      <c r="L73" t="str">
        <f t="shared" si="3"/>
        <v>5.4%</v>
      </c>
      <c r="M73" t="str">
        <f t="shared" si="4"/>
        <v>7.7%</v>
      </c>
      <c r="N73" t="str">
        <f t="shared" si="5"/>
        <v>8.3%</v>
      </c>
      <c r="O73" t="str">
        <f t="shared" si="6"/>
        <v>16.7%</v>
      </c>
      <c r="P73" t="str">
        <f t="shared" si="7"/>
        <v>53.7%</v>
      </c>
      <c r="Q73" t="str">
        <f t="shared" si="10"/>
        <v>17%</v>
      </c>
      <c r="R73" t="str">
        <f t="shared" si="9"/>
        <v>4%</v>
      </c>
    </row>
    <row r="74" spans="1:18">
      <c r="A74" s="175">
        <f t="shared" si="2"/>
        <v>2017</v>
      </c>
      <c r="B74" s="285">
        <v>12</v>
      </c>
      <c r="C74" s="285" t="s">
        <v>130</v>
      </c>
      <c r="D74" s="299" t="s">
        <v>37</v>
      </c>
      <c r="E74" s="297">
        <f>AVERAGEIFS(Trabajo!P:P,Trabajo!$E:$E,Trabajo_sect_Anio!$D74,Trabajo!$A:$A,Trabajo_sect_Anio!$A74)</f>
        <v>11.847782155213144</v>
      </c>
      <c r="F74" s="297">
        <f>AVERAGEIFS(Trabajo!Q:Q,Trabajo!$E:$E,Trabajo_sect_Anio!$D74,Trabajo!$A:$A,Trabajo_sect_Anio!$A74)</f>
        <v>5.5710475830924455</v>
      </c>
      <c r="G74" s="297">
        <f>AVERAGEIFS(Trabajo!R:R,Trabajo!$E:$E,Trabajo_sect_Anio!$D74,Trabajo!$A:$A,Trabajo_sect_Anio!$A74)</f>
        <v>4.644880954480989</v>
      </c>
      <c r="H74" s="297">
        <f>AVERAGEIFS(Trabajo!S:S,Trabajo!$E:$E,Trabajo_sect_Anio!$D74,Trabajo!$A:$A,Trabajo_sect_Anio!$A74)</f>
        <v>0.32609179586429404</v>
      </c>
      <c r="I74" s="297">
        <f>AVERAGEIFS(Trabajo!T:T,Trabajo!$E:$E,Trabajo_sect_Anio!$D74,Trabajo!$A:$A,Trabajo_sect_Anio!$A74)</f>
        <v>0.1642376797677319</v>
      </c>
      <c r="J74" s="297">
        <f>AVERAGEIFS(Trabajo!U:U,Trabajo!$E:$E,Trabajo_sect_Anio!$D74,Trabajo!$A:$A,Trabajo_sect_Anio!$A74)</f>
        <v>11.186013594679213</v>
      </c>
      <c r="K74" s="297">
        <f>AVERAGEIFS(Trabajo!V:V,Trabajo!$E:$E,Trabajo_sect_Anio!$D74,Trabajo!$A:$A,Trabajo_sect_Anio!$A74)</f>
        <v>0.93501624266718353</v>
      </c>
      <c r="L74" t="str">
        <f t="shared" si="3"/>
        <v>-5.1%</v>
      </c>
      <c r="M74" t="str">
        <f t="shared" si="4"/>
        <v>-3%</v>
      </c>
      <c r="N74" t="str">
        <f t="shared" si="5"/>
        <v>-2.5%</v>
      </c>
      <c r="O74" t="str">
        <f t="shared" si="6"/>
        <v>5.1%</v>
      </c>
      <c r="P74" t="str">
        <f t="shared" si="7"/>
        <v>38.4%</v>
      </c>
      <c r="Q74" t="str">
        <f t="shared" si="10"/>
        <v>5.4%</v>
      </c>
      <c r="R74" t="str">
        <f t="shared" si="9"/>
        <v>-6.4%</v>
      </c>
    </row>
    <row r="75" spans="1:18">
      <c r="A75" s="175">
        <f t="shared" si="2"/>
        <v>2017</v>
      </c>
      <c r="B75" s="285">
        <v>12</v>
      </c>
      <c r="C75" s="285" t="s">
        <v>130</v>
      </c>
      <c r="D75" s="299" t="s">
        <v>38</v>
      </c>
      <c r="E75" s="297">
        <f>AVERAGEIFS(Trabajo!P:P,Trabajo!$E:$E,Trabajo_sect_Anio!$D75,Trabajo!$A:$A,Trabajo_sect_Anio!$A75)</f>
        <v>2.1417663979253683</v>
      </c>
      <c r="F75" s="297">
        <f>AVERAGEIFS(Trabajo!Q:Q,Trabajo!$E:$E,Trabajo_sect_Anio!$D75,Trabajo!$A:$A,Trabajo_sect_Anio!$A75)</f>
        <v>1.0070984052876588</v>
      </c>
      <c r="G75" s="297">
        <f>AVERAGEIFS(Trabajo!R:R,Trabajo!$E:$E,Trabajo_sect_Anio!$D75,Trabajo!$A:$A,Trabajo_sect_Anio!$A75)</f>
        <v>0.83967191667966001</v>
      </c>
      <c r="H75" s="297">
        <f>AVERAGEIFS(Trabajo!S:S,Trabajo!$E:$E,Trabajo_sect_Anio!$D75,Trabajo!$A:$A,Trabajo_sect_Anio!$A75)</f>
        <v>5.8948792429811429E-2</v>
      </c>
      <c r="I75" s="297">
        <f>AVERAGEIFS(Trabajo!T:T,Trabajo!$E:$E,Trabajo_sect_Anio!$D75,Trabajo!$A:$A,Trabajo_sect_Anio!$A75)</f>
        <v>2.9689838924408136E-2</v>
      </c>
      <c r="J75" s="297">
        <f>AVERAGEIFS(Trabajo!U:U,Trabajo!$E:$E,Trabajo_sect_Anio!$D75,Trabajo!$A:$A,Trabajo_sect_Anio!$A75)</f>
        <v>2.0221361036148533</v>
      </c>
      <c r="K75" s="297">
        <f>AVERAGEIFS(Trabajo!V:V,Trabajo!$E:$E,Trabajo_sect_Anio!$D75,Trabajo!$A:$A,Trabajo_sect_Anio!$A75)</f>
        <v>0.16902626532324003</v>
      </c>
      <c r="L75" t="str">
        <f t="shared" si="3"/>
        <v>-5.2%</v>
      </c>
      <c r="M75" t="str">
        <f t="shared" si="4"/>
        <v>-3.1%</v>
      </c>
      <c r="N75" t="str">
        <f t="shared" si="5"/>
        <v>-2.6%</v>
      </c>
      <c r="O75" t="str">
        <f t="shared" si="6"/>
        <v>5%</v>
      </c>
      <c r="P75" t="str">
        <f t="shared" si="7"/>
        <v>38.3%</v>
      </c>
      <c r="Q75" t="str">
        <f t="shared" si="10"/>
        <v>5.3%</v>
      </c>
      <c r="R75" t="str">
        <f t="shared" si="9"/>
        <v>-6.4%</v>
      </c>
    </row>
    <row r="76" spans="1:18">
      <c r="A76" s="175">
        <f t="shared" si="2"/>
        <v>2017</v>
      </c>
      <c r="B76" s="285">
        <v>12</v>
      </c>
      <c r="C76" s="285" t="s">
        <v>130</v>
      </c>
      <c r="D76" s="304" t="s">
        <v>39</v>
      </c>
      <c r="E76" s="297">
        <f>AVERAGEIFS(Trabajo!P:P,Trabajo!$E:$E,Trabajo_sect_Anio!$D76,Trabajo!$A:$A,Trabajo_sect_Anio!$A76)</f>
        <v>2.4915889832255633</v>
      </c>
      <c r="F76" s="297">
        <f>AVERAGEIFS(Trabajo!Q:Q,Trabajo!$E:$E,Trabajo_sect_Anio!$D76,Trabajo!$A:$A,Trabajo_sect_Anio!$A76)</f>
        <v>1.1715914929234976</v>
      </c>
      <c r="G76" s="297">
        <f>AVERAGEIFS(Trabajo!R:R,Trabajo!$E:$E,Trabajo_sect_Anio!$D76,Trabajo!$A:$A,Trabajo_sect_Anio!$A76)</f>
        <v>0.97681861997156794</v>
      </c>
      <c r="H76" s="297">
        <f>AVERAGEIFS(Trabajo!S:S,Trabajo!$E:$E,Trabajo_sect_Anio!$D76,Trabajo!$A:$A,Trabajo_sect_Anio!$A76)</f>
        <v>6.8577115569111974E-2</v>
      </c>
      <c r="I76" s="297">
        <f>AVERAGEIFS(Trabajo!T:T,Trabajo!$E:$E,Trabajo_sect_Anio!$D76,Trabajo!$A:$A,Trabajo_sect_Anio!$A76)</f>
        <v>3.4539189544412E-2</v>
      </c>
      <c r="J76" s="297">
        <f>AVERAGEIFS(Trabajo!U:U,Trabajo!$E:$E,Trabajo_sect_Anio!$D76,Trabajo!$A:$A,Trabajo_sect_Anio!$A76)</f>
        <v>2.3524190328272212</v>
      </c>
      <c r="K76" s="297">
        <f>AVERAGEIFS(Trabajo!V:V,Trabajo!$E:$E,Trabajo_sect_Anio!$D76,Trabajo!$A:$A,Trabajo_sect_Anio!$A76)</f>
        <v>0.19663394708362639</v>
      </c>
      <c r="L76" t="str">
        <f t="shared" si="3"/>
        <v>9.2%</v>
      </c>
      <c r="M76" t="str">
        <f t="shared" si="4"/>
        <v>11.5%</v>
      </c>
      <c r="N76" t="str">
        <f t="shared" si="5"/>
        <v>12.2%</v>
      </c>
      <c r="O76" t="str">
        <f t="shared" si="6"/>
        <v>20.8%</v>
      </c>
      <c r="P76" t="str">
        <f t="shared" si="7"/>
        <v>59.2%</v>
      </c>
      <c r="Q76" t="str">
        <f t="shared" si="10"/>
        <v>21.2%</v>
      </c>
      <c r="R76" t="str">
        <f t="shared" si="9"/>
        <v>7.7%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51"/>
  <sheetViews>
    <sheetView topLeftCell="D1" zoomScale="55" zoomScaleNormal="55" workbookViewId="0">
      <selection activeCell="G15" sqref="G15"/>
    </sheetView>
  </sheetViews>
  <sheetFormatPr baseColWidth="10" defaultRowHeight="15"/>
  <cols>
    <col min="1" max="1" width="6.85546875" style="137" bestFit="1" customWidth="1"/>
    <col min="2" max="2" width="4.28515625" style="137" bestFit="1" customWidth="1"/>
    <col min="3" max="3" width="8.140625" style="137" bestFit="1" customWidth="1"/>
    <col min="4" max="5" width="73.140625" style="340" bestFit="1" customWidth="1"/>
    <col min="6" max="6" width="70.5703125" style="340" bestFit="1" customWidth="1"/>
    <col min="7" max="7" width="71" style="340" bestFit="1" customWidth="1"/>
    <col min="8" max="8" width="71.5703125" style="340" bestFit="1" customWidth="1"/>
    <col min="9" max="9" width="72.140625" style="340" bestFit="1" customWidth="1"/>
    <col min="10" max="10" width="71.5703125" style="340" bestFit="1" customWidth="1"/>
    <col min="11" max="11" width="73.7109375" style="340" bestFit="1" customWidth="1"/>
    <col min="12" max="12" width="72.140625" style="340" bestFit="1" customWidth="1"/>
    <col min="13" max="13" width="72.5703125" style="340" bestFit="1" customWidth="1"/>
    <col min="14" max="14" width="72.140625" style="340" bestFit="1" customWidth="1"/>
    <col min="15" max="15" width="73.7109375" style="340" bestFit="1" customWidth="1"/>
    <col min="16" max="16" width="71.5703125" style="340" customWidth="1"/>
    <col min="17" max="17" width="72.140625" style="340" bestFit="1" customWidth="1"/>
    <col min="18" max="18" width="72.5703125" style="340" bestFit="1" customWidth="1"/>
    <col min="19" max="20" width="33.42578125" style="341" bestFit="1" customWidth="1"/>
    <col min="21" max="21" width="30.85546875" style="341" bestFit="1" customWidth="1"/>
    <col min="22" max="22" width="31.28515625" style="341" bestFit="1" customWidth="1"/>
    <col min="23" max="23" width="31.85546875" style="341" bestFit="1" customWidth="1"/>
    <col min="24" max="24" width="32.28515625" style="341" bestFit="1" customWidth="1"/>
    <col min="25" max="25" width="31.85546875" style="341" bestFit="1" customWidth="1"/>
    <col min="26" max="26" width="33.85546875" style="341" bestFit="1" customWidth="1"/>
    <col min="27" max="27" width="32.28515625" style="341" bestFit="1" customWidth="1"/>
    <col min="28" max="28" width="32.85546875" style="341" bestFit="1" customWidth="1"/>
    <col min="29" max="29" width="32.28515625" style="341" bestFit="1" customWidth="1"/>
    <col min="30" max="30" width="33.85546875" style="341" bestFit="1" customWidth="1"/>
    <col min="31" max="31" width="31.85546875" style="341" bestFit="1" customWidth="1"/>
    <col min="32" max="32" width="32.28515625" style="341" bestFit="1" customWidth="1"/>
    <col min="33" max="33" width="32.85546875" style="341" bestFit="1" customWidth="1"/>
    <col min="34" max="35" width="73.85546875" style="340" bestFit="1" customWidth="1"/>
    <col min="36" max="36" width="71.28515625" style="340" bestFit="1" customWidth="1"/>
    <col min="37" max="37" width="71.85546875" style="340" bestFit="1" customWidth="1"/>
    <col min="38" max="38" width="72.28515625" style="340" bestFit="1" customWidth="1"/>
    <col min="39" max="39" width="72.85546875" style="340" bestFit="1" customWidth="1"/>
    <col min="40" max="40" width="72.28515625" style="340" bestFit="1" customWidth="1"/>
    <col min="41" max="41" width="74.42578125" style="340" bestFit="1" customWidth="1"/>
    <col min="42" max="42" width="72.85546875" style="340" bestFit="1" customWidth="1"/>
    <col min="43" max="43" width="73.42578125" style="340" bestFit="1" customWidth="1"/>
    <col min="44" max="44" width="72.85546875" style="340" bestFit="1" customWidth="1"/>
    <col min="45" max="45" width="74.42578125" style="340" bestFit="1" customWidth="1"/>
    <col min="46" max="46" width="72.28515625" style="340" bestFit="1" customWidth="1"/>
    <col min="47" max="47" width="72.85546875" style="340" bestFit="1" customWidth="1"/>
    <col min="48" max="48" width="73.42578125" style="340" bestFit="1" customWidth="1"/>
    <col min="49" max="50" width="79.140625" style="341" bestFit="1" customWidth="1"/>
    <col min="51" max="51" width="76.5703125" style="341" bestFit="1" customWidth="1"/>
    <col min="52" max="52" width="77" style="341" bestFit="1" customWidth="1"/>
    <col min="53" max="53" width="77.5703125" style="341" bestFit="1" customWidth="1"/>
    <col min="54" max="54" width="78" style="341" bestFit="1" customWidth="1"/>
    <col min="55" max="55" width="77.5703125" style="341" bestFit="1" customWidth="1"/>
    <col min="56" max="56" width="79.5703125" style="341" bestFit="1" customWidth="1"/>
    <col min="57" max="57" width="78" style="341" bestFit="1" customWidth="1"/>
    <col min="58" max="58" width="78.5703125" style="341" bestFit="1" customWidth="1"/>
    <col min="59" max="59" width="78" style="341" bestFit="1" customWidth="1"/>
    <col min="60" max="60" width="79.5703125" style="341" bestFit="1" customWidth="1"/>
    <col min="61" max="61" width="77.5703125" style="341" bestFit="1" customWidth="1"/>
    <col min="62" max="62" width="78" style="341" bestFit="1" customWidth="1"/>
    <col min="63" max="63" width="78.5703125" style="341" bestFit="1" customWidth="1"/>
    <col min="64" max="65" width="81.7109375" style="340" bestFit="1" customWidth="1"/>
    <col min="66" max="66" width="79.140625" style="340" bestFit="1" customWidth="1"/>
    <col min="67" max="67" width="79.5703125" style="340" bestFit="1" customWidth="1"/>
    <col min="68" max="68" width="80.140625" style="340" bestFit="1" customWidth="1"/>
    <col min="69" max="69" width="80.7109375" style="340" bestFit="1" customWidth="1"/>
    <col min="70" max="70" width="80.140625" style="340" bestFit="1" customWidth="1"/>
    <col min="71" max="71" width="82.42578125" style="340" bestFit="1" customWidth="1"/>
    <col min="72" max="72" width="80.7109375" style="340" bestFit="1" customWidth="1"/>
    <col min="73" max="73" width="81.140625" style="340" bestFit="1" customWidth="1"/>
    <col min="74" max="74" width="80.7109375" style="340" bestFit="1" customWidth="1"/>
    <col min="75" max="75" width="82.42578125" style="340" bestFit="1" customWidth="1"/>
    <col min="76" max="76" width="80.140625" style="340" bestFit="1" customWidth="1"/>
    <col min="77" max="77" width="80.7109375" style="340" bestFit="1" customWidth="1"/>
    <col min="78" max="78" width="81.140625" style="340" bestFit="1" customWidth="1"/>
    <col min="79" max="80" width="80.140625" style="341" bestFit="1" customWidth="1"/>
    <col min="81" max="81" width="77.5703125" style="341" bestFit="1" customWidth="1"/>
    <col min="82" max="82" width="78" style="341" bestFit="1" customWidth="1"/>
    <col min="83" max="83" width="78.5703125" style="341" bestFit="1" customWidth="1"/>
    <col min="84" max="84" width="79.140625" style="341" bestFit="1" customWidth="1"/>
    <col min="85" max="85" width="78.5703125" style="341" bestFit="1" customWidth="1"/>
    <col min="86" max="86" width="80.7109375" style="341" bestFit="1" customWidth="1"/>
    <col min="87" max="87" width="79.140625" style="341" bestFit="1" customWidth="1"/>
    <col min="88" max="88" width="79.5703125" style="341" bestFit="1" customWidth="1"/>
    <col min="89" max="89" width="79.140625" style="341" bestFit="1" customWidth="1"/>
    <col min="90" max="90" width="80.7109375" style="341" bestFit="1" customWidth="1"/>
    <col min="91" max="91" width="78.5703125" style="341" bestFit="1" customWidth="1"/>
    <col min="92" max="92" width="79.140625" style="341" bestFit="1" customWidth="1"/>
    <col min="93" max="93" width="79.5703125" style="341" bestFit="1" customWidth="1"/>
    <col min="94" max="95" width="45.140625" style="340" bestFit="1" customWidth="1"/>
    <col min="96" max="96" width="42.42578125" style="340" bestFit="1" customWidth="1"/>
    <col min="97" max="97" width="43" style="340" bestFit="1" customWidth="1"/>
    <col min="98" max="98" width="43.5703125" style="340" bestFit="1" customWidth="1"/>
    <col min="99" max="99" width="44" style="340" bestFit="1" customWidth="1"/>
    <col min="100" max="100" width="43.5703125" style="340" bestFit="1" customWidth="1"/>
    <col min="101" max="101" width="45.5703125" style="340" bestFit="1" customWidth="1"/>
    <col min="102" max="102" width="44" style="340" bestFit="1" customWidth="1"/>
    <col min="103" max="103" width="44.5703125" style="340" bestFit="1" customWidth="1"/>
    <col min="104" max="104" width="44" style="340" bestFit="1" customWidth="1"/>
    <col min="105" max="105" width="45.5703125" style="340" bestFit="1" customWidth="1"/>
    <col min="106" max="106" width="43.5703125" style="340" bestFit="1" customWidth="1"/>
    <col min="107" max="107" width="44" style="340" bestFit="1" customWidth="1"/>
    <col min="108" max="108" width="44.5703125" style="340" bestFit="1" customWidth="1"/>
    <col min="109" max="110" width="83.5703125" style="137" bestFit="1" customWidth="1"/>
    <col min="111" max="111" width="80.7109375" style="137" bestFit="1" customWidth="1"/>
    <col min="112" max="112" width="81.140625" style="137" bestFit="1" customWidth="1"/>
    <col min="113" max="113" width="81.7109375" style="137" bestFit="1" customWidth="1"/>
    <col min="114" max="114" width="82.42578125" style="137" bestFit="1" customWidth="1"/>
    <col min="115" max="115" width="81.7109375" style="137" bestFit="1" customWidth="1"/>
    <col min="116" max="116" width="84" style="137" bestFit="1" customWidth="1"/>
    <col min="117" max="117" width="82.42578125" style="137" bestFit="1" customWidth="1"/>
    <col min="118" max="118" width="83" style="137" bestFit="1" customWidth="1"/>
    <col min="119" max="119" width="82.42578125" style="137" bestFit="1" customWidth="1"/>
    <col min="120" max="120" width="84" style="137" bestFit="1" customWidth="1"/>
    <col min="121" max="121" width="81.7109375" style="137" bestFit="1" customWidth="1"/>
    <col min="122" max="122" width="82.42578125" style="137" bestFit="1" customWidth="1"/>
    <col min="123" max="123" width="83" style="137" bestFit="1" customWidth="1"/>
    <col min="124" max="16384" width="11.42578125" style="137"/>
  </cols>
  <sheetData>
    <row r="1" spans="1:123" s="339" customFormat="1">
      <c r="A1" s="339" t="s">
        <v>47</v>
      </c>
      <c r="B1" s="339" t="s">
        <v>89</v>
      </c>
      <c r="C1" s="150" t="s">
        <v>90</v>
      </c>
      <c r="D1" s="339" t="str">
        <f t="shared" ref="D1:R1" si="0">DE2&amp;" "&amp;DE1</f>
        <v>452010 - Construcción de edificios completos o de partes de edificios VIII</v>
      </c>
      <c r="E1" s="339" t="str">
        <f t="shared" si="0"/>
        <v>452010 - Construcción de edificios completos o de partes de edificios XV</v>
      </c>
      <c r="F1" s="339" t="str">
        <f t="shared" si="0"/>
        <v>452010 - Construcción de edificios completos o de partes de edificios I</v>
      </c>
      <c r="G1" s="339" t="str">
        <f t="shared" si="0"/>
        <v>452010 - Construcción de edificios completos o de partes de edificios II</v>
      </c>
      <c r="H1" s="339" t="str">
        <f t="shared" si="0"/>
        <v>452010 - Construcción de edificios completos o de partes de edificios III</v>
      </c>
      <c r="I1" s="339" t="str">
        <f t="shared" si="0"/>
        <v>452010 - Construcción de edificios completos o de partes de edificios IV</v>
      </c>
      <c r="J1" s="339" t="str">
        <f t="shared" si="0"/>
        <v>452010 - Construcción de edificios completos o de partes de edificios V</v>
      </c>
      <c r="K1" s="339" t="str">
        <f t="shared" si="0"/>
        <v>452010 - Construcción de edificios completos o de partes de edificios RM</v>
      </c>
      <c r="L1" s="339" t="str">
        <f t="shared" si="0"/>
        <v>452010 - Construcción de edificios completos o de partes de edificios VI</v>
      </c>
      <c r="M1" s="339" t="str">
        <f t="shared" si="0"/>
        <v>452010 - Construcción de edificios completos o de partes de edificios VII</v>
      </c>
      <c r="N1" s="339" t="str">
        <f t="shared" si="0"/>
        <v>452010 - Construcción de edificios completos o de partes de edificios IX</v>
      </c>
      <c r="O1" s="339" t="str">
        <f t="shared" si="0"/>
        <v>452010 - Construcción de edificios completos o de partes de edificios XIV</v>
      </c>
      <c r="P1" s="339" t="str">
        <f t="shared" si="0"/>
        <v>452010 - Construcción de edificios completos o de partes de edificios X</v>
      </c>
      <c r="Q1" s="339" t="str">
        <f t="shared" si="0"/>
        <v>452010 - Construcción de edificios completos o de partes de edificios XI</v>
      </c>
      <c r="R1" s="339" t="str">
        <f t="shared" si="0"/>
        <v>452010 - Construcción de edificios completos o de partes de edificios XII</v>
      </c>
      <c r="S1" s="339" t="str">
        <f t="shared" ref="S1:AG1" si="1">DE3&amp;" "&amp;DE1</f>
        <v>452020 - Obras de ingeniería VIII</v>
      </c>
      <c r="T1" s="339" t="str">
        <f t="shared" si="1"/>
        <v>452020 - Obras de ingeniería XV</v>
      </c>
      <c r="U1" s="339" t="str">
        <f t="shared" si="1"/>
        <v>452020 - Obras de ingeniería I</v>
      </c>
      <c r="V1" s="339" t="str">
        <f t="shared" si="1"/>
        <v>452020 - Obras de ingeniería II</v>
      </c>
      <c r="W1" s="339" t="str">
        <f t="shared" si="1"/>
        <v>452020 - Obras de ingeniería III</v>
      </c>
      <c r="X1" s="339" t="str">
        <f t="shared" si="1"/>
        <v>452020 - Obras de ingeniería IV</v>
      </c>
      <c r="Y1" s="339" t="str">
        <f t="shared" si="1"/>
        <v>452020 - Obras de ingeniería V</v>
      </c>
      <c r="Z1" s="339" t="str">
        <f t="shared" si="1"/>
        <v>452020 - Obras de ingeniería RM</v>
      </c>
      <c r="AA1" s="339" t="str">
        <f t="shared" si="1"/>
        <v>452020 - Obras de ingeniería VI</v>
      </c>
      <c r="AB1" s="339" t="str">
        <f t="shared" si="1"/>
        <v>452020 - Obras de ingeniería VII</v>
      </c>
      <c r="AC1" s="339" t="str">
        <f t="shared" si="1"/>
        <v>452020 - Obras de ingeniería IX</v>
      </c>
      <c r="AD1" s="339" t="str">
        <f t="shared" si="1"/>
        <v>452020 - Obras de ingeniería XIV</v>
      </c>
      <c r="AE1" s="339" t="str">
        <f t="shared" si="1"/>
        <v>452020 - Obras de ingeniería X</v>
      </c>
      <c r="AF1" s="339" t="str">
        <f t="shared" si="1"/>
        <v>452020 - Obras de ingeniería XI</v>
      </c>
      <c r="AG1" s="339" t="str">
        <f t="shared" si="1"/>
        <v>452020 - Obras de ingeniería XII</v>
      </c>
      <c r="AH1" s="339" t="str">
        <f t="shared" ref="AH1:AV1" si="2">DE4&amp;" "&amp;DE1</f>
        <v>451010 - Preparación del terreno, excavaciones y movimientos de tierras VIII</v>
      </c>
      <c r="AI1" s="339" t="str">
        <f t="shared" si="2"/>
        <v>451010 - Preparación del terreno, excavaciones y movimientos de tierras XV</v>
      </c>
      <c r="AJ1" s="339" t="str">
        <f t="shared" si="2"/>
        <v>451010 - Preparación del terreno, excavaciones y movimientos de tierras I</v>
      </c>
      <c r="AK1" s="339" t="str">
        <f t="shared" si="2"/>
        <v>451010 - Preparación del terreno, excavaciones y movimientos de tierras II</v>
      </c>
      <c r="AL1" s="339" t="str">
        <f t="shared" si="2"/>
        <v>451010 - Preparación del terreno, excavaciones y movimientos de tierras III</v>
      </c>
      <c r="AM1" s="339" t="str">
        <f t="shared" si="2"/>
        <v>451010 - Preparación del terreno, excavaciones y movimientos de tierras IV</v>
      </c>
      <c r="AN1" s="339" t="str">
        <f t="shared" si="2"/>
        <v>451010 - Preparación del terreno, excavaciones y movimientos de tierras V</v>
      </c>
      <c r="AO1" s="339" t="str">
        <f t="shared" si="2"/>
        <v>451010 - Preparación del terreno, excavaciones y movimientos de tierras RM</v>
      </c>
      <c r="AP1" s="339" t="str">
        <f t="shared" si="2"/>
        <v>451010 - Preparación del terreno, excavaciones y movimientos de tierras VI</v>
      </c>
      <c r="AQ1" s="339" t="str">
        <f t="shared" si="2"/>
        <v>451010 - Preparación del terreno, excavaciones y movimientos de tierras VII</v>
      </c>
      <c r="AR1" s="339" t="str">
        <f t="shared" si="2"/>
        <v>451010 - Preparación del terreno, excavaciones y movimientos de tierras IX</v>
      </c>
      <c r="AS1" s="339" t="str">
        <f t="shared" si="2"/>
        <v>451010 - Preparación del terreno, excavaciones y movimientos de tierras XIV</v>
      </c>
      <c r="AT1" s="339" t="str">
        <f t="shared" si="2"/>
        <v>451010 - Preparación del terreno, excavaciones y movimientos de tierras X</v>
      </c>
      <c r="AU1" s="339" t="str">
        <f t="shared" si="2"/>
        <v>451010 - Preparación del terreno, excavaciones y movimientos de tierras XI</v>
      </c>
      <c r="AV1" s="339" t="str">
        <f t="shared" si="2"/>
        <v>451010 - Preparación del terreno, excavaciones y movimientos de tierras XII</v>
      </c>
      <c r="AW1" s="339" t="str">
        <f t="shared" ref="AW1:BK1" si="3">DE5&amp;" "&amp;DE1</f>
        <v>451020 - Servicios de demolición y el derribo de edificios y otras estructuras VIII</v>
      </c>
      <c r="AX1" s="339" t="str">
        <f t="shared" si="3"/>
        <v>451020 - Servicios de demolición y el derribo de edificios y otras estructuras XV</v>
      </c>
      <c r="AY1" s="339" t="str">
        <f t="shared" si="3"/>
        <v>451020 - Servicios de demolición y el derribo de edificios y otras estructuras I</v>
      </c>
      <c r="AZ1" s="339" t="str">
        <f t="shared" si="3"/>
        <v>451020 - Servicios de demolición y el derribo de edificios y otras estructuras II</v>
      </c>
      <c r="BA1" s="339" t="str">
        <f t="shared" si="3"/>
        <v>451020 - Servicios de demolición y el derribo de edificios y otras estructuras III</v>
      </c>
      <c r="BB1" s="339" t="str">
        <f t="shared" si="3"/>
        <v>451020 - Servicios de demolición y el derribo de edificios y otras estructuras IV</v>
      </c>
      <c r="BC1" s="339" t="str">
        <f t="shared" si="3"/>
        <v>451020 - Servicios de demolición y el derribo de edificios y otras estructuras V</v>
      </c>
      <c r="BD1" s="339" t="str">
        <f t="shared" si="3"/>
        <v>451020 - Servicios de demolición y el derribo de edificios y otras estructuras RM</v>
      </c>
      <c r="BE1" s="339" t="str">
        <f t="shared" si="3"/>
        <v>451020 - Servicios de demolición y el derribo de edificios y otras estructuras VI</v>
      </c>
      <c r="BF1" s="339" t="str">
        <f t="shared" si="3"/>
        <v>451020 - Servicios de demolición y el derribo de edificios y otras estructuras VII</v>
      </c>
      <c r="BG1" s="339" t="str">
        <f t="shared" si="3"/>
        <v>451020 - Servicios de demolición y el derribo de edificios y otras estructuras IX</v>
      </c>
      <c r="BH1" s="339" t="str">
        <f t="shared" si="3"/>
        <v>451020 - Servicios de demolición y el derribo de edificios y otras estructuras XIV</v>
      </c>
      <c r="BI1" s="339" t="str">
        <f t="shared" si="3"/>
        <v>451020 - Servicios de demolición y el derribo de edificios y otras estructuras X</v>
      </c>
      <c r="BJ1" s="339" t="str">
        <f t="shared" si="3"/>
        <v>451020 - Servicios de demolición y el derribo de edificios y otras estructuras XI</v>
      </c>
      <c r="BK1" s="339" t="str">
        <f t="shared" si="3"/>
        <v>451020 - Servicios de demolición y el derribo de edificios y otras estructuras XII</v>
      </c>
      <c r="BL1" s="339" t="str">
        <f t="shared" ref="BL1:BZ1" si="4">DE6&amp;" "&amp;DE1</f>
        <v>455000 - Alquiler de equipo de construcción o demolición dotado de operarios VIII</v>
      </c>
      <c r="BM1" s="339" t="str">
        <f t="shared" si="4"/>
        <v>455000 - Alquiler de equipo de construcción o demolición dotado de operarios XV</v>
      </c>
      <c r="BN1" s="339" t="str">
        <f t="shared" si="4"/>
        <v>455000 - Alquiler de equipo de construcción o demolición dotado de operarios I</v>
      </c>
      <c r="BO1" s="339" t="str">
        <f t="shared" si="4"/>
        <v>455000 - Alquiler de equipo de construcción o demolición dotado de operarios II</v>
      </c>
      <c r="BP1" s="339" t="str">
        <f t="shared" si="4"/>
        <v>455000 - Alquiler de equipo de construcción o demolición dotado de operarios III</v>
      </c>
      <c r="BQ1" s="339" t="str">
        <f t="shared" si="4"/>
        <v>455000 - Alquiler de equipo de construcción o demolición dotado de operarios IV</v>
      </c>
      <c r="BR1" s="339" t="str">
        <f t="shared" si="4"/>
        <v>455000 - Alquiler de equipo de construcción o demolición dotado de operarios V</v>
      </c>
      <c r="BS1" s="339" t="str">
        <f t="shared" si="4"/>
        <v>455000 - Alquiler de equipo de construcción o demolición dotado de operarios RM</v>
      </c>
      <c r="BT1" s="339" t="str">
        <f t="shared" si="4"/>
        <v>455000 - Alquiler de equipo de construcción o demolición dotado de operarios VI</v>
      </c>
      <c r="BU1" s="339" t="str">
        <f t="shared" si="4"/>
        <v>455000 - Alquiler de equipo de construcción o demolición dotado de operarios VII</v>
      </c>
      <c r="BV1" s="339" t="str">
        <f t="shared" si="4"/>
        <v>455000 - Alquiler de equipo de construcción o demolición dotado de operarios IX</v>
      </c>
      <c r="BW1" s="339" t="str">
        <f t="shared" si="4"/>
        <v>455000 - Alquiler de equipo de construcción o demolición dotado de operarios XIV</v>
      </c>
      <c r="BX1" s="339" t="str">
        <f t="shared" si="4"/>
        <v>455000 - Alquiler de equipo de construcción o demolición dotado de operarios X</v>
      </c>
      <c r="BY1" s="339" t="str">
        <f t="shared" si="4"/>
        <v>455000 - Alquiler de equipo de construcción o demolición dotado de operarios XI</v>
      </c>
      <c r="BZ1" s="339" t="str">
        <f t="shared" si="4"/>
        <v>455000 - Alquiler de equipo de construcción o demolición dotado de operarios XII</v>
      </c>
      <c r="CA1" s="339" t="str">
        <f t="shared" ref="CA1:CO1" si="5">DE7&amp;" "&amp;DE1</f>
        <v>454000 - Obras menores en construcción (contratistas, albañiles, carpinteros) VIII</v>
      </c>
      <c r="CB1" s="339" t="str">
        <f t="shared" si="5"/>
        <v>454000 - Obras menores en construcción (contratistas, albañiles, carpinteros) XV</v>
      </c>
      <c r="CC1" s="339" t="str">
        <f t="shared" si="5"/>
        <v>454000 - Obras menores en construcción (contratistas, albañiles, carpinteros) I</v>
      </c>
      <c r="CD1" s="339" t="str">
        <f t="shared" si="5"/>
        <v>454000 - Obras menores en construcción (contratistas, albañiles, carpinteros) II</v>
      </c>
      <c r="CE1" s="339" t="str">
        <f t="shared" si="5"/>
        <v>454000 - Obras menores en construcción (contratistas, albañiles, carpinteros) III</v>
      </c>
      <c r="CF1" s="339" t="str">
        <f t="shared" si="5"/>
        <v>454000 - Obras menores en construcción (contratistas, albañiles, carpinteros) IV</v>
      </c>
      <c r="CG1" s="339" t="str">
        <f t="shared" si="5"/>
        <v>454000 - Obras menores en construcción (contratistas, albañiles, carpinteros) V</v>
      </c>
      <c r="CH1" s="339" t="str">
        <f t="shared" si="5"/>
        <v>454000 - Obras menores en construcción (contratistas, albañiles, carpinteros) RM</v>
      </c>
      <c r="CI1" s="339" t="str">
        <f t="shared" si="5"/>
        <v>454000 - Obras menores en construcción (contratistas, albañiles, carpinteros) VI</v>
      </c>
      <c r="CJ1" s="339" t="str">
        <f t="shared" si="5"/>
        <v>454000 - Obras menores en construcción (contratistas, albañiles, carpinteros) VII</v>
      </c>
      <c r="CK1" s="339" t="str">
        <f t="shared" si="5"/>
        <v>454000 - Obras menores en construcción (contratistas, albañiles, carpinteros) IX</v>
      </c>
      <c r="CL1" s="339" t="str">
        <f t="shared" si="5"/>
        <v>454000 - Obras menores en construcción (contratistas, albañiles, carpinteros) XIV</v>
      </c>
      <c r="CM1" s="339" t="str">
        <f t="shared" si="5"/>
        <v>454000 - Obras menores en construcción (contratistas, albañiles, carpinteros) X</v>
      </c>
      <c r="CN1" s="339" t="str">
        <f t="shared" si="5"/>
        <v>454000 - Obras menores en construcción (contratistas, albañiles, carpinteros) XI</v>
      </c>
      <c r="CO1" s="339" t="str">
        <f t="shared" si="5"/>
        <v>454000 - Obras menores en construcción (contratistas, albañiles, carpinteros) XII</v>
      </c>
      <c r="CP1" s="339" t="str">
        <f t="shared" ref="CP1:DD1" si="6">DE8&amp;" "&amp;DE1</f>
        <v>453000 - Acondicionamiento de edificios VIII</v>
      </c>
      <c r="CQ1" s="339" t="str">
        <f t="shared" si="6"/>
        <v>453000 - Acondicionamiento de edificios XV</v>
      </c>
      <c r="CR1" s="339" t="str">
        <f t="shared" si="6"/>
        <v>453000 - Acondicionamiento de edificios I</v>
      </c>
      <c r="CS1" s="339" t="str">
        <f t="shared" si="6"/>
        <v>453000 - Acondicionamiento de edificios II</v>
      </c>
      <c r="CT1" s="339" t="str">
        <f t="shared" si="6"/>
        <v>453000 - Acondicionamiento de edificios III</v>
      </c>
      <c r="CU1" s="339" t="str">
        <f t="shared" si="6"/>
        <v>453000 - Acondicionamiento de edificios IV</v>
      </c>
      <c r="CV1" s="339" t="str">
        <f t="shared" si="6"/>
        <v>453000 - Acondicionamiento de edificios V</v>
      </c>
      <c r="CW1" s="339" t="str">
        <f t="shared" si="6"/>
        <v>453000 - Acondicionamiento de edificios RM</v>
      </c>
      <c r="CX1" s="339" t="str">
        <f t="shared" si="6"/>
        <v>453000 - Acondicionamiento de edificios VI</v>
      </c>
      <c r="CY1" s="339" t="str">
        <f t="shared" si="6"/>
        <v>453000 - Acondicionamiento de edificios VII</v>
      </c>
      <c r="CZ1" s="339" t="str">
        <f t="shared" si="6"/>
        <v>453000 - Acondicionamiento de edificios IX</v>
      </c>
      <c r="DA1" s="339" t="str">
        <f t="shared" si="6"/>
        <v>453000 - Acondicionamiento de edificios XIV</v>
      </c>
      <c r="DB1" s="339" t="str">
        <f t="shared" si="6"/>
        <v>453000 - Acondicionamiento de edificios X</v>
      </c>
      <c r="DC1" s="339" t="str">
        <f t="shared" si="6"/>
        <v>453000 - Acondicionamiento de edificios XI</v>
      </c>
      <c r="DD1" s="339" t="str">
        <f t="shared" si="6"/>
        <v>453000 - Acondicionamiento de edificios XII</v>
      </c>
      <c r="DE1" s="336" t="s">
        <v>34</v>
      </c>
      <c r="DF1" s="337" t="s">
        <v>25</v>
      </c>
      <c r="DG1" s="337" t="s">
        <v>26</v>
      </c>
      <c r="DH1" s="337" t="s">
        <v>27</v>
      </c>
      <c r="DI1" s="337" t="s">
        <v>28</v>
      </c>
      <c r="DJ1" s="337" t="s">
        <v>29</v>
      </c>
      <c r="DK1" s="337" t="s">
        <v>30</v>
      </c>
      <c r="DL1" s="337" t="s">
        <v>118</v>
      </c>
      <c r="DM1" s="337" t="s">
        <v>32</v>
      </c>
      <c r="DN1" s="337" t="s">
        <v>33</v>
      </c>
      <c r="DO1" s="337" t="s">
        <v>35</v>
      </c>
      <c r="DP1" s="337" t="s">
        <v>36</v>
      </c>
      <c r="DQ1" s="337" t="s">
        <v>37</v>
      </c>
      <c r="DR1" s="337" t="s">
        <v>38</v>
      </c>
      <c r="DS1" s="338" t="s">
        <v>39</v>
      </c>
    </row>
    <row r="2" spans="1:123">
      <c r="A2" s="137">
        <v>2013</v>
      </c>
      <c r="B2" s="137">
        <v>1</v>
      </c>
      <c r="C2" s="137" t="s">
        <v>119</v>
      </c>
      <c r="D2" s="340">
        <f>ROUND(SUMIFS(Trabajo!$P:$P,Trabajo!$E:$E,'Trab_Sectores_productivos (2)'!DE$1,Trabajo!$C:$C,'Trab_Sectores_productivos (2)'!$C2,Trabajo!$A:$A,'Trab_Sectores_productivos (2)'!$A2),2)</f>
        <v>0</v>
      </c>
      <c r="E2" s="340">
        <f>ROUND(SUMIFS(Trabajo!$P:$P,Trabajo!$E:$E,'Trab_Sectores_productivos (2)'!DF$1,Trabajo!$C:$C,'Trab_Sectores_productivos (2)'!$C2,Trabajo!$A:$A,'Trab_Sectores_productivos (2)'!$A2),2)</f>
        <v>0</v>
      </c>
      <c r="F2" s="340">
        <f>ROUND(SUMIFS(Trabajo!$P:$P,Trabajo!$E:$E,'Trab_Sectores_productivos (2)'!DG$1,Trabajo!$C:$C,'Trab_Sectores_productivos (2)'!$C2,Trabajo!$A:$A,'Trab_Sectores_productivos (2)'!$A2),2)</f>
        <v>0</v>
      </c>
      <c r="G2" s="340">
        <f>ROUND(SUMIFS(Trabajo!$P:$P,Trabajo!$E:$E,'Trab_Sectores_productivos (2)'!DH$1,Trabajo!$C:$C,'Trab_Sectores_productivos (2)'!$C2,Trabajo!$A:$A,'Trab_Sectores_productivos (2)'!$A2),2)</f>
        <v>0</v>
      </c>
      <c r="H2" s="340">
        <f>ROUND(SUMIFS(Trabajo!$P:$P,Trabajo!$E:$E,'Trab_Sectores_productivos (2)'!DI$1,Trabajo!$C:$C,'Trab_Sectores_productivos (2)'!$C2,Trabajo!$A:$A,'Trab_Sectores_productivos (2)'!$A2),2)</f>
        <v>0</v>
      </c>
      <c r="I2" s="340">
        <f>ROUND(SUMIFS(Trabajo!$P:$P,Trabajo!$E:$E,'Trab_Sectores_productivos (2)'!DJ$1,Trabajo!$C:$C,'Trab_Sectores_productivos (2)'!$C2,Trabajo!$A:$A,'Trab_Sectores_productivos (2)'!$A2),2)</f>
        <v>0</v>
      </c>
      <c r="J2" s="340">
        <f>ROUND(SUMIFS(Trabajo!$P:$P,Trabajo!$E:$E,'Trab_Sectores_productivos (2)'!DK$1,Trabajo!$C:$C,'Trab_Sectores_productivos (2)'!$C2,Trabajo!$A:$A,'Trab_Sectores_productivos (2)'!$A2),2)</f>
        <v>0</v>
      </c>
      <c r="K2" s="340">
        <f>ROUND(SUMIFS(Trabajo!$P:$P,Trabajo!$E:$E,'Trab_Sectores_productivos (2)'!DL$1,Trabajo!$C:$C,'Trab_Sectores_productivos (2)'!$C2,Trabajo!$A:$A,'Trab_Sectores_productivos (2)'!$A2),2)</f>
        <v>0</v>
      </c>
      <c r="L2" s="340">
        <f>ROUND(SUMIFS(Trabajo!$P:$P,Trabajo!$E:$E,'Trab_Sectores_productivos (2)'!DM$1,Trabajo!$C:$C,'Trab_Sectores_productivos (2)'!$C2,Trabajo!$A:$A,'Trab_Sectores_productivos (2)'!$A2),2)</f>
        <v>0</v>
      </c>
      <c r="M2" s="340">
        <f>ROUND(SUMIFS(Trabajo!$P:$P,Trabajo!$E:$E,'Trab_Sectores_productivos (2)'!DN$1,Trabajo!$C:$C,'Trab_Sectores_productivos (2)'!$C2,Trabajo!$A:$A,'Trab_Sectores_productivos (2)'!$A2),2)</f>
        <v>0</v>
      </c>
      <c r="N2" s="340">
        <f>ROUND(SUMIFS(Trabajo!$P:$P,Trabajo!$E:$E,'Trab_Sectores_productivos (2)'!DO$1,Trabajo!$C:$C,'Trab_Sectores_productivos (2)'!$C2,Trabajo!$A:$A,'Trab_Sectores_productivos (2)'!$A2),2)</f>
        <v>0</v>
      </c>
      <c r="O2" s="340">
        <f>ROUND(SUMIFS(Trabajo!$P:$P,Trabajo!$E:$E,'Trab_Sectores_productivos (2)'!DP$1,Trabajo!$C:$C,'Trab_Sectores_productivos (2)'!$C2,Trabajo!$A:$A,'Trab_Sectores_productivos (2)'!$A2),2)</f>
        <v>0</v>
      </c>
      <c r="P2" s="340">
        <f>ROUND(SUMIFS(Trabajo!$P:$P,Trabajo!$E:$E,'Trab_Sectores_productivos (2)'!DQ$1,Trabajo!$C:$C,'Trab_Sectores_productivos (2)'!$C2,Trabajo!$A:$A,'Trab_Sectores_productivos (2)'!$A2),2)</f>
        <v>0</v>
      </c>
      <c r="Q2" s="340">
        <f>ROUND(SUMIFS(Trabajo!$P:$P,Trabajo!$E:$E,'Trab_Sectores_productivos (2)'!DR$1,Trabajo!$C:$C,'Trab_Sectores_productivos (2)'!$C2,Trabajo!$A:$A,'Trab_Sectores_productivos (2)'!$A2),2)</f>
        <v>0</v>
      </c>
      <c r="R2" s="340">
        <f>ROUND(SUMIFS(Trabajo!$P:$P,Trabajo!$E:$E,'Trab_Sectores_productivos (2)'!DS$1,Trabajo!$C:$C,'Trab_Sectores_productivos (2)'!$C2,Trabajo!$A:$A,'Trab_Sectores_productivos (2)'!$A2),2)</f>
        <v>0</v>
      </c>
      <c r="S2" s="341">
        <f>ROUND(SUMIFS(Trabajo!$Q:$Q,Trabajo!$E:$E,'Trab_Sectores_productivos (2)'!DE$1,Trabajo!$C:$C,'Trab_Sectores_productivos (2)'!$C2,Trabajo!$A:$A,'Trab_Sectores_productivos (2)'!$A2),2)</f>
        <v>0</v>
      </c>
      <c r="T2" s="341">
        <f>ROUND(SUMIFS(Trabajo!$Q:$Q,Trabajo!$E:$E,'Trab_Sectores_productivos (2)'!DF$1,Trabajo!$C:$C,'Trab_Sectores_productivos (2)'!$C2,Trabajo!$A:$A,'Trab_Sectores_productivos (2)'!$A2),2)</f>
        <v>0</v>
      </c>
      <c r="U2" s="341">
        <f>ROUND(SUMIFS(Trabajo!$Q:$Q,Trabajo!$E:$E,'Trab_Sectores_productivos (2)'!DG$1,Trabajo!$C:$C,'Trab_Sectores_productivos (2)'!$C2,Trabajo!$A:$A,'Trab_Sectores_productivos (2)'!$A2),2)</f>
        <v>0</v>
      </c>
      <c r="V2" s="341">
        <f>ROUND(SUMIFS(Trabajo!$Q:$Q,Trabajo!$E:$E,'Trab_Sectores_productivos (2)'!DH$1,Trabajo!$C:$C,'Trab_Sectores_productivos (2)'!$C2,Trabajo!$A:$A,'Trab_Sectores_productivos (2)'!$A2),2)</f>
        <v>0</v>
      </c>
      <c r="W2" s="341">
        <f>ROUND(SUMIFS(Trabajo!$Q:$Q,Trabajo!$E:$E,'Trab_Sectores_productivos (2)'!DI$1,Trabajo!$C:$C,'Trab_Sectores_productivos (2)'!$C2,Trabajo!$A:$A,'Trab_Sectores_productivos (2)'!$A2),2)</f>
        <v>0</v>
      </c>
      <c r="X2" s="341">
        <f>ROUND(SUMIFS(Trabajo!$Q:$Q,Trabajo!$E:$E,'Trab_Sectores_productivos (2)'!DJ$1,Trabajo!$C:$C,'Trab_Sectores_productivos (2)'!$C2,Trabajo!$A:$A,'Trab_Sectores_productivos (2)'!$A2),2)</f>
        <v>0</v>
      </c>
      <c r="Y2" s="341">
        <f>ROUND(SUMIFS(Trabajo!$Q:$Q,Trabajo!$E:$E,'Trab_Sectores_productivos (2)'!DK$1,Trabajo!$C:$C,'Trab_Sectores_productivos (2)'!$C2,Trabajo!$A:$A,'Trab_Sectores_productivos (2)'!$A2),2)</f>
        <v>0</v>
      </c>
      <c r="Z2" s="341">
        <f>ROUND(SUMIFS(Trabajo!$Q:$Q,Trabajo!$E:$E,'Trab_Sectores_productivos (2)'!DL$1,Trabajo!$C:$C,'Trab_Sectores_productivos (2)'!$C2,Trabajo!$A:$A,'Trab_Sectores_productivos (2)'!$A2),2)</f>
        <v>0</v>
      </c>
      <c r="AA2" s="341">
        <f>ROUND(SUMIFS(Trabajo!$Q:$Q,Trabajo!$E:$E,'Trab_Sectores_productivos (2)'!DM$1,Trabajo!$C:$C,'Trab_Sectores_productivos (2)'!$C2,Trabajo!$A:$A,'Trab_Sectores_productivos (2)'!$A2),2)</f>
        <v>0</v>
      </c>
      <c r="AB2" s="341">
        <f>ROUND(SUMIFS(Trabajo!$Q:$Q,Trabajo!$E:$E,'Trab_Sectores_productivos (2)'!DN$1,Trabajo!$C:$C,'Trab_Sectores_productivos (2)'!$C2,Trabajo!$A:$A,'Trab_Sectores_productivos (2)'!$A2),2)</f>
        <v>0</v>
      </c>
      <c r="AC2" s="341">
        <f>ROUND(SUMIFS(Trabajo!$Q:$Q,Trabajo!$E:$E,'Trab_Sectores_productivos (2)'!DO$1,Trabajo!$C:$C,'Trab_Sectores_productivos (2)'!$C2,Trabajo!$A:$A,'Trab_Sectores_productivos (2)'!$A2),2)</f>
        <v>0</v>
      </c>
      <c r="AD2" s="341">
        <f>ROUND(SUMIFS(Trabajo!$Q:$Q,Trabajo!$E:$E,'Trab_Sectores_productivos (2)'!DP$1,Trabajo!$C:$C,'Trab_Sectores_productivos (2)'!$C2,Trabajo!$A:$A,'Trab_Sectores_productivos (2)'!$A2),2)</f>
        <v>0</v>
      </c>
      <c r="AE2" s="341">
        <f>ROUND(SUMIFS(Trabajo!$Q:$Q,Trabajo!$E:$E,'Trab_Sectores_productivos (2)'!DQ$1,Trabajo!$C:$C,'Trab_Sectores_productivos (2)'!$C2,Trabajo!$A:$A,'Trab_Sectores_productivos (2)'!$A2),2)</f>
        <v>0</v>
      </c>
      <c r="AF2" s="341">
        <f>ROUND(SUMIFS(Trabajo!$Q:$Q,Trabajo!$E:$E,'Trab_Sectores_productivos (2)'!DR$1,Trabajo!$C:$C,'Trab_Sectores_productivos (2)'!$C2,Trabajo!$A:$A,'Trab_Sectores_productivos (2)'!$A2),2)</f>
        <v>0</v>
      </c>
      <c r="AG2" s="341">
        <f>ROUND(SUMIFS(Trabajo!$Q:$Q,Trabajo!$E:$E,'Trab_Sectores_productivos (2)'!DS$1,Trabajo!$C:$C,'Trab_Sectores_productivos (2)'!$C2,Trabajo!$A:$A,'Trab_Sectores_productivos (2)'!$A2),2)</f>
        <v>0</v>
      </c>
      <c r="AH2" s="340">
        <f>ROUND(SUMIFS(Trabajo!$R:$R,Trabajo!$E:$E,'Trab_Sectores_productivos (2)'!DE$1,Trabajo!$C:$C,'Trab_Sectores_productivos (2)'!$C2,Trabajo!$A:$A,'Trab_Sectores_productivos (2)'!$A2),2)</f>
        <v>0</v>
      </c>
      <c r="AI2" s="340">
        <f>ROUND(SUMIFS(Trabajo!$R:$R,Trabajo!$E:$E,'Trab_Sectores_productivos (2)'!DF$1,Trabajo!$C:$C,'Trab_Sectores_productivos (2)'!$C2,Trabajo!$A:$A,'Trab_Sectores_productivos (2)'!$A2),2)</f>
        <v>0</v>
      </c>
      <c r="AJ2" s="340">
        <f>ROUND(SUMIFS(Trabajo!$R:$R,Trabajo!$E:$E,'Trab_Sectores_productivos (2)'!DG$1,Trabajo!$C:$C,'Trab_Sectores_productivos (2)'!$C2,Trabajo!$A:$A,'Trab_Sectores_productivos (2)'!$A2),2)</f>
        <v>0</v>
      </c>
      <c r="AK2" s="340">
        <f>ROUND(SUMIFS(Trabajo!$R:$R,Trabajo!$E:$E,'Trab_Sectores_productivos (2)'!DH$1,Trabajo!$C:$C,'Trab_Sectores_productivos (2)'!$C2,Trabajo!$A:$A,'Trab_Sectores_productivos (2)'!$A2),2)</f>
        <v>0</v>
      </c>
      <c r="AL2" s="340">
        <f>ROUND(SUMIFS(Trabajo!$R:$R,Trabajo!$E:$E,'Trab_Sectores_productivos (2)'!DI$1,Trabajo!$C:$C,'Trab_Sectores_productivos (2)'!$C2,Trabajo!$A:$A,'Trab_Sectores_productivos (2)'!$A2),2)</f>
        <v>0</v>
      </c>
      <c r="AM2" s="340">
        <f>ROUND(SUMIFS(Trabajo!$R:$R,Trabajo!$E:$E,'Trab_Sectores_productivos (2)'!DJ$1,Trabajo!$C:$C,'Trab_Sectores_productivos (2)'!$C2,Trabajo!$A:$A,'Trab_Sectores_productivos (2)'!$A2),2)</f>
        <v>0</v>
      </c>
      <c r="AN2" s="340">
        <f>ROUND(SUMIFS(Trabajo!$R:$R,Trabajo!$E:$E,'Trab_Sectores_productivos (2)'!DK$1,Trabajo!$C:$C,'Trab_Sectores_productivos (2)'!$C2,Trabajo!$A:$A,'Trab_Sectores_productivos (2)'!$A2),2)</f>
        <v>0</v>
      </c>
      <c r="AO2" s="340">
        <f>ROUND(SUMIFS(Trabajo!$R:$R,Trabajo!$E:$E,'Trab_Sectores_productivos (2)'!DL$1,Trabajo!$C:$C,'Trab_Sectores_productivos (2)'!$C2,Trabajo!$A:$A,'Trab_Sectores_productivos (2)'!$A2),2)</f>
        <v>0</v>
      </c>
      <c r="AP2" s="340">
        <f>ROUND(SUMIFS(Trabajo!$R:$R,Trabajo!$E:$E,'Trab_Sectores_productivos (2)'!DM$1,Trabajo!$C:$C,'Trab_Sectores_productivos (2)'!$C2,Trabajo!$A:$A,'Trab_Sectores_productivos (2)'!$A2),2)</f>
        <v>0</v>
      </c>
      <c r="AQ2" s="340">
        <f>ROUND(SUMIFS(Trabajo!$R:$R,Trabajo!$E:$E,'Trab_Sectores_productivos (2)'!DN$1,Trabajo!$C:$C,'Trab_Sectores_productivos (2)'!$C2,Trabajo!$A:$A,'Trab_Sectores_productivos (2)'!$A2),2)</f>
        <v>0</v>
      </c>
      <c r="AR2" s="340">
        <f>ROUND(SUMIFS(Trabajo!$R:$R,Trabajo!$E:$E,'Trab_Sectores_productivos (2)'!DO$1,Trabajo!$C:$C,'Trab_Sectores_productivos (2)'!$C2,Trabajo!$A:$A,'Trab_Sectores_productivos (2)'!$A2),2)</f>
        <v>0</v>
      </c>
      <c r="AS2" s="340">
        <f>ROUND(SUMIFS(Trabajo!$R:$R,Trabajo!$E:$E,'Trab_Sectores_productivos (2)'!DP$1,Trabajo!$C:$C,'Trab_Sectores_productivos (2)'!$C2,Trabajo!$A:$A,'Trab_Sectores_productivos (2)'!$A2),2)</f>
        <v>0</v>
      </c>
      <c r="AT2" s="340">
        <f>ROUND(SUMIFS(Trabajo!$R:$R,Trabajo!$E:$E,'Trab_Sectores_productivos (2)'!DQ$1,Trabajo!$C:$C,'Trab_Sectores_productivos (2)'!$C2,Trabajo!$A:$A,'Trab_Sectores_productivos (2)'!$A2),2)</f>
        <v>0</v>
      </c>
      <c r="AU2" s="340">
        <f>ROUND(SUMIFS(Trabajo!$R:$R,Trabajo!$E:$E,'Trab_Sectores_productivos (2)'!DR$1,Trabajo!$C:$C,'Trab_Sectores_productivos (2)'!$C2,Trabajo!$A:$A,'Trab_Sectores_productivos (2)'!$A2),2)</f>
        <v>0</v>
      </c>
      <c r="AV2" s="340">
        <f>ROUND(SUMIFS(Trabajo!$R:$R,Trabajo!$E:$E,'Trab_Sectores_productivos (2)'!DS$1,Trabajo!$C:$C,'Trab_Sectores_productivos (2)'!$C2,Trabajo!$A:$A,'Trab_Sectores_productivos (2)'!$A2),2)</f>
        <v>0</v>
      </c>
      <c r="AW2" s="341">
        <f>ROUND(SUMIFS(Trabajo!$S:$S,Trabajo!$E:$E,'Trab_Sectores_productivos (2)'!DE$1,Trabajo!$C:$C,'Trab_Sectores_productivos (2)'!$C2,Trabajo!$A:$A,'Trab_Sectores_productivos (2)'!$A2),2)</f>
        <v>0</v>
      </c>
      <c r="AX2" s="341">
        <f>ROUND(SUMIFS(Trabajo!$S:$S,Trabajo!$E:$E,'Trab_Sectores_productivos (2)'!DF$1,Trabajo!$C:$C,'Trab_Sectores_productivos (2)'!$C2,Trabajo!$A:$A,'Trab_Sectores_productivos (2)'!$A2),2)</f>
        <v>0</v>
      </c>
      <c r="AY2" s="341">
        <f>ROUND(SUMIFS(Trabajo!$S:$S,Trabajo!$E:$E,'Trab_Sectores_productivos (2)'!DG$1,Trabajo!$C:$C,'Trab_Sectores_productivos (2)'!$C2,Trabajo!$A:$A,'Trab_Sectores_productivos (2)'!$A2),2)</f>
        <v>0</v>
      </c>
      <c r="AZ2" s="341">
        <f>ROUND(SUMIFS(Trabajo!$S:$S,Trabajo!$E:$E,'Trab_Sectores_productivos (2)'!DH$1,Trabajo!$C:$C,'Trab_Sectores_productivos (2)'!$C2,Trabajo!$A:$A,'Trab_Sectores_productivos (2)'!$A2),2)</f>
        <v>0</v>
      </c>
      <c r="BA2" s="341">
        <f>ROUND(SUMIFS(Trabajo!$S:$S,Trabajo!$E:$E,'Trab_Sectores_productivos (2)'!DI$1,Trabajo!$C:$C,'Trab_Sectores_productivos (2)'!$C2,Trabajo!$A:$A,'Trab_Sectores_productivos (2)'!$A2),2)</f>
        <v>0</v>
      </c>
      <c r="BB2" s="341">
        <f>ROUND(SUMIFS(Trabajo!$S:$S,Trabajo!$E:$E,'Trab_Sectores_productivos (2)'!DJ$1,Trabajo!$C:$C,'Trab_Sectores_productivos (2)'!$C2,Trabajo!$A:$A,'Trab_Sectores_productivos (2)'!$A2),2)</f>
        <v>0</v>
      </c>
      <c r="BC2" s="341">
        <f>ROUND(SUMIFS(Trabajo!$S:$S,Trabajo!$E:$E,'Trab_Sectores_productivos (2)'!DK$1,Trabajo!$C:$C,'Trab_Sectores_productivos (2)'!$C2,Trabajo!$A:$A,'Trab_Sectores_productivos (2)'!$A2),2)</f>
        <v>0</v>
      </c>
      <c r="BD2" s="341">
        <f>ROUND(SUMIFS(Trabajo!$S:$S,Trabajo!$E:$E,'Trab_Sectores_productivos (2)'!DL$1,Trabajo!$C:$C,'Trab_Sectores_productivos (2)'!$C2,Trabajo!$A:$A,'Trab_Sectores_productivos (2)'!$A2),2)</f>
        <v>0</v>
      </c>
      <c r="BE2" s="341">
        <f>ROUND(SUMIFS(Trabajo!$S:$S,Trabajo!$E:$E,'Trab_Sectores_productivos (2)'!DM$1,Trabajo!$C:$C,'Trab_Sectores_productivos (2)'!$C2,Trabajo!$A:$A,'Trab_Sectores_productivos (2)'!$A2),2)</f>
        <v>0</v>
      </c>
      <c r="BF2" s="341">
        <f>ROUND(SUMIFS(Trabajo!$S:$S,Trabajo!$E:$E,'Trab_Sectores_productivos (2)'!DN$1,Trabajo!$C:$C,'Trab_Sectores_productivos (2)'!$C2,Trabajo!$A:$A,'Trab_Sectores_productivos (2)'!$A2),2)</f>
        <v>0</v>
      </c>
      <c r="BG2" s="341">
        <f>ROUND(SUMIFS(Trabajo!$S:$S,Trabajo!$E:$E,'Trab_Sectores_productivos (2)'!DO$1,Trabajo!$C:$C,'Trab_Sectores_productivos (2)'!$C2,Trabajo!$A:$A,'Trab_Sectores_productivos (2)'!$A2),2)</f>
        <v>0</v>
      </c>
      <c r="BH2" s="341">
        <f>ROUND(SUMIFS(Trabajo!$S:$S,Trabajo!$E:$E,'Trab_Sectores_productivos (2)'!DP$1,Trabajo!$C:$C,'Trab_Sectores_productivos (2)'!$C2,Trabajo!$A:$A,'Trab_Sectores_productivos (2)'!$A2),2)</f>
        <v>0</v>
      </c>
      <c r="BI2" s="341">
        <f>ROUND(SUMIFS(Trabajo!$S:$S,Trabajo!$E:$E,'Trab_Sectores_productivos (2)'!DQ$1,Trabajo!$C:$C,'Trab_Sectores_productivos (2)'!$C2,Trabajo!$A:$A,'Trab_Sectores_productivos (2)'!$A2),2)</f>
        <v>0</v>
      </c>
      <c r="BJ2" s="341">
        <f>ROUND(SUMIFS(Trabajo!$S:$S,Trabajo!$E:$E,'Trab_Sectores_productivos (2)'!DR$1,Trabajo!$C:$C,'Trab_Sectores_productivos (2)'!$C2,Trabajo!$A:$A,'Trab_Sectores_productivos (2)'!$A2),2)</f>
        <v>0</v>
      </c>
      <c r="BK2" s="341">
        <f>ROUND(SUMIFS(Trabajo!$S:$S,Trabajo!$E:$E,'Trab_Sectores_productivos (2)'!DS$1,Trabajo!$C:$C,'Trab_Sectores_productivos (2)'!$C2,Trabajo!$A:$A,'Trab_Sectores_productivos (2)'!$A2),2)</f>
        <v>0</v>
      </c>
      <c r="BL2" s="340">
        <f>ROUND(SUMIFS(Trabajo!$T:$T,Trabajo!$E:$E,'Trab_Sectores_productivos (2)'!DE$1,Trabajo!$C:$C,'Trab_Sectores_productivos (2)'!$C2,Trabajo!$A:$A,'Trab_Sectores_productivos (2)'!$A2),2)</f>
        <v>0</v>
      </c>
      <c r="BM2" s="340">
        <f>ROUND(SUMIFS(Trabajo!$T:$T,Trabajo!$E:$E,'Trab_Sectores_productivos (2)'!DF$1,Trabajo!$C:$C,'Trab_Sectores_productivos (2)'!$C2,Trabajo!$A:$A,'Trab_Sectores_productivos (2)'!$A2),2)</f>
        <v>0</v>
      </c>
      <c r="BN2" s="340">
        <f>ROUND(SUMIFS(Trabajo!$T:$T,Trabajo!$E:$E,'Trab_Sectores_productivos (2)'!DG$1,Trabajo!$C:$C,'Trab_Sectores_productivos (2)'!$C2,Trabajo!$A:$A,'Trab_Sectores_productivos (2)'!$A2),2)</f>
        <v>0</v>
      </c>
      <c r="BO2" s="340">
        <f>ROUND(SUMIFS(Trabajo!$T:$T,Trabajo!$E:$E,'Trab_Sectores_productivos (2)'!DH$1,Trabajo!$C:$C,'Trab_Sectores_productivos (2)'!$C2,Trabajo!$A:$A,'Trab_Sectores_productivos (2)'!$A2),2)</f>
        <v>0</v>
      </c>
      <c r="BP2" s="340">
        <f>ROUND(SUMIFS(Trabajo!$T:$T,Trabajo!$E:$E,'Trab_Sectores_productivos (2)'!DI$1,Trabajo!$C:$C,'Trab_Sectores_productivos (2)'!$C2,Trabajo!$A:$A,'Trab_Sectores_productivos (2)'!$A2),2)</f>
        <v>0</v>
      </c>
      <c r="BQ2" s="340">
        <f>ROUND(SUMIFS(Trabajo!$T:$T,Trabajo!$E:$E,'Trab_Sectores_productivos (2)'!DJ$1,Trabajo!$C:$C,'Trab_Sectores_productivos (2)'!$C2,Trabajo!$A:$A,'Trab_Sectores_productivos (2)'!$A2),2)</f>
        <v>0</v>
      </c>
      <c r="BR2" s="340">
        <f>ROUND(SUMIFS(Trabajo!$T:$T,Trabajo!$E:$E,'Trab_Sectores_productivos (2)'!DK$1,Trabajo!$C:$C,'Trab_Sectores_productivos (2)'!$C2,Trabajo!$A:$A,'Trab_Sectores_productivos (2)'!$A2),2)</f>
        <v>0</v>
      </c>
      <c r="BS2" s="340">
        <f>ROUND(SUMIFS(Trabajo!$T:$T,Trabajo!$E:$E,'Trab_Sectores_productivos (2)'!DL$1,Trabajo!$C:$C,'Trab_Sectores_productivos (2)'!$C2,Trabajo!$A:$A,'Trab_Sectores_productivos (2)'!$A2),2)</f>
        <v>0</v>
      </c>
      <c r="BT2" s="340">
        <f>ROUND(SUMIFS(Trabajo!$T:$T,Trabajo!$E:$E,'Trab_Sectores_productivos (2)'!DM$1,Trabajo!$C:$C,'Trab_Sectores_productivos (2)'!$C2,Trabajo!$A:$A,'Trab_Sectores_productivos (2)'!$A2),2)</f>
        <v>0</v>
      </c>
      <c r="BU2" s="340">
        <f>ROUND(SUMIFS(Trabajo!$T:$T,Trabajo!$E:$E,'Trab_Sectores_productivos (2)'!DN$1,Trabajo!$C:$C,'Trab_Sectores_productivos (2)'!$C2,Trabajo!$A:$A,'Trab_Sectores_productivos (2)'!$A2),2)</f>
        <v>0</v>
      </c>
      <c r="BV2" s="340">
        <f>ROUND(SUMIFS(Trabajo!$T:$T,Trabajo!$E:$E,'Trab_Sectores_productivos (2)'!DO$1,Trabajo!$C:$C,'Trab_Sectores_productivos (2)'!$C2,Trabajo!$A:$A,'Trab_Sectores_productivos (2)'!$A2),2)</f>
        <v>0</v>
      </c>
      <c r="BW2" s="340">
        <f>ROUND(SUMIFS(Trabajo!$T:$T,Trabajo!$E:$E,'Trab_Sectores_productivos (2)'!DP$1,Trabajo!$C:$C,'Trab_Sectores_productivos (2)'!$C2,Trabajo!$A:$A,'Trab_Sectores_productivos (2)'!$A2),2)</f>
        <v>0</v>
      </c>
      <c r="BX2" s="340">
        <f>ROUND(SUMIFS(Trabajo!$T:$T,Trabajo!$E:$E,'Trab_Sectores_productivos (2)'!DQ$1,Trabajo!$C:$C,'Trab_Sectores_productivos (2)'!$C2,Trabajo!$A:$A,'Trab_Sectores_productivos (2)'!$A2),2)</f>
        <v>0</v>
      </c>
      <c r="BY2" s="340">
        <f>ROUND(SUMIFS(Trabajo!$T:$T,Trabajo!$E:$E,'Trab_Sectores_productivos (2)'!DR$1,Trabajo!$C:$C,'Trab_Sectores_productivos (2)'!$C2,Trabajo!$A:$A,'Trab_Sectores_productivos (2)'!$A2),2)</f>
        <v>0</v>
      </c>
      <c r="BZ2" s="340">
        <f>ROUND(SUMIFS(Trabajo!$T:$T,Trabajo!$E:$E,'Trab_Sectores_productivos (2)'!DS$1,Trabajo!$C:$C,'Trab_Sectores_productivos (2)'!$C2,Trabajo!$A:$A,'Trab_Sectores_productivos (2)'!$A2),2)</f>
        <v>0</v>
      </c>
      <c r="CA2" s="341">
        <f>ROUND(SUMIFS(Trabajo!$U:$U,Trabajo!$E:$E,'Trab_Sectores_productivos (2)'!DE$1,Trabajo!$C:$C,'Trab_Sectores_productivos (2)'!$C2,Trabajo!$A:$A,'Trab_Sectores_productivos (2)'!$A2),2)</f>
        <v>0</v>
      </c>
      <c r="CB2" s="341">
        <f>ROUND(SUMIFS(Trabajo!$U:$U,Trabajo!$E:$E,'Trab_Sectores_productivos (2)'!DF$1,Trabajo!$C:$C,'Trab_Sectores_productivos (2)'!$C2,Trabajo!$A:$A,'Trab_Sectores_productivos (2)'!$A2),2)</f>
        <v>0</v>
      </c>
      <c r="CC2" s="341">
        <f>ROUND(SUMIFS(Trabajo!$U:$U,Trabajo!$E:$E,'Trab_Sectores_productivos (2)'!DG$1,Trabajo!$C:$C,'Trab_Sectores_productivos (2)'!$C2,Trabajo!$A:$A,'Trab_Sectores_productivos (2)'!$A2),2)</f>
        <v>0</v>
      </c>
      <c r="CD2" s="341">
        <f>ROUND(SUMIFS(Trabajo!$U:$U,Trabajo!$E:$E,'Trab_Sectores_productivos (2)'!DH$1,Trabajo!$C:$C,'Trab_Sectores_productivos (2)'!$C2,Trabajo!$A:$A,'Trab_Sectores_productivos (2)'!$A2),2)</f>
        <v>0</v>
      </c>
      <c r="CE2" s="341">
        <f>ROUND(SUMIFS(Trabajo!$U:$U,Trabajo!$E:$E,'Trab_Sectores_productivos (2)'!DI$1,Trabajo!$C:$C,'Trab_Sectores_productivos (2)'!$C2,Trabajo!$A:$A,'Trab_Sectores_productivos (2)'!$A2),2)</f>
        <v>0</v>
      </c>
      <c r="CF2" s="341">
        <f>ROUND(SUMIFS(Trabajo!$U:$U,Trabajo!$E:$E,'Trab_Sectores_productivos (2)'!DJ$1,Trabajo!$C:$C,'Trab_Sectores_productivos (2)'!$C2,Trabajo!$A:$A,'Trab_Sectores_productivos (2)'!$A2),2)</f>
        <v>0</v>
      </c>
      <c r="CG2" s="341">
        <f>ROUND(SUMIFS(Trabajo!$U:$U,Trabajo!$E:$E,'Trab_Sectores_productivos (2)'!DK$1,Trabajo!$C:$C,'Trab_Sectores_productivos (2)'!$C2,Trabajo!$A:$A,'Trab_Sectores_productivos (2)'!$A2),2)</f>
        <v>0</v>
      </c>
      <c r="CH2" s="341">
        <f>ROUND(SUMIFS(Trabajo!$U:$U,Trabajo!$E:$E,'Trab_Sectores_productivos (2)'!DL$1,Trabajo!$C:$C,'Trab_Sectores_productivos (2)'!$C2,Trabajo!$A:$A,'Trab_Sectores_productivos (2)'!$A2),2)</f>
        <v>0</v>
      </c>
      <c r="CI2" s="341">
        <f>ROUND(SUMIFS(Trabajo!$U:$U,Trabajo!$E:$E,'Trab_Sectores_productivos (2)'!DM$1,Trabajo!$C:$C,'Trab_Sectores_productivos (2)'!$C2,Trabajo!$A:$A,'Trab_Sectores_productivos (2)'!$A2),2)</f>
        <v>0</v>
      </c>
      <c r="CJ2" s="341">
        <f>ROUND(SUMIFS(Trabajo!$U:$U,Trabajo!$E:$E,'Trab_Sectores_productivos (2)'!DN$1,Trabajo!$C:$C,'Trab_Sectores_productivos (2)'!$C2,Trabajo!$A:$A,'Trab_Sectores_productivos (2)'!$A2),2)</f>
        <v>0</v>
      </c>
      <c r="CK2" s="341">
        <f>ROUND(SUMIFS(Trabajo!$U:$U,Trabajo!$E:$E,'Trab_Sectores_productivos (2)'!DO$1,Trabajo!$C:$C,'Trab_Sectores_productivos (2)'!$C2,Trabajo!$A:$A,'Trab_Sectores_productivos (2)'!$A2),2)</f>
        <v>0</v>
      </c>
      <c r="CL2" s="341">
        <f>ROUND(SUMIFS(Trabajo!$U:$U,Trabajo!$E:$E,'Trab_Sectores_productivos (2)'!DP$1,Trabajo!$C:$C,'Trab_Sectores_productivos (2)'!$C2,Trabajo!$A:$A,'Trab_Sectores_productivos (2)'!$A2),2)</f>
        <v>0</v>
      </c>
      <c r="CM2" s="341">
        <f>ROUND(SUMIFS(Trabajo!$U:$U,Trabajo!$E:$E,'Trab_Sectores_productivos (2)'!DQ$1,Trabajo!$C:$C,'Trab_Sectores_productivos (2)'!$C2,Trabajo!$A:$A,'Trab_Sectores_productivos (2)'!$A2),2)</f>
        <v>0</v>
      </c>
      <c r="CN2" s="341">
        <f>ROUND(SUMIFS(Trabajo!$U:$U,Trabajo!$E:$E,'Trab_Sectores_productivos (2)'!DR$1,Trabajo!$C:$C,'Trab_Sectores_productivos (2)'!$C2,Trabajo!$A:$A,'Trab_Sectores_productivos (2)'!$A2),2)</f>
        <v>0</v>
      </c>
      <c r="CO2" s="341">
        <f>ROUND(SUMIFS(Trabajo!$U:$U,Trabajo!$E:$E,'Trab_Sectores_productivos (2)'!DS$1,Trabajo!$C:$C,'Trab_Sectores_productivos (2)'!$C2,Trabajo!$A:$A,'Trab_Sectores_productivos (2)'!$A2),2)</f>
        <v>0</v>
      </c>
      <c r="CP2" s="340">
        <f>ROUND(SUMIFS(Trabajo!$V:$V,Trabajo!$E:$E,'Trab_Sectores_productivos (2)'!DE$1,Trabajo!$C:$C,'Trab_Sectores_productivos (2)'!$C2,Trabajo!$A:$A,'Trab_Sectores_productivos (2)'!$A2),2)</f>
        <v>0</v>
      </c>
      <c r="CQ2" s="340">
        <f>ROUND(SUMIFS(Trabajo!$V:$V,Trabajo!$E:$E,'Trab_Sectores_productivos (2)'!DF$1,Trabajo!$C:$C,'Trab_Sectores_productivos (2)'!$C2,Trabajo!$A:$A,'Trab_Sectores_productivos (2)'!$A2),2)</f>
        <v>0</v>
      </c>
      <c r="CR2" s="340">
        <f>ROUND(SUMIFS(Trabajo!$V:$V,Trabajo!$E:$E,'Trab_Sectores_productivos (2)'!DG$1,Trabajo!$C:$C,'Trab_Sectores_productivos (2)'!$C2,Trabajo!$A:$A,'Trab_Sectores_productivos (2)'!$A2),2)</f>
        <v>0</v>
      </c>
      <c r="CS2" s="340">
        <f>ROUND(SUMIFS(Trabajo!$V:$V,Trabajo!$E:$E,'Trab_Sectores_productivos (2)'!DH$1,Trabajo!$C:$C,'Trab_Sectores_productivos (2)'!$C2,Trabajo!$A:$A,'Trab_Sectores_productivos (2)'!$A2),2)</f>
        <v>0</v>
      </c>
      <c r="CT2" s="340">
        <f>ROUND(SUMIFS(Trabajo!$V:$V,Trabajo!$E:$E,'Trab_Sectores_productivos (2)'!DI$1,Trabajo!$C:$C,'Trab_Sectores_productivos (2)'!$C2,Trabajo!$A:$A,'Trab_Sectores_productivos (2)'!$A2),2)</f>
        <v>0</v>
      </c>
      <c r="CU2" s="340">
        <f>ROUND(SUMIFS(Trabajo!$V:$V,Trabajo!$E:$E,'Trab_Sectores_productivos (2)'!DJ$1,Trabajo!$C:$C,'Trab_Sectores_productivos (2)'!$C2,Trabajo!$A:$A,'Trab_Sectores_productivos (2)'!$A2),2)</f>
        <v>0</v>
      </c>
      <c r="CV2" s="340">
        <f>ROUND(SUMIFS(Trabajo!$V:$V,Trabajo!$E:$E,'Trab_Sectores_productivos (2)'!DK$1,Trabajo!$C:$C,'Trab_Sectores_productivos (2)'!$C2,Trabajo!$A:$A,'Trab_Sectores_productivos (2)'!$A2),2)</f>
        <v>0</v>
      </c>
      <c r="CW2" s="340">
        <f>ROUND(SUMIFS(Trabajo!$V:$V,Trabajo!$E:$E,'Trab_Sectores_productivos (2)'!DL$1,Trabajo!$C:$C,'Trab_Sectores_productivos (2)'!$C2,Trabajo!$A:$A,'Trab_Sectores_productivos (2)'!$A2),2)</f>
        <v>0</v>
      </c>
      <c r="CX2" s="340">
        <f>ROUND(SUMIFS(Trabajo!$V:$V,Trabajo!$E:$E,'Trab_Sectores_productivos (2)'!DM$1,Trabajo!$C:$C,'Trab_Sectores_productivos (2)'!$C2,Trabajo!$A:$A,'Trab_Sectores_productivos (2)'!$A2),2)</f>
        <v>0</v>
      </c>
      <c r="CY2" s="340">
        <f>ROUND(SUMIFS(Trabajo!$V:$V,Trabajo!$E:$E,'Trab_Sectores_productivos (2)'!DN$1,Trabajo!$C:$C,'Trab_Sectores_productivos (2)'!$C2,Trabajo!$A:$A,'Trab_Sectores_productivos (2)'!$A2),2)</f>
        <v>0</v>
      </c>
      <c r="CZ2" s="340">
        <f>ROUND(SUMIFS(Trabajo!$V:$V,Trabajo!$E:$E,'Trab_Sectores_productivos (2)'!DO$1,Trabajo!$C:$C,'Trab_Sectores_productivos (2)'!$C2,Trabajo!$A:$A,'Trab_Sectores_productivos (2)'!$A2),2)</f>
        <v>0</v>
      </c>
      <c r="DA2" s="340">
        <f>ROUND(SUMIFS(Trabajo!$V:$V,Trabajo!$E:$E,'Trab_Sectores_productivos (2)'!DP$1,Trabajo!$C:$C,'Trab_Sectores_productivos (2)'!$C2,Trabajo!$A:$A,'Trab_Sectores_productivos (2)'!$A2),2)</f>
        <v>0</v>
      </c>
      <c r="DB2" s="340">
        <f>ROUND(SUMIFS(Trabajo!$V:$V,Trabajo!$E:$E,'Trab_Sectores_productivos (2)'!DQ$1,Trabajo!$C:$C,'Trab_Sectores_productivos (2)'!$C2,Trabajo!$A:$A,'Trab_Sectores_productivos (2)'!$A2),2)</f>
        <v>0</v>
      </c>
      <c r="DC2" s="340">
        <f>ROUND(SUMIFS(Trabajo!$V:$V,Trabajo!$E:$E,'Trab_Sectores_productivos (2)'!DR$1,Trabajo!$C:$C,'Trab_Sectores_productivos (2)'!$C2,Trabajo!$A:$A,'Trab_Sectores_productivos (2)'!$A2),2)</f>
        <v>0</v>
      </c>
      <c r="DD2" s="340">
        <f>ROUND(SUMIFS(Trabajo!$V:$V,Trabajo!$E:$E,'Trab_Sectores_productivos (2)'!DS$1,Trabajo!$C:$C,'Trab_Sectores_productivos (2)'!$C2,Trabajo!$A:$A,'Trab_Sectores_productivos (2)'!$A2),2)</f>
        <v>0</v>
      </c>
      <c r="DE2" s="342" t="s">
        <v>386</v>
      </c>
      <c r="DF2" s="342" t="s">
        <v>386</v>
      </c>
      <c r="DG2" s="342" t="s">
        <v>386</v>
      </c>
      <c r="DH2" s="342" t="s">
        <v>386</v>
      </c>
      <c r="DI2" s="342" t="s">
        <v>386</v>
      </c>
      <c r="DJ2" s="342" t="s">
        <v>386</v>
      </c>
      <c r="DK2" s="342" t="s">
        <v>386</v>
      </c>
      <c r="DL2" s="342" t="s">
        <v>386</v>
      </c>
      <c r="DM2" s="342" t="s">
        <v>386</v>
      </c>
      <c r="DN2" s="342" t="s">
        <v>386</v>
      </c>
      <c r="DO2" s="342" t="s">
        <v>386</v>
      </c>
      <c r="DP2" s="342" t="s">
        <v>386</v>
      </c>
      <c r="DQ2" s="342" t="s">
        <v>386</v>
      </c>
      <c r="DR2" s="342" t="s">
        <v>386</v>
      </c>
      <c r="DS2" s="342" t="s">
        <v>386</v>
      </c>
    </row>
    <row r="3" spans="1:123">
      <c r="A3" s="137">
        <v>2013</v>
      </c>
      <c r="B3" s="137">
        <v>2</v>
      </c>
      <c r="C3" s="137" t="s">
        <v>550</v>
      </c>
      <c r="D3" s="340">
        <f>ROUND(SUMIFS(Trabajo!$P:$P,Trabajo!$E:$E,'Trab_Sectores_productivos (2)'!DE$1,Trabajo!$C:$C,'Trab_Sectores_productivos (2)'!$C4,Trabajo!$A:$A,'Trab_Sectores_productivos (2)'!$A4),2)</f>
        <v>26.66</v>
      </c>
      <c r="E3" s="340">
        <f>ROUND(SUMIFS(Trabajo!$P:$P,Trabajo!$E:$E,'Trab_Sectores_productivos (2)'!DF$1,Trabajo!$C:$C,'Trab_Sectores_productivos (2)'!$C4,Trabajo!$A:$A,'Trab_Sectores_productivos (2)'!$A4),2)</f>
        <v>0.96</v>
      </c>
      <c r="F3" s="340">
        <f>ROUND(SUMIFS(Trabajo!$P:$P,Trabajo!$E:$E,'Trab_Sectores_productivos (2)'!DG$1,Trabajo!$C:$C,'Trab_Sectores_productivos (2)'!$C4,Trabajo!$A:$A,'Trab_Sectores_productivos (2)'!$A4),2)</f>
        <v>4.79</v>
      </c>
      <c r="G3" s="340">
        <f>ROUND(SUMIFS(Trabajo!$P:$P,Trabajo!$E:$E,'Trab_Sectores_productivos (2)'!DH$1,Trabajo!$C:$C,'Trab_Sectores_productivos (2)'!$C4,Trabajo!$A:$A,'Trab_Sectores_productivos (2)'!$A4),2)</f>
        <v>6.1</v>
      </c>
      <c r="H3" s="340">
        <f>ROUND(SUMIFS(Trabajo!$P:$P,Trabajo!$E:$E,'Trab_Sectores_productivos (2)'!DI$1,Trabajo!$C:$C,'Trab_Sectores_productivos (2)'!$C4,Trabajo!$A:$A,'Trab_Sectores_productivos (2)'!$A4),2)</f>
        <v>4.58</v>
      </c>
      <c r="I3" s="340">
        <f>ROUND(SUMIFS(Trabajo!$P:$P,Trabajo!$E:$E,'Trab_Sectores_productivos (2)'!DJ$1,Trabajo!$C:$C,'Trab_Sectores_productivos (2)'!$C4,Trabajo!$A:$A,'Trab_Sectores_productivos (2)'!$A4),2)</f>
        <v>11.63</v>
      </c>
      <c r="J3" s="340">
        <f>ROUND(SUMIFS(Trabajo!$P:$P,Trabajo!$E:$E,'Trab_Sectores_productivos (2)'!DK$1,Trabajo!$C:$C,'Trab_Sectores_productivos (2)'!$C4,Trabajo!$A:$A,'Trab_Sectores_productivos (2)'!$A4),2)</f>
        <v>27.47</v>
      </c>
      <c r="K3" s="340">
        <f>ROUND(SUMIFS(Trabajo!$P:$P,Trabajo!$E:$E,'Trab_Sectores_productivos (2)'!DL$1,Trabajo!$C:$C,'Trab_Sectores_productivos (2)'!$C4,Trabajo!$A:$A,'Trab_Sectores_productivos (2)'!$A4),2)</f>
        <v>116.98</v>
      </c>
      <c r="L3" s="340">
        <f>ROUND(SUMIFS(Trabajo!$P:$P,Trabajo!$E:$E,'Trab_Sectores_productivos (2)'!DM$1,Trabajo!$C:$C,'Trab_Sectores_productivos (2)'!$C4,Trabajo!$A:$A,'Trab_Sectores_productivos (2)'!$A4),2)</f>
        <v>9.8000000000000007</v>
      </c>
      <c r="M3" s="340">
        <f>ROUND(SUMIFS(Trabajo!$P:$P,Trabajo!$E:$E,'Trab_Sectores_productivos (2)'!DN$1,Trabajo!$C:$C,'Trab_Sectores_productivos (2)'!$C4,Trabajo!$A:$A,'Trab_Sectores_productivos (2)'!$A4),2)</f>
        <v>14.36</v>
      </c>
      <c r="N3" s="340">
        <f>ROUND(SUMIFS(Trabajo!$P:$P,Trabajo!$E:$E,'Trab_Sectores_productivos (2)'!DO$1,Trabajo!$C:$C,'Trab_Sectores_productivos (2)'!$C4,Trabajo!$A:$A,'Trab_Sectores_productivos (2)'!$A4),2)</f>
        <v>14.67</v>
      </c>
      <c r="O3" s="340">
        <f>ROUND(SUMIFS(Trabajo!$P:$P,Trabajo!$E:$E,'Trab_Sectores_productivos (2)'!DP$1,Trabajo!$C:$C,'Trab_Sectores_productivos (2)'!$C4,Trabajo!$A:$A,'Trab_Sectores_productivos (2)'!$A4),2)</f>
        <v>6.08</v>
      </c>
      <c r="P3" s="340">
        <f>ROUND(SUMIFS(Trabajo!$P:$P,Trabajo!$E:$E,'Trab_Sectores_productivos (2)'!DQ$1,Trabajo!$C:$C,'Trab_Sectores_productivos (2)'!$C4,Trabajo!$A:$A,'Trab_Sectores_productivos (2)'!$A4),2)</f>
        <v>12.37</v>
      </c>
      <c r="Q3" s="340">
        <f>ROUND(SUMIFS(Trabajo!$P:$P,Trabajo!$E:$E,'Trab_Sectores_productivos (2)'!DR$1,Trabajo!$C:$C,'Trab_Sectores_productivos (2)'!$C4,Trabajo!$A:$A,'Trab_Sectores_productivos (2)'!$A4),2)</f>
        <v>2.06</v>
      </c>
      <c r="R3" s="340">
        <f>ROUND(SUMIFS(Trabajo!$P:$P,Trabajo!$E:$E,'Trab_Sectores_productivos (2)'!DS$1,Trabajo!$C:$C,'Trab_Sectores_productivos (2)'!$C4,Trabajo!$A:$A,'Trab_Sectores_productivos (2)'!$A4),2)</f>
        <v>3.58</v>
      </c>
      <c r="S3" s="340">
        <f>ROUND(SUMIFS(Trabajo!$P:$P,Trabajo!$E:$E,'Trab_Sectores_productivos (2)'!DT$1,Trabajo!$C:$C,'Trab_Sectores_productivos (2)'!$C4,Trabajo!$A:$A,'Trab_Sectores_productivos (2)'!$A4),2)</f>
        <v>0</v>
      </c>
      <c r="T3" s="340">
        <f>ROUND(SUMIFS(Trabajo!$P:$P,Trabajo!$E:$E,'Trab_Sectores_productivos (2)'!DU$1,Trabajo!$C:$C,'Trab_Sectores_productivos (2)'!$C4,Trabajo!$A:$A,'Trab_Sectores_productivos (2)'!$A4),2)</f>
        <v>0</v>
      </c>
      <c r="U3" s="340">
        <f>ROUND(SUMIFS(Trabajo!$P:$P,Trabajo!$E:$E,'Trab_Sectores_productivos (2)'!DV$1,Trabajo!$C:$C,'Trab_Sectores_productivos (2)'!$C4,Trabajo!$A:$A,'Trab_Sectores_productivos (2)'!$A4),2)</f>
        <v>0</v>
      </c>
      <c r="V3" s="340">
        <f>ROUND(SUMIFS(Trabajo!$P:$P,Trabajo!$E:$E,'Trab_Sectores_productivos (2)'!DW$1,Trabajo!$C:$C,'Trab_Sectores_productivos (2)'!$C4,Trabajo!$A:$A,'Trab_Sectores_productivos (2)'!$A4),2)</f>
        <v>0</v>
      </c>
      <c r="W3" s="340">
        <f>ROUND(SUMIFS(Trabajo!$P:$P,Trabajo!$E:$E,'Trab_Sectores_productivos (2)'!DX$1,Trabajo!$C:$C,'Trab_Sectores_productivos (2)'!$C4,Trabajo!$A:$A,'Trab_Sectores_productivos (2)'!$A4),2)</f>
        <v>0</v>
      </c>
      <c r="X3" s="340">
        <f>ROUND(SUMIFS(Trabajo!$P:$P,Trabajo!$E:$E,'Trab_Sectores_productivos (2)'!DY$1,Trabajo!$C:$C,'Trab_Sectores_productivos (2)'!$C4,Trabajo!$A:$A,'Trab_Sectores_productivos (2)'!$A4),2)</f>
        <v>0</v>
      </c>
      <c r="Y3" s="340">
        <f>ROUND(SUMIFS(Trabajo!$P:$P,Trabajo!$E:$E,'Trab_Sectores_productivos (2)'!DZ$1,Trabajo!$C:$C,'Trab_Sectores_productivos (2)'!$C4,Trabajo!$A:$A,'Trab_Sectores_productivos (2)'!$A4),2)</f>
        <v>0</v>
      </c>
      <c r="Z3" s="340">
        <f>ROUND(SUMIFS(Trabajo!$P:$P,Trabajo!$E:$E,'Trab_Sectores_productivos (2)'!EA$1,Trabajo!$C:$C,'Trab_Sectores_productivos (2)'!$C4,Trabajo!$A:$A,'Trab_Sectores_productivos (2)'!$A4),2)</f>
        <v>0</v>
      </c>
      <c r="AA3" s="340">
        <f>ROUND(SUMIFS(Trabajo!$P:$P,Trabajo!$E:$E,'Trab_Sectores_productivos (2)'!EB$1,Trabajo!$C:$C,'Trab_Sectores_productivos (2)'!$C4,Trabajo!$A:$A,'Trab_Sectores_productivos (2)'!$A4),2)</f>
        <v>0</v>
      </c>
      <c r="AB3" s="340">
        <f>ROUND(SUMIFS(Trabajo!$P:$P,Trabajo!$E:$E,'Trab_Sectores_productivos (2)'!EC$1,Trabajo!$C:$C,'Trab_Sectores_productivos (2)'!$C4,Trabajo!$A:$A,'Trab_Sectores_productivos (2)'!$A4),2)</f>
        <v>0</v>
      </c>
      <c r="AC3" s="340">
        <f>ROUND(SUMIFS(Trabajo!$P:$P,Trabajo!$E:$E,'Trab_Sectores_productivos (2)'!ED$1,Trabajo!$C:$C,'Trab_Sectores_productivos (2)'!$C4,Trabajo!$A:$A,'Trab_Sectores_productivos (2)'!$A4),2)</f>
        <v>0</v>
      </c>
      <c r="AD3" s="340">
        <f>ROUND(SUMIFS(Trabajo!$P:$P,Trabajo!$E:$E,'Trab_Sectores_productivos (2)'!EE$1,Trabajo!$C:$C,'Trab_Sectores_productivos (2)'!$C4,Trabajo!$A:$A,'Trab_Sectores_productivos (2)'!$A4),2)</f>
        <v>0</v>
      </c>
      <c r="AE3" s="340">
        <f>ROUND(SUMIFS(Trabajo!$P:$P,Trabajo!$E:$E,'Trab_Sectores_productivos (2)'!EF$1,Trabajo!$C:$C,'Trab_Sectores_productivos (2)'!$C4,Trabajo!$A:$A,'Trab_Sectores_productivos (2)'!$A4),2)</f>
        <v>0</v>
      </c>
      <c r="AF3" s="340">
        <f>ROUND(SUMIFS(Trabajo!$P:$P,Trabajo!$E:$E,'Trab_Sectores_productivos (2)'!EG$1,Trabajo!$C:$C,'Trab_Sectores_productivos (2)'!$C4,Trabajo!$A:$A,'Trab_Sectores_productivos (2)'!$A4),2)</f>
        <v>0</v>
      </c>
      <c r="AG3" s="340">
        <f>ROUND(SUMIFS(Trabajo!$P:$P,Trabajo!$E:$E,'Trab_Sectores_productivos (2)'!EH$1,Trabajo!$C:$C,'Trab_Sectores_productivos (2)'!$C4,Trabajo!$A:$A,'Trab_Sectores_productivos (2)'!$A4),2)</f>
        <v>0</v>
      </c>
      <c r="AH3" s="340">
        <f>ROUND(SUMIFS(Trabajo!$P:$P,Trabajo!$E:$E,'Trab_Sectores_productivos (2)'!EI$1,Trabajo!$C:$C,'Trab_Sectores_productivos (2)'!$C4,Trabajo!$A:$A,'Trab_Sectores_productivos (2)'!$A4),2)</f>
        <v>0</v>
      </c>
      <c r="AI3" s="340">
        <f>ROUND(SUMIFS(Trabajo!$P:$P,Trabajo!$E:$E,'Trab_Sectores_productivos (2)'!EJ$1,Trabajo!$C:$C,'Trab_Sectores_productivos (2)'!$C4,Trabajo!$A:$A,'Trab_Sectores_productivos (2)'!$A4),2)</f>
        <v>0</v>
      </c>
      <c r="AJ3" s="340">
        <f>ROUND(SUMIFS(Trabajo!$P:$P,Trabajo!$E:$E,'Trab_Sectores_productivos (2)'!EK$1,Trabajo!$C:$C,'Trab_Sectores_productivos (2)'!$C4,Trabajo!$A:$A,'Trab_Sectores_productivos (2)'!$A4),2)</f>
        <v>0</v>
      </c>
      <c r="AK3" s="340">
        <f>ROUND(SUMIFS(Trabajo!$P:$P,Trabajo!$E:$E,'Trab_Sectores_productivos (2)'!EL$1,Trabajo!$C:$C,'Trab_Sectores_productivos (2)'!$C4,Trabajo!$A:$A,'Trab_Sectores_productivos (2)'!$A4),2)</f>
        <v>0</v>
      </c>
      <c r="AL3" s="340">
        <f>ROUND(SUMIFS(Trabajo!$P:$P,Trabajo!$E:$E,'Trab_Sectores_productivos (2)'!EM$1,Trabajo!$C:$C,'Trab_Sectores_productivos (2)'!$C4,Trabajo!$A:$A,'Trab_Sectores_productivos (2)'!$A4),2)</f>
        <v>0</v>
      </c>
      <c r="AM3" s="340">
        <f>ROUND(SUMIFS(Trabajo!$P:$P,Trabajo!$E:$E,'Trab_Sectores_productivos (2)'!EN$1,Trabajo!$C:$C,'Trab_Sectores_productivos (2)'!$C4,Trabajo!$A:$A,'Trab_Sectores_productivos (2)'!$A4),2)</f>
        <v>0</v>
      </c>
      <c r="AN3" s="340">
        <f>ROUND(SUMIFS(Trabajo!$P:$P,Trabajo!$E:$E,'Trab_Sectores_productivos (2)'!EO$1,Trabajo!$C:$C,'Trab_Sectores_productivos (2)'!$C4,Trabajo!$A:$A,'Trab_Sectores_productivos (2)'!$A4),2)</f>
        <v>0</v>
      </c>
      <c r="AO3" s="340">
        <f>ROUND(SUMIFS(Trabajo!$P:$P,Trabajo!$E:$E,'Trab_Sectores_productivos (2)'!EP$1,Trabajo!$C:$C,'Trab_Sectores_productivos (2)'!$C4,Trabajo!$A:$A,'Trab_Sectores_productivos (2)'!$A4),2)</f>
        <v>0</v>
      </c>
      <c r="AP3" s="340">
        <f>ROUND(SUMIFS(Trabajo!$P:$P,Trabajo!$E:$E,'Trab_Sectores_productivos (2)'!EQ$1,Trabajo!$C:$C,'Trab_Sectores_productivos (2)'!$C4,Trabajo!$A:$A,'Trab_Sectores_productivos (2)'!$A4),2)</f>
        <v>0</v>
      </c>
      <c r="AQ3" s="340">
        <f>ROUND(SUMIFS(Trabajo!$P:$P,Trabajo!$E:$E,'Trab_Sectores_productivos (2)'!ER$1,Trabajo!$C:$C,'Trab_Sectores_productivos (2)'!$C4,Trabajo!$A:$A,'Trab_Sectores_productivos (2)'!$A4),2)</f>
        <v>0</v>
      </c>
      <c r="AR3" s="340">
        <f>ROUND(SUMIFS(Trabajo!$P:$P,Trabajo!$E:$E,'Trab_Sectores_productivos (2)'!ES$1,Trabajo!$C:$C,'Trab_Sectores_productivos (2)'!$C4,Trabajo!$A:$A,'Trab_Sectores_productivos (2)'!$A4),2)</f>
        <v>0</v>
      </c>
      <c r="AS3" s="340">
        <f>ROUND(SUMIFS(Trabajo!$P:$P,Trabajo!$E:$E,'Trab_Sectores_productivos (2)'!ET$1,Trabajo!$C:$C,'Trab_Sectores_productivos (2)'!$C4,Trabajo!$A:$A,'Trab_Sectores_productivos (2)'!$A4),2)</f>
        <v>0</v>
      </c>
      <c r="AT3" s="340">
        <f>ROUND(SUMIFS(Trabajo!$P:$P,Trabajo!$E:$E,'Trab_Sectores_productivos (2)'!EU$1,Trabajo!$C:$C,'Trab_Sectores_productivos (2)'!$C4,Trabajo!$A:$A,'Trab_Sectores_productivos (2)'!$A4),2)</f>
        <v>0</v>
      </c>
      <c r="AU3" s="340">
        <f>ROUND(SUMIFS(Trabajo!$P:$P,Trabajo!$E:$E,'Trab_Sectores_productivos (2)'!EV$1,Trabajo!$C:$C,'Trab_Sectores_productivos (2)'!$C4,Trabajo!$A:$A,'Trab_Sectores_productivos (2)'!$A4),2)</f>
        <v>0</v>
      </c>
      <c r="AV3" s="340">
        <f>ROUND(SUMIFS(Trabajo!$P:$P,Trabajo!$E:$E,'Trab_Sectores_productivos (2)'!EW$1,Trabajo!$C:$C,'Trab_Sectores_productivos (2)'!$C4,Trabajo!$A:$A,'Trab_Sectores_productivos (2)'!$A4),2)</f>
        <v>0</v>
      </c>
      <c r="AW3" s="340">
        <f>ROUND(SUMIFS(Trabajo!$P:$P,Trabajo!$E:$E,'Trab_Sectores_productivos (2)'!EX$1,Trabajo!$C:$C,'Trab_Sectores_productivos (2)'!$C4,Trabajo!$A:$A,'Trab_Sectores_productivos (2)'!$A4),2)</f>
        <v>0</v>
      </c>
      <c r="AX3" s="340">
        <f>ROUND(SUMIFS(Trabajo!$P:$P,Trabajo!$E:$E,'Trab_Sectores_productivos (2)'!EY$1,Trabajo!$C:$C,'Trab_Sectores_productivos (2)'!$C4,Trabajo!$A:$A,'Trab_Sectores_productivos (2)'!$A4),2)</f>
        <v>0</v>
      </c>
      <c r="AY3" s="340">
        <f>ROUND(SUMIFS(Trabajo!$P:$P,Trabajo!$E:$E,'Trab_Sectores_productivos (2)'!EZ$1,Trabajo!$C:$C,'Trab_Sectores_productivos (2)'!$C4,Trabajo!$A:$A,'Trab_Sectores_productivos (2)'!$A4),2)</f>
        <v>0</v>
      </c>
      <c r="AZ3" s="340">
        <f>ROUND(SUMIFS(Trabajo!$P:$P,Trabajo!$E:$E,'Trab_Sectores_productivos (2)'!FA$1,Trabajo!$C:$C,'Trab_Sectores_productivos (2)'!$C4,Trabajo!$A:$A,'Trab_Sectores_productivos (2)'!$A4),2)</f>
        <v>0</v>
      </c>
      <c r="BA3" s="340">
        <f>ROUND(SUMIFS(Trabajo!$P:$P,Trabajo!$E:$E,'Trab_Sectores_productivos (2)'!FB$1,Trabajo!$C:$C,'Trab_Sectores_productivos (2)'!$C4,Trabajo!$A:$A,'Trab_Sectores_productivos (2)'!$A4),2)</f>
        <v>0</v>
      </c>
      <c r="BB3" s="340">
        <f>ROUND(SUMIFS(Trabajo!$P:$P,Trabajo!$E:$E,'Trab_Sectores_productivos (2)'!FC$1,Trabajo!$C:$C,'Trab_Sectores_productivos (2)'!$C4,Trabajo!$A:$A,'Trab_Sectores_productivos (2)'!$A4),2)</f>
        <v>0</v>
      </c>
      <c r="BC3" s="340">
        <f>ROUND(SUMIFS(Trabajo!$P:$P,Trabajo!$E:$E,'Trab_Sectores_productivos (2)'!FD$1,Trabajo!$C:$C,'Trab_Sectores_productivos (2)'!$C4,Trabajo!$A:$A,'Trab_Sectores_productivos (2)'!$A4),2)</f>
        <v>0</v>
      </c>
      <c r="BD3" s="340">
        <f>ROUND(SUMIFS(Trabajo!$P:$P,Trabajo!$E:$E,'Trab_Sectores_productivos (2)'!FE$1,Trabajo!$C:$C,'Trab_Sectores_productivos (2)'!$C4,Trabajo!$A:$A,'Trab_Sectores_productivos (2)'!$A4),2)</f>
        <v>0</v>
      </c>
      <c r="BE3" s="340">
        <f>ROUND(SUMIFS(Trabajo!$P:$P,Trabajo!$E:$E,'Trab_Sectores_productivos (2)'!FF$1,Trabajo!$C:$C,'Trab_Sectores_productivos (2)'!$C4,Trabajo!$A:$A,'Trab_Sectores_productivos (2)'!$A4),2)</f>
        <v>0</v>
      </c>
      <c r="BF3" s="340">
        <f>ROUND(SUMIFS(Trabajo!$P:$P,Trabajo!$E:$E,'Trab_Sectores_productivos (2)'!FG$1,Trabajo!$C:$C,'Trab_Sectores_productivos (2)'!$C4,Trabajo!$A:$A,'Trab_Sectores_productivos (2)'!$A4),2)</f>
        <v>0</v>
      </c>
      <c r="BG3" s="340">
        <f>ROUND(SUMIFS(Trabajo!$P:$P,Trabajo!$E:$E,'Trab_Sectores_productivos (2)'!FH$1,Trabajo!$C:$C,'Trab_Sectores_productivos (2)'!$C4,Trabajo!$A:$A,'Trab_Sectores_productivos (2)'!$A4),2)</f>
        <v>0</v>
      </c>
      <c r="BH3" s="340">
        <f>ROUND(SUMIFS(Trabajo!$P:$P,Trabajo!$E:$E,'Trab_Sectores_productivos (2)'!FI$1,Trabajo!$C:$C,'Trab_Sectores_productivos (2)'!$C4,Trabajo!$A:$A,'Trab_Sectores_productivos (2)'!$A4),2)</f>
        <v>0</v>
      </c>
      <c r="BI3" s="340">
        <f>ROUND(SUMIFS(Trabajo!$P:$P,Trabajo!$E:$E,'Trab_Sectores_productivos (2)'!FJ$1,Trabajo!$C:$C,'Trab_Sectores_productivos (2)'!$C4,Trabajo!$A:$A,'Trab_Sectores_productivos (2)'!$A4),2)</f>
        <v>0</v>
      </c>
      <c r="BJ3" s="340">
        <f>ROUND(SUMIFS(Trabajo!$P:$P,Trabajo!$E:$E,'Trab_Sectores_productivos (2)'!FK$1,Trabajo!$C:$C,'Trab_Sectores_productivos (2)'!$C4,Trabajo!$A:$A,'Trab_Sectores_productivos (2)'!$A4),2)</f>
        <v>0</v>
      </c>
      <c r="BK3" s="340">
        <f>ROUND(SUMIFS(Trabajo!$P:$P,Trabajo!$E:$E,'Trab_Sectores_productivos (2)'!FL$1,Trabajo!$C:$C,'Trab_Sectores_productivos (2)'!$C4,Trabajo!$A:$A,'Trab_Sectores_productivos (2)'!$A4),2)</f>
        <v>0</v>
      </c>
      <c r="BL3" s="340">
        <f>ROUND(SUMIFS(Trabajo!$P:$P,Trabajo!$E:$E,'Trab_Sectores_productivos (2)'!FM$1,Trabajo!$C:$C,'Trab_Sectores_productivos (2)'!$C4,Trabajo!$A:$A,'Trab_Sectores_productivos (2)'!$A4),2)</f>
        <v>0</v>
      </c>
      <c r="BM3" s="340">
        <f>ROUND(SUMIFS(Trabajo!$P:$P,Trabajo!$E:$E,'Trab_Sectores_productivos (2)'!FN$1,Trabajo!$C:$C,'Trab_Sectores_productivos (2)'!$C4,Trabajo!$A:$A,'Trab_Sectores_productivos (2)'!$A4),2)</f>
        <v>0</v>
      </c>
      <c r="BN3" s="340">
        <f>ROUND(SUMIFS(Trabajo!$P:$P,Trabajo!$E:$E,'Trab_Sectores_productivos (2)'!FO$1,Trabajo!$C:$C,'Trab_Sectores_productivos (2)'!$C4,Trabajo!$A:$A,'Trab_Sectores_productivos (2)'!$A4),2)</f>
        <v>0</v>
      </c>
      <c r="BO3" s="340">
        <f>ROUND(SUMIFS(Trabajo!$P:$P,Trabajo!$E:$E,'Trab_Sectores_productivos (2)'!FP$1,Trabajo!$C:$C,'Trab_Sectores_productivos (2)'!$C4,Trabajo!$A:$A,'Trab_Sectores_productivos (2)'!$A4),2)</f>
        <v>0</v>
      </c>
      <c r="BP3" s="340">
        <f>ROUND(SUMIFS(Trabajo!$P:$P,Trabajo!$E:$E,'Trab_Sectores_productivos (2)'!FQ$1,Trabajo!$C:$C,'Trab_Sectores_productivos (2)'!$C4,Trabajo!$A:$A,'Trab_Sectores_productivos (2)'!$A4),2)</f>
        <v>0</v>
      </c>
      <c r="BQ3" s="340">
        <f>ROUND(SUMIFS(Trabajo!$P:$P,Trabajo!$E:$E,'Trab_Sectores_productivos (2)'!FR$1,Trabajo!$C:$C,'Trab_Sectores_productivos (2)'!$C4,Trabajo!$A:$A,'Trab_Sectores_productivos (2)'!$A4),2)</f>
        <v>0</v>
      </c>
      <c r="BR3" s="340">
        <f>ROUND(SUMIFS(Trabajo!$P:$P,Trabajo!$E:$E,'Trab_Sectores_productivos (2)'!FS$1,Trabajo!$C:$C,'Trab_Sectores_productivos (2)'!$C4,Trabajo!$A:$A,'Trab_Sectores_productivos (2)'!$A4),2)</f>
        <v>0</v>
      </c>
      <c r="BS3" s="340">
        <f>ROUND(SUMIFS(Trabajo!$P:$P,Trabajo!$E:$E,'Trab_Sectores_productivos (2)'!FT$1,Trabajo!$C:$C,'Trab_Sectores_productivos (2)'!$C4,Trabajo!$A:$A,'Trab_Sectores_productivos (2)'!$A4),2)</f>
        <v>0</v>
      </c>
      <c r="BT3" s="340">
        <f>ROUND(SUMIFS(Trabajo!$P:$P,Trabajo!$E:$E,'Trab_Sectores_productivos (2)'!FU$1,Trabajo!$C:$C,'Trab_Sectores_productivos (2)'!$C4,Trabajo!$A:$A,'Trab_Sectores_productivos (2)'!$A4),2)</f>
        <v>0</v>
      </c>
      <c r="BU3" s="340">
        <f>ROUND(SUMIFS(Trabajo!$P:$P,Trabajo!$E:$E,'Trab_Sectores_productivos (2)'!FV$1,Trabajo!$C:$C,'Trab_Sectores_productivos (2)'!$C4,Trabajo!$A:$A,'Trab_Sectores_productivos (2)'!$A4),2)</f>
        <v>0</v>
      </c>
      <c r="BV3" s="340">
        <f>ROUND(SUMIFS(Trabajo!$P:$P,Trabajo!$E:$E,'Trab_Sectores_productivos (2)'!FW$1,Trabajo!$C:$C,'Trab_Sectores_productivos (2)'!$C4,Trabajo!$A:$A,'Trab_Sectores_productivos (2)'!$A4),2)</f>
        <v>0</v>
      </c>
      <c r="BW3" s="340">
        <f>ROUND(SUMIFS(Trabajo!$P:$P,Trabajo!$E:$E,'Trab_Sectores_productivos (2)'!FX$1,Trabajo!$C:$C,'Trab_Sectores_productivos (2)'!$C4,Trabajo!$A:$A,'Trab_Sectores_productivos (2)'!$A4),2)</f>
        <v>0</v>
      </c>
      <c r="BX3" s="340">
        <f>ROUND(SUMIFS(Trabajo!$P:$P,Trabajo!$E:$E,'Trab_Sectores_productivos (2)'!FY$1,Trabajo!$C:$C,'Trab_Sectores_productivos (2)'!$C4,Trabajo!$A:$A,'Trab_Sectores_productivos (2)'!$A4),2)</f>
        <v>0</v>
      </c>
      <c r="BY3" s="340">
        <f>ROUND(SUMIFS(Trabajo!$P:$P,Trabajo!$E:$E,'Trab_Sectores_productivos (2)'!FZ$1,Trabajo!$C:$C,'Trab_Sectores_productivos (2)'!$C4,Trabajo!$A:$A,'Trab_Sectores_productivos (2)'!$A4),2)</f>
        <v>0</v>
      </c>
      <c r="BZ3" s="340">
        <f>ROUND(SUMIFS(Trabajo!$P:$P,Trabajo!$E:$E,'Trab_Sectores_productivos (2)'!GA$1,Trabajo!$C:$C,'Trab_Sectores_productivos (2)'!$C4,Trabajo!$A:$A,'Trab_Sectores_productivos (2)'!$A4),2)</f>
        <v>0</v>
      </c>
      <c r="CA3" s="340">
        <f>ROUND(SUMIFS(Trabajo!$P:$P,Trabajo!$E:$E,'Trab_Sectores_productivos (2)'!GB$1,Trabajo!$C:$C,'Trab_Sectores_productivos (2)'!$C4,Trabajo!$A:$A,'Trab_Sectores_productivos (2)'!$A4),2)</f>
        <v>0</v>
      </c>
      <c r="CB3" s="340">
        <f>ROUND(SUMIFS(Trabajo!$P:$P,Trabajo!$E:$E,'Trab_Sectores_productivos (2)'!GC$1,Trabajo!$C:$C,'Trab_Sectores_productivos (2)'!$C4,Trabajo!$A:$A,'Trab_Sectores_productivos (2)'!$A4),2)</f>
        <v>0</v>
      </c>
      <c r="CC3" s="340">
        <f>ROUND(SUMIFS(Trabajo!$P:$P,Trabajo!$E:$E,'Trab_Sectores_productivos (2)'!GD$1,Trabajo!$C:$C,'Trab_Sectores_productivos (2)'!$C4,Trabajo!$A:$A,'Trab_Sectores_productivos (2)'!$A4),2)</f>
        <v>0</v>
      </c>
      <c r="CD3" s="340">
        <f>ROUND(SUMIFS(Trabajo!$P:$P,Trabajo!$E:$E,'Trab_Sectores_productivos (2)'!GE$1,Trabajo!$C:$C,'Trab_Sectores_productivos (2)'!$C4,Trabajo!$A:$A,'Trab_Sectores_productivos (2)'!$A4),2)</f>
        <v>0</v>
      </c>
      <c r="CE3" s="340">
        <f>ROUND(SUMIFS(Trabajo!$P:$P,Trabajo!$E:$E,'Trab_Sectores_productivos (2)'!GF$1,Trabajo!$C:$C,'Trab_Sectores_productivos (2)'!$C4,Trabajo!$A:$A,'Trab_Sectores_productivos (2)'!$A4),2)</f>
        <v>0</v>
      </c>
      <c r="CF3" s="340">
        <f>ROUND(SUMIFS(Trabajo!$P:$P,Trabajo!$E:$E,'Trab_Sectores_productivos (2)'!GG$1,Trabajo!$C:$C,'Trab_Sectores_productivos (2)'!$C4,Trabajo!$A:$A,'Trab_Sectores_productivos (2)'!$A4),2)</f>
        <v>0</v>
      </c>
      <c r="CG3" s="340">
        <f>ROUND(SUMIFS(Trabajo!$P:$P,Trabajo!$E:$E,'Trab_Sectores_productivos (2)'!GH$1,Trabajo!$C:$C,'Trab_Sectores_productivos (2)'!$C4,Trabajo!$A:$A,'Trab_Sectores_productivos (2)'!$A4),2)</f>
        <v>0</v>
      </c>
      <c r="CH3" s="340">
        <f>ROUND(SUMIFS(Trabajo!$P:$P,Trabajo!$E:$E,'Trab_Sectores_productivos (2)'!GI$1,Trabajo!$C:$C,'Trab_Sectores_productivos (2)'!$C4,Trabajo!$A:$A,'Trab_Sectores_productivos (2)'!$A4),2)</f>
        <v>0</v>
      </c>
      <c r="CI3" s="340">
        <f>ROUND(SUMIFS(Trabajo!$P:$P,Trabajo!$E:$E,'Trab_Sectores_productivos (2)'!GJ$1,Trabajo!$C:$C,'Trab_Sectores_productivos (2)'!$C4,Trabajo!$A:$A,'Trab_Sectores_productivos (2)'!$A4),2)</f>
        <v>0</v>
      </c>
      <c r="CJ3" s="340">
        <f>ROUND(SUMIFS(Trabajo!$P:$P,Trabajo!$E:$E,'Trab_Sectores_productivos (2)'!GK$1,Trabajo!$C:$C,'Trab_Sectores_productivos (2)'!$C4,Trabajo!$A:$A,'Trab_Sectores_productivos (2)'!$A4),2)</f>
        <v>0</v>
      </c>
      <c r="CK3" s="340">
        <f>ROUND(SUMIFS(Trabajo!$P:$P,Trabajo!$E:$E,'Trab_Sectores_productivos (2)'!GL$1,Trabajo!$C:$C,'Trab_Sectores_productivos (2)'!$C4,Trabajo!$A:$A,'Trab_Sectores_productivos (2)'!$A4),2)</f>
        <v>0</v>
      </c>
      <c r="CL3" s="340">
        <f>ROUND(SUMIFS(Trabajo!$P:$P,Trabajo!$E:$E,'Trab_Sectores_productivos (2)'!GM$1,Trabajo!$C:$C,'Trab_Sectores_productivos (2)'!$C4,Trabajo!$A:$A,'Trab_Sectores_productivos (2)'!$A4),2)</f>
        <v>0</v>
      </c>
      <c r="CM3" s="340">
        <f>ROUND(SUMIFS(Trabajo!$P:$P,Trabajo!$E:$E,'Trab_Sectores_productivos (2)'!GN$1,Trabajo!$C:$C,'Trab_Sectores_productivos (2)'!$C4,Trabajo!$A:$A,'Trab_Sectores_productivos (2)'!$A4),2)</f>
        <v>0</v>
      </c>
      <c r="CN3" s="340">
        <f>ROUND(SUMIFS(Trabajo!$P:$P,Trabajo!$E:$E,'Trab_Sectores_productivos (2)'!GO$1,Trabajo!$C:$C,'Trab_Sectores_productivos (2)'!$C4,Trabajo!$A:$A,'Trab_Sectores_productivos (2)'!$A4),2)</f>
        <v>0</v>
      </c>
      <c r="CO3" s="340">
        <f>ROUND(SUMIFS(Trabajo!$P:$P,Trabajo!$E:$E,'Trab_Sectores_productivos (2)'!GP$1,Trabajo!$C:$C,'Trab_Sectores_productivos (2)'!$C4,Trabajo!$A:$A,'Trab_Sectores_productivos (2)'!$A4),2)</f>
        <v>0</v>
      </c>
      <c r="CP3" s="340">
        <f>ROUND(SUMIFS(Trabajo!$P:$P,Trabajo!$E:$E,'Trab_Sectores_productivos (2)'!GQ$1,Trabajo!$C:$C,'Trab_Sectores_productivos (2)'!$C4,Trabajo!$A:$A,'Trab_Sectores_productivos (2)'!$A4),2)</f>
        <v>0</v>
      </c>
      <c r="CQ3" s="340">
        <f>ROUND(SUMIFS(Trabajo!$P:$P,Trabajo!$E:$E,'Trab_Sectores_productivos (2)'!GR$1,Trabajo!$C:$C,'Trab_Sectores_productivos (2)'!$C4,Trabajo!$A:$A,'Trab_Sectores_productivos (2)'!$A4),2)</f>
        <v>0</v>
      </c>
      <c r="CR3" s="340">
        <f>ROUND(SUMIFS(Trabajo!$P:$P,Trabajo!$E:$E,'Trab_Sectores_productivos (2)'!GS$1,Trabajo!$C:$C,'Trab_Sectores_productivos (2)'!$C4,Trabajo!$A:$A,'Trab_Sectores_productivos (2)'!$A4),2)</f>
        <v>0</v>
      </c>
      <c r="CS3" s="340">
        <f>ROUND(SUMIFS(Trabajo!$P:$P,Trabajo!$E:$E,'Trab_Sectores_productivos (2)'!GT$1,Trabajo!$C:$C,'Trab_Sectores_productivos (2)'!$C4,Trabajo!$A:$A,'Trab_Sectores_productivos (2)'!$A4),2)</f>
        <v>0</v>
      </c>
      <c r="CT3" s="340">
        <f>ROUND(SUMIFS(Trabajo!$P:$P,Trabajo!$E:$E,'Trab_Sectores_productivos (2)'!GU$1,Trabajo!$C:$C,'Trab_Sectores_productivos (2)'!$C4,Trabajo!$A:$A,'Trab_Sectores_productivos (2)'!$A4),2)</f>
        <v>0</v>
      </c>
      <c r="CU3" s="340">
        <f>ROUND(SUMIFS(Trabajo!$P:$P,Trabajo!$E:$E,'Trab_Sectores_productivos (2)'!GV$1,Trabajo!$C:$C,'Trab_Sectores_productivos (2)'!$C4,Trabajo!$A:$A,'Trab_Sectores_productivos (2)'!$A4),2)</f>
        <v>0</v>
      </c>
      <c r="CV3" s="340">
        <f>ROUND(SUMIFS(Trabajo!$P:$P,Trabajo!$E:$E,'Trab_Sectores_productivos (2)'!GW$1,Trabajo!$C:$C,'Trab_Sectores_productivos (2)'!$C4,Trabajo!$A:$A,'Trab_Sectores_productivos (2)'!$A4),2)</f>
        <v>0</v>
      </c>
      <c r="CW3" s="340">
        <f>ROUND(SUMIFS(Trabajo!$P:$P,Trabajo!$E:$E,'Trab_Sectores_productivos (2)'!GX$1,Trabajo!$C:$C,'Trab_Sectores_productivos (2)'!$C4,Trabajo!$A:$A,'Trab_Sectores_productivos (2)'!$A4),2)</f>
        <v>0</v>
      </c>
      <c r="CX3" s="340">
        <f>ROUND(SUMIFS(Trabajo!$P:$P,Trabajo!$E:$E,'Trab_Sectores_productivos (2)'!GY$1,Trabajo!$C:$C,'Trab_Sectores_productivos (2)'!$C4,Trabajo!$A:$A,'Trab_Sectores_productivos (2)'!$A4),2)</f>
        <v>0</v>
      </c>
      <c r="CY3" s="340">
        <f>ROUND(SUMIFS(Trabajo!$P:$P,Trabajo!$E:$E,'Trab_Sectores_productivos (2)'!GZ$1,Trabajo!$C:$C,'Trab_Sectores_productivos (2)'!$C4,Trabajo!$A:$A,'Trab_Sectores_productivos (2)'!$A4),2)</f>
        <v>0</v>
      </c>
      <c r="CZ3" s="340">
        <f>ROUND(SUMIFS(Trabajo!$P:$P,Trabajo!$E:$E,'Trab_Sectores_productivos (2)'!HA$1,Trabajo!$C:$C,'Trab_Sectores_productivos (2)'!$C4,Trabajo!$A:$A,'Trab_Sectores_productivos (2)'!$A4),2)</f>
        <v>0</v>
      </c>
      <c r="DA3" s="340">
        <f>ROUND(SUMIFS(Trabajo!$P:$P,Trabajo!$E:$E,'Trab_Sectores_productivos (2)'!HB$1,Trabajo!$C:$C,'Trab_Sectores_productivos (2)'!$C4,Trabajo!$A:$A,'Trab_Sectores_productivos (2)'!$A4),2)</f>
        <v>0</v>
      </c>
      <c r="DB3" s="340">
        <f>ROUND(SUMIFS(Trabajo!$P:$P,Trabajo!$E:$E,'Trab_Sectores_productivos (2)'!HC$1,Trabajo!$C:$C,'Trab_Sectores_productivos (2)'!$C4,Trabajo!$A:$A,'Trab_Sectores_productivos (2)'!$A4),2)</f>
        <v>0</v>
      </c>
      <c r="DC3" s="340">
        <f>ROUND(SUMIFS(Trabajo!$P:$P,Trabajo!$E:$E,'Trab_Sectores_productivos (2)'!HD$1,Trabajo!$C:$C,'Trab_Sectores_productivos (2)'!$C4,Trabajo!$A:$A,'Trab_Sectores_productivos (2)'!$A4),2)</f>
        <v>0</v>
      </c>
      <c r="DD3" s="340">
        <f>ROUND(SUMIFS(Trabajo!$P:$P,Trabajo!$E:$E,'Trab_Sectores_productivos (2)'!HE$1,Trabajo!$C:$C,'Trab_Sectores_productivos (2)'!$C4,Trabajo!$A:$A,'Trab_Sectores_productivos (2)'!$A4),2)</f>
        <v>0</v>
      </c>
      <c r="DE3" s="342" t="s">
        <v>385</v>
      </c>
      <c r="DF3" s="342" t="s">
        <v>385</v>
      </c>
      <c r="DG3" s="342" t="s">
        <v>385</v>
      </c>
      <c r="DH3" s="342" t="s">
        <v>385</v>
      </c>
      <c r="DI3" s="342" t="s">
        <v>385</v>
      </c>
      <c r="DJ3" s="342" t="s">
        <v>385</v>
      </c>
      <c r="DK3" s="342" t="s">
        <v>385</v>
      </c>
      <c r="DL3" s="342" t="s">
        <v>385</v>
      </c>
      <c r="DM3" s="342" t="s">
        <v>385</v>
      </c>
      <c r="DN3" s="342" t="s">
        <v>385</v>
      </c>
      <c r="DO3" s="342" t="s">
        <v>385</v>
      </c>
      <c r="DP3" s="342" t="s">
        <v>385</v>
      </c>
      <c r="DQ3" s="342" t="s">
        <v>385</v>
      </c>
      <c r="DR3" s="342" t="s">
        <v>385</v>
      </c>
      <c r="DS3" s="342" t="s">
        <v>385</v>
      </c>
    </row>
    <row r="4" spans="1:123">
      <c r="A4" s="137">
        <v>2013</v>
      </c>
      <c r="B4" s="137">
        <v>3</v>
      </c>
      <c r="C4" s="137" t="s">
        <v>121</v>
      </c>
      <c r="D4" s="340">
        <f>ROUND(SUMIFS(Trabajo!$P:$P,Trabajo!$E:$E,'Trab_Sectores_productivos (2)'!DE$1,Trabajo!$C:$C,'Trab_Sectores_productivos (2)'!$C4,Trabajo!$A:$A,'Trab_Sectores_productivos (2)'!$A4),2)</f>
        <v>26.66</v>
      </c>
      <c r="E4" s="340">
        <f>ROUND(SUMIFS(Trabajo!$P:$P,Trabajo!$E:$E,'Trab_Sectores_productivos (2)'!DF$1,Trabajo!$C:$C,'Trab_Sectores_productivos (2)'!$C4,Trabajo!$A:$A,'Trab_Sectores_productivos (2)'!$A4),2)</f>
        <v>0.96</v>
      </c>
      <c r="F4" s="340">
        <f>ROUND(SUMIFS(Trabajo!$P:$P,Trabajo!$E:$E,'Trab_Sectores_productivos (2)'!DG$1,Trabajo!$C:$C,'Trab_Sectores_productivos (2)'!$C4,Trabajo!$A:$A,'Trab_Sectores_productivos (2)'!$A4),2)</f>
        <v>4.79</v>
      </c>
      <c r="G4" s="340">
        <f>ROUND(SUMIFS(Trabajo!$P:$P,Trabajo!$E:$E,'Trab_Sectores_productivos (2)'!DH$1,Trabajo!$C:$C,'Trab_Sectores_productivos (2)'!$C4,Trabajo!$A:$A,'Trab_Sectores_productivos (2)'!$A4),2)</f>
        <v>6.1</v>
      </c>
      <c r="H4" s="340">
        <f>ROUND(SUMIFS(Trabajo!$P:$P,Trabajo!$E:$E,'Trab_Sectores_productivos (2)'!DI$1,Trabajo!$C:$C,'Trab_Sectores_productivos (2)'!$C4,Trabajo!$A:$A,'Trab_Sectores_productivos (2)'!$A4),2)</f>
        <v>4.58</v>
      </c>
      <c r="I4" s="340">
        <f>ROUND(SUMIFS(Trabajo!$P:$P,Trabajo!$E:$E,'Trab_Sectores_productivos (2)'!DJ$1,Trabajo!$C:$C,'Trab_Sectores_productivos (2)'!$C4,Trabajo!$A:$A,'Trab_Sectores_productivos (2)'!$A4),2)</f>
        <v>11.63</v>
      </c>
      <c r="J4" s="340">
        <f>ROUND(SUMIFS(Trabajo!$P:$P,Trabajo!$E:$E,'Trab_Sectores_productivos (2)'!DK$1,Trabajo!$C:$C,'Trab_Sectores_productivos (2)'!$C4,Trabajo!$A:$A,'Trab_Sectores_productivos (2)'!$A4),2)</f>
        <v>27.47</v>
      </c>
      <c r="K4" s="340">
        <f>ROUND(SUMIFS(Trabajo!$P:$P,Trabajo!$E:$E,'Trab_Sectores_productivos (2)'!DL$1,Trabajo!$C:$C,'Trab_Sectores_productivos (2)'!$C4,Trabajo!$A:$A,'Trab_Sectores_productivos (2)'!$A4),2)</f>
        <v>116.98</v>
      </c>
      <c r="L4" s="340">
        <f>ROUND(SUMIFS(Trabajo!$P:$P,Trabajo!$E:$E,'Trab_Sectores_productivos (2)'!DM$1,Trabajo!$C:$C,'Trab_Sectores_productivos (2)'!$C4,Trabajo!$A:$A,'Trab_Sectores_productivos (2)'!$A4),2)</f>
        <v>9.8000000000000007</v>
      </c>
      <c r="M4" s="340">
        <f>ROUND(SUMIFS(Trabajo!$P:$P,Trabajo!$E:$E,'Trab_Sectores_productivos (2)'!DN$1,Trabajo!$C:$C,'Trab_Sectores_productivos (2)'!$C4,Trabajo!$A:$A,'Trab_Sectores_productivos (2)'!$A4),2)</f>
        <v>14.36</v>
      </c>
      <c r="N4" s="340">
        <f>ROUND(SUMIFS(Trabajo!$P:$P,Trabajo!$E:$E,'Trab_Sectores_productivos (2)'!DO$1,Trabajo!$C:$C,'Trab_Sectores_productivos (2)'!$C4,Trabajo!$A:$A,'Trab_Sectores_productivos (2)'!$A4),2)</f>
        <v>14.67</v>
      </c>
      <c r="O4" s="340">
        <f>ROUND(SUMIFS(Trabajo!$P:$P,Trabajo!$E:$E,'Trab_Sectores_productivos (2)'!DP$1,Trabajo!$C:$C,'Trab_Sectores_productivos (2)'!$C4,Trabajo!$A:$A,'Trab_Sectores_productivos (2)'!$A4),2)</f>
        <v>6.08</v>
      </c>
      <c r="P4" s="340">
        <f>ROUND(SUMIFS(Trabajo!$P:$P,Trabajo!$E:$E,'Trab_Sectores_productivos (2)'!DQ$1,Trabajo!$C:$C,'Trab_Sectores_productivos (2)'!$C4,Trabajo!$A:$A,'Trab_Sectores_productivos (2)'!$A4),2)</f>
        <v>12.37</v>
      </c>
      <c r="Q4" s="340">
        <f>ROUND(SUMIFS(Trabajo!$P:$P,Trabajo!$E:$E,'Trab_Sectores_productivos (2)'!DR$1,Trabajo!$C:$C,'Trab_Sectores_productivos (2)'!$C4,Trabajo!$A:$A,'Trab_Sectores_productivos (2)'!$A4),2)</f>
        <v>2.06</v>
      </c>
      <c r="R4" s="340">
        <f>ROUND(SUMIFS(Trabajo!$P:$P,Trabajo!$E:$E,'Trab_Sectores_productivos (2)'!DS$1,Trabajo!$C:$C,'Trab_Sectores_productivos (2)'!$C4,Trabajo!$A:$A,'Trab_Sectores_productivos (2)'!$A4),2)</f>
        <v>3.58</v>
      </c>
      <c r="S4" s="341">
        <f>ROUND(SUMIFS(Trabajo!$Q:$Q,Trabajo!$E:$E,'Trab_Sectores_productivos (2)'!DE$1,Trabajo!$C:$C,'Trab_Sectores_productivos (2)'!$C4,Trabajo!$A:$A,'Trab_Sectores_productivos (2)'!$A4),2)</f>
        <v>11.88</v>
      </c>
      <c r="T4" s="341">
        <f>ROUND(SUMIFS(Trabajo!$Q:$Q,Trabajo!$E:$E,'Trab_Sectores_productivos (2)'!DF$1,Trabajo!$C:$C,'Trab_Sectores_productivos (2)'!$C4,Trabajo!$A:$A,'Trab_Sectores_productivos (2)'!$A4),2)</f>
        <v>0.43</v>
      </c>
      <c r="U4" s="341">
        <f>ROUND(SUMIFS(Trabajo!$Q:$Q,Trabajo!$E:$E,'Trab_Sectores_productivos (2)'!DG$1,Trabajo!$C:$C,'Trab_Sectores_productivos (2)'!$C4,Trabajo!$A:$A,'Trab_Sectores_productivos (2)'!$A4),2)</f>
        <v>2.13</v>
      </c>
      <c r="V4" s="341">
        <f>ROUND(SUMIFS(Trabajo!$Q:$Q,Trabajo!$E:$E,'Trab_Sectores_productivos (2)'!DH$1,Trabajo!$C:$C,'Trab_Sectores_productivos (2)'!$C4,Trabajo!$A:$A,'Trab_Sectores_productivos (2)'!$A4),2)</f>
        <v>2.72</v>
      </c>
      <c r="W4" s="341">
        <f>ROUND(SUMIFS(Trabajo!$Q:$Q,Trabajo!$E:$E,'Trab_Sectores_productivos (2)'!DI$1,Trabajo!$C:$C,'Trab_Sectores_productivos (2)'!$C4,Trabajo!$A:$A,'Trab_Sectores_productivos (2)'!$A4),2)</f>
        <v>2.04</v>
      </c>
      <c r="X4" s="341">
        <f>ROUND(SUMIFS(Trabajo!$Q:$Q,Trabajo!$E:$E,'Trab_Sectores_productivos (2)'!DJ$1,Trabajo!$C:$C,'Trab_Sectores_productivos (2)'!$C4,Trabajo!$A:$A,'Trab_Sectores_productivos (2)'!$A4),2)</f>
        <v>5.18</v>
      </c>
      <c r="Y4" s="341">
        <f>ROUND(SUMIFS(Trabajo!$Q:$Q,Trabajo!$E:$E,'Trab_Sectores_productivos (2)'!DK$1,Trabajo!$C:$C,'Trab_Sectores_productivos (2)'!$C4,Trabajo!$A:$A,'Trab_Sectores_productivos (2)'!$A4),2)</f>
        <v>12.24</v>
      </c>
      <c r="Z4" s="341">
        <f>ROUND(SUMIFS(Trabajo!$Q:$Q,Trabajo!$E:$E,'Trab_Sectores_productivos (2)'!DL$1,Trabajo!$C:$C,'Trab_Sectores_productivos (2)'!$C4,Trabajo!$A:$A,'Trab_Sectores_productivos (2)'!$A4),2)</f>
        <v>52.11</v>
      </c>
      <c r="AA4" s="341">
        <f>ROUND(SUMIFS(Trabajo!$Q:$Q,Trabajo!$E:$E,'Trab_Sectores_productivos (2)'!DM$1,Trabajo!$C:$C,'Trab_Sectores_productivos (2)'!$C4,Trabajo!$A:$A,'Trab_Sectores_productivos (2)'!$A4),2)</f>
        <v>4.3600000000000003</v>
      </c>
      <c r="AB4" s="341">
        <f>ROUND(SUMIFS(Trabajo!$Q:$Q,Trabajo!$E:$E,'Trab_Sectores_productivos (2)'!DN$1,Trabajo!$C:$C,'Trab_Sectores_productivos (2)'!$C4,Trabajo!$A:$A,'Trab_Sectores_productivos (2)'!$A4),2)</f>
        <v>6.4</v>
      </c>
      <c r="AC4" s="341">
        <f>ROUND(SUMIFS(Trabajo!$Q:$Q,Trabajo!$E:$E,'Trab_Sectores_productivos (2)'!DO$1,Trabajo!$C:$C,'Trab_Sectores_productivos (2)'!$C4,Trabajo!$A:$A,'Trab_Sectores_productivos (2)'!$A4),2)</f>
        <v>6.54</v>
      </c>
      <c r="AD4" s="341">
        <f>ROUND(SUMIFS(Trabajo!$Q:$Q,Trabajo!$E:$E,'Trab_Sectores_productivos (2)'!DP$1,Trabajo!$C:$C,'Trab_Sectores_productivos (2)'!$C4,Trabajo!$A:$A,'Trab_Sectores_productivos (2)'!$A4),2)</f>
        <v>2.71</v>
      </c>
      <c r="AE4" s="341">
        <f>ROUND(SUMIFS(Trabajo!$Q:$Q,Trabajo!$E:$E,'Trab_Sectores_productivos (2)'!DQ$1,Trabajo!$C:$C,'Trab_Sectores_productivos (2)'!$C4,Trabajo!$A:$A,'Trab_Sectores_productivos (2)'!$A4),2)</f>
        <v>5.51</v>
      </c>
      <c r="AF4" s="341">
        <f>ROUND(SUMIFS(Trabajo!$Q:$Q,Trabajo!$E:$E,'Trab_Sectores_productivos (2)'!DR$1,Trabajo!$C:$C,'Trab_Sectores_productivos (2)'!$C4,Trabajo!$A:$A,'Trab_Sectores_productivos (2)'!$A4),2)</f>
        <v>0.92</v>
      </c>
      <c r="AG4" s="341">
        <f>ROUND(SUMIFS(Trabajo!$Q:$Q,Trabajo!$E:$E,'Trab_Sectores_productivos (2)'!DS$1,Trabajo!$C:$C,'Trab_Sectores_productivos (2)'!$C4,Trabajo!$A:$A,'Trab_Sectores_productivos (2)'!$A4),2)</f>
        <v>1.59</v>
      </c>
      <c r="AH4" s="340">
        <f>ROUND(SUMIFS(Trabajo!$R:$R,Trabajo!$E:$E,'Trab_Sectores_productivos (2)'!DE$1,Trabajo!$C:$C,'Trab_Sectores_productivos (2)'!$C4,Trabajo!$A:$A,'Trab_Sectores_productivos (2)'!$A4),2)</f>
        <v>10.81</v>
      </c>
      <c r="AI4" s="340">
        <f>ROUND(SUMIFS(Trabajo!$R:$R,Trabajo!$E:$E,'Trab_Sectores_productivos (2)'!DF$1,Trabajo!$C:$C,'Trab_Sectores_productivos (2)'!$C4,Trabajo!$A:$A,'Trab_Sectores_productivos (2)'!$A4),2)</f>
        <v>0.39</v>
      </c>
      <c r="AJ4" s="340">
        <f>ROUND(SUMIFS(Trabajo!$R:$R,Trabajo!$E:$E,'Trab_Sectores_productivos (2)'!DG$1,Trabajo!$C:$C,'Trab_Sectores_productivos (2)'!$C4,Trabajo!$A:$A,'Trab_Sectores_productivos (2)'!$A4),2)</f>
        <v>1.94</v>
      </c>
      <c r="AK4" s="340">
        <f>ROUND(SUMIFS(Trabajo!$R:$R,Trabajo!$E:$E,'Trab_Sectores_productivos (2)'!DH$1,Trabajo!$C:$C,'Trab_Sectores_productivos (2)'!$C4,Trabajo!$A:$A,'Trab_Sectores_productivos (2)'!$A4),2)</f>
        <v>2.48</v>
      </c>
      <c r="AL4" s="340">
        <f>ROUND(SUMIFS(Trabajo!$R:$R,Trabajo!$E:$E,'Trab_Sectores_productivos (2)'!DI$1,Trabajo!$C:$C,'Trab_Sectores_productivos (2)'!$C4,Trabajo!$A:$A,'Trab_Sectores_productivos (2)'!$A4),2)</f>
        <v>1.86</v>
      </c>
      <c r="AM4" s="340">
        <f>ROUND(SUMIFS(Trabajo!$R:$R,Trabajo!$E:$E,'Trab_Sectores_productivos (2)'!DJ$1,Trabajo!$C:$C,'Trab_Sectores_productivos (2)'!$C4,Trabajo!$A:$A,'Trab_Sectores_productivos (2)'!$A4),2)</f>
        <v>4.71</v>
      </c>
      <c r="AN4" s="340">
        <f>ROUND(SUMIFS(Trabajo!$R:$R,Trabajo!$E:$E,'Trab_Sectores_productivos (2)'!DK$1,Trabajo!$C:$C,'Trab_Sectores_productivos (2)'!$C4,Trabajo!$A:$A,'Trab_Sectores_productivos (2)'!$A4),2)</f>
        <v>11.14</v>
      </c>
      <c r="AO4" s="340">
        <f>ROUND(SUMIFS(Trabajo!$R:$R,Trabajo!$E:$E,'Trab_Sectores_productivos (2)'!DL$1,Trabajo!$C:$C,'Trab_Sectores_productivos (2)'!$C4,Trabajo!$A:$A,'Trab_Sectores_productivos (2)'!$A4),2)</f>
        <v>47.44</v>
      </c>
      <c r="AP4" s="340">
        <f>ROUND(SUMIFS(Trabajo!$R:$R,Trabajo!$E:$E,'Trab_Sectores_productivos (2)'!DM$1,Trabajo!$C:$C,'Trab_Sectores_productivos (2)'!$C4,Trabajo!$A:$A,'Trab_Sectores_productivos (2)'!$A4),2)</f>
        <v>3.97</v>
      </c>
      <c r="AQ4" s="340">
        <f>ROUND(SUMIFS(Trabajo!$R:$R,Trabajo!$E:$E,'Trab_Sectores_productivos (2)'!DN$1,Trabajo!$C:$C,'Trab_Sectores_productivos (2)'!$C4,Trabajo!$A:$A,'Trab_Sectores_productivos (2)'!$A4),2)</f>
        <v>5.83</v>
      </c>
      <c r="AR4" s="340">
        <f>ROUND(SUMIFS(Trabajo!$R:$R,Trabajo!$E:$E,'Trab_Sectores_productivos (2)'!DO$1,Trabajo!$C:$C,'Trab_Sectores_productivos (2)'!$C4,Trabajo!$A:$A,'Trab_Sectores_productivos (2)'!$A4),2)</f>
        <v>5.95</v>
      </c>
      <c r="AS4" s="340">
        <f>ROUND(SUMIFS(Trabajo!$R:$R,Trabajo!$E:$E,'Trab_Sectores_productivos (2)'!DP$1,Trabajo!$C:$C,'Trab_Sectores_productivos (2)'!$C4,Trabajo!$A:$A,'Trab_Sectores_productivos (2)'!$A4),2)</f>
        <v>2.4700000000000002</v>
      </c>
      <c r="AT4" s="340">
        <f>ROUND(SUMIFS(Trabajo!$R:$R,Trabajo!$E:$E,'Trab_Sectores_productivos (2)'!DQ$1,Trabajo!$C:$C,'Trab_Sectores_productivos (2)'!$C4,Trabajo!$A:$A,'Trab_Sectores_productivos (2)'!$A4),2)</f>
        <v>5.0199999999999996</v>
      </c>
      <c r="AU4" s="340">
        <f>ROUND(SUMIFS(Trabajo!$R:$R,Trabajo!$E:$E,'Trab_Sectores_productivos (2)'!DR$1,Trabajo!$C:$C,'Trab_Sectores_productivos (2)'!$C4,Trabajo!$A:$A,'Trab_Sectores_productivos (2)'!$A4),2)</f>
        <v>0.83</v>
      </c>
      <c r="AV4" s="340">
        <f>ROUND(SUMIFS(Trabajo!$R:$R,Trabajo!$E:$E,'Trab_Sectores_productivos (2)'!DS$1,Trabajo!$C:$C,'Trab_Sectores_productivos (2)'!$C4,Trabajo!$A:$A,'Trab_Sectores_productivos (2)'!$A4),2)</f>
        <v>1.45</v>
      </c>
      <c r="AW4" s="341">
        <f>ROUND(SUMIFS(Trabajo!$S:$S,Trabajo!$E:$E,'Trab_Sectores_productivos (2)'!DE$1,Trabajo!$C:$C,'Trab_Sectores_productivos (2)'!$C4,Trabajo!$A:$A,'Trab_Sectores_productivos (2)'!$A4),2)</f>
        <v>0.5</v>
      </c>
      <c r="AX4" s="341">
        <f>ROUND(SUMIFS(Trabajo!$S:$S,Trabajo!$E:$E,'Trab_Sectores_productivos (2)'!DF$1,Trabajo!$C:$C,'Trab_Sectores_productivos (2)'!$C4,Trabajo!$A:$A,'Trab_Sectores_productivos (2)'!$A4),2)</f>
        <v>0.02</v>
      </c>
      <c r="AY4" s="341">
        <f>ROUND(SUMIFS(Trabajo!$S:$S,Trabajo!$E:$E,'Trab_Sectores_productivos (2)'!DG$1,Trabajo!$C:$C,'Trab_Sectores_productivos (2)'!$C4,Trabajo!$A:$A,'Trab_Sectores_productivos (2)'!$A4),2)</f>
        <v>0.09</v>
      </c>
      <c r="AZ4" s="341">
        <f>ROUND(SUMIFS(Trabajo!$S:$S,Trabajo!$E:$E,'Trab_Sectores_productivos (2)'!DH$1,Trabajo!$C:$C,'Trab_Sectores_productivos (2)'!$C4,Trabajo!$A:$A,'Trab_Sectores_productivos (2)'!$A4),2)</f>
        <v>0.11</v>
      </c>
      <c r="BA4" s="341">
        <f>ROUND(SUMIFS(Trabajo!$S:$S,Trabajo!$E:$E,'Trab_Sectores_productivos (2)'!DI$1,Trabajo!$C:$C,'Trab_Sectores_productivos (2)'!$C4,Trabajo!$A:$A,'Trab_Sectores_productivos (2)'!$A4),2)</f>
        <v>0.09</v>
      </c>
      <c r="BB4" s="341">
        <f>ROUND(SUMIFS(Trabajo!$S:$S,Trabajo!$E:$E,'Trab_Sectores_productivos (2)'!DJ$1,Trabajo!$C:$C,'Trab_Sectores_productivos (2)'!$C4,Trabajo!$A:$A,'Trab_Sectores_productivos (2)'!$A4),2)</f>
        <v>0.22</v>
      </c>
      <c r="BC4" s="341">
        <f>ROUND(SUMIFS(Trabajo!$S:$S,Trabajo!$E:$E,'Trab_Sectores_productivos (2)'!DK$1,Trabajo!$C:$C,'Trab_Sectores_productivos (2)'!$C4,Trabajo!$A:$A,'Trab_Sectores_productivos (2)'!$A4),2)</f>
        <v>0.51</v>
      </c>
      <c r="BD4" s="341">
        <f>ROUND(SUMIFS(Trabajo!$S:$S,Trabajo!$E:$E,'Trab_Sectores_productivos (2)'!DL$1,Trabajo!$C:$C,'Trab_Sectores_productivos (2)'!$C4,Trabajo!$A:$A,'Trab_Sectores_productivos (2)'!$A4),2)</f>
        <v>2.19</v>
      </c>
      <c r="BE4" s="341">
        <f>ROUND(SUMIFS(Trabajo!$S:$S,Trabajo!$E:$E,'Trab_Sectores_productivos (2)'!DM$1,Trabajo!$C:$C,'Trab_Sectores_productivos (2)'!$C4,Trabajo!$A:$A,'Trab_Sectores_productivos (2)'!$A4),2)</f>
        <v>0.18</v>
      </c>
      <c r="BF4" s="341">
        <f>ROUND(SUMIFS(Trabajo!$S:$S,Trabajo!$E:$E,'Trab_Sectores_productivos (2)'!DN$1,Trabajo!$C:$C,'Trab_Sectores_productivos (2)'!$C4,Trabajo!$A:$A,'Trab_Sectores_productivos (2)'!$A4),2)</f>
        <v>0.27</v>
      </c>
      <c r="BG4" s="341">
        <f>ROUND(SUMIFS(Trabajo!$S:$S,Trabajo!$E:$E,'Trab_Sectores_productivos (2)'!DO$1,Trabajo!$C:$C,'Trab_Sectores_productivos (2)'!$C4,Trabajo!$A:$A,'Trab_Sectores_productivos (2)'!$A4),2)</f>
        <v>0.27</v>
      </c>
      <c r="BH4" s="341">
        <f>ROUND(SUMIFS(Trabajo!$S:$S,Trabajo!$E:$E,'Trab_Sectores_productivos (2)'!DP$1,Trabajo!$C:$C,'Trab_Sectores_productivos (2)'!$C4,Trabajo!$A:$A,'Trab_Sectores_productivos (2)'!$A4),2)</f>
        <v>0.11</v>
      </c>
      <c r="BI4" s="341">
        <f>ROUND(SUMIFS(Trabajo!$S:$S,Trabajo!$E:$E,'Trab_Sectores_productivos (2)'!DQ$1,Trabajo!$C:$C,'Trab_Sectores_productivos (2)'!$C4,Trabajo!$A:$A,'Trab_Sectores_productivos (2)'!$A4),2)</f>
        <v>0.23</v>
      </c>
      <c r="BJ4" s="341">
        <f>ROUND(SUMIFS(Trabajo!$S:$S,Trabajo!$E:$E,'Trab_Sectores_productivos (2)'!DR$1,Trabajo!$C:$C,'Trab_Sectores_productivos (2)'!$C4,Trabajo!$A:$A,'Trab_Sectores_productivos (2)'!$A4),2)</f>
        <v>0.04</v>
      </c>
      <c r="BK4" s="341">
        <f>ROUND(SUMIFS(Trabajo!$S:$S,Trabajo!$E:$E,'Trab_Sectores_productivos (2)'!DS$1,Trabajo!$C:$C,'Trab_Sectores_productivos (2)'!$C4,Trabajo!$A:$A,'Trab_Sectores_productivos (2)'!$A4),2)</f>
        <v>7.0000000000000007E-2</v>
      </c>
      <c r="BL4" s="340">
        <f>ROUND(SUMIFS(Trabajo!$T:$T,Trabajo!$E:$E,'Trab_Sectores_productivos (2)'!DE$1,Trabajo!$C:$C,'Trab_Sectores_productivos (2)'!$C4,Trabajo!$A:$A,'Trab_Sectores_productivos (2)'!$A4),2)</f>
        <v>0.1</v>
      </c>
      <c r="BM4" s="340">
        <f>ROUND(SUMIFS(Trabajo!$T:$T,Trabajo!$E:$E,'Trab_Sectores_productivos (2)'!DF$1,Trabajo!$C:$C,'Trab_Sectores_productivos (2)'!$C4,Trabajo!$A:$A,'Trab_Sectores_productivos (2)'!$A4),2)</f>
        <v>0</v>
      </c>
      <c r="BN4" s="340">
        <f>ROUND(SUMIFS(Trabajo!$T:$T,Trabajo!$E:$E,'Trab_Sectores_productivos (2)'!DG$1,Trabajo!$C:$C,'Trab_Sectores_productivos (2)'!$C4,Trabajo!$A:$A,'Trab_Sectores_productivos (2)'!$A4),2)</f>
        <v>0.02</v>
      </c>
      <c r="BO4" s="340">
        <f>ROUND(SUMIFS(Trabajo!$T:$T,Trabajo!$E:$E,'Trab_Sectores_productivos (2)'!DH$1,Trabajo!$C:$C,'Trab_Sectores_productivos (2)'!$C4,Trabajo!$A:$A,'Trab_Sectores_productivos (2)'!$A4),2)</f>
        <v>0.02</v>
      </c>
      <c r="BP4" s="340">
        <f>ROUND(SUMIFS(Trabajo!$T:$T,Trabajo!$E:$E,'Trab_Sectores_productivos (2)'!DI$1,Trabajo!$C:$C,'Trab_Sectores_productivos (2)'!$C4,Trabajo!$A:$A,'Trab_Sectores_productivos (2)'!$A4),2)</f>
        <v>0.02</v>
      </c>
      <c r="BQ4" s="340">
        <f>ROUND(SUMIFS(Trabajo!$T:$T,Trabajo!$E:$E,'Trab_Sectores_productivos (2)'!DJ$1,Trabajo!$C:$C,'Trab_Sectores_productivos (2)'!$C4,Trabajo!$A:$A,'Trab_Sectores_productivos (2)'!$A4),2)</f>
        <v>0.04</v>
      </c>
      <c r="BR4" s="340">
        <f>ROUND(SUMIFS(Trabajo!$T:$T,Trabajo!$E:$E,'Trab_Sectores_productivos (2)'!DK$1,Trabajo!$C:$C,'Trab_Sectores_productivos (2)'!$C4,Trabajo!$A:$A,'Trab_Sectores_productivos (2)'!$A4),2)</f>
        <v>0.1</v>
      </c>
      <c r="BS4" s="340">
        <f>ROUND(SUMIFS(Trabajo!$T:$T,Trabajo!$E:$E,'Trab_Sectores_productivos (2)'!DL$1,Trabajo!$C:$C,'Trab_Sectores_productivos (2)'!$C4,Trabajo!$A:$A,'Trab_Sectores_productivos (2)'!$A4),2)</f>
        <v>0.43</v>
      </c>
      <c r="BT4" s="340">
        <f>ROUND(SUMIFS(Trabajo!$T:$T,Trabajo!$E:$E,'Trab_Sectores_productivos (2)'!DM$1,Trabajo!$C:$C,'Trab_Sectores_productivos (2)'!$C4,Trabajo!$A:$A,'Trab_Sectores_productivos (2)'!$A4),2)</f>
        <v>0.04</v>
      </c>
      <c r="BU4" s="340">
        <f>ROUND(SUMIFS(Trabajo!$T:$T,Trabajo!$E:$E,'Trab_Sectores_productivos (2)'!DN$1,Trabajo!$C:$C,'Trab_Sectores_productivos (2)'!$C4,Trabajo!$A:$A,'Trab_Sectores_productivos (2)'!$A4),2)</f>
        <v>0.05</v>
      </c>
      <c r="BV4" s="340">
        <f>ROUND(SUMIFS(Trabajo!$T:$T,Trabajo!$E:$E,'Trab_Sectores_productivos (2)'!DO$1,Trabajo!$C:$C,'Trab_Sectores_productivos (2)'!$C4,Trabajo!$A:$A,'Trab_Sectores_productivos (2)'!$A4),2)</f>
        <v>0.05</v>
      </c>
      <c r="BW4" s="340">
        <f>ROUND(SUMIFS(Trabajo!$T:$T,Trabajo!$E:$E,'Trab_Sectores_productivos (2)'!DP$1,Trabajo!$C:$C,'Trab_Sectores_productivos (2)'!$C4,Trabajo!$A:$A,'Trab_Sectores_productivos (2)'!$A4),2)</f>
        <v>0.02</v>
      </c>
      <c r="BX4" s="340">
        <f>ROUND(SUMIFS(Trabajo!$T:$T,Trabajo!$E:$E,'Trab_Sectores_productivos (2)'!DQ$1,Trabajo!$C:$C,'Trab_Sectores_productivos (2)'!$C4,Trabajo!$A:$A,'Trab_Sectores_productivos (2)'!$A4),2)</f>
        <v>0.05</v>
      </c>
      <c r="BY4" s="340">
        <f>ROUND(SUMIFS(Trabajo!$T:$T,Trabajo!$E:$E,'Trab_Sectores_productivos (2)'!DR$1,Trabajo!$C:$C,'Trab_Sectores_productivos (2)'!$C4,Trabajo!$A:$A,'Trab_Sectores_productivos (2)'!$A4),2)</f>
        <v>0.01</v>
      </c>
      <c r="BZ4" s="340">
        <f>ROUND(SUMIFS(Trabajo!$T:$T,Trabajo!$E:$E,'Trab_Sectores_productivos (2)'!DS$1,Trabajo!$C:$C,'Trab_Sectores_productivos (2)'!$C4,Trabajo!$A:$A,'Trab_Sectores_productivos (2)'!$A4),2)</f>
        <v>0.01</v>
      </c>
      <c r="CA4" s="341">
        <f>ROUND(SUMIFS(Trabajo!$U:$U,Trabajo!$E:$E,'Trab_Sectores_productivos (2)'!DE$1,Trabajo!$C:$C,'Trab_Sectores_productivos (2)'!$C4,Trabajo!$A:$A,'Trab_Sectores_productivos (2)'!$A4),2)</f>
        <v>18.8</v>
      </c>
      <c r="CB4" s="341">
        <f>ROUND(SUMIFS(Trabajo!$U:$U,Trabajo!$E:$E,'Trab_Sectores_productivos (2)'!DF$1,Trabajo!$C:$C,'Trab_Sectores_productivos (2)'!$C4,Trabajo!$A:$A,'Trab_Sectores_productivos (2)'!$A4),2)</f>
        <v>0.68</v>
      </c>
      <c r="CC4" s="341">
        <f>ROUND(SUMIFS(Trabajo!$U:$U,Trabajo!$E:$E,'Trab_Sectores_productivos (2)'!DG$1,Trabajo!$C:$C,'Trab_Sectores_productivos (2)'!$C4,Trabajo!$A:$A,'Trab_Sectores_productivos (2)'!$A4),2)</f>
        <v>3.38</v>
      </c>
      <c r="CD4" s="341">
        <f>ROUND(SUMIFS(Trabajo!$U:$U,Trabajo!$E:$E,'Trab_Sectores_productivos (2)'!DH$1,Trabajo!$C:$C,'Trab_Sectores_productivos (2)'!$C4,Trabajo!$A:$A,'Trab_Sectores_productivos (2)'!$A4),2)</f>
        <v>4.3</v>
      </c>
      <c r="CE4" s="341">
        <f>ROUND(SUMIFS(Trabajo!$U:$U,Trabajo!$E:$E,'Trab_Sectores_productivos (2)'!DI$1,Trabajo!$C:$C,'Trab_Sectores_productivos (2)'!$C4,Trabajo!$A:$A,'Trab_Sectores_productivos (2)'!$A4),2)</f>
        <v>3.23</v>
      </c>
      <c r="CF4" s="341">
        <f>ROUND(SUMIFS(Trabajo!$U:$U,Trabajo!$E:$E,'Trab_Sectores_productivos (2)'!DJ$1,Trabajo!$C:$C,'Trab_Sectores_productivos (2)'!$C4,Trabajo!$A:$A,'Trab_Sectores_productivos (2)'!$A4),2)</f>
        <v>8.1999999999999993</v>
      </c>
      <c r="CG4" s="341">
        <f>ROUND(SUMIFS(Trabajo!$U:$U,Trabajo!$E:$E,'Trab_Sectores_productivos (2)'!DK$1,Trabajo!$C:$C,'Trab_Sectores_productivos (2)'!$C4,Trabajo!$A:$A,'Trab_Sectores_productivos (2)'!$A4),2)</f>
        <v>19.37</v>
      </c>
      <c r="CH4" s="341">
        <f>ROUND(SUMIFS(Trabajo!$U:$U,Trabajo!$E:$E,'Trab_Sectores_productivos (2)'!DL$1,Trabajo!$C:$C,'Trab_Sectores_productivos (2)'!$C4,Trabajo!$A:$A,'Trab_Sectores_productivos (2)'!$A4),2)</f>
        <v>82.49</v>
      </c>
      <c r="CI4" s="341">
        <f>ROUND(SUMIFS(Trabajo!$U:$U,Trabajo!$E:$E,'Trab_Sectores_productivos (2)'!DM$1,Trabajo!$C:$C,'Trab_Sectores_productivos (2)'!$C4,Trabajo!$A:$A,'Trab_Sectores_productivos (2)'!$A4),2)</f>
        <v>6.91</v>
      </c>
      <c r="CJ4" s="341">
        <f>ROUND(SUMIFS(Trabajo!$U:$U,Trabajo!$E:$E,'Trab_Sectores_productivos (2)'!DN$1,Trabajo!$C:$C,'Trab_Sectores_productivos (2)'!$C4,Trabajo!$A:$A,'Trab_Sectores_productivos (2)'!$A4),2)</f>
        <v>10.130000000000001</v>
      </c>
      <c r="CK4" s="341">
        <f>ROUND(SUMIFS(Trabajo!$U:$U,Trabajo!$E:$E,'Trab_Sectores_productivos (2)'!DO$1,Trabajo!$C:$C,'Trab_Sectores_productivos (2)'!$C4,Trabajo!$A:$A,'Trab_Sectores_productivos (2)'!$A4),2)</f>
        <v>10.35</v>
      </c>
      <c r="CL4" s="341">
        <f>ROUND(SUMIFS(Trabajo!$U:$U,Trabajo!$E:$E,'Trab_Sectores_productivos (2)'!DP$1,Trabajo!$C:$C,'Trab_Sectores_productivos (2)'!$C4,Trabajo!$A:$A,'Trab_Sectores_productivos (2)'!$A4),2)</f>
        <v>4.29</v>
      </c>
      <c r="CM4" s="341">
        <f>ROUND(SUMIFS(Trabajo!$U:$U,Trabajo!$E:$E,'Trab_Sectores_productivos (2)'!DQ$1,Trabajo!$C:$C,'Trab_Sectores_productivos (2)'!$C4,Trabajo!$A:$A,'Trab_Sectores_productivos (2)'!$A4),2)</f>
        <v>8.73</v>
      </c>
      <c r="CN4" s="341">
        <f>ROUND(SUMIFS(Trabajo!$U:$U,Trabajo!$E:$E,'Trab_Sectores_productivos (2)'!DR$1,Trabajo!$C:$C,'Trab_Sectores_productivos (2)'!$C4,Trabajo!$A:$A,'Trab_Sectores_productivos (2)'!$A4),2)</f>
        <v>1.45</v>
      </c>
      <c r="CO4" s="341">
        <f>ROUND(SUMIFS(Trabajo!$U:$U,Trabajo!$E:$E,'Trab_Sectores_productivos (2)'!DS$1,Trabajo!$C:$C,'Trab_Sectores_productivos (2)'!$C4,Trabajo!$A:$A,'Trab_Sectores_productivos (2)'!$A4),2)</f>
        <v>2.52</v>
      </c>
      <c r="CP4" s="340">
        <f>ROUND(SUMIFS(Trabajo!$V:$V,Trabajo!$E:$E,'Trab_Sectores_productivos (2)'!DE$1,Trabajo!$C:$C,'Trab_Sectores_productivos (2)'!$C4,Trabajo!$A:$A,'Trab_Sectores_productivos (2)'!$A4),2)</f>
        <v>1.84</v>
      </c>
      <c r="CQ4" s="340">
        <f>ROUND(SUMIFS(Trabajo!$V:$V,Trabajo!$E:$E,'Trab_Sectores_productivos (2)'!DF$1,Trabajo!$C:$C,'Trab_Sectores_productivos (2)'!$C4,Trabajo!$A:$A,'Trab_Sectores_productivos (2)'!$A4),2)</f>
        <v>7.0000000000000007E-2</v>
      </c>
      <c r="CR4" s="340">
        <f>ROUND(SUMIFS(Trabajo!$V:$V,Trabajo!$E:$E,'Trab_Sectores_productivos (2)'!DG$1,Trabajo!$C:$C,'Trab_Sectores_productivos (2)'!$C4,Trabajo!$A:$A,'Trab_Sectores_productivos (2)'!$A4),2)</f>
        <v>0.33</v>
      </c>
      <c r="CS4" s="340">
        <f>ROUND(SUMIFS(Trabajo!$V:$V,Trabajo!$E:$E,'Trab_Sectores_productivos (2)'!DH$1,Trabajo!$C:$C,'Trab_Sectores_productivos (2)'!$C4,Trabajo!$A:$A,'Trab_Sectores_productivos (2)'!$A4),2)</f>
        <v>0.42</v>
      </c>
      <c r="CT4" s="340">
        <f>ROUND(SUMIFS(Trabajo!$V:$V,Trabajo!$E:$E,'Trab_Sectores_productivos (2)'!DI$1,Trabajo!$C:$C,'Trab_Sectores_productivos (2)'!$C4,Trabajo!$A:$A,'Trab_Sectores_productivos (2)'!$A4),2)</f>
        <v>0.32</v>
      </c>
      <c r="CU4" s="340">
        <f>ROUND(SUMIFS(Trabajo!$V:$V,Trabajo!$E:$E,'Trab_Sectores_productivos (2)'!DJ$1,Trabajo!$C:$C,'Trab_Sectores_productivos (2)'!$C4,Trabajo!$A:$A,'Trab_Sectores_productivos (2)'!$A4),2)</f>
        <v>0.8</v>
      </c>
      <c r="CV4" s="340">
        <f>ROUND(SUMIFS(Trabajo!$V:$V,Trabajo!$E:$E,'Trab_Sectores_productivos (2)'!DK$1,Trabajo!$C:$C,'Trab_Sectores_productivos (2)'!$C4,Trabajo!$A:$A,'Trab_Sectores_productivos (2)'!$A4),2)</f>
        <v>1.9</v>
      </c>
      <c r="CW4" s="340">
        <f>ROUND(SUMIFS(Trabajo!$V:$V,Trabajo!$E:$E,'Trab_Sectores_productivos (2)'!DL$1,Trabajo!$C:$C,'Trab_Sectores_productivos (2)'!$C4,Trabajo!$A:$A,'Trab_Sectores_productivos (2)'!$A4),2)</f>
        <v>8.08</v>
      </c>
      <c r="CX4" s="340">
        <f>ROUND(SUMIFS(Trabajo!$V:$V,Trabajo!$E:$E,'Trab_Sectores_productivos (2)'!DM$1,Trabajo!$C:$C,'Trab_Sectores_productivos (2)'!$C4,Trabajo!$A:$A,'Trab_Sectores_productivos (2)'!$A4),2)</f>
        <v>0.68</v>
      </c>
      <c r="CY4" s="340">
        <f>ROUND(SUMIFS(Trabajo!$V:$V,Trabajo!$E:$E,'Trab_Sectores_productivos (2)'!DN$1,Trabajo!$C:$C,'Trab_Sectores_productivos (2)'!$C4,Trabajo!$A:$A,'Trab_Sectores_productivos (2)'!$A4),2)</f>
        <v>0.99</v>
      </c>
      <c r="CZ4" s="340">
        <f>ROUND(SUMIFS(Trabajo!$V:$V,Trabajo!$E:$E,'Trab_Sectores_productivos (2)'!DO$1,Trabajo!$C:$C,'Trab_Sectores_productivos (2)'!$C4,Trabajo!$A:$A,'Trab_Sectores_productivos (2)'!$A4),2)</f>
        <v>1.01</v>
      </c>
      <c r="DA4" s="340">
        <f>ROUND(SUMIFS(Trabajo!$V:$V,Trabajo!$E:$E,'Trab_Sectores_productivos (2)'!DP$1,Trabajo!$C:$C,'Trab_Sectores_productivos (2)'!$C4,Trabajo!$A:$A,'Trab_Sectores_productivos (2)'!$A4),2)</f>
        <v>0.42</v>
      </c>
      <c r="DB4" s="340">
        <f>ROUND(SUMIFS(Trabajo!$V:$V,Trabajo!$E:$E,'Trab_Sectores_productivos (2)'!DQ$1,Trabajo!$C:$C,'Trab_Sectores_productivos (2)'!$C4,Trabajo!$A:$A,'Trab_Sectores_productivos (2)'!$A4),2)</f>
        <v>0.85</v>
      </c>
      <c r="DC4" s="340">
        <f>ROUND(SUMIFS(Trabajo!$V:$V,Trabajo!$E:$E,'Trab_Sectores_productivos (2)'!DR$1,Trabajo!$C:$C,'Trab_Sectores_productivos (2)'!$C4,Trabajo!$A:$A,'Trab_Sectores_productivos (2)'!$A4),2)</f>
        <v>0.14000000000000001</v>
      </c>
      <c r="DD4" s="340">
        <f>ROUND(SUMIFS(Trabajo!$V:$V,Trabajo!$E:$E,'Trab_Sectores_productivos (2)'!DS$1,Trabajo!$C:$C,'Trab_Sectores_productivos (2)'!$C4,Trabajo!$A:$A,'Trab_Sectores_productivos (2)'!$A4),2)</f>
        <v>0.25</v>
      </c>
      <c r="DE4" s="342" t="s">
        <v>381</v>
      </c>
      <c r="DF4" s="342" t="s">
        <v>381</v>
      </c>
      <c r="DG4" s="342" t="s">
        <v>381</v>
      </c>
      <c r="DH4" s="342" t="s">
        <v>381</v>
      </c>
      <c r="DI4" s="342" t="s">
        <v>381</v>
      </c>
      <c r="DJ4" s="342" t="s">
        <v>381</v>
      </c>
      <c r="DK4" s="342" t="s">
        <v>381</v>
      </c>
      <c r="DL4" s="342" t="s">
        <v>381</v>
      </c>
      <c r="DM4" s="342" t="s">
        <v>381</v>
      </c>
      <c r="DN4" s="342" t="s">
        <v>381</v>
      </c>
      <c r="DO4" s="342" t="s">
        <v>381</v>
      </c>
      <c r="DP4" s="342" t="s">
        <v>381</v>
      </c>
      <c r="DQ4" s="342" t="s">
        <v>381</v>
      </c>
      <c r="DR4" s="342" t="s">
        <v>381</v>
      </c>
      <c r="DS4" s="342" t="s">
        <v>381</v>
      </c>
    </row>
    <row r="5" spans="1:123">
      <c r="A5" s="137">
        <v>2013</v>
      </c>
      <c r="B5" s="137">
        <v>4</v>
      </c>
      <c r="C5" s="137" t="s">
        <v>122</v>
      </c>
      <c r="D5" s="340">
        <f>ROUND(SUMIFS(Trabajo!$P:$P,Trabajo!$E:$E,'Trab_Sectores_productivos (2)'!DE$1,Trabajo!$C:$C,'Trab_Sectores_productivos (2)'!$C5,Trabajo!$A:$A,'Trab_Sectores_productivos (2)'!$A5),2)</f>
        <v>25.54</v>
      </c>
      <c r="E5" s="340">
        <f>ROUND(SUMIFS(Trabajo!$P:$P,Trabajo!$E:$E,'Trab_Sectores_productivos (2)'!DF$1,Trabajo!$C:$C,'Trab_Sectores_productivos (2)'!$C5,Trabajo!$A:$A,'Trab_Sectores_productivos (2)'!$A5),2)</f>
        <v>1.03</v>
      </c>
      <c r="F5" s="340">
        <f>ROUND(SUMIFS(Trabajo!$P:$P,Trabajo!$E:$E,'Trab_Sectores_productivos (2)'!DG$1,Trabajo!$C:$C,'Trab_Sectores_productivos (2)'!$C5,Trabajo!$A:$A,'Trab_Sectores_productivos (2)'!$A5),2)</f>
        <v>5.1100000000000003</v>
      </c>
      <c r="G5" s="340">
        <f>ROUND(SUMIFS(Trabajo!$P:$P,Trabajo!$E:$E,'Trab_Sectores_productivos (2)'!DH$1,Trabajo!$C:$C,'Trab_Sectores_productivos (2)'!$C5,Trabajo!$A:$A,'Trab_Sectores_productivos (2)'!$A5),2)</f>
        <v>6.59</v>
      </c>
      <c r="H5" s="340">
        <f>ROUND(SUMIFS(Trabajo!$P:$P,Trabajo!$E:$E,'Trab_Sectores_productivos (2)'!DI$1,Trabajo!$C:$C,'Trab_Sectores_productivos (2)'!$C5,Trabajo!$A:$A,'Trab_Sectores_productivos (2)'!$A5),2)</f>
        <v>4.22</v>
      </c>
      <c r="I5" s="340">
        <f>ROUND(SUMIFS(Trabajo!$P:$P,Trabajo!$E:$E,'Trab_Sectores_productivos (2)'!DJ$1,Trabajo!$C:$C,'Trab_Sectores_productivos (2)'!$C5,Trabajo!$A:$A,'Trab_Sectores_productivos (2)'!$A5),2)</f>
        <v>11.59</v>
      </c>
      <c r="J5" s="340">
        <f>ROUND(SUMIFS(Trabajo!$P:$P,Trabajo!$E:$E,'Trab_Sectores_productivos (2)'!DK$1,Trabajo!$C:$C,'Trab_Sectores_productivos (2)'!$C5,Trabajo!$A:$A,'Trab_Sectores_productivos (2)'!$A5),2)</f>
        <v>26.19</v>
      </c>
      <c r="K5" s="340">
        <f>ROUND(SUMIFS(Trabajo!$P:$P,Trabajo!$E:$E,'Trab_Sectores_productivos (2)'!DL$1,Trabajo!$C:$C,'Trab_Sectores_productivos (2)'!$C5,Trabajo!$A:$A,'Trab_Sectores_productivos (2)'!$A5),2)</f>
        <v>114.61</v>
      </c>
      <c r="L5" s="340">
        <f>ROUND(SUMIFS(Trabajo!$P:$P,Trabajo!$E:$E,'Trab_Sectores_productivos (2)'!DM$1,Trabajo!$C:$C,'Trab_Sectores_productivos (2)'!$C5,Trabajo!$A:$A,'Trab_Sectores_productivos (2)'!$A5),2)</f>
        <v>10.33</v>
      </c>
      <c r="M5" s="340">
        <f>ROUND(SUMIFS(Trabajo!$P:$P,Trabajo!$E:$E,'Trab_Sectores_productivos (2)'!DN$1,Trabajo!$C:$C,'Trab_Sectores_productivos (2)'!$C5,Trabajo!$A:$A,'Trab_Sectores_productivos (2)'!$A5),2)</f>
        <v>14.56</v>
      </c>
      <c r="N5" s="340">
        <f>ROUND(SUMIFS(Trabajo!$P:$P,Trabajo!$E:$E,'Trab_Sectores_productivos (2)'!DO$1,Trabajo!$C:$C,'Trab_Sectores_productivos (2)'!$C5,Trabajo!$A:$A,'Trab_Sectores_productivos (2)'!$A5),2)</f>
        <v>15.79</v>
      </c>
      <c r="O5" s="340">
        <f>ROUND(SUMIFS(Trabajo!$P:$P,Trabajo!$E:$E,'Trab_Sectores_productivos (2)'!DP$1,Trabajo!$C:$C,'Trab_Sectores_productivos (2)'!$C5,Trabajo!$A:$A,'Trab_Sectores_productivos (2)'!$A5),2)</f>
        <v>6.01</v>
      </c>
      <c r="P5" s="340">
        <f>ROUND(SUMIFS(Trabajo!$P:$P,Trabajo!$E:$E,'Trab_Sectores_productivos (2)'!DQ$1,Trabajo!$C:$C,'Trab_Sectores_productivos (2)'!$C5,Trabajo!$A:$A,'Trab_Sectores_productivos (2)'!$A5),2)</f>
        <v>11.84</v>
      </c>
      <c r="Q5" s="340">
        <f>ROUND(SUMIFS(Trabajo!$P:$P,Trabajo!$E:$E,'Trab_Sectores_productivos (2)'!DR$1,Trabajo!$C:$C,'Trab_Sectores_productivos (2)'!$C5,Trabajo!$A:$A,'Trab_Sectores_productivos (2)'!$A5),2)</f>
        <v>1.86</v>
      </c>
      <c r="R5" s="340">
        <f>ROUND(SUMIFS(Trabajo!$P:$P,Trabajo!$E:$E,'Trab_Sectores_productivos (2)'!DS$1,Trabajo!$C:$C,'Trab_Sectores_productivos (2)'!$C5,Trabajo!$A:$A,'Trab_Sectores_productivos (2)'!$A5),2)</f>
        <v>3.63</v>
      </c>
      <c r="S5" s="341">
        <f>ROUND(SUMIFS(Trabajo!$Q:$Q,Trabajo!$E:$E,'Trab_Sectores_productivos (2)'!DE$1,Trabajo!$C:$C,'Trab_Sectores_productivos (2)'!$C5,Trabajo!$A:$A,'Trab_Sectores_productivos (2)'!$A5),2)</f>
        <v>11.38</v>
      </c>
      <c r="T5" s="341">
        <f>ROUND(SUMIFS(Trabajo!$Q:$Q,Trabajo!$E:$E,'Trab_Sectores_productivos (2)'!DF$1,Trabajo!$C:$C,'Trab_Sectores_productivos (2)'!$C5,Trabajo!$A:$A,'Trab_Sectores_productivos (2)'!$A5),2)</f>
        <v>0.46</v>
      </c>
      <c r="U5" s="341">
        <f>ROUND(SUMIFS(Trabajo!$Q:$Q,Trabajo!$E:$E,'Trab_Sectores_productivos (2)'!DG$1,Trabajo!$C:$C,'Trab_Sectores_productivos (2)'!$C5,Trabajo!$A:$A,'Trab_Sectores_productivos (2)'!$A5),2)</f>
        <v>2.2799999999999998</v>
      </c>
      <c r="V5" s="341">
        <f>ROUND(SUMIFS(Trabajo!$Q:$Q,Trabajo!$E:$E,'Trab_Sectores_productivos (2)'!DH$1,Trabajo!$C:$C,'Trab_Sectores_productivos (2)'!$C5,Trabajo!$A:$A,'Trab_Sectores_productivos (2)'!$A5),2)</f>
        <v>2.93</v>
      </c>
      <c r="W5" s="341">
        <f>ROUND(SUMIFS(Trabajo!$Q:$Q,Trabajo!$E:$E,'Trab_Sectores_productivos (2)'!DI$1,Trabajo!$C:$C,'Trab_Sectores_productivos (2)'!$C5,Trabajo!$A:$A,'Trab_Sectores_productivos (2)'!$A5),2)</f>
        <v>1.88</v>
      </c>
      <c r="X5" s="341">
        <f>ROUND(SUMIFS(Trabajo!$Q:$Q,Trabajo!$E:$E,'Trab_Sectores_productivos (2)'!DJ$1,Trabajo!$C:$C,'Trab_Sectores_productivos (2)'!$C5,Trabajo!$A:$A,'Trab_Sectores_productivos (2)'!$A5),2)</f>
        <v>5.16</v>
      </c>
      <c r="Y5" s="341">
        <f>ROUND(SUMIFS(Trabajo!$Q:$Q,Trabajo!$E:$E,'Trab_Sectores_productivos (2)'!DK$1,Trabajo!$C:$C,'Trab_Sectores_productivos (2)'!$C5,Trabajo!$A:$A,'Trab_Sectores_productivos (2)'!$A5),2)</f>
        <v>11.67</v>
      </c>
      <c r="Z5" s="341">
        <f>ROUND(SUMIFS(Trabajo!$Q:$Q,Trabajo!$E:$E,'Trab_Sectores_productivos (2)'!DL$1,Trabajo!$C:$C,'Trab_Sectores_productivos (2)'!$C5,Trabajo!$A:$A,'Trab_Sectores_productivos (2)'!$A5),2)</f>
        <v>51.06</v>
      </c>
      <c r="AA5" s="341">
        <f>ROUND(SUMIFS(Trabajo!$Q:$Q,Trabajo!$E:$E,'Trab_Sectores_productivos (2)'!DM$1,Trabajo!$C:$C,'Trab_Sectores_productivos (2)'!$C5,Trabajo!$A:$A,'Trab_Sectores_productivos (2)'!$A5),2)</f>
        <v>4.5999999999999996</v>
      </c>
      <c r="AB5" s="341">
        <f>ROUND(SUMIFS(Trabajo!$Q:$Q,Trabajo!$E:$E,'Trab_Sectores_productivos (2)'!DN$1,Trabajo!$C:$C,'Trab_Sectores_productivos (2)'!$C5,Trabajo!$A:$A,'Trab_Sectores_productivos (2)'!$A5),2)</f>
        <v>6.49</v>
      </c>
      <c r="AC5" s="341">
        <f>ROUND(SUMIFS(Trabajo!$Q:$Q,Trabajo!$E:$E,'Trab_Sectores_productivos (2)'!DO$1,Trabajo!$C:$C,'Trab_Sectores_productivos (2)'!$C5,Trabajo!$A:$A,'Trab_Sectores_productivos (2)'!$A5),2)</f>
        <v>7.04</v>
      </c>
      <c r="AD5" s="341">
        <f>ROUND(SUMIFS(Trabajo!$Q:$Q,Trabajo!$E:$E,'Trab_Sectores_productivos (2)'!DP$1,Trabajo!$C:$C,'Trab_Sectores_productivos (2)'!$C5,Trabajo!$A:$A,'Trab_Sectores_productivos (2)'!$A5),2)</f>
        <v>2.68</v>
      </c>
      <c r="AE5" s="341">
        <f>ROUND(SUMIFS(Trabajo!$Q:$Q,Trabajo!$E:$E,'Trab_Sectores_productivos (2)'!DQ$1,Trabajo!$C:$C,'Trab_Sectores_productivos (2)'!$C5,Trabajo!$A:$A,'Trab_Sectores_productivos (2)'!$A5),2)</f>
        <v>5.28</v>
      </c>
      <c r="AF5" s="341">
        <f>ROUND(SUMIFS(Trabajo!$Q:$Q,Trabajo!$E:$E,'Trab_Sectores_productivos (2)'!DR$1,Trabajo!$C:$C,'Trab_Sectores_productivos (2)'!$C5,Trabajo!$A:$A,'Trab_Sectores_productivos (2)'!$A5),2)</f>
        <v>0.83</v>
      </c>
      <c r="AG5" s="341">
        <f>ROUND(SUMIFS(Trabajo!$Q:$Q,Trabajo!$E:$E,'Trab_Sectores_productivos (2)'!DS$1,Trabajo!$C:$C,'Trab_Sectores_productivos (2)'!$C5,Trabajo!$A:$A,'Trab_Sectores_productivos (2)'!$A5),2)</f>
        <v>1.62</v>
      </c>
      <c r="AH5" s="340">
        <f>ROUND(SUMIFS(Trabajo!$R:$R,Trabajo!$E:$E,'Trab_Sectores_productivos (2)'!DE$1,Trabajo!$C:$C,'Trab_Sectores_productivos (2)'!$C5,Trabajo!$A:$A,'Trab_Sectores_productivos (2)'!$A5),2)</f>
        <v>10.36</v>
      </c>
      <c r="AI5" s="340">
        <f>ROUND(SUMIFS(Trabajo!$R:$R,Trabajo!$E:$E,'Trab_Sectores_productivos (2)'!DF$1,Trabajo!$C:$C,'Trab_Sectores_productivos (2)'!$C5,Trabajo!$A:$A,'Trab_Sectores_productivos (2)'!$A5),2)</f>
        <v>0.42</v>
      </c>
      <c r="AJ5" s="340">
        <f>ROUND(SUMIFS(Trabajo!$R:$R,Trabajo!$E:$E,'Trab_Sectores_productivos (2)'!DG$1,Trabajo!$C:$C,'Trab_Sectores_productivos (2)'!$C5,Trabajo!$A:$A,'Trab_Sectores_productivos (2)'!$A5),2)</f>
        <v>2.0699999999999998</v>
      </c>
      <c r="AK5" s="340">
        <f>ROUND(SUMIFS(Trabajo!$R:$R,Trabajo!$E:$E,'Trab_Sectores_productivos (2)'!DH$1,Trabajo!$C:$C,'Trab_Sectores_productivos (2)'!$C5,Trabajo!$A:$A,'Trab_Sectores_productivos (2)'!$A5),2)</f>
        <v>2.67</v>
      </c>
      <c r="AL5" s="340">
        <f>ROUND(SUMIFS(Trabajo!$R:$R,Trabajo!$E:$E,'Trab_Sectores_productivos (2)'!DI$1,Trabajo!$C:$C,'Trab_Sectores_productivos (2)'!$C5,Trabajo!$A:$A,'Trab_Sectores_productivos (2)'!$A5),2)</f>
        <v>1.71</v>
      </c>
      <c r="AM5" s="340">
        <f>ROUND(SUMIFS(Trabajo!$R:$R,Trabajo!$E:$E,'Trab_Sectores_productivos (2)'!DJ$1,Trabajo!$C:$C,'Trab_Sectores_productivos (2)'!$C5,Trabajo!$A:$A,'Trab_Sectores_productivos (2)'!$A5),2)</f>
        <v>4.7</v>
      </c>
      <c r="AN5" s="340">
        <f>ROUND(SUMIFS(Trabajo!$R:$R,Trabajo!$E:$E,'Trab_Sectores_productivos (2)'!DK$1,Trabajo!$C:$C,'Trab_Sectores_productivos (2)'!$C5,Trabajo!$A:$A,'Trab_Sectores_productivos (2)'!$A5),2)</f>
        <v>10.62</v>
      </c>
      <c r="AO5" s="340">
        <f>ROUND(SUMIFS(Trabajo!$R:$R,Trabajo!$E:$E,'Trab_Sectores_productivos (2)'!DL$1,Trabajo!$C:$C,'Trab_Sectores_productivos (2)'!$C5,Trabajo!$A:$A,'Trab_Sectores_productivos (2)'!$A5),2)</f>
        <v>46.48</v>
      </c>
      <c r="AP5" s="340">
        <f>ROUND(SUMIFS(Trabajo!$R:$R,Trabajo!$E:$E,'Trab_Sectores_productivos (2)'!DM$1,Trabajo!$C:$C,'Trab_Sectores_productivos (2)'!$C5,Trabajo!$A:$A,'Trab_Sectores_productivos (2)'!$A5),2)</f>
        <v>4.1900000000000004</v>
      </c>
      <c r="AQ5" s="340">
        <f>ROUND(SUMIFS(Trabajo!$R:$R,Trabajo!$E:$E,'Trab_Sectores_productivos (2)'!DN$1,Trabajo!$C:$C,'Trab_Sectores_productivos (2)'!$C5,Trabajo!$A:$A,'Trab_Sectores_productivos (2)'!$A5),2)</f>
        <v>5.9</v>
      </c>
      <c r="AR5" s="340">
        <f>ROUND(SUMIFS(Trabajo!$R:$R,Trabajo!$E:$E,'Trab_Sectores_productivos (2)'!DO$1,Trabajo!$C:$C,'Trab_Sectores_productivos (2)'!$C5,Trabajo!$A:$A,'Trab_Sectores_productivos (2)'!$A5),2)</f>
        <v>6.4</v>
      </c>
      <c r="AS5" s="340">
        <f>ROUND(SUMIFS(Trabajo!$R:$R,Trabajo!$E:$E,'Trab_Sectores_productivos (2)'!DP$1,Trabajo!$C:$C,'Trab_Sectores_productivos (2)'!$C5,Trabajo!$A:$A,'Trab_Sectores_productivos (2)'!$A5),2)</f>
        <v>2.44</v>
      </c>
      <c r="AT5" s="340">
        <f>ROUND(SUMIFS(Trabajo!$R:$R,Trabajo!$E:$E,'Trab_Sectores_productivos (2)'!DQ$1,Trabajo!$C:$C,'Trab_Sectores_productivos (2)'!$C5,Trabajo!$A:$A,'Trab_Sectores_productivos (2)'!$A5),2)</f>
        <v>4.8</v>
      </c>
      <c r="AU5" s="340">
        <f>ROUND(SUMIFS(Trabajo!$R:$R,Trabajo!$E:$E,'Trab_Sectores_productivos (2)'!DR$1,Trabajo!$C:$C,'Trab_Sectores_productivos (2)'!$C5,Trabajo!$A:$A,'Trab_Sectores_productivos (2)'!$A5),2)</f>
        <v>0.76</v>
      </c>
      <c r="AV5" s="340">
        <f>ROUND(SUMIFS(Trabajo!$R:$R,Trabajo!$E:$E,'Trab_Sectores_productivos (2)'!DS$1,Trabajo!$C:$C,'Trab_Sectores_productivos (2)'!$C5,Trabajo!$A:$A,'Trab_Sectores_productivos (2)'!$A5),2)</f>
        <v>1.47</v>
      </c>
      <c r="AW5" s="341">
        <f>ROUND(SUMIFS(Trabajo!$S:$S,Trabajo!$E:$E,'Trab_Sectores_productivos (2)'!DE$1,Trabajo!$C:$C,'Trab_Sectores_productivos (2)'!$C5,Trabajo!$A:$A,'Trab_Sectores_productivos (2)'!$A5),2)</f>
        <v>0.48</v>
      </c>
      <c r="AX5" s="341">
        <f>ROUND(SUMIFS(Trabajo!$S:$S,Trabajo!$E:$E,'Trab_Sectores_productivos (2)'!DF$1,Trabajo!$C:$C,'Trab_Sectores_productivos (2)'!$C5,Trabajo!$A:$A,'Trab_Sectores_productivos (2)'!$A5),2)</f>
        <v>0.02</v>
      </c>
      <c r="AY5" s="341">
        <f>ROUND(SUMIFS(Trabajo!$S:$S,Trabajo!$E:$E,'Trab_Sectores_productivos (2)'!DG$1,Trabajo!$C:$C,'Trab_Sectores_productivos (2)'!$C5,Trabajo!$A:$A,'Trab_Sectores_productivos (2)'!$A5),2)</f>
        <v>0.1</v>
      </c>
      <c r="AZ5" s="341">
        <f>ROUND(SUMIFS(Trabajo!$S:$S,Trabajo!$E:$E,'Trab_Sectores_productivos (2)'!DH$1,Trabajo!$C:$C,'Trab_Sectores_productivos (2)'!$C5,Trabajo!$A:$A,'Trab_Sectores_productivos (2)'!$A5),2)</f>
        <v>0.12</v>
      </c>
      <c r="BA5" s="341">
        <f>ROUND(SUMIFS(Trabajo!$S:$S,Trabajo!$E:$E,'Trab_Sectores_productivos (2)'!DI$1,Trabajo!$C:$C,'Trab_Sectores_productivos (2)'!$C5,Trabajo!$A:$A,'Trab_Sectores_productivos (2)'!$A5),2)</f>
        <v>0.08</v>
      </c>
      <c r="BB5" s="341">
        <f>ROUND(SUMIFS(Trabajo!$S:$S,Trabajo!$E:$E,'Trab_Sectores_productivos (2)'!DJ$1,Trabajo!$C:$C,'Trab_Sectores_productivos (2)'!$C5,Trabajo!$A:$A,'Trab_Sectores_productivos (2)'!$A5),2)</f>
        <v>0.22</v>
      </c>
      <c r="BC5" s="341">
        <f>ROUND(SUMIFS(Trabajo!$S:$S,Trabajo!$E:$E,'Trab_Sectores_productivos (2)'!DK$1,Trabajo!$C:$C,'Trab_Sectores_productivos (2)'!$C5,Trabajo!$A:$A,'Trab_Sectores_productivos (2)'!$A5),2)</f>
        <v>0.49</v>
      </c>
      <c r="BD5" s="341">
        <f>ROUND(SUMIFS(Trabajo!$S:$S,Trabajo!$E:$E,'Trab_Sectores_productivos (2)'!DL$1,Trabajo!$C:$C,'Trab_Sectores_productivos (2)'!$C5,Trabajo!$A:$A,'Trab_Sectores_productivos (2)'!$A5),2)</f>
        <v>2.15</v>
      </c>
      <c r="BE5" s="341">
        <f>ROUND(SUMIFS(Trabajo!$S:$S,Trabajo!$E:$E,'Trab_Sectores_productivos (2)'!DM$1,Trabajo!$C:$C,'Trab_Sectores_productivos (2)'!$C5,Trabajo!$A:$A,'Trab_Sectores_productivos (2)'!$A5),2)</f>
        <v>0.19</v>
      </c>
      <c r="BF5" s="341">
        <f>ROUND(SUMIFS(Trabajo!$S:$S,Trabajo!$E:$E,'Trab_Sectores_productivos (2)'!DN$1,Trabajo!$C:$C,'Trab_Sectores_productivos (2)'!$C5,Trabajo!$A:$A,'Trab_Sectores_productivos (2)'!$A5),2)</f>
        <v>0.27</v>
      </c>
      <c r="BG5" s="341">
        <f>ROUND(SUMIFS(Trabajo!$S:$S,Trabajo!$E:$E,'Trab_Sectores_productivos (2)'!DO$1,Trabajo!$C:$C,'Trab_Sectores_productivos (2)'!$C5,Trabajo!$A:$A,'Trab_Sectores_productivos (2)'!$A5),2)</f>
        <v>0.3</v>
      </c>
      <c r="BH5" s="341">
        <f>ROUND(SUMIFS(Trabajo!$S:$S,Trabajo!$E:$E,'Trab_Sectores_productivos (2)'!DP$1,Trabajo!$C:$C,'Trab_Sectores_productivos (2)'!$C5,Trabajo!$A:$A,'Trab_Sectores_productivos (2)'!$A5),2)</f>
        <v>0.11</v>
      </c>
      <c r="BI5" s="341">
        <f>ROUND(SUMIFS(Trabajo!$S:$S,Trabajo!$E:$E,'Trab_Sectores_productivos (2)'!DQ$1,Trabajo!$C:$C,'Trab_Sectores_productivos (2)'!$C5,Trabajo!$A:$A,'Trab_Sectores_productivos (2)'!$A5),2)</f>
        <v>0.22</v>
      </c>
      <c r="BJ5" s="341">
        <f>ROUND(SUMIFS(Trabajo!$S:$S,Trabajo!$E:$E,'Trab_Sectores_productivos (2)'!DR$1,Trabajo!$C:$C,'Trab_Sectores_productivos (2)'!$C5,Trabajo!$A:$A,'Trab_Sectores_productivos (2)'!$A5),2)</f>
        <v>0.03</v>
      </c>
      <c r="BK5" s="341">
        <f>ROUND(SUMIFS(Trabajo!$S:$S,Trabajo!$E:$E,'Trab_Sectores_productivos (2)'!DS$1,Trabajo!$C:$C,'Trab_Sectores_productivos (2)'!$C5,Trabajo!$A:$A,'Trab_Sectores_productivos (2)'!$A5),2)</f>
        <v>7.0000000000000007E-2</v>
      </c>
      <c r="BL5" s="340">
        <f>ROUND(SUMIFS(Trabajo!$T:$T,Trabajo!$E:$E,'Trab_Sectores_productivos (2)'!DE$1,Trabajo!$C:$C,'Trab_Sectores_productivos (2)'!$C5,Trabajo!$A:$A,'Trab_Sectores_productivos (2)'!$A5),2)</f>
        <v>0.09</v>
      </c>
      <c r="BM5" s="340">
        <f>ROUND(SUMIFS(Trabajo!$T:$T,Trabajo!$E:$E,'Trab_Sectores_productivos (2)'!DF$1,Trabajo!$C:$C,'Trab_Sectores_productivos (2)'!$C5,Trabajo!$A:$A,'Trab_Sectores_productivos (2)'!$A5),2)</f>
        <v>0</v>
      </c>
      <c r="BN5" s="340">
        <f>ROUND(SUMIFS(Trabajo!$T:$T,Trabajo!$E:$E,'Trab_Sectores_productivos (2)'!DG$1,Trabajo!$C:$C,'Trab_Sectores_productivos (2)'!$C5,Trabajo!$A:$A,'Trab_Sectores_productivos (2)'!$A5),2)</f>
        <v>0.02</v>
      </c>
      <c r="BO5" s="340">
        <f>ROUND(SUMIFS(Trabajo!$T:$T,Trabajo!$E:$E,'Trab_Sectores_productivos (2)'!DH$1,Trabajo!$C:$C,'Trab_Sectores_productivos (2)'!$C5,Trabajo!$A:$A,'Trab_Sectores_productivos (2)'!$A5),2)</f>
        <v>0.02</v>
      </c>
      <c r="BP5" s="340">
        <f>ROUND(SUMIFS(Trabajo!$T:$T,Trabajo!$E:$E,'Trab_Sectores_productivos (2)'!DI$1,Trabajo!$C:$C,'Trab_Sectores_productivos (2)'!$C5,Trabajo!$A:$A,'Trab_Sectores_productivos (2)'!$A5),2)</f>
        <v>0.02</v>
      </c>
      <c r="BQ5" s="340">
        <f>ROUND(SUMIFS(Trabajo!$T:$T,Trabajo!$E:$E,'Trab_Sectores_productivos (2)'!DJ$1,Trabajo!$C:$C,'Trab_Sectores_productivos (2)'!$C5,Trabajo!$A:$A,'Trab_Sectores_productivos (2)'!$A5),2)</f>
        <v>0.04</v>
      </c>
      <c r="BR5" s="340">
        <f>ROUND(SUMIFS(Trabajo!$T:$T,Trabajo!$E:$E,'Trab_Sectores_productivos (2)'!DK$1,Trabajo!$C:$C,'Trab_Sectores_productivos (2)'!$C5,Trabajo!$A:$A,'Trab_Sectores_productivos (2)'!$A5),2)</f>
        <v>0.1</v>
      </c>
      <c r="BS5" s="340">
        <f>ROUND(SUMIFS(Trabajo!$T:$T,Trabajo!$E:$E,'Trab_Sectores_productivos (2)'!DL$1,Trabajo!$C:$C,'Trab_Sectores_productivos (2)'!$C5,Trabajo!$A:$A,'Trab_Sectores_productivos (2)'!$A5),2)</f>
        <v>0.42</v>
      </c>
      <c r="BT5" s="340">
        <f>ROUND(SUMIFS(Trabajo!$T:$T,Trabajo!$E:$E,'Trab_Sectores_productivos (2)'!DM$1,Trabajo!$C:$C,'Trab_Sectores_productivos (2)'!$C5,Trabajo!$A:$A,'Trab_Sectores_productivos (2)'!$A5),2)</f>
        <v>0.04</v>
      </c>
      <c r="BU5" s="340">
        <f>ROUND(SUMIFS(Trabajo!$T:$T,Trabajo!$E:$E,'Trab_Sectores_productivos (2)'!DN$1,Trabajo!$C:$C,'Trab_Sectores_productivos (2)'!$C5,Trabajo!$A:$A,'Trab_Sectores_productivos (2)'!$A5),2)</f>
        <v>0.05</v>
      </c>
      <c r="BV5" s="340">
        <f>ROUND(SUMIFS(Trabajo!$T:$T,Trabajo!$E:$E,'Trab_Sectores_productivos (2)'!DO$1,Trabajo!$C:$C,'Trab_Sectores_productivos (2)'!$C5,Trabajo!$A:$A,'Trab_Sectores_productivos (2)'!$A5),2)</f>
        <v>0.06</v>
      </c>
      <c r="BW5" s="340">
        <f>ROUND(SUMIFS(Trabajo!$T:$T,Trabajo!$E:$E,'Trab_Sectores_productivos (2)'!DP$1,Trabajo!$C:$C,'Trab_Sectores_productivos (2)'!$C5,Trabajo!$A:$A,'Trab_Sectores_productivos (2)'!$A5),2)</f>
        <v>0.02</v>
      </c>
      <c r="BX5" s="340">
        <f>ROUND(SUMIFS(Trabajo!$T:$T,Trabajo!$E:$E,'Trab_Sectores_productivos (2)'!DQ$1,Trabajo!$C:$C,'Trab_Sectores_productivos (2)'!$C5,Trabajo!$A:$A,'Trab_Sectores_productivos (2)'!$A5),2)</f>
        <v>0.04</v>
      </c>
      <c r="BY5" s="340">
        <f>ROUND(SUMIFS(Trabajo!$T:$T,Trabajo!$E:$E,'Trab_Sectores_productivos (2)'!DR$1,Trabajo!$C:$C,'Trab_Sectores_productivos (2)'!$C5,Trabajo!$A:$A,'Trab_Sectores_productivos (2)'!$A5),2)</f>
        <v>0.01</v>
      </c>
      <c r="BZ5" s="340">
        <f>ROUND(SUMIFS(Trabajo!$T:$T,Trabajo!$E:$E,'Trab_Sectores_productivos (2)'!DS$1,Trabajo!$C:$C,'Trab_Sectores_productivos (2)'!$C5,Trabajo!$A:$A,'Trab_Sectores_productivos (2)'!$A5),2)</f>
        <v>0.01</v>
      </c>
      <c r="CA5" s="341">
        <f>ROUND(SUMIFS(Trabajo!$U:$U,Trabajo!$E:$E,'Trab_Sectores_productivos (2)'!DE$1,Trabajo!$C:$C,'Trab_Sectores_productivos (2)'!$C5,Trabajo!$A:$A,'Trab_Sectores_productivos (2)'!$A5),2)</f>
        <v>18.010000000000002</v>
      </c>
      <c r="CB5" s="341">
        <f>ROUND(SUMIFS(Trabajo!$U:$U,Trabajo!$E:$E,'Trab_Sectores_productivos (2)'!DF$1,Trabajo!$C:$C,'Trab_Sectores_productivos (2)'!$C5,Trabajo!$A:$A,'Trab_Sectores_productivos (2)'!$A5),2)</f>
        <v>0.72</v>
      </c>
      <c r="CC5" s="341">
        <f>ROUND(SUMIFS(Trabajo!$U:$U,Trabajo!$E:$E,'Trab_Sectores_productivos (2)'!DG$1,Trabajo!$C:$C,'Trab_Sectores_productivos (2)'!$C5,Trabajo!$A:$A,'Trab_Sectores_productivos (2)'!$A5),2)</f>
        <v>3.6</v>
      </c>
      <c r="CD5" s="341">
        <f>ROUND(SUMIFS(Trabajo!$U:$U,Trabajo!$E:$E,'Trab_Sectores_productivos (2)'!DH$1,Trabajo!$C:$C,'Trab_Sectores_productivos (2)'!$C5,Trabajo!$A:$A,'Trab_Sectores_productivos (2)'!$A5),2)</f>
        <v>4.6399999999999997</v>
      </c>
      <c r="CE5" s="341">
        <f>ROUND(SUMIFS(Trabajo!$U:$U,Trabajo!$E:$E,'Trab_Sectores_productivos (2)'!DI$1,Trabajo!$C:$C,'Trab_Sectores_productivos (2)'!$C5,Trabajo!$A:$A,'Trab_Sectores_productivos (2)'!$A5),2)</f>
        <v>2.98</v>
      </c>
      <c r="CF5" s="341">
        <f>ROUND(SUMIFS(Trabajo!$U:$U,Trabajo!$E:$E,'Trab_Sectores_productivos (2)'!DJ$1,Trabajo!$C:$C,'Trab_Sectores_productivos (2)'!$C5,Trabajo!$A:$A,'Trab_Sectores_productivos (2)'!$A5),2)</f>
        <v>8.17</v>
      </c>
      <c r="CG5" s="341">
        <f>ROUND(SUMIFS(Trabajo!$U:$U,Trabajo!$E:$E,'Trab_Sectores_productivos (2)'!DK$1,Trabajo!$C:$C,'Trab_Sectores_productivos (2)'!$C5,Trabajo!$A:$A,'Trab_Sectores_productivos (2)'!$A5),2)</f>
        <v>18.47</v>
      </c>
      <c r="CH5" s="341">
        <f>ROUND(SUMIFS(Trabajo!$U:$U,Trabajo!$E:$E,'Trab_Sectores_productivos (2)'!DL$1,Trabajo!$C:$C,'Trab_Sectores_productivos (2)'!$C5,Trabajo!$A:$A,'Trab_Sectores_productivos (2)'!$A5),2)</f>
        <v>80.819999999999993</v>
      </c>
      <c r="CI5" s="341">
        <f>ROUND(SUMIFS(Trabajo!$U:$U,Trabajo!$E:$E,'Trab_Sectores_productivos (2)'!DM$1,Trabajo!$C:$C,'Trab_Sectores_productivos (2)'!$C5,Trabajo!$A:$A,'Trab_Sectores_productivos (2)'!$A5),2)</f>
        <v>7.29</v>
      </c>
      <c r="CJ5" s="341">
        <f>ROUND(SUMIFS(Trabajo!$U:$U,Trabajo!$E:$E,'Trab_Sectores_productivos (2)'!DN$1,Trabajo!$C:$C,'Trab_Sectores_productivos (2)'!$C5,Trabajo!$A:$A,'Trab_Sectores_productivos (2)'!$A5),2)</f>
        <v>10.27</v>
      </c>
      <c r="CK5" s="341">
        <f>ROUND(SUMIFS(Trabajo!$U:$U,Trabajo!$E:$E,'Trab_Sectores_productivos (2)'!DO$1,Trabajo!$C:$C,'Trab_Sectores_productivos (2)'!$C5,Trabajo!$A:$A,'Trab_Sectores_productivos (2)'!$A5),2)</f>
        <v>11.14</v>
      </c>
      <c r="CL5" s="341">
        <f>ROUND(SUMIFS(Trabajo!$U:$U,Trabajo!$E:$E,'Trab_Sectores_productivos (2)'!DP$1,Trabajo!$C:$C,'Trab_Sectores_productivos (2)'!$C5,Trabajo!$A:$A,'Trab_Sectores_productivos (2)'!$A5),2)</f>
        <v>4.24</v>
      </c>
      <c r="CM5" s="341">
        <f>ROUND(SUMIFS(Trabajo!$U:$U,Trabajo!$E:$E,'Trab_Sectores_productivos (2)'!DQ$1,Trabajo!$C:$C,'Trab_Sectores_productivos (2)'!$C5,Trabajo!$A:$A,'Trab_Sectores_productivos (2)'!$A5),2)</f>
        <v>8.35</v>
      </c>
      <c r="CN5" s="341">
        <f>ROUND(SUMIFS(Trabajo!$U:$U,Trabajo!$E:$E,'Trab_Sectores_productivos (2)'!DR$1,Trabajo!$C:$C,'Trab_Sectores_productivos (2)'!$C5,Trabajo!$A:$A,'Trab_Sectores_productivos (2)'!$A5),2)</f>
        <v>1.31</v>
      </c>
      <c r="CO5" s="341">
        <f>ROUND(SUMIFS(Trabajo!$U:$U,Trabajo!$E:$E,'Trab_Sectores_productivos (2)'!DS$1,Trabajo!$C:$C,'Trab_Sectores_productivos (2)'!$C5,Trabajo!$A:$A,'Trab_Sectores_productivos (2)'!$A5),2)</f>
        <v>2.56</v>
      </c>
      <c r="CP5" s="340">
        <f>ROUND(SUMIFS(Trabajo!$V:$V,Trabajo!$E:$E,'Trab_Sectores_productivos (2)'!DE$1,Trabajo!$C:$C,'Trab_Sectores_productivos (2)'!$C5,Trabajo!$A:$A,'Trab_Sectores_productivos (2)'!$A5),2)</f>
        <v>1.76</v>
      </c>
      <c r="CQ5" s="340">
        <f>ROUND(SUMIFS(Trabajo!$V:$V,Trabajo!$E:$E,'Trab_Sectores_productivos (2)'!DF$1,Trabajo!$C:$C,'Trab_Sectores_productivos (2)'!$C5,Trabajo!$A:$A,'Trab_Sectores_productivos (2)'!$A5),2)</f>
        <v>7.0000000000000007E-2</v>
      </c>
      <c r="CR5" s="340">
        <f>ROUND(SUMIFS(Trabajo!$V:$V,Trabajo!$E:$E,'Trab_Sectores_productivos (2)'!DG$1,Trabajo!$C:$C,'Trab_Sectores_productivos (2)'!$C5,Trabajo!$A:$A,'Trab_Sectores_productivos (2)'!$A5),2)</f>
        <v>0.35</v>
      </c>
      <c r="CS5" s="340">
        <f>ROUND(SUMIFS(Trabajo!$V:$V,Trabajo!$E:$E,'Trab_Sectores_productivos (2)'!DH$1,Trabajo!$C:$C,'Trab_Sectores_productivos (2)'!$C5,Trabajo!$A:$A,'Trab_Sectores_productivos (2)'!$A5),2)</f>
        <v>0.46</v>
      </c>
      <c r="CT5" s="340">
        <f>ROUND(SUMIFS(Trabajo!$V:$V,Trabajo!$E:$E,'Trab_Sectores_productivos (2)'!DI$1,Trabajo!$C:$C,'Trab_Sectores_productivos (2)'!$C5,Trabajo!$A:$A,'Trab_Sectores_productivos (2)'!$A5),2)</f>
        <v>0.28999999999999998</v>
      </c>
      <c r="CU5" s="340">
        <f>ROUND(SUMIFS(Trabajo!$V:$V,Trabajo!$E:$E,'Trab_Sectores_productivos (2)'!DJ$1,Trabajo!$C:$C,'Trab_Sectores_productivos (2)'!$C5,Trabajo!$A:$A,'Trab_Sectores_productivos (2)'!$A5),2)</f>
        <v>0.8</v>
      </c>
      <c r="CV5" s="340">
        <f>ROUND(SUMIFS(Trabajo!$V:$V,Trabajo!$E:$E,'Trab_Sectores_productivos (2)'!DK$1,Trabajo!$C:$C,'Trab_Sectores_productivos (2)'!$C5,Trabajo!$A:$A,'Trab_Sectores_productivos (2)'!$A5),2)</f>
        <v>1.81</v>
      </c>
      <c r="CW5" s="340">
        <f>ROUND(SUMIFS(Trabajo!$V:$V,Trabajo!$E:$E,'Trab_Sectores_productivos (2)'!DL$1,Trabajo!$C:$C,'Trab_Sectores_productivos (2)'!$C5,Trabajo!$A:$A,'Trab_Sectores_productivos (2)'!$A5),2)</f>
        <v>7.92</v>
      </c>
      <c r="CX5" s="340">
        <f>ROUND(SUMIFS(Trabajo!$V:$V,Trabajo!$E:$E,'Trab_Sectores_productivos (2)'!DM$1,Trabajo!$C:$C,'Trab_Sectores_productivos (2)'!$C5,Trabajo!$A:$A,'Trab_Sectores_productivos (2)'!$A5),2)</f>
        <v>0.71</v>
      </c>
      <c r="CY5" s="340">
        <f>ROUND(SUMIFS(Trabajo!$V:$V,Trabajo!$E:$E,'Trab_Sectores_productivos (2)'!DN$1,Trabajo!$C:$C,'Trab_Sectores_productivos (2)'!$C5,Trabajo!$A:$A,'Trab_Sectores_productivos (2)'!$A5),2)</f>
        <v>1.01</v>
      </c>
      <c r="CZ5" s="340">
        <f>ROUND(SUMIFS(Trabajo!$V:$V,Trabajo!$E:$E,'Trab_Sectores_productivos (2)'!DO$1,Trabajo!$C:$C,'Trab_Sectores_productivos (2)'!$C5,Trabajo!$A:$A,'Trab_Sectores_productivos (2)'!$A5),2)</f>
        <v>1.0900000000000001</v>
      </c>
      <c r="DA5" s="340">
        <f>ROUND(SUMIFS(Trabajo!$V:$V,Trabajo!$E:$E,'Trab_Sectores_productivos (2)'!DP$1,Trabajo!$C:$C,'Trab_Sectores_productivos (2)'!$C5,Trabajo!$A:$A,'Trab_Sectores_productivos (2)'!$A5),2)</f>
        <v>0.42</v>
      </c>
      <c r="DB5" s="340">
        <f>ROUND(SUMIFS(Trabajo!$V:$V,Trabajo!$E:$E,'Trab_Sectores_productivos (2)'!DQ$1,Trabajo!$C:$C,'Trab_Sectores_productivos (2)'!$C5,Trabajo!$A:$A,'Trab_Sectores_productivos (2)'!$A5),2)</f>
        <v>0.82</v>
      </c>
      <c r="DC5" s="340">
        <f>ROUND(SUMIFS(Trabajo!$V:$V,Trabajo!$E:$E,'Trab_Sectores_productivos (2)'!DR$1,Trabajo!$C:$C,'Trab_Sectores_productivos (2)'!$C5,Trabajo!$A:$A,'Trab_Sectores_productivos (2)'!$A5),2)</f>
        <v>0.13</v>
      </c>
      <c r="DD5" s="340">
        <f>ROUND(SUMIFS(Trabajo!$V:$V,Trabajo!$E:$E,'Trab_Sectores_productivos (2)'!DS$1,Trabajo!$C:$C,'Trab_Sectores_productivos (2)'!$C5,Trabajo!$A:$A,'Trab_Sectores_productivos (2)'!$A5),2)</f>
        <v>0.25</v>
      </c>
      <c r="DE5" s="342" t="s">
        <v>378</v>
      </c>
      <c r="DF5" s="342" t="s">
        <v>378</v>
      </c>
      <c r="DG5" s="342" t="s">
        <v>378</v>
      </c>
      <c r="DH5" s="342" t="s">
        <v>378</v>
      </c>
      <c r="DI5" s="342" t="s">
        <v>378</v>
      </c>
      <c r="DJ5" s="342" t="s">
        <v>378</v>
      </c>
      <c r="DK5" s="342" t="s">
        <v>378</v>
      </c>
      <c r="DL5" s="342" t="s">
        <v>378</v>
      </c>
      <c r="DM5" s="342" t="s">
        <v>378</v>
      </c>
      <c r="DN5" s="342" t="s">
        <v>378</v>
      </c>
      <c r="DO5" s="342" t="s">
        <v>378</v>
      </c>
      <c r="DP5" s="342" t="s">
        <v>378</v>
      </c>
      <c r="DQ5" s="342" t="s">
        <v>378</v>
      </c>
      <c r="DR5" s="342" t="s">
        <v>378</v>
      </c>
      <c r="DS5" s="342" t="s">
        <v>378</v>
      </c>
    </row>
    <row r="6" spans="1:123">
      <c r="A6" s="137">
        <v>2013</v>
      </c>
      <c r="B6" s="137">
        <v>5</v>
      </c>
      <c r="C6" s="137" t="s">
        <v>123</v>
      </c>
      <c r="D6" s="340">
        <f>ROUND(SUMIFS(Trabajo!$P:$P,Trabajo!$E:$E,'Trab_Sectores_productivos (2)'!DE$1,Trabajo!$C:$C,'Trab_Sectores_productivos (2)'!$C6,Trabajo!$A:$A,'Trab_Sectores_productivos (2)'!$A6),2)</f>
        <v>24.11</v>
      </c>
      <c r="E6" s="340">
        <f>ROUND(SUMIFS(Trabajo!$P:$P,Trabajo!$E:$E,'Trab_Sectores_productivos (2)'!DF$1,Trabajo!$C:$C,'Trab_Sectores_productivos (2)'!$C6,Trabajo!$A:$A,'Trab_Sectores_productivos (2)'!$A6),2)</f>
        <v>1.1499999999999999</v>
      </c>
      <c r="F6" s="340">
        <f>ROUND(SUMIFS(Trabajo!$P:$P,Trabajo!$E:$E,'Trab_Sectores_productivos (2)'!DG$1,Trabajo!$C:$C,'Trab_Sectores_productivos (2)'!$C6,Trabajo!$A:$A,'Trab_Sectores_productivos (2)'!$A6),2)</f>
        <v>5.29</v>
      </c>
      <c r="G6" s="340">
        <f>ROUND(SUMIFS(Trabajo!$P:$P,Trabajo!$E:$E,'Trab_Sectores_productivos (2)'!DH$1,Trabajo!$C:$C,'Trab_Sectores_productivos (2)'!$C6,Trabajo!$A:$A,'Trab_Sectores_productivos (2)'!$A6),2)</f>
        <v>7.61</v>
      </c>
      <c r="H6" s="340">
        <f>ROUND(SUMIFS(Trabajo!$P:$P,Trabajo!$E:$E,'Trab_Sectores_productivos (2)'!DI$1,Trabajo!$C:$C,'Trab_Sectores_productivos (2)'!$C6,Trabajo!$A:$A,'Trab_Sectores_productivos (2)'!$A6),2)</f>
        <v>4.24</v>
      </c>
      <c r="I6" s="340">
        <f>ROUND(SUMIFS(Trabajo!$P:$P,Trabajo!$E:$E,'Trab_Sectores_productivos (2)'!DJ$1,Trabajo!$C:$C,'Trab_Sectores_productivos (2)'!$C6,Trabajo!$A:$A,'Trab_Sectores_productivos (2)'!$A6),2)</f>
        <v>12.25</v>
      </c>
      <c r="J6" s="340">
        <f>ROUND(SUMIFS(Trabajo!$P:$P,Trabajo!$E:$E,'Trab_Sectores_productivos (2)'!DK$1,Trabajo!$C:$C,'Trab_Sectores_productivos (2)'!$C6,Trabajo!$A:$A,'Trab_Sectores_productivos (2)'!$A6),2)</f>
        <v>26.86</v>
      </c>
      <c r="K6" s="340">
        <f>ROUND(SUMIFS(Trabajo!$P:$P,Trabajo!$E:$E,'Trab_Sectores_productivos (2)'!DL$1,Trabajo!$C:$C,'Trab_Sectores_productivos (2)'!$C6,Trabajo!$A:$A,'Trab_Sectores_productivos (2)'!$A6),2)</f>
        <v>112.36</v>
      </c>
      <c r="L6" s="340">
        <f>ROUND(SUMIFS(Trabajo!$P:$P,Trabajo!$E:$E,'Trab_Sectores_productivos (2)'!DM$1,Trabajo!$C:$C,'Trab_Sectores_productivos (2)'!$C6,Trabajo!$A:$A,'Trab_Sectores_productivos (2)'!$A6),2)</f>
        <v>11.33</v>
      </c>
      <c r="M6" s="340">
        <f>ROUND(SUMIFS(Trabajo!$P:$P,Trabajo!$E:$E,'Trab_Sectores_productivos (2)'!DN$1,Trabajo!$C:$C,'Trab_Sectores_productivos (2)'!$C6,Trabajo!$A:$A,'Trab_Sectores_productivos (2)'!$A6),2)</f>
        <v>14.8</v>
      </c>
      <c r="N6" s="340">
        <f>ROUND(SUMIFS(Trabajo!$P:$P,Trabajo!$E:$E,'Trab_Sectores_productivos (2)'!DO$1,Trabajo!$C:$C,'Trab_Sectores_productivos (2)'!$C6,Trabajo!$A:$A,'Trab_Sectores_productivos (2)'!$A6),2)</f>
        <v>14.26</v>
      </c>
      <c r="O6" s="340">
        <f>ROUND(SUMIFS(Trabajo!$P:$P,Trabajo!$E:$E,'Trab_Sectores_productivos (2)'!DP$1,Trabajo!$C:$C,'Trab_Sectores_productivos (2)'!$C6,Trabajo!$A:$A,'Trab_Sectores_productivos (2)'!$A6),2)</f>
        <v>5.84</v>
      </c>
      <c r="P6" s="340">
        <f>ROUND(SUMIFS(Trabajo!$P:$P,Trabajo!$E:$E,'Trab_Sectores_productivos (2)'!DQ$1,Trabajo!$C:$C,'Trab_Sectores_productivos (2)'!$C6,Trabajo!$A:$A,'Trab_Sectores_productivos (2)'!$A6),2)</f>
        <v>11.83</v>
      </c>
      <c r="Q6" s="340">
        <f>ROUND(SUMIFS(Trabajo!$P:$P,Trabajo!$E:$E,'Trab_Sectores_productivos (2)'!DR$1,Trabajo!$C:$C,'Trab_Sectores_productivos (2)'!$C6,Trabajo!$A:$A,'Trab_Sectores_productivos (2)'!$A6),2)</f>
        <v>1.95</v>
      </c>
      <c r="R6" s="340">
        <f>ROUND(SUMIFS(Trabajo!$P:$P,Trabajo!$E:$E,'Trab_Sectores_productivos (2)'!DS$1,Trabajo!$C:$C,'Trab_Sectores_productivos (2)'!$C6,Trabajo!$A:$A,'Trab_Sectores_productivos (2)'!$A6),2)</f>
        <v>3.32</v>
      </c>
      <c r="S6" s="341">
        <f>ROUND(SUMIFS(Trabajo!$Q:$Q,Trabajo!$E:$E,'Trab_Sectores_productivos (2)'!DE$1,Trabajo!$C:$C,'Trab_Sectores_productivos (2)'!$C6,Trabajo!$A:$A,'Trab_Sectores_productivos (2)'!$A6),2)</f>
        <v>10.74</v>
      </c>
      <c r="T6" s="341">
        <f>ROUND(SUMIFS(Trabajo!$Q:$Q,Trabajo!$E:$E,'Trab_Sectores_productivos (2)'!DF$1,Trabajo!$C:$C,'Trab_Sectores_productivos (2)'!$C6,Trabajo!$A:$A,'Trab_Sectores_productivos (2)'!$A6),2)</f>
        <v>0.51</v>
      </c>
      <c r="U6" s="341">
        <f>ROUND(SUMIFS(Trabajo!$Q:$Q,Trabajo!$E:$E,'Trab_Sectores_productivos (2)'!DG$1,Trabajo!$C:$C,'Trab_Sectores_productivos (2)'!$C6,Trabajo!$A:$A,'Trab_Sectores_productivos (2)'!$A6),2)</f>
        <v>2.35</v>
      </c>
      <c r="V6" s="341">
        <f>ROUND(SUMIFS(Trabajo!$Q:$Q,Trabajo!$E:$E,'Trab_Sectores_productivos (2)'!DH$1,Trabajo!$C:$C,'Trab_Sectores_productivos (2)'!$C6,Trabajo!$A:$A,'Trab_Sectores_productivos (2)'!$A6),2)</f>
        <v>3.39</v>
      </c>
      <c r="W6" s="341">
        <f>ROUND(SUMIFS(Trabajo!$Q:$Q,Trabajo!$E:$E,'Trab_Sectores_productivos (2)'!DI$1,Trabajo!$C:$C,'Trab_Sectores_productivos (2)'!$C6,Trabajo!$A:$A,'Trab_Sectores_productivos (2)'!$A6),2)</f>
        <v>1.89</v>
      </c>
      <c r="X6" s="341">
        <f>ROUND(SUMIFS(Trabajo!$Q:$Q,Trabajo!$E:$E,'Trab_Sectores_productivos (2)'!DJ$1,Trabajo!$C:$C,'Trab_Sectores_productivos (2)'!$C6,Trabajo!$A:$A,'Trab_Sectores_productivos (2)'!$A6),2)</f>
        <v>5.46</v>
      </c>
      <c r="Y6" s="341">
        <f>ROUND(SUMIFS(Trabajo!$Q:$Q,Trabajo!$E:$E,'Trab_Sectores_productivos (2)'!DK$1,Trabajo!$C:$C,'Trab_Sectores_productivos (2)'!$C6,Trabajo!$A:$A,'Trab_Sectores_productivos (2)'!$A6),2)</f>
        <v>11.97</v>
      </c>
      <c r="Z6" s="341">
        <f>ROUND(SUMIFS(Trabajo!$Q:$Q,Trabajo!$E:$E,'Trab_Sectores_productivos (2)'!DL$1,Trabajo!$C:$C,'Trab_Sectores_productivos (2)'!$C6,Trabajo!$A:$A,'Trab_Sectores_productivos (2)'!$A6),2)</f>
        <v>50.06</v>
      </c>
      <c r="AA6" s="341">
        <f>ROUND(SUMIFS(Trabajo!$Q:$Q,Trabajo!$E:$E,'Trab_Sectores_productivos (2)'!DM$1,Trabajo!$C:$C,'Trab_Sectores_productivos (2)'!$C6,Trabajo!$A:$A,'Trab_Sectores_productivos (2)'!$A6),2)</f>
        <v>5.05</v>
      </c>
      <c r="AB6" s="341">
        <f>ROUND(SUMIFS(Trabajo!$Q:$Q,Trabajo!$E:$E,'Trab_Sectores_productivos (2)'!DN$1,Trabajo!$C:$C,'Trab_Sectores_productivos (2)'!$C6,Trabajo!$A:$A,'Trab_Sectores_productivos (2)'!$A6),2)</f>
        <v>6.59</v>
      </c>
      <c r="AC6" s="341">
        <f>ROUND(SUMIFS(Trabajo!$Q:$Q,Trabajo!$E:$E,'Trab_Sectores_productivos (2)'!DO$1,Trabajo!$C:$C,'Trab_Sectores_productivos (2)'!$C6,Trabajo!$A:$A,'Trab_Sectores_productivos (2)'!$A6),2)</f>
        <v>6.35</v>
      </c>
      <c r="AD6" s="341">
        <f>ROUND(SUMIFS(Trabajo!$Q:$Q,Trabajo!$E:$E,'Trab_Sectores_productivos (2)'!DP$1,Trabajo!$C:$C,'Trab_Sectores_productivos (2)'!$C6,Trabajo!$A:$A,'Trab_Sectores_productivos (2)'!$A6),2)</f>
        <v>2.6</v>
      </c>
      <c r="AE6" s="341">
        <f>ROUND(SUMIFS(Trabajo!$Q:$Q,Trabajo!$E:$E,'Trab_Sectores_productivos (2)'!DQ$1,Trabajo!$C:$C,'Trab_Sectores_productivos (2)'!$C6,Trabajo!$A:$A,'Trab_Sectores_productivos (2)'!$A6),2)</f>
        <v>5.27</v>
      </c>
      <c r="AF6" s="341">
        <f>ROUND(SUMIFS(Trabajo!$Q:$Q,Trabajo!$E:$E,'Trab_Sectores_productivos (2)'!DR$1,Trabajo!$C:$C,'Trab_Sectores_productivos (2)'!$C6,Trabajo!$A:$A,'Trab_Sectores_productivos (2)'!$A6),2)</f>
        <v>0.87</v>
      </c>
      <c r="AG6" s="341">
        <f>ROUND(SUMIFS(Trabajo!$Q:$Q,Trabajo!$E:$E,'Trab_Sectores_productivos (2)'!DS$1,Trabajo!$C:$C,'Trab_Sectores_productivos (2)'!$C6,Trabajo!$A:$A,'Trab_Sectores_productivos (2)'!$A6),2)</f>
        <v>1.48</v>
      </c>
      <c r="AH6" s="340">
        <f>ROUND(SUMIFS(Trabajo!$R:$R,Trabajo!$E:$E,'Trab_Sectores_productivos (2)'!DE$1,Trabajo!$C:$C,'Trab_Sectores_productivos (2)'!$C6,Trabajo!$A:$A,'Trab_Sectores_productivos (2)'!$A6),2)</f>
        <v>9.7799999999999994</v>
      </c>
      <c r="AI6" s="340">
        <f>ROUND(SUMIFS(Trabajo!$R:$R,Trabajo!$E:$E,'Trab_Sectores_productivos (2)'!DF$1,Trabajo!$C:$C,'Trab_Sectores_productivos (2)'!$C6,Trabajo!$A:$A,'Trab_Sectores_productivos (2)'!$A6),2)</f>
        <v>0.47</v>
      </c>
      <c r="AJ6" s="340">
        <f>ROUND(SUMIFS(Trabajo!$R:$R,Trabajo!$E:$E,'Trab_Sectores_productivos (2)'!DG$1,Trabajo!$C:$C,'Trab_Sectores_productivos (2)'!$C6,Trabajo!$A:$A,'Trab_Sectores_productivos (2)'!$A6),2)</f>
        <v>2.14</v>
      </c>
      <c r="AK6" s="340">
        <f>ROUND(SUMIFS(Trabajo!$R:$R,Trabajo!$E:$E,'Trab_Sectores_productivos (2)'!DH$1,Trabajo!$C:$C,'Trab_Sectores_productivos (2)'!$C6,Trabajo!$A:$A,'Trab_Sectores_productivos (2)'!$A6),2)</f>
        <v>3.09</v>
      </c>
      <c r="AL6" s="340">
        <f>ROUND(SUMIFS(Trabajo!$R:$R,Trabajo!$E:$E,'Trab_Sectores_productivos (2)'!DI$1,Trabajo!$C:$C,'Trab_Sectores_productivos (2)'!$C6,Trabajo!$A:$A,'Trab_Sectores_productivos (2)'!$A6),2)</f>
        <v>1.72</v>
      </c>
      <c r="AM6" s="340">
        <f>ROUND(SUMIFS(Trabajo!$R:$R,Trabajo!$E:$E,'Trab_Sectores_productivos (2)'!DJ$1,Trabajo!$C:$C,'Trab_Sectores_productivos (2)'!$C6,Trabajo!$A:$A,'Trab_Sectores_productivos (2)'!$A6),2)</f>
        <v>4.97</v>
      </c>
      <c r="AN6" s="340">
        <f>ROUND(SUMIFS(Trabajo!$R:$R,Trabajo!$E:$E,'Trab_Sectores_productivos (2)'!DK$1,Trabajo!$C:$C,'Trab_Sectores_productivos (2)'!$C6,Trabajo!$A:$A,'Trab_Sectores_productivos (2)'!$A6),2)</f>
        <v>10.89</v>
      </c>
      <c r="AO6" s="340">
        <f>ROUND(SUMIFS(Trabajo!$R:$R,Trabajo!$E:$E,'Trab_Sectores_productivos (2)'!DL$1,Trabajo!$C:$C,'Trab_Sectores_productivos (2)'!$C6,Trabajo!$A:$A,'Trab_Sectores_productivos (2)'!$A6),2)</f>
        <v>45.57</v>
      </c>
      <c r="AP6" s="340">
        <f>ROUND(SUMIFS(Trabajo!$R:$R,Trabajo!$E:$E,'Trab_Sectores_productivos (2)'!DM$1,Trabajo!$C:$C,'Trab_Sectores_productivos (2)'!$C6,Trabajo!$A:$A,'Trab_Sectores_productivos (2)'!$A6),2)</f>
        <v>4.59</v>
      </c>
      <c r="AQ6" s="340">
        <f>ROUND(SUMIFS(Trabajo!$R:$R,Trabajo!$E:$E,'Trab_Sectores_productivos (2)'!DN$1,Trabajo!$C:$C,'Trab_Sectores_productivos (2)'!$C6,Trabajo!$A:$A,'Trab_Sectores_productivos (2)'!$A6),2)</f>
        <v>6</v>
      </c>
      <c r="AR6" s="340">
        <f>ROUND(SUMIFS(Trabajo!$R:$R,Trabajo!$E:$E,'Trab_Sectores_productivos (2)'!DO$1,Trabajo!$C:$C,'Trab_Sectores_productivos (2)'!$C6,Trabajo!$A:$A,'Trab_Sectores_productivos (2)'!$A6),2)</f>
        <v>5.78</v>
      </c>
      <c r="AS6" s="340">
        <f>ROUND(SUMIFS(Trabajo!$R:$R,Trabajo!$E:$E,'Trab_Sectores_productivos (2)'!DP$1,Trabajo!$C:$C,'Trab_Sectores_productivos (2)'!$C6,Trabajo!$A:$A,'Trab_Sectores_productivos (2)'!$A6),2)</f>
        <v>2.37</v>
      </c>
      <c r="AT6" s="340">
        <f>ROUND(SUMIFS(Trabajo!$R:$R,Trabajo!$E:$E,'Trab_Sectores_productivos (2)'!DQ$1,Trabajo!$C:$C,'Trab_Sectores_productivos (2)'!$C6,Trabajo!$A:$A,'Trab_Sectores_productivos (2)'!$A6),2)</f>
        <v>4.8</v>
      </c>
      <c r="AU6" s="340">
        <f>ROUND(SUMIFS(Trabajo!$R:$R,Trabajo!$E:$E,'Trab_Sectores_productivos (2)'!DR$1,Trabajo!$C:$C,'Trab_Sectores_productivos (2)'!$C6,Trabajo!$A:$A,'Trab_Sectores_productivos (2)'!$A6),2)</f>
        <v>0.79</v>
      </c>
      <c r="AV6" s="340">
        <f>ROUND(SUMIFS(Trabajo!$R:$R,Trabajo!$E:$E,'Trab_Sectores_productivos (2)'!DS$1,Trabajo!$C:$C,'Trab_Sectores_productivos (2)'!$C6,Trabajo!$A:$A,'Trab_Sectores_productivos (2)'!$A6),2)</f>
        <v>1.35</v>
      </c>
      <c r="AW6" s="341">
        <f>ROUND(SUMIFS(Trabajo!$S:$S,Trabajo!$E:$E,'Trab_Sectores_productivos (2)'!DE$1,Trabajo!$C:$C,'Trab_Sectores_productivos (2)'!$C6,Trabajo!$A:$A,'Trab_Sectores_productivos (2)'!$A6),2)</f>
        <v>0.45</v>
      </c>
      <c r="AX6" s="341">
        <f>ROUND(SUMIFS(Trabajo!$S:$S,Trabajo!$E:$E,'Trab_Sectores_productivos (2)'!DF$1,Trabajo!$C:$C,'Trab_Sectores_productivos (2)'!$C6,Trabajo!$A:$A,'Trab_Sectores_productivos (2)'!$A6),2)</f>
        <v>0.02</v>
      </c>
      <c r="AY6" s="341">
        <f>ROUND(SUMIFS(Trabajo!$S:$S,Trabajo!$E:$E,'Trab_Sectores_productivos (2)'!DG$1,Trabajo!$C:$C,'Trab_Sectores_productivos (2)'!$C6,Trabajo!$A:$A,'Trab_Sectores_productivos (2)'!$A6),2)</f>
        <v>0.1</v>
      </c>
      <c r="AZ6" s="341">
        <f>ROUND(SUMIFS(Trabajo!$S:$S,Trabajo!$E:$E,'Trab_Sectores_productivos (2)'!DH$1,Trabajo!$C:$C,'Trab_Sectores_productivos (2)'!$C6,Trabajo!$A:$A,'Trab_Sectores_productivos (2)'!$A6),2)</f>
        <v>0.14000000000000001</v>
      </c>
      <c r="BA6" s="341">
        <f>ROUND(SUMIFS(Trabajo!$S:$S,Trabajo!$E:$E,'Trab_Sectores_productivos (2)'!DI$1,Trabajo!$C:$C,'Trab_Sectores_productivos (2)'!$C6,Trabajo!$A:$A,'Trab_Sectores_productivos (2)'!$A6),2)</f>
        <v>0.08</v>
      </c>
      <c r="BB6" s="341">
        <f>ROUND(SUMIFS(Trabajo!$S:$S,Trabajo!$E:$E,'Trab_Sectores_productivos (2)'!DJ$1,Trabajo!$C:$C,'Trab_Sectores_productivos (2)'!$C6,Trabajo!$A:$A,'Trab_Sectores_productivos (2)'!$A6),2)</f>
        <v>0.23</v>
      </c>
      <c r="BC6" s="341">
        <f>ROUND(SUMIFS(Trabajo!$S:$S,Trabajo!$E:$E,'Trab_Sectores_productivos (2)'!DK$1,Trabajo!$C:$C,'Trab_Sectores_productivos (2)'!$C6,Trabajo!$A:$A,'Trab_Sectores_productivos (2)'!$A6),2)</f>
        <v>0.5</v>
      </c>
      <c r="BD6" s="341">
        <f>ROUND(SUMIFS(Trabajo!$S:$S,Trabajo!$E:$E,'Trab_Sectores_productivos (2)'!DL$1,Trabajo!$C:$C,'Trab_Sectores_productivos (2)'!$C6,Trabajo!$A:$A,'Trab_Sectores_productivos (2)'!$A6),2)</f>
        <v>2.1</v>
      </c>
      <c r="BE6" s="341">
        <f>ROUND(SUMIFS(Trabajo!$S:$S,Trabajo!$E:$E,'Trab_Sectores_productivos (2)'!DM$1,Trabajo!$C:$C,'Trab_Sectores_productivos (2)'!$C6,Trabajo!$A:$A,'Trab_Sectores_productivos (2)'!$A6),2)</f>
        <v>0.21</v>
      </c>
      <c r="BF6" s="341">
        <f>ROUND(SUMIFS(Trabajo!$S:$S,Trabajo!$E:$E,'Trab_Sectores_productivos (2)'!DN$1,Trabajo!$C:$C,'Trab_Sectores_productivos (2)'!$C6,Trabajo!$A:$A,'Trab_Sectores_productivos (2)'!$A6),2)</f>
        <v>0.28000000000000003</v>
      </c>
      <c r="BG6" s="341">
        <f>ROUND(SUMIFS(Trabajo!$S:$S,Trabajo!$E:$E,'Trab_Sectores_productivos (2)'!DO$1,Trabajo!$C:$C,'Trab_Sectores_productivos (2)'!$C6,Trabajo!$A:$A,'Trab_Sectores_productivos (2)'!$A6),2)</f>
        <v>0.27</v>
      </c>
      <c r="BH6" s="341">
        <f>ROUND(SUMIFS(Trabajo!$S:$S,Trabajo!$E:$E,'Trab_Sectores_productivos (2)'!DP$1,Trabajo!$C:$C,'Trab_Sectores_productivos (2)'!$C6,Trabajo!$A:$A,'Trab_Sectores_productivos (2)'!$A6),2)</f>
        <v>0.11</v>
      </c>
      <c r="BI6" s="341">
        <f>ROUND(SUMIFS(Trabajo!$S:$S,Trabajo!$E:$E,'Trab_Sectores_productivos (2)'!DQ$1,Trabajo!$C:$C,'Trab_Sectores_productivos (2)'!$C6,Trabajo!$A:$A,'Trab_Sectores_productivos (2)'!$A6),2)</f>
        <v>0.22</v>
      </c>
      <c r="BJ6" s="341">
        <f>ROUND(SUMIFS(Trabajo!$S:$S,Trabajo!$E:$E,'Trab_Sectores_productivos (2)'!DR$1,Trabajo!$C:$C,'Trab_Sectores_productivos (2)'!$C6,Trabajo!$A:$A,'Trab_Sectores_productivos (2)'!$A6),2)</f>
        <v>0.04</v>
      </c>
      <c r="BK6" s="341">
        <f>ROUND(SUMIFS(Trabajo!$S:$S,Trabajo!$E:$E,'Trab_Sectores_productivos (2)'!DS$1,Trabajo!$C:$C,'Trab_Sectores_productivos (2)'!$C6,Trabajo!$A:$A,'Trab_Sectores_productivos (2)'!$A6),2)</f>
        <v>0.06</v>
      </c>
      <c r="BL6" s="340">
        <f>ROUND(SUMIFS(Trabajo!$T:$T,Trabajo!$E:$E,'Trab_Sectores_productivos (2)'!DE$1,Trabajo!$C:$C,'Trab_Sectores_productivos (2)'!$C6,Trabajo!$A:$A,'Trab_Sectores_productivos (2)'!$A6),2)</f>
        <v>0.09</v>
      </c>
      <c r="BM6" s="340">
        <f>ROUND(SUMIFS(Trabajo!$T:$T,Trabajo!$E:$E,'Trab_Sectores_productivos (2)'!DF$1,Trabajo!$C:$C,'Trab_Sectores_productivos (2)'!$C6,Trabajo!$A:$A,'Trab_Sectores_productivos (2)'!$A6),2)</f>
        <v>0</v>
      </c>
      <c r="BN6" s="340">
        <f>ROUND(SUMIFS(Trabajo!$T:$T,Trabajo!$E:$E,'Trab_Sectores_productivos (2)'!DG$1,Trabajo!$C:$C,'Trab_Sectores_productivos (2)'!$C6,Trabajo!$A:$A,'Trab_Sectores_productivos (2)'!$A6),2)</f>
        <v>0.02</v>
      </c>
      <c r="BO6" s="340">
        <f>ROUND(SUMIFS(Trabajo!$T:$T,Trabajo!$E:$E,'Trab_Sectores_productivos (2)'!DH$1,Trabajo!$C:$C,'Trab_Sectores_productivos (2)'!$C6,Trabajo!$A:$A,'Trab_Sectores_productivos (2)'!$A6),2)</f>
        <v>0.03</v>
      </c>
      <c r="BP6" s="340">
        <f>ROUND(SUMIFS(Trabajo!$T:$T,Trabajo!$E:$E,'Trab_Sectores_productivos (2)'!DI$1,Trabajo!$C:$C,'Trab_Sectores_productivos (2)'!$C6,Trabajo!$A:$A,'Trab_Sectores_productivos (2)'!$A6),2)</f>
        <v>0.02</v>
      </c>
      <c r="BQ6" s="340">
        <f>ROUND(SUMIFS(Trabajo!$T:$T,Trabajo!$E:$E,'Trab_Sectores_productivos (2)'!DJ$1,Trabajo!$C:$C,'Trab_Sectores_productivos (2)'!$C6,Trabajo!$A:$A,'Trab_Sectores_productivos (2)'!$A6),2)</f>
        <v>0.05</v>
      </c>
      <c r="BR6" s="340">
        <f>ROUND(SUMIFS(Trabajo!$T:$T,Trabajo!$E:$E,'Trab_Sectores_productivos (2)'!DK$1,Trabajo!$C:$C,'Trab_Sectores_productivos (2)'!$C6,Trabajo!$A:$A,'Trab_Sectores_productivos (2)'!$A6),2)</f>
        <v>0.1</v>
      </c>
      <c r="BS6" s="340">
        <f>ROUND(SUMIFS(Trabajo!$T:$T,Trabajo!$E:$E,'Trab_Sectores_productivos (2)'!DL$1,Trabajo!$C:$C,'Trab_Sectores_productivos (2)'!$C6,Trabajo!$A:$A,'Trab_Sectores_productivos (2)'!$A6),2)</f>
        <v>0.42</v>
      </c>
      <c r="BT6" s="340">
        <f>ROUND(SUMIFS(Trabajo!$T:$T,Trabajo!$E:$E,'Trab_Sectores_productivos (2)'!DM$1,Trabajo!$C:$C,'Trab_Sectores_productivos (2)'!$C6,Trabajo!$A:$A,'Trab_Sectores_productivos (2)'!$A6),2)</f>
        <v>0.04</v>
      </c>
      <c r="BU6" s="340">
        <f>ROUND(SUMIFS(Trabajo!$T:$T,Trabajo!$E:$E,'Trab_Sectores_productivos (2)'!DN$1,Trabajo!$C:$C,'Trab_Sectores_productivos (2)'!$C6,Trabajo!$A:$A,'Trab_Sectores_productivos (2)'!$A6),2)</f>
        <v>0.05</v>
      </c>
      <c r="BV6" s="340">
        <f>ROUND(SUMIFS(Trabajo!$T:$T,Trabajo!$E:$E,'Trab_Sectores_productivos (2)'!DO$1,Trabajo!$C:$C,'Trab_Sectores_productivos (2)'!$C6,Trabajo!$A:$A,'Trab_Sectores_productivos (2)'!$A6),2)</f>
        <v>0.05</v>
      </c>
      <c r="BW6" s="340">
        <f>ROUND(SUMIFS(Trabajo!$T:$T,Trabajo!$E:$E,'Trab_Sectores_productivos (2)'!DP$1,Trabajo!$C:$C,'Trab_Sectores_productivos (2)'!$C6,Trabajo!$A:$A,'Trab_Sectores_productivos (2)'!$A6),2)</f>
        <v>0.02</v>
      </c>
      <c r="BX6" s="340">
        <f>ROUND(SUMIFS(Trabajo!$T:$T,Trabajo!$E:$E,'Trab_Sectores_productivos (2)'!DQ$1,Trabajo!$C:$C,'Trab_Sectores_productivos (2)'!$C6,Trabajo!$A:$A,'Trab_Sectores_productivos (2)'!$A6),2)</f>
        <v>0.04</v>
      </c>
      <c r="BY6" s="340">
        <f>ROUND(SUMIFS(Trabajo!$T:$T,Trabajo!$E:$E,'Trab_Sectores_productivos (2)'!DR$1,Trabajo!$C:$C,'Trab_Sectores_productivos (2)'!$C6,Trabajo!$A:$A,'Trab_Sectores_productivos (2)'!$A6),2)</f>
        <v>0.01</v>
      </c>
      <c r="BZ6" s="340">
        <f>ROUND(SUMIFS(Trabajo!$T:$T,Trabajo!$E:$E,'Trab_Sectores_productivos (2)'!DS$1,Trabajo!$C:$C,'Trab_Sectores_productivos (2)'!$C6,Trabajo!$A:$A,'Trab_Sectores_productivos (2)'!$A6),2)</f>
        <v>0.01</v>
      </c>
      <c r="CA6" s="341">
        <f>ROUND(SUMIFS(Trabajo!$U:$U,Trabajo!$E:$E,'Trab_Sectores_productivos (2)'!DE$1,Trabajo!$C:$C,'Trab_Sectores_productivos (2)'!$C6,Trabajo!$A:$A,'Trab_Sectores_productivos (2)'!$A6),2)</f>
        <v>17</v>
      </c>
      <c r="CB6" s="341">
        <f>ROUND(SUMIFS(Trabajo!$U:$U,Trabajo!$E:$E,'Trab_Sectores_productivos (2)'!DF$1,Trabajo!$C:$C,'Trab_Sectores_productivos (2)'!$C6,Trabajo!$A:$A,'Trab_Sectores_productivos (2)'!$A6),2)</f>
        <v>0.81</v>
      </c>
      <c r="CC6" s="341">
        <f>ROUND(SUMIFS(Trabajo!$U:$U,Trabajo!$E:$E,'Trab_Sectores_productivos (2)'!DG$1,Trabajo!$C:$C,'Trab_Sectores_productivos (2)'!$C6,Trabajo!$A:$A,'Trab_Sectores_productivos (2)'!$A6),2)</f>
        <v>3.73</v>
      </c>
      <c r="CD6" s="341">
        <f>ROUND(SUMIFS(Trabajo!$U:$U,Trabajo!$E:$E,'Trab_Sectores_productivos (2)'!DH$1,Trabajo!$C:$C,'Trab_Sectores_productivos (2)'!$C6,Trabajo!$A:$A,'Trab_Sectores_productivos (2)'!$A6),2)</f>
        <v>5.37</v>
      </c>
      <c r="CE6" s="341">
        <f>ROUND(SUMIFS(Trabajo!$U:$U,Trabajo!$E:$E,'Trab_Sectores_productivos (2)'!DI$1,Trabajo!$C:$C,'Trab_Sectores_productivos (2)'!$C6,Trabajo!$A:$A,'Trab_Sectores_productivos (2)'!$A6),2)</f>
        <v>2.99</v>
      </c>
      <c r="CF6" s="341">
        <f>ROUND(SUMIFS(Trabajo!$U:$U,Trabajo!$E:$E,'Trab_Sectores_productivos (2)'!DJ$1,Trabajo!$C:$C,'Trab_Sectores_productivos (2)'!$C6,Trabajo!$A:$A,'Trab_Sectores_productivos (2)'!$A6),2)</f>
        <v>8.64</v>
      </c>
      <c r="CG6" s="341">
        <f>ROUND(SUMIFS(Trabajo!$U:$U,Trabajo!$E:$E,'Trab_Sectores_productivos (2)'!DK$1,Trabajo!$C:$C,'Trab_Sectores_productivos (2)'!$C6,Trabajo!$A:$A,'Trab_Sectores_productivos (2)'!$A6),2)</f>
        <v>18.940000000000001</v>
      </c>
      <c r="CH6" s="341">
        <f>ROUND(SUMIFS(Trabajo!$U:$U,Trabajo!$E:$E,'Trab_Sectores_productivos (2)'!DL$1,Trabajo!$C:$C,'Trab_Sectores_productivos (2)'!$C6,Trabajo!$A:$A,'Trab_Sectores_productivos (2)'!$A6),2)</f>
        <v>79.239999999999995</v>
      </c>
      <c r="CI6" s="341">
        <f>ROUND(SUMIFS(Trabajo!$U:$U,Trabajo!$E:$E,'Trab_Sectores_productivos (2)'!DM$1,Trabajo!$C:$C,'Trab_Sectores_productivos (2)'!$C6,Trabajo!$A:$A,'Trab_Sectores_productivos (2)'!$A6),2)</f>
        <v>7.99</v>
      </c>
      <c r="CJ6" s="341">
        <f>ROUND(SUMIFS(Trabajo!$U:$U,Trabajo!$E:$E,'Trab_Sectores_productivos (2)'!DN$1,Trabajo!$C:$C,'Trab_Sectores_productivos (2)'!$C6,Trabajo!$A:$A,'Trab_Sectores_productivos (2)'!$A6),2)</f>
        <v>10.44</v>
      </c>
      <c r="CK6" s="341">
        <f>ROUND(SUMIFS(Trabajo!$U:$U,Trabajo!$E:$E,'Trab_Sectores_productivos (2)'!DO$1,Trabajo!$C:$C,'Trab_Sectores_productivos (2)'!$C6,Trabajo!$A:$A,'Trab_Sectores_productivos (2)'!$A6),2)</f>
        <v>10.06</v>
      </c>
      <c r="CL6" s="341">
        <f>ROUND(SUMIFS(Trabajo!$U:$U,Trabajo!$E:$E,'Trab_Sectores_productivos (2)'!DP$1,Trabajo!$C:$C,'Trab_Sectores_productivos (2)'!$C6,Trabajo!$A:$A,'Trab_Sectores_productivos (2)'!$A6),2)</f>
        <v>4.12</v>
      </c>
      <c r="CM6" s="341">
        <f>ROUND(SUMIFS(Trabajo!$U:$U,Trabajo!$E:$E,'Trab_Sectores_productivos (2)'!DQ$1,Trabajo!$C:$C,'Trab_Sectores_productivos (2)'!$C6,Trabajo!$A:$A,'Trab_Sectores_productivos (2)'!$A6),2)</f>
        <v>8.34</v>
      </c>
      <c r="CN6" s="341">
        <f>ROUND(SUMIFS(Trabajo!$U:$U,Trabajo!$E:$E,'Trab_Sectores_productivos (2)'!DR$1,Trabajo!$C:$C,'Trab_Sectores_productivos (2)'!$C6,Trabajo!$A:$A,'Trab_Sectores_productivos (2)'!$A6),2)</f>
        <v>1.38</v>
      </c>
      <c r="CO6" s="341">
        <f>ROUND(SUMIFS(Trabajo!$U:$U,Trabajo!$E:$E,'Trab_Sectores_productivos (2)'!DS$1,Trabajo!$C:$C,'Trab_Sectores_productivos (2)'!$C6,Trabajo!$A:$A,'Trab_Sectores_productivos (2)'!$A6),2)</f>
        <v>2.34</v>
      </c>
      <c r="CP6" s="340">
        <f>ROUND(SUMIFS(Trabajo!$V:$V,Trabajo!$E:$E,'Trab_Sectores_productivos (2)'!DE$1,Trabajo!$C:$C,'Trab_Sectores_productivos (2)'!$C6,Trabajo!$A:$A,'Trab_Sectores_productivos (2)'!$A6),2)</f>
        <v>1.67</v>
      </c>
      <c r="CQ6" s="340">
        <f>ROUND(SUMIFS(Trabajo!$V:$V,Trabajo!$E:$E,'Trab_Sectores_productivos (2)'!DF$1,Trabajo!$C:$C,'Trab_Sectores_productivos (2)'!$C6,Trabajo!$A:$A,'Trab_Sectores_productivos (2)'!$A6),2)</f>
        <v>0.08</v>
      </c>
      <c r="CR6" s="340">
        <f>ROUND(SUMIFS(Trabajo!$V:$V,Trabajo!$E:$E,'Trab_Sectores_productivos (2)'!DG$1,Trabajo!$C:$C,'Trab_Sectores_productivos (2)'!$C6,Trabajo!$A:$A,'Trab_Sectores_productivos (2)'!$A6),2)</f>
        <v>0.37</v>
      </c>
      <c r="CS6" s="340">
        <f>ROUND(SUMIFS(Trabajo!$V:$V,Trabajo!$E:$E,'Trab_Sectores_productivos (2)'!DH$1,Trabajo!$C:$C,'Trab_Sectores_productivos (2)'!$C6,Trabajo!$A:$A,'Trab_Sectores_productivos (2)'!$A6),2)</f>
        <v>0.53</v>
      </c>
      <c r="CT6" s="340">
        <f>ROUND(SUMIFS(Trabajo!$V:$V,Trabajo!$E:$E,'Trab_Sectores_productivos (2)'!DI$1,Trabajo!$C:$C,'Trab_Sectores_productivos (2)'!$C6,Trabajo!$A:$A,'Trab_Sectores_productivos (2)'!$A6),2)</f>
        <v>0.28999999999999998</v>
      </c>
      <c r="CU6" s="340">
        <f>ROUND(SUMIFS(Trabajo!$V:$V,Trabajo!$E:$E,'Trab_Sectores_productivos (2)'!DJ$1,Trabajo!$C:$C,'Trab_Sectores_productivos (2)'!$C6,Trabajo!$A:$A,'Trab_Sectores_productivos (2)'!$A6),2)</f>
        <v>0.85</v>
      </c>
      <c r="CV6" s="340">
        <f>ROUND(SUMIFS(Trabajo!$V:$V,Trabajo!$E:$E,'Trab_Sectores_productivos (2)'!DK$1,Trabajo!$C:$C,'Trab_Sectores_productivos (2)'!$C6,Trabajo!$A:$A,'Trab_Sectores_productivos (2)'!$A6),2)</f>
        <v>1.86</v>
      </c>
      <c r="CW6" s="340">
        <f>ROUND(SUMIFS(Trabajo!$V:$V,Trabajo!$E:$E,'Trab_Sectores_productivos (2)'!DL$1,Trabajo!$C:$C,'Trab_Sectores_productivos (2)'!$C6,Trabajo!$A:$A,'Trab_Sectores_productivos (2)'!$A6),2)</f>
        <v>7.76</v>
      </c>
      <c r="CX6" s="340">
        <f>ROUND(SUMIFS(Trabajo!$V:$V,Trabajo!$E:$E,'Trab_Sectores_productivos (2)'!DM$1,Trabajo!$C:$C,'Trab_Sectores_productivos (2)'!$C6,Trabajo!$A:$A,'Trab_Sectores_productivos (2)'!$A6),2)</f>
        <v>0.78</v>
      </c>
      <c r="CY6" s="340">
        <f>ROUND(SUMIFS(Trabajo!$V:$V,Trabajo!$E:$E,'Trab_Sectores_productivos (2)'!DN$1,Trabajo!$C:$C,'Trab_Sectores_productivos (2)'!$C6,Trabajo!$A:$A,'Trab_Sectores_productivos (2)'!$A6),2)</f>
        <v>1.02</v>
      </c>
      <c r="CZ6" s="340">
        <f>ROUND(SUMIFS(Trabajo!$V:$V,Trabajo!$E:$E,'Trab_Sectores_productivos (2)'!DO$1,Trabajo!$C:$C,'Trab_Sectores_productivos (2)'!$C6,Trabajo!$A:$A,'Trab_Sectores_productivos (2)'!$A6),2)</f>
        <v>0.99</v>
      </c>
      <c r="DA6" s="340">
        <f>ROUND(SUMIFS(Trabajo!$V:$V,Trabajo!$E:$E,'Trab_Sectores_productivos (2)'!DP$1,Trabajo!$C:$C,'Trab_Sectores_productivos (2)'!$C6,Trabajo!$A:$A,'Trab_Sectores_productivos (2)'!$A6),2)</f>
        <v>0.4</v>
      </c>
      <c r="DB6" s="340">
        <f>ROUND(SUMIFS(Trabajo!$V:$V,Trabajo!$E:$E,'Trab_Sectores_productivos (2)'!DQ$1,Trabajo!$C:$C,'Trab_Sectores_productivos (2)'!$C6,Trabajo!$A:$A,'Trab_Sectores_productivos (2)'!$A6),2)</f>
        <v>0.82</v>
      </c>
      <c r="DC6" s="340">
        <f>ROUND(SUMIFS(Trabajo!$V:$V,Trabajo!$E:$E,'Trab_Sectores_productivos (2)'!DR$1,Trabajo!$C:$C,'Trab_Sectores_productivos (2)'!$C6,Trabajo!$A:$A,'Trab_Sectores_productivos (2)'!$A6),2)</f>
        <v>0.13</v>
      </c>
      <c r="DD6" s="340">
        <f>ROUND(SUMIFS(Trabajo!$V:$V,Trabajo!$E:$E,'Trab_Sectores_productivos (2)'!DS$1,Trabajo!$C:$C,'Trab_Sectores_productivos (2)'!$C6,Trabajo!$A:$A,'Trab_Sectores_productivos (2)'!$A6),2)</f>
        <v>0.23</v>
      </c>
      <c r="DE6" s="342" t="s">
        <v>382</v>
      </c>
      <c r="DF6" s="342" t="s">
        <v>382</v>
      </c>
      <c r="DG6" s="342" t="s">
        <v>382</v>
      </c>
      <c r="DH6" s="342" t="s">
        <v>382</v>
      </c>
      <c r="DI6" s="342" t="s">
        <v>382</v>
      </c>
      <c r="DJ6" s="342" t="s">
        <v>382</v>
      </c>
      <c r="DK6" s="342" t="s">
        <v>382</v>
      </c>
      <c r="DL6" s="342" t="s">
        <v>382</v>
      </c>
      <c r="DM6" s="342" t="s">
        <v>382</v>
      </c>
      <c r="DN6" s="342" t="s">
        <v>382</v>
      </c>
      <c r="DO6" s="342" t="s">
        <v>382</v>
      </c>
      <c r="DP6" s="342" t="s">
        <v>382</v>
      </c>
      <c r="DQ6" s="342" t="s">
        <v>382</v>
      </c>
      <c r="DR6" s="342" t="s">
        <v>382</v>
      </c>
      <c r="DS6" s="342" t="s">
        <v>382</v>
      </c>
    </row>
    <row r="7" spans="1:123">
      <c r="A7" s="137">
        <v>2013</v>
      </c>
      <c r="B7" s="137">
        <v>6</v>
      </c>
      <c r="C7" s="137" t="s">
        <v>124</v>
      </c>
      <c r="D7" s="340">
        <f>ROUND(SUMIFS(Trabajo!$P:$P,Trabajo!$E:$E,'Trab_Sectores_productivos (2)'!DE$1,Trabajo!$C:$C,'Trab_Sectores_productivos (2)'!$C7,Trabajo!$A:$A,'Trab_Sectores_productivos (2)'!$A7),2)</f>
        <v>23.42</v>
      </c>
      <c r="E7" s="340">
        <f>ROUND(SUMIFS(Trabajo!$P:$P,Trabajo!$E:$E,'Trab_Sectores_productivos (2)'!DF$1,Trabajo!$C:$C,'Trab_Sectores_productivos (2)'!$C7,Trabajo!$A:$A,'Trab_Sectores_productivos (2)'!$A7),2)</f>
        <v>1.33</v>
      </c>
      <c r="F7" s="340">
        <f>ROUND(SUMIFS(Trabajo!$P:$P,Trabajo!$E:$E,'Trab_Sectores_productivos (2)'!DG$1,Trabajo!$C:$C,'Trab_Sectores_productivos (2)'!$C7,Trabajo!$A:$A,'Trab_Sectores_productivos (2)'!$A7),2)</f>
        <v>4.93</v>
      </c>
      <c r="G7" s="340">
        <f>ROUND(SUMIFS(Trabajo!$P:$P,Trabajo!$E:$E,'Trab_Sectores_productivos (2)'!DH$1,Trabajo!$C:$C,'Trab_Sectores_productivos (2)'!$C7,Trabajo!$A:$A,'Trab_Sectores_productivos (2)'!$A7),2)</f>
        <v>7.68</v>
      </c>
      <c r="H7" s="340">
        <f>ROUND(SUMIFS(Trabajo!$P:$P,Trabajo!$E:$E,'Trab_Sectores_productivos (2)'!DI$1,Trabajo!$C:$C,'Trab_Sectores_productivos (2)'!$C7,Trabajo!$A:$A,'Trab_Sectores_productivos (2)'!$A7),2)</f>
        <v>3.88</v>
      </c>
      <c r="I7" s="340">
        <f>ROUND(SUMIFS(Trabajo!$P:$P,Trabajo!$E:$E,'Trab_Sectores_productivos (2)'!DJ$1,Trabajo!$C:$C,'Trab_Sectores_productivos (2)'!$C7,Trabajo!$A:$A,'Trab_Sectores_productivos (2)'!$A7),2)</f>
        <v>11.26</v>
      </c>
      <c r="J7" s="340">
        <f>ROUND(SUMIFS(Trabajo!$P:$P,Trabajo!$E:$E,'Trab_Sectores_productivos (2)'!DK$1,Trabajo!$C:$C,'Trab_Sectores_productivos (2)'!$C7,Trabajo!$A:$A,'Trab_Sectores_productivos (2)'!$A7),2)</f>
        <v>28.46</v>
      </c>
      <c r="K7" s="340">
        <f>ROUND(SUMIFS(Trabajo!$P:$P,Trabajo!$E:$E,'Trab_Sectores_productivos (2)'!DL$1,Trabajo!$C:$C,'Trab_Sectores_productivos (2)'!$C7,Trabajo!$A:$A,'Trab_Sectores_productivos (2)'!$A7),2)</f>
        <v>108.53</v>
      </c>
      <c r="L7" s="340">
        <f>ROUND(SUMIFS(Trabajo!$P:$P,Trabajo!$E:$E,'Trab_Sectores_productivos (2)'!DM$1,Trabajo!$C:$C,'Trab_Sectores_productivos (2)'!$C7,Trabajo!$A:$A,'Trab_Sectores_productivos (2)'!$A7),2)</f>
        <v>11.58</v>
      </c>
      <c r="M7" s="340">
        <f>ROUND(SUMIFS(Trabajo!$P:$P,Trabajo!$E:$E,'Trab_Sectores_productivos (2)'!DN$1,Trabajo!$C:$C,'Trab_Sectores_productivos (2)'!$C7,Trabajo!$A:$A,'Trab_Sectores_productivos (2)'!$A7),2)</f>
        <v>15.02</v>
      </c>
      <c r="N7" s="340">
        <f>ROUND(SUMIFS(Trabajo!$P:$P,Trabajo!$E:$E,'Trab_Sectores_productivos (2)'!DO$1,Trabajo!$C:$C,'Trab_Sectores_productivos (2)'!$C7,Trabajo!$A:$A,'Trab_Sectores_productivos (2)'!$A7),2)</f>
        <v>14.31</v>
      </c>
      <c r="O7" s="340">
        <f>ROUND(SUMIFS(Trabajo!$P:$P,Trabajo!$E:$E,'Trab_Sectores_productivos (2)'!DP$1,Trabajo!$C:$C,'Trab_Sectores_productivos (2)'!$C7,Trabajo!$A:$A,'Trab_Sectores_productivos (2)'!$A7),2)</f>
        <v>5.54</v>
      </c>
      <c r="P7" s="340">
        <f>ROUND(SUMIFS(Trabajo!$P:$P,Trabajo!$E:$E,'Trab_Sectores_productivos (2)'!DQ$1,Trabajo!$C:$C,'Trab_Sectores_productivos (2)'!$C7,Trabajo!$A:$A,'Trab_Sectores_productivos (2)'!$A7),2)</f>
        <v>12.27</v>
      </c>
      <c r="Q7" s="340">
        <f>ROUND(SUMIFS(Trabajo!$P:$P,Trabajo!$E:$E,'Trab_Sectores_productivos (2)'!DR$1,Trabajo!$C:$C,'Trab_Sectores_productivos (2)'!$C7,Trabajo!$A:$A,'Trab_Sectores_productivos (2)'!$A7),2)</f>
        <v>1.94</v>
      </c>
      <c r="R7" s="340">
        <f>ROUND(SUMIFS(Trabajo!$P:$P,Trabajo!$E:$E,'Trab_Sectores_productivos (2)'!DS$1,Trabajo!$C:$C,'Trab_Sectores_productivos (2)'!$C7,Trabajo!$A:$A,'Trab_Sectores_productivos (2)'!$A7),2)</f>
        <v>2.87</v>
      </c>
      <c r="S7" s="341">
        <f>ROUND(SUMIFS(Trabajo!$Q:$Q,Trabajo!$E:$E,'Trab_Sectores_productivos (2)'!DE$1,Trabajo!$C:$C,'Trab_Sectores_productivos (2)'!$C7,Trabajo!$A:$A,'Trab_Sectores_productivos (2)'!$A7),2)</f>
        <v>10.43</v>
      </c>
      <c r="T7" s="341">
        <f>ROUND(SUMIFS(Trabajo!$Q:$Q,Trabajo!$E:$E,'Trab_Sectores_productivos (2)'!DF$1,Trabajo!$C:$C,'Trab_Sectores_productivos (2)'!$C7,Trabajo!$A:$A,'Trab_Sectores_productivos (2)'!$A7),2)</f>
        <v>0.59</v>
      </c>
      <c r="U7" s="341">
        <f>ROUND(SUMIFS(Trabajo!$Q:$Q,Trabajo!$E:$E,'Trab_Sectores_productivos (2)'!DG$1,Trabajo!$C:$C,'Trab_Sectores_productivos (2)'!$C7,Trabajo!$A:$A,'Trab_Sectores_productivos (2)'!$A7),2)</f>
        <v>2.2000000000000002</v>
      </c>
      <c r="V7" s="341">
        <f>ROUND(SUMIFS(Trabajo!$Q:$Q,Trabajo!$E:$E,'Trab_Sectores_productivos (2)'!DH$1,Trabajo!$C:$C,'Trab_Sectores_productivos (2)'!$C7,Trabajo!$A:$A,'Trab_Sectores_productivos (2)'!$A7),2)</f>
        <v>3.42</v>
      </c>
      <c r="W7" s="341">
        <f>ROUND(SUMIFS(Trabajo!$Q:$Q,Trabajo!$E:$E,'Trab_Sectores_productivos (2)'!DI$1,Trabajo!$C:$C,'Trab_Sectores_productivos (2)'!$C7,Trabajo!$A:$A,'Trab_Sectores_productivos (2)'!$A7),2)</f>
        <v>1.73</v>
      </c>
      <c r="X7" s="341">
        <f>ROUND(SUMIFS(Trabajo!$Q:$Q,Trabajo!$E:$E,'Trab_Sectores_productivos (2)'!DJ$1,Trabajo!$C:$C,'Trab_Sectores_productivos (2)'!$C7,Trabajo!$A:$A,'Trab_Sectores_productivos (2)'!$A7),2)</f>
        <v>5.0199999999999996</v>
      </c>
      <c r="Y7" s="341">
        <f>ROUND(SUMIFS(Trabajo!$Q:$Q,Trabajo!$E:$E,'Trab_Sectores_productivos (2)'!DK$1,Trabajo!$C:$C,'Trab_Sectores_productivos (2)'!$C7,Trabajo!$A:$A,'Trab_Sectores_productivos (2)'!$A7),2)</f>
        <v>12.68</v>
      </c>
      <c r="Z7" s="341">
        <f>ROUND(SUMIFS(Trabajo!$Q:$Q,Trabajo!$E:$E,'Trab_Sectores_productivos (2)'!DL$1,Trabajo!$C:$C,'Trab_Sectores_productivos (2)'!$C7,Trabajo!$A:$A,'Trab_Sectores_productivos (2)'!$A7),2)</f>
        <v>48.35</v>
      </c>
      <c r="AA7" s="341">
        <f>ROUND(SUMIFS(Trabajo!$Q:$Q,Trabajo!$E:$E,'Trab_Sectores_productivos (2)'!DM$1,Trabajo!$C:$C,'Trab_Sectores_productivos (2)'!$C7,Trabajo!$A:$A,'Trab_Sectores_productivos (2)'!$A7),2)</f>
        <v>5.16</v>
      </c>
      <c r="AB7" s="341">
        <f>ROUND(SUMIFS(Trabajo!$Q:$Q,Trabajo!$E:$E,'Trab_Sectores_productivos (2)'!DN$1,Trabajo!$C:$C,'Trab_Sectores_productivos (2)'!$C7,Trabajo!$A:$A,'Trab_Sectores_productivos (2)'!$A7),2)</f>
        <v>6.69</v>
      </c>
      <c r="AC7" s="341">
        <f>ROUND(SUMIFS(Trabajo!$Q:$Q,Trabajo!$E:$E,'Trab_Sectores_productivos (2)'!DO$1,Trabajo!$C:$C,'Trab_Sectores_productivos (2)'!$C7,Trabajo!$A:$A,'Trab_Sectores_productivos (2)'!$A7),2)</f>
        <v>6.38</v>
      </c>
      <c r="AD7" s="341">
        <f>ROUND(SUMIFS(Trabajo!$Q:$Q,Trabajo!$E:$E,'Trab_Sectores_productivos (2)'!DP$1,Trabajo!$C:$C,'Trab_Sectores_productivos (2)'!$C7,Trabajo!$A:$A,'Trab_Sectores_productivos (2)'!$A7),2)</f>
        <v>2.4700000000000002</v>
      </c>
      <c r="AE7" s="341">
        <f>ROUND(SUMIFS(Trabajo!$Q:$Q,Trabajo!$E:$E,'Trab_Sectores_productivos (2)'!DQ$1,Trabajo!$C:$C,'Trab_Sectores_productivos (2)'!$C7,Trabajo!$A:$A,'Trab_Sectores_productivos (2)'!$A7),2)</f>
        <v>5.47</v>
      </c>
      <c r="AF7" s="341">
        <f>ROUND(SUMIFS(Trabajo!$Q:$Q,Trabajo!$E:$E,'Trab_Sectores_productivos (2)'!DR$1,Trabajo!$C:$C,'Trab_Sectores_productivos (2)'!$C7,Trabajo!$A:$A,'Trab_Sectores_productivos (2)'!$A7),2)</f>
        <v>0.86</v>
      </c>
      <c r="AG7" s="341">
        <f>ROUND(SUMIFS(Trabajo!$Q:$Q,Trabajo!$E:$E,'Trab_Sectores_productivos (2)'!DS$1,Trabajo!$C:$C,'Trab_Sectores_productivos (2)'!$C7,Trabajo!$A:$A,'Trab_Sectores_productivos (2)'!$A7),2)</f>
        <v>1.28</v>
      </c>
      <c r="AH7" s="340">
        <f>ROUND(SUMIFS(Trabajo!$R:$R,Trabajo!$E:$E,'Trab_Sectores_productivos (2)'!DE$1,Trabajo!$C:$C,'Trab_Sectores_productivos (2)'!$C7,Trabajo!$A:$A,'Trab_Sectores_productivos (2)'!$A7),2)</f>
        <v>9.5</v>
      </c>
      <c r="AI7" s="340">
        <f>ROUND(SUMIFS(Trabajo!$R:$R,Trabajo!$E:$E,'Trab_Sectores_productivos (2)'!DF$1,Trabajo!$C:$C,'Trab_Sectores_productivos (2)'!$C7,Trabajo!$A:$A,'Trab_Sectores_productivos (2)'!$A7),2)</f>
        <v>0.54</v>
      </c>
      <c r="AJ7" s="340">
        <f>ROUND(SUMIFS(Trabajo!$R:$R,Trabajo!$E:$E,'Trab_Sectores_productivos (2)'!DG$1,Trabajo!$C:$C,'Trab_Sectores_productivos (2)'!$C7,Trabajo!$A:$A,'Trab_Sectores_productivos (2)'!$A7),2)</f>
        <v>2</v>
      </c>
      <c r="AK7" s="340">
        <f>ROUND(SUMIFS(Trabajo!$R:$R,Trabajo!$E:$E,'Trab_Sectores_productivos (2)'!DH$1,Trabajo!$C:$C,'Trab_Sectores_productivos (2)'!$C7,Trabajo!$A:$A,'Trab_Sectores_productivos (2)'!$A7),2)</f>
        <v>3.11</v>
      </c>
      <c r="AL7" s="340">
        <f>ROUND(SUMIFS(Trabajo!$R:$R,Trabajo!$E:$E,'Trab_Sectores_productivos (2)'!DI$1,Trabajo!$C:$C,'Trab_Sectores_productivos (2)'!$C7,Trabajo!$A:$A,'Trab_Sectores_productivos (2)'!$A7),2)</f>
        <v>1.57</v>
      </c>
      <c r="AM7" s="340">
        <f>ROUND(SUMIFS(Trabajo!$R:$R,Trabajo!$E:$E,'Trab_Sectores_productivos (2)'!DJ$1,Trabajo!$C:$C,'Trab_Sectores_productivos (2)'!$C7,Trabajo!$A:$A,'Trab_Sectores_productivos (2)'!$A7),2)</f>
        <v>4.57</v>
      </c>
      <c r="AN7" s="340">
        <f>ROUND(SUMIFS(Trabajo!$R:$R,Trabajo!$E:$E,'Trab_Sectores_productivos (2)'!DK$1,Trabajo!$C:$C,'Trab_Sectores_productivos (2)'!$C7,Trabajo!$A:$A,'Trab_Sectores_productivos (2)'!$A7),2)</f>
        <v>11.54</v>
      </c>
      <c r="AO7" s="340">
        <f>ROUND(SUMIFS(Trabajo!$R:$R,Trabajo!$E:$E,'Trab_Sectores_productivos (2)'!DL$1,Trabajo!$C:$C,'Trab_Sectores_productivos (2)'!$C7,Trabajo!$A:$A,'Trab_Sectores_productivos (2)'!$A7),2)</f>
        <v>44.01</v>
      </c>
      <c r="AP7" s="340">
        <f>ROUND(SUMIFS(Trabajo!$R:$R,Trabajo!$E:$E,'Trab_Sectores_productivos (2)'!DM$1,Trabajo!$C:$C,'Trab_Sectores_productivos (2)'!$C7,Trabajo!$A:$A,'Trab_Sectores_productivos (2)'!$A7),2)</f>
        <v>4.7</v>
      </c>
      <c r="AQ7" s="340">
        <f>ROUND(SUMIFS(Trabajo!$R:$R,Trabajo!$E:$E,'Trab_Sectores_productivos (2)'!DN$1,Trabajo!$C:$C,'Trab_Sectores_productivos (2)'!$C7,Trabajo!$A:$A,'Trab_Sectores_productivos (2)'!$A7),2)</f>
        <v>6.09</v>
      </c>
      <c r="AR7" s="340">
        <f>ROUND(SUMIFS(Trabajo!$R:$R,Trabajo!$E:$E,'Trab_Sectores_productivos (2)'!DO$1,Trabajo!$C:$C,'Trab_Sectores_productivos (2)'!$C7,Trabajo!$A:$A,'Trab_Sectores_productivos (2)'!$A7),2)</f>
        <v>5.8</v>
      </c>
      <c r="AS7" s="340">
        <f>ROUND(SUMIFS(Trabajo!$R:$R,Trabajo!$E:$E,'Trab_Sectores_productivos (2)'!DP$1,Trabajo!$C:$C,'Trab_Sectores_productivos (2)'!$C7,Trabajo!$A:$A,'Trab_Sectores_productivos (2)'!$A7),2)</f>
        <v>2.2400000000000002</v>
      </c>
      <c r="AT7" s="340">
        <f>ROUND(SUMIFS(Trabajo!$R:$R,Trabajo!$E:$E,'Trab_Sectores_productivos (2)'!DQ$1,Trabajo!$C:$C,'Trab_Sectores_productivos (2)'!$C7,Trabajo!$A:$A,'Trab_Sectores_productivos (2)'!$A7),2)</f>
        <v>4.9800000000000004</v>
      </c>
      <c r="AU7" s="340">
        <f>ROUND(SUMIFS(Trabajo!$R:$R,Trabajo!$E:$E,'Trab_Sectores_productivos (2)'!DR$1,Trabajo!$C:$C,'Trab_Sectores_productivos (2)'!$C7,Trabajo!$A:$A,'Trab_Sectores_productivos (2)'!$A7),2)</f>
        <v>0.79</v>
      </c>
      <c r="AV7" s="340">
        <f>ROUND(SUMIFS(Trabajo!$R:$R,Trabajo!$E:$E,'Trab_Sectores_productivos (2)'!DS$1,Trabajo!$C:$C,'Trab_Sectores_productivos (2)'!$C7,Trabajo!$A:$A,'Trab_Sectores_productivos (2)'!$A7),2)</f>
        <v>1.1599999999999999</v>
      </c>
      <c r="AW7" s="341">
        <f>ROUND(SUMIFS(Trabajo!$S:$S,Trabajo!$E:$E,'Trab_Sectores_productivos (2)'!DE$1,Trabajo!$C:$C,'Trab_Sectores_productivos (2)'!$C7,Trabajo!$A:$A,'Trab_Sectores_productivos (2)'!$A7),2)</f>
        <v>0.44</v>
      </c>
      <c r="AX7" s="341">
        <f>ROUND(SUMIFS(Trabajo!$S:$S,Trabajo!$E:$E,'Trab_Sectores_productivos (2)'!DF$1,Trabajo!$C:$C,'Trab_Sectores_productivos (2)'!$C7,Trabajo!$A:$A,'Trab_Sectores_productivos (2)'!$A7),2)</f>
        <v>0.02</v>
      </c>
      <c r="AY7" s="341">
        <f>ROUND(SUMIFS(Trabajo!$S:$S,Trabajo!$E:$E,'Trab_Sectores_productivos (2)'!DG$1,Trabajo!$C:$C,'Trab_Sectores_productivos (2)'!$C7,Trabajo!$A:$A,'Trab_Sectores_productivos (2)'!$A7),2)</f>
        <v>0.09</v>
      </c>
      <c r="AZ7" s="341">
        <f>ROUND(SUMIFS(Trabajo!$S:$S,Trabajo!$E:$E,'Trab_Sectores_productivos (2)'!DH$1,Trabajo!$C:$C,'Trab_Sectores_productivos (2)'!$C7,Trabajo!$A:$A,'Trab_Sectores_productivos (2)'!$A7),2)</f>
        <v>0.14000000000000001</v>
      </c>
      <c r="BA7" s="341">
        <f>ROUND(SUMIFS(Trabajo!$S:$S,Trabajo!$E:$E,'Trab_Sectores_productivos (2)'!DI$1,Trabajo!$C:$C,'Trab_Sectores_productivos (2)'!$C7,Trabajo!$A:$A,'Trab_Sectores_productivos (2)'!$A7),2)</f>
        <v>7.0000000000000007E-2</v>
      </c>
      <c r="BB7" s="341">
        <f>ROUND(SUMIFS(Trabajo!$S:$S,Trabajo!$E:$E,'Trab_Sectores_productivos (2)'!DJ$1,Trabajo!$C:$C,'Trab_Sectores_productivos (2)'!$C7,Trabajo!$A:$A,'Trab_Sectores_productivos (2)'!$A7),2)</f>
        <v>0.21</v>
      </c>
      <c r="BC7" s="341">
        <f>ROUND(SUMIFS(Trabajo!$S:$S,Trabajo!$E:$E,'Trab_Sectores_productivos (2)'!DK$1,Trabajo!$C:$C,'Trab_Sectores_productivos (2)'!$C7,Trabajo!$A:$A,'Trab_Sectores_productivos (2)'!$A7),2)</f>
        <v>0.53</v>
      </c>
      <c r="BD7" s="341">
        <f>ROUND(SUMIFS(Trabajo!$S:$S,Trabajo!$E:$E,'Trab_Sectores_productivos (2)'!DL$1,Trabajo!$C:$C,'Trab_Sectores_productivos (2)'!$C7,Trabajo!$A:$A,'Trab_Sectores_productivos (2)'!$A7),2)</f>
        <v>2.0299999999999998</v>
      </c>
      <c r="BE7" s="341">
        <f>ROUND(SUMIFS(Trabajo!$S:$S,Trabajo!$E:$E,'Trab_Sectores_productivos (2)'!DM$1,Trabajo!$C:$C,'Trab_Sectores_productivos (2)'!$C7,Trabajo!$A:$A,'Trab_Sectores_productivos (2)'!$A7),2)</f>
        <v>0.22</v>
      </c>
      <c r="BF7" s="341">
        <f>ROUND(SUMIFS(Trabajo!$S:$S,Trabajo!$E:$E,'Trab_Sectores_productivos (2)'!DN$1,Trabajo!$C:$C,'Trab_Sectores_productivos (2)'!$C7,Trabajo!$A:$A,'Trab_Sectores_productivos (2)'!$A7),2)</f>
        <v>0.28000000000000003</v>
      </c>
      <c r="BG7" s="341">
        <f>ROUND(SUMIFS(Trabajo!$S:$S,Trabajo!$E:$E,'Trab_Sectores_productivos (2)'!DO$1,Trabajo!$C:$C,'Trab_Sectores_productivos (2)'!$C7,Trabajo!$A:$A,'Trab_Sectores_productivos (2)'!$A7),2)</f>
        <v>0.27</v>
      </c>
      <c r="BH7" s="341">
        <f>ROUND(SUMIFS(Trabajo!$S:$S,Trabajo!$E:$E,'Trab_Sectores_productivos (2)'!DP$1,Trabajo!$C:$C,'Trab_Sectores_productivos (2)'!$C7,Trabajo!$A:$A,'Trab_Sectores_productivos (2)'!$A7),2)</f>
        <v>0.1</v>
      </c>
      <c r="BI7" s="341">
        <f>ROUND(SUMIFS(Trabajo!$S:$S,Trabajo!$E:$E,'Trab_Sectores_productivos (2)'!DQ$1,Trabajo!$C:$C,'Trab_Sectores_productivos (2)'!$C7,Trabajo!$A:$A,'Trab_Sectores_productivos (2)'!$A7),2)</f>
        <v>0.23</v>
      </c>
      <c r="BJ7" s="341">
        <f>ROUND(SUMIFS(Trabajo!$S:$S,Trabajo!$E:$E,'Trab_Sectores_productivos (2)'!DR$1,Trabajo!$C:$C,'Trab_Sectores_productivos (2)'!$C7,Trabajo!$A:$A,'Trab_Sectores_productivos (2)'!$A7),2)</f>
        <v>0.04</v>
      </c>
      <c r="BK7" s="341">
        <f>ROUND(SUMIFS(Trabajo!$S:$S,Trabajo!$E:$E,'Trab_Sectores_productivos (2)'!DS$1,Trabajo!$C:$C,'Trab_Sectores_productivos (2)'!$C7,Trabajo!$A:$A,'Trab_Sectores_productivos (2)'!$A7),2)</f>
        <v>0.05</v>
      </c>
      <c r="BL7" s="340">
        <f>ROUND(SUMIFS(Trabajo!$T:$T,Trabajo!$E:$E,'Trab_Sectores_productivos (2)'!DE$1,Trabajo!$C:$C,'Trab_Sectores_productivos (2)'!$C7,Trabajo!$A:$A,'Trab_Sectores_productivos (2)'!$A7),2)</f>
        <v>0.09</v>
      </c>
      <c r="BM7" s="340">
        <f>ROUND(SUMIFS(Trabajo!$T:$T,Trabajo!$E:$E,'Trab_Sectores_productivos (2)'!DF$1,Trabajo!$C:$C,'Trab_Sectores_productivos (2)'!$C7,Trabajo!$A:$A,'Trab_Sectores_productivos (2)'!$A7),2)</f>
        <v>0</v>
      </c>
      <c r="BN7" s="340">
        <f>ROUND(SUMIFS(Trabajo!$T:$T,Trabajo!$E:$E,'Trab_Sectores_productivos (2)'!DG$1,Trabajo!$C:$C,'Trab_Sectores_productivos (2)'!$C7,Trabajo!$A:$A,'Trab_Sectores_productivos (2)'!$A7),2)</f>
        <v>0.02</v>
      </c>
      <c r="BO7" s="340">
        <f>ROUND(SUMIFS(Trabajo!$T:$T,Trabajo!$E:$E,'Trab_Sectores_productivos (2)'!DH$1,Trabajo!$C:$C,'Trab_Sectores_productivos (2)'!$C7,Trabajo!$A:$A,'Trab_Sectores_productivos (2)'!$A7),2)</f>
        <v>0.03</v>
      </c>
      <c r="BP7" s="340">
        <f>ROUND(SUMIFS(Trabajo!$T:$T,Trabajo!$E:$E,'Trab_Sectores_productivos (2)'!DI$1,Trabajo!$C:$C,'Trab_Sectores_productivos (2)'!$C7,Trabajo!$A:$A,'Trab_Sectores_productivos (2)'!$A7),2)</f>
        <v>0.01</v>
      </c>
      <c r="BQ7" s="340">
        <f>ROUND(SUMIFS(Trabajo!$T:$T,Trabajo!$E:$E,'Trab_Sectores_productivos (2)'!DJ$1,Trabajo!$C:$C,'Trab_Sectores_productivos (2)'!$C7,Trabajo!$A:$A,'Trab_Sectores_productivos (2)'!$A7),2)</f>
        <v>0.04</v>
      </c>
      <c r="BR7" s="340">
        <f>ROUND(SUMIFS(Trabajo!$T:$T,Trabajo!$E:$E,'Trab_Sectores_productivos (2)'!DK$1,Trabajo!$C:$C,'Trab_Sectores_productivos (2)'!$C7,Trabajo!$A:$A,'Trab_Sectores_productivos (2)'!$A7),2)</f>
        <v>0.11</v>
      </c>
      <c r="BS7" s="340">
        <f>ROUND(SUMIFS(Trabajo!$T:$T,Trabajo!$E:$E,'Trab_Sectores_productivos (2)'!DL$1,Trabajo!$C:$C,'Trab_Sectores_productivos (2)'!$C7,Trabajo!$A:$A,'Trab_Sectores_productivos (2)'!$A7),2)</f>
        <v>0.4</v>
      </c>
      <c r="BT7" s="340">
        <f>ROUND(SUMIFS(Trabajo!$T:$T,Trabajo!$E:$E,'Trab_Sectores_productivos (2)'!DM$1,Trabajo!$C:$C,'Trab_Sectores_productivos (2)'!$C7,Trabajo!$A:$A,'Trab_Sectores_productivos (2)'!$A7),2)</f>
        <v>0.04</v>
      </c>
      <c r="BU7" s="340">
        <f>ROUND(SUMIFS(Trabajo!$T:$T,Trabajo!$E:$E,'Trab_Sectores_productivos (2)'!DN$1,Trabajo!$C:$C,'Trab_Sectores_productivos (2)'!$C7,Trabajo!$A:$A,'Trab_Sectores_productivos (2)'!$A7),2)</f>
        <v>0.06</v>
      </c>
      <c r="BV7" s="340">
        <f>ROUND(SUMIFS(Trabajo!$T:$T,Trabajo!$E:$E,'Trab_Sectores_productivos (2)'!DO$1,Trabajo!$C:$C,'Trab_Sectores_productivos (2)'!$C7,Trabajo!$A:$A,'Trab_Sectores_productivos (2)'!$A7),2)</f>
        <v>0.05</v>
      </c>
      <c r="BW7" s="340">
        <f>ROUND(SUMIFS(Trabajo!$T:$T,Trabajo!$E:$E,'Trab_Sectores_productivos (2)'!DP$1,Trabajo!$C:$C,'Trab_Sectores_productivos (2)'!$C7,Trabajo!$A:$A,'Trab_Sectores_productivos (2)'!$A7),2)</f>
        <v>0.02</v>
      </c>
      <c r="BX7" s="340">
        <f>ROUND(SUMIFS(Trabajo!$T:$T,Trabajo!$E:$E,'Trab_Sectores_productivos (2)'!DQ$1,Trabajo!$C:$C,'Trab_Sectores_productivos (2)'!$C7,Trabajo!$A:$A,'Trab_Sectores_productivos (2)'!$A7),2)</f>
        <v>0.05</v>
      </c>
      <c r="BY7" s="340">
        <f>ROUND(SUMIFS(Trabajo!$T:$T,Trabajo!$E:$E,'Trab_Sectores_productivos (2)'!DR$1,Trabajo!$C:$C,'Trab_Sectores_productivos (2)'!$C7,Trabajo!$A:$A,'Trab_Sectores_productivos (2)'!$A7),2)</f>
        <v>0.01</v>
      </c>
      <c r="BZ7" s="340">
        <f>ROUND(SUMIFS(Trabajo!$T:$T,Trabajo!$E:$E,'Trab_Sectores_productivos (2)'!DS$1,Trabajo!$C:$C,'Trab_Sectores_productivos (2)'!$C7,Trabajo!$A:$A,'Trab_Sectores_productivos (2)'!$A7),2)</f>
        <v>0.01</v>
      </c>
      <c r="CA7" s="341">
        <f>ROUND(SUMIFS(Trabajo!$U:$U,Trabajo!$E:$E,'Trab_Sectores_productivos (2)'!DE$1,Trabajo!$C:$C,'Trab_Sectores_productivos (2)'!$C7,Trabajo!$A:$A,'Trab_Sectores_productivos (2)'!$A7),2)</f>
        <v>16.510000000000002</v>
      </c>
      <c r="CB7" s="341">
        <f>ROUND(SUMIFS(Trabajo!$U:$U,Trabajo!$E:$E,'Trab_Sectores_productivos (2)'!DF$1,Trabajo!$C:$C,'Trab_Sectores_productivos (2)'!$C7,Trabajo!$A:$A,'Trab_Sectores_productivos (2)'!$A7),2)</f>
        <v>0.94</v>
      </c>
      <c r="CC7" s="341">
        <f>ROUND(SUMIFS(Trabajo!$U:$U,Trabajo!$E:$E,'Trab_Sectores_productivos (2)'!DG$1,Trabajo!$C:$C,'Trab_Sectores_productivos (2)'!$C7,Trabajo!$A:$A,'Trab_Sectores_productivos (2)'!$A7),2)</f>
        <v>3.48</v>
      </c>
      <c r="CD7" s="341">
        <f>ROUND(SUMIFS(Trabajo!$U:$U,Trabajo!$E:$E,'Trab_Sectores_productivos (2)'!DH$1,Trabajo!$C:$C,'Trab_Sectores_productivos (2)'!$C7,Trabajo!$A:$A,'Trab_Sectores_productivos (2)'!$A7),2)</f>
        <v>5.41</v>
      </c>
      <c r="CE7" s="341">
        <f>ROUND(SUMIFS(Trabajo!$U:$U,Trabajo!$E:$E,'Trab_Sectores_productivos (2)'!DI$1,Trabajo!$C:$C,'Trab_Sectores_productivos (2)'!$C7,Trabajo!$A:$A,'Trab_Sectores_productivos (2)'!$A7),2)</f>
        <v>2.73</v>
      </c>
      <c r="CF7" s="341">
        <f>ROUND(SUMIFS(Trabajo!$U:$U,Trabajo!$E:$E,'Trab_Sectores_productivos (2)'!DJ$1,Trabajo!$C:$C,'Trab_Sectores_productivos (2)'!$C7,Trabajo!$A:$A,'Trab_Sectores_productivos (2)'!$A7),2)</f>
        <v>7.94</v>
      </c>
      <c r="CG7" s="341">
        <f>ROUND(SUMIFS(Trabajo!$U:$U,Trabajo!$E:$E,'Trab_Sectores_productivos (2)'!DK$1,Trabajo!$C:$C,'Trab_Sectores_productivos (2)'!$C7,Trabajo!$A:$A,'Trab_Sectores_productivos (2)'!$A7),2)</f>
        <v>20.07</v>
      </c>
      <c r="CH7" s="341">
        <f>ROUND(SUMIFS(Trabajo!$U:$U,Trabajo!$E:$E,'Trab_Sectores_productivos (2)'!DL$1,Trabajo!$C:$C,'Trab_Sectores_productivos (2)'!$C7,Trabajo!$A:$A,'Trab_Sectores_productivos (2)'!$A7),2)</f>
        <v>76.53</v>
      </c>
      <c r="CI7" s="341">
        <f>ROUND(SUMIFS(Trabajo!$U:$U,Trabajo!$E:$E,'Trab_Sectores_productivos (2)'!DM$1,Trabajo!$C:$C,'Trab_Sectores_productivos (2)'!$C7,Trabajo!$A:$A,'Trab_Sectores_productivos (2)'!$A7),2)</f>
        <v>8.17</v>
      </c>
      <c r="CJ7" s="341">
        <f>ROUND(SUMIFS(Trabajo!$U:$U,Trabajo!$E:$E,'Trab_Sectores_productivos (2)'!DN$1,Trabajo!$C:$C,'Trab_Sectores_productivos (2)'!$C7,Trabajo!$A:$A,'Trab_Sectores_productivos (2)'!$A7),2)</f>
        <v>10.59</v>
      </c>
      <c r="CK7" s="341">
        <f>ROUND(SUMIFS(Trabajo!$U:$U,Trabajo!$E:$E,'Trab_Sectores_productivos (2)'!DO$1,Trabajo!$C:$C,'Trab_Sectores_productivos (2)'!$C7,Trabajo!$A:$A,'Trab_Sectores_productivos (2)'!$A7),2)</f>
        <v>10.09</v>
      </c>
      <c r="CL7" s="341">
        <f>ROUND(SUMIFS(Trabajo!$U:$U,Trabajo!$E:$E,'Trab_Sectores_productivos (2)'!DP$1,Trabajo!$C:$C,'Trab_Sectores_productivos (2)'!$C7,Trabajo!$A:$A,'Trab_Sectores_productivos (2)'!$A7),2)</f>
        <v>3.9</v>
      </c>
      <c r="CM7" s="341">
        <f>ROUND(SUMIFS(Trabajo!$U:$U,Trabajo!$E:$E,'Trab_Sectores_productivos (2)'!DQ$1,Trabajo!$C:$C,'Trab_Sectores_productivos (2)'!$C7,Trabajo!$A:$A,'Trab_Sectores_productivos (2)'!$A7),2)</f>
        <v>8.66</v>
      </c>
      <c r="CN7" s="341">
        <f>ROUND(SUMIFS(Trabajo!$U:$U,Trabajo!$E:$E,'Trab_Sectores_productivos (2)'!DR$1,Trabajo!$C:$C,'Trab_Sectores_productivos (2)'!$C7,Trabajo!$A:$A,'Trab_Sectores_productivos (2)'!$A7),2)</f>
        <v>1.37</v>
      </c>
      <c r="CO7" s="341">
        <f>ROUND(SUMIFS(Trabajo!$U:$U,Trabajo!$E:$E,'Trab_Sectores_productivos (2)'!DS$1,Trabajo!$C:$C,'Trab_Sectores_productivos (2)'!$C7,Trabajo!$A:$A,'Trab_Sectores_productivos (2)'!$A7),2)</f>
        <v>2.0299999999999998</v>
      </c>
      <c r="CP7" s="340">
        <f>ROUND(SUMIFS(Trabajo!$V:$V,Trabajo!$E:$E,'Trab_Sectores_productivos (2)'!DE$1,Trabajo!$C:$C,'Trab_Sectores_productivos (2)'!$C7,Trabajo!$A:$A,'Trab_Sectores_productivos (2)'!$A7),2)</f>
        <v>1.62</v>
      </c>
      <c r="CQ7" s="340">
        <f>ROUND(SUMIFS(Trabajo!$V:$V,Trabajo!$E:$E,'Trab_Sectores_productivos (2)'!DF$1,Trabajo!$C:$C,'Trab_Sectores_productivos (2)'!$C7,Trabajo!$A:$A,'Trab_Sectores_productivos (2)'!$A7),2)</f>
        <v>0.09</v>
      </c>
      <c r="CR7" s="340">
        <f>ROUND(SUMIFS(Trabajo!$V:$V,Trabajo!$E:$E,'Trab_Sectores_productivos (2)'!DG$1,Trabajo!$C:$C,'Trab_Sectores_productivos (2)'!$C7,Trabajo!$A:$A,'Trab_Sectores_productivos (2)'!$A7),2)</f>
        <v>0.34</v>
      </c>
      <c r="CS7" s="340">
        <f>ROUND(SUMIFS(Trabajo!$V:$V,Trabajo!$E:$E,'Trab_Sectores_productivos (2)'!DH$1,Trabajo!$C:$C,'Trab_Sectores_productivos (2)'!$C7,Trabajo!$A:$A,'Trab_Sectores_productivos (2)'!$A7),2)</f>
        <v>0.53</v>
      </c>
      <c r="CT7" s="340">
        <f>ROUND(SUMIFS(Trabajo!$V:$V,Trabajo!$E:$E,'Trab_Sectores_productivos (2)'!DI$1,Trabajo!$C:$C,'Trab_Sectores_productivos (2)'!$C7,Trabajo!$A:$A,'Trab_Sectores_productivos (2)'!$A7),2)</f>
        <v>0.27</v>
      </c>
      <c r="CU7" s="340">
        <f>ROUND(SUMIFS(Trabajo!$V:$V,Trabajo!$E:$E,'Trab_Sectores_productivos (2)'!DJ$1,Trabajo!$C:$C,'Trab_Sectores_productivos (2)'!$C7,Trabajo!$A:$A,'Trab_Sectores_productivos (2)'!$A7),2)</f>
        <v>0.78</v>
      </c>
      <c r="CV7" s="340">
        <f>ROUND(SUMIFS(Trabajo!$V:$V,Trabajo!$E:$E,'Trab_Sectores_productivos (2)'!DK$1,Trabajo!$C:$C,'Trab_Sectores_productivos (2)'!$C7,Trabajo!$A:$A,'Trab_Sectores_productivos (2)'!$A7),2)</f>
        <v>1.97</v>
      </c>
      <c r="CW7" s="340">
        <f>ROUND(SUMIFS(Trabajo!$V:$V,Trabajo!$E:$E,'Trab_Sectores_productivos (2)'!DL$1,Trabajo!$C:$C,'Trab_Sectores_productivos (2)'!$C7,Trabajo!$A:$A,'Trab_Sectores_productivos (2)'!$A7),2)</f>
        <v>7.5</v>
      </c>
      <c r="CX7" s="340">
        <f>ROUND(SUMIFS(Trabajo!$V:$V,Trabajo!$E:$E,'Trab_Sectores_productivos (2)'!DM$1,Trabajo!$C:$C,'Trab_Sectores_productivos (2)'!$C7,Trabajo!$A:$A,'Trab_Sectores_productivos (2)'!$A7),2)</f>
        <v>0.8</v>
      </c>
      <c r="CY7" s="340">
        <f>ROUND(SUMIFS(Trabajo!$V:$V,Trabajo!$E:$E,'Trab_Sectores_productivos (2)'!DN$1,Trabajo!$C:$C,'Trab_Sectores_productivos (2)'!$C7,Trabajo!$A:$A,'Trab_Sectores_productivos (2)'!$A7),2)</f>
        <v>1.04</v>
      </c>
      <c r="CZ7" s="340">
        <f>ROUND(SUMIFS(Trabajo!$V:$V,Trabajo!$E:$E,'Trab_Sectores_productivos (2)'!DO$1,Trabajo!$C:$C,'Trab_Sectores_productivos (2)'!$C7,Trabajo!$A:$A,'Trab_Sectores_productivos (2)'!$A7),2)</f>
        <v>0.99</v>
      </c>
      <c r="DA7" s="340">
        <f>ROUND(SUMIFS(Trabajo!$V:$V,Trabajo!$E:$E,'Trab_Sectores_productivos (2)'!DP$1,Trabajo!$C:$C,'Trab_Sectores_productivos (2)'!$C7,Trabajo!$A:$A,'Trab_Sectores_productivos (2)'!$A7),2)</f>
        <v>0.38</v>
      </c>
      <c r="DB7" s="340">
        <f>ROUND(SUMIFS(Trabajo!$V:$V,Trabajo!$E:$E,'Trab_Sectores_productivos (2)'!DQ$1,Trabajo!$C:$C,'Trab_Sectores_productivos (2)'!$C7,Trabajo!$A:$A,'Trab_Sectores_productivos (2)'!$A7),2)</f>
        <v>0.85</v>
      </c>
      <c r="DC7" s="340">
        <f>ROUND(SUMIFS(Trabajo!$V:$V,Trabajo!$E:$E,'Trab_Sectores_productivos (2)'!DR$1,Trabajo!$C:$C,'Trab_Sectores_productivos (2)'!$C7,Trabajo!$A:$A,'Trab_Sectores_productivos (2)'!$A7),2)</f>
        <v>0.13</v>
      </c>
      <c r="DD7" s="340">
        <f>ROUND(SUMIFS(Trabajo!$V:$V,Trabajo!$E:$E,'Trab_Sectores_productivos (2)'!DS$1,Trabajo!$C:$C,'Trab_Sectores_productivos (2)'!$C7,Trabajo!$A:$A,'Trab_Sectores_productivos (2)'!$A7),2)</f>
        <v>0.2</v>
      </c>
      <c r="DE7" s="342" t="s">
        <v>383</v>
      </c>
      <c r="DF7" s="342" t="s">
        <v>383</v>
      </c>
      <c r="DG7" s="342" t="s">
        <v>383</v>
      </c>
      <c r="DH7" s="342" t="s">
        <v>383</v>
      </c>
      <c r="DI7" s="342" t="s">
        <v>383</v>
      </c>
      <c r="DJ7" s="342" t="s">
        <v>383</v>
      </c>
      <c r="DK7" s="342" t="s">
        <v>383</v>
      </c>
      <c r="DL7" s="342" t="s">
        <v>383</v>
      </c>
      <c r="DM7" s="342" t="s">
        <v>383</v>
      </c>
      <c r="DN7" s="342" t="s">
        <v>383</v>
      </c>
      <c r="DO7" s="342" t="s">
        <v>383</v>
      </c>
      <c r="DP7" s="342" t="s">
        <v>383</v>
      </c>
      <c r="DQ7" s="342" t="s">
        <v>383</v>
      </c>
      <c r="DR7" s="342" t="s">
        <v>383</v>
      </c>
      <c r="DS7" s="342" t="s">
        <v>383</v>
      </c>
    </row>
    <row r="8" spans="1:123">
      <c r="A8" s="137">
        <v>2013</v>
      </c>
      <c r="B8" s="137">
        <v>7</v>
      </c>
      <c r="C8" s="137" t="s">
        <v>125</v>
      </c>
      <c r="D8" s="340">
        <f>ROUND(SUMIFS(Trabajo!$P:$P,Trabajo!$E:$E,'Trab_Sectores_productivos (2)'!DE$1,Trabajo!$C:$C,'Trab_Sectores_productivos (2)'!$C8,Trabajo!$A:$A,'Trab_Sectores_productivos (2)'!$A8),2)</f>
        <v>24.03</v>
      </c>
      <c r="E8" s="340">
        <f>ROUND(SUMIFS(Trabajo!$P:$P,Trabajo!$E:$E,'Trab_Sectores_productivos (2)'!DF$1,Trabajo!$C:$C,'Trab_Sectores_productivos (2)'!$C8,Trabajo!$A:$A,'Trab_Sectores_productivos (2)'!$A8),2)</f>
        <v>1.06</v>
      </c>
      <c r="F8" s="340">
        <f>ROUND(SUMIFS(Trabajo!$P:$P,Trabajo!$E:$E,'Trab_Sectores_productivos (2)'!DG$1,Trabajo!$C:$C,'Trab_Sectores_productivos (2)'!$C8,Trabajo!$A:$A,'Trab_Sectores_productivos (2)'!$A8),2)</f>
        <v>4.63</v>
      </c>
      <c r="G8" s="340">
        <f>ROUND(SUMIFS(Trabajo!$P:$P,Trabajo!$E:$E,'Trab_Sectores_productivos (2)'!DH$1,Trabajo!$C:$C,'Trab_Sectores_productivos (2)'!$C8,Trabajo!$A:$A,'Trab_Sectores_productivos (2)'!$A8),2)</f>
        <v>6.63</v>
      </c>
      <c r="H8" s="340">
        <f>ROUND(SUMIFS(Trabajo!$P:$P,Trabajo!$E:$E,'Trab_Sectores_productivos (2)'!DI$1,Trabajo!$C:$C,'Trab_Sectores_productivos (2)'!$C8,Trabajo!$A:$A,'Trab_Sectores_productivos (2)'!$A8),2)</f>
        <v>3.93</v>
      </c>
      <c r="I8" s="340">
        <f>ROUND(SUMIFS(Trabajo!$P:$P,Trabajo!$E:$E,'Trab_Sectores_productivos (2)'!DJ$1,Trabajo!$C:$C,'Trab_Sectores_productivos (2)'!$C8,Trabajo!$A:$A,'Trab_Sectores_productivos (2)'!$A8),2)</f>
        <v>11.42</v>
      </c>
      <c r="J8" s="340">
        <f>ROUND(SUMIFS(Trabajo!$P:$P,Trabajo!$E:$E,'Trab_Sectores_productivos (2)'!DK$1,Trabajo!$C:$C,'Trab_Sectores_productivos (2)'!$C8,Trabajo!$A:$A,'Trab_Sectores_productivos (2)'!$A8),2)</f>
        <v>28.57</v>
      </c>
      <c r="K8" s="340">
        <f>ROUND(SUMIFS(Trabajo!$P:$P,Trabajo!$E:$E,'Trab_Sectores_productivos (2)'!DL$1,Trabajo!$C:$C,'Trab_Sectores_productivos (2)'!$C8,Trabajo!$A:$A,'Trab_Sectores_productivos (2)'!$A8),2)</f>
        <v>112.9</v>
      </c>
      <c r="L8" s="340">
        <f>ROUND(SUMIFS(Trabajo!$P:$P,Trabajo!$E:$E,'Trab_Sectores_productivos (2)'!DM$1,Trabajo!$C:$C,'Trab_Sectores_productivos (2)'!$C8,Trabajo!$A:$A,'Trab_Sectores_productivos (2)'!$A8),2)</f>
        <v>12.84</v>
      </c>
      <c r="M8" s="340">
        <f>ROUND(SUMIFS(Trabajo!$P:$P,Trabajo!$E:$E,'Trab_Sectores_productivos (2)'!DN$1,Trabajo!$C:$C,'Trab_Sectores_productivos (2)'!$C8,Trabajo!$A:$A,'Trab_Sectores_productivos (2)'!$A8),2)</f>
        <v>14.35</v>
      </c>
      <c r="N8" s="340">
        <f>ROUND(SUMIFS(Trabajo!$P:$P,Trabajo!$E:$E,'Trab_Sectores_productivos (2)'!DO$1,Trabajo!$C:$C,'Trab_Sectores_productivos (2)'!$C8,Trabajo!$A:$A,'Trab_Sectores_productivos (2)'!$A8),2)</f>
        <v>13.04</v>
      </c>
      <c r="O8" s="340">
        <f>ROUND(SUMIFS(Trabajo!$P:$P,Trabajo!$E:$E,'Trab_Sectores_productivos (2)'!DP$1,Trabajo!$C:$C,'Trab_Sectores_productivos (2)'!$C8,Trabajo!$A:$A,'Trab_Sectores_productivos (2)'!$A8),2)</f>
        <v>5.03</v>
      </c>
      <c r="P8" s="340">
        <f>ROUND(SUMIFS(Trabajo!$P:$P,Trabajo!$E:$E,'Trab_Sectores_productivos (2)'!DQ$1,Trabajo!$C:$C,'Trab_Sectores_productivos (2)'!$C8,Trabajo!$A:$A,'Trab_Sectores_productivos (2)'!$A8),2)</f>
        <v>12.59</v>
      </c>
      <c r="Q8" s="340">
        <f>ROUND(SUMIFS(Trabajo!$P:$P,Trabajo!$E:$E,'Trab_Sectores_productivos (2)'!DR$1,Trabajo!$C:$C,'Trab_Sectores_productivos (2)'!$C8,Trabajo!$A:$A,'Trab_Sectores_productivos (2)'!$A8),2)</f>
        <v>1.87</v>
      </c>
      <c r="R8" s="340">
        <f>ROUND(SUMIFS(Trabajo!$P:$P,Trabajo!$E:$E,'Trab_Sectores_productivos (2)'!DS$1,Trabajo!$C:$C,'Trab_Sectores_productivos (2)'!$C8,Trabajo!$A:$A,'Trab_Sectores_productivos (2)'!$A8),2)</f>
        <v>2.64</v>
      </c>
      <c r="S8" s="341">
        <f>ROUND(SUMIFS(Trabajo!$Q:$Q,Trabajo!$E:$E,'Trab_Sectores_productivos (2)'!DE$1,Trabajo!$C:$C,'Trab_Sectores_productivos (2)'!$C8,Trabajo!$A:$A,'Trab_Sectores_productivos (2)'!$A8),2)</f>
        <v>10.71</v>
      </c>
      <c r="T8" s="341">
        <f>ROUND(SUMIFS(Trabajo!$Q:$Q,Trabajo!$E:$E,'Trab_Sectores_productivos (2)'!DF$1,Trabajo!$C:$C,'Trab_Sectores_productivos (2)'!$C8,Trabajo!$A:$A,'Trab_Sectores_productivos (2)'!$A8),2)</f>
        <v>0.47</v>
      </c>
      <c r="U8" s="341">
        <f>ROUND(SUMIFS(Trabajo!$Q:$Q,Trabajo!$E:$E,'Trab_Sectores_productivos (2)'!DG$1,Trabajo!$C:$C,'Trab_Sectores_productivos (2)'!$C8,Trabajo!$A:$A,'Trab_Sectores_productivos (2)'!$A8),2)</f>
        <v>2.06</v>
      </c>
      <c r="V8" s="341">
        <f>ROUND(SUMIFS(Trabajo!$Q:$Q,Trabajo!$E:$E,'Trab_Sectores_productivos (2)'!DH$1,Trabajo!$C:$C,'Trab_Sectores_productivos (2)'!$C8,Trabajo!$A:$A,'Trab_Sectores_productivos (2)'!$A8),2)</f>
        <v>2.95</v>
      </c>
      <c r="W8" s="341">
        <f>ROUND(SUMIFS(Trabajo!$Q:$Q,Trabajo!$E:$E,'Trab_Sectores_productivos (2)'!DI$1,Trabajo!$C:$C,'Trab_Sectores_productivos (2)'!$C8,Trabajo!$A:$A,'Trab_Sectores_productivos (2)'!$A8),2)</f>
        <v>1.75</v>
      </c>
      <c r="X8" s="341">
        <f>ROUND(SUMIFS(Trabajo!$Q:$Q,Trabajo!$E:$E,'Trab_Sectores_productivos (2)'!DJ$1,Trabajo!$C:$C,'Trab_Sectores_productivos (2)'!$C8,Trabajo!$A:$A,'Trab_Sectores_productivos (2)'!$A8),2)</f>
        <v>5.09</v>
      </c>
      <c r="Y8" s="341">
        <f>ROUND(SUMIFS(Trabajo!$Q:$Q,Trabajo!$E:$E,'Trab_Sectores_productivos (2)'!DK$1,Trabajo!$C:$C,'Trab_Sectores_productivos (2)'!$C8,Trabajo!$A:$A,'Trab_Sectores_productivos (2)'!$A8),2)</f>
        <v>12.73</v>
      </c>
      <c r="Z8" s="341">
        <f>ROUND(SUMIFS(Trabajo!$Q:$Q,Trabajo!$E:$E,'Trab_Sectores_productivos (2)'!DL$1,Trabajo!$C:$C,'Trab_Sectores_productivos (2)'!$C8,Trabajo!$A:$A,'Trab_Sectores_productivos (2)'!$A8),2)</f>
        <v>50.3</v>
      </c>
      <c r="AA8" s="341">
        <f>ROUND(SUMIFS(Trabajo!$Q:$Q,Trabajo!$E:$E,'Trab_Sectores_productivos (2)'!DM$1,Trabajo!$C:$C,'Trab_Sectores_productivos (2)'!$C8,Trabajo!$A:$A,'Trab_Sectores_productivos (2)'!$A8),2)</f>
        <v>5.72</v>
      </c>
      <c r="AB8" s="341">
        <f>ROUND(SUMIFS(Trabajo!$Q:$Q,Trabajo!$E:$E,'Trab_Sectores_productivos (2)'!DN$1,Trabajo!$C:$C,'Trab_Sectores_productivos (2)'!$C8,Trabajo!$A:$A,'Trab_Sectores_productivos (2)'!$A8),2)</f>
        <v>6.39</v>
      </c>
      <c r="AC8" s="341">
        <f>ROUND(SUMIFS(Trabajo!$Q:$Q,Trabajo!$E:$E,'Trab_Sectores_productivos (2)'!DO$1,Trabajo!$C:$C,'Trab_Sectores_productivos (2)'!$C8,Trabajo!$A:$A,'Trab_Sectores_productivos (2)'!$A8),2)</f>
        <v>5.81</v>
      </c>
      <c r="AD8" s="341">
        <f>ROUND(SUMIFS(Trabajo!$Q:$Q,Trabajo!$E:$E,'Trab_Sectores_productivos (2)'!DP$1,Trabajo!$C:$C,'Trab_Sectores_productivos (2)'!$C8,Trabajo!$A:$A,'Trab_Sectores_productivos (2)'!$A8),2)</f>
        <v>2.2400000000000002</v>
      </c>
      <c r="AE8" s="341">
        <f>ROUND(SUMIFS(Trabajo!$Q:$Q,Trabajo!$E:$E,'Trab_Sectores_productivos (2)'!DQ$1,Trabajo!$C:$C,'Trab_Sectores_productivos (2)'!$C8,Trabajo!$A:$A,'Trab_Sectores_productivos (2)'!$A8),2)</f>
        <v>5.61</v>
      </c>
      <c r="AF8" s="341">
        <f>ROUND(SUMIFS(Trabajo!$Q:$Q,Trabajo!$E:$E,'Trab_Sectores_productivos (2)'!DR$1,Trabajo!$C:$C,'Trab_Sectores_productivos (2)'!$C8,Trabajo!$A:$A,'Trab_Sectores_productivos (2)'!$A8),2)</f>
        <v>0.83</v>
      </c>
      <c r="AG8" s="341">
        <f>ROUND(SUMIFS(Trabajo!$Q:$Q,Trabajo!$E:$E,'Trab_Sectores_productivos (2)'!DS$1,Trabajo!$C:$C,'Trab_Sectores_productivos (2)'!$C8,Trabajo!$A:$A,'Trab_Sectores_productivos (2)'!$A8),2)</f>
        <v>1.17</v>
      </c>
      <c r="AH8" s="340">
        <f>ROUND(SUMIFS(Trabajo!$R:$R,Trabajo!$E:$E,'Trab_Sectores_productivos (2)'!DE$1,Trabajo!$C:$C,'Trab_Sectores_productivos (2)'!$C8,Trabajo!$A:$A,'Trab_Sectores_productivos (2)'!$A8),2)</f>
        <v>9.75</v>
      </c>
      <c r="AI8" s="340">
        <f>ROUND(SUMIFS(Trabajo!$R:$R,Trabajo!$E:$E,'Trab_Sectores_productivos (2)'!DF$1,Trabajo!$C:$C,'Trab_Sectores_productivos (2)'!$C8,Trabajo!$A:$A,'Trab_Sectores_productivos (2)'!$A8),2)</f>
        <v>0.43</v>
      </c>
      <c r="AJ8" s="340">
        <f>ROUND(SUMIFS(Trabajo!$R:$R,Trabajo!$E:$E,'Trab_Sectores_productivos (2)'!DG$1,Trabajo!$C:$C,'Trab_Sectores_productivos (2)'!$C8,Trabajo!$A:$A,'Trab_Sectores_productivos (2)'!$A8),2)</f>
        <v>1.88</v>
      </c>
      <c r="AK8" s="340">
        <f>ROUND(SUMIFS(Trabajo!$R:$R,Trabajo!$E:$E,'Trab_Sectores_productivos (2)'!DH$1,Trabajo!$C:$C,'Trab_Sectores_productivos (2)'!$C8,Trabajo!$A:$A,'Trab_Sectores_productivos (2)'!$A8),2)</f>
        <v>2.69</v>
      </c>
      <c r="AL8" s="340">
        <f>ROUND(SUMIFS(Trabajo!$R:$R,Trabajo!$E:$E,'Trab_Sectores_productivos (2)'!DI$1,Trabajo!$C:$C,'Trab_Sectores_productivos (2)'!$C8,Trabajo!$A:$A,'Trab_Sectores_productivos (2)'!$A8),2)</f>
        <v>1.59</v>
      </c>
      <c r="AM8" s="340">
        <f>ROUND(SUMIFS(Trabajo!$R:$R,Trabajo!$E:$E,'Trab_Sectores_productivos (2)'!DJ$1,Trabajo!$C:$C,'Trab_Sectores_productivos (2)'!$C8,Trabajo!$A:$A,'Trab_Sectores_productivos (2)'!$A8),2)</f>
        <v>4.63</v>
      </c>
      <c r="AN8" s="340">
        <f>ROUND(SUMIFS(Trabajo!$R:$R,Trabajo!$E:$E,'Trab_Sectores_productivos (2)'!DK$1,Trabajo!$C:$C,'Trab_Sectores_productivos (2)'!$C8,Trabajo!$A:$A,'Trab_Sectores_productivos (2)'!$A8),2)</f>
        <v>11.59</v>
      </c>
      <c r="AO8" s="340">
        <f>ROUND(SUMIFS(Trabajo!$R:$R,Trabajo!$E:$E,'Trab_Sectores_productivos (2)'!DL$1,Trabajo!$C:$C,'Trab_Sectores_productivos (2)'!$C8,Trabajo!$A:$A,'Trab_Sectores_productivos (2)'!$A8),2)</f>
        <v>45.78</v>
      </c>
      <c r="AP8" s="340">
        <f>ROUND(SUMIFS(Trabajo!$R:$R,Trabajo!$E:$E,'Trab_Sectores_productivos (2)'!DM$1,Trabajo!$C:$C,'Trab_Sectores_productivos (2)'!$C8,Trabajo!$A:$A,'Trab_Sectores_productivos (2)'!$A8),2)</f>
        <v>5.21</v>
      </c>
      <c r="AQ8" s="340">
        <f>ROUND(SUMIFS(Trabajo!$R:$R,Trabajo!$E:$E,'Trab_Sectores_productivos (2)'!DN$1,Trabajo!$C:$C,'Trab_Sectores_productivos (2)'!$C8,Trabajo!$A:$A,'Trab_Sectores_productivos (2)'!$A8),2)</f>
        <v>5.82</v>
      </c>
      <c r="AR8" s="340">
        <f>ROUND(SUMIFS(Trabajo!$R:$R,Trabajo!$E:$E,'Trab_Sectores_productivos (2)'!DO$1,Trabajo!$C:$C,'Trab_Sectores_productivos (2)'!$C8,Trabajo!$A:$A,'Trab_Sectores_productivos (2)'!$A8),2)</f>
        <v>5.29</v>
      </c>
      <c r="AS8" s="340">
        <f>ROUND(SUMIFS(Trabajo!$R:$R,Trabajo!$E:$E,'Trab_Sectores_productivos (2)'!DP$1,Trabajo!$C:$C,'Trab_Sectores_productivos (2)'!$C8,Trabajo!$A:$A,'Trab_Sectores_productivos (2)'!$A8),2)</f>
        <v>2.04</v>
      </c>
      <c r="AT8" s="340">
        <f>ROUND(SUMIFS(Trabajo!$R:$R,Trabajo!$E:$E,'Trab_Sectores_productivos (2)'!DQ$1,Trabajo!$C:$C,'Trab_Sectores_productivos (2)'!$C8,Trabajo!$A:$A,'Trab_Sectores_productivos (2)'!$A8),2)</f>
        <v>5.0999999999999996</v>
      </c>
      <c r="AU8" s="340">
        <f>ROUND(SUMIFS(Trabajo!$R:$R,Trabajo!$E:$E,'Trab_Sectores_productivos (2)'!DR$1,Trabajo!$C:$C,'Trab_Sectores_productivos (2)'!$C8,Trabajo!$A:$A,'Trab_Sectores_productivos (2)'!$A8),2)</f>
        <v>0.76</v>
      </c>
      <c r="AV8" s="340">
        <f>ROUND(SUMIFS(Trabajo!$R:$R,Trabajo!$E:$E,'Trab_Sectores_productivos (2)'!DS$1,Trabajo!$C:$C,'Trab_Sectores_productivos (2)'!$C8,Trabajo!$A:$A,'Trab_Sectores_productivos (2)'!$A8),2)</f>
        <v>1.07</v>
      </c>
      <c r="AW8" s="341">
        <f>ROUND(SUMIFS(Trabajo!$S:$S,Trabajo!$E:$E,'Trab_Sectores_productivos (2)'!DE$1,Trabajo!$C:$C,'Trab_Sectores_productivos (2)'!$C8,Trabajo!$A:$A,'Trab_Sectores_productivos (2)'!$A8),2)</f>
        <v>0.45</v>
      </c>
      <c r="AX8" s="341">
        <f>ROUND(SUMIFS(Trabajo!$S:$S,Trabajo!$E:$E,'Trab_Sectores_productivos (2)'!DF$1,Trabajo!$C:$C,'Trab_Sectores_productivos (2)'!$C8,Trabajo!$A:$A,'Trab_Sectores_productivos (2)'!$A8),2)</f>
        <v>0.02</v>
      </c>
      <c r="AY8" s="341">
        <f>ROUND(SUMIFS(Trabajo!$S:$S,Trabajo!$E:$E,'Trab_Sectores_productivos (2)'!DG$1,Trabajo!$C:$C,'Trab_Sectores_productivos (2)'!$C8,Trabajo!$A:$A,'Trab_Sectores_productivos (2)'!$A8),2)</f>
        <v>0.09</v>
      </c>
      <c r="AZ8" s="341">
        <f>ROUND(SUMIFS(Trabajo!$S:$S,Trabajo!$E:$E,'Trab_Sectores_productivos (2)'!DH$1,Trabajo!$C:$C,'Trab_Sectores_productivos (2)'!$C8,Trabajo!$A:$A,'Trab_Sectores_productivos (2)'!$A8),2)</f>
        <v>0.12</v>
      </c>
      <c r="BA8" s="341">
        <f>ROUND(SUMIFS(Trabajo!$S:$S,Trabajo!$E:$E,'Trab_Sectores_productivos (2)'!DI$1,Trabajo!$C:$C,'Trab_Sectores_productivos (2)'!$C8,Trabajo!$A:$A,'Trab_Sectores_productivos (2)'!$A8),2)</f>
        <v>7.0000000000000007E-2</v>
      </c>
      <c r="BB8" s="341">
        <f>ROUND(SUMIFS(Trabajo!$S:$S,Trabajo!$E:$E,'Trab_Sectores_productivos (2)'!DJ$1,Trabajo!$C:$C,'Trab_Sectores_productivos (2)'!$C8,Trabajo!$A:$A,'Trab_Sectores_productivos (2)'!$A8),2)</f>
        <v>0.21</v>
      </c>
      <c r="BC8" s="341">
        <f>ROUND(SUMIFS(Trabajo!$S:$S,Trabajo!$E:$E,'Trab_Sectores_productivos (2)'!DK$1,Trabajo!$C:$C,'Trab_Sectores_productivos (2)'!$C8,Trabajo!$A:$A,'Trab_Sectores_productivos (2)'!$A8),2)</f>
        <v>0.54</v>
      </c>
      <c r="BD8" s="341">
        <f>ROUND(SUMIFS(Trabajo!$S:$S,Trabajo!$E:$E,'Trab_Sectores_productivos (2)'!DL$1,Trabajo!$C:$C,'Trab_Sectores_productivos (2)'!$C8,Trabajo!$A:$A,'Trab_Sectores_productivos (2)'!$A8),2)</f>
        <v>2.11</v>
      </c>
      <c r="BE8" s="341">
        <f>ROUND(SUMIFS(Trabajo!$S:$S,Trabajo!$E:$E,'Trab_Sectores_productivos (2)'!DM$1,Trabajo!$C:$C,'Trab_Sectores_productivos (2)'!$C8,Trabajo!$A:$A,'Trab_Sectores_productivos (2)'!$A8),2)</f>
        <v>0.24</v>
      </c>
      <c r="BF8" s="341">
        <f>ROUND(SUMIFS(Trabajo!$S:$S,Trabajo!$E:$E,'Trab_Sectores_productivos (2)'!DN$1,Trabajo!$C:$C,'Trab_Sectores_productivos (2)'!$C8,Trabajo!$A:$A,'Trab_Sectores_productivos (2)'!$A8),2)</f>
        <v>0.27</v>
      </c>
      <c r="BG8" s="341">
        <f>ROUND(SUMIFS(Trabajo!$S:$S,Trabajo!$E:$E,'Trab_Sectores_productivos (2)'!DO$1,Trabajo!$C:$C,'Trab_Sectores_productivos (2)'!$C8,Trabajo!$A:$A,'Trab_Sectores_productivos (2)'!$A8),2)</f>
        <v>0.24</v>
      </c>
      <c r="BH8" s="341">
        <f>ROUND(SUMIFS(Trabajo!$S:$S,Trabajo!$E:$E,'Trab_Sectores_productivos (2)'!DP$1,Trabajo!$C:$C,'Trab_Sectores_productivos (2)'!$C8,Trabajo!$A:$A,'Trab_Sectores_productivos (2)'!$A8),2)</f>
        <v>0.09</v>
      </c>
      <c r="BI8" s="341">
        <f>ROUND(SUMIFS(Trabajo!$S:$S,Trabajo!$E:$E,'Trab_Sectores_productivos (2)'!DQ$1,Trabajo!$C:$C,'Trab_Sectores_productivos (2)'!$C8,Trabajo!$A:$A,'Trab_Sectores_productivos (2)'!$A8),2)</f>
        <v>0.24</v>
      </c>
      <c r="BJ8" s="341">
        <f>ROUND(SUMIFS(Trabajo!$S:$S,Trabajo!$E:$E,'Trab_Sectores_productivos (2)'!DR$1,Trabajo!$C:$C,'Trab_Sectores_productivos (2)'!$C8,Trabajo!$A:$A,'Trab_Sectores_productivos (2)'!$A8),2)</f>
        <v>0.04</v>
      </c>
      <c r="BK8" s="341">
        <f>ROUND(SUMIFS(Trabajo!$S:$S,Trabajo!$E:$E,'Trab_Sectores_productivos (2)'!DS$1,Trabajo!$C:$C,'Trab_Sectores_productivos (2)'!$C8,Trabajo!$A:$A,'Trab_Sectores_productivos (2)'!$A8),2)</f>
        <v>0.05</v>
      </c>
      <c r="BL8" s="340">
        <f>ROUND(SUMIFS(Trabajo!$T:$T,Trabajo!$E:$E,'Trab_Sectores_productivos (2)'!DE$1,Trabajo!$C:$C,'Trab_Sectores_productivos (2)'!$C8,Trabajo!$A:$A,'Trab_Sectores_productivos (2)'!$A8),2)</f>
        <v>0.09</v>
      </c>
      <c r="BM8" s="340">
        <f>ROUND(SUMIFS(Trabajo!$T:$T,Trabajo!$E:$E,'Trab_Sectores_productivos (2)'!DF$1,Trabajo!$C:$C,'Trab_Sectores_productivos (2)'!$C8,Trabajo!$A:$A,'Trab_Sectores_productivos (2)'!$A8),2)</f>
        <v>0</v>
      </c>
      <c r="BN8" s="340">
        <f>ROUND(SUMIFS(Trabajo!$T:$T,Trabajo!$E:$E,'Trab_Sectores_productivos (2)'!DG$1,Trabajo!$C:$C,'Trab_Sectores_productivos (2)'!$C8,Trabajo!$A:$A,'Trab_Sectores_productivos (2)'!$A8),2)</f>
        <v>0.02</v>
      </c>
      <c r="BO8" s="340">
        <f>ROUND(SUMIFS(Trabajo!$T:$T,Trabajo!$E:$E,'Trab_Sectores_productivos (2)'!DH$1,Trabajo!$C:$C,'Trab_Sectores_productivos (2)'!$C8,Trabajo!$A:$A,'Trab_Sectores_productivos (2)'!$A8),2)</f>
        <v>0.02</v>
      </c>
      <c r="BP8" s="340">
        <f>ROUND(SUMIFS(Trabajo!$T:$T,Trabajo!$E:$E,'Trab_Sectores_productivos (2)'!DI$1,Trabajo!$C:$C,'Trab_Sectores_productivos (2)'!$C8,Trabajo!$A:$A,'Trab_Sectores_productivos (2)'!$A8),2)</f>
        <v>0.01</v>
      </c>
      <c r="BQ8" s="340">
        <f>ROUND(SUMIFS(Trabajo!$T:$T,Trabajo!$E:$E,'Trab_Sectores_productivos (2)'!DJ$1,Trabajo!$C:$C,'Trab_Sectores_productivos (2)'!$C8,Trabajo!$A:$A,'Trab_Sectores_productivos (2)'!$A8),2)</f>
        <v>0.04</v>
      </c>
      <c r="BR8" s="340">
        <f>ROUND(SUMIFS(Trabajo!$T:$T,Trabajo!$E:$E,'Trab_Sectores_productivos (2)'!DK$1,Trabajo!$C:$C,'Trab_Sectores_productivos (2)'!$C8,Trabajo!$A:$A,'Trab_Sectores_productivos (2)'!$A8),2)</f>
        <v>0.11</v>
      </c>
      <c r="BS8" s="340">
        <f>ROUND(SUMIFS(Trabajo!$T:$T,Trabajo!$E:$E,'Trab_Sectores_productivos (2)'!DL$1,Trabajo!$C:$C,'Trab_Sectores_productivos (2)'!$C8,Trabajo!$A:$A,'Trab_Sectores_productivos (2)'!$A8),2)</f>
        <v>0.42</v>
      </c>
      <c r="BT8" s="340">
        <f>ROUND(SUMIFS(Trabajo!$T:$T,Trabajo!$E:$E,'Trab_Sectores_productivos (2)'!DM$1,Trabajo!$C:$C,'Trab_Sectores_productivos (2)'!$C8,Trabajo!$A:$A,'Trab_Sectores_productivos (2)'!$A8),2)</f>
        <v>0.05</v>
      </c>
      <c r="BU8" s="340">
        <f>ROUND(SUMIFS(Trabajo!$T:$T,Trabajo!$E:$E,'Trab_Sectores_productivos (2)'!DN$1,Trabajo!$C:$C,'Trab_Sectores_productivos (2)'!$C8,Trabajo!$A:$A,'Trab_Sectores_productivos (2)'!$A8),2)</f>
        <v>0.05</v>
      </c>
      <c r="BV8" s="340">
        <f>ROUND(SUMIFS(Trabajo!$T:$T,Trabajo!$E:$E,'Trab_Sectores_productivos (2)'!DO$1,Trabajo!$C:$C,'Trab_Sectores_productivos (2)'!$C8,Trabajo!$A:$A,'Trab_Sectores_productivos (2)'!$A8),2)</f>
        <v>0.05</v>
      </c>
      <c r="BW8" s="340">
        <f>ROUND(SUMIFS(Trabajo!$T:$T,Trabajo!$E:$E,'Trab_Sectores_productivos (2)'!DP$1,Trabajo!$C:$C,'Trab_Sectores_productivos (2)'!$C8,Trabajo!$A:$A,'Trab_Sectores_productivos (2)'!$A8),2)</f>
        <v>0.02</v>
      </c>
      <c r="BX8" s="340">
        <f>ROUND(SUMIFS(Trabajo!$T:$T,Trabajo!$E:$E,'Trab_Sectores_productivos (2)'!DQ$1,Trabajo!$C:$C,'Trab_Sectores_productivos (2)'!$C8,Trabajo!$A:$A,'Trab_Sectores_productivos (2)'!$A8),2)</f>
        <v>0.05</v>
      </c>
      <c r="BY8" s="340">
        <f>ROUND(SUMIFS(Trabajo!$T:$T,Trabajo!$E:$E,'Trab_Sectores_productivos (2)'!DR$1,Trabajo!$C:$C,'Trab_Sectores_productivos (2)'!$C8,Trabajo!$A:$A,'Trab_Sectores_productivos (2)'!$A8),2)</f>
        <v>0.01</v>
      </c>
      <c r="BZ8" s="340">
        <f>ROUND(SUMIFS(Trabajo!$T:$T,Trabajo!$E:$E,'Trab_Sectores_productivos (2)'!DS$1,Trabajo!$C:$C,'Trab_Sectores_productivos (2)'!$C8,Trabajo!$A:$A,'Trab_Sectores_productivos (2)'!$A8),2)</f>
        <v>0.01</v>
      </c>
      <c r="CA8" s="341">
        <f>ROUND(SUMIFS(Trabajo!$U:$U,Trabajo!$E:$E,'Trab_Sectores_productivos (2)'!DE$1,Trabajo!$C:$C,'Trab_Sectores_productivos (2)'!$C8,Trabajo!$A:$A,'Trab_Sectores_productivos (2)'!$A8),2)</f>
        <v>16.95</v>
      </c>
      <c r="CB8" s="341">
        <f>ROUND(SUMIFS(Trabajo!$U:$U,Trabajo!$E:$E,'Trab_Sectores_productivos (2)'!DF$1,Trabajo!$C:$C,'Trab_Sectores_productivos (2)'!$C8,Trabajo!$A:$A,'Trab_Sectores_productivos (2)'!$A8),2)</f>
        <v>0.75</v>
      </c>
      <c r="CC8" s="341">
        <f>ROUND(SUMIFS(Trabajo!$U:$U,Trabajo!$E:$E,'Trab_Sectores_productivos (2)'!DG$1,Trabajo!$C:$C,'Trab_Sectores_productivos (2)'!$C8,Trabajo!$A:$A,'Trab_Sectores_productivos (2)'!$A8),2)</f>
        <v>3.26</v>
      </c>
      <c r="CD8" s="341">
        <f>ROUND(SUMIFS(Trabajo!$U:$U,Trabajo!$E:$E,'Trab_Sectores_productivos (2)'!DH$1,Trabajo!$C:$C,'Trab_Sectores_productivos (2)'!$C8,Trabajo!$A:$A,'Trab_Sectores_productivos (2)'!$A8),2)</f>
        <v>4.67</v>
      </c>
      <c r="CE8" s="341">
        <f>ROUND(SUMIFS(Trabajo!$U:$U,Trabajo!$E:$E,'Trab_Sectores_productivos (2)'!DI$1,Trabajo!$C:$C,'Trab_Sectores_productivos (2)'!$C8,Trabajo!$A:$A,'Trab_Sectores_productivos (2)'!$A8),2)</f>
        <v>2.77</v>
      </c>
      <c r="CF8" s="341">
        <f>ROUND(SUMIFS(Trabajo!$U:$U,Trabajo!$E:$E,'Trab_Sectores_productivos (2)'!DJ$1,Trabajo!$C:$C,'Trab_Sectores_productivos (2)'!$C8,Trabajo!$A:$A,'Trab_Sectores_productivos (2)'!$A8),2)</f>
        <v>8.0500000000000007</v>
      </c>
      <c r="CG8" s="341">
        <f>ROUND(SUMIFS(Trabajo!$U:$U,Trabajo!$E:$E,'Trab_Sectores_productivos (2)'!DK$1,Trabajo!$C:$C,'Trab_Sectores_productivos (2)'!$C8,Trabajo!$A:$A,'Trab_Sectores_productivos (2)'!$A8),2)</f>
        <v>20.149999999999999</v>
      </c>
      <c r="CH8" s="341">
        <f>ROUND(SUMIFS(Trabajo!$U:$U,Trabajo!$E:$E,'Trab_Sectores_productivos (2)'!DL$1,Trabajo!$C:$C,'Trab_Sectores_productivos (2)'!$C8,Trabajo!$A:$A,'Trab_Sectores_productivos (2)'!$A8),2)</f>
        <v>79.61</v>
      </c>
      <c r="CI8" s="341">
        <f>ROUND(SUMIFS(Trabajo!$U:$U,Trabajo!$E:$E,'Trab_Sectores_productivos (2)'!DM$1,Trabajo!$C:$C,'Trab_Sectores_productivos (2)'!$C8,Trabajo!$A:$A,'Trab_Sectores_productivos (2)'!$A8),2)</f>
        <v>9.0500000000000007</v>
      </c>
      <c r="CJ8" s="341">
        <f>ROUND(SUMIFS(Trabajo!$U:$U,Trabajo!$E:$E,'Trab_Sectores_productivos (2)'!DN$1,Trabajo!$C:$C,'Trab_Sectores_productivos (2)'!$C8,Trabajo!$A:$A,'Trab_Sectores_productivos (2)'!$A8),2)</f>
        <v>10.119999999999999</v>
      </c>
      <c r="CK8" s="341">
        <f>ROUND(SUMIFS(Trabajo!$U:$U,Trabajo!$E:$E,'Trab_Sectores_productivos (2)'!DO$1,Trabajo!$C:$C,'Trab_Sectores_productivos (2)'!$C8,Trabajo!$A:$A,'Trab_Sectores_productivos (2)'!$A8),2)</f>
        <v>9.19</v>
      </c>
      <c r="CL8" s="341">
        <f>ROUND(SUMIFS(Trabajo!$U:$U,Trabajo!$E:$E,'Trab_Sectores_productivos (2)'!DP$1,Trabajo!$C:$C,'Trab_Sectores_productivos (2)'!$C8,Trabajo!$A:$A,'Trab_Sectores_productivos (2)'!$A8),2)</f>
        <v>3.55</v>
      </c>
      <c r="CM8" s="341">
        <f>ROUND(SUMIFS(Trabajo!$U:$U,Trabajo!$E:$E,'Trab_Sectores_productivos (2)'!DQ$1,Trabajo!$C:$C,'Trab_Sectores_productivos (2)'!$C8,Trabajo!$A:$A,'Trab_Sectores_productivos (2)'!$A8),2)</f>
        <v>8.8800000000000008</v>
      </c>
      <c r="CN8" s="341">
        <f>ROUND(SUMIFS(Trabajo!$U:$U,Trabajo!$E:$E,'Trab_Sectores_productivos (2)'!DR$1,Trabajo!$C:$C,'Trab_Sectores_productivos (2)'!$C8,Trabajo!$A:$A,'Trab_Sectores_productivos (2)'!$A8),2)</f>
        <v>1.32</v>
      </c>
      <c r="CO8" s="341">
        <f>ROUND(SUMIFS(Trabajo!$U:$U,Trabajo!$E:$E,'Trab_Sectores_productivos (2)'!DS$1,Trabajo!$C:$C,'Trab_Sectores_productivos (2)'!$C8,Trabajo!$A:$A,'Trab_Sectores_productivos (2)'!$A8),2)</f>
        <v>1.86</v>
      </c>
      <c r="CP8" s="340">
        <f>ROUND(SUMIFS(Trabajo!$V:$V,Trabajo!$E:$E,'Trab_Sectores_productivos (2)'!DE$1,Trabajo!$C:$C,'Trab_Sectores_productivos (2)'!$C8,Trabajo!$A:$A,'Trab_Sectores_productivos (2)'!$A8),2)</f>
        <v>1.66</v>
      </c>
      <c r="CQ8" s="340">
        <f>ROUND(SUMIFS(Trabajo!$V:$V,Trabajo!$E:$E,'Trab_Sectores_productivos (2)'!DF$1,Trabajo!$C:$C,'Trab_Sectores_productivos (2)'!$C8,Trabajo!$A:$A,'Trab_Sectores_productivos (2)'!$A8),2)</f>
        <v>7.0000000000000007E-2</v>
      </c>
      <c r="CR8" s="340">
        <f>ROUND(SUMIFS(Trabajo!$V:$V,Trabajo!$E:$E,'Trab_Sectores_productivos (2)'!DG$1,Trabajo!$C:$C,'Trab_Sectores_productivos (2)'!$C8,Trabajo!$A:$A,'Trab_Sectores_productivos (2)'!$A8),2)</f>
        <v>0.32</v>
      </c>
      <c r="CS8" s="340">
        <f>ROUND(SUMIFS(Trabajo!$V:$V,Trabajo!$E:$E,'Trab_Sectores_productivos (2)'!DH$1,Trabajo!$C:$C,'Trab_Sectores_productivos (2)'!$C8,Trabajo!$A:$A,'Trab_Sectores_productivos (2)'!$A8),2)</f>
        <v>0.46</v>
      </c>
      <c r="CT8" s="340">
        <f>ROUND(SUMIFS(Trabajo!$V:$V,Trabajo!$E:$E,'Trab_Sectores_productivos (2)'!DI$1,Trabajo!$C:$C,'Trab_Sectores_productivos (2)'!$C8,Trabajo!$A:$A,'Trab_Sectores_productivos (2)'!$A8),2)</f>
        <v>0.27</v>
      </c>
      <c r="CU8" s="340">
        <f>ROUND(SUMIFS(Trabajo!$V:$V,Trabajo!$E:$E,'Trab_Sectores_productivos (2)'!DJ$1,Trabajo!$C:$C,'Trab_Sectores_productivos (2)'!$C8,Trabajo!$A:$A,'Trab_Sectores_productivos (2)'!$A8),2)</f>
        <v>0.79</v>
      </c>
      <c r="CV8" s="340">
        <f>ROUND(SUMIFS(Trabajo!$V:$V,Trabajo!$E:$E,'Trab_Sectores_productivos (2)'!DK$1,Trabajo!$C:$C,'Trab_Sectores_productivos (2)'!$C8,Trabajo!$A:$A,'Trab_Sectores_productivos (2)'!$A8),2)</f>
        <v>1.97</v>
      </c>
      <c r="CW8" s="340">
        <f>ROUND(SUMIFS(Trabajo!$V:$V,Trabajo!$E:$E,'Trab_Sectores_productivos (2)'!DL$1,Trabajo!$C:$C,'Trab_Sectores_productivos (2)'!$C8,Trabajo!$A:$A,'Trab_Sectores_productivos (2)'!$A8),2)</f>
        <v>7.8</v>
      </c>
      <c r="CX8" s="340">
        <f>ROUND(SUMIFS(Trabajo!$V:$V,Trabajo!$E:$E,'Trab_Sectores_productivos (2)'!DM$1,Trabajo!$C:$C,'Trab_Sectores_productivos (2)'!$C8,Trabajo!$A:$A,'Trab_Sectores_productivos (2)'!$A8),2)</f>
        <v>0.89</v>
      </c>
      <c r="CY8" s="340">
        <f>ROUND(SUMIFS(Trabajo!$V:$V,Trabajo!$E:$E,'Trab_Sectores_productivos (2)'!DN$1,Trabajo!$C:$C,'Trab_Sectores_productivos (2)'!$C8,Trabajo!$A:$A,'Trab_Sectores_productivos (2)'!$A8),2)</f>
        <v>0.99</v>
      </c>
      <c r="CZ8" s="340">
        <f>ROUND(SUMIFS(Trabajo!$V:$V,Trabajo!$E:$E,'Trab_Sectores_productivos (2)'!DO$1,Trabajo!$C:$C,'Trab_Sectores_productivos (2)'!$C8,Trabajo!$A:$A,'Trab_Sectores_productivos (2)'!$A8),2)</f>
        <v>0.9</v>
      </c>
      <c r="DA8" s="340">
        <f>ROUND(SUMIFS(Trabajo!$V:$V,Trabajo!$E:$E,'Trab_Sectores_productivos (2)'!DP$1,Trabajo!$C:$C,'Trab_Sectores_productivos (2)'!$C8,Trabajo!$A:$A,'Trab_Sectores_productivos (2)'!$A8),2)</f>
        <v>0.35</v>
      </c>
      <c r="DB8" s="340">
        <f>ROUND(SUMIFS(Trabajo!$V:$V,Trabajo!$E:$E,'Trab_Sectores_productivos (2)'!DQ$1,Trabajo!$C:$C,'Trab_Sectores_productivos (2)'!$C8,Trabajo!$A:$A,'Trab_Sectores_productivos (2)'!$A8),2)</f>
        <v>0.87</v>
      </c>
      <c r="DC8" s="340">
        <f>ROUND(SUMIFS(Trabajo!$V:$V,Trabajo!$E:$E,'Trab_Sectores_productivos (2)'!DR$1,Trabajo!$C:$C,'Trab_Sectores_productivos (2)'!$C8,Trabajo!$A:$A,'Trab_Sectores_productivos (2)'!$A8),2)</f>
        <v>0.13</v>
      </c>
      <c r="DD8" s="340">
        <f>ROUND(SUMIFS(Trabajo!$V:$V,Trabajo!$E:$E,'Trab_Sectores_productivos (2)'!DS$1,Trabajo!$C:$C,'Trab_Sectores_productivos (2)'!$C8,Trabajo!$A:$A,'Trab_Sectores_productivos (2)'!$A8),2)</f>
        <v>0.18</v>
      </c>
      <c r="DE8" s="342" t="s">
        <v>384</v>
      </c>
      <c r="DF8" s="342" t="s">
        <v>384</v>
      </c>
      <c r="DG8" s="342" t="s">
        <v>384</v>
      </c>
      <c r="DH8" s="342" t="s">
        <v>384</v>
      </c>
      <c r="DI8" s="342" t="s">
        <v>384</v>
      </c>
      <c r="DJ8" s="342" t="s">
        <v>384</v>
      </c>
      <c r="DK8" s="342" t="s">
        <v>384</v>
      </c>
      <c r="DL8" s="342" t="s">
        <v>384</v>
      </c>
      <c r="DM8" s="342" t="s">
        <v>384</v>
      </c>
      <c r="DN8" s="342" t="s">
        <v>384</v>
      </c>
      <c r="DO8" s="342" t="s">
        <v>384</v>
      </c>
      <c r="DP8" s="342" t="s">
        <v>384</v>
      </c>
      <c r="DQ8" s="342" t="s">
        <v>384</v>
      </c>
      <c r="DR8" s="342" t="s">
        <v>384</v>
      </c>
      <c r="DS8" s="342" t="s">
        <v>384</v>
      </c>
    </row>
    <row r="9" spans="1:123">
      <c r="A9" s="137">
        <v>2013</v>
      </c>
      <c r="B9" s="137">
        <v>8</v>
      </c>
      <c r="C9" s="137" t="s">
        <v>126</v>
      </c>
      <c r="D9" s="340">
        <f>ROUND(SUMIFS(Trabajo!$P:$P,Trabajo!$E:$E,'Trab_Sectores_productivos (2)'!DE$1,Trabajo!$C:$C,'Trab_Sectores_productivos (2)'!$C9,Trabajo!$A:$A,'Trab_Sectores_productivos (2)'!$A9),2)</f>
        <v>25.46</v>
      </c>
      <c r="E9" s="340">
        <f>ROUND(SUMIFS(Trabajo!$P:$P,Trabajo!$E:$E,'Trab_Sectores_productivos (2)'!DF$1,Trabajo!$C:$C,'Trab_Sectores_productivos (2)'!$C9,Trabajo!$A:$A,'Trab_Sectores_productivos (2)'!$A9),2)</f>
        <v>1.1000000000000001</v>
      </c>
      <c r="F9" s="340">
        <f>ROUND(SUMIFS(Trabajo!$P:$P,Trabajo!$E:$E,'Trab_Sectores_productivos (2)'!DG$1,Trabajo!$C:$C,'Trab_Sectores_productivos (2)'!$C9,Trabajo!$A:$A,'Trab_Sectores_productivos (2)'!$A9),2)</f>
        <v>4.45</v>
      </c>
      <c r="G9" s="340">
        <f>ROUND(SUMIFS(Trabajo!$P:$P,Trabajo!$E:$E,'Trab_Sectores_productivos (2)'!DH$1,Trabajo!$C:$C,'Trab_Sectores_productivos (2)'!$C9,Trabajo!$A:$A,'Trab_Sectores_productivos (2)'!$A9),2)</f>
        <v>6.64</v>
      </c>
      <c r="H9" s="340">
        <f>ROUND(SUMIFS(Trabajo!$P:$P,Trabajo!$E:$E,'Trab_Sectores_productivos (2)'!DI$1,Trabajo!$C:$C,'Trab_Sectores_productivos (2)'!$C9,Trabajo!$A:$A,'Trab_Sectores_productivos (2)'!$A9),2)</f>
        <v>3.87</v>
      </c>
      <c r="I9" s="340">
        <f>ROUND(SUMIFS(Trabajo!$P:$P,Trabajo!$E:$E,'Trab_Sectores_productivos (2)'!DJ$1,Trabajo!$C:$C,'Trab_Sectores_productivos (2)'!$C9,Trabajo!$A:$A,'Trab_Sectores_productivos (2)'!$A9),2)</f>
        <v>12.11</v>
      </c>
      <c r="J9" s="340">
        <f>ROUND(SUMIFS(Trabajo!$P:$P,Trabajo!$E:$E,'Trab_Sectores_productivos (2)'!DK$1,Trabajo!$C:$C,'Trab_Sectores_productivos (2)'!$C9,Trabajo!$A:$A,'Trab_Sectores_productivos (2)'!$A9),2)</f>
        <v>29.67</v>
      </c>
      <c r="K9" s="340">
        <f>ROUND(SUMIFS(Trabajo!$P:$P,Trabajo!$E:$E,'Trab_Sectores_productivos (2)'!DL$1,Trabajo!$C:$C,'Trab_Sectores_productivos (2)'!$C9,Trabajo!$A:$A,'Trab_Sectores_productivos (2)'!$A9),2)</f>
        <v>105.05</v>
      </c>
      <c r="L9" s="340">
        <f>ROUND(SUMIFS(Trabajo!$P:$P,Trabajo!$E:$E,'Trab_Sectores_productivos (2)'!DM$1,Trabajo!$C:$C,'Trab_Sectores_productivos (2)'!$C9,Trabajo!$A:$A,'Trab_Sectores_productivos (2)'!$A9),2)</f>
        <v>12.95</v>
      </c>
      <c r="M9" s="340">
        <f>ROUND(SUMIFS(Trabajo!$P:$P,Trabajo!$E:$E,'Trab_Sectores_productivos (2)'!DN$1,Trabajo!$C:$C,'Trab_Sectores_productivos (2)'!$C9,Trabajo!$A:$A,'Trab_Sectores_productivos (2)'!$A9),2)</f>
        <v>13.59</v>
      </c>
      <c r="N9" s="340">
        <f>ROUND(SUMIFS(Trabajo!$P:$P,Trabajo!$E:$E,'Trab_Sectores_productivos (2)'!DO$1,Trabajo!$C:$C,'Trab_Sectores_productivos (2)'!$C9,Trabajo!$A:$A,'Trab_Sectores_productivos (2)'!$A9),2)</f>
        <v>15</v>
      </c>
      <c r="O9" s="340">
        <f>ROUND(SUMIFS(Trabajo!$P:$P,Trabajo!$E:$E,'Trab_Sectores_productivos (2)'!DP$1,Trabajo!$C:$C,'Trab_Sectores_productivos (2)'!$C9,Trabajo!$A:$A,'Trab_Sectores_productivos (2)'!$A9),2)</f>
        <v>4.93</v>
      </c>
      <c r="P9" s="340">
        <f>ROUND(SUMIFS(Trabajo!$P:$P,Trabajo!$E:$E,'Trab_Sectores_productivos (2)'!DQ$1,Trabajo!$C:$C,'Trab_Sectores_productivos (2)'!$C9,Trabajo!$A:$A,'Trab_Sectores_productivos (2)'!$A9),2)</f>
        <v>12.51</v>
      </c>
      <c r="Q9" s="340">
        <f>ROUND(SUMIFS(Trabajo!$P:$P,Trabajo!$E:$E,'Trab_Sectores_productivos (2)'!DR$1,Trabajo!$C:$C,'Trab_Sectores_productivos (2)'!$C9,Trabajo!$A:$A,'Trab_Sectores_productivos (2)'!$A9),2)</f>
        <v>1.74</v>
      </c>
      <c r="R9" s="340">
        <f>ROUND(SUMIFS(Trabajo!$P:$P,Trabajo!$E:$E,'Trab_Sectores_productivos (2)'!DS$1,Trabajo!$C:$C,'Trab_Sectores_productivos (2)'!$C9,Trabajo!$A:$A,'Trab_Sectores_productivos (2)'!$A9),2)</f>
        <v>2.59</v>
      </c>
      <c r="S9" s="341">
        <f>ROUND(SUMIFS(Trabajo!$Q:$Q,Trabajo!$E:$E,'Trab_Sectores_productivos (2)'!DE$1,Trabajo!$C:$C,'Trab_Sectores_productivos (2)'!$C9,Trabajo!$A:$A,'Trab_Sectores_productivos (2)'!$A9),2)</f>
        <v>11.34</v>
      </c>
      <c r="T9" s="341">
        <f>ROUND(SUMIFS(Trabajo!$Q:$Q,Trabajo!$E:$E,'Trab_Sectores_productivos (2)'!DF$1,Trabajo!$C:$C,'Trab_Sectores_productivos (2)'!$C9,Trabajo!$A:$A,'Trab_Sectores_productivos (2)'!$A9),2)</f>
        <v>0.49</v>
      </c>
      <c r="U9" s="341">
        <f>ROUND(SUMIFS(Trabajo!$Q:$Q,Trabajo!$E:$E,'Trab_Sectores_productivos (2)'!DG$1,Trabajo!$C:$C,'Trab_Sectores_productivos (2)'!$C9,Trabajo!$A:$A,'Trab_Sectores_productivos (2)'!$A9),2)</f>
        <v>1.98</v>
      </c>
      <c r="V9" s="341">
        <f>ROUND(SUMIFS(Trabajo!$Q:$Q,Trabajo!$E:$E,'Trab_Sectores_productivos (2)'!DH$1,Trabajo!$C:$C,'Trab_Sectores_productivos (2)'!$C9,Trabajo!$A:$A,'Trab_Sectores_productivos (2)'!$A9),2)</f>
        <v>2.96</v>
      </c>
      <c r="W9" s="341">
        <f>ROUND(SUMIFS(Trabajo!$Q:$Q,Trabajo!$E:$E,'Trab_Sectores_productivos (2)'!DI$1,Trabajo!$C:$C,'Trab_Sectores_productivos (2)'!$C9,Trabajo!$A:$A,'Trab_Sectores_productivos (2)'!$A9),2)</f>
        <v>1.72</v>
      </c>
      <c r="X9" s="341">
        <f>ROUND(SUMIFS(Trabajo!$Q:$Q,Trabajo!$E:$E,'Trab_Sectores_productivos (2)'!DJ$1,Trabajo!$C:$C,'Trab_Sectores_productivos (2)'!$C9,Trabajo!$A:$A,'Trab_Sectores_productivos (2)'!$A9),2)</f>
        <v>5.4</v>
      </c>
      <c r="Y9" s="341">
        <f>ROUND(SUMIFS(Trabajo!$Q:$Q,Trabajo!$E:$E,'Trab_Sectores_productivos (2)'!DK$1,Trabajo!$C:$C,'Trab_Sectores_productivos (2)'!$C9,Trabajo!$A:$A,'Trab_Sectores_productivos (2)'!$A9),2)</f>
        <v>13.22</v>
      </c>
      <c r="Z9" s="341">
        <f>ROUND(SUMIFS(Trabajo!$Q:$Q,Trabajo!$E:$E,'Trab_Sectores_productivos (2)'!DL$1,Trabajo!$C:$C,'Trab_Sectores_productivos (2)'!$C9,Trabajo!$A:$A,'Trab_Sectores_productivos (2)'!$A9),2)</f>
        <v>46.8</v>
      </c>
      <c r="AA9" s="341">
        <f>ROUND(SUMIFS(Trabajo!$Q:$Q,Trabajo!$E:$E,'Trab_Sectores_productivos (2)'!DM$1,Trabajo!$C:$C,'Trab_Sectores_productivos (2)'!$C9,Trabajo!$A:$A,'Trab_Sectores_productivos (2)'!$A9),2)</f>
        <v>5.77</v>
      </c>
      <c r="AB9" s="341">
        <f>ROUND(SUMIFS(Trabajo!$Q:$Q,Trabajo!$E:$E,'Trab_Sectores_productivos (2)'!DN$1,Trabajo!$C:$C,'Trab_Sectores_productivos (2)'!$C9,Trabajo!$A:$A,'Trab_Sectores_productivos (2)'!$A9),2)</f>
        <v>6.05</v>
      </c>
      <c r="AC9" s="341">
        <f>ROUND(SUMIFS(Trabajo!$Q:$Q,Trabajo!$E:$E,'Trab_Sectores_productivos (2)'!DO$1,Trabajo!$C:$C,'Trab_Sectores_productivos (2)'!$C9,Trabajo!$A:$A,'Trab_Sectores_productivos (2)'!$A9),2)</f>
        <v>6.68</v>
      </c>
      <c r="AD9" s="341">
        <f>ROUND(SUMIFS(Trabajo!$Q:$Q,Trabajo!$E:$E,'Trab_Sectores_productivos (2)'!DP$1,Trabajo!$C:$C,'Trab_Sectores_productivos (2)'!$C9,Trabajo!$A:$A,'Trab_Sectores_productivos (2)'!$A9),2)</f>
        <v>2.2000000000000002</v>
      </c>
      <c r="AE9" s="341">
        <f>ROUND(SUMIFS(Trabajo!$Q:$Q,Trabajo!$E:$E,'Trab_Sectores_productivos (2)'!DQ$1,Trabajo!$C:$C,'Trab_Sectores_productivos (2)'!$C9,Trabajo!$A:$A,'Trab_Sectores_productivos (2)'!$A9),2)</f>
        <v>5.57</v>
      </c>
      <c r="AF9" s="341">
        <f>ROUND(SUMIFS(Trabajo!$Q:$Q,Trabajo!$E:$E,'Trab_Sectores_productivos (2)'!DR$1,Trabajo!$C:$C,'Trab_Sectores_productivos (2)'!$C9,Trabajo!$A:$A,'Trab_Sectores_productivos (2)'!$A9),2)</f>
        <v>0.77</v>
      </c>
      <c r="AG9" s="341">
        <f>ROUND(SUMIFS(Trabajo!$Q:$Q,Trabajo!$E:$E,'Trab_Sectores_productivos (2)'!DS$1,Trabajo!$C:$C,'Trab_Sectores_productivos (2)'!$C9,Trabajo!$A:$A,'Trab_Sectores_productivos (2)'!$A9),2)</f>
        <v>1.1599999999999999</v>
      </c>
      <c r="AH9" s="340">
        <f>ROUND(SUMIFS(Trabajo!$R:$R,Trabajo!$E:$E,'Trab_Sectores_productivos (2)'!DE$1,Trabajo!$C:$C,'Trab_Sectores_productivos (2)'!$C9,Trabajo!$A:$A,'Trab_Sectores_productivos (2)'!$A9),2)</f>
        <v>10.33</v>
      </c>
      <c r="AI9" s="340">
        <f>ROUND(SUMIFS(Trabajo!$R:$R,Trabajo!$E:$E,'Trab_Sectores_productivos (2)'!DF$1,Trabajo!$C:$C,'Trab_Sectores_productivos (2)'!$C9,Trabajo!$A:$A,'Trab_Sectores_productivos (2)'!$A9),2)</f>
        <v>0.45</v>
      </c>
      <c r="AJ9" s="340">
        <f>ROUND(SUMIFS(Trabajo!$R:$R,Trabajo!$E:$E,'Trab_Sectores_productivos (2)'!DG$1,Trabajo!$C:$C,'Trab_Sectores_productivos (2)'!$C9,Trabajo!$A:$A,'Trab_Sectores_productivos (2)'!$A9),2)</f>
        <v>1.8</v>
      </c>
      <c r="AK9" s="340">
        <f>ROUND(SUMIFS(Trabajo!$R:$R,Trabajo!$E:$E,'Trab_Sectores_productivos (2)'!DH$1,Trabajo!$C:$C,'Trab_Sectores_productivos (2)'!$C9,Trabajo!$A:$A,'Trab_Sectores_productivos (2)'!$A9),2)</f>
        <v>2.69</v>
      </c>
      <c r="AL9" s="340">
        <f>ROUND(SUMIFS(Trabajo!$R:$R,Trabajo!$E:$E,'Trab_Sectores_productivos (2)'!DI$1,Trabajo!$C:$C,'Trab_Sectores_productivos (2)'!$C9,Trabajo!$A:$A,'Trab_Sectores_productivos (2)'!$A9),2)</f>
        <v>1.57</v>
      </c>
      <c r="AM9" s="340">
        <f>ROUND(SUMIFS(Trabajo!$R:$R,Trabajo!$E:$E,'Trab_Sectores_productivos (2)'!DJ$1,Trabajo!$C:$C,'Trab_Sectores_productivos (2)'!$C9,Trabajo!$A:$A,'Trab_Sectores_productivos (2)'!$A9),2)</f>
        <v>4.91</v>
      </c>
      <c r="AN9" s="340">
        <f>ROUND(SUMIFS(Trabajo!$R:$R,Trabajo!$E:$E,'Trab_Sectores_productivos (2)'!DK$1,Trabajo!$C:$C,'Trab_Sectores_productivos (2)'!$C9,Trabajo!$A:$A,'Trab_Sectores_productivos (2)'!$A9),2)</f>
        <v>12.03</v>
      </c>
      <c r="AO9" s="340">
        <f>ROUND(SUMIFS(Trabajo!$R:$R,Trabajo!$E:$E,'Trab_Sectores_productivos (2)'!DL$1,Trabajo!$C:$C,'Trab_Sectores_productivos (2)'!$C9,Trabajo!$A:$A,'Trab_Sectores_productivos (2)'!$A9),2)</f>
        <v>42.6</v>
      </c>
      <c r="AP9" s="340">
        <f>ROUND(SUMIFS(Trabajo!$R:$R,Trabajo!$E:$E,'Trab_Sectores_productivos (2)'!DM$1,Trabajo!$C:$C,'Trab_Sectores_productivos (2)'!$C9,Trabajo!$A:$A,'Trab_Sectores_productivos (2)'!$A9),2)</f>
        <v>5.25</v>
      </c>
      <c r="AQ9" s="340">
        <f>ROUND(SUMIFS(Trabajo!$R:$R,Trabajo!$E:$E,'Trab_Sectores_productivos (2)'!DN$1,Trabajo!$C:$C,'Trab_Sectores_productivos (2)'!$C9,Trabajo!$A:$A,'Trab_Sectores_productivos (2)'!$A9),2)</f>
        <v>5.51</v>
      </c>
      <c r="AR9" s="340">
        <f>ROUND(SUMIFS(Trabajo!$R:$R,Trabajo!$E:$E,'Trab_Sectores_productivos (2)'!DO$1,Trabajo!$C:$C,'Trab_Sectores_productivos (2)'!$C9,Trabajo!$A:$A,'Trab_Sectores_productivos (2)'!$A9),2)</f>
        <v>6.08</v>
      </c>
      <c r="AS9" s="340">
        <f>ROUND(SUMIFS(Trabajo!$R:$R,Trabajo!$E:$E,'Trab_Sectores_productivos (2)'!DP$1,Trabajo!$C:$C,'Trab_Sectores_productivos (2)'!$C9,Trabajo!$A:$A,'Trab_Sectores_productivos (2)'!$A9),2)</f>
        <v>2</v>
      </c>
      <c r="AT9" s="340">
        <f>ROUND(SUMIFS(Trabajo!$R:$R,Trabajo!$E:$E,'Trab_Sectores_productivos (2)'!DQ$1,Trabajo!$C:$C,'Trab_Sectores_productivos (2)'!$C9,Trabajo!$A:$A,'Trab_Sectores_productivos (2)'!$A9),2)</f>
        <v>5.07</v>
      </c>
      <c r="AU9" s="340">
        <f>ROUND(SUMIFS(Trabajo!$R:$R,Trabajo!$E:$E,'Trab_Sectores_productivos (2)'!DR$1,Trabajo!$C:$C,'Trab_Sectores_productivos (2)'!$C9,Trabajo!$A:$A,'Trab_Sectores_productivos (2)'!$A9),2)</f>
        <v>0.71</v>
      </c>
      <c r="AV9" s="340">
        <f>ROUND(SUMIFS(Trabajo!$R:$R,Trabajo!$E:$E,'Trab_Sectores_productivos (2)'!DS$1,Trabajo!$C:$C,'Trab_Sectores_productivos (2)'!$C9,Trabajo!$A:$A,'Trab_Sectores_productivos (2)'!$A9),2)</f>
        <v>1.05</v>
      </c>
      <c r="AW9" s="341">
        <f>ROUND(SUMIFS(Trabajo!$S:$S,Trabajo!$E:$E,'Trab_Sectores_productivos (2)'!DE$1,Trabajo!$C:$C,'Trab_Sectores_productivos (2)'!$C9,Trabajo!$A:$A,'Trab_Sectores_productivos (2)'!$A9),2)</f>
        <v>0.48</v>
      </c>
      <c r="AX9" s="341">
        <f>ROUND(SUMIFS(Trabajo!$S:$S,Trabajo!$E:$E,'Trab_Sectores_productivos (2)'!DF$1,Trabajo!$C:$C,'Trab_Sectores_productivos (2)'!$C9,Trabajo!$A:$A,'Trab_Sectores_productivos (2)'!$A9),2)</f>
        <v>0.02</v>
      </c>
      <c r="AY9" s="341">
        <f>ROUND(SUMIFS(Trabajo!$S:$S,Trabajo!$E:$E,'Trab_Sectores_productivos (2)'!DG$1,Trabajo!$C:$C,'Trab_Sectores_productivos (2)'!$C9,Trabajo!$A:$A,'Trab_Sectores_productivos (2)'!$A9),2)</f>
        <v>0.08</v>
      </c>
      <c r="AZ9" s="341">
        <f>ROUND(SUMIFS(Trabajo!$S:$S,Trabajo!$E:$E,'Trab_Sectores_productivos (2)'!DH$1,Trabajo!$C:$C,'Trab_Sectores_productivos (2)'!$C9,Trabajo!$A:$A,'Trab_Sectores_productivos (2)'!$A9),2)</f>
        <v>0.12</v>
      </c>
      <c r="BA9" s="341">
        <f>ROUND(SUMIFS(Trabajo!$S:$S,Trabajo!$E:$E,'Trab_Sectores_productivos (2)'!DI$1,Trabajo!$C:$C,'Trab_Sectores_productivos (2)'!$C9,Trabajo!$A:$A,'Trab_Sectores_productivos (2)'!$A9),2)</f>
        <v>7.0000000000000007E-2</v>
      </c>
      <c r="BB9" s="341">
        <f>ROUND(SUMIFS(Trabajo!$S:$S,Trabajo!$E:$E,'Trab_Sectores_productivos (2)'!DJ$1,Trabajo!$C:$C,'Trab_Sectores_productivos (2)'!$C9,Trabajo!$A:$A,'Trab_Sectores_productivos (2)'!$A9),2)</f>
        <v>0.23</v>
      </c>
      <c r="BC9" s="341">
        <f>ROUND(SUMIFS(Trabajo!$S:$S,Trabajo!$E:$E,'Trab_Sectores_productivos (2)'!DK$1,Trabajo!$C:$C,'Trab_Sectores_productivos (2)'!$C9,Trabajo!$A:$A,'Trab_Sectores_productivos (2)'!$A9),2)</f>
        <v>0.56000000000000005</v>
      </c>
      <c r="BD9" s="341">
        <f>ROUND(SUMIFS(Trabajo!$S:$S,Trabajo!$E:$E,'Trab_Sectores_productivos (2)'!DL$1,Trabajo!$C:$C,'Trab_Sectores_productivos (2)'!$C9,Trabajo!$A:$A,'Trab_Sectores_productivos (2)'!$A9),2)</f>
        <v>1.97</v>
      </c>
      <c r="BE9" s="341">
        <f>ROUND(SUMIFS(Trabajo!$S:$S,Trabajo!$E:$E,'Trab_Sectores_productivos (2)'!DM$1,Trabajo!$C:$C,'Trab_Sectores_productivos (2)'!$C9,Trabajo!$A:$A,'Trab_Sectores_productivos (2)'!$A9),2)</f>
        <v>0.24</v>
      </c>
      <c r="BF9" s="341">
        <f>ROUND(SUMIFS(Trabajo!$S:$S,Trabajo!$E:$E,'Trab_Sectores_productivos (2)'!DN$1,Trabajo!$C:$C,'Trab_Sectores_productivos (2)'!$C9,Trabajo!$A:$A,'Trab_Sectores_productivos (2)'!$A9),2)</f>
        <v>0.25</v>
      </c>
      <c r="BG9" s="341">
        <f>ROUND(SUMIFS(Trabajo!$S:$S,Trabajo!$E:$E,'Trab_Sectores_productivos (2)'!DO$1,Trabajo!$C:$C,'Trab_Sectores_productivos (2)'!$C9,Trabajo!$A:$A,'Trab_Sectores_productivos (2)'!$A9),2)</f>
        <v>0.28000000000000003</v>
      </c>
      <c r="BH9" s="341">
        <f>ROUND(SUMIFS(Trabajo!$S:$S,Trabajo!$E:$E,'Trab_Sectores_productivos (2)'!DP$1,Trabajo!$C:$C,'Trab_Sectores_productivos (2)'!$C9,Trabajo!$A:$A,'Trab_Sectores_productivos (2)'!$A9),2)</f>
        <v>0.09</v>
      </c>
      <c r="BI9" s="341">
        <f>ROUND(SUMIFS(Trabajo!$S:$S,Trabajo!$E:$E,'Trab_Sectores_productivos (2)'!DQ$1,Trabajo!$C:$C,'Trab_Sectores_productivos (2)'!$C9,Trabajo!$A:$A,'Trab_Sectores_productivos (2)'!$A9),2)</f>
        <v>0.23</v>
      </c>
      <c r="BJ9" s="341">
        <f>ROUND(SUMIFS(Trabajo!$S:$S,Trabajo!$E:$E,'Trab_Sectores_productivos (2)'!DR$1,Trabajo!$C:$C,'Trab_Sectores_productivos (2)'!$C9,Trabajo!$A:$A,'Trab_Sectores_productivos (2)'!$A9),2)</f>
        <v>0.03</v>
      </c>
      <c r="BK9" s="341">
        <f>ROUND(SUMIFS(Trabajo!$S:$S,Trabajo!$E:$E,'Trab_Sectores_productivos (2)'!DS$1,Trabajo!$C:$C,'Trab_Sectores_productivos (2)'!$C9,Trabajo!$A:$A,'Trab_Sectores_productivos (2)'!$A9),2)</f>
        <v>0.05</v>
      </c>
      <c r="BL9" s="340">
        <f>ROUND(SUMIFS(Trabajo!$T:$T,Trabajo!$E:$E,'Trab_Sectores_productivos (2)'!DE$1,Trabajo!$C:$C,'Trab_Sectores_productivos (2)'!$C9,Trabajo!$A:$A,'Trab_Sectores_productivos (2)'!$A9),2)</f>
        <v>0.09</v>
      </c>
      <c r="BM9" s="340">
        <f>ROUND(SUMIFS(Trabajo!$T:$T,Trabajo!$E:$E,'Trab_Sectores_productivos (2)'!DF$1,Trabajo!$C:$C,'Trab_Sectores_productivos (2)'!$C9,Trabajo!$A:$A,'Trab_Sectores_productivos (2)'!$A9),2)</f>
        <v>0</v>
      </c>
      <c r="BN9" s="340">
        <f>ROUND(SUMIFS(Trabajo!$T:$T,Trabajo!$E:$E,'Trab_Sectores_productivos (2)'!DG$1,Trabajo!$C:$C,'Trab_Sectores_productivos (2)'!$C9,Trabajo!$A:$A,'Trab_Sectores_productivos (2)'!$A9),2)</f>
        <v>0.02</v>
      </c>
      <c r="BO9" s="340">
        <f>ROUND(SUMIFS(Trabajo!$T:$T,Trabajo!$E:$E,'Trab_Sectores_productivos (2)'!DH$1,Trabajo!$C:$C,'Trab_Sectores_productivos (2)'!$C9,Trabajo!$A:$A,'Trab_Sectores_productivos (2)'!$A9),2)</f>
        <v>0.02</v>
      </c>
      <c r="BP9" s="340">
        <f>ROUND(SUMIFS(Trabajo!$T:$T,Trabajo!$E:$E,'Trab_Sectores_productivos (2)'!DI$1,Trabajo!$C:$C,'Trab_Sectores_productivos (2)'!$C9,Trabajo!$A:$A,'Trab_Sectores_productivos (2)'!$A9),2)</f>
        <v>0.01</v>
      </c>
      <c r="BQ9" s="340">
        <f>ROUND(SUMIFS(Trabajo!$T:$T,Trabajo!$E:$E,'Trab_Sectores_productivos (2)'!DJ$1,Trabajo!$C:$C,'Trab_Sectores_productivos (2)'!$C9,Trabajo!$A:$A,'Trab_Sectores_productivos (2)'!$A9),2)</f>
        <v>0.04</v>
      </c>
      <c r="BR9" s="340">
        <f>ROUND(SUMIFS(Trabajo!$T:$T,Trabajo!$E:$E,'Trab_Sectores_productivos (2)'!DK$1,Trabajo!$C:$C,'Trab_Sectores_productivos (2)'!$C9,Trabajo!$A:$A,'Trab_Sectores_productivos (2)'!$A9),2)</f>
        <v>0.11</v>
      </c>
      <c r="BS9" s="340">
        <f>ROUND(SUMIFS(Trabajo!$T:$T,Trabajo!$E:$E,'Trab_Sectores_productivos (2)'!DL$1,Trabajo!$C:$C,'Trab_Sectores_productivos (2)'!$C9,Trabajo!$A:$A,'Trab_Sectores_productivos (2)'!$A9),2)</f>
        <v>0.39</v>
      </c>
      <c r="BT9" s="340">
        <f>ROUND(SUMIFS(Trabajo!$T:$T,Trabajo!$E:$E,'Trab_Sectores_productivos (2)'!DM$1,Trabajo!$C:$C,'Trab_Sectores_productivos (2)'!$C9,Trabajo!$A:$A,'Trab_Sectores_productivos (2)'!$A9),2)</f>
        <v>0.05</v>
      </c>
      <c r="BU9" s="340">
        <f>ROUND(SUMIFS(Trabajo!$T:$T,Trabajo!$E:$E,'Trab_Sectores_productivos (2)'!DN$1,Trabajo!$C:$C,'Trab_Sectores_productivos (2)'!$C9,Trabajo!$A:$A,'Trab_Sectores_productivos (2)'!$A9),2)</f>
        <v>0.05</v>
      </c>
      <c r="BV9" s="340">
        <f>ROUND(SUMIFS(Trabajo!$T:$T,Trabajo!$E:$E,'Trab_Sectores_productivos (2)'!DO$1,Trabajo!$C:$C,'Trab_Sectores_productivos (2)'!$C9,Trabajo!$A:$A,'Trab_Sectores_productivos (2)'!$A9),2)</f>
        <v>0.06</v>
      </c>
      <c r="BW9" s="340">
        <f>ROUND(SUMIFS(Trabajo!$T:$T,Trabajo!$E:$E,'Trab_Sectores_productivos (2)'!DP$1,Trabajo!$C:$C,'Trab_Sectores_productivos (2)'!$C9,Trabajo!$A:$A,'Trab_Sectores_productivos (2)'!$A9),2)</f>
        <v>0.02</v>
      </c>
      <c r="BX9" s="340">
        <f>ROUND(SUMIFS(Trabajo!$T:$T,Trabajo!$E:$E,'Trab_Sectores_productivos (2)'!DQ$1,Trabajo!$C:$C,'Trab_Sectores_productivos (2)'!$C9,Trabajo!$A:$A,'Trab_Sectores_productivos (2)'!$A9),2)</f>
        <v>0.05</v>
      </c>
      <c r="BY9" s="340">
        <f>ROUND(SUMIFS(Trabajo!$T:$T,Trabajo!$E:$E,'Trab_Sectores_productivos (2)'!DR$1,Trabajo!$C:$C,'Trab_Sectores_productivos (2)'!$C9,Trabajo!$A:$A,'Trab_Sectores_productivos (2)'!$A9),2)</f>
        <v>0.01</v>
      </c>
      <c r="BZ9" s="340">
        <f>ROUND(SUMIFS(Trabajo!$T:$T,Trabajo!$E:$E,'Trab_Sectores_productivos (2)'!DS$1,Trabajo!$C:$C,'Trab_Sectores_productivos (2)'!$C9,Trabajo!$A:$A,'Trab_Sectores_productivos (2)'!$A9),2)</f>
        <v>0.01</v>
      </c>
      <c r="CA9" s="341">
        <f>ROUND(SUMIFS(Trabajo!$U:$U,Trabajo!$E:$E,'Trab_Sectores_productivos (2)'!DE$1,Trabajo!$C:$C,'Trab_Sectores_productivos (2)'!$C9,Trabajo!$A:$A,'Trab_Sectores_productivos (2)'!$A9),2)</f>
        <v>17.96</v>
      </c>
      <c r="CB9" s="341">
        <f>ROUND(SUMIFS(Trabajo!$U:$U,Trabajo!$E:$E,'Trab_Sectores_productivos (2)'!DF$1,Trabajo!$C:$C,'Trab_Sectores_productivos (2)'!$C9,Trabajo!$A:$A,'Trab_Sectores_productivos (2)'!$A9),2)</f>
        <v>0.77</v>
      </c>
      <c r="CC9" s="341">
        <f>ROUND(SUMIFS(Trabajo!$U:$U,Trabajo!$E:$E,'Trab_Sectores_productivos (2)'!DG$1,Trabajo!$C:$C,'Trab_Sectores_productivos (2)'!$C9,Trabajo!$A:$A,'Trab_Sectores_productivos (2)'!$A9),2)</f>
        <v>3.14</v>
      </c>
      <c r="CD9" s="341">
        <f>ROUND(SUMIFS(Trabajo!$U:$U,Trabajo!$E:$E,'Trab_Sectores_productivos (2)'!DH$1,Trabajo!$C:$C,'Trab_Sectores_productivos (2)'!$C9,Trabajo!$A:$A,'Trab_Sectores_productivos (2)'!$A9),2)</f>
        <v>4.6900000000000004</v>
      </c>
      <c r="CE9" s="341">
        <f>ROUND(SUMIFS(Trabajo!$U:$U,Trabajo!$E:$E,'Trab_Sectores_productivos (2)'!DI$1,Trabajo!$C:$C,'Trab_Sectores_productivos (2)'!$C9,Trabajo!$A:$A,'Trab_Sectores_productivos (2)'!$A9),2)</f>
        <v>2.73</v>
      </c>
      <c r="CF9" s="341">
        <f>ROUND(SUMIFS(Trabajo!$U:$U,Trabajo!$E:$E,'Trab_Sectores_productivos (2)'!DJ$1,Trabajo!$C:$C,'Trab_Sectores_productivos (2)'!$C9,Trabajo!$A:$A,'Trab_Sectores_productivos (2)'!$A9),2)</f>
        <v>8.5399999999999991</v>
      </c>
      <c r="CG9" s="341">
        <f>ROUND(SUMIFS(Trabajo!$U:$U,Trabajo!$E:$E,'Trab_Sectores_productivos (2)'!DK$1,Trabajo!$C:$C,'Trab_Sectores_productivos (2)'!$C9,Trabajo!$A:$A,'Trab_Sectores_productivos (2)'!$A9),2)</f>
        <v>20.92</v>
      </c>
      <c r="CH9" s="341">
        <f>ROUND(SUMIFS(Trabajo!$U:$U,Trabajo!$E:$E,'Trab_Sectores_productivos (2)'!DL$1,Trabajo!$C:$C,'Trab_Sectores_productivos (2)'!$C9,Trabajo!$A:$A,'Trab_Sectores_productivos (2)'!$A9),2)</f>
        <v>74.08</v>
      </c>
      <c r="CI9" s="341">
        <f>ROUND(SUMIFS(Trabajo!$U:$U,Trabajo!$E:$E,'Trab_Sectores_productivos (2)'!DM$1,Trabajo!$C:$C,'Trab_Sectores_productivos (2)'!$C9,Trabajo!$A:$A,'Trab_Sectores_productivos (2)'!$A9),2)</f>
        <v>9.1300000000000008</v>
      </c>
      <c r="CJ9" s="341">
        <f>ROUND(SUMIFS(Trabajo!$U:$U,Trabajo!$E:$E,'Trab_Sectores_productivos (2)'!DN$1,Trabajo!$C:$C,'Trab_Sectores_productivos (2)'!$C9,Trabajo!$A:$A,'Trab_Sectores_productivos (2)'!$A9),2)</f>
        <v>9.58</v>
      </c>
      <c r="CK9" s="341">
        <f>ROUND(SUMIFS(Trabajo!$U:$U,Trabajo!$E:$E,'Trab_Sectores_productivos (2)'!DO$1,Trabajo!$C:$C,'Trab_Sectores_productivos (2)'!$C9,Trabajo!$A:$A,'Trab_Sectores_productivos (2)'!$A9),2)</f>
        <v>10.58</v>
      </c>
      <c r="CL9" s="341">
        <f>ROUND(SUMIFS(Trabajo!$U:$U,Trabajo!$E:$E,'Trab_Sectores_productivos (2)'!DP$1,Trabajo!$C:$C,'Trab_Sectores_productivos (2)'!$C9,Trabajo!$A:$A,'Trab_Sectores_productivos (2)'!$A9),2)</f>
        <v>3.48</v>
      </c>
      <c r="CM9" s="341">
        <f>ROUND(SUMIFS(Trabajo!$U:$U,Trabajo!$E:$E,'Trab_Sectores_productivos (2)'!DQ$1,Trabajo!$C:$C,'Trab_Sectores_productivos (2)'!$C9,Trabajo!$A:$A,'Trab_Sectores_productivos (2)'!$A9),2)</f>
        <v>8.82</v>
      </c>
      <c r="CN9" s="341">
        <f>ROUND(SUMIFS(Trabajo!$U:$U,Trabajo!$E:$E,'Trab_Sectores_productivos (2)'!DR$1,Trabajo!$C:$C,'Trab_Sectores_productivos (2)'!$C9,Trabajo!$A:$A,'Trab_Sectores_productivos (2)'!$A9),2)</f>
        <v>1.23</v>
      </c>
      <c r="CO9" s="341">
        <f>ROUND(SUMIFS(Trabajo!$U:$U,Trabajo!$E:$E,'Trab_Sectores_productivos (2)'!DS$1,Trabajo!$C:$C,'Trab_Sectores_productivos (2)'!$C9,Trabajo!$A:$A,'Trab_Sectores_productivos (2)'!$A9),2)</f>
        <v>1.83</v>
      </c>
      <c r="CP9" s="340">
        <f>ROUND(SUMIFS(Trabajo!$V:$V,Trabajo!$E:$E,'Trab_Sectores_productivos (2)'!DE$1,Trabajo!$C:$C,'Trab_Sectores_productivos (2)'!$C9,Trabajo!$A:$A,'Trab_Sectores_productivos (2)'!$A9),2)</f>
        <v>1.76</v>
      </c>
      <c r="CQ9" s="340">
        <f>ROUND(SUMIFS(Trabajo!$V:$V,Trabajo!$E:$E,'Trab_Sectores_productivos (2)'!DF$1,Trabajo!$C:$C,'Trab_Sectores_productivos (2)'!$C9,Trabajo!$A:$A,'Trab_Sectores_productivos (2)'!$A9),2)</f>
        <v>0.08</v>
      </c>
      <c r="CR9" s="340">
        <f>ROUND(SUMIFS(Trabajo!$V:$V,Trabajo!$E:$E,'Trab_Sectores_productivos (2)'!DG$1,Trabajo!$C:$C,'Trab_Sectores_productivos (2)'!$C9,Trabajo!$A:$A,'Trab_Sectores_productivos (2)'!$A9),2)</f>
        <v>0.31</v>
      </c>
      <c r="CS9" s="340">
        <f>ROUND(SUMIFS(Trabajo!$V:$V,Trabajo!$E:$E,'Trab_Sectores_productivos (2)'!DH$1,Trabajo!$C:$C,'Trab_Sectores_productivos (2)'!$C9,Trabajo!$A:$A,'Trab_Sectores_productivos (2)'!$A9),2)</f>
        <v>0.46</v>
      </c>
      <c r="CT9" s="340">
        <f>ROUND(SUMIFS(Trabajo!$V:$V,Trabajo!$E:$E,'Trab_Sectores_productivos (2)'!DI$1,Trabajo!$C:$C,'Trab_Sectores_productivos (2)'!$C9,Trabajo!$A:$A,'Trab_Sectores_productivos (2)'!$A9),2)</f>
        <v>0.27</v>
      </c>
      <c r="CU9" s="340">
        <f>ROUND(SUMIFS(Trabajo!$V:$V,Trabajo!$E:$E,'Trab_Sectores_productivos (2)'!DJ$1,Trabajo!$C:$C,'Trab_Sectores_productivos (2)'!$C9,Trabajo!$A:$A,'Trab_Sectores_productivos (2)'!$A9),2)</f>
        <v>0.84</v>
      </c>
      <c r="CV9" s="340">
        <f>ROUND(SUMIFS(Trabajo!$V:$V,Trabajo!$E:$E,'Trab_Sectores_productivos (2)'!DK$1,Trabajo!$C:$C,'Trab_Sectores_productivos (2)'!$C9,Trabajo!$A:$A,'Trab_Sectores_productivos (2)'!$A9),2)</f>
        <v>2.0499999999999998</v>
      </c>
      <c r="CW9" s="340">
        <f>ROUND(SUMIFS(Trabajo!$V:$V,Trabajo!$E:$E,'Trab_Sectores_productivos (2)'!DL$1,Trabajo!$C:$C,'Trab_Sectores_productivos (2)'!$C9,Trabajo!$A:$A,'Trab_Sectores_productivos (2)'!$A9),2)</f>
        <v>7.26</v>
      </c>
      <c r="CX9" s="340">
        <f>ROUND(SUMIFS(Trabajo!$V:$V,Trabajo!$E:$E,'Trab_Sectores_productivos (2)'!DM$1,Trabajo!$C:$C,'Trab_Sectores_productivos (2)'!$C9,Trabajo!$A:$A,'Trab_Sectores_productivos (2)'!$A9),2)</f>
        <v>0.89</v>
      </c>
      <c r="CY9" s="340">
        <f>ROUND(SUMIFS(Trabajo!$V:$V,Trabajo!$E:$E,'Trab_Sectores_productivos (2)'!DN$1,Trabajo!$C:$C,'Trab_Sectores_productivos (2)'!$C9,Trabajo!$A:$A,'Trab_Sectores_productivos (2)'!$A9),2)</f>
        <v>0.94</v>
      </c>
      <c r="CZ9" s="340">
        <f>ROUND(SUMIFS(Trabajo!$V:$V,Trabajo!$E:$E,'Trab_Sectores_productivos (2)'!DO$1,Trabajo!$C:$C,'Trab_Sectores_productivos (2)'!$C9,Trabajo!$A:$A,'Trab_Sectores_productivos (2)'!$A9),2)</f>
        <v>1.04</v>
      </c>
      <c r="DA9" s="340">
        <f>ROUND(SUMIFS(Trabajo!$V:$V,Trabajo!$E:$E,'Trab_Sectores_productivos (2)'!DP$1,Trabajo!$C:$C,'Trab_Sectores_productivos (2)'!$C9,Trabajo!$A:$A,'Trab_Sectores_productivos (2)'!$A9),2)</f>
        <v>0.34</v>
      </c>
      <c r="DB9" s="340">
        <f>ROUND(SUMIFS(Trabajo!$V:$V,Trabajo!$E:$E,'Trab_Sectores_productivos (2)'!DQ$1,Trabajo!$C:$C,'Trab_Sectores_productivos (2)'!$C9,Trabajo!$A:$A,'Trab_Sectores_productivos (2)'!$A9),2)</f>
        <v>0.86</v>
      </c>
      <c r="DC9" s="340">
        <f>ROUND(SUMIFS(Trabajo!$V:$V,Trabajo!$E:$E,'Trab_Sectores_productivos (2)'!DR$1,Trabajo!$C:$C,'Trab_Sectores_productivos (2)'!$C9,Trabajo!$A:$A,'Trab_Sectores_productivos (2)'!$A9),2)</f>
        <v>0.12</v>
      </c>
      <c r="DD9" s="340">
        <f>ROUND(SUMIFS(Trabajo!$V:$V,Trabajo!$E:$E,'Trab_Sectores_productivos (2)'!DS$1,Trabajo!$C:$C,'Trab_Sectores_productivos (2)'!$C9,Trabajo!$A:$A,'Trab_Sectores_productivos (2)'!$A9),2)</f>
        <v>0.18</v>
      </c>
      <c r="DE9" s="343" t="s">
        <v>443</v>
      </c>
      <c r="DF9" s="343" t="s">
        <v>444</v>
      </c>
      <c r="DG9" s="343" t="s">
        <v>445</v>
      </c>
      <c r="DH9" s="343" t="s">
        <v>446</v>
      </c>
      <c r="DI9" s="343" t="s">
        <v>447</v>
      </c>
      <c r="DJ9" s="343" t="s">
        <v>448</v>
      </c>
      <c r="DK9" s="343" t="s">
        <v>449</v>
      </c>
      <c r="DL9" s="343" t="s">
        <v>450</v>
      </c>
      <c r="DM9" s="343" t="s">
        <v>451</v>
      </c>
      <c r="DN9" s="343" t="s">
        <v>452</v>
      </c>
      <c r="DO9" s="343" t="s">
        <v>453</v>
      </c>
      <c r="DP9" s="343" t="s">
        <v>454</v>
      </c>
      <c r="DQ9" s="343" t="s">
        <v>455</v>
      </c>
      <c r="DR9" s="343" t="s">
        <v>456</v>
      </c>
      <c r="DS9" s="343" t="s">
        <v>457</v>
      </c>
    </row>
    <row r="10" spans="1:123">
      <c r="A10" s="137">
        <v>2013</v>
      </c>
      <c r="B10" s="137">
        <v>9</v>
      </c>
      <c r="C10" s="137" t="s">
        <v>127</v>
      </c>
      <c r="D10" s="340">
        <f>ROUND(SUMIFS(Trabajo!$P:$P,Trabajo!$E:$E,'Trab_Sectores_productivos (2)'!DE$1,Trabajo!$C:$C,'Trab_Sectores_productivos (2)'!$C10,Trabajo!$A:$A,'Trab_Sectores_productivos (2)'!$A10),2)</f>
        <v>25.93</v>
      </c>
      <c r="E10" s="340">
        <f>ROUND(SUMIFS(Trabajo!$P:$P,Trabajo!$E:$E,'Trab_Sectores_productivos (2)'!DF$1,Trabajo!$C:$C,'Trab_Sectores_productivos (2)'!$C10,Trabajo!$A:$A,'Trab_Sectores_productivos (2)'!$A10),2)</f>
        <v>1.18</v>
      </c>
      <c r="F10" s="340">
        <f>ROUND(SUMIFS(Trabajo!$P:$P,Trabajo!$E:$E,'Trab_Sectores_productivos (2)'!DG$1,Trabajo!$C:$C,'Trab_Sectores_productivos (2)'!$C10,Trabajo!$A:$A,'Trab_Sectores_productivos (2)'!$A10),2)</f>
        <v>4.95</v>
      </c>
      <c r="G10" s="340">
        <f>ROUND(SUMIFS(Trabajo!$P:$P,Trabajo!$E:$E,'Trab_Sectores_productivos (2)'!DH$1,Trabajo!$C:$C,'Trab_Sectores_productivos (2)'!$C10,Trabajo!$A:$A,'Trab_Sectores_productivos (2)'!$A10),2)</f>
        <v>6.07</v>
      </c>
      <c r="H10" s="340">
        <f>ROUND(SUMIFS(Trabajo!$P:$P,Trabajo!$E:$E,'Trab_Sectores_productivos (2)'!DI$1,Trabajo!$C:$C,'Trab_Sectores_productivos (2)'!$C10,Trabajo!$A:$A,'Trab_Sectores_productivos (2)'!$A10),2)</f>
        <v>3.27</v>
      </c>
      <c r="I10" s="340">
        <f>ROUND(SUMIFS(Trabajo!$P:$P,Trabajo!$E:$E,'Trab_Sectores_productivos (2)'!DJ$1,Trabajo!$C:$C,'Trab_Sectores_productivos (2)'!$C10,Trabajo!$A:$A,'Trab_Sectores_productivos (2)'!$A10),2)</f>
        <v>12.61</v>
      </c>
      <c r="J10" s="340">
        <f>ROUND(SUMIFS(Trabajo!$P:$P,Trabajo!$E:$E,'Trab_Sectores_productivos (2)'!DK$1,Trabajo!$C:$C,'Trab_Sectores_productivos (2)'!$C10,Trabajo!$A:$A,'Trab_Sectores_productivos (2)'!$A10),2)</f>
        <v>28.5</v>
      </c>
      <c r="K10" s="340">
        <f>ROUND(SUMIFS(Trabajo!$P:$P,Trabajo!$E:$E,'Trab_Sectores_productivos (2)'!DL$1,Trabajo!$C:$C,'Trab_Sectores_productivos (2)'!$C10,Trabajo!$A:$A,'Trab_Sectores_productivos (2)'!$A10),2)</f>
        <v>105.9</v>
      </c>
      <c r="L10" s="340">
        <f>ROUND(SUMIFS(Trabajo!$P:$P,Trabajo!$E:$E,'Trab_Sectores_productivos (2)'!DM$1,Trabajo!$C:$C,'Trab_Sectores_productivos (2)'!$C10,Trabajo!$A:$A,'Trab_Sectores_productivos (2)'!$A10),2)</f>
        <v>13.19</v>
      </c>
      <c r="M10" s="340">
        <f>ROUND(SUMIFS(Trabajo!$P:$P,Trabajo!$E:$E,'Trab_Sectores_productivos (2)'!DN$1,Trabajo!$C:$C,'Trab_Sectores_productivos (2)'!$C10,Trabajo!$A:$A,'Trab_Sectores_productivos (2)'!$A10),2)</f>
        <v>13.15</v>
      </c>
      <c r="N10" s="340">
        <f>ROUND(SUMIFS(Trabajo!$P:$P,Trabajo!$E:$E,'Trab_Sectores_productivos (2)'!DO$1,Trabajo!$C:$C,'Trab_Sectores_productivos (2)'!$C10,Trabajo!$A:$A,'Trab_Sectores_productivos (2)'!$A10),2)</f>
        <v>15.32</v>
      </c>
      <c r="O10" s="340">
        <f>ROUND(SUMIFS(Trabajo!$P:$P,Trabajo!$E:$E,'Trab_Sectores_productivos (2)'!DP$1,Trabajo!$C:$C,'Trab_Sectores_productivos (2)'!$C10,Trabajo!$A:$A,'Trab_Sectores_productivos (2)'!$A10),2)</f>
        <v>5.01</v>
      </c>
      <c r="P10" s="340">
        <f>ROUND(SUMIFS(Trabajo!$P:$P,Trabajo!$E:$E,'Trab_Sectores_productivos (2)'!DQ$1,Trabajo!$C:$C,'Trab_Sectores_productivos (2)'!$C10,Trabajo!$A:$A,'Trab_Sectores_productivos (2)'!$A10),2)</f>
        <v>11.84</v>
      </c>
      <c r="Q10" s="340">
        <f>ROUND(SUMIFS(Trabajo!$P:$P,Trabajo!$E:$E,'Trab_Sectores_productivos (2)'!DR$1,Trabajo!$C:$C,'Trab_Sectores_productivos (2)'!$C10,Trabajo!$A:$A,'Trab_Sectores_productivos (2)'!$A10),2)</f>
        <v>1.4</v>
      </c>
      <c r="R10" s="340">
        <f>ROUND(SUMIFS(Trabajo!$P:$P,Trabajo!$E:$E,'Trab_Sectores_productivos (2)'!DS$1,Trabajo!$C:$C,'Trab_Sectores_productivos (2)'!$C10,Trabajo!$A:$A,'Trab_Sectores_productivos (2)'!$A10),2)</f>
        <v>2.36</v>
      </c>
      <c r="S10" s="341">
        <f>ROUND(SUMIFS(Trabajo!$Q:$Q,Trabajo!$E:$E,'Trab_Sectores_productivos (2)'!DE$1,Trabajo!$C:$C,'Trab_Sectores_productivos (2)'!$C10,Trabajo!$A:$A,'Trab_Sectores_productivos (2)'!$A10),2)</f>
        <v>11.55</v>
      </c>
      <c r="T10" s="341">
        <f>ROUND(SUMIFS(Trabajo!$Q:$Q,Trabajo!$E:$E,'Trab_Sectores_productivos (2)'!DF$1,Trabajo!$C:$C,'Trab_Sectores_productivos (2)'!$C10,Trabajo!$A:$A,'Trab_Sectores_productivos (2)'!$A10),2)</f>
        <v>0.52</v>
      </c>
      <c r="U10" s="341">
        <f>ROUND(SUMIFS(Trabajo!$Q:$Q,Trabajo!$E:$E,'Trab_Sectores_productivos (2)'!DG$1,Trabajo!$C:$C,'Trab_Sectores_productivos (2)'!$C10,Trabajo!$A:$A,'Trab_Sectores_productivos (2)'!$A10),2)</f>
        <v>2.21</v>
      </c>
      <c r="V10" s="341">
        <f>ROUND(SUMIFS(Trabajo!$Q:$Q,Trabajo!$E:$E,'Trab_Sectores_productivos (2)'!DH$1,Trabajo!$C:$C,'Trab_Sectores_productivos (2)'!$C10,Trabajo!$A:$A,'Trab_Sectores_productivos (2)'!$A10),2)</f>
        <v>2.71</v>
      </c>
      <c r="W10" s="341">
        <f>ROUND(SUMIFS(Trabajo!$Q:$Q,Trabajo!$E:$E,'Trab_Sectores_productivos (2)'!DI$1,Trabajo!$C:$C,'Trab_Sectores_productivos (2)'!$C10,Trabajo!$A:$A,'Trab_Sectores_productivos (2)'!$A10),2)</f>
        <v>1.46</v>
      </c>
      <c r="X10" s="341">
        <f>ROUND(SUMIFS(Trabajo!$Q:$Q,Trabajo!$E:$E,'Trab_Sectores_productivos (2)'!DJ$1,Trabajo!$C:$C,'Trab_Sectores_productivos (2)'!$C10,Trabajo!$A:$A,'Trab_Sectores_productivos (2)'!$A10),2)</f>
        <v>5.62</v>
      </c>
      <c r="Y10" s="341">
        <f>ROUND(SUMIFS(Trabajo!$Q:$Q,Trabajo!$E:$E,'Trab_Sectores_productivos (2)'!DK$1,Trabajo!$C:$C,'Trab_Sectores_productivos (2)'!$C10,Trabajo!$A:$A,'Trab_Sectores_productivos (2)'!$A10),2)</f>
        <v>12.7</v>
      </c>
      <c r="Z10" s="341">
        <f>ROUND(SUMIFS(Trabajo!$Q:$Q,Trabajo!$E:$E,'Trab_Sectores_productivos (2)'!DL$1,Trabajo!$C:$C,'Trab_Sectores_productivos (2)'!$C10,Trabajo!$A:$A,'Trab_Sectores_productivos (2)'!$A10),2)</f>
        <v>47.18</v>
      </c>
      <c r="AA10" s="341">
        <f>ROUND(SUMIFS(Trabajo!$Q:$Q,Trabajo!$E:$E,'Trab_Sectores_productivos (2)'!DM$1,Trabajo!$C:$C,'Trab_Sectores_productivos (2)'!$C10,Trabajo!$A:$A,'Trab_Sectores_productivos (2)'!$A10),2)</f>
        <v>5.87</v>
      </c>
      <c r="AB10" s="341">
        <f>ROUND(SUMIFS(Trabajo!$Q:$Q,Trabajo!$E:$E,'Trab_Sectores_productivos (2)'!DN$1,Trabajo!$C:$C,'Trab_Sectores_productivos (2)'!$C10,Trabajo!$A:$A,'Trab_Sectores_productivos (2)'!$A10),2)</f>
        <v>5.86</v>
      </c>
      <c r="AC10" s="341">
        <f>ROUND(SUMIFS(Trabajo!$Q:$Q,Trabajo!$E:$E,'Trab_Sectores_productivos (2)'!DO$1,Trabajo!$C:$C,'Trab_Sectores_productivos (2)'!$C10,Trabajo!$A:$A,'Trab_Sectores_productivos (2)'!$A10),2)</f>
        <v>6.82</v>
      </c>
      <c r="AD10" s="341">
        <f>ROUND(SUMIFS(Trabajo!$Q:$Q,Trabajo!$E:$E,'Trab_Sectores_productivos (2)'!DP$1,Trabajo!$C:$C,'Trab_Sectores_productivos (2)'!$C10,Trabajo!$A:$A,'Trab_Sectores_productivos (2)'!$A10),2)</f>
        <v>2.23</v>
      </c>
      <c r="AE10" s="341">
        <f>ROUND(SUMIFS(Trabajo!$Q:$Q,Trabajo!$E:$E,'Trab_Sectores_productivos (2)'!DQ$1,Trabajo!$C:$C,'Trab_Sectores_productivos (2)'!$C10,Trabajo!$A:$A,'Trab_Sectores_productivos (2)'!$A10),2)</f>
        <v>5.27</v>
      </c>
      <c r="AF10" s="341">
        <f>ROUND(SUMIFS(Trabajo!$Q:$Q,Trabajo!$E:$E,'Trab_Sectores_productivos (2)'!DR$1,Trabajo!$C:$C,'Trab_Sectores_productivos (2)'!$C10,Trabajo!$A:$A,'Trab_Sectores_productivos (2)'!$A10),2)</f>
        <v>0.63</v>
      </c>
      <c r="AG10" s="341">
        <f>ROUND(SUMIFS(Trabajo!$Q:$Q,Trabajo!$E:$E,'Trab_Sectores_productivos (2)'!DS$1,Trabajo!$C:$C,'Trab_Sectores_productivos (2)'!$C10,Trabajo!$A:$A,'Trab_Sectores_productivos (2)'!$A10),2)</f>
        <v>1.05</v>
      </c>
      <c r="AH10" s="340">
        <f>ROUND(SUMIFS(Trabajo!$R:$R,Trabajo!$E:$E,'Trab_Sectores_productivos (2)'!DE$1,Trabajo!$C:$C,'Trab_Sectores_productivos (2)'!$C10,Trabajo!$A:$A,'Trab_Sectores_productivos (2)'!$A10),2)</f>
        <v>10.52</v>
      </c>
      <c r="AI10" s="340">
        <f>ROUND(SUMIFS(Trabajo!$R:$R,Trabajo!$E:$E,'Trab_Sectores_productivos (2)'!DF$1,Trabajo!$C:$C,'Trab_Sectores_productivos (2)'!$C10,Trabajo!$A:$A,'Trab_Sectores_productivos (2)'!$A10),2)</f>
        <v>0.48</v>
      </c>
      <c r="AJ10" s="340">
        <f>ROUND(SUMIFS(Trabajo!$R:$R,Trabajo!$E:$E,'Trab_Sectores_productivos (2)'!DG$1,Trabajo!$C:$C,'Trab_Sectores_productivos (2)'!$C10,Trabajo!$A:$A,'Trab_Sectores_productivos (2)'!$A10),2)</f>
        <v>2.0099999999999998</v>
      </c>
      <c r="AK10" s="340">
        <f>ROUND(SUMIFS(Trabajo!$R:$R,Trabajo!$E:$E,'Trab_Sectores_productivos (2)'!DH$1,Trabajo!$C:$C,'Trab_Sectores_productivos (2)'!$C10,Trabajo!$A:$A,'Trab_Sectores_productivos (2)'!$A10),2)</f>
        <v>2.46</v>
      </c>
      <c r="AL10" s="340">
        <f>ROUND(SUMIFS(Trabajo!$R:$R,Trabajo!$E:$E,'Trab_Sectores_productivos (2)'!DI$1,Trabajo!$C:$C,'Trab_Sectores_productivos (2)'!$C10,Trabajo!$A:$A,'Trab_Sectores_productivos (2)'!$A10),2)</f>
        <v>1.33</v>
      </c>
      <c r="AM10" s="340">
        <f>ROUND(SUMIFS(Trabajo!$R:$R,Trabajo!$E:$E,'Trab_Sectores_productivos (2)'!DJ$1,Trabajo!$C:$C,'Trab_Sectores_productivos (2)'!$C10,Trabajo!$A:$A,'Trab_Sectores_productivos (2)'!$A10),2)</f>
        <v>5.1100000000000003</v>
      </c>
      <c r="AN10" s="340">
        <f>ROUND(SUMIFS(Trabajo!$R:$R,Trabajo!$E:$E,'Trab_Sectores_productivos (2)'!DK$1,Trabajo!$C:$C,'Trab_Sectores_productivos (2)'!$C10,Trabajo!$A:$A,'Trab_Sectores_productivos (2)'!$A10),2)</f>
        <v>11.56</v>
      </c>
      <c r="AO10" s="340">
        <f>ROUND(SUMIFS(Trabajo!$R:$R,Trabajo!$E:$E,'Trab_Sectores_productivos (2)'!DL$1,Trabajo!$C:$C,'Trab_Sectores_productivos (2)'!$C10,Trabajo!$A:$A,'Trab_Sectores_productivos (2)'!$A10),2)</f>
        <v>42.94</v>
      </c>
      <c r="AP10" s="340">
        <f>ROUND(SUMIFS(Trabajo!$R:$R,Trabajo!$E:$E,'Trab_Sectores_productivos (2)'!DM$1,Trabajo!$C:$C,'Trab_Sectores_productivos (2)'!$C10,Trabajo!$A:$A,'Trab_Sectores_productivos (2)'!$A10),2)</f>
        <v>5.35</v>
      </c>
      <c r="AQ10" s="340">
        <f>ROUND(SUMIFS(Trabajo!$R:$R,Trabajo!$E:$E,'Trab_Sectores_productivos (2)'!DN$1,Trabajo!$C:$C,'Trab_Sectores_productivos (2)'!$C10,Trabajo!$A:$A,'Trab_Sectores_productivos (2)'!$A10),2)</f>
        <v>5.33</v>
      </c>
      <c r="AR10" s="340">
        <f>ROUND(SUMIFS(Trabajo!$R:$R,Trabajo!$E:$E,'Trab_Sectores_productivos (2)'!DO$1,Trabajo!$C:$C,'Trab_Sectores_productivos (2)'!$C10,Trabajo!$A:$A,'Trab_Sectores_productivos (2)'!$A10),2)</f>
        <v>6.21</v>
      </c>
      <c r="AS10" s="340">
        <f>ROUND(SUMIFS(Trabajo!$R:$R,Trabajo!$E:$E,'Trab_Sectores_productivos (2)'!DP$1,Trabajo!$C:$C,'Trab_Sectores_productivos (2)'!$C10,Trabajo!$A:$A,'Trab_Sectores_productivos (2)'!$A10),2)</f>
        <v>2.0299999999999998</v>
      </c>
      <c r="AT10" s="340">
        <f>ROUND(SUMIFS(Trabajo!$R:$R,Trabajo!$E:$E,'Trab_Sectores_productivos (2)'!DQ$1,Trabajo!$C:$C,'Trab_Sectores_productivos (2)'!$C10,Trabajo!$A:$A,'Trab_Sectores_productivos (2)'!$A10),2)</f>
        <v>4.8</v>
      </c>
      <c r="AU10" s="340">
        <f>ROUND(SUMIFS(Trabajo!$R:$R,Trabajo!$E:$E,'Trab_Sectores_productivos (2)'!DR$1,Trabajo!$C:$C,'Trab_Sectores_productivos (2)'!$C10,Trabajo!$A:$A,'Trab_Sectores_productivos (2)'!$A10),2)</f>
        <v>0.56999999999999995</v>
      </c>
      <c r="AV10" s="340">
        <f>ROUND(SUMIFS(Trabajo!$R:$R,Trabajo!$E:$E,'Trab_Sectores_productivos (2)'!DS$1,Trabajo!$C:$C,'Trab_Sectores_productivos (2)'!$C10,Trabajo!$A:$A,'Trab_Sectores_productivos (2)'!$A10),2)</f>
        <v>0.96</v>
      </c>
      <c r="AW10" s="341">
        <f>ROUND(SUMIFS(Trabajo!$S:$S,Trabajo!$E:$E,'Trab_Sectores_productivos (2)'!DE$1,Trabajo!$C:$C,'Trab_Sectores_productivos (2)'!$C10,Trabajo!$A:$A,'Trab_Sectores_productivos (2)'!$A10),2)</f>
        <v>0.49</v>
      </c>
      <c r="AX10" s="341">
        <f>ROUND(SUMIFS(Trabajo!$S:$S,Trabajo!$E:$E,'Trab_Sectores_productivos (2)'!DF$1,Trabajo!$C:$C,'Trab_Sectores_productivos (2)'!$C10,Trabajo!$A:$A,'Trab_Sectores_productivos (2)'!$A10),2)</f>
        <v>0.02</v>
      </c>
      <c r="AY10" s="341">
        <f>ROUND(SUMIFS(Trabajo!$S:$S,Trabajo!$E:$E,'Trab_Sectores_productivos (2)'!DG$1,Trabajo!$C:$C,'Trab_Sectores_productivos (2)'!$C10,Trabajo!$A:$A,'Trab_Sectores_productivos (2)'!$A10),2)</f>
        <v>0.09</v>
      </c>
      <c r="AZ10" s="341">
        <f>ROUND(SUMIFS(Trabajo!$S:$S,Trabajo!$E:$E,'Trab_Sectores_productivos (2)'!DH$1,Trabajo!$C:$C,'Trab_Sectores_productivos (2)'!$C10,Trabajo!$A:$A,'Trab_Sectores_productivos (2)'!$A10),2)</f>
        <v>0.11</v>
      </c>
      <c r="BA10" s="341">
        <f>ROUND(SUMIFS(Trabajo!$S:$S,Trabajo!$E:$E,'Trab_Sectores_productivos (2)'!DI$1,Trabajo!$C:$C,'Trab_Sectores_productivos (2)'!$C10,Trabajo!$A:$A,'Trab_Sectores_productivos (2)'!$A10),2)</f>
        <v>0.06</v>
      </c>
      <c r="BB10" s="341">
        <f>ROUND(SUMIFS(Trabajo!$S:$S,Trabajo!$E:$E,'Trab_Sectores_productivos (2)'!DJ$1,Trabajo!$C:$C,'Trab_Sectores_productivos (2)'!$C10,Trabajo!$A:$A,'Trab_Sectores_productivos (2)'!$A10),2)</f>
        <v>0.24</v>
      </c>
      <c r="BC10" s="341">
        <f>ROUND(SUMIFS(Trabajo!$S:$S,Trabajo!$E:$E,'Trab_Sectores_productivos (2)'!DK$1,Trabajo!$C:$C,'Trab_Sectores_productivos (2)'!$C10,Trabajo!$A:$A,'Trab_Sectores_productivos (2)'!$A10),2)</f>
        <v>0.53</v>
      </c>
      <c r="BD10" s="341">
        <f>ROUND(SUMIFS(Trabajo!$S:$S,Trabajo!$E:$E,'Trab_Sectores_productivos (2)'!DL$1,Trabajo!$C:$C,'Trab_Sectores_productivos (2)'!$C10,Trabajo!$A:$A,'Trab_Sectores_productivos (2)'!$A10),2)</f>
        <v>1.98</v>
      </c>
      <c r="BE10" s="341">
        <f>ROUND(SUMIFS(Trabajo!$S:$S,Trabajo!$E:$E,'Trab_Sectores_productivos (2)'!DM$1,Trabajo!$C:$C,'Trab_Sectores_productivos (2)'!$C10,Trabajo!$A:$A,'Trab_Sectores_productivos (2)'!$A10),2)</f>
        <v>0.25</v>
      </c>
      <c r="BF10" s="341">
        <f>ROUND(SUMIFS(Trabajo!$S:$S,Trabajo!$E:$E,'Trab_Sectores_productivos (2)'!DN$1,Trabajo!$C:$C,'Trab_Sectores_productivos (2)'!$C10,Trabajo!$A:$A,'Trab_Sectores_productivos (2)'!$A10),2)</f>
        <v>0.25</v>
      </c>
      <c r="BG10" s="341">
        <f>ROUND(SUMIFS(Trabajo!$S:$S,Trabajo!$E:$E,'Trab_Sectores_productivos (2)'!DO$1,Trabajo!$C:$C,'Trab_Sectores_productivos (2)'!$C10,Trabajo!$A:$A,'Trab_Sectores_productivos (2)'!$A10),2)</f>
        <v>0.28999999999999998</v>
      </c>
      <c r="BH10" s="341">
        <f>ROUND(SUMIFS(Trabajo!$S:$S,Trabajo!$E:$E,'Trab_Sectores_productivos (2)'!DP$1,Trabajo!$C:$C,'Trab_Sectores_productivos (2)'!$C10,Trabajo!$A:$A,'Trab_Sectores_productivos (2)'!$A10),2)</f>
        <v>0.09</v>
      </c>
      <c r="BI10" s="341">
        <f>ROUND(SUMIFS(Trabajo!$S:$S,Trabajo!$E:$E,'Trab_Sectores_productivos (2)'!DQ$1,Trabajo!$C:$C,'Trab_Sectores_productivos (2)'!$C10,Trabajo!$A:$A,'Trab_Sectores_productivos (2)'!$A10),2)</f>
        <v>0.22</v>
      </c>
      <c r="BJ10" s="341">
        <f>ROUND(SUMIFS(Trabajo!$S:$S,Trabajo!$E:$E,'Trab_Sectores_productivos (2)'!DR$1,Trabajo!$C:$C,'Trab_Sectores_productivos (2)'!$C10,Trabajo!$A:$A,'Trab_Sectores_productivos (2)'!$A10),2)</f>
        <v>0.03</v>
      </c>
      <c r="BK10" s="341">
        <f>ROUND(SUMIFS(Trabajo!$S:$S,Trabajo!$E:$E,'Trab_Sectores_productivos (2)'!DS$1,Trabajo!$C:$C,'Trab_Sectores_productivos (2)'!$C10,Trabajo!$A:$A,'Trab_Sectores_productivos (2)'!$A10),2)</f>
        <v>0.04</v>
      </c>
      <c r="BL10" s="340">
        <f>ROUND(SUMIFS(Trabajo!$T:$T,Trabajo!$E:$E,'Trab_Sectores_productivos (2)'!DE$1,Trabajo!$C:$C,'Trab_Sectores_productivos (2)'!$C10,Trabajo!$A:$A,'Trab_Sectores_productivos (2)'!$A10),2)</f>
        <v>0.1</v>
      </c>
      <c r="BM10" s="340">
        <f>ROUND(SUMIFS(Trabajo!$T:$T,Trabajo!$E:$E,'Trab_Sectores_productivos (2)'!DF$1,Trabajo!$C:$C,'Trab_Sectores_productivos (2)'!$C10,Trabajo!$A:$A,'Trab_Sectores_productivos (2)'!$A10),2)</f>
        <v>0</v>
      </c>
      <c r="BN10" s="340">
        <f>ROUND(SUMIFS(Trabajo!$T:$T,Trabajo!$E:$E,'Trab_Sectores_productivos (2)'!DG$1,Trabajo!$C:$C,'Trab_Sectores_productivos (2)'!$C10,Trabajo!$A:$A,'Trab_Sectores_productivos (2)'!$A10),2)</f>
        <v>0.02</v>
      </c>
      <c r="BO10" s="340">
        <f>ROUND(SUMIFS(Trabajo!$T:$T,Trabajo!$E:$E,'Trab_Sectores_productivos (2)'!DH$1,Trabajo!$C:$C,'Trab_Sectores_productivos (2)'!$C10,Trabajo!$A:$A,'Trab_Sectores_productivos (2)'!$A10),2)</f>
        <v>0.02</v>
      </c>
      <c r="BP10" s="340">
        <f>ROUND(SUMIFS(Trabajo!$T:$T,Trabajo!$E:$E,'Trab_Sectores_productivos (2)'!DI$1,Trabajo!$C:$C,'Trab_Sectores_productivos (2)'!$C10,Trabajo!$A:$A,'Trab_Sectores_productivos (2)'!$A10),2)</f>
        <v>0.01</v>
      </c>
      <c r="BQ10" s="340">
        <f>ROUND(SUMIFS(Trabajo!$T:$T,Trabajo!$E:$E,'Trab_Sectores_productivos (2)'!DJ$1,Trabajo!$C:$C,'Trab_Sectores_productivos (2)'!$C10,Trabajo!$A:$A,'Trab_Sectores_productivos (2)'!$A10),2)</f>
        <v>0.05</v>
      </c>
      <c r="BR10" s="340">
        <f>ROUND(SUMIFS(Trabajo!$T:$T,Trabajo!$E:$E,'Trab_Sectores_productivos (2)'!DK$1,Trabajo!$C:$C,'Trab_Sectores_productivos (2)'!$C10,Trabajo!$A:$A,'Trab_Sectores_productivos (2)'!$A10),2)</f>
        <v>0.11</v>
      </c>
      <c r="BS10" s="340">
        <f>ROUND(SUMIFS(Trabajo!$T:$T,Trabajo!$E:$E,'Trab_Sectores_productivos (2)'!DL$1,Trabajo!$C:$C,'Trab_Sectores_productivos (2)'!$C10,Trabajo!$A:$A,'Trab_Sectores_productivos (2)'!$A10),2)</f>
        <v>0.39</v>
      </c>
      <c r="BT10" s="340">
        <f>ROUND(SUMIFS(Trabajo!$T:$T,Trabajo!$E:$E,'Trab_Sectores_productivos (2)'!DM$1,Trabajo!$C:$C,'Trab_Sectores_productivos (2)'!$C10,Trabajo!$A:$A,'Trab_Sectores_productivos (2)'!$A10),2)</f>
        <v>0.05</v>
      </c>
      <c r="BU10" s="340">
        <f>ROUND(SUMIFS(Trabajo!$T:$T,Trabajo!$E:$E,'Trab_Sectores_productivos (2)'!DN$1,Trabajo!$C:$C,'Trab_Sectores_productivos (2)'!$C10,Trabajo!$A:$A,'Trab_Sectores_productivos (2)'!$A10),2)</f>
        <v>0.05</v>
      </c>
      <c r="BV10" s="340">
        <f>ROUND(SUMIFS(Trabajo!$T:$T,Trabajo!$E:$E,'Trab_Sectores_productivos (2)'!DO$1,Trabajo!$C:$C,'Trab_Sectores_productivos (2)'!$C10,Trabajo!$A:$A,'Trab_Sectores_productivos (2)'!$A10),2)</f>
        <v>0.06</v>
      </c>
      <c r="BW10" s="340">
        <f>ROUND(SUMIFS(Trabajo!$T:$T,Trabajo!$E:$E,'Trab_Sectores_productivos (2)'!DP$1,Trabajo!$C:$C,'Trab_Sectores_productivos (2)'!$C10,Trabajo!$A:$A,'Trab_Sectores_productivos (2)'!$A10),2)</f>
        <v>0.02</v>
      </c>
      <c r="BX10" s="340">
        <f>ROUND(SUMIFS(Trabajo!$T:$T,Trabajo!$E:$E,'Trab_Sectores_productivos (2)'!DQ$1,Trabajo!$C:$C,'Trab_Sectores_productivos (2)'!$C10,Trabajo!$A:$A,'Trab_Sectores_productivos (2)'!$A10),2)</f>
        <v>0.04</v>
      </c>
      <c r="BY10" s="340">
        <f>ROUND(SUMIFS(Trabajo!$T:$T,Trabajo!$E:$E,'Trab_Sectores_productivos (2)'!DR$1,Trabajo!$C:$C,'Trab_Sectores_productivos (2)'!$C10,Trabajo!$A:$A,'Trab_Sectores_productivos (2)'!$A10),2)</f>
        <v>0.01</v>
      </c>
      <c r="BZ10" s="340">
        <f>ROUND(SUMIFS(Trabajo!$T:$T,Trabajo!$E:$E,'Trab_Sectores_productivos (2)'!DS$1,Trabajo!$C:$C,'Trab_Sectores_productivos (2)'!$C10,Trabajo!$A:$A,'Trab_Sectores_productivos (2)'!$A10),2)</f>
        <v>0.01</v>
      </c>
      <c r="CA10" s="341">
        <f>ROUND(SUMIFS(Trabajo!$U:$U,Trabajo!$E:$E,'Trab_Sectores_productivos (2)'!DE$1,Trabajo!$C:$C,'Trab_Sectores_productivos (2)'!$C10,Trabajo!$A:$A,'Trab_Sectores_productivos (2)'!$A10),2)</f>
        <v>18.29</v>
      </c>
      <c r="CB10" s="341">
        <f>ROUND(SUMIFS(Trabajo!$U:$U,Trabajo!$E:$E,'Trab_Sectores_productivos (2)'!DF$1,Trabajo!$C:$C,'Trab_Sectores_productivos (2)'!$C10,Trabajo!$A:$A,'Trab_Sectores_productivos (2)'!$A10),2)</f>
        <v>0.83</v>
      </c>
      <c r="CC10" s="341">
        <f>ROUND(SUMIFS(Trabajo!$U:$U,Trabajo!$E:$E,'Trab_Sectores_productivos (2)'!DG$1,Trabajo!$C:$C,'Trab_Sectores_productivos (2)'!$C10,Trabajo!$A:$A,'Trab_Sectores_productivos (2)'!$A10),2)</f>
        <v>3.49</v>
      </c>
      <c r="CD10" s="341">
        <f>ROUND(SUMIFS(Trabajo!$U:$U,Trabajo!$E:$E,'Trab_Sectores_productivos (2)'!DH$1,Trabajo!$C:$C,'Trab_Sectores_productivos (2)'!$C10,Trabajo!$A:$A,'Trab_Sectores_productivos (2)'!$A10),2)</f>
        <v>4.28</v>
      </c>
      <c r="CE10" s="341">
        <f>ROUND(SUMIFS(Trabajo!$U:$U,Trabajo!$E:$E,'Trab_Sectores_productivos (2)'!DI$1,Trabajo!$C:$C,'Trab_Sectores_productivos (2)'!$C10,Trabajo!$A:$A,'Trab_Sectores_productivos (2)'!$A10),2)</f>
        <v>2.31</v>
      </c>
      <c r="CF10" s="341">
        <f>ROUND(SUMIFS(Trabajo!$U:$U,Trabajo!$E:$E,'Trab_Sectores_productivos (2)'!DJ$1,Trabajo!$C:$C,'Trab_Sectores_productivos (2)'!$C10,Trabajo!$A:$A,'Trab_Sectores_productivos (2)'!$A10),2)</f>
        <v>8.89</v>
      </c>
      <c r="CG10" s="341">
        <f>ROUND(SUMIFS(Trabajo!$U:$U,Trabajo!$E:$E,'Trab_Sectores_productivos (2)'!DK$1,Trabajo!$C:$C,'Trab_Sectores_productivos (2)'!$C10,Trabajo!$A:$A,'Trab_Sectores_productivos (2)'!$A10),2)</f>
        <v>20.100000000000001</v>
      </c>
      <c r="CH10" s="341">
        <f>ROUND(SUMIFS(Trabajo!$U:$U,Trabajo!$E:$E,'Trab_Sectores_productivos (2)'!DL$1,Trabajo!$C:$C,'Trab_Sectores_productivos (2)'!$C10,Trabajo!$A:$A,'Trab_Sectores_productivos (2)'!$A10),2)</f>
        <v>74.680000000000007</v>
      </c>
      <c r="CI10" s="341">
        <f>ROUND(SUMIFS(Trabajo!$U:$U,Trabajo!$E:$E,'Trab_Sectores_productivos (2)'!DM$1,Trabajo!$C:$C,'Trab_Sectores_productivos (2)'!$C10,Trabajo!$A:$A,'Trab_Sectores_productivos (2)'!$A10),2)</f>
        <v>9.3000000000000007</v>
      </c>
      <c r="CJ10" s="341">
        <f>ROUND(SUMIFS(Trabajo!$U:$U,Trabajo!$E:$E,'Trab_Sectores_productivos (2)'!DN$1,Trabajo!$C:$C,'Trab_Sectores_productivos (2)'!$C10,Trabajo!$A:$A,'Trab_Sectores_productivos (2)'!$A10),2)</f>
        <v>9.27</v>
      </c>
      <c r="CK10" s="341">
        <f>ROUND(SUMIFS(Trabajo!$U:$U,Trabajo!$E:$E,'Trab_Sectores_productivos (2)'!DO$1,Trabajo!$C:$C,'Trab_Sectores_productivos (2)'!$C10,Trabajo!$A:$A,'Trab_Sectores_productivos (2)'!$A10),2)</f>
        <v>10.8</v>
      </c>
      <c r="CL10" s="341">
        <f>ROUND(SUMIFS(Trabajo!$U:$U,Trabajo!$E:$E,'Trab_Sectores_productivos (2)'!DP$1,Trabajo!$C:$C,'Trab_Sectores_productivos (2)'!$C10,Trabajo!$A:$A,'Trab_Sectores_productivos (2)'!$A10),2)</f>
        <v>3.53</v>
      </c>
      <c r="CM10" s="341">
        <f>ROUND(SUMIFS(Trabajo!$U:$U,Trabajo!$E:$E,'Trab_Sectores_productivos (2)'!DQ$1,Trabajo!$C:$C,'Trab_Sectores_productivos (2)'!$C10,Trabajo!$A:$A,'Trab_Sectores_productivos (2)'!$A10),2)</f>
        <v>8.35</v>
      </c>
      <c r="CN10" s="341">
        <f>ROUND(SUMIFS(Trabajo!$U:$U,Trabajo!$E:$E,'Trab_Sectores_productivos (2)'!DR$1,Trabajo!$C:$C,'Trab_Sectores_productivos (2)'!$C10,Trabajo!$A:$A,'Trab_Sectores_productivos (2)'!$A10),2)</f>
        <v>0.99</v>
      </c>
      <c r="CO10" s="341">
        <f>ROUND(SUMIFS(Trabajo!$U:$U,Trabajo!$E:$E,'Trab_Sectores_productivos (2)'!DS$1,Trabajo!$C:$C,'Trab_Sectores_productivos (2)'!$C10,Trabajo!$A:$A,'Trab_Sectores_productivos (2)'!$A10),2)</f>
        <v>1.66</v>
      </c>
      <c r="CP10" s="340">
        <f>ROUND(SUMIFS(Trabajo!$V:$V,Trabajo!$E:$E,'Trab_Sectores_productivos (2)'!DE$1,Trabajo!$C:$C,'Trab_Sectores_productivos (2)'!$C10,Trabajo!$A:$A,'Trab_Sectores_productivos (2)'!$A10),2)</f>
        <v>1.79</v>
      </c>
      <c r="CQ10" s="340">
        <f>ROUND(SUMIFS(Trabajo!$V:$V,Trabajo!$E:$E,'Trab_Sectores_productivos (2)'!DF$1,Trabajo!$C:$C,'Trab_Sectores_productivos (2)'!$C10,Trabajo!$A:$A,'Trab_Sectores_productivos (2)'!$A10),2)</f>
        <v>0.08</v>
      </c>
      <c r="CR10" s="340">
        <f>ROUND(SUMIFS(Trabajo!$V:$V,Trabajo!$E:$E,'Trab_Sectores_productivos (2)'!DG$1,Trabajo!$C:$C,'Trab_Sectores_productivos (2)'!$C10,Trabajo!$A:$A,'Trab_Sectores_productivos (2)'!$A10),2)</f>
        <v>0.34</v>
      </c>
      <c r="CS10" s="340">
        <f>ROUND(SUMIFS(Trabajo!$V:$V,Trabajo!$E:$E,'Trab_Sectores_productivos (2)'!DH$1,Trabajo!$C:$C,'Trab_Sectores_productivos (2)'!$C10,Trabajo!$A:$A,'Trab_Sectores_productivos (2)'!$A10),2)</f>
        <v>0.42</v>
      </c>
      <c r="CT10" s="340">
        <f>ROUND(SUMIFS(Trabajo!$V:$V,Trabajo!$E:$E,'Trab_Sectores_productivos (2)'!DI$1,Trabajo!$C:$C,'Trab_Sectores_productivos (2)'!$C10,Trabajo!$A:$A,'Trab_Sectores_productivos (2)'!$A10),2)</f>
        <v>0.23</v>
      </c>
      <c r="CU10" s="340">
        <f>ROUND(SUMIFS(Trabajo!$V:$V,Trabajo!$E:$E,'Trab_Sectores_productivos (2)'!DJ$1,Trabajo!$C:$C,'Trab_Sectores_productivos (2)'!$C10,Trabajo!$A:$A,'Trab_Sectores_productivos (2)'!$A10),2)</f>
        <v>0.87</v>
      </c>
      <c r="CV10" s="340">
        <f>ROUND(SUMIFS(Trabajo!$V:$V,Trabajo!$E:$E,'Trab_Sectores_productivos (2)'!DK$1,Trabajo!$C:$C,'Trab_Sectores_productivos (2)'!$C10,Trabajo!$A:$A,'Trab_Sectores_productivos (2)'!$A10),2)</f>
        <v>1.97</v>
      </c>
      <c r="CW10" s="340">
        <f>ROUND(SUMIFS(Trabajo!$V:$V,Trabajo!$E:$E,'Trab_Sectores_productivos (2)'!DL$1,Trabajo!$C:$C,'Trab_Sectores_productivos (2)'!$C10,Trabajo!$A:$A,'Trab_Sectores_productivos (2)'!$A10),2)</f>
        <v>7.32</v>
      </c>
      <c r="CX10" s="340">
        <f>ROUND(SUMIFS(Trabajo!$V:$V,Trabajo!$E:$E,'Trab_Sectores_productivos (2)'!DM$1,Trabajo!$C:$C,'Trab_Sectores_productivos (2)'!$C10,Trabajo!$A:$A,'Trab_Sectores_productivos (2)'!$A10),2)</f>
        <v>0.91</v>
      </c>
      <c r="CY10" s="340">
        <f>ROUND(SUMIFS(Trabajo!$V:$V,Trabajo!$E:$E,'Trab_Sectores_productivos (2)'!DN$1,Trabajo!$C:$C,'Trab_Sectores_productivos (2)'!$C10,Trabajo!$A:$A,'Trab_Sectores_productivos (2)'!$A10),2)</f>
        <v>0.91</v>
      </c>
      <c r="CZ10" s="340">
        <f>ROUND(SUMIFS(Trabajo!$V:$V,Trabajo!$E:$E,'Trab_Sectores_productivos (2)'!DO$1,Trabajo!$C:$C,'Trab_Sectores_productivos (2)'!$C10,Trabajo!$A:$A,'Trab_Sectores_productivos (2)'!$A10),2)</f>
        <v>1.06</v>
      </c>
      <c r="DA10" s="340">
        <f>ROUND(SUMIFS(Trabajo!$V:$V,Trabajo!$E:$E,'Trab_Sectores_productivos (2)'!DP$1,Trabajo!$C:$C,'Trab_Sectores_productivos (2)'!$C10,Trabajo!$A:$A,'Trab_Sectores_productivos (2)'!$A10),2)</f>
        <v>0.35</v>
      </c>
      <c r="DB10" s="340">
        <f>ROUND(SUMIFS(Trabajo!$V:$V,Trabajo!$E:$E,'Trab_Sectores_productivos (2)'!DQ$1,Trabajo!$C:$C,'Trab_Sectores_productivos (2)'!$C10,Trabajo!$A:$A,'Trab_Sectores_productivos (2)'!$A10),2)</f>
        <v>0.82</v>
      </c>
      <c r="DC10" s="340">
        <f>ROUND(SUMIFS(Trabajo!$V:$V,Trabajo!$E:$E,'Trab_Sectores_productivos (2)'!DR$1,Trabajo!$C:$C,'Trab_Sectores_productivos (2)'!$C10,Trabajo!$A:$A,'Trab_Sectores_productivos (2)'!$A10),2)</f>
        <v>0.1</v>
      </c>
      <c r="DD10" s="340">
        <f>ROUND(SUMIFS(Trabajo!$V:$V,Trabajo!$E:$E,'Trab_Sectores_productivos (2)'!DS$1,Trabajo!$C:$C,'Trab_Sectores_productivos (2)'!$C10,Trabajo!$A:$A,'Trab_Sectores_productivos (2)'!$A10),2)</f>
        <v>0.16</v>
      </c>
      <c r="DE10" s="343" t="s">
        <v>458</v>
      </c>
      <c r="DF10" s="343" t="s">
        <v>459</v>
      </c>
      <c r="DG10" s="343" t="s">
        <v>460</v>
      </c>
      <c r="DH10" s="343" t="s">
        <v>461</v>
      </c>
      <c r="DI10" s="343" t="s">
        <v>462</v>
      </c>
      <c r="DJ10" s="343" t="s">
        <v>463</v>
      </c>
      <c r="DK10" s="343" t="s">
        <v>464</v>
      </c>
      <c r="DL10" s="343" t="s">
        <v>465</v>
      </c>
      <c r="DM10" s="343" t="s">
        <v>466</v>
      </c>
      <c r="DN10" s="343" t="s">
        <v>467</v>
      </c>
      <c r="DO10" s="343" t="s">
        <v>468</v>
      </c>
      <c r="DP10" s="343" t="s">
        <v>469</v>
      </c>
      <c r="DQ10" s="343" t="s">
        <v>470</v>
      </c>
      <c r="DR10" s="343" t="s">
        <v>471</v>
      </c>
      <c r="DS10" s="343" t="s">
        <v>472</v>
      </c>
    </row>
    <row r="11" spans="1:123">
      <c r="A11" s="137">
        <v>2013</v>
      </c>
      <c r="B11" s="137">
        <v>10</v>
      </c>
      <c r="C11" s="137" t="s">
        <v>128</v>
      </c>
      <c r="D11" s="340">
        <f>ROUND(SUMIFS(Trabajo!$P:$P,Trabajo!$E:$E,'Trab_Sectores_productivos (2)'!DE$1,Trabajo!$C:$C,'Trab_Sectores_productivos (2)'!$C11,Trabajo!$A:$A,'Trab_Sectores_productivos (2)'!$A11),2)</f>
        <v>26.08</v>
      </c>
      <c r="E11" s="340">
        <f>ROUND(SUMIFS(Trabajo!$P:$P,Trabajo!$E:$E,'Trab_Sectores_productivos (2)'!DF$1,Trabajo!$C:$C,'Trab_Sectores_productivos (2)'!$C11,Trabajo!$A:$A,'Trab_Sectores_productivos (2)'!$A11),2)</f>
        <v>1.49</v>
      </c>
      <c r="F11" s="340">
        <f>ROUND(SUMIFS(Trabajo!$P:$P,Trabajo!$E:$E,'Trab_Sectores_productivos (2)'!DG$1,Trabajo!$C:$C,'Trab_Sectores_productivos (2)'!$C11,Trabajo!$A:$A,'Trab_Sectores_productivos (2)'!$A11),2)</f>
        <v>5.4</v>
      </c>
      <c r="G11" s="340">
        <f>ROUND(SUMIFS(Trabajo!$P:$P,Trabajo!$E:$E,'Trab_Sectores_productivos (2)'!DH$1,Trabajo!$C:$C,'Trab_Sectores_productivos (2)'!$C11,Trabajo!$A:$A,'Trab_Sectores_productivos (2)'!$A11),2)</f>
        <v>5.55</v>
      </c>
      <c r="H11" s="340">
        <f>ROUND(SUMIFS(Trabajo!$P:$P,Trabajo!$E:$E,'Trab_Sectores_productivos (2)'!DI$1,Trabajo!$C:$C,'Trab_Sectores_productivos (2)'!$C11,Trabajo!$A:$A,'Trab_Sectores_productivos (2)'!$A11),2)</f>
        <v>3.05</v>
      </c>
      <c r="I11" s="340">
        <f>ROUND(SUMIFS(Trabajo!$P:$P,Trabajo!$E:$E,'Trab_Sectores_productivos (2)'!DJ$1,Trabajo!$C:$C,'Trab_Sectores_productivos (2)'!$C11,Trabajo!$A:$A,'Trab_Sectores_productivos (2)'!$A11),2)</f>
        <v>13.16</v>
      </c>
      <c r="J11" s="340">
        <f>ROUND(SUMIFS(Trabajo!$P:$P,Trabajo!$E:$E,'Trab_Sectores_productivos (2)'!DK$1,Trabajo!$C:$C,'Trab_Sectores_productivos (2)'!$C11,Trabajo!$A:$A,'Trab_Sectores_productivos (2)'!$A11),2)</f>
        <v>28.08</v>
      </c>
      <c r="K11" s="340">
        <f>ROUND(SUMIFS(Trabajo!$P:$P,Trabajo!$E:$E,'Trab_Sectores_productivos (2)'!DL$1,Trabajo!$C:$C,'Trab_Sectores_productivos (2)'!$C11,Trabajo!$A:$A,'Trab_Sectores_productivos (2)'!$A11),2)</f>
        <v>107.25</v>
      </c>
      <c r="L11" s="340">
        <f>ROUND(SUMIFS(Trabajo!$P:$P,Trabajo!$E:$E,'Trab_Sectores_productivos (2)'!DM$1,Trabajo!$C:$C,'Trab_Sectores_productivos (2)'!$C11,Trabajo!$A:$A,'Trab_Sectores_productivos (2)'!$A11),2)</f>
        <v>13.02</v>
      </c>
      <c r="M11" s="340">
        <f>ROUND(SUMIFS(Trabajo!$P:$P,Trabajo!$E:$E,'Trab_Sectores_productivos (2)'!DN$1,Trabajo!$C:$C,'Trab_Sectores_productivos (2)'!$C11,Trabajo!$A:$A,'Trab_Sectores_productivos (2)'!$A11),2)</f>
        <v>13.86</v>
      </c>
      <c r="N11" s="340">
        <f>ROUND(SUMIFS(Trabajo!$P:$P,Trabajo!$E:$E,'Trab_Sectores_productivos (2)'!DO$1,Trabajo!$C:$C,'Trab_Sectores_productivos (2)'!$C11,Trabajo!$A:$A,'Trab_Sectores_productivos (2)'!$A11),2)</f>
        <v>15.47</v>
      </c>
      <c r="O11" s="340">
        <f>ROUND(SUMIFS(Trabajo!$P:$P,Trabajo!$E:$E,'Trab_Sectores_productivos (2)'!DP$1,Trabajo!$C:$C,'Trab_Sectores_productivos (2)'!$C11,Trabajo!$A:$A,'Trab_Sectores_productivos (2)'!$A11),2)</f>
        <v>4.96</v>
      </c>
      <c r="P11" s="340">
        <f>ROUND(SUMIFS(Trabajo!$P:$P,Trabajo!$E:$E,'Trab_Sectores_productivos (2)'!DQ$1,Trabajo!$C:$C,'Trab_Sectores_productivos (2)'!$C11,Trabajo!$A:$A,'Trab_Sectores_productivos (2)'!$A11),2)</f>
        <v>13.14</v>
      </c>
      <c r="Q11" s="340">
        <f>ROUND(SUMIFS(Trabajo!$P:$P,Trabajo!$E:$E,'Trab_Sectores_productivos (2)'!DR$1,Trabajo!$C:$C,'Trab_Sectores_productivos (2)'!$C11,Trabajo!$A:$A,'Trab_Sectores_productivos (2)'!$A11),2)</f>
        <v>1.39</v>
      </c>
      <c r="R11" s="340">
        <f>ROUND(SUMIFS(Trabajo!$P:$P,Trabajo!$E:$E,'Trab_Sectores_productivos (2)'!DS$1,Trabajo!$C:$C,'Trab_Sectores_productivos (2)'!$C11,Trabajo!$A:$A,'Trab_Sectores_productivos (2)'!$A11),2)</f>
        <v>2.72</v>
      </c>
      <c r="S11" s="341">
        <f>ROUND(SUMIFS(Trabajo!$Q:$Q,Trabajo!$E:$E,'Trab_Sectores_productivos (2)'!DE$1,Trabajo!$C:$C,'Trab_Sectores_productivos (2)'!$C11,Trabajo!$A:$A,'Trab_Sectores_productivos (2)'!$A11),2)</f>
        <v>11.62</v>
      </c>
      <c r="T11" s="341">
        <f>ROUND(SUMIFS(Trabajo!$Q:$Q,Trabajo!$E:$E,'Trab_Sectores_productivos (2)'!DF$1,Trabajo!$C:$C,'Trab_Sectores_productivos (2)'!$C11,Trabajo!$A:$A,'Trab_Sectores_productivos (2)'!$A11),2)</f>
        <v>0.66</v>
      </c>
      <c r="U11" s="341">
        <f>ROUND(SUMIFS(Trabajo!$Q:$Q,Trabajo!$E:$E,'Trab_Sectores_productivos (2)'!DG$1,Trabajo!$C:$C,'Trab_Sectores_productivos (2)'!$C11,Trabajo!$A:$A,'Trab_Sectores_productivos (2)'!$A11),2)</f>
        <v>2.4</v>
      </c>
      <c r="V11" s="341">
        <f>ROUND(SUMIFS(Trabajo!$Q:$Q,Trabajo!$E:$E,'Trab_Sectores_productivos (2)'!DH$1,Trabajo!$C:$C,'Trab_Sectores_productivos (2)'!$C11,Trabajo!$A:$A,'Trab_Sectores_productivos (2)'!$A11),2)</f>
        <v>2.4700000000000002</v>
      </c>
      <c r="W11" s="341">
        <f>ROUND(SUMIFS(Trabajo!$Q:$Q,Trabajo!$E:$E,'Trab_Sectores_productivos (2)'!DI$1,Trabajo!$C:$C,'Trab_Sectores_productivos (2)'!$C11,Trabajo!$A:$A,'Trab_Sectores_productivos (2)'!$A11),2)</f>
        <v>1.36</v>
      </c>
      <c r="X11" s="341">
        <f>ROUND(SUMIFS(Trabajo!$Q:$Q,Trabajo!$E:$E,'Trab_Sectores_productivos (2)'!DJ$1,Trabajo!$C:$C,'Trab_Sectores_productivos (2)'!$C11,Trabajo!$A:$A,'Trab_Sectores_productivos (2)'!$A11),2)</f>
        <v>5.86</v>
      </c>
      <c r="Y11" s="341">
        <f>ROUND(SUMIFS(Trabajo!$Q:$Q,Trabajo!$E:$E,'Trab_Sectores_productivos (2)'!DK$1,Trabajo!$C:$C,'Trab_Sectores_productivos (2)'!$C11,Trabajo!$A:$A,'Trab_Sectores_productivos (2)'!$A11),2)</f>
        <v>12.51</v>
      </c>
      <c r="Z11" s="341">
        <f>ROUND(SUMIFS(Trabajo!$Q:$Q,Trabajo!$E:$E,'Trab_Sectores_productivos (2)'!DL$1,Trabajo!$C:$C,'Trab_Sectores_productivos (2)'!$C11,Trabajo!$A:$A,'Trab_Sectores_productivos (2)'!$A11),2)</f>
        <v>47.78</v>
      </c>
      <c r="AA11" s="341">
        <f>ROUND(SUMIFS(Trabajo!$Q:$Q,Trabajo!$E:$E,'Trab_Sectores_productivos (2)'!DM$1,Trabajo!$C:$C,'Trab_Sectores_productivos (2)'!$C11,Trabajo!$A:$A,'Trab_Sectores_productivos (2)'!$A11),2)</f>
        <v>5.8</v>
      </c>
      <c r="AB11" s="341">
        <f>ROUND(SUMIFS(Trabajo!$Q:$Q,Trabajo!$E:$E,'Trab_Sectores_productivos (2)'!DN$1,Trabajo!$C:$C,'Trab_Sectores_productivos (2)'!$C11,Trabajo!$A:$A,'Trab_Sectores_productivos (2)'!$A11),2)</f>
        <v>6.17</v>
      </c>
      <c r="AC11" s="341">
        <f>ROUND(SUMIFS(Trabajo!$Q:$Q,Trabajo!$E:$E,'Trab_Sectores_productivos (2)'!DO$1,Trabajo!$C:$C,'Trab_Sectores_productivos (2)'!$C11,Trabajo!$A:$A,'Trab_Sectores_productivos (2)'!$A11),2)</f>
        <v>6.89</v>
      </c>
      <c r="AD11" s="341">
        <f>ROUND(SUMIFS(Trabajo!$Q:$Q,Trabajo!$E:$E,'Trab_Sectores_productivos (2)'!DP$1,Trabajo!$C:$C,'Trab_Sectores_productivos (2)'!$C11,Trabajo!$A:$A,'Trab_Sectores_productivos (2)'!$A11),2)</f>
        <v>2.21</v>
      </c>
      <c r="AE11" s="341">
        <f>ROUND(SUMIFS(Trabajo!$Q:$Q,Trabajo!$E:$E,'Trab_Sectores_productivos (2)'!DQ$1,Trabajo!$C:$C,'Trab_Sectores_productivos (2)'!$C11,Trabajo!$A:$A,'Trab_Sectores_productivos (2)'!$A11),2)</f>
        <v>5.86</v>
      </c>
      <c r="AF11" s="341">
        <f>ROUND(SUMIFS(Trabajo!$Q:$Q,Trabajo!$E:$E,'Trab_Sectores_productivos (2)'!DR$1,Trabajo!$C:$C,'Trab_Sectores_productivos (2)'!$C11,Trabajo!$A:$A,'Trab_Sectores_productivos (2)'!$A11),2)</f>
        <v>0.62</v>
      </c>
      <c r="AG11" s="341">
        <f>ROUND(SUMIFS(Trabajo!$Q:$Q,Trabajo!$E:$E,'Trab_Sectores_productivos (2)'!DS$1,Trabajo!$C:$C,'Trab_Sectores_productivos (2)'!$C11,Trabajo!$A:$A,'Trab_Sectores_productivos (2)'!$A11),2)</f>
        <v>1.21</v>
      </c>
      <c r="AH11" s="340">
        <f>ROUND(SUMIFS(Trabajo!$R:$R,Trabajo!$E:$E,'Trab_Sectores_productivos (2)'!DE$1,Trabajo!$C:$C,'Trab_Sectores_productivos (2)'!$C11,Trabajo!$A:$A,'Trab_Sectores_productivos (2)'!$A11),2)</f>
        <v>10.57</v>
      </c>
      <c r="AI11" s="340">
        <f>ROUND(SUMIFS(Trabajo!$R:$R,Trabajo!$E:$E,'Trab_Sectores_productivos (2)'!DF$1,Trabajo!$C:$C,'Trab_Sectores_productivos (2)'!$C11,Trabajo!$A:$A,'Trab_Sectores_productivos (2)'!$A11),2)</f>
        <v>0.6</v>
      </c>
      <c r="AJ11" s="340">
        <f>ROUND(SUMIFS(Trabajo!$R:$R,Trabajo!$E:$E,'Trab_Sectores_productivos (2)'!DG$1,Trabajo!$C:$C,'Trab_Sectores_productivos (2)'!$C11,Trabajo!$A:$A,'Trab_Sectores_productivos (2)'!$A11),2)</f>
        <v>2.19</v>
      </c>
      <c r="AK11" s="340">
        <f>ROUND(SUMIFS(Trabajo!$R:$R,Trabajo!$E:$E,'Trab_Sectores_productivos (2)'!DH$1,Trabajo!$C:$C,'Trab_Sectores_productivos (2)'!$C11,Trabajo!$A:$A,'Trab_Sectores_productivos (2)'!$A11),2)</f>
        <v>2.25</v>
      </c>
      <c r="AL11" s="340">
        <f>ROUND(SUMIFS(Trabajo!$R:$R,Trabajo!$E:$E,'Trab_Sectores_productivos (2)'!DI$1,Trabajo!$C:$C,'Trab_Sectores_productivos (2)'!$C11,Trabajo!$A:$A,'Trab_Sectores_productivos (2)'!$A11),2)</f>
        <v>1.24</v>
      </c>
      <c r="AM11" s="340">
        <f>ROUND(SUMIFS(Trabajo!$R:$R,Trabajo!$E:$E,'Trab_Sectores_productivos (2)'!DJ$1,Trabajo!$C:$C,'Trab_Sectores_productivos (2)'!$C11,Trabajo!$A:$A,'Trab_Sectores_productivos (2)'!$A11),2)</f>
        <v>5.34</v>
      </c>
      <c r="AN11" s="340">
        <f>ROUND(SUMIFS(Trabajo!$R:$R,Trabajo!$E:$E,'Trab_Sectores_productivos (2)'!DK$1,Trabajo!$C:$C,'Trab_Sectores_productivos (2)'!$C11,Trabajo!$A:$A,'Trab_Sectores_productivos (2)'!$A11),2)</f>
        <v>11.39</v>
      </c>
      <c r="AO11" s="340">
        <f>ROUND(SUMIFS(Trabajo!$R:$R,Trabajo!$E:$E,'Trab_Sectores_productivos (2)'!DL$1,Trabajo!$C:$C,'Trab_Sectores_productivos (2)'!$C11,Trabajo!$A:$A,'Trab_Sectores_productivos (2)'!$A11),2)</f>
        <v>43.49</v>
      </c>
      <c r="AP11" s="340">
        <f>ROUND(SUMIFS(Trabajo!$R:$R,Trabajo!$E:$E,'Trab_Sectores_productivos (2)'!DM$1,Trabajo!$C:$C,'Trab_Sectores_productivos (2)'!$C11,Trabajo!$A:$A,'Trab_Sectores_productivos (2)'!$A11),2)</f>
        <v>5.28</v>
      </c>
      <c r="AQ11" s="340">
        <f>ROUND(SUMIFS(Trabajo!$R:$R,Trabajo!$E:$E,'Trab_Sectores_productivos (2)'!DN$1,Trabajo!$C:$C,'Trab_Sectores_productivos (2)'!$C11,Trabajo!$A:$A,'Trab_Sectores_productivos (2)'!$A11),2)</f>
        <v>5.62</v>
      </c>
      <c r="AR11" s="340">
        <f>ROUND(SUMIFS(Trabajo!$R:$R,Trabajo!$E:$E,'Trab_Sectores_productivos (2)'!DO$1,Trabajo!$C:$C,'Trab_Sectores_productivos (2)'!$C11,Trabajo!$A:$A,'Trab_Sectores_productivos (2)'!$A11),2)</f>
        <v>6.27</v>
      </c>
      <c r="AS11" s="340">
        <f>ROUND(SUMIFS(Trabajo!$R:$R,Trabajo!$E:$E,'Trab_Sectores_productivos (2)'!DP$1,Trabajo!$C:$C,'Trab_Sectores_productivos (2)'!$C11,Trabajo!$A:$A,'Trab_Sectores_productivos (2)'!$A11),2)</f>
        <v>2.0099999999999998</v>
      </c>
      <c r="AT11" s="340">
        <f>ROUND(SUMIFS(Trabajo!$R:$R,Trabajo!$E:$E,'Trab_Sectores_productivos (2)'!DQ$1,Trabajo!$C:$C,'Trab_Sectores_productivos (2)'!$C11,Trabajo!$A:$A,'Trab_Sectores_productivos (2)'!$A11),2)</f>
        <v>5.33</v>
      </c>
      <c r="AU11" s="340">
        <f>ROUND(SUMIFS(Trabajo!$R:$R,Trabajo!$E:$E,'Trab_Sectores_productivos (2)'!DR$1,Trabajo!$C:$C,'Trab_Sectores_productivos (2)'!$C11,Trabajo!$A:$A,'Trab_Sectores_productivos (2)'!$A11),2)</f>
        <v>0.56000000000000005</v>
      </c>
      <c r="AV11" s="340">
        <f>ROUND(SUMIFS(Trabajo!$R:$R,Trabajo!$E:$E,'Trab_Sectores_productivos (2)'!DS$1,Trabajo!$C:$C,'Trab_Sectores_productivos (2)'!$C11,Trabajo!$A:$A,'Trab_Sectores_productivos (2)'!$A11),2)</f>
        <v>1.1000000000000001</v>
      </c>
      <c r="AW11" s="341">
        <f>ROUND(SUMIFS(Trabajo!$S:$S,Trabajo!$E:$E,'Trab_Sectores_productivos (2)'!DE$1,Trabajo!$C:$C,'Trab_Sectores_productivos (2)'!$C11,Trabajo!$A:$A,'Trab_Sectores_productivos (2)'!$A11),2)</f>
        <v>0.49</v>
      </c>
      <c r="AX11" s="341">
        <f>ROUND(SUMIFS(Trabajo!$S:$S,Trabajo!$E:$E,'Trab_Sectores_productivos (2)'!DF$1,Trabajo!$C:$C,'Trab_Sectores_productivos (2)'!$C11,Trabajo!$A:$A,'Trab_Sectores_productivos (2)'!$A11),2)</f>
        <v>0.03</v>
      </c>
      <c r="AY11" s="341">
        <f>ROUND(SUMIFS(Trabajo!$S:$S,Trabajo!$E:$E,'Trab_Sectores_productivos (2)'!DG$1,Trabajo!$C:$C,'Trab_Sectores_productivos (2)'!$C11,Trabajo!$A:$A,'Trab_Sectores_productivos (2)'!$A11),2)</f>
        <v>0.1</v>
      </c>
      <c r="AZ11" s="341">
        <f>ROUND(SUMIFS(Trabajo!$S:$S,Trabajo!$E:$E,'Trab_Sectores_productivos (2)'!DH$1,Trabajo!$C:$C,'Trab_Sectores_productivos (2)'!$C11,Trabajo!$A:$A,'Trab_Sectores_productivos (2)'!$A11),2)</f>
        <v>0.1</v>
      </c>
      <c r="BA11" s="341">
        <f>ROUND(SUMIFS(Trabajo!$S:$S,Trabajo!$E:$E,'Trab_Sectores_productivos (2)'!DI$1,Trabajo!$C:$C,'Trab_Sectores_productivos (2)'!$C11,Trabajo!$A:$A,'Trab_Sectores_productivos (2)'!$A11),2)</f>
        <v>0.06</v>
      </c>
      <c r="BB11" s="341">
        <f>ROUND(SUMIFS(Trabajo!$S:$S,Trabajo!$E:$E,'Trab_Sectores_productivos (2)'!DJ$1,Trabajo!$C:$C,'Trab_Sectores_productivos (2)'!$C11,Trabajo!$A:$A,'Trab_Sectores_productivos (2)'!$A11),2)</f>
        <v>0.25</v>
      </c>
      <c r="BC11" s="341">
        <f>ROUND(SUMIFS(Trabajo!$S:$S,Trabajo!$E:$E,'Trab_Sectores_productivos (2)'!DK$1,Trabajo!$C:$C,'Trab_Sectores_productivos (2)'!$C11,Trabajo!$A:$A,'Trab_Sectores_productivos (2)'!$A11),2)</f>
        <v>0.53</v>
      </c>
      <c r="BD11" s="341">
        <f>ROUND(SUMIFS(Trabajo!$S:$S,Trabajo!$E:$E,'Trab_Sectores_productivos (2)'!DL$1,Trabajo!$C:$C,'Trab_Sectores_productivos (2)'!$C11,Trabajo!$A:$A,'Trab_Sectores_productivos (2)'!$A11),2)</f>
        <v>2.0099999999999998</v>
      </c>
      <c r="BE11" s="341">
        <f>ROUND(SUMIFS(Trabajo!$S:$S,Trabajo!$E:$E,'Trab_Sectores_productivos (2)'!DM$1,Trabajo!$C:$C,'Trab_Sectores_productivos (2)'!$C11,Trabajo!$A:$A,'Trab_Sectores_productivos (2)'!$A11),2)</f>
        <v>0.24</v>
      </c>
      <c r="BF11" s="341">
        <f>ROUND(SUMIFS(Trabajo!$S:$S,Trabajo!$E:$E,'Trab_Sectores_productivos (2)'!DN$1,Trabajo!$C:$C,'Trab_Sectores_productivos (2)'!$C11,Trabajo!$A:$A,'Trab_Sectores_productivos (2)'!$A11),2)</f>
        <v>0.26</v>
      </c>
      <c r="BG11" s="341">
        <f>ROUND(SUMIFS(Trabajo!$S:$S,Trabajo!$E:$E,'Trab_Sectores_productivos (2)'!DO$1,Trabajo!$C:$C,'Trab_Sectores_productivos (2)'!$C11,Trabajo!$A:$A,'Trab_Sectores_productivos (2)'!$A11),2)</f>
        <v>0.28999999999999998</v>
      </c>
      <c r="BH11" s="341">
        <f>ROUND(SUMIFS(Trabajo!$S:$S,Trabajo!$E:$E,'Trab_Sectores_productivos (2)'!DP$1,Trabajo!$C:$C,'Trab_Sectores_productivos (2)'!$C11,Trabajo!$A:$A,'Trab_Sectores_productivos (2)'!$A11),2)</f>
        <v>0.09</v>
      </c>
      <c r="BI11" s="341">
        <f>ROUND(SUMIFS(Trabajo!$S:$S,Trabajo!$E:$E,'Trab_Sectores_productivos (2)'!DQ$1,Trabajo!$C:$C,'Trab_Sectores_productivos (2)'!$C11,Trabajo!$A:$A,'Trab_Sectores_productivos (2)'!$A11),2)</f>
        <v>0.25</v>
      </c>
      <c r="BJ11" s="341">
        <f>ROUND(SUMIFS(Trabajo!$S:$S,Trabajo!$E:$E,'Trab_Sectores_productivos (2)'!DR$1,Trabajo!$C:$C,'Trab_Sectores_productivos (2)'!$C11,Trabajo!$A:$A,'Trab_Sectores_productivos (2)'!$A11),2)</f>
        <v>0.03</v>
      </c>
      <c r="BK11" s="341">
        <f>ROUND(SUMIFS(Trabajo!$S:$S,Trabajo!$E:$E,'Trab_Sectores_productivos (2)'!DS$1,Trabajo!$C:$C,'Trab_Sectores_productivos (2)'!$C11,Trabajo!$A:$A,'Trab_Sectores_productivos (2)'!$A11),2)</f>
        <v>0.05</v>
      </c>
      <c r="BL11" s="340">
        <f>ROUND(SUMIFS(Trabajo!$T:$T,Trabajo!$E:$E,'Trab_Sectores_productivos (2)'!DE$1,Trabajo!$C:$C,'Trab_Sectores_productivos (2)'!$C11,Trabajo!$A:$A,'Trab_Sectores_productivos (2)'!$A11),2)</f>
        <v>0.1</v>
      </c>
      <c r="BM11" s="340">
        <f>ROUND(SUMIFS(Trabajo!$T:$T,Trabajo!$E:$E,'Trab_Sectores_productivos (2)'!DF$1,Trabajo!$C:$C,'Trab_Sectores_productivos (2)'!$C11,Trabajo!$A:$A,'Trab_Sectores_productivos (2)'!$A11),2)</f>
        <v>0.01</v>
      </c>
      <c r="BN11" s="340">
        <f>ROUND(SUMIFS(Trabajo!$T:$T,Trabajo!$E:$E,'Trab_Sectores_productivos (2)'!DG$1,Trabajo!$C:$C,'Trab_Sectores_productivos (2)'!$C11,Trabajo!$A:$A,'Trab_Sectores_productivos (2)'!$A11),2)</f>
        <v>0.02</v>
      </c>
      <c r="BO11" s="340">
        <f>ROUND(SUMIFS(Trabajo!$T:$T,Trabajo!$E:$E,'Trab_Sectores_productivos (2)'!DH$1,Trabajo!$C:$C,'Trab_Sectores_productivos (2)'!$C11,Trabajo!$A:$A,'Trab_Sectores_productivos (2)'!$A11),2)</f>
        <v>0.02</v>
      </c>
      <c r="BP11" s="340">
        <f>ROUND(SUMIFS(Trabajo!$T:$T,Trabajo!$E:$E,'Trab_Sectores_productivos (2)'!DI$1,Trabajo!$C:$C,'Trab_Sectores_productivos (2)'!$C11,Trabajo!$A:$A,'Trab_Sectores_productivos (2)'!$A11),2)</f>
        <v>0.01</v>
      </c>
      <c r="BQ11" s="340">
        <f>ROUND(SUMIFS(Trabajo!$T:$T,Trabajo!$E:$E,'Trab_Sectores_productivos (2)'!DJ$1,Trabajo!$C:$C,'Trab_Sectores_productivos (2)'!$C11,Trabajo!$A:$A,'Trab_Sectores_productivos (2)'!$A11),2)</f>
        <v>0.05</v>
      </c>
      <c r="BR11" s="340">
        <f>ROUND(SUMIFS(Trabajo!$T:$T,Trabajo!$E:$E,'Trab_Sectores_productivos (2)'!DK$1,Trabajo!$C:$C,'Trab_Sectores_productivos (2)'!$C11,Trabajo!$A:$A,'Trab_Sectores_productivos (2)'!$A11),2)</f>
        <v>0.1</v>
      </c>
      <c r="BS11" s="340">
        <f>ROUND(SUMIFS(Trabajo!$T:$T,Trabajo!$E:$E,'Trab_Sectores_productivos (2)'!DL$1,Trabajo!$C:$C,'Trab_Sectores_productivos (2)'!$C11,Trabajo!$A:$A,'Trab_Sectores_productivos (2)'!$A11),2)</f>
        <v>0.4</v>
      </c>
      <c r="BT11" s="340">
        <f>ROUND(SUMIFS(Trabajo!$T:$T,Trabajo!$E:$E,'Trab_Sectores_productivos (2)'!DM$1,Trabajo!$C:$C,'Trab_Sectores_productivos (2)'!$C11,Trabajo!$A:$A,'Trab_Sectores_productivos (2)'!$A11),2)</f>
        <v>0.05</v>
      </c>
      <c r="BU11" s="340">
        <f>ROUND(SUMIFS(Trabajo!$T:$T,Trabajo!$E:$E,'Trab_Sectores_productivos (2)'!DN$1,Trabajo!$C:$C,'Trab_Sectores_productivos (2)'!$C11,Trabajo!$A:$A,'Trab_Sectores_productivos (2)'!$A11),2)</f>
        <v>0.05</v>
      </c>
      <c r="BV11" s="340">
        <f>ROUND(SUMIFS(Trabajo!$T:$T,Trabajo!$E:$E,'Trab_Sectores_productivos (2)'!DO$1,Trabajo!$C:$C,'Trab_Sectores_productivos (2)'!$C11,Trabajo!$A:$A,'Trab_Sectores_productivos (2)'!$A11),2)</f>
        <v>0.06</v>
      </c>
      <c r="BW11" s="340">
        <f>ROUND(SUMIFS(Trabajo!$T:$T,Trabajo!$E:$E,'Trab_Sectores_productivos (2)'!DP$1,Trabajo!$C:$C,'Trab_Sectores_productivos (2)'!$C11,Trabajo!$A:$A,'Trab_Sectores_productivos (2)'!$A11),2)</f>
        <v>0.02</v>
      </c>
      <c r="BX11" s="340">
        <f>ROUND(SUMIFS(Trabajo!$T:$T,Trabajo!$E:$E,'Trab_Sectores_productivos (2)'!DQ$1,Trabajo!$C:$C,'Trab_Sectores_productivos (2)'!$C11,Trabajo!$A:$A,'Trab_Sectores_productivos (2)'!$A11),2)</f>
        <v>0.05</v>
      </c>
      <c r="BY11" s="340">
        <f>ROUND(SUMIFS(Trabajo!$T:$T,Trabajo!$E:$E,'Trab_Sectores_productivos (2)'!DR$1,Trabajo!$C:$C,'Trab_Sectores_productivos (2)'!$C11,Trabajo!$A:$A,'Trab_Sectores_productivos (2)'!$A11),2)</f>
        <v>0.01</v>
      </c>
      <c r="BZ11" s="340">
        <f>ROUND(SUMIFS(Trabajo!$T:$T,Trabajo!$E:$E,'Trab_Sectores_productivos (2)'!DS$1,Trabajo!$C:$C,'Trab_Sectores_productivos (2)'!$C11,Trabajo!$A:$A,'Trab_Sectores_productivos (2)'!$A11),2)</f>
        <v>0.01</v>
      </c>
      <c r="CA11" s="341">
        <f>ROUND(SUMIFS(Trabajo!$U:$U,Trabajo!$E:$E,'Trab_Sectores_productivos (2)'!DE$1,Trabajo!$C:$C,'Trab_Sectores_productivos (2)'!$C11,Trabajo!$A:$A,'Trab_Sectores_productivos (2)'!$A11),2)</f>
        <v>18.39</v>
      </c>
      <c r="CB11" s="341">
        <f>ROUND(SUMIFS(Trabajo!$U:$U,Trabajo!$E:$E,'Trab_Sectores_productivos (2)'!DF$1,Trabajo!$C:$C,'Trab_Sectores_productivos (2)'!$C11,Trabajo!$A:$A,'Trab_Sectores_productivos (2)'!$A11),2)</f>
        <v>1.05</v>
      </c>
      <c r="CC11" s="341">
        <f>ROUND(SUMIFS(Trabajo!$U:$U,Trabajo!$E:$E,'Trab_Sectores_productivos (2)'!DG$1,Trabajo!$C:$C,'Trab_Sectores_productivos (2)'!$C11,Trabajo!$A:$A,'Trab_Sectores_productivos (2)'!$A11),2)</f>
        <v>3.81</v>
      </c>
      <c r="CD11" s="341">
        <f>ROUND(SUMIFS(Trabajo!$U:$U,Trabajo!$E:$E,'Trab_Sectores_productivos (2)'!DH$1,Trabajo!$C:$C,'Trab_Sectores_productivos (2)'!$C11,Trabajo!$A:$A,'Trab_Sectores_productivos (2)'!$A11),2)</f>
        <v>3.91</v>
      </c>
      <c r="CE11" s="341">
        <f>ROUND(SUMIFS(Trabajo!$U:$U,Trabajo!$E:$E,'Trab_Sectores_productivos (2)'!DI$1,Trabajo!$C:$C,'Trab_Sectores_productivos (2)'!$C11,Trabajo!$A:$A,'Trab_Sectores_productivos (2)'!$A11),2)</f>
        <v>2.15</v>
      </c>
      <c r="CF11" s="341">
        <f>ROUND(SUMIFS(Trabajo!$U:$U,Trabajo!$E:$E,'Trab_Sectores_productivos (2)'!DJ$1,Trabajo!$C:$C,'Trab_Sectores_productivos (2)'!$C11,Trabajo!$A:$A,'Trab_Sectores_productivos (2)'!$A11),2)</f>
        <v>9.2799999999999994</v>
      </c>
      <c r="CG11" s="341">
        <f>ROUND(SUMIFS(Trabajo!$U:$U,Trabajo!$E:$E,'Trab_Sectores_productivos (2)'!DK$1,Trabajo!$C:$C,'Trab_Sectores_productivos (2)'!$C11,Trabajo!$A:$A,'Trab_Sectores_productivos (2)'!$A11),2)</f>
        <v>19.8</v>
      </c>
      <c r="CH11" s="341">
        <f>ROUND(SUMIFS(Trabajo!$U:$U,Trabajo!$E:$E,'Trab_Sectores_productivos (2)'!DL$1,Trabajo!$C:$C,'Trab_Sectores_productivos (2)'!$C11,Trabajo!$A:$A,'Trab_Sectores_productivos (2)'!$A11),2)</f>
        <v>75.63</v>
      </c>
      <c r="CI11" s="341">
        <f>ROUND(SUMIFS(Trabajo!$U:$U,Trabajo!$E:$E,'Trab_Sectores_productivos (2)'!DM$1,Trabajo!$C:$C,'Trab_Sectores_productivos (2)'!$C11,Trabajo!$A:$A,'Trab_Sectores_productivos (2)'!$A11),2)</f>
        <v>9.18</v>
      </c>
      <c r="CJ11" s="341">
        <f>ROUND(SUMIFS(Trabajo!$U:$U,Trabajo!$E:$E,'Trab_Sectores_productivos (2)'!DN$1,Trabajo!$C:$C,'Trab_Sectores_productivos (2)'!$C11,Trabajo!$A:$A,'Trab_Sectores_productivos (2)'!$A11),2)</f>
        <v>9.77</v>
      </c>
      <c r="CK11" s="341">
        <f>ROUND(SUMIFS(Trabajo!$U:$U,Trabajo!$E:$E,'Trab_Sectores_productivos (2)'!DO$1,Trabajo!$C:$C,'Trab_Sectores_productivos (2)'!$C11,Trabajo!$A:$A,'Trab_Sectores_productivos (2)'!$A11),2)</f>
        <v>10.91</v>
      </c>
      <c r="CL11" s="341">
        <f>ROUND(SUMIFS(Trabajo!$U:$U,Trabajo!$E:$E,'Trab_Sectores_productivos (2)'!DP$1,Trabajo!$C:$C,'Trab_Sectores_productivos (2)'!$C11,Trabajo!$A:$A,'Trab_Sectores_productivos (2)'!$A11),2)</f>
        <v>3.5</v>
      </c>
      <c r="CM11" s="341">
        <f>ROUND(SUMIFS(Trabajo!$U:$U,Trabajo!$E:$E,'Trab_Sectores_productivos (2)'!DQ$1,Trabajo!$C:$C,'Trab_Sectores_productivos (2)'!$C11,Trabajo!$A:$A,'Trab_Sectores_productivos (2)'!$A11),2)</f>
        <v>9.27</v>
      </c>
      <c r="CN11" s="341">
        <f>ROUND(SUMIFS(Trabajo!$U:$U,Trabajo!$E:$E,'Trab_Sectores_productivos (2)'!DR$1,Trabajo!$C:$C,'Trab_Sectores_productivos (2)'!$C11,Trabajo!$A:$A,'Trab_Sectores_productivos (2)'!$A11),2)</f>
        <v>0.98</v>
      </c>
      <c r="CO11" s="341">
        <f>ROUND(SUMIFS(Trabajo!$U:$U,Trabajo!$E:$E,'Trab_Sectores_productivos (2)'!DS$1,Trabajo!$C:$C,'Trab_Sectores_productivos (2)'!$C11,Trabajo!$A:$A,'Trab_Sectores_productivos (2)'!$A11),2)</f>
        <v>1.92</v>
      </c>
      <c r="CP11" s="340">
        <f>ROUND(SUMIFS(Trabajo!$V:$V,Trabajo!$E:$E,'Trab_Sectores_productivos (2)'!DE$1,Trabajo!$C:$C,'Trab_Sectores_productivos (2)'!$C11,Trabajo!$A:$A,'Trab_Sectores_productivos (2)'!$A11),2)</f>
        <v>1.8</v>
      </c>
      <c r="CQ11" s="340">
        <f>ROUND(SUMIFS(Trabajo!$V:$V,Trabajo!$E:$E,'Trab_Sectores_productivos (2)'!DF$1,Trabajo!$C:$C,'Trab_Sectores_productivos (2)'!$C11,Trabajo!$A:$A,'Trab_Sectores_productivos (2)'!$A11),2)</f>
        <v>0.1</v>
      </c>
      <c r="CR11" s="340">
        <f>ROUND(SUMIFS(Trabajo!$V:$V,Trabajo!$E:$E,'Trab_Sectores_productivos (2)'!DG$1,Trabajo!$C:$C,'Trab_Sectores_productivos (2)'!$C11,Trabajo!$A:$A,'Trab_Sectores_productivos (2)'!$A11),2)</f>
        <v>0.37</v>
      </c>
      <c r="CS11" s="340">
        <f>ROUND(SUMIFS(Trabajo!$V:$V,Trabajo!$E:$E,'Trab_Sectores_productivos (2)'!DH$1,Trabajo!$C:$C,'Trab_Sectores_productivos (2)'!$C11,Trabajo!$A:$A,'Trab_Sectores_productivos (2)'!$A11),2)</f>
        <v>0.38</v>
      </c>
      <c r="CT11" s="340">
        <f>ROUND(SUMIFS(Trabajo!$V:$V,Trabajo!$E:$E,'Trab_Sectores_productivos (2)'!DI$1,Trabajo!$C:$C,'Trab_Sectores_productivos (2)'!$C11,Trabajo!$A:$A,'Trab_Sectores_productivos (2)'!$A11),2)</f>
        <v>0.21</v>
      </c>
      <c r="CU11" s="340">
        <f>ROUND(SUMIFS(Trabajo!$V:$V,Trabajo!$E:$E,'Trab_Sectores_productivos (2)'!DJ$1,Trabajo!$C:$C,'Trab_Sectores_productivos (2)'!$C11,Trabajo!$A:$A,'Trab_Sectores_productivos (2)'!$A11),2)</f>
        <v>0.91</v>
      </c>
      <c r="CV11" s="340">
        <f>ROUND(SUMIFS(Trabajo!$V:$V,Trabajo!$E:$E,'Trab_Sectores_productivos (2)'!DK$1,Trabajo!$C:$C,'Trab_Sectores_productivos (2)'!$C11,Trabajo!$A:$A,'Trab_Sectores_productivos (2)'!$A11),2)</f>
        <v>1.94</v>
      </c>
      <c r="CW11" s="340">
        <f>ROUND(SUMIFS(Trabajo!$V:$V,Trabajo!$E:$E,'Trab_Sectores_productivos (2)'!DL$1,Trabajo!$C:$C,'Trab_Sectores_productivos (2)'!$C11,Trabajo!$A:$A,'Trab_Sectores_productivos (2)'!$A11),2)</f>
        <v>7.41</v>
      </c>
      <c r="CX11" s="340">
        <f>ROUND(SUMIFS(Trabajo!$V:$V,Trabajo!$E:$E,'Trab_Sectores_productivos (2)'!DM$1,Trabajo!$C:$C,'Trab_Sectores_productivos (2)'!$C11,Trabajo!$A:$A,'Trab_Sectores_productivos (2)'!$A11),2)</f>
        <v>0.9</v>
      </c>
      <c r="CY11" s="340">
        <f>ROUND(SUMIFS(Trabajo!$V:$V,Trabajo!$E:$E,'Trab_Sectores_productivos (2)'!DN$1,Trabajo!$C:$C,'Trab_Sectores_productivos (2)'!$C11,Trabajo!$A:$A,'Trab_Sectores_productivos (2)'!$A11),2)</f>
        <v>0.96</v>
      </c>
      <c r="CZ11" s="340">
        <f>ROUND(SUMIFS(Trabajo!$V:$V,Trabajo!$E:$E,'Trab_Sectores_productivos (2)'!DO$1,Trabajo!$C:$C,'Trab_Sectores_productivos (2)'!$C11,Trabajo!$A:$A,'Trab_Sectores_productivos (2)'!$A11),2)</f>
        <v>1.07</v>
      </c>
      <c r="DA11" s="340">
        <f>ROUND(SUMIFS(Trabajo!$V:$V,Trabajo!$E:$E,'Trab_Sectores_productivos (2)'!DP$1,Trabajo!$C:$C,'Trab_Sectores_productivos (2)'!$C11,Trabajo!$A:$A,'Trab_Sectores_productivos (2)'!$A11),2)</f>
        <v>0.34</v>
      </c>
      <c r="DB11" s="340">
        <f>ROUND(SUMIFS(Trabajo!$V:$V,Trabajo!$E:$E,'Trab_Sectores_productivos (2)'!DQ$1,Trabajo!$C:$C,'Trab_Sectores_productivos (2)'!$C11,Trabajo!$A:$A,'Trab_Sectores_productivos (2)'!$A11),2)</f>
        <v>0.91</v>
      </c>
      <c r="DC11" s="340">
        <f>ROUND(SUMIFS(Trabajo!$V:$V,Trabajo!$E:$E,'Trab_Sectores_productivos (2)'!DR$1,Trabajo!$C:$C,'Trab_Sectores_productivos (2)'!$C11,Trabajo!$A:$A,'Trab_Sectores_productivos (2)'!$A11),2)</f>
        <v>0.1</v>
      </c>
      <c r="DD11" s="340">
        <f>ROUND(SUMIFS(Trabajo!$V:$V,Trabajo!$E:$E,'Trab_Sectores_productivos (2)'!DS$1,Trabajo!$C:$C,'Trab_Sectores_productivos (2)'!$C11,Trabajo!$A:$A,'Trab_Sectores_productivos (2)'!$A11),2)</f>
        <v>0.19</v>
      </c>
      <c r="DE11" s="343" t="s">
        <v>473</v>
      </c>
      <c r="DF11" s="343" t="s">
        <v>474</v>
      </c>
      <c r="DG11" s="343" t="s">
        <v>475</v>
      </c>
      <c r="DH11" s="343" t="s">
        <v>476</v>
      </c>
      <c r="DI11" s="343" t="s">
        <v>477</v>
      </c>
      <c r="DJ11" s="343" t="s">
        <v>478</v>
      </c>
      <c r="DK11" s="343" t="s">
        <v>479</v>
      </c>
      <c r="DL11" s="343" t="s">
        <v>480</v>
      </c>
      <c r="DM11" s="343" t="s">
        <v>481</v>
      </c>
      <c r="DN11" s="343" t="s">
        <v>482</v>
      </c>
      <c r="DO11" s="343" t="s">
        <v>483</v>
      </c>
      <c r="DP11" s="343" t="s">
        <v>484</v>
      </c>
      <c r="DQ11" s="343" t="s">
        <v>485</v>
      </c>
      <c r="DR11" s="343" t="s">
        <v>486</v>
      </c>
      <c r="DS11" s="343" t="s">
        <v>487</v>
      </c>
    </row>
    <row r="12" spans="1:123">
      <c r="A12" s="137">
        <v>2013</v>
      </c>
      <c r="B12" s="137">
        <v>11</v>
      </c>
      <c r="C12" s="137" t="s">
        <v>129</v>
      </c>
      <c r="D12" s="340">
        <f>ROUND(SUMIFS(Trabajo!$P:$P,Trabajo!$E:$E,'Trab_Sectores_productivos (2)'!DE$1,Trabajo!$C:$C,'Trab_Sectores_productivos (2)'!$C12,Trabajo!$A:$A,'Trab_Sectores_productivos (2)'!$A12),2)</f>
        <v>25.82</v>
      </c>
      <c r="E12" s="340">
        <f>ROUND(SUMIFS(Trabajo!$P:$P,Trabajo!$E:$E,'Trab_Sectores_productivos (2)'!DF$1,Trabajo!$C:$C,'Trab_Sectores_productivos (2)'!$C12,Trabajo!$A:$A,'Trab_Sectores_productivos (2)'!$A12),2)</f>
        <v>1.52</v>
      </c>
      <c r="F12" s="340">
        <f>ROUND(SUMIFS(Trabajo!$P:$P,Trabajo!$E:$E,'Trab_Sectores_productivos (2)'!DG$1,Trabajo!$C:$C,'Trab_Sectores_productivos (2)'!$C12,Trabajo!$A:$A,'Trab_Sectores_productivos (2)'!$A12),2)</f>
        <v>5.38</v>
      </c>
      <c r="G12" s="340">
        <f>ROUND(SUMIFS(Trabajo!$P:$P,Trabajo!$E:$E,'Trab_Sectores_productivos (2)'!DH$1,Trabajo!$C:$C,'Trab_Sectores_productivos (2)'!$C12,Trabajo!$A:$A,'Trab_Sectores_productivos (2)'!$A12),2)</f>
        <v>5.79</v>
      </c>
      <c r="H12" s="340">
        <f>ROUND(SUMIFS(Trabajo!$P:$P,Trabajo!$E:$E,'Trab_Sectores_productivos (2)'!DI$1,Trabajo!$C:$C,'Trab_Sectores_productivos (2)'!$C12,Trabajo!$A:$A,'Trab_Sectores_productivos (2)'!$A12),2)</f>
        <v>2.6</v>
      </c>
      <c r="I12" s="340">
        <f>ROUND(SUMIFS(Trabajo!$P:$P,Trabajo!$E:$E,'Trab_Sectores_productivos (2)'!DJ$1,Trabajo!$C:$C,'Trab_Sectores_productivos (2)'!$C12,Trabajo!$A:$A,'Trab_Sectores_productivos (2)'!$A12),2)</f>
        <v>12.59</v>
      </c>
      <c r="J12" s="340">
        <f>ROUND(SUMIFS(Trabajo!$P:$P,Trabajo!$E:$E,'Trab_Sectores_productivos (2)'!DK$1,Trabajo!$C:$C,'Trab_Sectores_productivos (2)'!$C12,Trabajo!$A:$A,'Trab_Sectores_productivos (2)'!$A12),2)</f>
        <v>27.97</v>
      </c>
      <c r="K12" s="340">
        <f>ROUND(SUMIFS(Trabajo!$P:$P,Trabajo!$E:$E,'Trab_Sectores_productivos (2)'!DL$1,Trabajo!$C:$C,'Trab_Sectores_productivos (2)'!$C12,Trabajo!$A:$A,'Trab_Sectores_productivos (2)'!$A12),2)</f>
        <v>111.71</v>
      </c>
      <c r="L12" s="340">
        <f>ROUND(SUMIFS(Trabajo!$P:$P,Trabajo!$E:$E,'Trab_Sectores_productivos (2)'!DM$1,Trabajo!$C:$C,'Trab_Sectores_productivos (2)'!$C12,Trabajo!$A:$A,'Trab_Sectores_productivos (2)'!$A12),2)</f>
        <v>14.35</v>
      </c>
      <c r="M12" s="340">
        <f>ROUND(SUMIFS(Trabajo!$P:$P,Trabajo!$E:$E,'Trab_Sectores_productivos (2)'!DN$1,Trabajo!$C:$C,'Trab_Sectores_productivos (2)'!$C12,Trabajo!$A:$A,'Trab_Sectores_productivos (2)'!$A12),2)</f>
        <v>13.96</v>
      </c>
      <c r="N12" s="340">
        <f>ROUND(SUMIFS(Trabajo!$P:$P,Trabajo!$E:$E,'Trab_Sectores_productivos (2)'!DO$1,Trabajo!$C:$C,'Trab_Sectores_productivos (2)'!$C12,Trabajo!$A:$A,'Trab_Sectores_productivos (2)'!$A12),2)</f>
        <v>14.08</v>
      </c>
      <c r="O12" s="340">
        <f>ROUND(SUMIFS(Trabajo!$P:$P,Trabajo!$E:$E,'Trab_Sectores_productivos (2)'!DP$1,Trabajo!$C:$C,'Trab_Sectores_productivos (2)'!$C12,Trabajo!$A:$A,'Trab_Sectores_productivos (2)'!$A12),2)</f>
        <v>4.96</v>
      </c>
      <c r="P12" s="340">
        <f>ROUND(SUMIFS(Trabajo!$P:$P,Trabajo!$E:$E,'Trab_Sectores_productivos (2)'!DQ$1,Trabajo!$C:$C,'Trab_Sectores_productivos (2)'!$C12,Trabajo!$A:$A,'Trab_Sectores_productivos (2)'!$A12),2)</f>
        <v>14.39</v>
      </c>
      <c r="Q12" s="340">
        <f>ROUND(SUMIFS(Trabajo!$P:$P,Trabajo!$E:$E,'Trab_Sectores_productivos (2)'!DR$1,Trabajo!$C:$C,'Trab_Sectores_productivos (2)'!$C12,Trabajo!$A:$A,'Trab_Sectores_productivos (2)'!$A12),2)</f>
        <v>1.34</v>
      </c>
      <c r="R12" s="340">
        <f>ROUND(SUMIFS(Trabajo!$P:$P,Trabajo!$E:$E,'Trab_Sectores_productivos (2)'!DS$1,Trabajo!$C:$C,'Trab_Sectores_productivos (2)'!$C12,Trabajo!$A:$A,'Trab_Sectores_productivos (2)'!$A12),2)</f>
        <v>2.44</v>
      </c>
      <c r="S12" s="341">
        <f>ROUND(SUMIFS(Trabajo!$Q:$Q,Trabajo!$E:$E,'Trab_Sectores_productivos (2)'!DE$1,Trabajo!$C:$C,'Trab_Sectores_productivos (2)'!$C12,Trabajo!$A:$A,'Trab_Sectores_productivos (2)'!$A12),2)</f>
        <v>11.5</v>
      </c>
      <c r="T12" s="341">
        <f>ROUND(SUMIFS(Trabajo!$Q:$Q,Trabajo!$E:$E,'Trab_Sectores_productivos (2)'!DF$1,Trabajo!$C:$C,'Trab_Sectores_productivos (2)'!$C12,Trabajo!$A:$A,'Trab_Sectores_productivos (2)'!$A12),2)</f>
        <v>0.68</v>
      </c>
      <c r="U12" s="341">
        <f>ROUND(SUMIFS(Trabajo!$Q:$Q,Trabajo!$E:$E,'Trab_Sectores_productivos (2)'!DG$1,Trabajo!$C:$C,'Trab_Sectores_productivos (2)'!$C12,Trabajo!$A:$A,'Trab_Sectores_productivos (2)'!$A12),2)</f>
        <v>2.4</v>
      </c>
      <c r="V12" s="341">
        <f>ROUND(SUMIFS(Trabajo!$Q:$Q,Trabajo!$E:$E,'Trab_Sectores_productivos (2)'!DH$1,Trabajo!$C:$C,'Trab_Sectores_productivos (2)'!$C12,Trabajo!$A:$A,'Trab_Sectores_productivos (2)'!$A12),2)</f>
        <v>2.58</v>
      </c>
      <c r="W12" s="341">
        <f>ROUND(SUMIFS(Trabajo!$Q:$Q,Trabajo!$E:$E,'Trab_Sectores_productivos (2)'!DI$1,Trabajo!$C:$C,'Trab_Sectores_productivos (2)'!$C12,Trabajo!$A:$A,'Trab_Sectores_productivos (2)'!$A12),2)</f>
        <v>1.1599999999999999</v>
      </c>
      <c r="X12" s="341">
        <f>ROUND(SUMIFS(Trabajo!$Q:$Q,Trabajo!$E:$E,'Trab_Sectores_productivos (2)'!DJ$1,Trabajo!$C:$C,'Trab_Sectores_productivos (2)'!$C12,Trabajo!$A:$A,'Trab_Sectores_productivos (2)'!$A12),2)</f>
        <v>5.61</v>
      </c>
      <c r="Y12" s="341">
        <f>ROUND(SUMIFS(Trabajo!$Q:$Q,Trabajo!$E:$E,'Trab_Sectores_productivos (2)'!DK$1,Trabajo!$C:$C,'Trab_Sectores_productivos (2)'!$C12,Trabajo!$A:$A,'Trab_Sectores_productivos (2)'!$A12),2)</f>
        <v>12.46</v>
      </c>
      <c r="Z12" s="341">
        <f>ROUND(SUMIFS(Trabajo!$Q:$Q,Trabajo!$E:$E,'Trab_Sectores_productivos (2)'!DL$1,Trabajo!$C:$C,'Trab_Sectores_productivos (2)'!$C12,Trabajo!$A:$A,'Trab_Sectores_productivos (2)'!$A12),2)</f>
        <v>49.77</v>
      </c>
      <c r="AA12" s="341">
        <f>ROUND(SUMIFS(Trabajo!$Q:$Q,Trabajo!$E:$E,'Trab_Sectores_productivos (2)'!DM$1,Trabajo!$C:$C,'Trab_Sectores_productivos (2)'!$C12,Trabajo!$A:$A,'Trab_Sectores_productivos (2)'!$A12),2)</f>
        <v>6.39</v>
      </c>
      <c r="AB12" s="341">
        <f>ROUND(SUMIFS(Trabajo!$Q:$Q,Trabajo!$E:$E,'Trab_Sectores_productivos (2)'!DN$1,Trabajo!$C:$C,'Trab_Sectores_productivos (2)'!$C12,Trabajo!$A:$A,'Trab_Sectores_productivos (2)'!$A12),2)</f>
        <v>6.22</v>
      </c>
      <c r="AC12" s="341">
        <f>ROUND(SUMIFS(Trabajo!$Q:$Q,Trabajo!$E:$E,'Trab_Sectores_productivos (2)'!DO$1,Trabajo!$C:$C,'Trab_Sectores_productivos (2)'!$C12,Trabajo!$A:$A,'Trab_Sectores_productivos (2)'!$A12),2)</f>
        <v>6.27</v>
      </c>
      <c r="AD12" s="341">
        <f>ROUND(SUMIFS(Trabajo!$Q:$Q,Trabajo!$E:$E,'Trab_Sectores_productivos (2)'!DP$1,Trabajo!$C:$C,'Trab_Sectores_productivos (2)'!$C12,Trabajo!$A:$A,'Trab_Sectores_productivos (2)'!$A12),2)</f>
        <v>2.21</v>
      </c>
      <c r="AE12" s="341">
        <f>ROUND(SUMIFS(Trabajo!$Q:$Q,Trabajo!$E:$E,'Trab_Sectores_productivos (2)'!DQ$1,Trabajo!$C:$C,'Trab_Sectores_productivos (2)'!$C12,Trabajo!$A:$A,'Trab_Sectores_productivos (2)'!$A12),2)</f>
        <v>6.41</v>
      </c>
      <c r="AF12" s="341">
        <f>ROUND(SUMIFS(Trabajo!$Q:$Q,Trabajo!$E:$E,'Trab_Sectores_productivos (2)'!DR$1,Trabajo!$C:$C,'Trab_Sectores_productivos (2)'!$C12,Trabajo!$A:$A,'Trab_Sectores_productivos (2)'!$A12),2)</f>
        <v>0.6</v>
      </c>
      <c r="AG12" s="341">
        <f>ROUND(SUMIFS(Trabajo!$Q:$Q,Trabajo!$E:$E,'Trab_Sectores_productivos (2)'!DS$1,Trabajo!$C:$C,'Trab_Sectores_productivos (2)'!$C12,Trabajo!$A:$A,'Trab_Sectores_productivos (2)'!$A12),2)</f>
        <v>1.0900000000000001</v>
      </c>
      <c r="AH12" s="340">
        <f>ROUND(SUMIFS(Trabajo!$R:$R,Trabajo!$E:$E,'Trab_Sectores_productivos (2)'!DE$1,Trabajo!$C:$C,'Trab_Sectores_productivos (2)'!$C12,Trabajo!$A:$A,'Trab_Sectores_productivos (2)'!$A12),2)</f>
        <v>10.47</v>
      </c>
      <c r="AI12" s="340">
        <f>ROUND(SUMIFS(Trabajo!$R:$R,Trabajo!$E:$E,'Trab_Sectores_productivos (2)'!DF$1,Trabajo!$C:$C,'Trab_Sectores_productivos (2)'!$C12,Trabajo!$A:$A,'Trab_Sectores_productivos (2)'!$A12),2)</f>
        <v>0.62</v>
      </c>
      <c r="AJ12" s="340">
        <f>ROUND(SUMIFS(Trabajo!$R:$R,Trabajo!$E:$E,'Trab_Sectores_productivos (2)'!DG$1,Trabajo!$C:$C,'Trab_Sectores_productivos (2)'!$C12,Trabajo!$A:$A,'Trab_Sectores_productivos (2)'!$A12),2)</f>
        <v>2.1800000000000002</v>
      </c>
      <c r="AK12" s="340">
        <f>ROUND(SUMIFS(Trabajo!$R:$R,Trabajo!$E:$E,'Trab_Sectores_productivos (2)'!DH$1,Trabajo!$C:$C,'Trab_Sectores_productivos (2)'!$C12,Trabajo!$A:$A,'Trab_Sectores_productivos (2)'!$A12),2)</f>
        <v>2.35</v>
      </c>
      <c r="AL12" s="340">
        <f>ROUND(SUMIFS(Trabajo!$R:$R,Trabajo!$E:$E,'Trab_Sectores_productivos (2)'!DI$1,Trabajo!$C:$C,'Trab_Sectores_productivos (2)'!$C12,Trabajo!$A:$A,'Trab_Sectores_productivos (2)'!$A12),2)</f>
        <v>1.05</v>
      </c>
      <c r="AM12" s="340">
        <f>ROUND(SUMIFS(Trabajo!$R:$R,Trabajo!$E:$E,'Trab_Sectores_productivos (2)'!DJ$1,Trabajo!$C:$C,'Trab_Sectores_productivos (2)'!$C12,Trabajo!$A:$A,'Trab_Sectores_productivos (2)'!$A12),2)</f>
        <v>5.1100000000000003</v>
      </c>
      <c r="AN12" s="340">
        <f>ROUND(SUMIFS(Trabajo!$R:$R,Trabajo!$E:$E,'Trab_Sectores_productivos (2)'!DK$1,Trabajo!$C:$C,'Trab_Sectores_productivos (2)'!$C12,Trabajo!$A:$A,'Trab_Sectores_productivos (2)'!$A12),2)</f>
        <v>11.34</v>
      </c>
      <c r="AO12" s="340">
        <f>ROUND(SUMIFS(Trabajo!$R:$R,Trabajo!$E:$E,'Trab_Sectores_productivos (2)'!DL$1,Trabajo!$C:$C,'Trab_Sectores_productivos (2)'!$C12,Trabajo!$A:$A,'Trab_Sectores_productivos (2)'!$A12),2)</f>
        <v>45.3</v>
      </c>
      <c r="AP12" s="340">
        <f>ROUND(SUMIFS(Trabajo!$R:$R,Trabajo!$E:$E,'Trab_Sectores_productivos (2)'!DM$1,Trabajo!$C:$C,'Trab_Sectores_productivos (2)'!$C12,Trabajo!$A:$A,'Trab_Sectores_productivos (2)'!$A12),2)</f>
        <v>5.82</v>
      </c>
      <c r="AQ12" s="340">
        <f>ROUND(SUMIFS(Trabajo!$R:$R,Trabajo!$E:$E,'Trab_Sectores_productivos (2)'!DN$1,Trabajo!$C:$C,'Trab_Sectores_productivos (2)'!$C12,Trabajo!$A:$A,'Trab_Sectores_productivos (2)'!$A12),2)</f>
        <v>5.66</v>
      </c>
      <c r="AR12" s="340">
        <f>ROUND(SUMIFS(Trabajo!$R:$R,Trabajo!$E:$E,'Trab_Sectores_productivos (2)'!DO$1,Trabajo!$C:$C,'Trab_Sectores_productivos (2)'!$C12,Trabajo!$A:$A,'Trab_Sectores_productivos (2)'!$A12),2)</f>
        <v>5.71</v>
      </c>
      <c r="AS12" s="340">
        <f>ROUND(SUMIFS(Trabajo!$R:$R,Trabajo!$E:$E,'Trab_Sectores_productivos (2)'!DP$1,Trabajo!$C:$C,'Trab_Sectores_productivos (2)'!$C12,Trabajo!$A:$A,'Trab_Sectores_productivos (2)'!$A12),2)</f>
        <v>2.0099999999999998</v>
      </c>
      <c r="AT12" s="340">
        <f>ROUND(SUMIFS(Trabajo!$R:$R,Trabajo!$E:$E,'Trab_Sectores_productivos (2)'!DQ$1,Trabajo!$C:$C,'Trab_Sectores_productivos (2)'!$C12,Trabajo!$A:$A,'Trab_Sectores_productivos (2)'!$A12),2)</f>
        <v>5.84</v>
      </c>
      <c r="AU12" s="340">
        <f>ROUND(SUMIFS(Trabajo!$R:$R,Trabajo!$E:$E,'Trab_Sectores_productivos (2)'!DR$1,Trabajo!$C:$C,'Trab_Sectores_productivos (2)'!$C12,Trabajo!$A:$A,'Trab_Sectores_productivos (2)'!$A12),2)</f>
        <v>0.54</v>
      </c>
      <c r="AV12" s="340">
        <f>ROUND(SUMIFS(Trabajo!$R:$R,Trabajo!$E:$E,'Trab_Sectores_productivos (2)'!DS$1,Trabajo!$C:$C,'Trab_Sectores_productivos (2)'!$C12,Trabajo!$A:$A,'Trab_Sectores_productivos (2)'!$A12),2)</f>
        <v>0.99</v>
      </c>
      <c r="AW12" s="341">
        <f>ROUND(SUMIFS(Trabajo!$S:$S,Trabajo!$E:$E,'Trab_Sectores_productivos (2)'!DE$1,Trabajo!$C:$C,'Trab_Sectores_productivos (2)'!$C12,Trabajo!$A:$A,'Trab_Sectores_productivos (2)'!$A12),2)</f>
        <v>0.48</v>
      </c>
      <c r="AX12" s="341">
        <f>ROUND(SUMIFS(Trabajo!$S:$S,Trabajo!$E:$E,'Trab_Sectores_productivos (2)'!DF$1,Trabajo!$C:$C,'Trab_Sectores_productivos (2)'!$C12,Trabajo!$A:$A,'Trab_Sectores_productivos (2)'!$A12),2)</f>
        <v>0.03</v>
      </c>
      <c r="AY12" s="341">
        <f>ROUND(SUMIFS(Trabajo!$S:$S,Trabajo!$E:$E,'Trab_Sectores_productivos (2)'!DG$1,Trabajo!$C:$C,'Trab_Sectores_productivos (2)'!$C12,Trabajo!$A:$A,'Trab_Sectores_productivos (2)'!$A12),2)</f>
        <v>0.1</v>
      </c>
      <c r="AZ12" s="341">
        <f>ROUND(SUMIFS(Trabajo!$S:$S,Trabajo!$E:$E,'Trab_Sectores_productivos (2)'!DH$1,Trabajo!$C:$C,'Trab_Sectores_productivos (2)'!$C12,Trabajo!$A:$A,'Trab_Sectores_productivos (2)'!$A12),2)</f>
        <v>0.11</v>
      </c>
      <c r="BA12" s="341">
        <f>ROUND(SUMIFS(Trabajo!$S:$S,Trabajo!$E:$E,'Trab_Sectores_productivos (2)'!DI$1,Trabajo!$C:$C,'Trab_Sectores_productivos (2)'!$C12,Trabajo!$A:$A,'Trab_Sectores_productivos (2)'!$A12),2)</f>
        <v>0.05</v>
      </c>
      <c r="BB12" s="341">
        <f>ROUND(SUMIFS(Trabajo!$S:$S,Trabajo!$E:$E,'Trab_Sectores_productivos (2)'!DJ$1,Trabajo!$C:$C,'Trab_Sectores_productivos (2)'!$C12,Trabajo!$A:$A,'Trab_Sectores_productivos (2)'!$A12),2)</f>
        <v>0.24</v>
      </c>
      <c r="BC12" s="341">
        <f>ROUND(SUMIFS(Trabajo!$S:$S,Trabajo!$E:$E,'Trab_Sectores_productivos (2)'!DK$1,Trabajo!$C:$C,'Trab_Sectores_productivos (2)'!$C12,Trabajo!$A:$A,'Trab_Sectores_productivos (2)'!$A12),2)</f>
        <v>0.52</v>
      </c>
      <c r="BD12" s="341">
        <f>ROUND(SUMIFS(Trabajo!$S:$S,Trabajo!$E:$E,'Trab_Sectores_productivos (2)'!DL$1,Trabajo!$C:$C,'Trab_Sectores_productivos (2)'!$C12,Trabajo!$A:$A,'Trab_Sectores_productivos (2)'!$A12),2)</f>
        <v>2.09</v>
      </c>
      <c r="BE12" s="341">
        <f>ROUND(SUMIFS(Trabajo!$S:$S,Trabajo!$E:$E,'Trab_Sectores_productivos (2)'!DM$1,Trabajo!$C:$C,'Trab_Sectores_productivos (2)'!$C12,Trabajo!$A:$A,'Trab_Sectores_productivos (2)'!$A12),2)</f>
        <v>0.27</v>
      </c>
      <c r="BF12" s="341">
        <f>ROUND(SUMIFS(Trabajo!$S:$S,Trabajo!$E:$E,'Trab_Sectores_productivos (2)'!DN$1,Trabajo!$C:$C,'Trab_Sectores_productivos (2)'!$C12,Trabajo!$A:$A,'Trab_Sectores_productivos (2)'!$A12),2)</f>
        <v>0.26</v>
      </c>
      <c r="BG12" s="341">
        <f>ROUND(SUMIFS(Trabajo!$S:$S,Trabajo!$E:$E,'Trab_Sectores_productivos (2)'!DO$1,Trabajo!$C:$C,'Trab_Sectores_productivos (2)'!$C12,Trabajo!$A:$A,'Trab_Sectores_productivos (2)'!$A12),2)</f>
        <v>0.26</v>
      </c>
      <c r="BH12" s="341">
        <f>ROUND(SUMIFS(Trabajo!$S:$S,Trabajo!$E:$E,'Trab_Sectores_productivos (2)'!DP$1,Trabajo!$C:$C,'Trab_Sectores_productivos (2)'!$C12,Trabajo!$A:$A,'Trab_Sectores_productivos (2)'!$A12),2)</f>
        <v>0.09</v>
      </c>
      <c r="BI12" s="341">
        <f>ROUND(SUMIFS(Trabajo!$S:$S,Trabajo!$E:$E,'Trab_Sectores_productivos (2)'!DQ$1,Trabajo!$C:$C,'Trab_Sectores_productivos (2)'!$C12,Trabajo!$A:$A,'Trab_Sectores_productivos (2)'!$A12),2)</f>
        <v>0.27</v>
      </c>
      <c r="BJ12" s="341">
        <f>ROUND(SUMIFS(Trabajo!$S:$S,Trabajo!$E:$E,'Trab_Sectores_productivos (2)'!DR$1,Trabajo!$C:$C,'Trab_Sectores_productivos (2)'!$C12,Trabajo!$A:$A,'Trab_Sectores_productivos (2)'!$A12),2)</f>
        <v>0.03</v>
      </c>
      <c r="BK12" s="341">
        <f>ROUND(SUMIFS(Trabajo!$S:$S,Trabajo!$E:$E,'Trab_Sectores_productivos (2)'!DS$1,Trabajo!$C:$C,'Trab_Sectores_productivos (2)'!$C12,Trabajo!$A:$A,'Trab_Sectores_productivos (2)'!$A12),2)</f>
        <v>0.05</v>
      </c>
      <c r="BL12" s="340">
        <f>ROUND(SUMIFS(Trabajo!$T:$T,Trabajo!$E:$E,'Trab_Sectores_productivos (2)'!DE$1,Trabajo!$C:$C,'Trab_Sectores_productivos (2)'!$C12,Trabajo!$A:$A,'Trab_Sectores_productivos (2)'!$A12),2)</f>
        <v>0.1</v>
      </c>
      <c r="BM12" s="340">
        <f>ROUND(SUMIFS(Trabajo!$T:$T,Trabajo!$E:$E,'Trab_Sectores_productivos (2)'!DF$1,Trabajo!$C:$C,'Trab_Sectores_productivos (2)'!$C12,Trabajo!$A:$A,'Trab_Sectores_productivos (2)'!$A12),2)</f>
        <v>0.01</v>
      </c>
      <c r="BN12" s="340">
        <f>ROUND(SUMIFS(Trabajo!$T:$T,Trabajo!$E:$E,'Trab_Sectores_productivos (2)'!DG$1,Trabajo!$C:$C,'Trab_Sectores_productivos (2)'!$C12,Trabajo!$A:$A,'Trab_Sectores_productivos (2)'!$A12),2)</f>
        <v>0.02</v>
      </c>
      <c r="BO12" s="340">
        <f>ROUND(SUMIFS(Trabajo!$T:$T,Trabajo!$E:$E,'Trab_Sectores_productivos (2)'!DH$1,Trabajo!$C:$C,'Trab_Sectores_productivos (2)'!$C12,Trabajo!$A:$A,'Trab_Sectores_productivos (2)'!$A12),2)</f>
        <v>0.02</v>
      </c>
      <c r="BP12" s="340">
        <f>ROUND(SUMIFS(Trabajo!$T:$T,Trabajo!$E:$E,'Trab_Sectores_productivos (2)'!DI$1,Trabajo!$C:$C,'Trab_Sectores_productivos (2)'!$C12,Trabajo!$A:$A,'Trab_Sectores_productivos (2)'!$A12),2)</f>
        <v>0.01</v>
      </c>
      <c r="BQ12" s="340">
        <f>ROUND(SUMIFS(Trabajo!$T:$T,Trabajo!$E:$E,'Trab_Sectores_productivos (2)'!DJ$1,Trabajo!$C:$C,'Trab_Sectores_productivos (2)'!$C12,Trabajo!$A:$A,'Trab_Sectores_productivos (2)'!$A12),2)</f>
        <v>0.05</v>
      </c>
      <c r="BR12" s="340">
        <f>ROUND(SUMIFS(Trabajo!$T:$T,Trabajo!$E:$E,'Trab_Sectores_productivos (2)'!DK$1,Trabajo!$C:$C,'Trab_Sectores_productivos (2)'!$C12,Trabajo!$A:$A,'Trab_Sectores_productivos (2)'!$A12),2)</f>
        <v>0.1</v>
      </c>
      <c r="BS12" s="340">
        <f>ROUND(SUMIFS(Trabajo!$T:$T,Trabajo!$E:$E,'Trab_Sectores_productivos (2)'!DL$1,Trabajo!$C:$C,'Trab_Sectores_productivos (2)'!$C12,Trabajo!$A:$A,'Trab_Sectores_productivos (2)'!$A12),2)</f>
        <v>0.41</v>
      </c>
      <c r="BT12" s="340">
        <f>ROUND(SUMIFS(Trabajo!$T:$T,Trabajo!$E:$E,'Trab_Sectores_productivos (2)'!DM$1,Trabajo!$C:$C,'Trab_Sectores_productivos (2)'!$C12,Trabajo!$A:$A,'Trab_Sectores_productivos (2)'!$A12),2)</f>
        <v>0.05</v>
      </c>
      <c r="BU12" s="340">
        <f>ROUND(SUMIFS(Trabajo!$T:$T,Trabajo!$E:$E,'Trab_Sectores_productivos (2)'!DN$1,Trabajo!$C:$C,'Trab_Sectores_productivos (2)'!$C12,Trabajo!$A:$A,'Trab_Sectores_productivos (2)'!$A12),2)</f>
        <v>0.05</v>
      </c>
      <c r="BV12" s="340">
        <f>ROUND(SUMIFS(Trabajo!$T:$T,Trabajo!$E:$E,'Trab_Sectores_productivos (2)'!DO$1,Trabajo!$C:$C,'Trab_Sectores_productivos (2)'!$C12,Trabajo!$A:$A,'Trab_Sectores_productivos (2)'!$A12),2)</f>
        <v>0.05</v>
      </c>
      <c r="BW12" s="340">
        <f>ROUND(SUMIFS(Trabajo!$T:$T,Trabajo!$E:$E,'Trab_Sectores_productivos (2)'!DP$1,Trabajo!$C:$C,'Trab_Sectores_productivos (2)'!$C12,Trabajo!$A:$A,'Trab_Sectores_productivos (2)'!$A12),2)</f>
        <v>0.02</v>
      </c>
      <c r="BX12" s="340">
        <f>ROUND(SUMIFS(Trabajo!$T:$T,Trabajo!$E:$E,'Trab_Sectores_productivos (2)'!DQ$1,Trabajo!$C:$C,'Trab_Sectores_productivos (2)'!$C12,Trabajo!$A:$A,'Trab_Sectores_productivos (2)'!$A12),2)</f>
        <v>0.05</v>
      </c>
      <c r="BY12" s="340">
        <f>ROUND(SUMIFS(Trabajo!$T:$T,Trabajo!$E:$E,'Trab_Sectores_productivos (2)'!DR$1,Trabajo!$C:$C,'Trab_Sectores_productivos (2)'!$C12,Trabajo!$A:$A,'Trab_Sectores_productivos (2)'!$A12),2)</f>
        <v>0</v>
      </c>
      <c r="BZ12" s="340">
        <f>ROUND(SUMIFS(Trabajo!$T:$T,Trabajo!$E:$E,'Trab_Sectores_productivos (2)'!DS$1,Trabajo!$C:$C,'Trab_Sectores_productivos (2)'!$C12,Trabajo!$A:$A,'Trab_Sectores_productivos (2)'!$A12),2)</f>
        <v>0.01</v>
      </c>
      <c r="CA12" s="341">
        <f>ROUND(SUMIFS(Trabajo!$U:$U,Trabajo!$E:$E,'Trab_Sectores_productivos (2)'!DE$1,Trabajo!$C:$C,'Trab_Sectores_productivos (2)'!$C12,Trabajo!$A:$A,'Trab_Sectores_productivos (2)'!$A12),2)</f>
        <v>18.21</v>
      </c>
      <c r="CB12" s="341">
        <f>ROUND(SUMIFS(Trabajo!$U:$U,Trabajo!$E:$E,'Trab_Sectores_productivos (2)'!DF$1,Trabajo!$C:$C,'Trab_Sectores_productivos (2)'!$C12,Trabajo!$A:$A,'Trab_Sectores_productivos (2)'!$A12),2)</f>
        <v>1.07</v>
      </c>
      <c r="CC12" s="341">
        <f>ROUND(SUMIFS(Trabajo!$U:$U,Trabajo!$E:$E,'Trab_Sectores_productivos (2)'!DG$1,Trabajo!$C:$C,'Trab_Sectores_productivos (2)'!$C12,Trabajo!$A:$A,'Trab_Sectores_productivos (2)'!$A12),2)</f>
        <v>3.79</v>
      </c>
      <c r="CD12" s="341">
        <f>ROUND(SUMIFS(Trabajo!$U:$U,Trabajo!$E:$E,'Trab_Sectores_productivos (2)'!DH$1,Trabajo!$C:$C,'Trab_Sectores_productivos (2)'!$C12,Trabajo!$A:$A,'Trab_Sectores_productivos (2)'!$A12),2)</f>
        <v>4.08</v>
      </c>
      <c r="CE12" s="341">
        <f>ROUND(SUMIFS(Trabajo!$U:$U,Trabajo!$E:$E,'Trab_Sectores_productivos (2)'!DI$1,Trabajo!$C:$C,'Trab_Sectores_productivos (2)'!$C12,Trabajo!$A:$A,'Trab_Sectores_productivos (2)'!$A12),2)</f>
        <v>1.83</v>
      </c>
      <c r="CF12" s="341">
        <f>ROUND(SUMIFS(Trabajo!$U:$U,Trabajo!$E:$E,'Trab_Sectores_productivos (2)'!DJ$1,Trabajo!$C:$C,'Trab_Sectores_productivos (2)'!$C12,Trabajo!$A:$A,'Trab_Sectores_productivos (2)'!$A12),2)</f>
        <v>8.8800000000000008</v>
      </c>
      <c r="CG12" s="341">
        <f>ROUND(SUMIFS(Trabajo!$U:$U,Trabajo!$E:$E,'Trab_Sectores_productivos (2)'!DK$1,Trabajo!$C:$C,'Trab_Sectores_productivos (2)'!$C12,Trabajo!$A:$A,'Trab_Sectores_productivos (2)'!$A12),2)</f>
        <v>19.73</v>
      </c>
      <c r="CH12" s="341">
        <f>ROUND(SUMIFS(Trabajo!$U:$U,Trabajo!$E:$E,'Trab_Sectores_productivos (2)'!DL$1,Trabajo!$C:$C,'Trab_Sectores_productivos (2)'!$C12,Trabajo!$A:$A,'Trab_Sectores_productivos (2)'!$A12),2)</f>
        <v>78.78</v>
      </c>
      <c r="CI12" s="341">
        <f>ROUND(SUMIFS(Trabajo!$U:$U,Trabajo!$E:$E,'Trab_Sectores_productivos (2)'!DM$1,Trabajo!$C:$C,'Trab_Sectores_productivos (2)'!$C12,Trabajo!$A:$A,'Trab_Sectores_productivos (2)'!$A12),2)</f>
        <v>10.119999999999999</v>
      </c>
      <c r="CJ12" s="341">
        <f>ROUND(SUMIFS(Trabajo!$U:$U,Trabajo!$E:$E,'Trab_Sectores_productivos (2)'!DN$1,Trabajo!$C:$C,'Trab_Sectores_productivos (2)'!$C12,Trabajo!$A:$A,'Trab_Sectores_productivos (2)'!$A12),2)</f>
        <v>9.84</v>
      </c>
      <c r="CK12" s="341">
        <f>ROUND(SUMIFS(Trabajo!$U:$U,Trabajo!$E:$E,'Trab_Sectores_productivos (2)'!DO$1,Trabajo!$C:$C,'Trab_Sectores_productivos (2)'!$C12,Trabajo!$A:$A,'Trab_Sectores_productivos (2)'!$A12),2)</f>
        <v>9.93</v>
      </c>
      <c r="CL12" s="341">
        <f>ROUND(SUMIFS(Trabajo!$U:$U,Trabajo!$E:$E,'Trab_Sectores_productivos (2)'!DP$1,Trabajo!$C:$C,'Trab_Sectores_productivos (2)'!$C12,Trabajo!$A:$A,'Trab_Sectores_productivos (2)'!$A12),2)</f>
        <v>3.5</v>
      </c>
      <c r="CM12" s="341">
        <f>ROUND(SUMIFS(Trabajo!$U:$U,Trabajo!$E:$E,'Trab_Sectores_productivos (2)'!DQ$1,Trabajo!$C:$C,'Trab_Sectores_productivos (2)'!$C12,Trabajo!$A:$A,'Trab_Sectores_productivos (2)'!$A12),2)</f>
        <v>10.15</v>
      </c>
      <c r="CN12" s="341">
        <f>ROUND(SUMIFS(Trabajo!$U:$U,Trabajo!$E:$E,'Trab_Sectores_productivos (2)'!DR$1,Trabajo!$C:$C,'Trab_Sectores_productivos (2)'!$C12,Trabajo!$A:$A,'Trab_Sectores_productivos (2)'!$A12),2)</f>
        <v>0.95</v>
      </c>
      <c r="CO12" s="341">
        <f>ROUND(SUMIFS(Trabajo!$U:$U,Trabajo!$E:$E,'Trab_Sectores_productivos (2)'!DS$1,Trabajo!$C:$C,'Trab_Sectores_productivos (2)'!$C12,Trabajo!$A:$A,'Trab_Sectores_productivos (2)'!$A12),2)</f>
        <v>1.72</v>
      </c>
      <c r="CP12" s="340">
        <f>ROUND(SUMIFS(Trabajo!$V:$V,Trabajo!$E:$E,'Trab_Sectores_productivos (2)'!DE$1,Trabajo!$C:$C,'Trab_Sectores_productivos (2)'!$C12,Trabajo!$A:$A,'Trab_Sectores_productivos (2)'!$A12),2)</f>
        <v>1.78</v>
      </c>
      <c r="CQ12" s="340">
        <f>ROUND(SUMIFS(Trabajo!$V:$V,Trabajo!$E:$E,'Trab_Sectores_productivos (2)'!DF$1,Trabajo!$C:$C,'Trab_Sectores_productivos (2)'!$C12,Trabajo!$A:$A,'Trab_Sectores_productivos (2)'!$A12),2)</f>
        <v>0.11</v>
      </c>
      <c r="CR12" s="340">
        <f>ROUND(SUMIFS(Trabajo!$V:$V,Trabajo!$E:$E,'Trab_Sectores_productivos (2)'!DG$1,Trabajo!$C:$C,'Trab_Sectores_productivos (2)'!$C12,Trabajo!$A:$A,'Trab_Sectores_productivos (2)'!$A12),2)</f>
        <v>0.37</v>
      </c>
      <c r="CS12" s="340">
        <f>ROUND(SUMIFS(Trabajo!$V:$V,Trabajo!$E:$E,'Trab_Sectores_productivos (2)'!DH$1,Trabajo!$C:$C,'Trab_Sectores_productivos (2)'!$C12,Trabajo!$A:$A,'Trab_Sectores_productivos (2)'!$A12),2)</f>
        <v>0.4</v>
      </c>
      <c r="CT12" s="340">
        <f>ROUND(SUMIFS(Trabajo!$V:$V,Trabajo!$E:$E,'Trab_Sectores_productivos (2)'!DI$1,Trabajo!$C:$C,'Trab_Sectores_productivos (2)'!$C12,Trabajo!$A:$A,'Trab_Sectores_productivos (2)'!$A12),2)</f>
        <v>0.18</v>
      </c>
      <c r="CU12" s="340">
        <f>ROUND(SUMIFS(Trabajo!$V:$V,Trabajo!$E:$E,'Trab_Sectores_productivos (2)'!DJ$1,Trabajo!$C:$C,'Trab_Sectores_productivos (2)'!$C12,Trabajo!$A:$A,'Trab_Sectores_productivos (2)'!$A12),2)</f>
        <v>0.87</v>
      </c>
      <c r="CV12" s="340">
        <f>ROUND(SUMIFS(Trabajo!$V:$V,Trabajo!$E:$E,'Trab_Sectores_productivos (2)'!DK$1,Trabajo!$C:$C,'Trab_Sectores_productivos (2)'!$C12,Trabajo!$A:$A,'Trab_Sectores_productivos (2)'!$A12),2)</f>
        <v>1.93</v>
      </c>
      <c r="CW12" s="340">
        <f>ROUND(SUMIFS(Trabajo!$V:$V,Trabajo!$E:$E,'Trab_Sectores_productivos (2)'!DL$1,Trabajo!$C:$C,'Trab_Sectores_productivos (2)'!$C12,Trabajo!$A:$A,'Trab_Sectores_productivos (2)'!$A12),2)</f>
        <v>7.72</v>
      </c>
      <c r="CX12" s="340">
        <f>ROUND(SUMIFS(Trabajo!$V:$V,Trabajo!$E:$E,'Trab_Sectores_productivos (2)'!DM$1,Trabajo!$C:$C,'Trab_Sectores_productivos (2)'!$C12,Trabajo!$A:$A,'Trab_Sectores_productivos (2)'!$A12),2)</f>
        <v>0.99</v>
      </c>
      <c r="CY12" s="340">
        <f>ROUND(SUMIFS(Trabajo!$V:$V,Trabajo!$E:$E,'Trab_Sectores_productivos (2)'!DN$1,Trabajo!$C:$C,'Trab_Sectores_productivos (2)'!$C12,Trabajo!$A:$A,'Trab_Sectores_productivos (2)'!$A12),2)</f>
        <v>0.96</v>
      </c>
      <c r="CZ12" s="340">
        <f>ROUND(SUMIFS(Trabajo!$V:$V,Trabajo!$E:$E,'Trab_Sectores_productivos (2)'!DO$1,Trabajo!$C:$C,'Trab_Sectores_productivos (2)'!$C12,Trabajo!$A:$A,'Trab_Sectores_productivos (2)'!$A12),2)</f>
        <v>0.97</v>
      </c>
      <c r="DA12" s="340">
        <f>ROUND(SUMIFS(Trabajo!$V:$V,Trabajo!$E:$E,'Trab_Sectores_productivos (2)'!DP$1,Trabajo!$C:$C,'Trab_Sectores_productivos (2)'!$C12,Trabajo!$A:$A,'Trab_Sectores_productivos (2)'!$A12),2)</f>
        <v>0.34</v>
      </c>
      <c r="DB12" s="340">
        <f>ROUND(SUMIFS(Trabajo!$V:$V,Trabajo!$E:$E,'Trab_Sectores_productivos (2)'!DQ$1,Trabajo!$C:$C,'Trab_Sectores_productivos (2)'!$C12,Trabajo!$A:$A,'Trab_Sectores_productivos (2)'!$A12),2)</f>
        <v>0.99</v>
      </c>
      <c r="DC12" s="340">
        <f>ROUND(SUMIFS(Trabajo!$V:$V,Trabajo!$E:$E,'Trab_Sectores_productivos (2)'!DR$1,Trabajo!$C:$C,'Trab_Sectores_productivos (2)'!$C12,Trabajo!$A:$A,'Trab_Sectores_productivos (2)'!$A12),2)</f>
        <v>0.09</v>
      </c>
      <c r="DD12" s="340">
        <f>ROUND(SUMIFS(Trabajo!$V:$V,Trabajo!$E:$E,'Trab_Sectores_productivos (2)'!DS$1,Trabajo!$C:$C,'Trab_Sectores_productivos (2)'!$C12,Trabajo!$A:$A,'Trab_Sectores_productivos (2)'!$A12),2)</f>
        <v>0.17</v>
      </c>
      <c r="DE12" s="343" t="s">
        <v>488</v>
      </c>
      <c r="DF12" s="343" t="s">
        <v>489</v>
      </c>
      <c r="DG12" s="343" t="s">
        <v>490</v>
      </c>
      <c r="DH12" s="343" t="s">
        <v>491</v>
      </c>
      <c r="DI12" s="343" t="s">
        <v>492</v>
      </c>
      <c r="DJ12" s="343" t="s">
        <v>493</v>
      </c>
      <c r="DK12" s="343" t="s">
        <v>494</v>
      </c>
      <c r="DL12" s="343" t="s">
        <v>495</v>
      </c>
      <c r="DM12" s="343" t="s">
        <v>496</v>
      </c>
      <c r="DN12" s="343" t="s">
        <v>497</v>
      </c>
      <c r="DO12" s="343" t="s">
        <v>498</v>
      </c>
      <c r="DP12" s="343" t="s">
        <v>499</v>
      </c>
      <c r="DQ12" s="343" t="s">
        <v>500</v>
      </c>
      <c r="DR12" s="343" t="s">
        <v>501</v>
      </c>
      <c r="DS12" s="343" t="s">
        <v>502</v>
      </c>
    </row>
    <row r="13" spans="1:123">
      <c r="A13" s="137">
        <v>2013</v>
      </c>
      <c r="B13" s="137">
        <v>12</v>
      </c>
      <c r="C13" s="137" t="s">
        <v>130</v>
      </c>
      <c r="D13" s="340">
        <f>ROUND(SUMIFS(Trabajo!$P:$P,Trabajo!$E:$E,'Trab_Sectores_productivos (2)'!DE$1,Trabajo!$C:$C,'Trab_Sectores_productivos (2)'!$C13,Trabajo!$A:$A,'Trab_Sectores_productivos (2)'!$A13),2)</f>
        <v>25.51</v>
      </c>
      <c r="E13" s="340">
        <f>ROUND(SUMIFS(Trabajo!$P:$P,Trabajo!$E:$E,'Trab_Sectores_productivos (2)'!DF$1,Trabajo!$C:$C,'Trab_Sectores_productivos (2)'!$C13,Trabajo!$A:$A,'Trab_Sectores_productivos (2)'!$A13),2)</f>
        <v>1.53</v>
      </c>
      <c r="F13" s="340">
        <f>ROUND(SUMIFS(Trabajo!$P:$P,Trabajo!$E:$E,'Trab_Sectores_productivos (2)'!DG$1,Trabajo!$C:$C,'Trab_Sectores_productivos (2)'!$C13,Trabajo!$A:$A,'Trab_Sectores_productivos (2)'!$A13),2)</f>
        <v>5.25</v>
      </c>
      <c r="G13" s="340">
        <f>ROUND(SUMIFS(Trabajo!$P:$P,Trabajo!$E:$E,'Trab_Sectores_productivos (2)'!DH$1,Trabajo!$C:$C,'Trab_Sectores_productivos (2)'!$C13,Trabajo!$A:$A,'Trab_Sectores_productivos (2)'!$A13),2)</f>
        <v>6.22</v>
      </c>
      <c r="H13" s="340">
        <f>ROUND(SUMIFS(Trabajo!$P:$P,Trabajo!$E:$E,'Trab_Sectores_productivos (2)'!DI$1,Trabajo!$C:$C,'Trab_Sectores_productivos (2)'!$C13,Trabajo!$A:$A,'Trab_Sectores_productivos (2)'!$A13),2)</f>
        <v>2.54</v>
      </c>
      <c r="I13" s="340">
        <f>ROUND(SUMIFS(Trabajo!$P:$P,Trabajo!$E:$E,'Trab_Sectores_productivos (2)'!DJ$1,Trabajo!$C:$C,'Trab_Sectores_productivos (2)'!$C13,Trabajo!$A:$A,'Trab_Sectores_productivos (2)'!$A13),2)</f>
        <v>12.29</v>
      </c>
      <c r="J13" s="340">
        <f>ROUND(SUMIFS(Trabajo!$P:$P,Trabajo!$E:$E,'Trab_Sectores_productivos (2)'!DK$1,Trabajo!$C:$C,'Trab_Sectores_productivos (2)'!$C13,Trabajo!$A:$A,'Trab_Sectores_productivos (2)'!$A13),2)</f>
        <v>27.34</v>
      </c>
      <c r="K13" s="340">
        <f>ROUND(SUMIFS(Trabajo!$P:$P,Trabajo!$E:$E,'Trab_Sectores_productivos (2)'!DL$1,Trabajo!$C:$C,'Trab_Sectores_productivos (2)'!$C13,Trabajo!$A:$A,'Trab_Sectores_productivos (2)'!$A13),2)</f>
        <v>113.32</v>
      </c>
      <c r="L13" s="340">
        <f>ROUND(SUMIFS(Trabajo!$P:$P,Trabajo!$E:$E,'Trab_Sectores_productivos (2)'!DM$1,Trabajo!$C:$C,'Trab_Sectores_productivos (2)'!$C13,Trabajo!$A:$A,'Trab_Sectores_productivos (2)'!$A13),2)</f>
        <v>13.9</v>
      </c>
      <c r="M13" s="340">
        <f>ROUND(SUMIFS(Trabajo!$P:$P,Trabajo!$E:$E,'Trab_Sectores_productivos (2)'!DN$1,Trabajo!$C:$C,'Trab_Sectores_productivos (2)'!$C13,Trabajo!$A:$A,'Trab_Sectores_productivos (2)'!$A13),2)</f>
        <v>14.23</v>
      </c>
      <c r="N13" s="340">
        <f>ROUND(SUMIFS(Trabajo!$P:$P,Trabajo!$E:$E,'Trab_Sectores_productivos (2)'!DO$1,Trabajo!$C:$C,'Trab_Sectores_productivos (2)'!$C13,Trabajo!$A:$A,'Trab_Sectores_productivos (2)'!$A13),2)</f>
        <v>13.82</v>
      </c>
      <c r="O13" s="340">
        <f>ROUND(SUMIFS(Trabajo!$P:$P,Trabajo!$E:$E,'Trab_Sectores_productivos (2)'!DP$1,Trabajo!$C:$C,'Trab_Sectores_productivos (2)'!$C13,Trabajo!$A:$A,'Trab_Sectores_productivos (2)'!$A13),2)</f>
        <v>4.99</v>
      </c>
      <c r="P13" s="340">
        <f>ROUND(SUMIFS(Trabajo!$P:$P,Trabajo!$E:$E,'Trab_Sectores_productivos (2)'!DQ$1,Trabajo!$C:$C,'Trab_Sectores_productivos (2)'!$C13,Trabajo!$A:$A,'Trab_Sectores_productivos (2)'!$A13),2)</f>
        <v>14.74</v>
      </c>
      <c r="Q13" s="340">
        <f>ROUND(SUMIFS(Trabajo!$P:$P,Trabajo!$E:$E,'Trab_Sectores_productivos (2)'!DR$1,Trabajo!$C:$C,'Trab_Sectores_productivos (2)'!$C13,Trabajo!$A:$A,'Trab_Sectores_productivos (2)'!$A13),2)</f>
        <v>1.61</v>
      </c>
      <c r="R13" s="340">
        <f>ROUND(SUMIFS(Trabajo!$P:$P,Trabajo!$E:$E,'Trab_Sectores_productivos (2)'!DS$1,Trabajo!$C:$C,'Trab_Sectores_productivos (2)'!$C13,Trabajo!$A:$A,'Trab_Sectores_productivos (2)'!$A13),2)</f>
        <v>2.64</v>
      </c>
      <c r="S13" s="341">
        <f>ROUND(SUMIFS(Trabajo!$Q:$Q,Trabajo!$E:$E,'Trab_Sectores_productivos (2)'!DE$1,Trabajo!$C:$C,'Trab_Sectores_productivos (2)'!$C13,Trabajo!$A:$A,'Trab_Sectores_productivos (2)'!$A13),2)</f>
        <v>11.36</v>
      </c>
      <c r="T13" s="341">
        <f>ROUND(SUMIFS(Trabajo!$Q:$Q,Trabajo!$E:$E,'Trab_Sectores_productivos (2)'!DF$1,Trabajo!$C:$C,'Trab_Sectores_productivos (2)'!$C13,Trabajo!$A:$A,'Trab_Sectores_productivos (2)'!$A13),2)</f>
        <v>0.68</v>
      </c>
      <c r="U13" s="341">
        <f>ROUND(SUMIFS(Trabajo!$Q:$Q,Trabajo!$E:$E,'Trab_Sectores_productivos (2)'!DG$1,Trabajo!$C:$C,'Trab_Sectores_productivos (2)'!$C13,Trabajo!$A:$A,'Trab_Sectores_productivos (2)'!$A13),2)</f>
        <v>2.34</v>
      </c>
      <c r="V13" s="341">
        <f>ROUND(SUMIFS(Trabajo!$Q:$Q,Trabajo!$E:$E,'Trab_Sectores_productivos (2)'!DH$1,Trabajo!$C:$C,'Trab_Sectores_productivos (2)'!$C13,Trabajo!$A:$A,'Trab_Sectores_productivos (2)'!$A13),2)</f>
        <v>2.77</v>
      </c>
      <c r="W13" s="341">
        <f>ROUND(SUMIFS(Trabajo!$Q:$Q,Trabajo!$E:$E,'Trab_Sectores_productivos (2)'!DI$1,Trabajo!$C:$C,'Trab_Sectores_productivos (2)'!$C13,Trabajo!$A:$A,'Trab_Sectores_productivos (2)'!$A13),2)</f>
        <v>1.1299999999999999</v>
      </c>
      <c r="X13" s="341">
        <f>ROUND(SUMIFS(Trabajo!$Q:$Q,Trabajo!$E:$E,'Trab_Sectores_productivos (2)'!DJ$1,Trabajo!$C:$C,'Trab_Sectores_productivos (2)'!$C13,Trabajo!$A:$A,'Trab_Sectores_productivos (2)'!$A13),2)</f>
        <v>5.47</v>
      </c>
      <c r="Y13" s="341">
        <f>ROUND(SUMIFS(Trabajo!$Q:$Q,Trabajo!$E:$E,'Trab_Sectores_productivos (2)'!DK$1,Trabajo!$C:$C,'Trab_Sectores_productivos (2)'!$C13,Trabajo!$A:$A,'Trab_Sectores_productivos (2)'!$A13),2)</f>
        <v>12.18</v>
      </c>
      <c r="Z13" s="341">
        <f>ROUND(SUMIFS(Trabajo!$Q:$Q,Trabajo!$E:$E,'Trab_Sectores_productivos (2)'!DL$1,Trabajo!$C:$C,'Trab_Sectores_productivos (2)'!$C13,Trabajo!$A:$A,'Trab_Sectores_productivos (2)'!$A13),2)</f>
        <v>50.48</v>
      </c>
      <c r="AA13" s="341">
        <f>ROUND(SUMIFS(Trabajo!$Q:$Q,Trabajo!$E:$E,'Trab_Sectores_productivos (2)'!DM$1,Trabajo!$C:$C,'Trab_Sectores_productivos (2)'!$C13,Trabajo!$A:$A,'Trab_Sectores_productivos (2)'!$A13),2)</f>
        <v>6.19</v>
      </c>
      <c r="AB13" s="341">
        <f>ROUND(SUMIFS(Trabajo!$Q:$Q,Trabajo!$E:$E,'Trab_Sectores_productivos (2)'!DN$1,Trabajo!$C:$C,'Trab_Sectores_productivos (2)'!$C13,Trabajo!$A:$A,'Trab_Sectores_productivos (2)'!$A13),2)</f>
        <v>6.34</v>
      </c>
      <c r="AC13" s="341">
        <f>ROUND(SUMIFS(Trabajo!$Q:$Q,Trabajo!$E:$E,'Trab_Sectores_productivos (2)'!DO$1,Trabajo!$C:$C,'Trab_Sectores_productivos (2)'!$C13,Trabajo!$A:$A,'Trab_Sectores_productivos (2)'!$A13),2)</f>
        <v>6.16</v>
      </c>
      <c r="AD13" s="341">
        <f>ROUND(SUMIFS(Trabajo!$Q:$Q,Trabajo!$E:$E,'Trab_Sectores_productivos (2)'!DP$1,Trabajo!$C:$C,'Trab_Sectores_productivos (2)'!$C13,Trabajo!$A:$A,'Trab_Sectores_productivos (2)'!$A13),2)</f>
        <v>2.2200000000000002</v>
      </c>
      <c r="AE13" s="341">
        <f>ROUND(SUMIFS(Trabajo!$Q:$Q,Trabajo!$E:$E,'Trab_Sectores_productivos (2)'!DQ$1,Trabajo!$C:$C,'Trab_Sectores_productivos (2)'!$C13,Trabajo!$A:$A,'Trab_Sectores_productivos (2)'!$A13),2)</f>
        <v>6.57</v>
      </c>
      <c r="AF13" s="341">
        <f>ROUND(SUMIFS(Trabajo!$Q:$Q,Trabajo!$E:$E,'Trab_Sectores_productivos (2)'!DR$1,Trabajo!$C:$C,'Trab_Sectores_productivos (2)'!$C13,Trabajo!$A:$A,'Trab_Sectores_productivos (2)'!$A13),2)</f>
        <v>0.72</v>
      </c>
      <c r="AG13" s="341">
        <f>ROUND(SUMIFS(Trabajo!$Q:$Q,Trabajo!$E:$E,'Trab_Sectores_productivos (2)'!DS$1,Trabajo!$C:$C,'Trab_Sectores_productivos (2)'!$C13,Trabajo!$A:$A,'Trab_Sectores_productivos (2)'!$A13),2)</f>
        <v>1.18</v>
      </c>
      <c r="AH13" s="340">
        <f>ROUND(SUMIFS(Trabajo!$R:$R,Trabajo!$E:$E,'Trab_Sectores_productivos (2)'!DE$1,Trabajo!$C:$C,'Trab_Sectores_productivos (2)'!$C13,Trabajo!$A:$A,'Trab_Sectores_productivos (2)'!$A13),2)</f>
        <v>10.35</v>
      </c>
      <c r="AI13" s="340">
        <f>ROUND(SUMIFS(Trabajo!$R:$R,Trabajo!$E:$E,'Trab_Sectores_productivos (2)'!DF$1,Trabajo!$C:$C,'Trab_Sectores_productivos (2)'!$C13,Trabajo!$A:$A,'Trab_Sectores_productivos (2)'!$A13),2)</f>
        <v>0.62</v>
      </c>
      <c r="AJ13" s="340">
        <f>ROUND(SUMIFS(Trabajo!$R:$R,Trabajo!$E:$E,'Trab_Sectores_productivos (2)'!DG$1,Trabajo!$C:$C,'Trab_Sectores_productivos (2)'!$C13,Trabajo!$A:$A,'Trab_Sectores_productivos (2)'!$A13),2)</f>
        <v>2.13</v>
      </c>
      <c r="AK13" s="340">
        <f>ROUND(SUMIFS(Trabajo!$R:$R,Trabajo!$E:$E,'Trab_Sectores_productivos (2)'!DH$1,Trabajo!$C:$C,'Trab_Sectores_productivos (2)'!$C13,Trabajo!$A:$A,'Trab_Sectores_productivos (2)'!$A13),2)</f>
        <v>2.52</v>
      </c>
      <c r="AL13" s="340">
        <f>ROUND(SUMIFS(Trabajo!$R:$R,Trabajo!$E:$E,'Trab_Sectores_productivos (2)'!DI$1,Trabajo!$C:$C,'Trab_Sectores_productivos (2)'!$C13,Trabajo!$A:$A,'Trab_Sectores_productivos (2)'!$A13),2)</f>
        <v>1.03</v>
      </c>
      <c r="AM13" s="340">
        <f>ROUND(SUMIFS(Trabajo!$R:$R,Trabajo!$E:$E,'Trab_Sectores_productivos (2)'!DJ$1,Trabajo!$C:$C,'Trab_Sectores_productivos (2)'!$C13,Trabajo!$A:$A,'Trab_Sectores_productivos (2)'!$A13),2)</f>
        <v>4.9800000000000004</v>
      </c>
      <c r="AN13" s="340">
        <f>ROUND(SUMIFS(Trabajo!$R:$R,Trabajo!$E:$E,'Trab_Sectores_productivos (2)'!DK$1,Trabajo!$C:$C,'Trab_Sectores_productivos (2)'!$C13,Trabajo!$A:$A,'Trab_Sectores_productivos (2)'!$A13),2)</f>
        <v>11.09</v>
      </c>
      <c r="AO13" s="340">
        <f>ROUND(SUMIFS(Trabajo!$R:$R,Trabajo!$E:$E,'Trab_Sectores_productivos (2)'!DL$1,Trabajo!$C:$C,'Trab_Sectores_productivos (2)'!$C13,Trabajo!$A:$A,'Trab_Sectores_productivos (2)'!$A13),2)</f>
        <v>45.95</v>
      </c>
      <c r="AP13" s="340">
        <f>ROUND(SUMIFS(Trabajo!$R:$R,Trabajo!$E:$E,'Trab_Sectores_productivos (2)'!DM$1,Trabajo!$C:$C,'Trab_Sectores_productivos (2)'!$C13,Trabajo!$A:$A,'Trab_Sectores_productivos (2)'!$A13),2)</f>
        <v>5.64</v>
      </c>
      <c r="AQ13" s="340">
        <f>ROUND(SUMIFS(Trabajo!$R:$R,Trabajo!$E:$E,'Trab_Sectores_productivos (2)'!DN$1,Trabajo!$C:$C,'Trab_Sectores_productivos (2)'!$C13,Trabajo!$A:$A,'Trab_Sectores_productivos (2)'!$A13),2)</f>
        <v>5.77</v>
      </c>
      <c r="AR13" s="340">
        <f>ROUND(SUMIFS(Trabajo!$R:$R,Trabajo!$E:$E,'Trab_Sectores_productivos (2)'!DO$1,Trabajo!$C:$C,'Trab_Sectores_productivos (2)'!$C13,Trabajo!$A:$A,'Trab_Sectores_productivos (2)'!$A13),2)</f>
        <v>5.6</v>
      </c>
      <c r="AS13" s="340">
        <f>ROUND(SUMIFS(Trabajo!$R:$R,Trabajo!$E:$E,'Trab_Sectores_productivos (2)'!DP$1,Trabajo!$C:$C,'Trab_Sectores_productivos (2)'!$C13,Trabajo!$A:$A,'Trab_Sectores_productivos (2)'!$A13),2)</f>
        <v>2.02</v>
      </c>
      <c r="AT13" s="340">
        <f>ROUND(SUMIFS(Trabajo!$R:$R,Trabajo!$E:$E,'Trab_Sectores_productivos (2)'!DQ$1,Trabajo!$C:$C,'Trab_Sectores_productivos (2)'!$C13,Trabajo!$A:$A,'Trab_Sectores_productivos (2)'!$A13),2)</f>
        <v>5.98</v>
      </c>
      <c r="AU13" s="340">
        <f>ROUND(SUMIFS(Trabajo!$R:$R,Trabajo!$E:$E,'Trab_Sectores_productivos (2)'!DR$1,Trabajo!$C:$C,'Trab_Sectores_productivos (2)'!$C13,Trabajo!$A:$A,'Trab_Sectores_productivos (2)'!$A13),2)</f>
        <v>0.65</v>
      </c>
      <c r="AV13" s="340">
        <f>ROUND(SUMIFS(Trabajo!$R:$R,Trabajo!$E:$E,'Trab_Sectores_productivos (2)'!DS$1,Trabajo!$C:$C,'Trab_Sectores_productivos (2)'!$C13,Trabajo!$A:$A,'Trab_Sectores_productivos (2)'!$A13),2)</f>
        <v>1.07</v>
      </c>
      <c r="AW13" s="341">
        <f>ROUND(SUMIFS(Trabajo!$S:$S,Trabajo!$E:$E,'Trab_Sectores_productivos (2)'!DE$1,Trabajo!$C:$C,'Trab_Sectores_productivos (2)'!$C13,Trabajo!$A:$A,'Trab_Sectores_productivos (2)'!$A13),2)</f>
        <v>0.48</v>
      </c>
      <c r="AX13" s="341">
        <f>ROUND(SUMIFS(Trabajo!$S:$S,Trabajo!$E:$E,'Trab_Sectores_productivos (2)'!DF$1,Trabajo!$C:$C,'Trab_Sectores_productivos (2)'!$C13,Trabajo!$A:$A,'Trab_Sectores_productivos (2)'!$A13),2)</f>
        <v>0.03</v>
      </c>
      <c r="AY13" s="341">
        <f>ROUND(SUMIFS(Trabajo!$S:$S,Trabajo!$E:$E,'Trab_Sectores_productivos (2)'!DG$1,Trabajo!$C:$C,'Trab_Sectores_productivos (2)'!$C13,Trabajo!$A:$A,'Trab_Sectores_productivos (2)'!$A13),2)</f>
        <v>0.1</v>
      </c>
      <c r="AZ13" s="341">
        <f>ROUND(SUMIFS(Trabajo!$S:$S,Trabajo!$E:$E,'Trab_Sectores_productivos (2)'!DH$1,Trabajo!$C:$C,'Trab_Sectores_productivos (2)'!$C13,Trabajo!$A:$A,'Trab_Sectores_productivos (2)'!$A13),2)</f>
        <v>0.12</v>
      </c>
      <c r="BA13" s="341">
        <f>ROUND(SUMIFS(Trabajo!$S:$S,Trabajo!$E:$E,'Trab_Sectores_productivos (2)'!DI$1,Trabajo!$C:$C,'Trab_Sectores_productivos (2)'!$C13,Trabajo!$A:$A,'Trab_Sectores_productivos (2)'!$A13),2)</f>
        <v>0.05</v>
      </c>
      <c r="BB13" s="341">
        <f>ROUND(SUMIFS(Trabajo!$S:$S,Trabajo!$E:$E,'Trab_Sectores_productivos (2)'!DJ$1,Trabajo!$C:$C,'Trab_Sectores_productivos (2)'!$C13,Trabajo!$A:$A,'Trab_Sectores_productivos (2)'!$A13),2)</f>
        <v>0.23</v>
      </c>
      <c r="BC13" s="341">
        <f>ROUND(SUMIFS(Trabajo!$S:$S,Trabajo!$E:$E,'Trab_Sectores_productivos (2)'!DK$1,Trabajo!$C:$C,'Trab_Sectores_productivos (2)'!$C13,Trabajo!$A:$A,'Trab_Sectores_productivos (2)'!$A13),2)</f>
        <v>0.51</v>
      </c>
      <c r="BD13" s="341">
        <f>ROUND(SUMIFS(Trabajo!$S:$S,Trabajo!$E:$E,'Trab_Sectores_productivos (2)'!DL$1,Trabajo!$C:$C,'Trab_Sectores_productivos (2)'!$C13,Trabajo!$A:$A,'Trab_Sectores_productivos (2)'!$A13),2)</f>
        <v>2.12</v>
      </c>
      <c r="BE13" s="341">
        <f>ROUND(SUMIFS(Trabajo!$S:$S,Trabajo!$E:$E,'Trab_Sectores_productivos (2)'!DM$1,Trabajo!$C:$C,'Trab_Sectores_productivos (2)'!$C13,Trabajo!$A:$A,'Trab_Sectores_productivos (2)'!$A13),2)</f>
        <v>0.26</v>
      </c>
      <c r="BF13" s="341">
        <f>ROUND(SUMIFS(Trabajo!$S:$S,Trabajo!$E:$E,'Trab_Sectores_productivos (2)'!DN$1,Trabajo!$C:$C,'Trab_Sectores_productivos (2)'!$C13,Trabajo!$A:$A,'Trab_Sectores_productivos (2)'!$A13),2)</f>
        <v>0.27</v>
      </c>
      <c r="BG13" s="341">
        <f>ROUND(SUMIFS(Trabajo!$S:$S,Trabajo!$E:$E,'Trab_Sectores_productivos (2)'!DO$1,Trabajo!$C:$C,'Trab_Sectores_productivos (2)'!$C13,Trabajo!$A:$A,'Trab_Sectores_productivos (2)'!$A13),2)</f>
        <v>0.26</v>
      </c>
      <c r="BH13" s="341">
        <f>ROUND(SUMIFS(Trabajo!$S:$S,Trabajo!$E:$E,'Trab_Sectores_productivos (2)'!DP$1,Trabajo!$C:$C,'Trab_Sectores_productivos (2)'!$C13,Trabajo!$A:$A,'Trab_Sectores_productivos (2)'!$A13),2)</f>
        <v>0.09</v>
      </c>
      <c r="BI13" s="341">
        <f>ROUND(SUMIFS(Trabajo!$S:$S,Trabajo!$E:$E,'Trab_Sectores_productivos (2)'!DQ$1,Trabajo!$C:$C,'Trab_Sectores_productivos (2)'!$C13,Trabajo!$A:$A,'Trab_Sectores_productivos (2)'!$A13),2)</f>
        <v>0.28000000000000003</v>
      </c>
      <c r="BJ13" s="341">
        <f>ROUND(SUMIFS(Trabajo!$S:$S,Trabajo!$E:$E,'Trab_Sectores_productivos (2)'!DR$1,Trabajo!$C:$C,'Trab_Sectores_productivos (2)'!$C13,Trabajo!$A:$A,'Trab_Sectores_productivos (2)'!$A13),2)</f>
        <v>0.03</v>
      </c>
      <c r="BK13" s="341">
        <f>ROUND(SUMIFS(Trabajo!$S:$S,Trabajo!$E:$E,'Trab_Sectores_productivos (2)'!DS$1,Trabajo!$C:$C,'Trab_Sectores_productivos (2)'!$C13,Trabajo!$A:$A,'Trab_Sectores_productivos (2)'!$A13),2)</f>
        <v>0.05</v>
      </c>
      <c r="BL13" s="340">
        <f>ROUND(SUMIFS(Trabajo!$T:$T,Trabajo!$E:$E,'Trab_Sectores_productivos (2)'!DE$1,Trabajo!$C:$C,'Trab_Sectores_productivos (2)'!$C13,Trabajo!$A:$A,'Trab_Sectores_productivos (2)'!$A13),2)</f>
        <v>0.09</v>
      </c>
      <c r="BM13" s="340">
        <f>ROUND(SUMIFS(Trabajo!$T:$T,Trabajo!$E:$E,'Trab_Sectores_productivos (2)'!DF$1,Trabajo!$C:$C,'Trab_Sectores_productivos (2)'!$C13,Trabajo!$A:$A,'Trab_Sectores_productivos (2)'!$A13),2)</f>
        <v>0.01</v>
      </c>
      <c r="BN13" s="340">
        <f>ROUND(SUMIFS(Trabajo!$T:$T,Trabajo!$E:$E,'Trab_Sectores_productivos (2)'!DG$1,Trabajo!$C:$C,'Trab_Sectores_productivos (2)'!$C13,Trabajo!$A:$A,'Trab_Sectores_productivos (2)'!$A13),2)</f>
        <v>0.02</v>
      </c>
      <c r="BO13" s="340">
        <f>ROUND(SUMIFS(Trabajo!$T:$T,Trabajo!$E:$E,'Trab_Sectores_productivos (2)'!DH$1,Trabajo!$C:$C,'Trab_Sectores_productivos (2)'!$C13,Trabajo!$A:$A,'Trab_Sectores_productivos (2)'!$A13),2)</f>
        <v>0.02</v>
      </c>
      <c r="BP13" s="340">
        <f>ROUND(SUMIFS(Trabajo!$T:$T,Trabajo!$E:$E,'Trab_Sectores_productivos (2)'!DI$1,Trabajo!$C:$C,'Trab_Sectores_productivos (2)'!$C13,Trabajo!$A:$A,'Trab_Sectores_productivos (2)'!$A13),2)</f>
        <v>0.01</v>
      </c>
      <c r="BQ13" s="340">
        <f>ROUND(SUMIFS(Trabajo!$T:$T,Trabajo!$E:$E,'Trab_Sectores_productivos (2)'!DJ$1,Trabajo!$C:$C,'Trab_Sectores_productivos (2)'!$C13,Trabajo!$A:$A,'Trab_Sectores_productivos (2)'!$A13),2)</f>
        <v>0.05</v>
      </c>
      <c r="BR13" s="340">
        <f>ROUND(SUMIFS(Trabajo!$T:$T,Trabajo!$E:$E,'Trab_Sectores_productivos (2)'!DK$1,Trabajo!$C:$C,'Trab_Sectores_productivos (2)'!$C13,Trabajo!$A:$A,'Trab_Sectores_productivos (2)'!$A13),2)</f>
        <v>0.1</v>
      </c>
      <c r="BS13" s="340">
        <f>ROUND(SUMIFS(Trabajo!$T:$T,Trabajo!$E:$E,'Trab_Sectores_productivos (2)'!DL$1,Trabajo!$C:$C,'Trab_Sectores_productivos (2)'!$C13,Trabajo!$A:$A,'Trab_Sectores_productivos (2)'!$A13),2)</f>
        <v>0.42</v>
      </c>
      <c r="BT13" s="340">
        <f>ROUND(SUMIFS(Trabajo!$T:$T,Trabajo!$E:$E,'Trab_Sectores_productivos (2)'!DM$1,Trabajo!$C:$C,'Trab_Sectores_productivos (2)'!$C13,Trabajo!$A:$A,'Trab_Sectores_productivos (2)'!$A13),2)</f>
        <v>0.05</v>
      </c>
      <c r="BU13" s="340">
        <f>ROUND(SUMIFS(Trabajo!$T:$T,Trabajo!$E:$E,'Trab_Sectores_productivos (2)'!DN$1,Trabajo!$C:$C,'Trab_Sectores_productivos (2)'!$C13,Trabajo!$A:$A,'Trab_Sectores_productivos (2)'!$A13),2)</f>
        <v>0.05</v>
      </c>
      <c r="BV13" s="340">
        <f>ROUND(SUMIFS(Trabajo!$T:$T,Trabajo!$E:$E,'Trab_Sectores_productivos (2)'!DO$1,Trabajo!$C:$C,'Trab_Sectores_productivos (2)'!$C13,Trabajo!$A:$A,'Trab_Sectores_productivos (2)'!$A13),2)</f>
        <v>0.05</v>
      </c>
      <c r="BW13" s="340">
        <f>ROUND(SUMIFS(Trabajo!$T:$T,Trabajo!$E:$E,'Trab_Sectores_productivos (2)'!DP$1,Trabajo!$C:$C,'Trab_Sectores_productivos (2)'!$C13,Trabajo!$A:$A,'Trab_Sectores_productivos (2)'!$A13),2)</f>
        <v>0.02</v>
      </c>
      <c r="BX13" s="340">
        <f>ROUND(SUMIFS(Trabajo!$T:$T,Trabajo!$E:$E,'Trab_Sectores_productivos (2)'!DQ$1,Trabajo!$C:$C,'Trab_Sectores_productivos (2)'!$C13,Trabajo!$A:$A,'Trab_Sectores_productivos (2)'!$A13),2)</f>
        <v>0.05</v>
      </c>
      <c r="BY13" s="340">
        <f>ROUND(SUMIFS(Trabajo!$T:$T,Trabajo!$E:$E,'Trab_Sectores_productivos (2)'!DR$1,Trabajo!$C:$C,'Trab_Sectores_productivos (2)'!$C13,Trabajo!$A:$A,'Trab_Sectores_productivos (2)'!$A13),2)</f>
        <v>0.01</v>
      </c>
      <c r="BZ13" s="340">
        <f>ROUND(SUMIFS(Trabajo!$T:$T,Trabajo!$E:$E,'Trab_Sectores_productivos (2)'!DS$1,Trabajo!$C:$C,'Trab_Sectores_productivos (2)'!$C13,Trabajo!$A:$A,'Trab_Sectores_productivos (2)'!$A13),2)</f>
        <v>0.01</v>
      </c>
      <c r="CA13" s="341">
        <f>ROUND(SUMIFS(Trabajo!$U:$U,Trabajo!$E:$E,'Trab_Sectores_productivos (2)'!DE$1,Trabajo!$C:$C,'Trab_Sectores_productivos (2)'!$C13,Trabajo!$A:$A,'Trab_Sectores_productivos (2)'!$A13),2)</f>
        <v>17.989999999999998</v>
      </c>
      <c r="CB13" s="341">
        <f>ROUND(SUMIFS(Trabajo!$U:$U,Trabajo!$E:$E,'Trab_Sectores_productivos (2)'!DF$1,Trabajo!$C:$C,'Trab_Sectores_productivos (2)'!$C13,Trabajo!$A:$A,'Trab_Sectores_productivos (2)'!$A13),2)</f>
        <v>1.08</v>
      </c>
      <c r="CC13" s="341">
        <f>ROUND(SUMIFS(Trabajo!$U:$U,Trabajo!$E:$E,'Trab_Sectores_productivos (2)'!DG$1,Trabajo!$C:$C,'Trab_Sectores_productivos (2)'!$C13,Trabajo!$A:$A,'Trab_Sectores_productivos (2)'!$A13),2)</f>
        <v>3.7</v>
      </c>
      <c r="CD13" s="341">
        <f>ROUND(SUMIFS(Trabajo!$U:$U,Trabajo!$E:$E,'Trab_Sectores_productivos (2)'!DH$1,Trabajo!$C:$C,'Trab_Sectores_productivos (2)'!$C13,Trabajo!$A:$A,'Trab_Sectores_productivos (2)'!$A13),2)</f>
        <v>4.3899999999999997</v>
      </c>
      <c r="CE13" s="341">
        <f>ROUND(SUMIFS(Trabajo!$U:$U,Trabajo!$E:$E,'Trab_Sectores_productivos (2)'!DI$1,Trabajo!$C:$C,'Trab_Sectores_productivos (2)'!$C13,Trabajo!$A:$A,'Trab_Sectores_productivos (2)'!$A13),2)</f>
        <v>1.79</v>
      </c>
      <c r="CF13" s="341">
        <f>ROUND(SUMIFS(Trabajo!$U:$U,Trabajo!$E:$E,'Trab_Sectores_productivos (2)'!DJ$1,Trabajo!$C:$C,'Trab_Sectores_productivos (2)'!$C13,Trabajo!$A:$A,'Trab_Sectores_productivos (2)'!$A13),2)</f>
        <v>8.66</v>
      </c>
      <c r="CG13" s="341">
        <f>ROUND(SUMIFS(Trabajo!$U:$U,Trabajo!$E:$E,'Trab_Sectores_productivos (2)'!DK$1,Trabajo!$C:$C,'Trab_Sectores_productivos (2)'!$C13,Trabajo!$A:$A,'Trab_Sectores_productivos (2)'!$A13),2)</f>
        <v>19.28</v>
      </c>
      <c r="CH13" s="341">
        <f>ROUND(SUMIFS(Trabajo!$U:$U,Trabajo!$E:$E,'Trab_Sectores_productivos (2)'!DL$1,Trabajo!$C:$C,'Trab_Sectores_productivos (2)'!$C13,Trabajo!$A:$A,'Trab_Sectores_productivos (2)'!$A13),2)</f>
        <v>79.91</v>
      </c>
      <c r="CI13" s="341">
        <f>ROUND(SUMIFS(Trabajo!$U:$U,Trabajo!$E:$E,'Trab_Sectores_productivos (2)'!DM$1,Trabajo!$C:$C,'Trab_Sectores_productivos (2)'!$C13,Trabajo!$A:$A,'Trab_Sectores_productivos (2)'!$A13),2)</f>
        <v>9.8000000000000007</v>
      </c>
      <c r="CJ13" s="341">
        <f>ROUND(SUMIFS(Trabajo!$U:$U,Trabajo!$E:$E,'Trab_Sectores_productivos (2)'!DN$1,Trabajo!$C:$C,'Trab_Sectores_productivos (2)'!$C13,Trabajo!$A:$A,'Trab_Sectores_productivos (2)'!$A13),2)</f>
        <v>10.029999999999999</v>
      </c>
      <c r="CK13" s="341">
        <f>ROUND(SUMIFS(Trabajo!$U:$U,Trabajo!$E:$E,'Trab_Sectores_productivos (2)'!DO$1,Trabajo!$C:$C,'Trab_Sectores_productivos (2)'!$C13,Trabajo!$A:$A,'Trab_Sectores_productivos (2)'!$A13),2)</f>
        <v>9.74</v>
      </c>
      <c r="CL13" s="341">
        <f>ROUND(SUMIFS(Trabajo!$U:$U,Trabajo!$E:$E,'Trab_Sectores_productivos (2)'!DP$1,Trabajo!$C:$C,'Trab_Sectores_productivos (2)'!$C13,Trabajo!$A:$A,'Trab_Sectores_productivos (2)'!$A13),2)</f>
        <v>3.52</v>
      </c>
      <c r="CM13" s="341">
        <f>ROUND(SUMIFS(Trabajo!$U:$U,Trabajo!$E:$E,'Trab_Sectores_productivos (2)'!DQ$1,Trabajo!$C:$C,'Trab_Sectores_productivos (2)'!$C13,Trabajo!$A:$A,'Trab_Sectores_productivos (2)'!$A13),2)</f>
        <v>10.39</v>
      </c>
      <c r="CN13" s="341">
        <f>ROUND(SUMIFS(Trabajo!$U:$U,Trabajo!$E:$E,'Trab_Sectores_productivos (2)'!DR$1,Trabajo!$C:$C,'Trab_Sectores_productivos (2)'!$C13,Trabajo!$A:$A,'Trab_Sectores_productivos (2)'!$A13),2)</f>
        <v>1.1399999999999999</v>
      </c>
      <c r="CO13" s="341">
        <f>ROUND(SUMIFS(Trabajo!$U:$U,Trabajo!$E:$E,'Trab_Sectores_productivos (2)'!DS$1,Trabajo!$C:$C,'Trab_Sectores_productivos (2)'!$C13,Trabajo!$A:$A,'Trab_Sectores_productivos (2)'!$A13),2)</f>
        <v>1.86</v>
      </c>
      <c r="CP13" s="340">
        <f>ROUND(SUMIFS(Trabajo!$V:$V,Trabajo!$E:$E,'Trab_Sectores_productivos (2)'!DE$1,Trabajo!$C:$C,'Trab_Sectores_productivos (2)'!$C13,Trabajo!$A:$A,'Trab_Sectores_productivos (2)'!$A13),2)</f>
        <v>1.76</v>
      </c>
      <c r="CQ13" s="340">
        <f>ROUND(SUMIFS(Trabajo!$V:$V,Trabajo!$E:$E,'Trab_Sectores_productivos (2)'!DF$1,Trabajo!$C:$C,'Trab_Sectores_productivos (2)'!$C13,Trabajo!$A:$A,'Trab_Sectores_productivos (2)'!$A13),2)</f>
        <v>0.11</v>
      </c>
      <c r="CR13" s="340">
        <f>ROUND(SUMIFS(Trabajo!$V:$V,Trabajo!$E:$E,'Trab_Sectores_productivos (2)'!DG$1,Trabajo!$C:$C,'Trab_Sectores_productivos (2)'!$C13,Trabajo!$A:$A,'Trab_Sectores_productivos (2)'!$A13),2)</f>
        <v>0.36</v>
      </c>
      <c r="CS13" s="340">
        <f>ROUND(SUMIFS(Trabajo!$V:$V,Trabajo!$E:$E,'Trab_Sectores_productivos (2)'!DH$1,Trabajo!$C:$C,'Trab_Sectores_productivos (2)'!$C13,Trabajo!$A:$A,'Trab_Sectores_productivos (2)'!$A13),2)</f>
        <v>0.43</v>
      </c>
      <c r="CT13" s="340">
        <f>ROUND(SUMIFS(Trabajo!$V:$V,Trabajo!$E:$E,'Trab_Sectores_productivos (2)'!DI$1,Trabajo!$C:$C,'Trab_Sectores_productivos (2)'!$C13,Trabajo!$A:$A,'Trab_Sectores_productivos (2)'!$A13),2)</f>
        <v>0.18</v>
      </c>
      <c r="CU13" s="340">
        <f>ROUND(SUMIFS(Trabajo!$V:$V,Trabajo!$E:$E,'Trab_Sectores_productivos (2)'!DJ$1,Trabajo!$C:$C,'Trab_Sectores_productivos (2)'!$C13,Trabajo!$A:$A,'Trab_Sectores_productivos (2)'!$A13),2)</f>
        <v>0.85</v>
      </c>
      <c r="CV13" s="340">
        <f>ROUND(SUMIFS(Trabajo!$V:$V,Trabajo!$E:$E,'Trab_Sectores_productivos (2)'!DK$1,Trabajo!$C:$C,'Trab_Sectores_productivos (2)'!$C13,Trabajo!$A:$A,'Trab_Sectores_productivos (2)'!$A13),2)</f>
        <v>1.89</v>
      </c>
      <c r="CW13" s="340">
        <f>ROUND(SUMIFS(Trabajo!$V:$V,Trabajo!$E:$E,'Trab_Sectores_productivos (2)'!DL$1,Trabajo!$C:$C,'Trab_Sectores_productivos (2)'!$C13,Trabajo!$A:$A,'Trab_Sectores_productivos (2)'!$A13),2)</f>
        <v>7.83</v>
      </c>
      <c r="CX13" s="340">
        <f>ROUND(SUMIFS(Trabajo!$V:$V,Trabajo!$E:$E,'Trab_Sectores_productivos (2)'!DM$1,Trabajo!$C:$C,'Trab_Sectores_productivos (2)'!$C13,Trabajo!$A:$A,'Trab_Sectores_productivos (2)'!$A13),2)</f>
        <v>0.96</v>
      </c>
      <c r="CY13" s="340">
        <f>ROUND(SUMIFS(Trabajo!$V:$V,Trabajo!$E:$E,'Trab_Sectores_productivos (2)'!DN$1,Trabajo!$C:$C,'Trab_Sectores_productivos (2)'!$C13,Trabajo!$A:$A,'Trab_Sectores_productivos (2)'!$A13),2)</f>
        <v>0.98</v>
      </c>
      <c r="CZ13" s="340">
        <f>ROUND(SUMIFS(Trabajo!$V:$V,Trabajo!$E:$E,'Trab_Sectores_productivos (2)'!DO$1,Trabajo!$C:$C,'Trab_Sectores_productivos (2)'!$C13,Trabajo!$A:$A,'Trab_Sectores_productivos (2)'!$A13),2)</f>
        <v>0.95</v>
      </c>
      <c r="DA13" s="340">
        <f>ROUND(SUMIFS(Trabajo!$V:$V,Trabajo!$E:$E,'Trab_Sectores_productivos (2)'!DP$1,Trabajo!$C:$C,'Trab_Sectores_productivos (2)'!$C13,Trabajo!$A:$A,'Trab_Sectores_productivos (2)'!$A13),2)</f>
        <v>0.34</v>
      </c>
      <c r="DB13" s="340">
        <f>ROUND(SUMIFS(Trabajo!$V:$V,Trabajo!$E:$E,'Trab_Sectores_productivos (2)'!DQ$1,Trabajo!$C:$C,'Trab_Sectores_productivos (2)'!$C13,Trabajo!$A:$A,'Trab_Sectores_productivos (2)'!$A13),2)</f>
        <v>1.02</v>
      </c>
      <c r="DC13" s="340">
        <f>ROUND(SUMIFS(Trabajo!$V:$V,Trabajo!$E:$E,'Trab_Sectores_productivos (2)'!DR$1,Trabajo!$C:$C,'Trab_Sectores_productivos (2)'!$C13,Trabajo!$A:$A,'Trab_Sectores_productivos (2)'!$A13),2)</f>
        <v>0.11</v>
      </c>
      <c r="DD13" s="340">
        <f>ROUND(SUMIFS(Trabajo!$V:$V,Trabajo!$E:$E,'Trab_Sectores_productivos (2)'!DS$1,Trabajo!$C:$C,'Trab_Sectores_productivos (2)'!$C13,Trabajo!$A:$A,'Trab_Sectores_productivos (2)'!$A13),2)</f>
        <v>0.18</v>
      </c>
      <c r="DE13" s="343" t="s">
        <v>503</v>
      </c>
      <c r="DF13" s="343" t="s">
        <v>504</v>
      </c>
      <c r="DG13" s="343" t="s">
        <v>505</v>
      </c>
      <c r="DH13" s="343" t="s">
        <v>506</v>
      </c>
      <c r="DI13" s="343" t="s">
        <v>507</v>
      </c>
      <c r="DJ13" s="343" t="s">
        <v>508</v>
      </c>
      <c r="DK13" s="343" t="s">
        <v>509</v>
      </c>
      <c r="DL13" s="343" t="s">
        <v>510</v>
      </c>
      <c r="DM13" s="343" t="s">
        <v>511</v>
      </c>
      <c r="DN13" s="343" t="s">
        <v>512</v>
      </c>
      <c r="DO13" s="343" t="s">
        <v>513</v>
      </c>
      <c r="DP13" s="343" t="s">
        <v>514</v>
      </c>
      <c r="DQ13" s="343" t="s">
        <v>515</v>
      </c>
      <c r="DR13" s="343" t="s">
        <v>516</v>
      </c>
      <c r="DS13" s="343" t="s">
        <v>517</v>
      </c>
    </row>
    <row r="14" spans="1:123">
      <c r="A14" s="137">
        <v>2014</v>
      </c>
      <c r="B14" s="137">
        <v>1</v>
      </c>
      <c r="C14" s="137" t="s">
        <v>119</v>
      </c>
      <c r="D14" s="340">
        <f>ROUND(SUMIFS(Trabajo!$P:$P,Trabajo!$E:$E,'Trab_Sectores_productivos (2)'!DE$1,Trabajo!$C:$C,'Trab_Sectores_productivos (2)'!$C14,Trabajo!$A:$A,'Trab_Sectores_productivos (2)'!$A14),2)</f>
        <v>24.16</v>
      </c>
      <c r="E14" s="340">
        <f>ROUND(SUMIFS(Trabajo!$P:$P,Trabajo!$E:$E,'Trab_Sectores_productivos (2)'!DF$1,Trabajo!$C:$C,'Trab_Sectores_productivos (2)'!$C14,Trabajo!$A:$A,'Trab_Sectores_productivos (2)'!$A14),2)</f>
        <v>1.57</v>
      </c>
      <c r="F14" s="340">
        <f>ROUND(SUMIFS(Trabajo!$P:$P,Trabajo!$E:$E,'Trab_Sectores_productivos (2)'!DG$1,Trabajo!$C:$C,'Trab_Sectores_productivos (2)'!$C14,Trabajo!$A:$A,'Trab_Sectores_productivos (2)'!$A14),2)</f>
        <v>4.82</v>
      </c>
      <c r="G14" s="340">
        <f>ROUND(SUMIFS(Trabajo!$P:$P,Trabajo!$E:$E,'Trab_Sectores_productivos (2)'!DH$1,Trabajo!$C:$C,'Trab_Sectores_productivos (2)'!$C14,Trabajo!$A:$A,'Trab_Sectores_productivos (2)'!$A14),2)</f>
        <v>6.81</v>
      </c>
      <c r="H14" s="340">
        <f>ROUND(SUMIFS(Trabajo!$P:$P,Trabajo!$E:$E,'Trab_Sectores_productivos (2)'!DI$1,Trabajo!$C:$C,'Trab_Sectores_productivos (2)'!$C14,Trabajo!$A:$A,'Trab_Sectores_productivos (2)'!$A14),2)</f>
        <v>2.58</v>
      </c>
      <c r="I14" s="340">
        <f>ROUND(SUMIFS(Trabajo!$P:$P,Trabajo!$E:$E,'Trab_Sectores_productivos (2)'!DJ$1,Trabajo!$C:$C,'Trab_Sectores_productivos (2)'!$C14,Trabajo!$A:$A,'Trab_Sectores_productivos (2)'!$A14),2)</f>
        <v>11.82</v>
      </c>
      <c r="J14" s="340">
        <f>ROUND(SUMIFS(Trabajo!$P:$P,Trabajo!$E:$E,'Trab_Sectores_productivos (2)'!DK$1,Trabajo!$C:$C,'Trab_Sectores_productivos (2)'!$C14,Trabajo!$A:$A,'Trab_Sectores_productivos (2)'!$A14),2)</f>
        <v>26.83</v>
      </c>
      <c r="K14" s="340">
        <f>ROUND(SUMIFS(Trabajo!$P:$P,Trabajo!$E:$E,'Trab_Sectores_productivos (2)'!DL$1,Trabajo!$C:$C,'Trab_Sectores_productivos (2)'!$C14,Trabajo!$A:$A,'Trab_Sectores_productivos (2)'!$A14),2)</f>
        <v>105.97</v>
      </c>
      <c r="L14" s="340">
        <f>ROUND(SUMIFS(Trabajo!$P:$P,Trabajo!$E:$E,'Trab_Sectores_productivos (2)'!DM$1,Trabajo!$C:$C,'Trab_Sectores_productivos (2)'!$C14,Trabajo!$A:$A,'Trab_Sectores_productivos (2)'!$A14),2)</f>
        <v>12.95</v>
      </c>
      <c r="M14" s="340">
        <f>ROUND(SUMIFS(Trabajo!$P:$P,Trabajo!$E:$E,'Trab_Sectores_productivos (2)'!DN$1,Trabajo!$C:$C,'Trab_Sectores_productivos (2)'!$C14,Trabajo!$A:$A,'Trab_Sectores_productivos (2)'!$A14),2)</f>
        <v>13.25</v>
      </c>
      <c r="N14" s="340">
        <f>ROUND(SUMIFS(Trabajo!$P:$P,Trabajo!$E:$E,'Trab_Sectores_productivos (2)'!DO$1,Trabajo!$C:$C,'Trab_Sectores_productivos (2)'!$C14,Trabajo!$A:$A,'Trab_Sectores_productivos (2)'!$A14),2)</f>
        <v>13.77</v>
      </c>
      <c r="O14" s="340">
        <f>ROUND(SUMIFS(Trabajo!$P:$P,Trabajo!$E:$E,'Trab_Sectores_productivos (2)'!DP$1,Trabajo!$C:$C,'Trab_Sectores_productivos (2)'!$C14,Trabajo!$A:$A,'Trab_Sectores_productivos (2)'!$A14),2)</f>
        <v>4.9000000000000004</v>
      </c>
      <c r="P14" s="340">
        <f>ROUND(SUMIFS(Trabajo!$P:$P,Trabajo!$E:$E,'Trab_Sectores_productivos (2)'!DQ$1,Trabajo!$C:$C,'Trab_Sectores_productivos (2)'!$C14,Trabajo!$A:$A,'Trab_Sectores_productivos (2)'!$A14),2)</f>
        <v>13.22</v>
      </c>
      <c r="Q14" s="340">
        <f>ROUND(SUMIFS(Trabajo!$P:$P,Trabajo!$E:$E,'Trab_Sectores_productivos (2)'!DR$1,Trabajo!$C:$C,'Trab_Sectores_productivos (2)'!$C14,Trabajo!$A:$A,'Trab_Sectores_productivos (2)'!$A14),2)</f>
        <v>1.41</v>
      </c>
      <c r="R14" s="340">
        <f>ROUND(SUMIFS(Trabajo!$P:$P,Trabajo!$E:$E,'Trab_Sectores_productivos (2)'!DS$1,Trabajo!$C:$C,'Trab_Sectores_productivos (2)'!$C14,Trabajo!$A:$A,'Trab_Sectores_productivos (2)'!$A14),2)</f>
        <v>2.59</v>
      </c>
      <c r="S14" s="341">
        <f>ROUND(SUMIFS(Trabajo!$Q:$Q,Trabajo!$E:$E,'Trab_Sectores_productivos (2)'!DE$1,Trabajo!$C:$C,'Trab_Sectores_productivos (2)'!$C14,Trabajo!$A:$A,'Trab_Sectores_productivos (2)'!$A14),2)</f>
        <v>12.21</v>
      </c>
      <c r="T14" s="341">
        <f>ROUND(SUMIFS(Trabajo!$Q:$Q,Trabajo!$E:$E,'Trab_Sectores_productivos (2)'!DF$1,Trabajo!$C:$C,'Trab_Sectores_productivos (2)'!$C14,Trabajo!$A:$A,'Trab_Sectores_productivos (2)'!$A14),2)</f>
        <v>0.79</v>
      </c>
      <c r="U14" s="341">
        <f>ROUND(SUMIFS(Trabajo!$Q:$Q,Trabajo!$E:$E,'Trab_Sectores_productivos (2)'!DG$1,Trabajo!$C:$C,'Trab_Sectores_productivos (2)'!$C14,Trabajo!$A:$A,'Trab_Sectores_productivos (2)'!$A14),2)</f>
        <v>2.4300000000000002</v>
      </c>
      <c r="V14" s="341">
        <f>ROUND(SUMIFS(Trabajo!$Q:$Q,Trabajo!$E:$E,'Trab_Sectores_productivos (2)'!DH$1,Trabajo!$C:$C,'Trab_Sectores_productivos (2)'!$C14,Trabajo!$A:$A,'Trab_Sectores_productivos (2)'!$A14),2)</f>
        <v>3.44</v>
      </c>
      <c r="W14" s="341">
        <f>ROUND(SUMIFS(Trabajo!$Q:$Q,Trabajo!$E:$E,'Trab_Sectores_productivos (2)'!DI$1,Trabajo!$C:$C,'Trab_Sectores_productivos (2)'!$C14,Trabajo!$A:$A,'Trab_Sectores_productivos (2)'!$A14),2)</f>
        <v>1.31</v>
      </c>
      <c r="X14" s="341">
        <f>ROUND(SUMIFS(Trabajo!$Q:$Q,Trabajo!$E:$E,'Trab_Sectores_productivos (2)'!DJ$1,Trabajo!$C:$C,'Trab_Sectores_productivos (2)'!$C14,Trabajo!$A:$A,'Trab_Sectores_productivos (2)'!$A14),2)</f>
        <v>5.98</v>
      </c>
      <c r="Y14" s="341">
        <f>ROUND(SUMIFS(Trabajo!$Q:$Q,Trabajo!$E:$E,'Trab_Sectores_productivos (2)'!DK$1,Trabajo!$C:$C,'Trab_Sectores_productivos (2)'!$C14,Trabajo!$A:$A,'Trab_Sectores_productivos (2)'!$A14),2)</f>
        <v>13.57</v>
      </c>
      <c r="Z14" s="341">
        <f>ROUND(SUMIFS(Trabajo!$Q:$Q,Trabajo!$E:$E,'Trab_Sectores_productivos (2)'!DL$1,Trabajo!$C:$C,'Trab_Sectores_productivos (2)'!$C14,Trabajo!$A:$A,'Trab_Sectores_productivos (2)'!$A14),2)</f>
        <v>53.57</v>
      </c>
      <c r="AA14" s="341">
        <f>ROUND(SUMIFS(Trabajo!$Q:$Q,Trabajo!$E:$E,'Trab_Sectores_productivos (2)'!DM$1,Trabajo!$C:$C,'Trab_Sectores_productivos (2)'!$C14,Trabajo!$A:$A,'Trab_Sectores_productivos (2)'!$A14),2)</f>
        <v>6.55</v>
      </c>
      <c r="AB14" s="341">
        <f>ROUND(SUMIFS(Trabajo!$Q:$Q,Trabajo!$E:$E,'Trab_Sectores_productivos (2)'!DN$1,Trabajo!$C:$C,'Trab_Sectores_productivos (2)'!$C14,Trabajo!$A:$A,'Trab_Sectores_productivos (2)'!$A14),2)</f>
        <v>6.7</v>
      </c>
      <c r="AC14" s="341">
        <f>ROUND(SUMIFS(Trabajo!$Q:$Q,Trabajo!$E:$E,'Trab_Sectores_productivos (2)'!DO$1,Trabajo!$C:$C,'Trab_Sectores_productivos (2)'!$C14,Trabajo!$A:$A,'Trab_Sectores_productivos (2)'!$A14),2)</f>
        <v>6.96</v>
      </c>
      <c r="AD14" s="341">
        <f>ROUND(SUMIFS(Trabajo!$Q:$Q,Trabajo!$E:$E,'Trab_Sectores_productivos (2)'!DP$1,Trabajo!$C:$C,'Trab_Sectores_productivos (2)'!$C14,Trabajo!$A:$A,'Trab_Sectores_productivos (2)'!$A14),2)</f>
        <v>2.48</v>
      </c>
      <c r="AE14" s="341">
        <f>ROUND(SUMIFS(Trabajo!$Q:$Q,Trabajo!$E:$E,'Trab_Sectores_productivos (2)'!DQ$1,Trabajo!$C:$C,'Trab_Sectores_productivos (2)'!$C14,Trabajo!$A:$A,'Trab_Sectores_productivos (2)'!$A14),2)</f>
        <v>6.68</v>
      </c>
      <c r="AF14" s="341">
        <f>ROUND(SUMIFS(Trabajo!$Q:$Q,Trabajo!$E:$E,'Trab_Sectores_productivos (2)'!DR$1,Trabajo!$C:$C,'Trab_Sectores_productivos (2)'!$C14,Trabajo!$A:$A,'Trab_Sectores_productivos (2)'!$A14),2)</f>
        <v>0.71</v>
      </c>
      <c r="AG14" s="341">
        <f>ROUND(SUMIFS(Trabajo!$Q:$Q,Trabajo!$E:$E,'Trab_Sectores_productivos (2)'!DS$1,Trabajo!$C:$C,'Trab_Sectores_productivos (2)'!$C14,Trabajo!$A:$A,'Trab_Sectores_productivos (2)'!$A14),2)</f>
        <v>1.31</v>
      </c>
      <c r="AH14" s="340">
        <f>ROUND(SUMIFS(Trabajo!$R:$R,Trabajo!$E:$E,'Trab_Sectores_productivos (2)'!DE$1,Trabajo!$C:$C,'Trab_Sectores_productivos (2)'!$C14,Trabajo!$A:$A,'Trab_Sectores_productivos (2)'!$A14),2)</f>
        <v>9.35</v>
      </c>
      <c r="AI14" s="340">
        <f>ROUND(SUMIFS(Trabajo!$R:$R,Trabajo!$E:$E,'Trab_Sectores_productivos (2)'!DF$1,Trabajo!$C:$C,'Trab_Sectores_productivos (2)'!$C14,Trabajo!$A:$A,'Trab_Sectores_productivos (2)'!$A14),2)</f>
        <v>0.61</v>
      </c>
      <c r="AJ14" s="340">
        <f>ROUND(SUMIFS(Trabajo!$R:$R,Trabajo!$E:$E,'Trab_Sectores_productivos (2)'!DG$1,Trabajo!$C:$C,'Trab_Sectores_productivos (2)'!$C14,Trabajo!$A:$A,'Trab_Sectores_productivos (2)'!$A14),2)</f>
        <v>1.86</v>
      </c>
      <c r="AK14" s="340">
        <f>ROUND(SUMIFS(Trabajo!$R:$R,Trabajo!$E:$E,'Trab_Sectores_productivos (2)'!DH$1,Trabajo!$C:$C,'Trab_Sectores_productivos (2)'!$C14,Trabajo!$A:$A,'Trab_Sectores_productivos (2)'!$A14),2)</f>
        <v>2.64</v>
      </c>
      <c r="AL14" s="340">
        <f>ROUND(SUMIFS(Trabajo!$R:$R,Trabajo!$E:$E,'Trab_Sectores_productivos (2)'!DI$1,Trabajo!$C:$C,'Trab_Sectores_productivos (2)'!$C14,Trabajo!$A:$A,'Trab_Sectores_productivos (2)'!$A14),2)</f>
        <v>1</v>
      </c>
      <c r="AM14" s="340">
        <f>ROUND(SUMIFS(Trabajo!$R:$R,Trabajo!$E:$E,'Trab_Sectores_productivos (2)'!DJ$1,Trabajo!$C:$C,'Trab_Sectores_productivos (2)'!$C14,Trabajo!$A:$A,'Trab_Sectores_productivos (2)'!$A14),2)</f>
        <v>4.58</v>
      </c>
      <c r="AN14" s="340">
        <f>ROUND(SUMIFS(Trabajo!$R:$R,Trabajo!$E:$E,'Trab_Sectores_productivos (2)'!DK$1,Trabajo!$C:$C,'Trab_Sectores_productivos (2)'!$C14,Trabajo!$A:$A,'Trab_Sectores_productivos (2)'!$A14),2)</f>
        <v>10.39</v>
      </c>
      <c r="AO14" s="340">
        <f>ROUND(SUMIFS(Trabajo!$R:$R,Trabajo!$E:$E,'Trab_Sectores_productivos (2)'!DL$1,Trabajo!$C:$C,'Trab_Sectores_productivos (2)'!$C14,Trabajo!$A:$A,'Trab_Sectores_productivos (2)'!$A14),2)</f>
        <v>41.03</v>
      </c>
      <c r="AP14" s="340">
        <f>ROUND(SUMIFS(Trabajo!$R:$R,Trabajo!$E:$E,'Trab_Sectores_productivos (2)'!DM$1,Trabajo!$C:$C,'Trab_Sectores_productivos (2)'!$C14,Trabajo!$A:$A,'Trab_Sectores_productivos (2)'!$A14),2)</f>
        <v>5.01</v>
      </c>
      <c r="AQ14" s="340">
        <f>ROUND(SUMIFS(Trabajo!$R:$R,Trabajo!$E:$E,'Trab_Sectores_productivos (2)'!DN$1,Trabajo!$C:$C,'Trab_Sectores_productivos (2)'!$C14,Trabajo!$A:$A,'Trab_Sectores_productivos (2)'!$A14),2)</f>
        <v>5.13</v>
      </c>
      <c r="AR14" s="340">
        <f>ROUND(SUMIFS(Trabajo!$R:$R,Trabajo!$E:$E,'Trab_Sectores_productivos (2)'!DO$1,Trabajo!$C:$C,'Trab_Sectores_productivos (2)'!$C14,Trabajo!$A:$A,'Trab_Sectores_productivos (2)'!$A14),2)</f>
        <v>5.33</v>
      </c>
      <c r="AS14" s="340">
        <f>ROUND(SUMIFS(Trabajo!$R:$R,Trabajo!$E:$E,'Trab_Sectores_productivos (2)'!DP$1,Trabajo!$C:$C,'Trab_Sectores_productivos (2)'!$C14,Trabajo!$A:$A,'Trab_Sectores_productivos (2)'!$A14),2)</f>
        <v>1.9</v>
      </c>
      <c r="AT14" s="340">
        <f>ROUND(SUMIFS(Trabajo!$R:$R,Trabajo!$E:$E,'Trab_Sectores_productivos (2)'!DQ$1,Trabajo!$C:$C,'Trab_Sectores_productivos (2)'!$C14,Trabajo!$A:$A,'Trab_Sectores_productivos (2)'!$A14),2)</f>
        <v>5.12</v>
      </c>
      <c r="AU14" s="340">
        <f>ROUND(SUMIFS(Trabajo!$R:$R,Trabajo!$E:$E,'Trab_Sectores_productivos (2)'!DR$1,Trabajo!$C:$C,'Trab_Sectores_productivos (2)'!$C14,Trabajo!$A:$A,'Trab_Sectores_productivos (2)'!$A14),2)</f>
        <v>0.54</v>
      </c>
      <c r="AV14" s="340">
        <f>ROUND(SUMIFS(Trabajo!$R:$R,Trabajo!$E:$E,'Trab_Sectores_productivos (2)'!DS$1,Trabajo!$C:$C,'Trab_Sectores_productivos (2)'!$C14,Trabajo!$A:$A,'Trab_Sectores_productivos (2)'!$A14),2)</f>
        <v>1</v>
      </c>
      <c r="AW14" s="341">
        <f>ROUND(SUMIFS(Trabajo!$S:$S,Trabajo!$E:$E,'Trab_Sectores_productivos (2)'!DE$1,Trabajo!$C:$C,'Trab_Sectores_productivos (2)'!$C14,Trabajo!$A:$A,'Trab_Sectores_productivos (2)'!$A14),2)</f>
        <v>0.53</v>
      </c>
      <c r="AX14" s="341">
        <f>ROUND(SUMIFS(Trabajo!$S:$S,Trabajo!$E:$E,'Trab_Sectores_productivos (2)'!DF$1,Trabajo!$C:$C,'Trab_Sectores_productivos (2)'!$C14,Trabajo!$A:$A,'Trab_Sectores_productivos (2)'!$A14),2)</f>
        <v>0.03</v>
      </c>
      <c r="AY14" s="341">
        <f>ROUND(SUMIFS(Trabajo!$S:$S,Trabajo!$E:$E,'Trab_Sectores_productivos (2)'!DG$1,Trabajo!$C:$C,'Trab_Sectores_productivos (2)'!$C14,Trabajo!$A:$A,'Trab_Sectores_productivos (2)'!$A14),2)</f>
        <v>0.11</v>
      </c>
      <c r="AZ14" s="341">
        <f>ROUND(SUMIFS(Trabajo!$S:$S,Trabajo!$E:$E,'Trab_Sectores_productivos (2)'!DH$1,Trabajo!$C:$C,'Trab_Sectores_productivos (2)'!$C14,Trabajo!$A:$A,'Trab_Sectores_productivos (2)'!$A14),2)</f>
        <v>0.15</v>
      </c>
      <c r="BA14" s="341">
        <f>ROUND(SUMIFS(Trabajo!$S:$S,Trabajo!$E:$E,'Trab_Sectores_productivos (2)'!DI$1,Trabajo!$C:$C,'Trab_Sectores_productivos (2)'!$C14,Trabajo!$A:$A,'Trab_Sectores_productivos (2)'!$A14),2)</f>
        <v>0.06</v>
      </c>
      <c r="BB14" s="341">
        <f>ROUND(SUMIFS(Trabajo!$S:$S,Trabajo!$E:$E,'Trab_Sectores_productivos (2)'!DJ$1,Trabajo!$C:$C,'Trab_Sectores_productivos (2)'!$C14,Trabajo!$A:$A,'Trab_Sectores_productivos (2)'!$A14),2)</f>
        <v>0.26</v>
      </c>
      <c r="BC14" s="341">
        <f>ROUND(SUMIFS(Trabajo!$S:$S,Trabajo!$E:$E,'Trab_Sectores_productivos (2)'!DK$1,Trabajo!$C:$C,'Trab_Sectores_productivos (2)'!$C14,Trabajo!$A:$A,'Trab_Sectores_productivos (2)'!$A14),2)</f>
        <v>0.59</v>
      </c>
      <c r="BD14" s="341">
        <f>ROUND(SUMIFS(Trabajo!$S:$S,Trabajo!$E:$E,'Trab_Sectores_productivos (2)'!DL$1,Trabajo!$C:$C,'Trab_Sectores_productivos (2)'!$C14,Trabajo!$A:$A,'Trab_Sectores_productivos (2)'!$A14),2)</f>
        <v>2.34</v>
      </c>
      <c r="BE14" s="341">
        <f>ROUND(SUMIFS(Trabajo!$S:$S,Trabajo!$E:$E,'Trab_Sectores_productivos (2)'!DM$1,Trabajo!$C:$C,'Trab_Sectores_productivos (2)'!$C14,Trabajo!$A:$A,'Trab_Sectores_productivos (2)'!$A14),2)</f>
        <v>0.28999999999999998</v>
      </c>
      <c r="BF14" s="341">
        <f>ROUND(SUMIFS(Trabajo!$S:$S,Trabajo!$E:$E,'Trab_Sectores_productivos (2)'!DN$1,Trabajo!$C:$C,'Trab_Sectores_productivos (2)'!$C14,Trabajo!$A:$A,'Trab_Sectores_productivos (2)'!$A14),2)</f>
        <v>0.28999999999999998</v>
      </c>
      <c r="BG14" s="341">
        <f>ROUND(SUMIFS(Trabajo!$S:$S,Trabajo!$E:$E,'Trab_Sectores_productivos (2)'!DO$1,Trabajo!$C:$C,'Trab_Sectores_productivos (2)'!$C14,Trabajo!$A:$A,'Trab_Sectores_productivos (2)'!$A14),2)</f>
        <v>0.3</v>
      </c>
      <c r="BH14" s="341">
        <f>ROUND(SUMIFS(Trabajo!$S:$S,Trabajo!$E:$E,'Trab_Sectores_productivos (2)'!DP$1,Trabajo!$C:$C,'Trab_Sectores_productivos (2)'!$C14,Trabajo!$A:$A,'Trab_Sectores_productivos (2)'!$A14),2)</f>
        <v>0.11</v>
      </c>
      <c r="BI14" s="341">
        <f>ROUND(SUMIFS(Trabajo!$S:$S,Trabajo!$E:$E,'Trab_Sectores_productivos (2)'!DQ$1,Trabajo!$C:$C,'Trab_Sectores_productivos (2)'!$C14,Trabajo!$A:$A,'Trab_Sectores_productivos (2)'!$A14),2)</f>
        <v>0.28999999999999998</v>
      </c>
      <c r="BJ14" s="341">
        <f>ROUND(SUMIFS(Trabajo!$S:$S,Trabajo!$E:$E,'Trab_Sectores_productivos (2)'!DR$1,Trabajo!$C:$C,'Trab_Sectores_productivos (2)'!$C14,Trabajo!$A:$A,'Trab_Sectores_productivos (2)'!$A14),2)</f>
        <v>0.03</v>
      </c>
      <c r="BK14" s="341">
        <f>ROUND(SUMIFS(Trabajo!$S:$S,Trabajo!$E:$E,'Trab_Sectores_productivos (2)'!DS$1,Trabajo!$C:$C,'Trab_Sectores_productivos (2)'!$C14,Trabajo!$A:$A,'Trab_Sectores_productivos (2)'!$A14),2)</f>
        <v>0.06</v>
      </c>
      <c r="BL14" s="340">
        <f>ROUND(SUMIFS(Trabajo!$T:$T,Trabajo!$E:$E,'Trab_Sectores_productivos (2)'!DE$1,Trabajo!$C:$C,'Trab_Sectores_productivos (2)'!$C14,Trabajo!$A:$A,'Trab_Sectores_productivos (2)'!$A14),2)</f>
        <v>0.09</v>
      </c>
      <c r="BM14" s="340">
        <f>ROUND(SUMIFS(Trabajo!$T:$T,Trabajo!$E:$E,'Trab_Sectores_productivos (2)'!DF$1,Trabajo!$C:$C,'Trab_Sectores_productivos (2)'!$C14,Trabajo!$A:$A,'Trab_Sectores_productivos (2)'!$A14),2)</f>
        <v>0.01</v>
      </c>
      <c r="BN14" s="340">
        <f>ROUND(SUMIFS(Trabajo!$T:$T,Trabajo!$E:$E,'Trab_Sectores_productivos (2)'!DG$1,Trabajo!$C:$C,'Trab_Sectores_productivos (2)'!$C14,Trabajo!$A:$A,'Trab_Sectores_productivos (2)'!$A14),2)</f>
        <v>0.02</v>
      </c>
      <c r="BO14" s="340">
        <f>ROUND(SUMIFS(Trabajo!$T:$T,Trabajo!$E:$E,'Trab_Sectores_productivos (2)'!DH$1,Trabajo!$C:$C,'Trab_Sectores_productivos (2)'!$C14,Trabajo!$A:$A,'Trab_Sectores_productivos (2)'!$A14),2)</f>
        <v>0.03</v>
      </c>
      <c r="BP14" s="340">
        <f>ROUND(SUMIFS(Trabajo!$T:$T,Trabajo!$E:$E,'Trab_Sectores_productivos (2)'!DI$1,Trabajo!$C:$C,'Trab_Sectores_productivos (2)'!$C14,Trabajo!$A:$A,'Trab_Sectores_productivos (2)'!$A14),2)</f>
        <v>0.01</v>
      </c>
      <c r="BQ14" s="340">
        <f>ROUND(SUMIFS(Trabajo!$T:$T,Trabajo!$E:$E,'Trab_Sectores_productivos (2)'!DJ$1,Trabajo!$C:$C,'Trab_Sectores_productivos (2)'!$C14,Trabajo!$A:$A,'Trab_Sectores_productivos (2)'!$A14),2)</f>
        <v>0.05</v>
      </c>
      <c r="BR14" s="340">
        <f>ROUND(SUMIFS(Trabajo!$T:$T,Trabajo!$E:$E,'Trab_Sectores_productivos (2)'!DK$1,Trabajo!$C:$C,'Trab_Sectores_productivos (2)'!$C14,Trabajo!$A:$A,'Trab_Sectores_productivos (2)'!$A14),2)</f>
        <v>0.1</v>
      </c>
      <c r="BS14" s="340">
        <f>ROUND(SUMIFS(Trabajo!$T:$T,Trabajo!$E:$E,'Trab_Sectores_productivos (2)'!DL$1,Trabajo!$C:$C,'Trab_Sectores_productivos (2)'!$C14,Trabajo!$A:$A,'Trab_Sectores_productivos (2)'!$A14),2)</f>
        <v>0.41</v>
      </c>
      <c r="BT14" s="340">
        <f>ROUND(SUMIFS(Trabajo!$T:$T,Trabajo!$E:$E,'Trab_Sectores_productivos (2)'!DM$1,Trabajo!$C:$C,'Trab_Sectores_productivos (2)'!$C14,Trabajo!$A:$A,'Trab_Sectores_productivos (2)'!$A14),2)</f>
        <v>0.05</v>
      </c>
      <c r="BU14" s="340">
        <f>ROUND(SUMIFS(Trabajo!$T:$T,Trabajo!$E:$E,'Trab_Sectores_productivos (2)'!DN$1,Trabajo!$C:$C,'Trab_Sectores_productivos (2)'!$C14,Trabajo!$A:$A,'Trab_Sectores_productivos (2)'!$A14),2)</f>
        <v>0.05</v>
      </c>
      <c r="BV14" s="340">
        <f>ROUND(SUMIFS(Trabajo!$T:$T,Trabajo!$E:$E,'Trab_Sectores_productivos (2)'!DO$1,Trabajo!$C:$C,'Trab_Sectores_productivos (2)'!$C14,Trabajo!$A:$A,'Trab_Sectores_productivos (2)'!$A14),2)</f>
        <v>0.05</v>
      </c>
      <c r="BW14" s="340">
        <f>ROUND(SUMIFS(Trabajo!$T:$T,Trabajo!$E:$E,'Trab_Sectores_productivos (2)'!DP$1,Trabajo!$C:$C,'Trab_Sectores_productivos (2)'!$C14,Trabajo!$A:$A,'Trab_Sectores_productivos (2)'!$A14),2)</f>
        <v>0.02</v>
      </c>
      <c r="BX14" s="340">
        <f>ROUND(SUMIFS(Trabajo!$T:$T,Trabajo!$E:$E,'Trab_Sectores_productivos (2)'!DQ$1,Trabajo!$C:$C,'Trab_Sectores_productivos (2)'!$C14,Trabajo!$A:$A,'Trab_Sectores_productivos (2)'!$A14),2)</f>
        <v>0.05</v>
      </c>
      <c r="BY14" s="340">
        <f>ROUND(SUMIFS(Trabajo!$T:$T,Trabajo!$E:$E,'Trab_Sectores_productivos (2)'!DR$1,Trabajo!$C:$C,'Trab_Sectores_productivos (2)'!$C14,Trabajo!$A:$A,'Trab_Sectores_productivos (2)'!$A14),2)</f>
        <v>0.01</v>
      </c>
      <c r="BZ14" s="340">
        <f>ROUND(SUMIFS(Trabajo!$T:$T,Trabajo!$E:$E,'Trab_Sectores_productivos (2)'!DS$1,Trabajo!$C:$C,'Trab_Sectores_productivos (2)'!$C14,Trabajo!$A:$A,'Trab_Sectores_productivos (2)'!$A14),2)</f>
        <v>0.01</v>
      </c>
      <c r="CA14" s="341">
        <f>ROUND(SUMIFS(Trabajo!$U:$U,Trabajo!$E:$E,'Trab_Sectores_productivos (2)'!DE$1,Trabajo!$C:$C,'Trab_Sectores_productivos (2)'!$C14,Trabajo!$A:$A,'Trab_Sectores_productivos (2)'!$A14),2)</f>
        <v>18.53</v>
      </c>
      <c r="CB14" s="341">
        <f>ROUND(SUMIFS(Trabajo!$U:$U,Trabajo!$E:$E,'Trab_Sectores_productivos (2)'!DF$1,Trabajo!$C:$C,'Trab_Sectores_productivos (2)'!$C14,Trabajo!$A:$A,'Trab_Sectores_productivos (2)'!$A14),2)</f>
        <v>1.2</v>
      </c>
      <c r="CC14" s="341">
        <f>ROUND(SUMIFS(Trabajo!$U:$U,Trabajo!$E:$E,'Trab_Sectores_productivos (2)'!DG$1,Trabajo!$C:$C,'Trab_Sectores_productivos (2)'!$C14,Trabajo!$A:$A,'Trab_Sectores_productivos (2)'!$A14),2)</f>
        <v>3.69</v>
      </c>
      <c r="CD14" s="341">
        <f>ROUND(SUMIFS(Trabajo!$U:$U,Trabajo!$E:$E,'Trab_Sectores_productivos (2)'!DH$1,Trabajo!$C:$C,'Trab_Sectores_productivos (2)'!$C14,Trabajo!$A:$A,'Trab_Sectores_productivos (2)'!$A14),2)</f>
        <v>5.22</v>
      </c>
      <c r="CE14" s="341">
        <f>ROUND(SUMIFS(Trabajo!$U:$U,Trabajo!$E:$E,'Trab_Sectores_productivos (2)'!DI$1,Trabajo!$C:$C,'Trab_Sectores_productivos (2)'!$C14,Trabajo!$A:$A,'Trab_Sectores_productivos (2)'!$A14),2)</f>
        <v>1.98</v>
      </c>
      <c r="CF14" s="341">
        <f>ROUND(SUMIFS(Trabajo!$U:$U,Trabajo!$E:$E,'Trab_Sectores_productivos (2)'!DJ$1,Trabajo!$C:$C,'Trab_Sectores_productivos (2)'!$C14,Trabajo!$A:$A,'Trab_Sectores_productivos (2)'!$A14),2)</f>
        <v>9.07</v>
      </c>
      <c r="CG14" s="341">
        <f>ROUND(SUMIFS(Trabajo!$U:$U,Trabajo!$E:$E,'Trab_Sectores_productivos (2)'!DK$1,Trabajo!$C:$C,'Trab_Sectores_productivos (2)'!$C14,Trabajo!$A:$A,'Trab_Sectores_productivos (2)'!$A14),2)</f>
        <v>20.58</v>
      </c>
      <c r="CH14" s="341">
        <f>ROUND(SUMIFS(Trabajo!$U:$U,Trabajo!$E:$E,'Trab_Sectores_productivos (2)'!DL$1,Trabajo!$C:$C,'Trab_Sectores_productivos (2)'!$C14,Trabajo!$A:$A,'Trab_Sectores_productivos (2)'!$A14),2)</f>
        <v>81.3</v>
      </c>
      <c r="CI14" s="341">
        <f>ROUND(SUMIFS(Trabajo!$U:$U,Trabajo!$E:$E,'Trab_Sectores_productivos (2)'!DM$1,Trabajo!$C:$C,'Trab_Sectores_productivos (2)'!$C14,Trabajo!$A:$A,'Trab_Sectores_productivos (2)'!$A14),2)</f>
        <v>9.93</v>
      </c>
      <c r="CJ14" s="341">
        <f>ROUND(SUMIFS(Trabajo!$U:$U,Trabajo!$E:$E,'Trab_Sectores_productivos (2)'!DN$1,Trabajo!$C:$C,'Trab_Sectores_productivos (2)'!$C14,Trabajo!$A:$A,'Trab_Sectores_productivos (2)'!$A14),2)</f>
        <v>10.16</v>
      </c>
      <c r="CK14" s="341">
        <f>ROUND(SUMIFS(Trabajo!$U:$U,Trabajo!$E:$E,'Trab_Sectores_productivos (2)'!DO$1,Trabajo!$C:$C,'Trab_Sectores_productivos (2)'!$C14,Trabajo!$A:$A,'Trab_Sectores_productivos (2)'!$A14),2)</f>
        <v>10.56</v>
      </c>
      <c r="CL14" s="341">
        <f>ROUND(SUMIFS(Trabajo!$U:$U,Trabajo!$E:$E,'Trab_Sectores_productivos (2)'!DP$1,Trabajo!$C:$C,'Trab_Sectores_productivos (2)'!$C14,Trabajo!$A:$A,'Trab_Sectores_productivos (2)'!$A14),2)</f>
        <v>3.76</v>
      </c>
      <c r="CM14" s="341">
        <f>ROUND(SUMIFS(Trabajo!$U:$U,Trabajo!$E:$E,'Trab_Sectores_productivos (2)'!DQ$1,Trabajo!$C:$C,'Trab_Sectores_productivos (2)'!$C14,Trabajo!$A:$A,'Trab_Sectores_productivos (2)'!$A14),2)</f>
        <v>10.14</v>
      </c>
      <c r="CN14" s="341">
        <f>ROUND(SUMIFS(Trabajo!$U:$U,Trabajo!$E:$E,'Trab_Sectores_productivos (2)'!DR$1,Trabajo!$C:$C,'Trab_Sectores_productivos (2)'!$C14,Trabajo!$A:$A,'Trab_Sectores_productivos (2)'!$A14),2)</f>
        <v>1.08</v>
      </c>
      <c r="CO14" s="341">
        <f>ROUND(SUMIFS(Trabajo!$U:$U,Trabajo!$E:$E,'Trab_Sectores_productivos (2)'!DS$1,Trabajo!$C:$C,'Trab_Sectores_productivos (2)'!$C14,Trabajo!$A:$A,'Trab_Sectores_productivos (2)'!$A14),2)</f>
        <v>1.98</v>
      </c>
      <c r="CP14" s="340">
        <f>ROUND(SUMIFS(Trabajo!$V:$V,Trabajo!$E:$E,'Trab_Sectores_productivos (2)'!DE$1,Trabajo!$C:$C,'Trab_Sectores_productivos (2)'!$C14,Trabajo!$A:$A,'Trab_Sectores_productivos (2)'!$A14),2)</f>
        <v>1.71</v>
      </c>
      <c r="CQ14" s="340">
        <f>ROUND(SUMIFS(Trabajo!$V:$V,Trabajo!$E:$E,'Trab_Sectores_productivos (2)'!DF$1,Trabajo!$C:$C,'Trab_Sectores_productivos (2)'!$C14,Trabajo!$A:$A,'Trab_Sectores_productivos (2)'!$A14),2)</f>
        <v>0.11</v>
      </c>
      <c r="CR14" s="340">
        <f>ROUND(SUMIFS(Trabajo!$V:$V,Trabajo!$E:$E,'Trab_Sectores_productivos (2)'!DG$1,Trabajo!$C:$C,'Trab_Sectores_productivos (2)'!$C14,Trabajo!$A:$A,'Trab_Sectores_productivos (2)'!$A14),2)</f>
        <v>0.34</v>
      </c>
      <c r="CS14" s="340">
        <f>ROUND(SUMIFS(Trabajo!$V:$V,Trabajo!$E:$E,'Trab_Sectores_productivos (2)'!DH$1,Trabajo!$C:$C,'Trab_Sectores_productivos (2)'!$C14,Trabajo!$A:$A,'Trab_Sectores_productivos (2)'!$A14),2)</f>
        <v>0.48</v>
      </c>
      <c r="CT14" s="340">
        <f>ROUND(SUMIFS(Trabajo!$V:$V,Trabajo!$E:$E,'Trab_Sectores_productivos (2)'!DI$1,Trabajo!$C:$C,'Trab_Sectores_productivos (2)'!$C14,Trabajo!$A:$A,'Trab_Sectores_productivos (2)'!$A14),2)</f>
        <v>0.18</v>
      </c>
      <c r="CU14" s="340">
        <f>ROUND(SUMIFS(Trabajo!$V:$V,Trabajo!$E:$E,'Trab_Sectores_productivos (2)'!DJ$1,Trabajo!$C:$C,'Trab_Sectores_productivos (2)'!$C14,Trabajo!$A:$A,'Trab_Sectores_productivos (2)'!$A14),2)</f>
        <v>0.84</v>
      </c>
      <c r="CV14" s="340">
        <f>ROUND(SUMIFS(Trabajo!$V:$V,Trabajo!$E:$E,'Trab_Sectores_productivos (2)'!DK$1,Trabajo!$C:$C,'Trab_Sectores_productivos (2)'!$C14,Trabajo!$A:$A,'Trab_Sectores_productivos (2)'!$A14),2)</f>
        <v>1.9</v>
      </c>
      <c r="CW14" s="340">
        <f>ROUND(SUMIFS(Trabajo!$V:$V,Trabajo!$E:$E,'Trab_Sectores_productivos (2)'!DL$1,Trabajo!$C:$C,'Trab_Sectores_productivos (2)'!$C14,Trabajo!$A:$A,'Trab_Sectores_productivos (2)'!$A14),2)</f>
        <v>7.5</v>
      </c>
      <c r="CX14" s="340">
        <f>ROUND(SUMIFS(Trabajo!$V:$V,Trabajo!$E:$E,'Trab_Sectores_productivos (2)'!DM$1,Trabajo!$C:$C,'Trab_Sectores_productivos (2)'!$C14,Trabajo!$A:$A,'Trab_Sectores_productivos (2)'!$A14),2)</f>
        <v>0.92</v>
      </c>
      <c r="CY14" s="340">
        <f>ROUND(SUMIFS(Trabajo!$V:$V,Trabajo!$E:$E,'Trab_Sectores_productivos (2)'!DN$1,Trabajo!$C:$C,'Trab_Sectores_productivos (2)'!$C14,Trabajo!$A:$A,'Trab_Sectores_productivos (2)'!$A14),2)</f>
        <v>0.94</v>
      </c>
      <c r="CZ14" s="340">
        <f>ROUND(SUMIFS(Trabajo!$V:$V,Trabajo!$E:$E,'Trab_Sectores_productivos (2)'!DO$1,Trabajo!$C:$C,'Trab_Sectores_productivos (2)'!$C14,Trabajo!$A:$A,'Trab_Sectores_productivos (2)'!$A14),2)</f>
        <v>0.97</v>
      </c>
      <c r="DA14" s="340">
        <f>ROUND(SUMIFS(Trabajo!$V:$V,Trabajo!$E:$E,'Trab_Sectores_productivos (2)'!DP$1,Trabajo!$C:$C,'Trab_Sectores_productivos (2)'!$C14,Trabajo!$A:$A,'Trab_Sectores_productivos (2)'!$A14),2)</f>
        <v>0.35</v>
      </c>
      <c r="DB14" s="340">
        <f>ROUND(SUMIFS(Trabajo!$V:$V,Trabajo!$E:$E,'Trab_Sectores_productivos (2)'!DQ$1,Trabajo!$C:$C,'Trab_Sectores_productivos (2)'!$C14,Trabajo!$A:$A,'Trab_Sectores_productivos (2)'!$A14),2)</f>
        <v>0.94</v>
      </c>
      <c r="DC14" s="340">
        <f>ROUND(SUMIFS(Trabajo!$V:$V,Trabajo!$E:$E,'Trab_Sectores_productivos (2)'!DR$1,Trabajo!$C:$C,'Trab_Sectores_productivos (2)'!$C14,Trabajo!$A:$A,'Trab_Sectores_productivos (2)'!$A14),2)</f>
        <v>0.1</v>
      </c>
      <c r="DD14" s="340">
        <f>ROUND(SUMIFS(Trabajo!$V:$V,Trabajo!$E:$E,'Trab_Sectores_productivos (2)'!DS$1,Trabajo!$C:$C,'Trab_Sectores_productivos (2)'!$C14,Trabajo!$A:$A,'Trab_Sectores_productivos (2)'!$A14),2)</f>
        <v>0.18</v>
      </c>
      <c r="DE14" s="343" t="s">
        <v>518</v>
      </c>
      <c r="DF14" s="343" t="s">
        <v>519</v>
      </c>
      <c r="DG14" s="343" t="s">
        <v>520</v>
      </c>
      <c r="DH14" s="343" t="s">
        <v>521</v>
      </c>
      <c r="DI14" s="343" t="s">
        <v>522</v>
      </c>
      <c r="DJ14" s="343" t="s">
        <v>523</v>
      </c>
      <c r="DK14" s="343" t="s">
        <v>524</v>
      </c>
      <c r="DL14" s="343" t="s">
        <v>525</v>
      </c>
      <c r="DM14" s="343" t="s">
        <v>526</v>
      </c>
      <c r="DN14" s="343" t="s">
        <v>527</v>
      </c>
      <c r="DO14" s="343" t="s">
        <v>528</v>
      </c>
      <c r="DP14" s="343" t="s">
        <v>529</v>
      </c>
      <c r="DQ14" s="343" t="s">
        <v>530</v>
      </c>
      <c r="DR14" s="343" t="s">
        <v>531</v>
      </c>
      <c r="DS14" s="343" t="s">
        <v>532</v>
      </c>
    </row>
    <row r="15" spans="1:123">
      <c r="A15" s="137">
        <v>2014</v>
      </c>
      <c r="B15" s="137">
        <v>2</v>
      </c>
      <c r="C15" s="137" t="s">
        <v>120</v>
      </c>
      <c r="D15" s="340">
        <f>ROUND(SUMIFS(Trabajo!$P:$P,Trabajo!$E:$E,'Trab_Sectores_productivos (2)'!DE$1,Trabajo!$C:$C,'Trab_Sectores_productivos (2)'!$C15,Trabajo!$A:$A,'Trab_Sectores_productivos (2)'!$A15),2)</f>
        <v>23.6</v>
      </c>
      <c r="E15" s="340">
        <f>ROUND(SUMIFS(Trabajo!$P:$P,Trabajo!$E:$E,'Trab_Sectores_productivos (2)'!DF$1,Trabajo!$C:$C,'Trab_Sectores_productivos (2)'!$C15,Trabajo!$A:$A,'Trab_Sectores_productivos (2)'!$A15),2)</f>
        <v>1.45</v>
      </c>
      <c r="F15" s="340">
        <f>ROUND(SUMIFS(Trabajo!$P:$P,Trabajo!$E:$E,'Trab_Sectores_productivos (2)'!DG$1,Trabajo!$C:$C,'Trab_Sectores_productivos (2)'!$C15,Trabajo!$A:$A,'Trab_Sectores_productivos (2)'!$A15),2)</f>
        <v>4.74</v>
      </c>
      <c r="G15" s="340">
        <f>ROUND(SUMIFS(Trabajo!$P:$P,Trabajo!$E:$E,'Trab_Sectores_productivos (2)'!DH$1,Trabajo!$C:$C,'Trab_Sectores_productivos (2)'!$C15,Trabajo!$A:$A,'Trab_Sectores_productivos (2)'!$A15),2)</f>
        <v>5.91</v>
      </c>
      <c r="H15" s="340">
        <f>ROUND(SUMIFS(Trabajo!$P:$P,Trabajo!$E:$E,'Trab_Sectores_productivos (2)'!DI$1,Trabajo!$C:$C,'Trab_Sectores_productivos (2)'!$C15,Trabajo!$A:$A,'Trab_Sectores_productivos (2)'!$A15),2)</f>
        <v>2.67</v>
      </c>
      <c r="I15" s="340">
        <f>ROUND(SUMIFS(Trabajo!$P:$P,Trabajo!$E:$E,'Trab_Sectores_productivos (2)'!DJ$1,Trabajo!$C:$C,'Trab_Sectores_productivos (2)'!$C15,Trabajo!$A:$A,'Trab_Sectores_productivos (2)'!$A15),2)</f>
        <v>12.05</v>
      </c>
      <c r="J15" s="340">
        <f>ROUND(SUMIFS(Trabajo!$P:$P,Trabajo!$E:$E,'Trab_Sectores_productivos (2)'!DK$1,Trabajo!$C:$C,'Trab_Sectores_productivos (2)'!$C15,Trabajo!$A:$A,'Trab_Sectores_productivos (2)'!$A15),2)</f>
        <v>24.73</v>
      </c>
      <c r="K15" s="340">
        <f>ROUND(SUMIFS(Trabajo!$P:$P,Trabajo!$E:$E,'Trab_Sectores_productivos (2)'!DL$1,Trabajo!$C:$C,'Trab_Sectores_productivos (2)'!$C15,Trabajo!$A:$A,'Trab_Sectores_productivos (2)'!$A15),2)</f>
        <v>106.48</v>
      </c>
      <c r="L15" s="340">
        <f>ROUND(SUMIFS(Trabajo!$P:$P,Trabajo!$E:$E,'Trab_Sectores_productivos (2)'!DM$1,Trabajo!$C:$C,'Trab_Sectores_productivos (2)'!$C15,Trabajo!$A:$A,'Trab_Sectores_productivos (2)'!$A15),2)</f>
        <v>12.19</v>
      </c>
      <c r="M15" s="340">
        <f>ROUND(SUMIFS(Trabajo!$P:$P,Trabajo!$E:$E,'Trab_Sectores_productivos (2)'!DN$1,Trabajo!$C:$C,'Trab_Sectores_productivos (2)'!$C15,Trabajo!$A:$A,'Trab_Sectores_productivos (2)'!$A15),2)</f>
        <v>13.3</v>
      </c>
      <c r="N15" s="340">
        <f>ROUND(SUMIFS(Trabajo!$P:$P,Trabajo!$E:$E,'Trab_Sectores_productivos (2)'!DO$1,Trabajo!$C:$C,'Trab_Sectores_productivos (2)'!$C15,Trabajo!$A:$A,'Trab_Sectores_productivos (2)'!$A15),2)</f>
        <v>13.83</v>
      </c>
      <c r="O15" s="340">
        <f>ROUND(SUMIFS(Trabajo!$P:$P,Trabajo!$E:$E,'Trab_Sectores_productivos (2)'!DP$1,Trabajo!$C:$C,'Trab_Sectores_productivos (2)'!$C15,Trabajo!$A:$A,'Trab_Sectores_productivos (2)'!$A15),2)</f>
        <v>4.8099999999999996</v>
      </c>
      <c r="P15" s="340">
        <f>ROUND(SUMIFS(Trabajo!$P:$P,Trabajo!$E:$E,'Trab_Sectores_productivos (2)'!DQ$1,Trabajo!$C:$C,'Trab_Sectores_productivos (2)'!$C15,Trabajo!$A:$A,'Trab_Sectores_productivos (2)'!$A15),2)</f>
        <v>12.57</v>
      </c>
      <c r="Q15" s="340">
        <f>ROUND(SUMIFS(Trabajo!$P:$P,Trabajo!$E:$E,'Trab_Sectores_productivos (2)'!DR$1,Trabajo!$C:$C,'Trab_Sectores_productivos (2)'!$C15,Trabajo!$A:$A,'Trab_Sectores_productivos (2)'!$A15),2)</f>
        <v>1.7</v>
      </c>
      <c r="R15" s="340">
        <f>ROUND(SUMIFS(Trabajo!$P:$P,Trabajo!$E:$E,'Trab_Sectores_productivos (2)'!DS$1,Trabajo!$C:$C,'Trab_Sectores_productivos (2)'!$C15,Trabajo!$A:$A,'Trab_Sectores_productivos (2)'!$A15),2)</f>
        <v>2.62</v>
      </c>
      <c r="S15" s="341">
        <f>ROUND(SUMIFS(Trabajo!$Q:$Q,Trabajo!$E:$E,'Trab_Sectores_productivos (2)'!DE$1,Trabajo!$C:$C,'Trab_Sectores_productivos (2)'!$C15,Trabajo!$A:$A,'Trab_Sectores_productivos (2)'!$A15),2)</f>
        <v>11.93</v>
      </c>
      <c r="T15" s="341">
        <f>ROUND(SUMIFS(Trabajo!$Q:$Q,Trabajo!$E:$E,'Trab_Sectores_productivos (2)'!DF$1,Trabajo!$C:$C,'Trab_Sectores_productivos (2)'!$C15,Trabajo!$A:$A,'Trab_Sectores_productivos (2)'!$A15),2)</f>
        <v>0.73</v>
      </c>
      <c r="U15" s="341">
        <f>ROUND(SUMIFS(Trabajo!$Q:$Q,Trabajo!$E:$E,'Trab_Sectores_productivos (2)'!DG$1,Trabajo!$C:$C,'Trab_Sectores_productivos (2)'!$C15,Trabajo!$A:$A,'Trab_Sectores_productivos (2)'!$A15),2)</f>
        <v>2.4</v>
      </c>
      <c r="V15" s="341">
        <f>ROUND(SUMIFS(Trabajo!$Q:$Q,Trabajo!$E:$E,'Trab_Sectores_productivos (2)'!DH$1,Trabajo!$C:$C,'Trab_Sectores_productivos (2)'!$C15,Trabajo!$A:$A,'Trab_Sectores_productivos (2)'!$A15),2)</f>
        <v>2.99</v>
      </c>
      <c r="W15" s="341">
        <f>ROUND(SUMIFS(Trabajo!$Q:$Q,Trabajo!$E:$E,'Trab_Sectores_productivos (2)'!DI$1,Trabajo!$C:$C,'Trab_Sectores_productivos (2)'!$C15,Trabajo!$A:$A,'Trab_Sectores_productivos (2)'!$A15),2)</f>
        <v>1.35</v>
      </c>
      <c r="X15" s="341">
        <f>ROUND(SUMIFS(Trabajo!$Q:$Q,Trabajo!$E:$E,'Trab_Sectores_productivos (2)'!DJ$1,Trabajo!$C:$C,'Trab_Sectores_productivos (2)'!$C15,Trabajo!$A:$A,'Trab_Sectores_productivos (2)'!$A15),2)</f>
        <v>6.09</v>
      </c>
      <c r="Y15" s="341">
        <f>ROUND(SUMIFS(Trabajo!$Q:$Q,Trabajo!$E:$E,'Trab_Sectores_productivos (2)'!DK$1,Trabajo!$C:$C,'Trab_Sectores_productivos (2)'!$C15,Trabajo!$A:$A,'Trab_Sectores_productivos (2)'!$A15),2)</f>
        <v>12.5</v>
      </c>
      <c r="Z15" s="341">
        <f>ROUND(SUMIFS(Trabajo!$Q:$Q,Trabajo!$E:$E,'Trab_Sectores_productivos (2)'!DL$1,Trabajo!$C:$C,'Trab_Sectores_productivos (2)'!$C15,Trabajo!$A:$A,'Trab_Sectores_productivos (2)'!$A15),2)</f>
        <v>53.83</v>
      </c>
      <c r="AA15" s="341">
        <f>ROUND(SUMIFS(Trabajo!$Q:$Q,Trabajo!$E:$E,'Trab_Sectores_productivos (2)'!DM$1,Trabajo!$C:$C,'Trab_Sectores_productivos (2)'!$C15,Trabajo!$A:$A,'Trab_Sectores_productivos (2)'!$A15),2)</f>
        <v>6.17</v>
      </c>
      <c r="AB15" s="341">
        <f>ROUND(SUMIFS(Trabajo!$Q:$Q,Trabajo!$E:$E,'Trab_Sectores_productivos (2)'!DN$1,Trabajo!$C:$C,'Trab_Sectores_productivos (2)'!$C15,Trabajo!$A:$A,'Trab_Sectores_productivos (2)'!$A15),2)</f>
        <v>6.73</v>
      </c>
      <c r="AC15" s="341">
        <f>ROUND(SUMIFS(Trabajo!$Q:$Q,Trabajo!$E:$E,'Trab_Sectores_productivos (2)'!DO$1,Trabajo!$C:$C,'Trab_Sectores_productivos (2)'!$C15,Trabajo!$A:$A,'Trab_Sectores_productivos (2)'!$A15),2)</f>
        <v>6.99</v>
      </c>
      <c r="AD15" s="341">
        <f>ROUND(SUMIFS(Trabajo!$Q:$Q,Trabajo!$E:$E,'Trab_Sectores_productivos (2)'!DP$1,Trabajo!$C:$C,'Trab_Sectores_productivos (2)'!$C15,Trabajo!$A:$A,'Trab_Sectores_productivos (2)'!$A15),2)</f>
        <v>2.4300000000000002</v>
      </c>
      <c r="AE15" s="341">
        <f>ROUND(SUMIFS(Trabajo!$Q:$Q,Trabajo!$E:$E,'Trab_Sectores_productivos (2)'!DQ$1,Trabajo!$C:$C,'Trab_Sectores_productivos (2)'!$C15,Trabajo!$A:$A,'Trab_Sectores_productivos (2)'!$A15),2)</f>
        <v>6.36</v>
      </c>
      <c r="AF15" s="341">
        <f>ROUND(SUMIFS(Trabajo!$Q:$Q,Trabajo!$E:$E,'Trab_Sectores_productivos (2)'!DR$1,Trabajo!$C:$C,'Trab_Sectores_productivos (2)'!$C15,Trabajo!$A:$A,'Trab_Sectores_productivos (2)'!$A15),2)</f>
        <v>0.86</v>
      </c>
      <c r="AG15" s="341">
        <f>ROUND(SUMIFS(Trabajo!$Q:$Q,Trabajo!$E:$E,'Trab_Sectores_productivos (2)'!DS$1,Trabajo!$C:$C,'Trab_Sectores_productivos (2)'!$C15,Trabajo!$A:$A,'Trab_Sectores_productivos (2)'!$A15),2)</f>
        <v>1.32</v>
      </c>
      <c r="AH15" s="340">
        <f>ROUND(SUMIFS(Trabajo!$R:$R,Trabajo!$E:$E,'Trab_Sectores_productivos (2)'!DE$1,Trabajo!$C:$C,'Trab_Sectores_productivos (2)'!$C15,Trabajo!$A:$A,'Trab_Sectores_productivos (2)'!$A15),2)</f>
        <v>9.14</v>
      </c>
      <c r="AI15" s="340">
        <f>ROUND(SUMIFS(Trabajo!$R:$R,Trabajo!$E:$E,'Trab_Sectores_productivos (2)'!DF$1,Trabajo!$C:$C,'Trab_Sectores_productivos (2)'!$C15,Trabajo!$A:$A,'Trab_Sectores_productivos (2)'!$A15),2)</f>
        <v>0.56000000000000005</v>
      </c>
      <c r="AJ15" s="340">
        <f>ROUND(SUMIFS(Trabajo!$R:$R,Trabajo!$E:$E,'Trab_Sectores_productivos (2)'!DG$1,Trabajo!$C:$C,'Trab_Sectores_productivos (2)'!$C15,Trabajo!$A:$A,'Trab_Sectores_productivos (2)'!$A15),2)</f>
        <v>1.84</v>
      </c>
      <c r="AK15" s="340">
        <f>ROUND(SUMIFS(Trabajo!$R:$R,Trabajo!$E:$E,'Trab_Sectores_productivos (2)'!DH$1,Trabajo!$C:$C,'Trab_Sectores_productivos (2)'!$C15,Trabajo!$A:$A,'Trab_Sectores_productivos (2)'!$A15),2)</f>
        <v>2.29</v>
      </c>
      <c r="AL15" s="340">
        <f>ROUND(SUMIFS(Trabajo!$R:$R,Trabajo!$E:$E,'Trab_Sectores_productivos (2)'!DI$1,Trabajo!$C:$C,'Trab_Sectores_productivos (2)'!$C15,Trabajo!$A:$A,'Trab_Sectores_productivos (2)'!$A15),2)</f>
        <v>1.03</v>
      </c>
      <c r="AM15" s="340">
        <f>ROUND(SUMIFS(Trabajo!$R:$R,Trabajo!$E:$E,'Trab_Sectores_productivos (2)'!DJ$1,Trabajo!$C:$C,'Trab_Sectores_productivos (2)'!$C15,Trabajo!$A:$A,'Trab_Sectores_productivos (2)'!$A15),2)</f>
        <v>4.67</v>
      </c>
      <c r="AN15" s="340">
        <f>ROUND(SUMIFS(Trabajo!$R:$R,Trabajo!$E:$E,'Trab_Sectores_productivos (2)'!DK$1,Trabajo!$C:$C,'Trab_Sectores_productivos (2)'!$C15,Trabajo!$A:$A,'Trab_Sectores_productivos (2)'!$A15),2)</f>
        <v>9.57</v>
      </c>
      <c r="AO15" s="340">
        <f>ROUND(SUMIFS(Trabajo!$R:$R,Trabajo!$E:$E,'Trab_Sectores_productivos (2)'!DL$1,Trabajo!$C:$C,'Trab_Sectores_productivos (2)'!$C15,Trabajo!$A:$A,'Trab_Sectores_productivos (2)'!$A15),2)</f>
        <v>41.22</v>
      </c>
      <c r="AP15" s="340">
        <f>ROUND(SUMIFS(Trabajo!$R:$R,Trabajo!$E:$E,'Trab_Sectores_productivos (2)'!DM$1,Trabajo!$C:$C,'Trab_Sectores_productivos (2)'!$C15,Trabajo!$A:$A,'Trab_Sectores_productivos (2)'!$A15),2)</f>
        <v>4.72</v>
      </c>
      <c r="AQ15" s="340">
        <f>ROUND(SUMIFS(Trabajo!$R:$R,Trabajo!$E:$E,'Trab_Sectores_productivos (2)'!DN$1,Trabajo!$C:$C,'Trab_Sectores_productivos (2)'!$C15,Trabajo!$A:$A,'Trab_Sectores_productivos (2)'!$A15),2)</f>
        <v>5.15</v>
      </c>
      <c r="AR15" s="340">
        <f>ROUND(SUMIFS(Trabajo!$R:$R,Trabajo!$E:$E,'Trab_Sectores_productivos (2)'!DO$1,Trabajo!$C:$C,'Trab_Sectores_productivos (2)'!$C15,Trabajo!$A:$A,'Trab_Sectores_productivos (2)'!$A15),2)</f>
        <v>5.35</v>
      </c>
      <c r="AS15" s="340">
        <f>ROUND(SUMIFS(Trabajo!$R:$R,Trabajo!$E:$E,'Trab_Sectores_productivos (2)'!DP$1,Trabajo!$C:$C,'Trab_Sectores_productivos (2)'!$C15,Trabajo!$A:$A,'Trab_Sectores_productivos (2)'!$A15),2)</f>
        <v>1.86</v>
      </c>
      <c r="AT15" s="340">
        <f>ROUND(SUMIFS(Trabajo!$R:$R,Trabajo!$E:$E,'Trab_Sectores_productivos (2)'!DQ$1,Trabajo!$C:$C,'Trab_Sectores_productivos (2)'!$C15,Trabajo!$A:$A,'Trab_Sectores_productivos (2)'!$A15),2)</f>
        <v>4.87</v>
      </c>
      <c r="AU15" s="340">
        <f>ROUND(SUMIFS(Trabajo!$R:$R,Trabajo!$E:$E,'Trab_Sectores_productivos (2)'!DR$1,Trabajo!$C:$C,'Trab_Sectores_productivos (2)'!$C15,Trabajo!$A:$A,'Trab_Sectores_productivos (2)'!$A15),2)</f>
        <v>0.66</v>
      </c>
      <c r="AV15" s="340">
        <f>ROUND(SUMIFS(Trabajo!$R:$R,Trabajo!$E:$E,'Trab_Sectores_productivos (2)'!DS$1,Trabajo!$C:$C,'Trab_Sectores_productivos (2)'!$C15,Trabajo!$A:$A,'Trab_Sectores_productivos (2)'!$A15),2)</f>
        <v>1.01</v>
      </c>
      <c r="AW15" s="341">
        <f>ROUND(SUMIFS(Trabajo!$S:$S,Trabajo!$E:$E,'Trab_Sectores_productivos (2)'!DE$1,Trabajo!$C:$C,'Trab_Sectores_productivos (2)'!$C15,Trabajo!$A:$A,'Trab_Sectores_productivos (2)'!$A15),2)</f>
        <v>0.52</v>
      </c>
      <c r="AX15" s="341">
        <f>ROUND(SUMIFS(Trabajo!$S:$S,Trabajo!$E:$E,'Trab_Sectores_productivos (2)'!DF$1,Trabajo!$C:$C,'Trab_Sectores_productivos (2)'!$C15,Trabajo!$A:$A,'Trab_Sectores_productivos (2)'!$A15),2)</f>
        <v>0.03</v>
      </c>
      <c r="AY15" s="341">
        <f>ROUND(SUMIFS(Trabajo!$S:$S,Trabajo!$E:$E,'Trab_Sectores_productivos (2)'!DG$1,Trabajo!$C:$C,'Trab_Sectores_productivos (2)'!$C15,Trabajo!$A:$A,'Trab_Sectores_productivos (2)'!$A15),2)</f>
        <v>0.1</v>
      </c>
      <c r="AZ15" s="341">
        <f>ROUND(SUMIFS(Trabajo!$S:$S,Trabajo!$E:$E,'Trab_Sectores_productivos (2)'!DH$1,Trabajo!$C:$C,'Trab_Sectores_productivos (2)'!$C15,Trabajo!$A:$A,'Trab_Sectores_productivos (2)'!$A15),2)</f>
        <v>0.13</v>
      </c>
      <c r="BA15" s="341">
        <f>ROUND(SUMIFS(Trabajo!$S:$S,Trabajo!$E:$E,'Trab_Sectores_productivos (2)'!DI$1,Trabajo!$C:$C,'Trab_Sectores_productivos (2)'!$C15,Trabajo!$A:$A,'Trab_Sectores_productivos (2)'!$A15),2)</f>
        <v>0.06</v>
      </c>
      <c r="BB15" s="341">
        <f>ROUND(SUMIFS(Trabajo!$S:$S,Trabajo!$E:$E,'Trab_Sectores_productivos (2)'!DJ$1,Trabajo!$C:$C,'Trab_Sectores_productivos (2)'!$C15,Trabajo!$A:$A,'Trab_Sectores_productivos (2)'!$A15),2)</f>
        <v>0.27</v>
      </c>
      <c r="BC15" s="341">
        <f>ROUND(SUMIFS(Trabajo!$S:$S,Trabajo!$E:$E,'Trab_Sectores_productivos (2)'!DK$1,Trabajo!$C:$C,'Trab_Sectores_productivos (2)'!$C15,Trabajo!$A:$A,'Trab_Sectores_productivos (2)'!$A15),2)</f>
        <v>0.55000000000000004</v>
      </c>
      <c r="BD15" s="341">
        <f>ROUND(SUMIFS(Trabajo!$S:$S,Trabajo!$E:$E,'Trab_Sectores_productivos (2)'!DL$1,Trabajo!$C:$C,'Trab_Sectores_productivos (2)'!$C15,Trabajo!$A:$A,'Trab_Sectores_productivos (2)'!$A15),2)</f>
        <v>2.35</v>
      </c>
      <c r="BE15" s="341">
        <f>ROUND(SUMIFS(Trabajo!$S:$S,Trabajo!$E:$E,'Trab_Sectores_productivos (2)'!DM$1,Trabajo!$C:$C,'Trab_Sectores_productivos (2)'!$C15,Trabajo!$A:$A,'Trab_Sectores_productivos (2)'!$A15),2)</f>
        <v>0.27</v>
      </c>
      <c r="BF15" s="341">
        <f>ROUND(SUMIFS(Trabajo!$S:$S,Trabajo!$E:$E,'Trab_Sectores_productivos (2)'!DN$1,Trabajo!$C:$C,'Trab_Sectores_productivos (2)'!$C15,Trabajo!$A:$A,'Trab_Sectores_productivos (2)'!$A15),2)</f>
        <v>0.28999999999999998</v>
      </c>
      <c r="BG15" s="341">
        <f>ROUND(SUMIFS(Trabajo!$S:$S,Trabajo!$E:$E,'Trab_Sectores_productivos (2)'!DO$1,Trabajo!$C:$C,'Trab_Sectores_productivos (2)'!$C15,Trabajo!$A:$A,'Trab_Sectores_productivos (2)'!$A15),2)</f>
        <v>0.31</v>
      </c>
      <c r="BH15" s="341">
        <f>ROUND(SUMIFS(Trabajo!$S:$S,Trabajo!$E:$E,'Trab_Sectores_productivos (2)'!DP$1,Trabajo!$C:$C,'Trab_Sectores_productivos (2)'!$C15,Trabajo!$A:$A,'Trab_Sectores_productivos (2)'!$A15),2)</f>
        <v>0.11</v>
      </c>
      <c r="BI15" s="341">
        <f>ROUND(SUMIFS(Trabajo!$S:$S,Trabajo!$E:$E,'Trab_Sectores_productivos (2)'!DQ$1,Trabajo!$C:$C,'Trab_Sectores_productivos (2)'!$C15,Trabajo!$A:$A,'Trab_Sectores_productivos (2)'!$A15),2)</f>
        <v>0.28000000000000003</v>
      </c>
      <c r="BJ15" s="341">
        <f>ROUND(SUMIFS(Trabajo!$S:$S,Trabajo!$E:$E,'Trab_Sectores_productivos (2)'!DR$1,Trabajo!$C:$C,'Trab_Sectores_productivos (2)'!$C15,Trabajo!$A:$A,'Trab_Sectores_productivos (2)'!$A15),2)</f>
        <v>0.04</v>
      </c>
      <c r="BK15" s="341">
        <f>ROUND(SUMIFS(Trabajo!$S:$S,Trabajo!$E:$E,'Trab_Sectores_productivos (2)'!DS$1,Trabajo!$C:$C,'Trab_Sectores_productivos (2)'!$C15,Trabajo!$A:$A,'Trab_Sectores_productivos (2)'!$A15),2)</f>
        <v>0.06</v>
      </c>
      <c r="BL15" s="340">
        <f>ROUND(SUMIFS(Trabajo!$T:$T,Trabajo!$E:$E,'Trab_Sectores_productivos (2)'!DE$1,Trabajo!$C:$C,'Trab_Sectores_productivos (2)'!$C15,Trabajo!$A:$A,'Trab_Sectores_productivos (2)'!$A15),2)</f>
        <v>0.09</v>
      </c>
      <c r="BM15" s="340">
        <f>ROUND(SUMIFS(Trabajo!$T:$T,Trabajo!$E:$E,'Trab_Sectores_productivos (2)'!DF$1,Trabajo!$C:$C,'Trab_Sectores_productivos (2)'!$C15,Trabajo!$A:$A,'Trab_Sectores_productivos (2)'!$A15),2)</f>
        <v>0.01</v>
      </c>
      <c r="BN15" s="340">
        <f>ROUND(SUMIFS(Trabajo!$T:$T,Trabajo!$E:$E,'Trab_Sectores_productivos (2)'!DG$1,Trabajo!$C:$C,'Trab_Sectores_productivos (2)'!$C15,Trabajo!$A:$A,'Trab_Sectores_productivos (2)'!$A15),2)</f>
        <v>0.02</v>
      </c>
      <c r="BO15" s="340">
        <f>ROUND(SUMIFS(Trabajo!$T:$T,Trabajo!$E:$E,'Trab_Sectores_productivos (2)'!DH$1,Trabajo!$C:$C,'Trab_Sectores_productivos (2)'!$C15,Trabajo!$A:$A,'Trab_Sectores_productivos (2)'!$A15),2)</f>
        <v>0.02</v>
      </c>
      <c r="BP15" s="340">
        <f>ROUND(SUMIFS(Trabajo!$T:$T,Trabajo!$E:$E,'Trab_Sectores_productivos (2)'!DI$1,Trabajo!$C:$C,'Trab_Sectores_productivos (2)'!$C15,Trabajo!$A:$A,'Trab_Sectores_productivos (2)'!$A15),2)</f>
        <v>0.01</v>
      </c>
      <c r="BQ15" s="340">
        <f>ROUND(SUMIFS(Trabajo!$T:$T,Trabajo!$E:$E,'Trab_Sectores_productivos (2)'!DJ$1,Trabajo!$C:$C,'Trab_Sectores_productivos (2)'!$C15,Trabajo!$A:$A,'Trab_Sectores_productivos (2)'!$A15),2)</f>
        <v>0.05</v>
      </c>
      <c r="BR15" s="340">
        <f>ROUND(SUMIFS(Trabajo!$T:$T,Trabajo!$E:$E,'Trab_Sectores_productivos (2)'!DK$1,Trabajo!$C:$C,'Trab_Sectores_productivos (2)'!$C15,Trabajo!$A:$A,'Trab_Sectores_productivos (2)'!$A15),2)</f>
        <v>0.1</v>
      </c>
      <c r="BS15" s="340">
        <f>ROUND(SUMIFS(Trabajo!$T:$T,Trabajo!$E:$E,'Trab_Sectores_productivos (2)'!DL$1,Trabajo!$C:$C,'Trab_Sectores_productivos (2)'!$C15,Trabajo!$A:$A,'Trab_Sectores_productivos (2)'!$A15),2)</f>
        <v>0.41</v>
      </c>
      <c r="BT15" s="340">
        <f>ROUND(SUMIFS(Trabajo!$T:$T,Trabajo!$E:$E,'Trab_Sectores_productivos (2)'!DM$1,Trabajo!$C:$C,'Trab_Sectores_productivos (2)'!$C15,Trabajo!$A:$A,'Trab_Sectores_productivos (2)'!$A15),2)</f>
        <v>0.05</v>
      </c>
      <c r="BU15" s="340">
        <f>ROUND(SUMIFS(Trabajo!$T:$T,Trabajo!$E:$E,'Trab_Sectores_productivos (2)'!DN$1,Trabajo!$C:$C,'Trab_Sectores_productivos (2)'!$C15,Trabajo!$A:$A,'Trab_Sectores_productivos (2)'!$A15),2)</f>
        <v>0.05</v>
      </c>
      <c r="BV15" s="340">
        <f>ROUND(SUMIFS(Trabajo!$T:$T,Trabajo!$E:$E,'Trab_Sectores_productivos (2)'!DO$1,Trabajo!$C:$C,'Trab_Sectores_productivos (2)'!$C15,Trabajo!$A:$A,'Trab_Sectores_productivos (2)'!$A15),2)</f>
        <v>0.05</v>
      </c>
      <c r="BW15" s="340">
        <f>ROUND(SUMIFS(Trabajo!$T:$T,Trabajo!$E:$E,'Trab_Sectores_productivos (2)'!DP$1,Trabajo!$C:$C,'Trab_Sectores_productivos (2)'!$C15,Trabajo!$A:$A,'Trab_Sectores_productivos (2)'!$A15),2)</f>
        <v>0.02</v>
      </c>
      <c r="BX15" s="340">
        <f>ROUND(SUMIFS(Trabajo!$T:$T,Trabajo!$E:$E,'Trab_Sectores_productivos (2)'!DQ$1,Trabajo!$C:$C,'Trab_Sectores_productivos (2)'!$C15,Trabajo!$A:$A,'Trab_Sectores_productivos (2)'!$A15),2)</f>
        <v>0.05</v>
      </c>
      <c r="BY15" s="340">
        <f>ROUND(SUMIFS(Trabajo!$T:$T,Trabajo!$E:$E,'Trab_Sectores_productivos (2)'!DR$1,Trabajo!$C:$C,'Trab_Sectores_productivos (2)'!$C15,Trabajo!$A:$A,'Trab_Sectores_productivos (2)'!$A15),2)</f>
        <v>0.01</v>
      </c>
      <c r="BZ15" s="340">
        <f>ROUND(SUMIFS(Trabajo!$T:$T,Trabajo!$E:$E,'Trab_Sectores_productivos (2)'!DS$1,Trabajo!$C:$C,'Trab_Sectores_productivos (2)'!$C15,Trabajo!$A:$A,'Trab_Sectores_productivos (2)'!$A15),2)</f>
        <v>0.01</v>
      </c>
      <c r="CA15" s="341">
        <f>ROUND(SUMIFS(Trabajo!$U:$U,Trabajo!$E:$E,'Trab_Sectores_productivos (2)'!DE$1,Trabajo!$C:$C,'Trab_Sectores_productivos (2)'!$C15,Trabajo!$A:$A,'Trab_Sectores_productivos (2)'!$A15),2)</f>
        <v>18.11</v>
      </c>
      <c r="CB15" s="341">
        <f>ROUND(SUMIFS(Trabajo!$U:$U,Trabajo!$E:$E,'Trab_Sectores_productivos (2)'!DF$1,Trabajo!$C:$C,'Trab_Sectores_productivos (2)'!$C15,Trabajo!$A:$A,'Trab_Sectores_productivos (2)'!$A15),2)</f>
        <v>1.1100000000000001</v>
      </c>
      <c r="CC15" s="341">
        <f>ROUND(SUMIFS(Trabajo!$U:$U,Trabajo!$E:$E,'Trab_Sectores_productivos (2)'!DG$1,Trabajo!$C:$C,'Trab_Sectores_productivos (2)'!$C15,Trabajo!$A:$A,'Trab_Sectores_productivos (2)'!$A15),2)</f>
        <v>3.64</v>
      </c>
      <c r="CD15" s="341">
        <f>ROUND(SUMIFS(Trabajo!$U:$U,Trabajo!$E:$E,'Trab_Sectores_productivos (2)'!DH$1,Trabajo!$C:$C,'Trab_Sectores_productivos (2)'!$C15,Trabajo!$A:$A,'Trab_Sectores_productivos (2)'!$A15),2)</f>
        <v>4.54</v>
      </c>
      <c r="CE15" s="341">
        <f>ROUND(SUMIFS(Trabajo!$U:$U,Trabajo!$E:$E,'Trab_Sectores_productivos (2)'!DI$1,Trabajo!$C:$C,'Trab_Sectores_productivos (2)'!$C15,Trabajo!$A:$A,'Trab_Sectores_productivos (2)'!$A15),2)</f>
        <v>2.0499999999999998</v>
      </c>
      <c r="CF15" s="341">
        <f>ROUND(SUMIFS(Trabajo!$U:$U,Trabajo!$E:$E,'Trab_Sectores_productivos (2)'!DJ$1,Trabajo!$C:$C,'Trab_Sectores_productivos (2)'!$C15,Trabajo!$A:$A,'Trab_Sectores_productivos (2)'!$A15),2)</f>
        <v>9.25</v>
      </c>
      <c r="CG15" s="341">
        <f>ROUND(SUMIFS(Trabajo!$U:$U,Trabajo!$E:$E,'Trab_Sectores_productivos (2)'!DK$1,Trabajo!$C:$C,'Trab_Sectores_productivos (2)'!$C15,Trabajo!$A:$A,'Trab_Sectores_productivos (2)'!$A15),2)</f>
        <v>18.97</v>
      </c>
      <c r="CH15" s="341">
        <f>ROUND(SUMIFS(Trabajo!$U:$U,Trabajo!$E:$E,'Trab_Sectores_productivos (2)'!DL$1,Trabajo!$C:$C,'Trab_Sectores_productivos (2)'!$C15,Trabajo!$A:$A,'Trab_Sectores_productivos (2)'!$A15),2)</f>
        <v>81.69</v>
      </c>
      <c r="CI15" s="341">
        <f>ROUND(SUMIFS(Trabajo!$U:$U,Trabajo!$E:$E,'Trab_Sectores_productivos (2)'!DM$1,Trabajo!$C:$C,'Trab_Sectores_productivos (2)'!$C15,Trabajo!$A:$A,'Trab_Sectores_productivos (2)'!$A15),2)</f>
        <v>9.36</v>
      </c>
      <c r="CJ15" s="341">
        <f>ROUND(SUMIFS(Trabajo!$U:$U,Trabajo!$E:$E,'Trab_Sectores_productivos (2)'!DN$1,Trabajo!$C:$C,'Trab_Sectores_productivos (2)'!$C15,Trabajo!$A:$A,'Trab_Sectores_productivos (2)'!$A15),2)</f>
        <v>10.199999999999999</v>
      </c>
      <c r="CK15" s="341">
        <f>ROUND(SUMIFS(Trabajo!$U:$U,Trabajo!$E:$E,'Trab_Sectores_productivos (2)'!DO$1,Trabajo!$C:$C,'Trab_Sectores_productivos (2)'!$C15,Trabajo!$A:$A,'Trab_Sectores_productivos (2)'!$A15),2)</f>
        <v>10.61</v>
      </c>
      <c r="CL15" s="341">
        <f>ROUND(SUMIFS(Trabajo!$U:$U,Trabajo!$E:$E,'Trab_Sectores_productivos (2)'!DP$1,Trabajo!$C:$C,'Trab_Sectores_productivos (2)'!$C15,Trabajo!$A:$A,'Trab_Sectores_productivos (2)'!$A15),2)</f>
        <v>3.69</v>
      </c>
      <c r="CM15" s="341">
        <f>ROUND(SUMIFS(Trabajo!$U:$U,Trabajo!$E:$E,'Trab_Sectores_productivos (2)'!DQ$1,Trabajo!$C:$C,'Trab_Sectores_productivos (2)'!$C15,Trabajo!$A:$A,'Trab_Sectores_productivos (2)'!$A15),2)</f>
        <v>9.65</v>
      </c>
      <c r="CN15" s="341">
        <f>ROUND(SUMIFS(Trabajo!$U:$U,Trabajo!$E:$E,'Trab_Sectores_productivos (2)'!DR$1,Trabajo!$C:$C,'Trab_Sectores_productivos (2)'!$C15,Trabajo!$A:$A,'Trab_Sectores_productivos (2)'!$A15),2)</f>
        <v>1.31</v>
      </c>
      <c r="CO15" s="341">
        <f>ROUND(SUMIFS(Trabajo!$U:$U,Trabajo!$E:$E,'Trab_Sectores_productivos (2)'!DS$1,Trabajo!$C:$C,'Trab_Sectores_productivos (2)'!$C15,Trabajo!$A:$A,'Trab_Sectores_productivos (2)'!$A15),2)</f>
        <v>2.0099999999999998</v>
      </c>
      <c r="CP15" s="340">
        <f>ROUND(SUMIFS(Trabajo!$V:$V,Trabajo!$E:$E,'Trab_Sectores_productivos (2)'!DE$1,Trabajo!$C:$C,'Trab_Sectores_productivos (2)'!$C15,Trabajo!$A:$A,'Trab_Sectores_productivos (2)'!$A15),2)</f>
        <v>1.67</v>
      </c>
      <c r="CQ15" s="340">
        <f>ROUND(SUMIFS(Trabajo!$V:$V,Trabajo!$E:$E,'Trab_Sectores_productivos (2)'!DF$1,Trabajo!$C:$C,'Trab_Sectores_productivos (2)'!$C15,Trabajo!$A:$A,'Trab_Sectores_productivos (2)'!$A15),2)</f>
        <v>0.1</v>
      </c>
      <c r="CR15" s="340">
        <f>ROUND(SUMIFS(Trabajo!$V:$V,Trabajo!$E:$E,'Trab_Sectores_productivos (2)'!DG$1,Trabajo!$C:$C,'Trab_Sectores_productivos (2)'!$C15,Trabajo!$A:$A,'Trab_Sectores_productivos (2)'!$A15),2)</f>
        <v>0.34</v>
      </c>
      <c r="CS15" s="340">
        <f>ROUND(SUMIFS(Trabajo!$V:$V,Trabajo!$E:$E,'Trab_Sectores_productivos (2)'!DH$1,Trabajo!$C:$C,'Trab_Sectores_productivos (2)'!$C15,Trabajo!$A:$A,'Trab_Sectores_productivos (2)'!$A15),2)</f>
        <v>0.42</v>
      </c>
      <c r="CT15" s="340">
        <f>ROUND(SUMIFS(Trabajo!$V:$V,Trabajo!$E:$E,'Trab_Sectores_productivos (2)'!DI$1,Trabajo!$C:$C,'Trab_Sectores_productivos (2)'!$C15,Trabajo!$A:$A,'Trab_Sectores_productivos (2)'!$A15),2)</f>
        <v>0.19</v>
      </c>
      <c r="CU15" s="340">
        <f>ROUND(SUMIFS(Trabajo!$V:$V,Trabajo!$E:$E,'Trab_Sectores_productivos (2)'!DJ$1,Trabajo!$C:$C,'Trab_Sectores_productivos (2)'!$C15,Trabajo!$A:$A,'Trab_Sectores_productivos (2)'!$A15),2)</f>
        <v>0.85</v>
      </c>
      <c r="CV15" s="340">
        <f>ROUND(SUMIFS(Trabajo!$V:$V,Trabajo!$E:$E,'Trab_Sectores_productivos (2)'!DK$1,Trabajo!$C:$C,'Trab_Sectores_productivos (2)'!$C15,Trabajo!$A:$A,'Trab_Sectores_productivos (2)'!$A15),2)</f>
        <v>1.75</v>
      </c>
      <c r="CW15" s="340">
        <f>ROUND(SUMIFS(Trabajo!$V:$V,Trabajo!$E:$E,'Trab_Sectores_productivos (2)'!DL$1,Trabajo!$C:$C,'Trab_Sectores_productivos (2)'!$C15,Trabajo!$A:$A,'Trab_Sectores_productivos (2)'!$A15),2)</f>
        <v>7.53</v>
      </c>
      <c r="CX15" s="340">
        <f>ROUND(SUMIFS(Trabajo!$V:$V,Trabajo!$E:$E,'Trab_Sectores_productivos (2)'!DM$1,Trabajo!$C:$C,'Trab_Sectores_productivos (2)'!$C15,Trabajo!$A:$A,'Trab_Sectores_productivos (2)'!$A15),2)</f>
        <v>0.86</v>
      </c>
      <c r="CY15" s="340">
        <f>ROUND(SUMIFS(Trabajo!$V:$V,Trabajo!$E:$E,'Trab_Sectores_productivos (2)'!DN$1,Trabajo!$C:$C,'Trab_Sectores_productivos (2)'!$C15,Trabajo!$A:$A,'Trab_Sectores_productivos (2)'!$A15),2)</f>
        <v>0.94</v>
      </c>
      <c r="CZ15" s="340">
        <f>ROUND(SUMIFS(Trabajo!$V:$V,Trabajo!$E:$E,'Trab_Sectores_productivos (2)'!DO$1,Trabajo!$C:$C,'Trab_Sectores_productivos (2)'!$C15,Trabajo!$A:$A,'Trab_Sectores_productivos (2)'!$A15),2)</f>
        <v>0.98</v>
      </c>
      <c r="DA15" s="340">
        <f>ROUND(SUMIFS(Trabajo!$V:$V,Trabajo!$E:$E,'Trab_Sectores_productivos (2)'!DP$1,Trabajo!$C:$C,'Trab_Sectores_productivos (2)'!$C15,Trabajo!$A:$A,'Trab_Sectores_productivos (2)'!$A15),2)</f>
        <v>0.34</v>
      </c>
      <c r="DB15" s="340">
        <f>ROUND(SUMIFS(Trabajo!$V:$V,Trabajo!$E:$E,'Trab_Sectores_productivos (2)'!DQ$1,Trabajo!$C:$C,'Trab_Sectores_productivos (2)'!$C15,Trabajo!$A:$A,'Trab_Sectores_productivos (2)'!$A15),2)</f>
        <v>0.89</v>
      </c>
      <c r="DC15" s="340">
        <f>ROUND(SUMIFS(Trabajo!$V:$V,Trabajo!$E:$E,'Trab_Sectores_productivos (2)'!DR$1,Trabajo!$C:$C,'Trab_Sectores_productivos (2)'!$C15,Trabajo!$A:$A,'Trab_Sectores_productivos (2)'!$A15),2)</f>
        <v>0.12</v>
      </c>
      <c r="DD15" s="340">
        <f>ROUND(SUMIFS(Trabajo!$V:$V,Trabajo!$E:$E,'Trab_Sectores_productivos (2)'!DS$1,Trabajo!$C:$C,'Trab_Sectores_productivos (2)'!$C15,Trabajo!$A:$A,'Trab_Sectores_productivos (2)'!$A15),2)</f>
        <v>0.19</v>
      </c>
      <c r="DE15" s="343" t="s">
        <v>533</v>
      </c>
      <c r="DF15" s="343" t="s">
        <v>534</v>
      </c>
      <c r="DG15" s="343" t="s">
        <v>535</v>
      </c>
      <c r="DH15" s="343" t="s">
        <v>536</v>
      </c>
      <c r="DI15" s="343" t="s">
        <v>537</v>
      </c>
      <c r="DJ15" s="343" t="s">
        <v>538</v>
      </c>
      <c r="DK15" s="343" t="s">
        <v>539</v>
      </c>
      <c r="DL15" s="343" t="s">
        <v>540</v>
      </c>
      <c r="DM15" s="343" t="s">
        <v>541</v>
      </c>
      <c r="DN15" s="343" t="s">
        <v>542</v>
      </c>
      <c r="DO15" s="343" t="s">
        <v>543</v>
      </c>
      <c r="DP15" s="343" t="s">
        <v>544</v>
      </c>
      <c r="DQ15" s="343" t="s">
        <v>545</v>
      </c>
      <c r="DR15" s="343" t="s">
        <v>546</v>
      </c>
      <c r="DS15" s="343" t="s">
        <v>547</v>
      </c>
    </row>
    <row r="16" spans="1:123">
      <c r="A16" s="137">
        <v>2014</v>
      </c>
      <c r="B16" s="137">
        <v>3</v>
      </c>
      <c r="C16" s="137" t="s">
        <v>121</v>
      </c>
      <c r="D16" s="340">
        <f>ROUND(SUMIFS(Trabajo!$P:$P,Trabajo!$E:$E,'Trab_Sectores_productivos (2)'!DE$1,Trabajo!$C:$C,'Trab_Sectores_productivos (2)'!$C16,Trabajo!$A:$A,'Trab_Sectores_productivos (2)'!$A16),2)</f>
        <v>24.09</v>
      </c>
      <c r="E16" s="340">
        <f>ROUND(SUMIFS(Trabajo!$P:$P,Trabajo!$E:$E,'Trab_Sectores_productivos (2)'!DF$1,Trabajo!$C:$C,'Trab_Sectores_productivos (2)'!$C16,Trabajo!$A:$A,'Trab_Sectores_productivos (2)'!$A16),2)</f>
        <v>1.57</v>
      </c>
      <c r="F16" s="340">
        <f>ROUND(SUMIFS(Trabajo!$P:$P,Trabajo!$E:$E,'Trab_Sectores_productivos (2)'!DG$1,Trabajo!$C:$C,'Trab_Sectores_productivos (2)'!$C16,Trabajo!$A:$A,'Trab_Sectores_productivos (2)'!$A16),2)</f>
        <v>4.9000000000000004</v>
      </c>
      <c r="G16" s="340">
        <f>ROUND(SUMIFS(Trabajo!$P:$P,Trabajo!$E:$E,'Trab_Sectores_productivos (2)'!DH$1,Trabajo!$C:$C,'Trab_Sectores_productivos (2)'!$C16,Trabajo!$A:$A,'Trab_Sectores_productivos (2)'!$A16),2)</f>
        <v>5.44</v>
      </c>
      <c r="H16" s="340">
        <f>ROUND(SUMIFS(Trabajo!$P:$P,Trabajo!$E:$E,'Trab_Sectores_productivos (2)'!DI$1,Trabajo!$C:$C,'Trab_Sectores_productivos (2)'!$C16,Trabajo!$A:$A,'Trab_Sectores_productivos (2)'!$A16),2)</f>
        <v>2.81</v>
      </c>
      <c r="I16" s="340">
        <f>ROUND(SUMIFS(Trabajo!$P:$P,Trabajo!$E:$E,'Trab_Sectores_productivos (2)'!DJ$1,Trabajo!$C:$C,'Trab_Sectores_productivos (2)'!$C16,Trabajo!$A:$A,'Trab_Sectores_productivos (2)'!$A16),2)</f>
        <v>13.65</v>
      </c>
      <c r="J16" s="340">
        <f>ROUND(SUMIFS(Trabajo!$P:$P,Trabajo!$E:$E,'Trab_Sectores_productivos (2)'!DK$1,Trabajo!$C:$C,'Trab_Sectores_productivos (2)'!$C16,Trabajo!$A:$A,'Trab_Sectores_productivos (2)'!$A16),2)</f>
        <v>24.56</v>
      </c>
      <c r="K16" s="340">
        <f>ROUND(SUMIFS(Trabajo!$P:$P,Trabajo!$E:$E,'Trab_Sectores_productivos (2)'!DL$1,Trabajo!$C:$C,'Trab_Sectores_productivos (2)'!$C16,Trabajo!$A:$A,'Trab_Sectores_productivos (2)'!$A16),2)</f>
        <v>102.19</v>
      </c>
      <c r="L16" s="340">
        <f>ROUND(SUMIFS(Trabajo!$P:$P,Trabajo!$E:$E,'Trab_Sectores_productivos (2)'!DM$1,Trabajo!$C:$C,'Trab_Sectores_productivos (2)'!$C16,Trabajo!$A:$A,'Trab_Sectores_productivos (2)'!$A16),2)</f>
        <v>13.03</v>
      </c>
      <c r="M16" s="340">
        <f>ROUND(SUMIFS(Trabajo!$P:$P,Trabajo!$E:$E,'Trab_Sectores_productivos (2)'!DN$1,Trabajo!$C:$C,'Trab_Sectores_productivos (2)'!$C16,Trabajo!$A:$A,'Trab_Sectores_productivos (2)'!$A16),2)</f>
        <v>12.91</v>
      </c>
      <c r="N16" s="340">
        <f>ROUND(SUMIFS(Trabajo!$P:$P,Trabajo!$E:$E,'Trab_Sectores_productivos (2)'!DO$1,Trabajo!$C:$C,'Trab_Sectores_productivos (2)'!$C16,Trabajo!$A:$A,'Trab_Sectores_productivos (2)'!$A16),2)</f>
        <v>14.41</v>
      </c>
      <c r="O16" s="340">
        <f>ROUND(SUMIFS(Trabajo!$P:$P,Trabajo!$E:$E,'Trab_Sectores_productivos (2)'!DP$1,Trabajo!$C:$C,'Trab_Sectores_productivos (2)'!$C16,Trabajo!$A:$A,'Trab_Sectores_productivos (2)'!$A16),2)</f>
        <v>5</v>
      </c>
      <c r="P16" s="340">
        <f>ROUND(SUMIFS(Trabajo!$P:$P,Trabajo!$E:$E,'Trab_Sectores_productivos (2)'!DQ$1,Trabajo!$C:$C,'Trab_Sectores_productivos (2)'!$C16,Trabajo!$A:$A,'Trab_Sectores_productivos (2)'!$A16),2)</f>
        <v>12.64</v>
      </c>
      <c r="Q16" s="340">
        <f>ROUND(SUMIFS(Trabajo!$P:$P,Trabajo!$E:$E,'Trab_Sectores_productivos (2)'!DR$1,Trabajo!$C:$C,'Trab_Sectores_productivos (2)'!$C16,Trabajo!$A:$A,'Trab_Sectores_productivos (2)'!$A16),2)</f>
        <v>1.75</v>
      </c>
      <c r="R16" s="340">
        <f>ROUND(SUMIFS(Trabajo!$P:$P,Trabajo!$E:$E,'Trab_Sectores_productivos (2)'!DS$1,Trabajo!$C:$C,'Trab_Sectores_productivos (2)'!$C16,Trabajo!$A:$A,'Trab_Sectores_productivos (2)'!$A16),2)</f>
        <v>2.73</v>
      </c>
      <c r="S16" s="341">
        <f>ROUND(SUMIFS(Trabajo!$Q:$Q,Trabajo!$E:$E,'Trab_Sectores_productivos (2)'!DE$1,Trabajo!$C:$C,'Trab_Sectores_productivos (2)'!$C16,Trabajo!$A:$A,'Trab_Sectores_productivos (2)'!$A16),2)</f>
        <v>12.18</v>
      </c>
      <c r="T16" s="341">
        <f>ROUND(SUMIFS(Trabajo!$Q:$Q,Trabajo!$E:$E,'Trab_Sectores_productivos (2)'!DF$1,Trabajo!$C:$C,'Trab_Sectores_productivos (2)'!$C16,Trabajo!$A:$A,'Trab_Sectores_productivos (2)'!$A16),2)</f>
        <v>0.79</v>
      </c>
      <c r="U16" s="341">
        <f>ROUND(SUMIFS(Trabajo!$Q:$Q,Trabajo!$E:$E,'Trab_Sectores_productivos (2)'!DG$1,Trabajo!$C:$C,'Trab_Sectores_productivos (2)'!$C16,Trabajo!$A:$A,'Trab_Sectores_productivos (2)'!$A16),2)</f>
        <v>2.48</v>
      </c>
      <c r="V16" s="341">
        <f>ROUND(SUMIFS(Trabajo!$Q:$Q,Trabajo!$E:$E,'Trab_Sectores_productivos (2)'!DH$1,Trabajo!$C:$C,'Trab_Sectores_productivos (2)'!$C16,Trabajo!$A:$A,'Trab_Sectores_productivos (2)'!$A16),2)</f>
        <v>2.75</v>
      </c>
      <c r="W16" s="341">
        <f>ROUND(SUMIFS(Trabajo!$Q:$Q,Trabajo!$E:$E,'Trab_Sectores_productivos (2)'!DI$1,Trabajo!$C:$C,'Trab_Sectores_productivos (2)'!$C16,Trabajo!$A:$A,'Trab_Sectores_productivos (2)'!$A16),2)</f>
        <v>1.42</v>
      </c>
      <c r="X16" s="341">
        <f>ROUND(SUMIFS(Trabajo!$Q:$Q,Trabajo!$E:$E,'Trab_Sectores_productivos (2)'!DJ$1,Trabajo!$C:$C,'Trab_Sectores_productivos (2)'!$C16,Trabajo!$A:$A,'Trab_Sectores_productivos (2)'!$A16),2)</f>
        <v>6.9</v>
      </c>
      <c r="Y16" s="341">
        <f>ROUND(SUMIFS(Trabajo!$Q:$Q,Trabajo!$E:$E,'Trab_Sectores_productivos (2)'!DK$1,Trabajo!$C:$C,'Trab_Sectores_productivos (2)'!$C16,Trabajo!$A:$A,'Trab_Sectores_productivos (2)'!$A16),2)</f>
        <v>12.42</v>
      </c>
      <c r="Z16" s="341">
        <f>ROUND(SUMIFS(Trabajo!$Q:$Q,Trabajo!$E:$E,'Trab_Sectores_productivos (2)'!DL$1,Trabajo!$C:$C,'Trab_Sectores_productivos (2)'!$C16,Trabajo!$A:$A,'Trab_Sectores_productivos (2)'!$A16),2)</f>
        <v>51.67</v>
      </c>
      <c r="AA16" s="341">
        <f>ROUND(SUMIFS(Trabajo!$Q:$Q,Trabajo!$E:$E,'Trab_Sectores_productivos (2)'!DM$1,Trabajo!$C:$C,'Trab_Sectores_productivos (2)'!$C16,Trabajo!$A:$A,'Trab_Sectores_productivos (2)'!$A16),2)</f>
        <v>6.59</v>
      </c>
      <c r="AB16" s="341">
        <f>ROUND(SUMIFS(Trabajo!$Q:$Q,Trabajo!$E:$E,'Trab_Sectores_productivos (2)'!DN$1,Trabajo!$C:$C,'Trab_Sectores_productivos (2)'!$C16,Trabajo!$A:$A,'Trab_Sectores_productivos (2)'!$A16),2)</f>
        <v>6.53</v>
      </c>
      <c r="AC16" s="341">
        <f>ROUND(SUMIFS(Trabajo!$Q:$Q,Trabajo!$E:$E,'Trab_Sectores_productivos (2)'!DO$1,Trabajo!$C:$C,'Trab_Sectores_productivos (2)'!$C16,Trabajo!$A:$A,'Trab_Sectores_productivos (2)'!$A16),2)</f>
        <v>7.29</v>
      </c>
      <c r="AD16" s="341">
        <f>ROUND(SUMIFS(Trabajo!$Q:$Q,Trabajo!$E:$E,'Trab_Sectores_productivos (2)'!DP$1,Trabajo!$C:$C,'Trab_Sectores_productivos (2)'!$C16,Trabajo!$A:$A,'Trab_Sectores_productivos (2)'!$A16),2)</f>
        <v>2.5299999999999998</v>
      </c>
      <c r="AE16" s="341">
        <f>ROUND(SUMIFS(Trabajo!$Q:$Q,Trabajo!$E:$E,'Trab_Sectores_productivos (2)'!DQ$1,Trabajo!$C:$C,'Trab_Sectores_productivos (2)'!$C16,Trabajo!$A:$A,'Trab_Sectores_productivos (2)'!$A16),2)</f>
        <v>6.39</v>
      </c>
      <c r="AF16" s="341">
        <f>ROUND(SUMIFS(Trabajo!$Q:$Q,Trabajo!$E:$E,'Trab_Sectores_productivos (2)'!DR$1,Trabajo!$C:$C,'Trab_Sectores_productivos (2)'!$C16,Trabajo!$A:$A,'Trab_Sectores_productivos (2)'!$A16),2)</f>
        <v>0.89</v>
      </c>
      <c r="AG16" s="341">
        <f>ROUND(SUMIFS(Trabajo!$Q:$Q,Trabajo!$E:$E,'Trab_Sectores_productivos (2)'!DS$1,Trabajo!$C:$C,'Trab_Sectores_productivos (2)'!$C16,Trabajo!$A:$A,'Trab_Sectores_productivos (2)'!$A16),2)</f>
        <v>1.38</v>
      </c>
      <c r="AH16" s="340">
        <f>ROUND(SUMIFS(Trabajo!$R:$R,Trabajo!$E:$E,'Trab_Sectores_productivos (2)'!DE$1,Trabajo!$C:$C,'Trab_Sectores_productivos (2)'!$C16,Trabajo!$A:$A,'Trab_Sectores_productivos (2)'!$A16),2)</f>
        <v>9.32</v>
      </c>
      <c r="AI16" s="340">
        <f>ROUND(SUMIFS(Trabajo!$R:$R,Trabajo!$E:$E,'Trab_Sectores_productivos (2)'!DF$1,Trabajo!$C:$C,'Trab_Sectores_productivos (2)'!$C16,Trabajo!$A:$A,'Trab_Sectores_productivos (2)'!$A16),2)</f>
        <v>0.61</v>
      </c>
      <c r="AJ16" s="340">
        <f>ROUND(SUMIFS(Trabajo!$R:$R,Trabajo!$E:$E,'Trab_Sectores_productivos (2)'!DG$1,Trabajo!$C:$C,'Trab_Sectores_productivos (2)'!$C16,Trabajo!$A:$A,'Trab_Sectores_productivos (2)'!$A16),2)</f>
        <v>1.9</v>
      </c>
      <c r="AK16" s="340">
        <f>ROUND(SUMIFS(Trabajo!$R:$R,Trabajo!$E:$E,'Trab_Sectores_productivos (2)'!DH$1,Trabajo!$C:$C,'Trab_Sectores_productivos (2)'!$C16,Trabajo!$A:$A,'Trab_Sectores_productivos (2)'!$A16),2)</f>
        <v>2.11</v>
      </c>
      <c r="AL16" s="340">
        <f>ROUND(SUMIFS(Trabajo!$R:$R,Trabajo!$E:$E,'Trab_Sectores_productivos (2)'!DI$1,Trabajo!$C:$C,'Trab_Sectores_productivos (2)'!$C16,Trabajo!$A:$A,'Trab_Sectores_productivos (2)'!$A16),2)</f>
        <v>1.0900000000000001</v>
      </c>
      <c r="AM16" s="340">
        <f>ROUND(SUMIFS(Trabajo!$R:$R,Trabajo!$E:$E,'Trab_Sectores_productivos (2)'!DJ$1,Trabajo!$C:$C,'Trab_Sectores_productivos (2)'!$C16,Trabajo!$A:$A,'Trab_Sectores_productivos (2)'!$A16),2)</f>
        <v>5.28</v>
      </c>
      <c r="AN16" s="340">
        <f>ROUND(SUMIFS(Trabajo!$R:$R,Trabajo!$E:$E,'Trab_Sectores_productivos (2)'!DK$1,Trabajo!$C:$C,'Trab_Sectores_productivos (2)'!$C16,Trabajo!$A:$A,'Trab_Sectores_productivos (2)'!$A16),2)</f>
        <v>9.51</v>
      </c>
      <c r="AO16" s="340">
        <f>ROUND(SUMIFS(Trabajo!$R:$R,Trabajo!$E:$E,'Trab_Sectores_productivos (2)'!DL$1,Trabajo!$C:$C,'Trab_Sectores_productivos (2)'!$C16,Trabajo!$A:$A,'Trab_Sectores_productivos (2)'!$A16),2)</f>
        <v>39.57</v>
      </c>
      <c r="AP16" s="340">
        <f>ROUND(SUMIFS(Trabajo!$R:$R,Trabajo!$E:$E,'Trab_Sectores_productivos (2)'!DM$1,Trabajo!$C:$C,'Trab_Sectores_productivos (2)'!$C16,Trabajo!$A:$A,'Trab_Sectores_productivos (2)'!$A16),2)</f>
        <v>5.04</v>
      </c>
      <c r="AQ16" s="340">
        <f>ROUND(SUMIFS(Trabajo!$R:$R,Trabajo!$E:$E,'Trab_Sectores_productivos (2)'!DN$1,Trabajo!$C:$C,'Trab_Sectores_productivos (2)'!$C16,Trabajo!$A:$A,'Trab_Sectores_productivos (2)'!$A16),2)</f>
        <v>5</v>
      </c>
      <c r="AR16" s="340">
        <f>ROUND(SUMIFS(Trabajo!$R:$R,Trabajo!$E:$E,'Trab_Sectores_productivos (2)'!DO$1,Trabajo!$C:$C,'Trab_Sectores_productivos (2)'!$C16,Trabajo!$A:$A,'Trab_Sectores_productivos (2)'!$A16),2)</f>
        <v>5.58</v>
      </c>
      <c r="AS16" s="340">
        <f>ROUND(SUMIFS(Trabajo!$R:$R,Trabajo!$E:$E,'Trab_Sectores_productivos (2)'!DP$1,Trabajo!$C:$C,'Trab_Sectores_productivos (2)'!$C16,Trabajo!$A:$A,'Trab_Sectores_productivos (2)'!$A16),2)</f>
        <v>1.94</v>
      </c>
      <c r="AT16" s="340">
        <f>ROUND(SUMIFS(Trabajo!$R:$R,Trabajo!$E:$E,'Trab_Sectores_productivos (2)'!DQ$1,Trabajo!$C:$C,'Trab_Sectores_productivos (2)'!$C16,Trabajo!$A:$A,'Trab_Sectores_productivos (2)'!$A16),2)</f>
        <v>4.8899999999999997</v>
      </c>
      <c r="AU16" s="340">
        <f>ROUND(SUMIFS(Trabajo!$R:$R,Trabajo!$E:$E,'Trab_Sectores_productivos (2)'!DR$1,Trabajo!$C:$C,'Trab_Sectores_productivos (2)'!$C16,Trabajo!$A:$A,'Trab_Sectores_productivos (2)'!$A16),2)</f>
        <v>0.68</v>
      </c>
      <c r="AV16" s="340">
        <f>ROUND(SUMIFS(Trabajo!$R:$R,Trabajo!$E:$E,'Trab_Sectores_productivos (2)'!DS$1,Trabajo!$C:$C,'Trab_Sectores_productivos (2)'!$C16,Trabajo!$A:$A,'Trab_Sectores_productivos (2)'!$A16),2)</f>
        <v>1.06</v>
      </c>
      <c r="AW16" s="341">
        <f>ROUND(SUMIFS(Trabajo!$S:$S,Trabajo!$E:$E,'Trab_Sectores_productivos (2)'!DE$1,Trabajo!$C:$C,'Trab_Sectores_productivos (2)'!$C16,Trabajo!$A:$A,'Trab_Sectores_productivos (2)'!$A16),2)</f>
        <v>0.53</v>
      </c>
      <c r="AX16" s="341">
        <f>ROUND(SUMIFS(Trabajo!$S:$S,Trabajo!$E:$E,'Trab_Sectores_productivos (2)'!DF$1,Trabajo!$C:$C,'Trab_Sectores_productivos (2)'!$C16,Trabajo!$A:$A,'Trab_Sectores_productivos (2)'!$A16),2)</f>
        <v>0.03</v>
      </c>
      <c r="AY16" s="341">
        <f>ROUND(SUMIFS(Trabajo!$S:$S,Trabajo!$E:$E,'Trab_Sectores_productivos (2)'!DG$1,Trabajo!$C:$C,'Trab_Sectores_productivos (2)'!$C16,Trabajo!$A:$A,'Trab_Sectores_productivos (2)'!$A16),2)</f>
        <v>0.11</v>
      </c>
      <c r="AZ16" s="341">
        <f>ROUND(SUMIFS(Trabajo!$S:$S,Trabajo!$E:$E,'Trab_Sectores_productivos (2)'!DH$1,Trabajo!$C:$C,'Trab_Sectores_productivos (2)'!$C16,Trabajo!$A:$A,'Trab_Sectores_productivos (2)'!$A16),2)</f>
        <v>0.12</v>
      </c>
      <c r="BA16" s="341">
        <f>ROUND(SUMIFS(Trabajo!$S:$S,Trabajo!$E:$E,'Trab_Sectores_productivos (2)'!DI$1,Trabajo!$C:$C,'Trab_Sectores_productivos (2)'!$C16,Trabajo!$A:$A,'Trab_Sectores_productivos (2)'!$A16),2)</f>
        <v>0.06</v>
      </c>
      <c r="BB16" s="341">
        <f>ROUND(SUMIFS(Trabajo!$S:$S,Trabajo!$E:$E,'Trab_Sectores_productivos (2)'!DJ$1,Trabajo!$C:$C,'Trab_Sectores_productivos (2)'!$C16,Trabajo!$A:$A,'Trab_Sectores_productivos (2)'!$A16),2)</f>
        <v>0.3</v>
      </c>
      <c r="BC16" s="341">
        <f>ROUND(SUMIFS(Trabajo!$S:$S,Trabajo!$E:$E,'Trab_Sectores_productivos (2)'!DK$1,Trabajo!$C:$C,'Trab_Sectores_productivos (2)'!$C16,Trabajo!$A:$A,'Trab_Sectores_productivos (2)'!$A16),2)</f>
        <v>0.54</v>
      </c>
      <c r="BD16" s="341">
        <f>ROUND(SUMIFS(Trabajo!$S:$S,Trabajo!$E:$E,'Trab_Sectores_productivos (2)'!DL$1,Trabajo!$C:$C,'Trab_Sectores_productivos (2)'!$C16,Trabajo!$A:$A,'Trab_Sectores_productivos (2)'!$A16),2)</f>
        <v>2.2599999999999998</v>
      </c>
      <c r="BE16" s="341">
        <f>ROUND(SUMIFS(Trabajo!$S:$S,Trabajo!$E:$E,'Trab_Sectores_productivos (2)'!DM$1,Trabajo!$C:$C,'Trab_Sectores_productivos (2)'!$C16,Trabajo!$A:$A,'Trab_Sectores_productivos (2)'!$A16),2)</f>
        <v>0.28999999999999998</v>
      </c>
      <c r="BF16" s="341">
        <f>ROUND(SUMIFS(Trabajo!$S:$S,Trabajo!$E:$E,'Trab_Sectores_productivos (2)'!DN$1,Trabajo!$C:$C,'Trab_Sectores_productivos (2)'!$C16,Trabajo!$A:$A,'Trab_Sectores_productivos (2)'!$A16),2)</f>
        <v>0.28000000000000003</v>
      </c>
      <c r="BG16" s="341">
        <f>ROUND(SUMIFS(Trabajo!$S:$S,Trabajo!$E:$E,'Trab_Sectores_productivos (2)'!DO$1,Trabajo!$C:$C,'Trab_Sectores_productivos (2)'!$C16,Trabajo!$A:$A,'Trab_Sectores_productivos (2)'!$A16),2)</f>
        <v>0.32</v>
      </c>
      <c r="BH16" s="341">
        <f>ROUND(SUMIFS(Trabajo!$S:$S,Trabajo!$E:$E,'Trab_Sectores_productivos (2)'!DP$1,Trabajo!$C:$C,'Trab_Sectores_productivos (2)'!$C16,Trabajo!$A:$A,'Trab_Sectores_productivos (2)'!$A16),2)</f>
        <v>0.11</v>
      </c>
      <c r="BI16" s="341">
        <f>ROUND(SUMIFS(Trabajo!$S:$S,Trabajo!$E:$E,'Trab_Sectores_productivos (2)'!DQ$1,Trabajo!$C:$C,'Trab_Sectores_productivos (2)'!$C16,Trabajo!$A:$A,'Trab_Sectores_productivos (2)'!$A16),2)</f>
        <v>0.28000000000000003</v>
      </c>
      <c r="BJ16" s="341">
        <f>ROUND(SUMIFS(Trabajo!$S:$S,Trabajo!$E:$E,'Trab_Sectores_productivos (2)'!DR$1,Trabajo!$C:$C,'Trab_Sectores_productivos (2)'!$C16,Trabajo!$A:$A,'Trab_Sectores_productivos (2)'!$A16),2)</f>
        <v>0.04</v>
      </c>
      <c r="BK16" s="341">
        <f>ROUND(SUMIFS(Trabajo!$S:$S,Trabajo!$E:$E,'Trab_Sectores_productivos (2)'!DS$1,Trabajo!$C:$C,'Trab_Sectores_productivos (2)'!$C16,Trabajo!$A:$A,'Trab_Sectores_productivos (2)'!$A16),2)</f>
        <v>0.06</v>
      </c>
      <c r="BL16" s="340">
        <f>ROUND(SUMIFS(Trabajo!$T:$T,Trabajo!$E:$E,'Trab_Sectores_productivos (2)'!DE$1,Trabajo!$C:$C,'Trab_Sectores_productivos (2)'!$C16,Trabajo!$A:$A,'Trab_Sectores_productivos (2)'!$A16),2)</f>
        <v>0.09</v>
      </c>
      <c r="BM16" s="340">
        <f>ROUND(SUMIFS(Trabajo!$T:$T,Trabajo!$E:$E,'Trab_Sectores_productivos (2)'!DF$1,Trabajo!$C:$C,'Trab_Sectores_productivos (2)'!$C16,Trabajo!$A:$A,'Trab_Sectores_productivos (2)'!$A16),2)</f>
        <v>0.01</v>
      </c>
      <c r="BN16" s="340">
        <f>ROUND(SUMIFS(Trabajo!$T:$T,Trabajo!$E:$E,'Trab_Sectores_productivos (2)'!DG$1,Trabajo!$C:$C,'Trab_Sectores_productivos (2)'!$C16,Trabajo!$A:$A,'Trab_Sectores_productivos (2)'!$A16),2)</f>
        <v>0.02</v>
      </c>
      <c r="BO16" s="340">
        <f>ROUND(SUMIFS(Trabajo!$T:$T,Trabajo!$E:$E,'Trab_Sectores_productivos (2)'!DH$1,Trabajo!$C:$C,'Trab_Sectores_productivos (2)'!$C16,Trabajo!$A:$A,'Trab_Sectores_productivos (2)'!$A16),2)</f>
        <v>0.02</v>
      </c>
      <c r="BP16" s="340">
        <f>ROUND(SUMIFS(Trabajo!$T:$T,Trabajo!$E:$E,'Trab_Sectores_productivos (2)'!DI$1,Trabajo!$C:$C,'Trab_Sectores_productivos (2)'!$C16,Trabajo!$A:$A,'Trab_Sectores_productivos (2)'!$A16),2)</f>
        <v>0.01</v>
      </c>
      <c r="BQ16" s="340">
        <f>ROUND(SUMIFS(Trabajo!$T:$T,Trabajo!$E:$E,'Trab_Sectores_productivos (2)'!DJ$1,Trabajo!$C:$C,'Trab_Sectores_productivos (2)'!$C16,Trabajo!$A:$A,'Trab_Sectores_productivos (2)'!$A16),2)</f>
        <v>0.05</v>
      </c>
      <c r="BR16" s="340">
        <f>ROUND(SUMIFS(Trabajo!$T:$T,Trabajo!$E:$E,'Trab_Sectores_productivos (2)'!DK$1,Trabajo!$C:$C,'Trab_Sectores_productivos (2)'!$C16,Trabajo!$A:$A,'Trab_Sectores_productivos (2)'!$A16),2)</f>
        <v>0.1</v>
      </c>
      <c r="BS16" s="340">
        <f>ROUND(SUMIFS(Trabajo!$T:$T,Trabajo!$E:$E,'Trab_Sectores_productivos (2)'!DL$1,Trabajo!$C:$C,'Trab_Sectores_productivos (2)'!$C16,Trabajo!$A:$A,'Trab_Sectores_productivos (2)'!$A16),2)</f>
        <v>0.4</v>
      </c>
      <c r="BT16" s="340">
        <f>ROUND(SUMIFS(Trabajo!$T:$T,Trabajo!$E:$E,'Trab_Sectores_productivos (2)'!DM$1,Trabajo!$C:$C,'Trab_Sectores_productivos (2)'!$C16,Trabajo!$A:$A,'Trab_Sectores_productivos (2)'!$A16),2)</f>
        <v>0.05</v>
      </c>
      <c r="BU16" s="340">
        <f>ROUND(SUMIFS(Trabajo!$T:$T,Trabajo!$E:$E,'Trab_Sectores_productivos (2)'!DN$1,Trabajo!$C:$C,'Trab_Sectores_productivos (2)'!$C16,Trabajo!$A:$A,'Trab_Sectores_productivos (2)'!$A16),2)</f>
        <v>0.05</v>
      </c>
      <c r="BV16" s="340">
        <f>ROUND(SUMIFS(Trabajo!$T:$T,Trabajo!$E:$E,'Trab_Sectores_productivos (2)'!DO$1,Trabajo!$C:$C,'Trab_Sectores_productivos (2)'!$C16,Trabajo!$A:$A,'Trab_Sectores_productivos (2)'!$A16),2)</f>
        <v>0.06</v>
      </c>
      <c r="BW16" s="340">
        <f>ROUND(SUMIFS(Trabajo!$T:$T,Trabajo!$E:$E,'Trab_Sectores_productivos (2)'!DP$1,Trabajo!$C:$C,'Trab_Sectores_productivos (2)'!$C16,Trabajo!$A:$A,'Trab_Sectores_productivos (2)'!$A16),2)</f>
        <v>0.02</v>
      </c>
      <c r="BX16" s="340">
        <f>ROUND(SUMIFS(Trabajo!$T:$T,Trabajo!$E:$E,'Trab_Sectores_productivos (2)'!DQ$1,Trabajo!$C:$C,'Trab_Sectores_productivos (2)'!$C16,Trabajo!$A:$A,'Trab_Sectores_productivos (2)'!$A16),2)</f>
        <v>0.05</v>
      </c>
      <c r="BY16" s="340">
        <f>ROUND(SUMIFS(Trabajo!$T:$T,Trabajo!$E:$E,'Trab_Sectores_productivos (2)'!DR$1,Trabajo!$C:$C,'Trab_Sectores_productivos (2)'!$C16,Trabajo!$A:$A,'Trab_Sectores_productivos (2)'!$A16),2)</f>
        <v>0.01</v>
      </c>
      <c r="BZ16" s="340">
        <f>ROUND(SUMIFS(Trabajo!$T:$T,Trabajo!$E:$E,'Trab_Sectores_productivos (2)'!DS$1,Trabajo!$C:$C,'Trab_Sectores_productivos (2)'!$C16,Trabajo!$A:$A,'Trab_Sectores_productivos (2)'!$A16),2)</f>
        <v>0.01</v>
      </c>
      <c r="CA16" s="341">
        <f>ROUND(SUMIFS(Trabajo!$U:$U,Trabajo!$E:$E,'Trab_Sectores_productivos (2)'!DE$1,Trabajo!$C:$C,'Trab_Sectores_productivos (2)'!$C16,Trabajo!$A:$A,'Trab_Sectores_productivos (2)'!$A16),2)</f>
        <v>18.48</v>
      </c>
      <c r="CB16" s="341">
        <f>ROUND(SUMIFS(Trabajo!$U:$U,Trabajo!$E:$E,'Trab_Sectores_productivos (2)'!DF$1,Trabajo!$C:$C,'Trab_Sectores_productivos (2)'!$C16,Trabajo!$A:$A,'Trab_Sectores_productivos (2)'!$A16),2)</f>
        <v>1.21</v>
      </c>
      <c r="CC16" s="341">
        <f>ROUND(SUMIFS(Trabajo!$U:$U,Trabajo!$E:$E,'Trab_Sectores_productivos (2)'!DG$1,Trabajo!$C:$C,'Trab_Sectores_productivos (2)'!$C16,Trabajo!$A:$A,'Trab_Sectores_productivos (2)'!$A16),2)</f>
        <v>3.76</v>
      </c>
      <c r="CD16" s="341">
        <f>ROUND(SUMIFS(Trabajo!$U:$U,Trabajo!$E:$E,'Trab_Sectores_productivos (2)'!DH$1,Trabajo!$C:$C,'Trab_Sectores_productivos (2)'!$C16,Trabajo!$A:$A,'Trab_Sectores_productivos (2)'!$A16),2)</f>
        <v>4.18</v>
      </c>
      <c r="CE16" s="341">
        <f>ROUND(SUMIFS(Trabajo!$U:$U,Trabajo!$E:$E,'Trab_Sectores_productivos (2)'!DI$1,Trabajo!$C:$C,'Trab_Sectores_productivos (2)'!$C16,Trabajo!$A:$A,'Trab_Sectores_productivos (2)'!$A16),2)</f>
        <v>2.15</v>
      </c>
      <c r="CF16" s="341">
        <f>ROUND(SUMIFS(Trabajo!$U:$U,Trabajo!$E:$E,'Trab_Sectores_productivos (2)'!DJ$1,Trabajo!$C:$C,'Trab_Sectores_productivos (2)'!$C16,Trabajo!$A:$A,'Trab_Sectores_productivos (2)'!$A16),2)</f>
        <v>10.47</v>
      </c>
      <c r="CG16" s="341">
        <f>ROUND(SUMIFS(Trabajo!$U:$U,Trabajo!$E:$E,'Trab_Sectores_productivos (2)'!DK$1,Trabajo!$C:$C,'Trab_Sectores_productivos (2)'!$C16,Trabajo!$A:$A,'Trab_Sectores_productivos (2)'!$A16),2)</f>
        <v>18.84</v>
      </c>
      <c r="CH16" s="341">
        <f>ROUND(SUMIFS(Trabajo!$U:$U,Trabajo!$E:$E,'Trab_Sectores_productivos (2)'!DL$1,Trabajo!$C:$C,'Trab_Sectores_productivos (2)'!$C16,Trabajo!$A:$A,'Trab_Sectores_productivos (2)'!$A16),2)</f>
        <v>78.400000000000006</v>
      </c>
      <c r="CI16" s="341">
        <f>ROUND(SUMIFS(Trabajo!$U:$U,Trabajo!$E:$E,'Trab_Sectores_productivos (2)'!DM$1,Trabajo!$C:$C,'Trab_Sectores_productivos (2)'!$C16,Trabajo!$A:$A,'Trab_Sectores_productivos (2)'!$A16),2)</f>
        <v>9.99</v>
      </c>
      <c r="CJ16" s="341">
        <f>ROUND(SUMIFS(Trabajo!$U:$U,Trabajo!$E:$E,'Trab_Sectores_productivos (2)'!DN$1,Trabajo!$C:$C,'Trab_Sectores_productivos (2)'!$C16,Trabajo!$A:$A,'Trab_Sectores_productivos (2)'!$A16),2)</f>
        <v>9.91</v>
      </c>
      <c r="CK16" s="341">
        <f>ROUND(SUMIFS(Trabajo!$U:$U,Trabajo!$E:$E,'Trab_Sectores_productivos (2)'!DO$1,Trabajo!$C:$C,'Trab_Sectores_productivos (2)'!$C16,Trabajo!$A:$A,'Trab_Sectores_productivos (2)'!$A16),2)</f>
        <v>11.05</v>
      </c>
      <c r="CL16" s="341">
        <f>ROUND(SUMIFS(Trabajo!$U:$U,Trabajo!$E:$E,'Trab_Sectores_productivos (2)'!DP$1,Trabajo!$C:$C,'Trab_Sectores_productivos (2)'!$C16,Trabajo!$A:$A,'Trab_Sectores_productivos (2)'!$A16),2)</f>
        <v>3.84</v>
      </c>
      <c r="CM16" s="341">
        <f>ROUND(SUMIFS(Trabajo!$U:$U,Trabajo!$E:$E,'Trab_Sectores_productivos (2)'!DQ$1,Trabajo!$C:$C,'Trab_Sectores_productivos (2)'!$C16,Trabajo!$A:$A,'Trab_Sectores_productivos (2)'!$A16),2)</f>
        <v>9.6999999999999993</v>
      </c>
      <c r="CN16" s="341">
        <f>ROUND(SUMIFS(Trabajo!$U:$U,Trabajo!$E:$E,'Trab_Sectores_productivos (2)'!DR$1,Trabajo!$C:$C,'Trab_Sectores_productivos (2)'!$C16,Trabajo!$A:$A,'Trab_Sectores_productivos (2)'!$A16),2)</f>
        <v>1.34</v>
      </c>
      <c r="CO16" s="341">
        <f>ROUND(SUMIFS(Trabajo!$U:$U,Trabajo!$E:$E,'Trab_Sectores_productivos (2)'!DS$1,Trabajo!$C:$C,'Trab_Sectores_productivos (2)'!$C16,Trabajo!$A:$A,'Trab_Sectores_productivos (2)'!$A16),2)</f>
        <v>2.09</v>
      </c>
      <c r="CP16" s="340">
        <f>ROUND(SUMIFS(Trabajo!$V:$V,Trabajo!$E:$E,'Trab_Sectores_productivos (2)'!DE$1,Trabajo!$C:$C,'Trab_Sectores_productivos (2)'!$C16,Trabajo!$A:$A,'Trab_Sectores_productivos (2)'!$A16),2)</f>
        <v>1.7</v>
      </c>
      <c r="CQ16" s="340">
        <f>ROUND(SUMIFS(Trabajo!$V:$V,Trabajo!$E:$E,'Trab_Sectores_productivos (2)'!DF$1,Trabajo!$C:$C,'Trab_Sectores_productivos (2)'!$C16,Trabajo!$A:$A,'Trab_Sectores_productivos (2)'!$A16),2)</f>
        <v>0.11</v>
      </c>
      <c r="CR16" s="340">
        <f>ROUND(SUMIFS(Trabajo!$V:$V,Trabajo!$E:$E,'Trab_Sectores_productivos (2)'!DG$1,Trabajo!$C:$C,'Trab_Sectores_productivos (2)'!$C16,Trabajo!$A:$A,'Trab_Sectores_productivos (2)'!$A16),2)</f>
        <v>0.35</v>
      </c>
      <c r="CS16" s="340">
        <f>ROUND(SUMIFS(Trabajo!$V:$V,Trabajo!$E:$E,'Trab_Sectores_productivos (2)'!DH$1,Trabajo!$C:$C,'Trab_Sectores_productivos (2)'!$C16,Trabajo!$A:$A,'Trab_Sectores_productivos (2)'!$A16),2)</f>
        <v>0.39</v>
      </c>
      <c r="CT16" s="340">
        <f>ROUND(SUMIFS(Trabajo!$V:$V,Trabajo!$E:$E,'Trab_Sectores_productivos (2)'!DI$1,Trabajo!$C:$C,'Trab_Sectores_productivos (2)'!$C16,Trabajo!$A:$A,'Trab_Sectores_productivos (2)'!$A16),2)</f>
        <v>0.2</v>
      </c>
      <c r="CU16" s="340">
        <f>ROUND(SUMIFS(Trabajo!$V:$V,Trabajo!$E:$E,'Trab_Sectores_productivos (2)'!DJ$1,Trabajo!$C:$C,'Trab_Sectores_productivos (2)'!$C16,Trabajo!$A:$A,'Trab_Sectores_productivos (2)'!$A16),2)</f>
        <v>0.97</v>
      </c>
      <c r="CV16" s="340">
        <f>ROUND(SUMIFS(Trabajo!$V:$V,Trabajo!$E:$E,'Trab_Sectores_productivos (2)'!DK$1,Trabajo!$C:$C,'Trab_Sectores_productivos (2)'!$C16,Trabajo!$A:$A,'Trab_Sectores_productivos (2)'!$A16),2)</f>
        <v>1.74</v>
      </c>
      <c r="CW16" s="340">
        <f>ROUND(SUMIFS(Trabajo!$V:$V,Trabajo!$E:$E,'Trab_Sectores_productivos (2)'!DL$1,Trabajo!$C:$C,'Trab_Sectores_productivos (2)'!$C16,Trabajo!$A:$A,'Trab_Sectores_productivos (2)'!$A16),2)</f>
        <v>7.23</v>
      </c>
      <c r="CX16" s="340">
        <f>ROUND(SUMIFS(Trabajo!$V:$V,Trabajo!$E:$E,'Trab_Sectores_productivos (2)'!DM$1,Trabajo!$C:$C,'Trab_Sectores_productivos (2)'!$C16,Trabajo!$A:$A,'Trab_Sectores_productivos (2)'!$A16),2)</f>
        <v>0.92</v>
      </c>
      <c r="CY16" s="340">
        <f>ROUND(SUMIFS(Trabajo!$V:$V,Trabajo!$E:$E,'Trab_Sectores_productivos (2)'!DN$1,Trabajo!$C:$C,'Trab_Sectores_productivos (2)'!$C16,Trabajo!$A:$A,'Trab_Sectores_productivos (2)'!$A16),2)</f>
        <v>0.91</v>
      </c>
      <c r="CZ16" s="340">
        <f>ROUND(SUMIFS(Trabajo!$V:$V,Trabajo!$E:$E,'Trab_Sectores_productivos (2)'!DO$1,Trabajo!$C:$C,'Trab_Sectores_productivos (2)'!$C16,Trabajo!$A:$A,'Trab_Sectores_productivos (2)'!$A16),2)</f>
        <v>1.02</v>
      </c>
      <c r="DA16" s="340">
        <f>ROUND(SUMIFS(Trabajo!$V:$V,Trabajo!$E:$E,'Trab_Sectores_productivos (2)'!DP$1,Trabajo!$C:$C,'Trab_Sectores_productivos (2)'!$C16,Trabajo!$A:$A,'Trab_Sectores_productivos (2)'!$A16),2)</f>
        <v>0.35</v>
      </c>
      <c r="DB16" s="340">
        <f>ROUND(SUMIFS(Trabajo!$V:$V,Trabajo!$E:$E,'Trab_Sectores_productivos (2)'!DQ$1,Trabajo!$C:$C,'Trab_Sectores_productivos (2)'!$C16,Trabajo!$A:$A,'Trab_Sectores_productivos (2)'!$A16),2)</f>
        <v>0.89</v>
      </c>
      <c r="DC16" s="340">
        <f>ROUND(SUMIFS(Trabajo!$V:$V,Trabajo!$E:$E,'Trab_Sectores_productivos (2)'!DR$1,Trabajo!$C:$C,'Trab_Sectores_productivos (2)'!$C16,Trabajo!$A:$A,'Trab_Sectores_productivos (2)'!$A16),2)</f>
        <v>0.12</v>
      </c>
      <c r="DD16" s="340">
        <f>ROUND(SUMIFS(Trabajo!$V:$V,Trabajo!$E:$E,'Trab_Sectores_productivos (2)'!DS$1,Trabajo!$C:$C,'Trab_Sectores_productivos (2)'!$C16,Trabajo!$A:$A,'Trab_Sectores_productivos (2)'!$A16),2)</f>
        <v>0.19</v>
      </c>
    </row>
    <row r="17" spans="1:123">
      <c r="A17" s="137">
        <v>2014</v>
      </c>
      <c r="B17" s="137">
        <v>4</v>
      </c>
      <c r="C17" s="137" t="s">
        <v>122</v>
      </c>
      <c r="D17" s="340">
        <f>ROUND(SUMIFS(Trabajo!$P:$P,Trabajo!$E:$E,'Trab_Sectores_productivos (2)'!DE$1,Trabajo!$C:$C,'Trab_Sectores_productivos (2)'!$C17,Trabajo!$A:$A,'Trab_Sectores_productivos (2)'!$A17),2)</f>
        <v>25.04</v>
      </c>
      <c r="E17" s="340">
        <f>ROUND(SUMIFS(Trabajo!$P:$P,Trabajo!$E:$E,'Trab_Sectores_productivos (2)'!DF$1,Trabajo!$C:$C,'Trab_Sectores_productivos (2)'!$C17,Trabajo!$A:$A,'Trab_Sectores_productivos (2)'!$A17),2)</f>
        <v>1.58</v>
      </c>
      <c r="F17" s="340">
        <f>ROUND(SUMIFS(Trabajo!$P:$P,Trabajo!$E:$E,'Trab_Sectores_productivos (2)'!DG$1,Trabajo!$C:$C,'Trab_Sectores_productivos (2)'!$C17,Trabajo!$A:$A,'Trab_Sectores_productivos (2)'!$A17),2)</f>
        <v>4.88</v>
      </c>
      <c r="G17" s="340">
        <f>ROUND(SUMIFS(Trabajo!$P:$P,Trabajo!$E:$E,'Trab_Sectores_productivos (2)'!DH$1,Trabajo!$C:$C,'Trab_Sectores_productivos (2)'!$C17,Trabajo!$A:$A,'Trab_Sectores_productivos (2)'!$A17),2)</f>
        <v>5.58</v>
      </c>
      <c r="H17" s="340">
        <f>ROUND(SUMIFS(Trabajo!$P:$P,Trabajo!$E:$E,'Trab_Sectores_productivos (2)'!DI$1,Trabajo!$C:$C,'Trab_Sectores_productivos (2)'!$C17,Trabajo!$A:$A,'Trab_Sectores_productivos (2)'!$A17),2)</f>
        <v>2.98</v>
      </c>
      <c r="I17" s="340">
        <f>ROUND(SUMIFS(Trabajo!$P:$P,Trabajo!$E:$E,'Trab_Sectores_productivos (2)'!DJ$1,Trabajo!$C:$C,'Trab_Sectores_productivos (2)'!$C17,Trabajo!$A:$A,'Trab_Sectores_productivos (2)'!$A17),2)</f>
        <v>13.73</v>
      </c>
      <c r="J17" s="340">
        <f>ROUND(SUMIFS(Trabajo!$P:$P,Trabajo!$E:$E,'Trab_Sectores_productivos (2)'!DK$1,Trabajo!$C:$C,'Trab_Sectores_productivos (2)'!$C17,Trabajo!$A:$A,'Trab_Sectores_productivos (2)'!$A17),2)</f>
        <v>23.89</v>
      </c>
      <c r="K17" s="340">
        <f>ROUND(SUMIFS(Trabajo!$P:$P,Trabajo!$E:$E,'Trab_Sectores_productivos (2)'!DL$1,Trabajo!$C:$C,'Trab_Sectores_productivos (2)'!$C17,Trabajo!$A:$A,'Trab_Sectores_productivos (2)'!$A17),2)</f>
        <v>106.41</v>
      </c>
      <c r="L17" s="340">
        <f>ROUND(SUMIFS(Trabajo!$P:$P,Trabajo!$E:$E,'Trab_Sectores_productivos (2)'!DM$1,Trabajo!$C:$C,'Trab_Sectores_productivos (2)'!$C17,Trabajo!$A:$A,'Trab_Sectores_productivos (2)'!$A17),2)</f>
        <v>11.74</v>
      </c>
      <c r="M17" s="340">
        <f>ROUND(SUMIFS(Trabajo!$P:$P,Trabajo!$E:$E,'Trab_Sectores_productivos (2)'!DN$1,Trabajo!$C:$C,'Trab_Sectores_productivos (2)'!$C17,Trabajo!$A:$A,'Trab_Sectores_productivos (2)'!$A17),2)</f>
        <v>12.36</v>
      </c>
      <c r="N17" s="340">
        <f>ROUND(SUMIFS(Trabajo!$P:$P,Trabajo!$E:$E,'Trab_Sectores_productivos (2)'!DO$1,Trabajo!$C:$C,'Trab_Sectores_productivos (2)'!$C17,Trabajo!$A:$A,'Trab_Sectores_productivos (2)'!$A17),2)</f>
        <v>14.16</v>
      </c>
      <c r="O17" s="340">
        <f>ROUND(SUMIFS(Trabajo!$P:$P,Trabajo!$E:$E,'Trab_Sectores_productivos (2)'!DP$1,Trabajo!$C:$C,'Trab_Sectores_productivos (2)'!$C17,Trabajo!$A:$A,'Trab_Sectores_productivos (2)'!$A17),2)</f>
        <v>4.8499999999999996</v>
      </c>
      <c r="P17" s="340">
        <f>ROUND(SUMIFS(Trabajo!$P:$P,Trabajo!$E:$E,'Trab_Sectores_productivos (2)'!DQ$1,Trabajo!$C:$C,'Trab_Sectores_productivos (2)'!$C17,Trabajo!$A:$A,'Trab_Sectores_productivos (2)'!$A17),2)</f>
        <v>12.28</v>
      </c>
      <c r="Q17" s="340">
        <f>ROUND(SUMIFS(Trabajo!$P:$P,Trabajo!$E:$E,'Trab_Sectores_productivos (2)'!DR$1,Trabajo!$C:$C,'Trab_Sectores_productivos (2)'!$C17,Trabajo!$A:$A,'Trab_Sectores_productivos (2)'!$A17),2)</f>
        <v>1.81</v>
      </c>
      <c r="R17" s="340">
        <f>ROUND(SUMIFS(Trabajo!$P:$P,Trabajo!$E:$E,'Trab_Sectores_productivos (2)'!DS$1,Trabajo!$C:$C,'Trab_Sectores_productivos (2)'!$C17,Trabajo!$A:$A,'Trab_Sectores_productivos (2)'!$A17),2)</f>
        <v>2.39</v>
      </c>
      <c r="S17" s="341">
        <f>ROUND(SUMIFS(Trabajo!$Q:$Q,Trabajo!$E:$E,'Trab_Sectores_productivos (2)'!DE$1,Trabajo!$C:$C,'Trab_Sectores_productivos (2)'!$C17,Trabajo!$A:$A,'Trab_Sectores_productivos (2)'!$A17),2)</f>
        <v>12.66</v>
      </c>
      <c r="T17" s="341">
        <f>ROUND(SUMIFS(Trabajo!$Q:$Q,Trabajo!$E:$E,'Trab_Sectores_productivos (2)'!DF$1,Trabajo!$C:$C,'Trab_Sectores_productivos (2)'!$C17,Trabajo!$A:$A,'Trab_Sectores_productivos (2)'!$A17),2)</f>
        <v>0.8</v>
      </c>
      <c r="U17" s="341">
        <f>ROUND(SUMIFS(Trabajo!$Q:$Q,Trabajo!$E:$E,'Trab_Sectores_productivos (2)'!DG$1,Trabajo!$C:$C,'Trab_Sectores_productivos (2)'!$C17,Trabajo!$A:$A,'Trab_Sectores_productivos (2)'!$A17),2)</f>
        <v>2.4700000000000002</v>
      </c>
      <c r="V17" s="341">
        <f>ROUND(SUMIFS(Trabajo!$Q:$Q,Trabajo!$E:$E,'Trab_Sectores_productivos (2)'!DH$1,Trabajo!$C:$C,'Trab_Sectores_productivos (2)'!$C17,Trabajo!$A:$A,'Trab_Sectores_productivos (2)'!$A17),2)</f>
        <v>2.82</v>
      </c>
      <c r="W17" s="341">
        <f>ROUND(SUMIFS(Trabajo!$Q:$Q,Trabajo!$E:$E,'Trab_Sectores_productivos (2)'!DI$1,Trabajo!$C:$C,'Trab_Sectores_productivos (2)'!$C17,Trabajo!$A:$A,'Trab_Sectores_productivos (2)'!$A17),2)</f>
        <v>1.51</v>
      </c>
      <c r="X17" s="341">
        <f>ROUND(SUMIFS(Trabajo!$Q:$Q,Trabajo!$E:$E,'Trab_Sectores_productivos (2)'!DJ$1,Trabajo!$C:$C,'Trab_Sectores_productivos (2)'!$C17,Trabajo!$A:$A,'Trab_Sectores_productivos (2)'!$A17),2)</f>
        <v>6.94</v>
      </c>
      <c r="Y17" s="341">
        <f>ROUND(SUMIFS(Trabajo!$Q:$Q,Trabajo!$E:$E,'Trab_Sectores_productivos (2)'!DK$1,Trabajo!$C:$C,'Trab_Sectores_productivos (2)'!$C17,Trabajo!$A:$A,'Trab_Sectores_productivos (2)'!$A17),2)</f>
        <v>12.08</v>
      </c>
      <c r="Z17" s="341">
        <f>ROUND(SUMIFS(Trabajo!$Q:$Q,Trabajo!$E:$E,'Trab_Sectores_productivos (2)'!DL$1,Trabajo!$C:$C,'Trab_Sectores_productivos (2)'!$C17,Trabajo!$A:$A,'Trab_Sectores_productivos (2)'!$A17),2)</f>
        <v>53.8</v>
      </c>
      <c r="AA17" s="341">
        <f>ROUND(SUMIFS(Trabajo!$Q:$Q,Trabajo!$E:$E,'Trab_Sectores_productivos (2)'!DM$1,Trabajo!$C:$C,'Trab_Sectores_productivos (2)'!$C17,Trabajo!$A:$A,'Trab_Sectores_productivos (2)'!$A17),2)</f>
        <v>5.94</v>
      </c>
      <c r="AB17" s="341">
        <f>ROUND(SUMIFS(Trabajo!$Q:$Q,Trabajo!$E:$E,'Trab_Sectores_productivos (2)'!DN$1,Trabajo!$C:$C,'Trab_Sectores_productivos (2)'!$C17,Trabajo!$A:$A,'Trab_Sectores_productivos (2)'!$A17),2)</f>
        <v>6.25</v>
      </c>
      <c r="AC17" s="341">
        <f>ROUND(SUMIFS(Trabajo!$Q:$Q,Trabajo!$E:$E,'Trab_Sectores_productivos (2)'!DO$1,Trabajo!$C:$C,'Trab_Sectores_productivos (2)'!$C17,Trabajo!$A:$A,'Trab_Sectores_productivos (2)'!$A17),2)</f>
        <v>7.16</v>
      </c>
      <c r="AD17" s="341">
        <f>ROUND(SUMIFS(Trabajo!$Q:$Q,Trabajo!$E:$E,'Trab_Sectores_productivos (2)'!DP$1,Trabajo!$C:$C,'Trab_Sectores_productivos (2)'!$C17,Trabajo!$A:$A,'Trab_Sectores_productivos (2)'!$A17),2)</f>
        <v>2.4500000000000002</v>
      </c>
      <c r="AE17" s="341">
        <f>ROUND(SUMIFS(Trabajo!$Q:$Q,Trabajo!$E:$E,'Trab_Sectores_productivos (2)'!DQ$1,Trabajo!$C:$C,'Trab_Sectores_productivos (2)'!$C17,Trabajo!$A:$A,'Trab_Sectores_productivos (2)'!$A17),2)</f>
        <v>6.21</v>
      </c>
      <c r="AF17" s="341">
        <f>ROUND(SUMIFS(Trabajo!$Q:$Q,Trabajo!$E:$E,'Trab_Sectores_productivos (2)'!DR$1,Trabajo!$C:$C,'Trab_Sectores_productivos (2)'!$C17,Trabajo!$A:$A,'Trab_Sectores_productivos (2)'!$A17),2)</f>
        <v>0.91</v>
      </c>
      <c r="AG17" s="341">
        <f>ROUND(SUMIFS(Trabajo!$Q:$Q,Trabajo!$E:$E,'Trab_Sectores_productivos (2)'!DS$1,Trabajo!$C:$C,'Trab_Sectores_productivos (2)'!$C17,Trabajo!$A:$A,'Trab_Sectores_productivos (2)'!$A17),2)</f>
        <v>1.21</v>
      </c>
      <c r="AH17" s="340">
        <f>ROUND(SUMIFS(Trabajo!$R:$R,Trabajo!$E:$E,'Trab_Sectores_productivos (2)'!DE$1,Trabajo!$C:$C,'Trab_Sectores_productivos (2)'!$C17,Trabajo!$A:$A,'Trab_Sectores_productivos (2)'!$A17),2)</f>
        <v>9.6999999999999993</v>
      </c>
      <c r="AI17" s="340">
        <f>ROUND(SUMIFS(Trabajo!$R:$R,Trabajo!$E:$E,'Trab_Sectores_productivos (2)'!DF$1,Trabajo!$C:$C,'Trab_Sectores_productivos (2)'!$C17,Trabajo!$A:$A,'Trab_Sectores_productivos (2)'!$A17),2)</f>
        <v>0.61</v>
      </c>
      <c r="AJ17" s="340">
        <f>ROUND(SUMIFS(Trabajo!$R:$R,Trabajo!$E:$E,'Trab_Sectores_productivos (2)'!DG$1,Trabajo!$C:$C,'Trab_Sectores_productivos (2)'!$C17,Trabajo!$A:$A,'Trab_Sectores_productivos (2)'!$A17),2)</f>
        <v>1.89</v>
      </c>
      <c r="AK17" s="340">
        <f>ROUND(SUMIFS(Trabajo!$R:$R,Trabajo!$E:$E,'Trab_Sectores_productivos (2)'!DH$1,Trabajo!$C:$C,'Trab_Sectores_productivos (2)'!$C17,Trabajo!$A:$A,'Trab_Sectores_productivos (2)'!$A17),2)</f>
        <v>2.16</v>
      </c>
      <c r="AL17" s="340">
        <f>ROUND(SUMIFS(Trabajo!$R:$R,Trabajo!$E:$E,'Trab_Sectores_productivos (2)'!DI$1,Trabajo!$C:$C,'Trab_Sectores_productivos (2)'!$C17,Trabajo!$A:$A,'Trab_Sectores_productivos (2)'!$A17),2)</f>
        <v>1.1499999999999999</v>
      </c>
      <c r="AM17" s="340">
        <f>ROUND(SUMIFS(Trabajo!$R:$R,Trabajo!$E:$E,'Trab_Sectores_productivos (2)'!DJ$1,Trabajo!$C:$C,'Trab_Sectores_productivos (2)'!$C17,Trabajo!$A:$A,'Trab_Sectores_productivos (2)'!$A17),2)</f>
        <v>5.31</v>
      </c>
      <c r="AN17" s="340">
        <f>ROUND(SUMIFS(Trabajo!$R:$R,Trabajo!$E:$E,'Trab_Sectores_productivos (2)'!DK$1,Trabajo!$C:$C,'Trab_Sectores_productivos (2)'!$C17,Trabajo!$A:$A,'Trab_Sectores_productivos (2)'!$A17),2)</f>
        <v>9.25</v>
      </c>
      <c r="AO17" s="340">
        <f>ROUND(SUMIFS(Trabajo!$R:$R,Trabajo!$E:$E,'Trab_Sectores_productivos (2)'!DL$1,Trabajo!$C:$C,'Trab_Sectores_productivos (2)'!$C17,Trabajo!$A:$A,'Trab_Sectores_productivos (2)'!$A17),2)</f>
        <v>41.2</v>
      </c>
      <c r="AP17" s="340">
        <f>ROUND(SUMIFS(Trabajo!$R:$R,Trabajo!$E:$E,'Trab_Sectores_productivos (2)'!DM$1,Trabajo!$C:$C,'Trab_Sectores_productivos (2)'!$C17,Trabajo!$A:$A,'Trab_Sectores_productivos (2)'!$A17),2)</f>
        <v>4.55</v>
      </c>
      <c r="AQ17" s="340">
        <f>ROUND(SUMIFS(Trabajo!$R:$R,Trabajo!$E:$E,'Trab_Sectores_productivos (2)'!DN$1,Trabajo!$C:$C,'Trab_Sectores_productivos (2)'!$C17,Trabajo!$A:$A,'Trab_Sectores_productivos (2)'!$A17),2)</f>
        <v>4.78</v>
      </c>
      <c r="AR17" s="340">
        <f>ROUND(SUMIFS(Trabajo!$R:$R,Trabajo!$E:$E,'Trab_Sectores_productivos (2)'!DO$1,Trabajo!$C:$C,'Trab_Sectores_productivos (2)'!$C17,Trabajo!$A:$A,'Trab_Sectores_productivos (2)'!$A17),2)</f>
        <v>5.48</v>
      </c>
      <c r="AS17" s="340">
        <f>ROUND(SUMIFS(Trabajo!$R:$R,Trabajo!$E:$E,'Trab_Sectores_productivos (2)'!DP$1,Trabajo!$C:$C,'Trab_Sectores_productivos (2)'!$C17,Trabajo!$A:$A,'Trab_Sectores_productivos (2)'!$A17),2)</f>
        <v>1.88</v>
      </c>
      <c r="AT17" s="340">
        <f>ROUND(SUMIFS(Trabajo!$R:$R,Trabajo!$E:$E,'Trab_Sectores_productivos (2)'!DQ$1,Trabajo!$C:$C,'Trab_Sectores_productivos (2)'!$C17,Trabajo!$A:$A,'Trab_Sectores_productivos (2)'!$A17),2)</f>
        <v>4.76</v>
      </c>
      <c r="AU17" s="340">
        <f>ROUND(SUMIFS(Trabajo!$R:$R,Trabajo!$E:$E,'Trab_Sectores_productivos (2)'!DR$1,Trabajo!$C:$C,'Trab_Sectores_productivos (2)'!$C17,Trabajo!$A:$A,'Trab_Sectores_productivos (2)'!$A17),2)</f>
        <v>0.7</v>
      </c>
      <c r="AV17" s="340">
        <f>ROUND(SUMIFS(Trabajo!$R:$R,Trabajo!$E:$E,'Trab_Sectores_productivos (2)'!DS$1,Trabajo!$C:$C,'Trab_Sectores_productivos (2)'!$C17,Trabajo!$A:$A,'Trab_Sectores_productivos (2)'!$A17),2)</f>
        <v>0.92</v>
      </c>
      <c r="AW17" s="341">
        <f>ROUND(SUMIFS(Trabajo!$S:$S,Trabajo!$E:$E,'Trab_Sectores_productivos (2)'!DE$1,Trabajo!$C:$C,'Trab_Sectores_productivos (2)'!$C17,Trabajo!$A:$A,'Trab_Sectores_productivos (2)'!$A17),2)</f>
        <v>0.55000000000000004</v>
      </c>
      <c r="AX17" s="341">
        <f>ROUND(SUMIFS(Trabajo!$S:$S,Trabajo!$E:$E,'Trab_Sectores_productivos (2)'!DF$1,Trabajo!$C:$C,'Trab_Sectores_productivos (2)'!$C17,Trabajo!$A:$A,'Trab_Sectores_productivos (2)'!$A17),2)</f>
        <v>0.03</v>
      </c>
      <c r="AY17" s="341">
        <f>ROUND(SUMIFS(Trabajo!$S:$S,Trabajo!$E:$E,'Trab_Sectores_productivos (2)'!DG$1,Trabajo!$C:$C,'Trab_Sectores_productivos (2)'!$C17,Trabajo!$A:$A,'Trab_Sectores_productivos (2)'!$A17),2)</f>
        <v>0.11</v>
      </c>
      <c r="AZ17" s="341">
        <f>ROUND(SUMIFS(Trabajo!$S:$S,Trabajo!$E:$E,'Trab_Sectores_productivos (2)'!DH$1,Trabajo!$C:$C,'Trab_Sectores_productivos (2)'!$C17,Trabajo!$A:$A,'Trab_Sectores_productivos (2)'!$A17),2)</f>
        <v>0.12</v>
      </c>
      <c r="BA17" s="341">
        <f>ROUND(SUMIFS(Trabajo!$S:$S,Trabajo!$E:$E,'Trab_Sectores_productivos (2)'!DI$1,Trabajo!$C:$C,'Trab_Sectores_productivos (2)'!$C17,Trabajo!$A:$A,'Trab_Sectores_productivos (2)'!$A17),2)</f>
        <v>7.0000000000000007E-2</v>
      </c>
      <c r="BB17" s="341">
        <f>ROUND(SUMIFS(Trabajo!$S:$S,Trabajo!$E:$E,'Trab_Sectores_productivos (2)'!DJ$1,Trabajo!$C:$C,'Trab_Sectores_productivos (2)'!$C17,Trabajo!$A:$A,'Trab_Sectores_productivos (2)'!$A17),2)</f>
        <v>0.3</v>
      </c>
      <c r="BC17" s="341">
        <f>ROUND(SUMIFS(Trabajo!$S:$S,Trabajo!$E:$E,'Trab_Sectores_productivos (2)'!DK$1,Trabajo!$C:$C,'Trab_Sectores_productivos (2)'!$C17,Trabajo!$A:$A,'Trab_Sectores_productivos (2)'!$A17),2)</f>
        <v>0.53</v>
      </c>
      <c r="BD17" s="341">
        <f>ROUND(SUMIFS(Trabajo!$S:$S,Trabajo!$E:$E,'Trab_Sectores_productivos (2)'!DL$1,Trabajo!$C:$C,'Trab_Sectores_productivos (2)'!$C17,Trabajo!$A:$A,'Trab_Sectores_productivos (2)'!$A17),2)</f>
        <v>2.35</v>
      </c>
      <c r="BE17" s="341">
        <f>ROUND(SUMIFS(Trabajo!$S:$S,Trabajo!$E:$E,'Trab_Sectores_productivos (2)'!DM$1,Trabajo!$C:$C,'Trab_Sectores_productivos (2)'!$C17,Trabajo!$A:$A,'Trab_Sectores_productivos (2)'!$A17),2)</f>
        <v>0.26</v>
      </c>
      <c r="BF17" s="341">
        <f>ROUND(SUMIFS(Trabajo!$S:$S,Trabajo!$E:$E,'Trab_Sectores_productivos (2)'!DN$1,Trabajo!$C:$C,'Trab_Sectores_productivos (2)'!$C17,Trabajo!$A:$A,'Trab_Sectores_productivos (2)'!$A17),2)</f>
        <v>0.27</v>
      </c>
      <c r="BG17" s="341">
        <f>ROUND(SUMIFS(Trabajo!$S:$S,Trabajo!$E:$E,'Trab_Sectores_productivos (2)'!DO$1,Trabajo!$C:$C,'Trab_Sectores_productivos (2)'!$C17,Trabajo!$A:$A,'Trab_Sectores_productivos (2)'!$A17),2)</f>
        <v>0.31</v>
      </c>
      <c r="BH17" s="341">
        <f>ROUND(SUMIFS(Trabajo!$S:$S,Trabajo!$E:$E,'Trab_Sectores_productivos (2)'!DP$1,Trabajo!$C:$C,'Trab_Sectores_productivos (2)'!$C17,Trabajo!$A:$A,'Trab_Sectores_productivos (2)'!$A17),2)</f>
        <v>0.11</v>
      </c>
      <c r="BI17" s="341">
        <f>ROUND(SUMIFS(Trabajo!$S:$S,Trabajo!$E:$E,'Trab_Sectores_productivos (2)'!DQ$1,Trabajo!$C:$C,'Trab_Sectores_productivos (2)'!$C17,Trabajo!$A:$A,'Trab_Sectores_productivos (2)'!$A17),2)</f>
        <v>0.27</v>
      </c>
      <c r="BJ17" s="341">
        <f>ROUND(SUMIFS(Trabajo!$S:$S,Trabajo!$E:$E,'Trab_Sectores_productivos (2)'!DR$1,Trabajo!$C:$C,'Trab_Sectores_productivos (2)'!$C17,Trabajo!$A:$A,'Trab_Sectores_productivos (2)'!$A17),2)</f>
        <v>0.04</v>
      </c>
      <c r="BK17" s="341">
        <f>ROUND(SUMIFS(Trabajo!$S:$S,Trabajo!$E:$E,'Trab_Sectores_productivos (2)'!DS$1,Trabajo!$C:$C,'Trab_Sectores_productivos (2)'!$C17,Trabajo!$A:$A,'Trab_Sectores_productivos (2)'!$A17),2)</f>
        <v>0.05</v>
      </c>
      <c r="BL17" s="340">
        <f>ROUND(SUMIFS(Trabajo!$T:$T,Trabajo!$E:$E,'Trab_Sectores_productivos (2)'!DE$1,Trabajo!$C:$C,'Trab_Sectores_productivos (2)'!$C17,Trabajo!$A:$A,'Trab_Sectores_productivos (2)'!$A17),2)</f>
        <v>0.1</v>
      </c>
      <c r="BM17" s="340">
        <f>ROUND(SUMIFS(Trabajo!$T:$T,Trabajo!$E:$E,'Trab_Sectores_productivos (2)'!DF$1,Trabajo!$C:$C,'Trab_Sectores_productivos (2)'!$C17,Trabajo!$A:$A,'Trab_Sectores_productivos (2)'!$A17),2)</f>
        <v>0.01</v>
      </c>
      <c r="BN17" s="340">
        <f>ROUND(SUMIFS(Trabajo!$T:$T,Trabajo!$E:$E,'Trab_Sectores_productivos (2)'!DG$1,Trabajo!$C:$C,'Trab_Sectores_productivos (2)'!$C17,Trabajo!$A:$A,'Trab_Sectores_productivos (2)'!$A17),2)</f>
        <v>0.02</v>
      </c>
      <c r="BO17" s="340">
        <f>ROUND(SUMIFS(Trabajo!$T:$T,Trabajo!$E:$E,'Trab_Sectores_productivos (2)'!DH$1,Trabajo!$C:$C,'Trab_Sectores_productivos (2)'!$C17,Trabajo!$A:$A,'Trab_Sectores_productivos (2)'!$A17),2)</f>
        <v>0.02</v>
      </c>
      <c r="BP17" s="340">
        <f>ROUND(SUMIFS(Trabajo!$T:$T,Trabajo!$E:$E,'Trab_Sectores_productivos (2)'!DI$1,Trabajo!$C:$C,'Trab_Sectores_productivos (2)'!$C17,Trabajo!$A:$A,'Trab_Sectores_productivos (2)'!$A17),2)</f>
        <v>0.01</v>
      </c>
      <c r="BQ17" s="340">
        <f>ROUND(SUMIFS(Trabajo!$T:$T,Trabajo!$E:$E,'Trab_Sectores_productivos (2)'!DJ$1,Trabajo!$C:$C,'Trab_Sectores_productivos (2)'!$C17,Trabajo!$A:$A,'Trab_Sectores_productivos (2)'!$A17),2)</f>
        <v>0.05</v>
      </c>
      <c r="BR17" s="340">
        <f>ROUND(SUMIFS(Trabajo!$T:$T,Trabajo!$E:$E,'Trab_Sectores_productivos (2)'!DK$1,Trabajo!$C:$C,'Trab_Sectores_productivos (2)'!$C17,Trabajo!$A:$A,'Trab_Sectores_productivos (2)'!$A17),2)</f>
        <v>0.09</v>
      </c>
      <c r="BS17" s="340">
        <f>ROUND(SUMIFS(Trabajo!$T:$T,Trabajo!$E:$E,'Trab_Sectores_productivos (2)'!DL$1,Trabajo!$C:$C,'Trab_Sectores_productivos (2)'!$C17,Trabajo!$A:$A,'Trab_Sectores_productivos (2)'!$A17),2)</f>
        <v>0.41</v>
      </c>
      <c r="BT17" s="340">
        <f>ROUND(SUMIFS(Trabajo!$T:$T,Trabajo!$E:$E,'Trab_Sectores_productivos (2)'!DM$1,Trabajo!$C:$C,'Trab_Sectores_productivos (2)'!$C17,Trabajo!$A:$A,'Trab_Sectores_productivos (2)'!$A17),2)</f>
        <v>0.05</v>
      </c>
      <c r="BU17" s="340">
        <f>ROUND(SUMIFS(Trabajo!$T:$T,Trabajo!$E:$E,'Trab_Sectores_productivos (2)'!DN$1,Trabajo!$C:$C,'Trab_Sectores_productivos (2)'!$C17,Trabajo!$A:$A,'Trab_Sectores_productivos (2)'!$A17),2)</f>
        <v>0.05</v>
      </c>
      <c r="BV17" s="340">
        <f>ROUND(SUMIFS(Trabajo!$T:$T,Trabajo!$E:$E,'Trab_Sectores_productivos (2)'!DO$1,Trabajo!$C:$C,'Trab_Sectores_productivos (2)'!$C17,Trabajo!$A:$A,'Trab_Sectores_productivos (2)'!$A17),2)</f>
        <v>0.05</v>
      </c>
      <c r="BW17" s="340">
        <f>ROUND(SUMIFS(Trabajo!$T:$T,Trabajo!$E:$E,'Trab_Sectores_productivos (2)'!DP$1,Trabajo!$C:$C,'Trab_Sectores_productivos (2)'!$C17,Trabajo!$A:$A,'Trab_Sectores_productivos (2)'!$A17),2)</f>
        <v>0.02</v>
      </c>
      <c r="BX17" s="340">
        <f>ROUND(SUMIFS(Trabajo!$T:$T,Trabajo!$E:$E,'Trab_Sectores_productivos (2)'!DQ$1,Trabajo!$C:$C,'Trab_Sectores_productivos (2)'!$C17,Trabajo!$A:$A,'Trab_Sectores_productivos (2)'!$A17),2)</f>
        <v>0.05</v>
      </c>
      <c r="BY17" s="340">
        <f>ROUND(SUMIFS(Trabajo!$T:$T,Trabajo!$E:$E,'Trab_Sectores_productivos (2)'!DR$1,Trabajo!$C:$C,'Trab_Sectores_productivos (2)'!$C17,Trabajo!$A:$A,'Trab_Sectores_productivos (2)'!$A17),2)</f>
        <v>0.01</v>
      </c>
      <c r="BZ17" s="340">
        <f>ROUND(SUMIFS(Trabajo!$T:$T,Trabajo!$E:$E,'Trab_Sectores_productivos (2)'!DS$1,Trabajo!$C:$C,'Trab_Sectores_productivos (2)'!$C17,Trabajo!$A:$A,'Trab_Sectores_productivos (2)'!$A17),2)</f>
        <v>0.01</v>
      </c>
      <c r="CA17" s="341">
        <f>ROUND(SUMIFS(Trabajo!$U:$U,Trabajo!$E:$E,'Trab_Sectores_productivos (2)'!DE$1,Trabajo!$C:$C,'Trab_Sectores_productivos (2)'!$C17,Trabajo!$A:$A,'Trab_Sectores_productivos (2)'!$A17),2)</f>
        <v>19.21</v>
      </c>
      <c r="CB17" s="341">
        <f>ROUND(SUMIFS(Trabajo!$U:$U,Trabajo!$E:$E,'Trab_Sectores_productivos (2)'!DF$1,Trabajo!$C:$C,'Trab_Sectores_productivos (2)'!$C17,Trabajo!$A:$A,'Trab_Sectores_productivos (2)'!$A17),2)</f>
        <v>1.21</v>
      </c>
      <c r="CC17" s="341">
        <f>ROUND(SUMIFS(Trabajo!$U:$U,Trabajo!$E:$E,'Trab_Sectores_productivos (2)'!DG$1,Trabajo!$C:$C,'Trab_Sectores_productivos (2)'!$C17,Trabajo!$A:$A,'Trab_Sectores_productivos (2)'!$A17),2)</f>
        <v>3.74</v>
      </c>
      <c r="CD17" s="341">
        <f>ROUND(SUMIFS(Trabajo!$U:$U,Trabajo!$E:$E,'Trab_Sectores_productivos (2)'!DH$1,Trabajo!$C:$C,'Trab_Sectores_productivos (2)'!$C17,Trabajo!$A:$A,'Trab_Sectores_productivos (2)'!$A17),2)</f>
        <v>4.28</v>
      </c>
      <c r="CE17" s="341">
        <f>ROUND(SUMIFS(Trabajo!$U:$U,Trabajo!$E:$E,'Trab_Sectores_productivos (2)'!DI$1,Trabajo!$C:$C,'Trab_Sectores_productivos (2)'!$C17,Trabajo!$A:$A,'Trab_Sectores_productivos (2)'!$A17),2)</f>
        <v>2.2799999999999998</v>
      </c>
      <c r="CF17" s="341">
        <f>ROUND(SUMIFS(Trabajo!$U:$U,Trabajo!$E:$E,'Trab_Sectores_productivos (2)'!DJ$1,Trabajo!$C:$C,'Trab_Sectores_productivos (2)'!$C17,Trabajo!$A:$A,'Trab_Sectores_productivos (2)'!$A17),2)</f>
        <v>10.53</v>
      </c>
      <c r="CG17" s="341">
        <f>ROUND(SUMIFS(Trabajo!$U:$U,Trabajo!$E:$E,'Trab_Sectores_productivos (2)'!DK$1,Trabajo!$C:$C,'Trab_Sectores_productivos (2)'!$C17,Trabajo!$A:$A,'Trab_Sectores_productivos (2)'!$A17),2)</f>
        <v>18.329999999999998</v>
      </c>
      <c r="CH17" s="341">
        <f>ROUND(SUMIFS(Trabajo!$U:$U,Trabajo!$E:$E,'Trab_Sectores_productivos (2)'!DL$1,Trabajo!$C:$C,'Trab_Sectores_productivos (2)'!$C17,Trabajo!$A:$A,'Trab_Sectores_productivos (2)'!$A17),2)</f>
        <v>81.64</v>
      </c>
      <c r="CI17" s="341">
        <f>ROUND(SUMIFS(Trabajo!$U:$U,Trabajo!$E:$E,'Trab_Sectores_productivos (2)'!DM$1,Trabajo!$C:$C,'Trab_Sectores_productivos (2)'!$C17,Trabajo!$A:$A,'Trab_Sectores_productivos (2)'!$A17),2)</f>
        <v>9.01</v>
      </c>
      <c r="CJ17" s="341">
        <f>ROUND(SUMIFS(Trabajo!$U:$U,Trabajo!$E:$E,'Trab_Sectores_productivos (2)'!DN$1,Trabajo!$C:$C,'Trab_Sectores_productivos (2)'!$C17,Trabajo!$A:$A,'Trab_Sectores_productivos (2)'!$A17),2)</f>
        <v>9.48</v>
      </c>
      <c r="CK17" s="341">
        <f>ROUND(SUMIFS(Trabajo!$U:$U,Trabajo!$E:$E,'Trab_Sectores_productivos (2)'!DO$1,Trabajo!$C:$C,'Trab_Sectores_productivos (2)'!$C17,Trabajo!$A:$A,'Trab_Sectores_productivos (2)'!$A17),2)</f>
        <v>10.86</v>
      </c>
      <c r="CL17" s="341">
        <f>ROUND(SUMIFS(Trabajo!$U:$U,Trabajo!$E:$E,'Trab_Sectores_productivos (2)'!DP$1,Trabajo!$C:$C,'Trab_Sectores_productivos (2)'!$C17,Trabajo!$A:$A,'Trab_Sectores_productivos (2)'!$A17),2)</f>
        <v>3.72</v>
      </c>
      <c r="CM17" s="341">
        <f>ROUND(SUMIFS(Trabajo!$U:$U,Trabajo!$E:$E,'Trab_Sectores_productivos (2)'!DQ$1,Trabajo!$C:$C,'Trab_Sectores_productivos (2)'!$C17,Trabajo!$A:$A,'Trab_Sectores_productivos (2)'!$A17),2)</f>
        <v>9.42</v>
      </c>
      <c r="CN17" s="341">
        <f>ROUND(SUMIFS(Trabajo!$U:$U,Trabajo!$E:$E,'Trab_Sectores_productivos (2)'!DR$1,Trabajo!$C:$C,'Trab_Sectores_productivos (2)'!$C17,Trabajo!$A:$A,'Trab_Sectores_productivos (2)'!$A17),2)</f>
        <v>1.39</v>
      </c>
      <c r="CO17" s="341">
        <f>ROUND(SUMIFS(Trabajo!$U:$U,Trabajo!$E:$E,'Trab_Sectores_productivos (2)'!DS$1,Trabajo!$C:$C,'Trab_Sectores_productivos (2)'!$C17,Trabajo!$A:$A,'Trab_Sectores_productivos (2)'!$A17),2)</f>
        <v>1.83</v>
      </c>
      <c r="CP17" s="340">
        <f>ROUND(SUMIFS(Trabajo!$V:$V,Trabajo!$E:$E,'Trab_Sectores_productivos (2)'!DE$1,Trabajo!$C:$C,'Trab_Sectores_productivos (2)'!$C17,Trabajo!$A:$A,'Trab_Sectores_productivos (2)'!$A17),2)</f>
        <v>1.77</v>
      </c>
      <c r="CQ17" s="340">
        <f>ROUND(SUMIFS(Trabajo!$V:$V,Trabajo!$E:$E,'Trab_Sectores_productivos (2)'!DF$1,Trabajo!$C:$C,'Trab_Sectores_productivos (2)'!$C17,Trabajo!$A:$A,'Trab_Sectores_productivos (2)'!$A17),2)</f>
        <v>0.11</v>
      </c>
      <c r="CR17" s="340">
        <f>ROUND(SUMIFS(Trabajo!$V:$V,Trabajo!$E:$E,'Trab_Sectores_productivos (2)'!DG$1,Trabajo!$C:$C,'Trab_Sectores_productivos (2)'!$C17,Trabajo!$A:$A,'Trab_Sectores_productivos (2)'!$A17),2)</f>
        <v>0.35</v>
      </c>
      <c r="CS17" s="340">
        <f>ROUND(SUMIFS(Trabajo!$V:$V,Trabajo!$E:$E,'Trab_Sectores_productivos (2)'!DH$1,Trabajo!$C:$C,'Trab_Sectores_productivos (2)'!$C17,Trabajo!$A:$A,'Trab_Sectores_productivos (2)'!$A17),2)</f>
        <v>0.39</v>
      </c>
      <c r="CT17" s="340">
        <f>ROUND(SUMIFS(Trabajo!$V:$V,Trabajo!$E:$E,'Trab_Sectores_productivos (2)'!DI$1,Trabajo!$C:$C,'Trab_Sectores_productivos (2)'!$C17,Trabajo!$A:$A,'Trab_Sectores_productivos (2)'!$A17),2)</f>
        <v>0.21</v>
      </c>
      <c r="CU17" s="340">
        <f>ROUND(SUMIFS(Trabajo!$V:$V,Trabajo!$E:$E,'Trab_Sectores_productivos (2)'!DJ$1,Trabajo!$C:$C,'Trab_Sectores_productivos (2)'!$C17,Trabajo!$A:$A,'Trab_Sectores_productivos (2)'!$A17),2)</f>
        <v>0.97</v>
      </c>
      <c r="CV17" s="340">
        <f>ROUND(SUMIFS(Trabajo!$V:$V,Trabajo!$E:$E,'Trab_Sectores_productivos (2)'!DK$1,Trabajo!$C:$C,'Trab_Sectores_productivos (2)'!$C17,Trabajo!$A:$A,'Trab_Sectores_productivos (2)'!$A17),2)</f>
        <v>1.69</v>
      </c>
      <c r="CW17" s="340">
        <f>ROUND(SUMIFS(Trabajo!$V:$V,Trabajo!$E:$E,'Trab_Sectores_productivos (2)'!DL$1,Trabajo!$C:$C,'Trab_Sectores_productivos (2)'!$C17,Trabajo!$A:$A,'Trab_Sectores_productivos (2)'!$A17),2)</f>
        <v>7.53</v>
      </c>
      <c r="CX17" s="340">
        <f>ROUND(SUMIFS(Trabajo!$V:$V,Trabajo!$E:$E,'Trab_Sectores_productivos (2)'!DM$1,Trabajo!$C:$C,'Trab_Sectores_productivos (2)'!$C17,Trabajo!$A:$A,'Trab_Sectores_productivos (2)'!$A17),2)</f>
        <v>0.83</v>
      </c>
      <c r="CY17" s="340">
        <f>ROUND(SUMIFS(Trabajo!$V:$V,Trabajo!$E:$E,'Trab_Sectores_productivos (2)'!DN$1,Trabajo!$C:$C,'Trab_Sectores_productivos (2)'!$C17,Trabajo!$A:$A,'Trab_Sectores_productivos (2)'!$A17),2)</f>
        <v>0.87</v>
      </c>
      <c r="CZ17" s="340">
        <f>ROUND(SUMIFS(Trabajo!$V:$V,Trabajo!$E:$E,'Trab_Sectores_productivos (2)'!DO$1,Trabajo!$C:$C,'Trab_Sectores_productivos (2)'!$C17,Trabajo!$A:$A,'Trab_Sectores_productivos (2)'!$A17),2)</f>
        <v>1</v>
      </c>
      <c r="DA17" s="340">
        <f>ROUND(SUMIFS(Trabajo!$V:$V,Trabajo!$E:$E,'Trab_Sectores_productivos (2)'!DP$1,Trabajo!$C:$C,'Trab_Sectores_productivos (2)'!$C17,Trabajo!$A:$A,'Trab_Sectores_productivos (2)'!$A17),2)</f>
        <v>0.34</v>
      </c>
      <c r="DB17" s="340">
        <f>ROUND(SUMIFS(Trabajo!$V:$V,Trabajo!$E:$E,'Trab_Sectores_productivos (2)'!DQ$1,Trabajo!$C:$C,'Trab_Sectores_productivos (2)'!$C17,Trabajo!$A:$A,'Trab_Sectores_productivos (2)'!$A17),2)</f>
        <v>0.87</v>
      </c>
      <c r="DC17" s="340">
        <f>ROUND(SUMIFS(Trabajo!$V:$V,Trabajo!$E:$E,'Trab_Sectores_productivos (2)'!DR$1,Trabajo!$C:$C,'Trab_Sectores_productivos (2)'!$C17,Trabajo!$A:$A,'Trab_Sectores_productivos (2)'!$A17),2)</f>
        <v>0.13</v>
      </c>
      <c r="DD17" s="340">
        <f>ROUND(SUMIFS(Trabajo!$V:$V,Trabajo!$E:$E,'Trab_Sectores_productivos (2)'!DS$1,Trabajo!$C:$C,'Trab_Sectores_productivos (2)'!$C17,Trabajo!$A:$A,'Trab_Sectores_productivos (2)'!$A17),2)</f>
        <v>0.17</v>
      </c>
      <c r="DE17" s="137" t="str">
        <f>"['"&amp;DE9&amp;"',"</f>
        <v>['452010 - Construcción de edificios completos o de partes de edificios VIII',</v>
      </c>
      <c r="DF17" s="137" t="str">
        <f t="shared" ref="DF17:DS17" si="7">"['"&amp;DF9&amp;"',"</f>
        <v>['452010 - Construcción de edificios completos o de partes de edificios XV',</v>
      </c>
      <c r="DG17" s="137" t="str">
        <f t="shared" si="7"/>
        <v>['452010 - Construcción de edificios completos o de partes de edificios I',</v>
      </c>
      <c r="DH17" s="137" t="str">
        <f t="shared" si="7"/>
        <v>['452010 - Construcción de edificios completos o de partes de edificios II',</v>
      </c>
      <c r="DI17" s="137" t="str">
        <f t="shared" si="7"/>
        <v>['452010 - Construcción de edificios completos o de partes de edificios III',</v>
      </c>
      <c r="DJ17" s="137" t="str">
        <f t="shared" si="7"/>
        <v>['452010 - Construcción de edificios completos o de partes de edificios IV',</v>
      </c>
      <c r="DK17" s="137" t="str">
        <f t="shared" si="7"/>
        <v>['452010 - Construcción de edificios completos o de partes de edificios V',</v>
      </c>
      <c r="DL17" s="137" t="str">
        <f t="shared" si="7"/>
        <v>['452010 - Construcción de edificios completos o de partes de edificios RM',</v>
      </c>
      <c r="DM17" s="137" t="str">
        <f t="shared" si="7"/>
        <v>['452010 - Construcción de edificios completos o de partes de edificios VI',</v>
      </c>
      <c r="DN17" s="137" t="str">
        <f t="shared" si="7"/>
        <v>['452010 - Construcción de edificios completos o de partes de edificios VII',</v>
      </c>
      <c r="DO17" s="137" t="str">
        <f t="shared" si="7"/>
        <v>['452010 - Construcción de edificios completos o de partes de edificios IX',</v>
      </c>
      <c r="DP17" s="137" t="str">
        <f t="shared" si="7"/>
        <v>['452010 - Construcción de edificios completos o de partes de edificios XIV',</v>
      </c>
      <c r="DQ17" s="137" t="str">
        <f t="shared" si="7"/>
        <v>['452010 - Construcción de edificios completos o de partes de edificios X',</v>
      </c>
      <c r="DR17" s="137" t="str">
        <f t="shared" si="7"/>
        <v>['452010 - Construcción de edificios completos o de partes de edificios XI',</v>
      </c>
      <c r="DS17" s="137" t="str">
        <f t="shared" si="7"/>
        <v>['452010 - Construcción de edificios completos o de partes de edificios XII',</v>
      </c>
    </row>
    <row r="18" spans="1:123">
      <c r="A18" s="137">
        <v>2014</v>
      </c>
      <c r="B18" s="137">
        <v>5</v>
      </c>
      <c r="C18" s="137" t="s">
        <v>123</v>
      </c>
      <c r="D18" s="340">
        <f>ROUND(SUMIFS(Trabajo!$P:$P,Trabajo!$E:$E,'Trab_Sectores_productivos (2)'!DE$1,Trabajo!$C:$C,'Trab_Sectores_productivos (2)'!$C18,Trabajo!$A:$A,'Trab_Sectores_productivos (2)'!$A18),2)</f>
        <v>24.94</v>
      </c>
      <c r="E18" s="340">
        <f>ROUND(SUMIFS(Trabajo!$P:$P,Trabajo!$E:$E,'Trab_Sectores_productivos (2)'!DF$1,Trabajo!$C:$C,'Trab_Sectores_productivos (2)'!$C18,Trabajo!$A:$A,'Trab_Sectores_productivos (2)'!$A18),2)</f>
        <v>1.7</v>
      </c>
      <c r="F18" s="340">
        <f>ROUND(SUMIFS(Trabajo!$P:$P,Trabajo!$E:$E,'Trab_Sectores_productivos (2)'!DG$1,Trabajo!$C:$C,'Trab_Sectores_productivos (2)'!$C18,Trabajo!$A:$A,'Trab_Sectores_productivos (2)'!$A18),2)</f>
        <v>4.8899999999999997</v>
      </c>
      <c r="G18" s="340">
        <f>ROUND(SUMIFS(Trabajo!$P:$P,Trabajo!$E:$E,'Trab_Sectores_productivos (2)'!DH$1,Trabajo!$C:$C,'Trab_Sectores_productivos (2)'!$C18,Trabajo!$A:$A,'Trab_Sectores_productivos (2)'!$A18),2)</f>
        <v>6.4</v>
      </c>
      <c r="H18" s="340">
        <f>ROUND(SUMIFS(Trabajo!$P:$P,Trabajo!$E:$E,'Trab_Sectores_productivos (2)'!DI$1,Trabajo!$C:$C,'Trab_Sectores_productivos (2)'!$C18,Trabajo!$A:$A,'Trab_Sectores_productivos (2)'!$A18),2)</f>
        <v>3.46</v>
      </c>
      <c r="I18" s="340">
        <f>ROUND(SUMIFS(Trabajo!$P:$P,Trabajo!$E:$E,'Trab_Sectores_productivos (2)'!DJ$1,Trabajo!$C:$C,'Trab_Sectores_productivos (2)'!$C18,Trabajo!$A:$A,'Trab_Sectores_productivos (2)'!$A18),2)</f>
        <v>13.89</v>
      </c>
      <c r="J18" s="340">
        <f>ROUND(SUMIFS(Trabajo!$P:$P,Trabajo!$E:$E,'Trab_Sectores_productivos (2)'!DK$1,Trabajo!$C:$C,'Trab_Sectores_productivos (2)'!$C18,Trabajo!$A:$A,'Trab_Sectores_productivos (2)'!$A18),2)</f>
        <v>24.1</v>
      </c>
      <c r="K18" s="340">
        <f>ROUND(SUMIFS(Trabajo!$P:$P,Trabajo!$E:$E,'Trab_Sectores_productivos (2)'!DL$1,Trabajo!$C:$C,'Trab_Sectores_productivos (2)'!$C18,Trabajo!$A:$A,'Trab_Sectores_productivos (2)'!$A18),2)</f>
        <v>104.5</v>
      </c>
      <c r="L18" s="340">
        <f>ROUND(SUMIFS(Trabajo!$P:$P,Trabajo!$E:$E,'Trab_Sectores_productivos (2)'!DM$1,Trabajo!$C:$C,'Trab_Sectores_productivos (2)'!$C18,Trabajo!$A:$A,'Trab_Sectores_productivos (2)'!$A18),2)</f>
        <v>12.11</v>
      </c>
      <c r="M18" s="340">
        <f>ROUND(SUMIFS(Trabajo!$P:$P,Trabajo!$E:$E,'Trab_Sectores_productivos (2)'!DN$1,Trabajo!$C:$C,'Trab_Sectores_productivos (2)'!$C18,Trabajo!$A:$A,'Trab_Sectores_productivos (2)'!$A18),2)</f>
        <v>12.5</v>
      </c>
      <c r="N18" s="340">
        <f>ROUND(SUMIFS(Trabajo!$P:$P,Trabajo!$E:$E,'Trab_Sectores_productivos (2)'!DO$1,Trabajo!$C:$C,'Trab_Sectores_productivos (2)'!$C18,Trabajo!$A:$A,'Trab_Sectores_productivos (2)'!$A18),2)</f>
        <v>14.66</v>
      </c>
      <c r="O18" s="340">
        <f>ROUND(SUMIFS(Trabajo!$P:$P,Trabajo!$E:$E,'Trab_Sectores_productivos (2)'!DP$1,Trabajo!$C:$C,'Trab_Sectores_productivos (2)'!$C18,Trabajo!$A:$A,'Trab_Sectores_productivos (2)'!$A18),2)</f>
        <v>5.01</v>
      </c>
      <c r="P18" s="340">
        <f>ROUND(SUMIFS(Trabajo!$P:$P,Trabajo!$E:$E,'Trab_Sectores_productivos (2)'!DQ$1,Trabajo!$C:$C,'Trab_Sectores_productivos (2)'!$C18,Trabajo!$A:$A,'Trab_Sectores_productivos (2)'!$A18),2)</f>
        <v>12.91</v>
      </c>
      <c r="Q18" s="340">
        <f>ROUND(SUMIFS(Trabajo!$P:$P,Trabajo!$E:$E,'Trab_Sectores_productivos (2)'!DR$1,Trabajo!$C:$C,'Trab_Sectores_productivos (2)'!$C18,Trabajo!$A:$A,'Trab_Sectores_productivos (2)'!$A18),2)</f>
        <v>1.83</v>
      </c>
      <c r="R18" s="340">
        <f>ROUND(SUMIFS(Trabajo!$P:$P,Trabajo!$E:$E,'Trab_Sectores_productivos (2)'!DS$1,Trabajo!$C:$C,'Trab_Sectores_productivos (2)'!$C18,Trabajo!$A:$A,'Trab_Sectores_productivos (2)'!$A18),2)</f>
        <v>2.52</v>
      </c>
      <c r="S18" s="341">
        <f>ROUND(SUMIFS(Trabajo!$Q:$Q,Trabajo!$E:$E,'Trab_Sectores_productivos (2)'!DE$1,Trabajo!$C:$C,'Trab_Sectores_productivos (2)'!$C18,Trabajo!$A:$A,'Trab_Sectores_productivos (2)'!$A18),2)</f>
        <v>12.61</v>
      </c>
      <c r="T18" s="341">
        <f>ROUND(SUMIFS(Trabajo!$Q:$Q,Trabajo!$E:$E,'Trab_Sectores_productivos (2)'!DF$1,Trabajo!$C:$C,'Trab_Sectores_productivos (2)'!$C18,Trabajo!$A:$A,'Trab_Sectores_productivos (2)'!$A18),2)</f>
        <v>0.86</v>
      </c>
      <c r="U18" s="341">
        <f>ROUND(SUMIFS(Trabajo!$Q:$Q,Trabajo!$E:$E,'Trab_Sectores_productivos (2)'!DG$1,Trabajo!$C:$C,'Trab_Sectores_productivos (2)'!$C18,Trabajo!$A:$A,'Trab_Sectores_productivos (2)'!$A18),2)</f>
        <v>2.4700000000000002</v>
      </c>
      <c r="V18" s="341">
        <f>ROUND(SUMIFS(Trabajo!$Q:$Q,Trabajo!$E:$E,'Trab_Sectores_productivos (2)'!DH$1,Trabajo!$C:$C,'Trab_Sectores_productivos (2)'!$C18,Trabajo!$A:$A,'Trab_Sectores_productivos (2)'!$A18),2)</f>
        <v>3.24</v>
      </c>
      <c r="W18" s="341">
        <f>ROUND(SUMIFS(Trabajo!$Q:$Q,Trabajo!$E:$E,'Trab_Sectores_productivos (2)'!DI$1,Trabajo!$C:$C,'Trab_Sectores_productivos (2)'!$C18,Trabajo!$A:$A,'Trab_Sectores_productivos (2)'!$A18),2)</f>
        <v>1.75</v>
      </c>
      <c r="X18" s="341">
        <f>ROUND(SUMIFS(Trabajo!$Q:$Q,Trabajo!$E:$E,'Trab_Sectores_productivos (2)'!DJ$1,Trabajo!$C:$C,'Trab_Sectores_productivos (2)'!$C18,Trabajo!$A:$A,'Trab_Sectores_productivos (2)'!$A18),2)</f>
        <v>7.02</v>
      </c>
      <c r="Y18" s="341">
        <f>ROUND(SUMIFS(Trabajo!$Q:$Q,Trabajo!$E:$E,'Trab_Sectores_productivos (2)'!DK$1,Trabajo!$C:$C,'Trab_Sectores_productivos (2)'!$C18,Trabajo!$A:$A,'Trab_Sectores_productivos (2)'!$A18),2)</f>
        <v>12.18</v>
      </c>
      <c r="Z18" s="341">
        <f>ROUND(SUMIFS(Trabajo!$Q:$Q,Trabajo!$E:$E,'Trab_Sectores_productivos (2)'!DL$1,Trabajo!$C:$C,'Trab_Sectores_productivos (2)'!$C18,Trabajo!$A:$A,'Trab_Sectores_productivos (2)'!$A18),2)</f>
        <v>52.83</v>
      </c>
      <c r="AA18" s="341">
        <f>ROUND(SUMIFS(Trabajo!$Q:$Q,Trabajo!$E:$E,'Trab_Sectores_productivos (2)'!DM$1,Trabajo!$C:$C,'Trab_Sectores_productivos (2)'!$C18,Trabajo!$A:$A,'Trab_Sectores_productivos (2)'!$A18),2)</f>
        <v>6.12</v>
      </c>
      <c r="AB18" s="341">
        <f>ROUND(SUMIFS(Trabajo!$Q:$Q,Trabajo!$E:$E,'Trab_Sectores_productivos (2)'!DN$1,Trabajo!$C:$C,'Trab_Sectores_productivos (2)'!$C18,Trabajo!$A:$A,'Trab_Sectores_productivos (2)'!$A18),2)</f>
        <v>6.32</v>
      </c>
      <c r="AC18" s="341">
        <f>ROUND(SUMIFS(Trabajo!$Q:$Q,Trabajo!$E:$E,'Trab_Sectores_productivos (2)'!DO$1,Trabajo!$C:$C,'Trab_Sectores_productivos (2)'!$C18,Trabajo!$A:$A,'Trab_Sectores_productivos (2)'!$A18),2)</f>
        <v>7.41</v>
      </c>
      <c r="AD18" s="341">
        <f>ROUND(SUMIFS(Trabajo!$Q:$Q,Trabajo!$E:$E,'Trab_Sectores_productivos (2)'!DP$1,Trabajo!$C:$C,'Trab_Sectores_productivos (2)'!$C18,Trabajo!$A:$A,'Trab_Sectores_productivos (2)'!$A18),2)</f>
        <v>2.5299999999999998</v>
      </c>
      <c r="AE18" s="341">
        <f>ROUND(SUMIFS(Trabajo!$Q:$Q,Trabajo!$E:$E,'Trab_Sectores_productivos (2)'!DQ$1,Trabajo!$C:$C,'Trab_Sectores_productivos (2)'!$C18,Trabajo!$A:$A,'Trab_Sectores_productivos (2)'!$A18),2)</f>
        <v>6.52</v>
      </c>
      <c r="AF18" s="341">
        <f>ROUND(SUMIFS(Trabajo!$Q:$Q,Trabajo!$E:$E,'Trab_Sectores_productivos (2)'!DR$1,Trabajo!$C:$C,'Trab_Sectores_productivos (2)'!$C18,Trabajo!$A:$A,'Trab_Sectores_productivos (2)'!$A18),2)</f>
        <v>0.93</v>
      </c>
      <c r="AG18" s="341">
        <f>ROUND(SUMIFS(Trabajo!$Q:$Q,Trabajo!$E:$E,'Trab_Sectores_productivos (2)'!DS$1,Trabajo!$C:$C,'Trab_Sectores_productivos (2)'!$C18,Trabajo!$A:$A,'Trab_Sectores_productivos (2)'!$A18),2)</f>
        <v>1.27</v>
      </c>
      <c r="AH18" s="340">
        <f>ROUND(SUMIFS(Trabajo!$R:$R,Trabajo!$E:$E,'Trab_Sectores_productivos (2)'!DE$1,Trabajo!$C:$C,'Trab_Sectores_productivos (2)'!$C18,Trabajo!$A:$A,'Trab_Sectores_productivos (2)'!$A18),2)</f>
        <v>9.66</v>
      </c>
      <c r="AI18" s="340">
        <f>ROUND(SUMIFS(Trabajo!$R:$R,Trabajo!$E:$E,'Trab_Sectores_productivos (2)'!DF$1,Trabajo!$C:$C,'Trab_Sectores_productivos (2)'!$C18,Trabajo!$A:$A,'Trab_Sectores_productivos (2)'!$A18),2)</f>
        <v>0.66</v>
      </c>
      <c r="AJ18" s="340">
        <f>ROUND(SUMIFS(Trabajo!$R:$R,Trabajo!$E:$E,'Trab_Sectores_productivos (2)'!DG$1,Trabajo!$C:$C,'Trab_Sectores_productivos (2)'!$C18,Trabajo!$A:$A,'Trab_Sectores_productivos (2)'!$A18),2)</f>
        <v>1.89</v>
      </c>
      <c r="AK18" s="340">
        <f>ROUND(SUMIFS(Trabajo!$R:$R,Trabajo!$E:$E,'Trab_Sectores_productivos (2)'!DH$1,Trabajo!$C:$C,'Trab_Sectores_productivos (2)'!$C18,Trabajo!$A:$A,'Trab_Sectores_productivos (2)'!$A18),2)</f>
        <v>2.48</v>
      </c>
      <c r="AL18" s="340">
        <f>ROUND(SUMIFS(Trabajo!$R:$R,Trabajo!$E:$E,'Trab_Sectores_productivos (2)'!DI$1,Trabajo!$C:$C,'Trab_Sectores_productivos (2)'!$C18,Trabajo!$A:$A,'Trab_Sectores_productivos (2)'!$A18),2)</f>
        <v>1.34</v>
      </c>
      <c r="AM18" s="340">
        <f>ROUND(SUMIFS(Trabajo!$R:$R,Trabajo!$E:$E,'Trab_Sectores_productivos (2)'!DJ$1,Trabajo!$C:$C,'Trab_Sectores_productivos (2)'!$C18,Trabajo!$A:$A,'Trab_Sectores_productivos (2)'!$A18),2)</f>
        <v>5.38</v>
      </c>
      <c r="AN18" s="340">
        <f>ROUND(SUMIFS(Trabajo!$R:$R,Trabajo!$E:$E,'Trab_Sectores_productivos (2)'!DK$1,Trabajo!$C:$C,'Trab_Sectores_productivos (2)'!$C18,Trabajo!$A:$A,'Trab_Sectores_productivos (2)'!$A18),2)</f>
        <v>9.33</v>
      </c>
      <c r="AO18" s="340">
        <f>ROUND(SUMIFS(Trabajo!$R:$R,Trabajo!$E:$E,'Trab_Sectores_productivos (2)'!DL$1,Trabajo!$C:$C,'Trab_Sectores_productivos (2)'!$C18,Trabajo!$A:$A,'Trab_Sectores_productivos (2)'!$A18),2)</f>
        <v>40.46</v>
      </c>
      <c r="AP18" s="340">
        <f>ROUND(SUMIFS(Trabajo!$R:$R,Trabajo!$E:$E,'Trab_Sectores_productivos (2)'!DM$1,Trabajo!$C:$C,'Trab_Sectores_productivos (2)'!$C18,Trabajo!$A:$A,'Trab_Sectores_productivos (2)'!$A18),2)</f>
        <v>4.6900000000000004</v>
      </c>
      <c r="AQ18" s="340">
        <f>ROUND(SUMIFS(Trabajo!$R:$R,Trabajo!$E:$E,'Trab_Sectores_productivos (2)'!DN$1,Trabajo!$C:$C,'Trab_Sectores_productivos (2)'!$C18,Trabajo!$A:$A,'Trab_Sectores_productivos (2)'!$A18),2)</f>
        <v>4.84</v>
      </c>
      <c r="AR18" s="340">
        <f>ROUND(SUMIFS(Trabajo!$R:$R,Trabajo!$E:$E,'Trab_Sectores_productivos (2)'!DO$1,Trabajo!$C:$C,'Trab_Sectores_productivos (2)'!$C18,Trabajo!$A:$A,'Trab_Sectores_productivos (2)'!$A18),2)</f>
        <v>5.67</v>
      </c>
      <c r="AS18" s="340">
        <f>ROUND(SUMIFS(Trabajo!$R:$R,Trabajo!$E:$E,'Trab_Sectores_productivos (2)'!DP$1,Trabajo!$C:$C,'Trab_Sectores_productivos (2)'!$C18,Trabajo!$A:$A,'Trab_Sectores_productivos (2)'!$A18),2)</f>
        <v>1.94</v>
      </c>
      <c r="AT18" s="340">
        <f>ROUND(SUMIFS(Trabajo!$R:$R,Trabajo!$E:$E,'Trab_Sectores_productivos (2)'!DQ$1,Trabajo!$C:$C,'Trab_Sectores_productivos (2)'!$C18,Trabajo!$A:$A,'Trab_Sectores_productivos (2)'!$A18),2)</f>
        <v>5</v>
      </c>
      <c r="AU18" s="340">
        <f>ROUND(SUMIFS(Trabajo!$R:$R,Trabajo!$E:$E,'Trab_Sectores_productivos (2)'!DR$1,Trabajo!$C:$C,'Trab_Sectores_productivos (2)'!$C18,Trabajo!$A:$A,'Trab_Sectores_productivos (2)'!$A18),2)</f>
        <v>0.71</v>
      </c>
      <c r="AV18" s="340">
        <f>ROUND(SUMIFS(Trabajo!$R:$R,Trabajo!$E:$E,'Trab_Sectores_productivos (2)'!DS$1,Trabajo!$C:$C,'Trab_Sectores_productivos (2)'!$C18,Trabajo!$A:$A,'Trab_Sectores_productivos (2)'!$A18),2)</f>
        <v>0.98</v>
      </c>
      <c r="AW18" s="341">
        <f>ROUND(SUMIFS(Trabajo!$S:$S,Trabajo!$E:$E,'Trab_Sectores_productivos (2)'!DE$1,Trabajo!$C:$C,'Trab_Sectores_productivos (2)'!$C18,Trabajo!$A:$A,'Trab_Sectores_productivos (2)'!$A18),2)</f>
        <v>0.55000000000000004</v>
      </c>
      <c r="AX18" s="341">
        <f>ROUND(SUMIFS(Trabajo!$S:$S,Trabajo!$E:$E,'Trab_Sectores_productivos (2)'!DF$1,Trabajo!$C:$C,'Trab_Sectores_productivos (2)'!$C18,Trabajo!$A:$A,'Trab_Sectores_productivos (2)'!$A18),2)</f>
        <v>0.04</v>
      </c>
      <c r="AY18" s="341">
        <f>ROUND(SUMIFS(Trabajo!$S:$S,Trabajo!$E:$E,'Trab_Sectores_productivos (2)'!DG$1,Trabajo!$C:$C,'Trab_Sectores_productivos (2)'!$C18,Trabajo!$A:$A,'Trab_Sectores_productivos (2)'!$A18),2)</f>
        <v>0.11</v>
      </c>
      <c r="AZ18" s="341">
        <f>ROUND(SUMIFS(Trabajo!$S:$S,Trabajo!$E:$E,'Trab_Sectores_productivos (2)'!DH$1,Trabajo!$C:$C,'Trab_Sectores_productivos (2)'!$C18,Trabajo!$A:$A,'Trab_Sectores_productivos (2)'!$A18),2)</f>
        <v>0.14000000000000001</v>
      </c>
      <c r="BA18" s="341">
        <f>ROUND(SUMIFS(Trabajo!$S:$S,Trabajo!$E:$E,'Trab_Sectores_productivos (2)'!DI$1,Trabajo!$C:$C,'Trab_Sectores_productivos (2)'!$C18,Trabajo!$A:$A,'Trab_Sectores_productivos (2)'!$A18),2)</f>
        <v>0.08</v>
      </c>
      <c r="BB18" s="341">
        <f>ROUND(SUMIFS(Trabajo!$S:$S,Trabajo!$E:$E,'Trab_Sectores_productivos (2)'!DJ$1,Trabajo!$C:$C,'Trab_Sectores_productivos (2)'!$C18,Trabajo!$A:$A,'Trab_Sectores_productivos (2)'!$A18),2)</f>
        <v>0.31</v>
      </c>
      <c r="BC18" s="341">
        <f>ROUND(SUMIFS(Trabajo!$S:$S,Trabajo!$E:$E,'Trab_Sectores_productivos (2)'!DK$1,Trabajo!$C:$C,'Trab_Sectores_productivos (2)'!$C18,Trabajo!$A:$A,'Trab_Sectores_productivos (2)'!$A18),2)</f>
        <v>0.53</v>
      </c>
      <c r="BD18" s="341">
        <f>ROUND(SUMIFS(Trabajo!$S:$S,Trabajo!$E:$E,'Trab_Sectores_productivos (2)'!DL$1,Trabajo!$C:$C,'Trab_Sectores_productivos (2)'!$C18,Trabajo!$A:$A,'Trab_Sectores_productivos (2)'!$A18),2)</f>
        <v>2.31</v>
      </c>
      <c r="BE18" s="341">
        <f>ROUND(SUMIFS(Trabajo!$S:$S,Trabajo!$E:$E,'Trab_Sectores_productivos (2)'!DM$1,Trabajo!$C:$C,'Trab_Sectores_productivos (2)'!$C18,Trabajo!$A:$A,'Trab_Sectores_productivos (2)'!$A18),2)</f>
        <v>0.27</v>
      </c>
      <c r="BF18" s="341">
        <f>ROUND(SUMIFS(Trabajo!$S:$S,Trabajo!$E:$E,'Trab_Sectores_productivos (2)'!DN$1,Trabajo!$C:$C,'Trab_Sectores_productivos (2)'!$C18,Trabajo!$A:$A,'Trab_Sectores_productivos (2)'!$A18),2)</f>
        <v>0.28000000000000003</v>
      </c>
      <c r="BG18" s="341">
        <f>ROUND(SUMIFS(Trabajo!$S:$S,Trabajo!$E:$E,'Trab_Sectores_productivos (2)'!DO$1,Trabajo!$C:$C,'Trab_Sectores_productivos (2)'!$C18,Trabajo!$A:$A,'Trab_Sectores_productivos (2)'!$A18),2)</f>
        <v>0.32</v>
      </c>
      <c r="BH18" s="341">
        <f>ROUND(SUMIFS(Trabajo!$S:$S,Trabajo!$E:$E,'Trab_Sectores_productivos (2)'!DP$1,Trabajo!$C:$C,'Trab_Sectores_productivos (2)'!$C18,Trabajo!$A:$A,'Trab_Sectores_productivos (2)'!$A18),2)</f>
        <v>0.11</v>
      </c>
      <c r="BI18" s="341">
        <f>ROUND(SUMIFS(Trabajo!$S:$S,Trabajo!$E:$E,'Trab_Sectores_productivos (2)'!DQ$1,Trabajo!$C:$C,'Trab_Sectores_productivos (2)'!$C18,Trabajo!$A:$A,'Trab_Sectores_productivos (2)'!$A18),2)</f>
        <v>0.28000000000000003</v>
      </c>
      <c r="BJ18" s="341">
        <f>ROUND(SUMIFS(Trabajo!$S:$S,Trabajo!$E:$E,'Trab_Sectores_productivos (2)'!DR$1,Trabajo!$C:$C,'Trab_Sectores_productivos (2)'!$C18,Trabajo!$A:$A,'Trab_Sectores_productivos (2)'!$A18),2)</f>
        <v>0.04</v>
      </c>
      <c r="BK18" s="341">
        <f>ROUND(SUMIFS(Trabajo!$S:$S,Trabajo!$E:$E,'Trab_Sectores_productivos (2)'!DS$1,Trabajo!$C:$C,'Trab_Sectores_productivos (2)'!$C18,Trabajo!$A:$A,'Trab_Sectores_productivos (2)'!$A18),2)</f>
        <v>0.06</v>
      </c>
      <c r="BL18" s="340">
        <f>ROUND(SUMIFS(Trabajo!$T:$T,Trabajo!$E:$E,'Trab_Sectores_productivos (2)'!DE$1,Trabajo!$C:$C,'Trab_Sectores_productivos (2)'!$C18,Trabajo!$A:$A,'Trab_Sectores_productivos (2)'!$A18),2)</f>
        <v>0.1</v>
      </c>
      <c r="BM18" s="340">
        <f>ROUND(SUMIFS(Trabajo!$T:$T,Trabajo!$E:$E,'Trab_Sectores_productivos (2)'!DF$1,Trabajo!$C:$C,'Trab_Sectores_productivos (2)'!$C18,Trabajo!$A:$A,'Trab_Sectores_productivos (2)'!$A18),2)</f>
        <v>0.01</v>
      </c>
      <c r="BN18" s="340">
        <f>ROUND(SUMIFS(Trabajo!$T:$T,Trabajo!$E:$E,'Trab_Sectores_productivos (2)'!DG$1,Trabajo!$C:$C,'Trab_Sectores_productivos (2)'!$C18,Trabajo!$A:$A,'Trab_Sectores_productivos (2)'!$A18),2)</f>
        <v>0.02</v>
      </c>
      <c r="BO18" s="340">
        <f>ROUND(SUMIFS(Trabajo!$T:$T,Trabajo!$E:$E,'Trab_Sectores_productivos (2)'!DH$1,Trabajo!$C:$C,'Trab_Sectores_productivos (2)'!$C18,Trabajo!$A:$A,'Trab_Sectores_productivos (2)'!$A18),2)</f>
        <v>0.02</v>
      </c>
      <c r="BP18" s="340">
        <f>ROUND(SUMIFS(Trabajo!$T:$T,Trabajo!$E:$E,'Trab_Sectores_productivos (2)'!DI$1,Trabajo!$C:$C,'Trab_Sectores_productivos (2)'!$C18,Trabajo!$A:$A,'Trab_Sectores_productivos (2)'!$A18),2)</f>
        <v>0.01</v>
      </c>
      <c r="BQ18" s="340">
        <f>ROUND(SUMIFS(Trabajo!$T:$T,Trabajo!$E:$E,'Trab_Sectores_productivos (2)'!DJ$1,Trabajo!$C:$C,'Trab_Sectores_productivos (2)'!$C18,Trabajo!$A:$A,'Trab_Sectores_productivos (2)'!$A18),2)</f>
        <v>0.05</v>
      </c>
      <c r="BR18" s="340">
        <f>ROUND(SUMIFS(Trabajo!$T:$T,Trabajo!$E:$E,'Trab_Sectores_productivos (2)'!DK$1,Trabajo!$C:$C,'Trab_Sectores_productivos (2)'!$C18,Trabajo!$A:$A,'Trab_Sectores_productivos (2)'!$A18),2)</f>
        <v>0.09</v>
      </c>
      <c r="BS18" s="340">
        <f>ROUND(SUMIFS(Trabajo!$T:$T,Trabajo!$E:$E,'Trab_Sectores_productivos (2)'!DL$1,Trabajo!$C:$C,'Trab_Sectores_productivos (2)'!$C18,Trabajo!$A:$A,'Trab_Sectores_productivos (2)'!$A18),2)</f>
        <v>0.41</v>
      </c>
      <c r="BT18" s="340">
        <f>ROUND(SUMIFS(Trabajo!$T:$T,Trabajo!$E:$E,'Trab_Sectores_productivos (2)'!DM$1,Trabajo!$C:$C,'Trab_Sectores_productivos (2)'!$C18,Trabajo!$A:$A,'Trab_Sectores_productivos (2)'!$A18),2)</f>
        <v>0.05</v>
      </c>
      <c r="BU18" s="340">
        <f>ROUND(SUMIFS(Trabajo!$T:$T,Trabajo!$E:$E,'Trab_Sectores_productivos (2)'!DN$1,Trabajo!$C:$C,'Trab_Sectores_productivos (2)'!$C18,Trabajo!$A:$A,'Trab_Sectores_productivos (2)'!$A18),2)</f>
        <v>0.05</v>
      </c>
      <c r="BV18" s="340">
        <f>ROUND(SUMIFS(Trabajo!$T:$T,Trabajo!$E:$E,'Trab_Sectores_productivos (2)'!DO$1,Trabajo!$C:$C,'Trab_Sectores_productivos (2)'!$C18,Trabajo!$A:$A,'Trab_Sectores_productivos (2)'!$A18),2)</f>
        <v>0.06</v>
      </c>
      <c r="BW18" s="340">
        <f>ROUND(SUMIFS(Trabajo!$T:$T,Trabajo!$E:$E,'Trab_Sectores_productivos (2)'!DP$1,Trabajo!$C:$C,'Trab_Sectores_productivos (2)'!$C18,Trabajo!$A:$A,'Trab_Sectores_productivos (2)'!$A18),2)</f>
        <v>0.02</v>
      </c>
      <c r="BX18" s="340">
        <f>ROUND(SUMIFS(Trabajo!$T:$T,Trabajo!$E:$E,'Trab_Sectores_productivos (2)'!DQ$1,Trabajo!$C:$C,'Trab_Sectores_productivos (2)'!$C18,Trabajo!$A:$A,'Trab_Sectores_productivos (2)'!$A18),2)</f>
        <v>0.05</v>
      </c>
      <c r="BY18" s="340">
        <f>ROUND(SUMIFS(Trabajo!$T:$T,Trabajo!$E:$E,'Trab_Sectores_productivos (2)'!DR$1,Trabajo!$C:$C,'Trab_Sectores_productivos (2)'!$C18,Trabajo!$A:$A,'Trab_Sectores_productivos (2)'!$A18),2)</f>
        <v>0.01</v>
      </c>
      <c r="BZ18" s="340">
        <f>ROUND(SUMIFS(Trabajo!$T:$T,Trabajo!$E:$E,'Trab_Sectores_productivos (2)'!DS$1,Trabajo!$C:$C,'Trab_Sectores_productivos (2)'!$C18,Trabajo!$A:$A,'Trab_Sectores_productivos (2)'!$A18),2)</f>
        <v>0.01</v>
      </c>
      <c r="CA18" s="341">
        <f>ROUND(SUMIFS(Trabajo!$U:$U,Trabajo!$E:$E,'Trab_Sectores_productivos (2)'!DE$1,Trabajo!$C:$C,'Trab_Sectores_productivos (2)'!$C18,Trabajo!$A:$A,'Trab_Sectores_productivos (2)'!$A18),2)</f>
        <v>19.13</v>
      </c>
      <c r="CB18" s="341">
        <f>ROUND(SUMIFS(Trabajo!$U:$U,Trabajo!$E:$E,'Trab_Sectores_productivos (2)'!DF$1,Trabajo!$C:$C,'Trab_Sectores_productivos (2)'!$C18,Trabajo!$A:$A,'Trab_Sectores_productivos (2)'!$A18),2)</f>
        <v>1.31</v>
      </c>
      <c r="CC18" s="341">
        <f>ROUND(SUMIFS(Trabajo!$U:$U,Trabajo!$E:$E,'Trab_Sectores_productivos (2)'!DG$1,Trabajo!$C:$C,'Trab_Sectores_productivos (2)'!$C18,Trabajo!$A:$A,'Trab_Sectores_productivos (2)'!$A18),2)</f>
        <v>3.75</v>
      </c>
      <c r="CD18" s="341">
        <f>ROUND(SUMIFS(Trabajo!$U:$U,Trabajo!$E:$E,'Trab_Sectores_productivos (2)'!DH$1,Trabajo!$C:$C,'Trab_Sectores_productivos (2)'!$C18,Trabajo!$A:$A,'Trab_Sectores_productivos (2)'!$A18),2)</f>
        <v>4.91</v>
      </c>
      <c r="CE18" s="341">
        <f>ROUND(SUMIFS(Trabajo!$U:$U,Trabajo!$E:$E,'Trab_Sectores_productivos (2)'!DI$1,Trabajo!$C:$C,'Trab_Sectores_productivos (2)'!$C18,Trabajo!$A:$A,'Trab_Sectores_productivos (2)'!$A18),2)</f>
        <v>2.65</v>
      </c>
      <c r="CF18" s="341">
        <f>ROUND(SUMIFS(Trabajo!$U:$U,Trabajo!$E:$E,'Trab_Sectores_productivos (2)'!DJ$1,Trabajo!$C:$C,'Trab_Sectores_productivos (2)'!$C18,Trabajo!$A:$A,'Trab_Sectores_productivos (2)'!$A18),2)</f>
        <v>10.66</v>
      </c>
      <c r="CG18" s="341">
        <f>ROUND(SUMIFS(Trabajo!$U:$U,Trabajo!$E:$E,'Trab_Sectores_productivos (2)'!DK$1,Trabajo!$C:$C,'Trab_Sectores_productivos (2)'!$C18,Trabajo!$A:$A,'Trab_Sectores_productivos (2)'!$A18),2)</f>
        <v>18.489999999999998</v>
      </c>
      <c r="CH18" s="341">
        <f>ROUND(SUMIFS(Trabajo!$U:$U,Trabajo!$E:$E,'Trab_Sectores_productivos (2)'!DL$1,Trabajo!$C:$C,'Trab_Sectores_productivos (2)'!$C18,Trabajo!$A:$A,'Trab_Sectores_productivos (2)'!$A18),2)</f>
        <v>80.17</v>
      </c>
      <c r="CI18" s="341">
        <f>ROUND(SUMIFS(Trabajo!$U:$U,Trabajo!$E:$E,'Trab_Sectores_productivos (2)'!DM$1,Trabajo!$C:$C,'Trab_Sectores_productivos (2)'!$C18,Trabajo!$A:$A,'Trab_Sectores_productivos (2)'!$A18),2)</f>
        <v>9.2899999999999991</v>
      </c>
      <c r="CJ18" s="341">
        <f>ROUND(SUMIFS(Trabajo!$U:$U,Trabajo!$E:$E,'Trab_Sectores_productivos (2)'!DN$1,Trabajo!$C:$C,'Trab_Sectores_productivos (2)'!$C18,Trabajo!$A:$A,'Trab_Sectores_productivos (2)'!$A18),2)</f>
        <v>9.59</v>
      </c>
      <c r="CK18" s="341">
        <f>ROUND(SUMIFS(Trabajo!$U:$U,Trabajo!$E:$E,'Trab_Sectores_productivos (2)'!DO$1,Trabajo!$C:$C,'Trab_Sectores_productivos (2)'!$C18,Trabajo!$A:$A,'Trab_Sectores_productivos (2)'!$A18),2)</f>
        <v>11.24</v>
      </c>
      <c r="CL18" s="341">
        <f>ROUND(SUMIFS(Trabajo!$U:$U,Trabajo!$E:$E,'Trab_Sectores_productivos (2)'!DP$1,Trabajo!$C:$C,'Trab_Sectores_productivos (2)'!$C18,Trabajo!$A:$A,'Trab_Sectores_productivos (2)'!$A18),2)</f>
        <v>3.85</v>
      </c>
      <c r="CM18" s="341">
        <f>ROUND(SUMIFS(Trabajo!$U:$U,Trabajo!$E:$E,'Trab_Sectores_productivos (2)'!DQ$1,Trabajo!$C:$C,'Trab_Sectores_productivos (2)'!$C18,Trabajo!$A:$A,'Trab_Sectores_productivos (2)'!$A18),2)</f>
        <v>9.9</v>
      </c>
      <c r="CN18" s="341">
        <f>ROUND(SUMIFS(Trabajo!$U:$U,Trabajo!$E:$E,'Trab_Sectores_productivos (2)'!DR$1,Trabajo!$C:$C,'Trab_Sectores_productivos (2)'!$C18,Trabajo!$A:$A,'Trab_Sectores_productivos (2)'!$A18),2)</f>
        <v>1.41</v>
      </c>
      <c r="CO18" s="341">
        <f>ROUND(SUMIFS(Trabajo!$U:$U,Trabajo!$E:$E,'Trab_Sectores_productivos (2)'!DS$1,Trabajo!$C:$C,'Trab_Sectores_productivos (2)'!$C18,Trabajo!$A:$A,'Trab_Sectores_productivos (2)'!$A18),2)</f>
        <v>1.93</v>
      </c>
      <c r="CP18" s="340">
        <f>ROUND(SUMIFS(Trabajo!$V:$V,Trabajo!$E:$E,'Trab_Sectores_productivos (2)'!DE$1,Trabajo!$C:$C,'Trab_Sectores_productivos (2)'!$C18,Trabajo!$A:$A,'Trab_Sectores_productivos (2)'!$A18),2)</f>
        <v>1.76</v>
      </c>
      <c r="CQ18" s="340">
        <f>ROUND(SUMIFS(Trabajo!$V:$V,Trabajo!$E:$E,'Trab_Sectores_productivos (2)'!DF$1,Trabajo!$C:$C,'Trab_Sectores_productivos (2)'!$C18,Trabajo!$A:$A,'Trab_Sectores_productivos (2)'!$A18),2)</f>
        <v>0.12</v>
      </c>
      <c r="CR18" s="340">
        <f>ROUND(SUMIFS(Trabajo!$V:$V,Trabajo!$E:$E,'Trab_Sectores_productivos (2)'!DG$1,Trabajo!$C:$C,'Trab_Sectores_productivos (2)'!$C18,Trabajo!$A:$A,'Trab_Sectores_productivos (2)'!$A18),2)</f>
        <v>0.35</v>
      </c>
      <c r="CS18" s="340">
        <f>ROUND(SUMIFS(Trabajo!$V:$V,Trabajo!$E:$E,'Trab_Sectores_productivos (2)'!DH$1,Trabajo!$C:$C,'Trab_Sectores_productivos (2)'!$C18,Trabajo!$A:$A,'Trab_Sectores_productivos (2)'!$A18),2)</f>
        <v>0.45</v>
      </c>
      <c r="CT18" s="340">
        <f>ROUND(SUMIFS(Trabajo!$V:$V,Trabajo!$E:$E,'Trab_Sectores_productivos (2)'!DI$1,Trabajo!$C:$C,'Trab_Sectores_productivos (2)'!$C18,Trabajo!$A:$A,'Trab_Sectores_productivos (2)'!$A18),2)</f>
        <v>0.24</v>
      </c>
      <c r="CU18" s="340">
        <f>ROUND(SUMIFS(Trabajo!$V:$V,Trabajo!$E:$E,'Trab_Sectores_productivos (2)'!DJ$1,Trabajo!$C:$C,'Trab_Sectores_productivos (2)'!$C18,Trabajo!$A:$A,'Trab_Sectores_productivos (2)'!$A18),2)</f>
        <v>0.98</v>
      </c>
      <c r="CV18" s="340">
        <f>ROUND(SUMIFS(Trabajo!$V:$V,Trabajo!$E:$E,'Trab_Sectores_productivos (2)'!DK$1,Trabajo!$C:$C,'Trab_Sectores_productivos (2)'!$C18,Trabajo!$A:$A,'Trab_Sectores_productivos (2)'!$A18),2)</f>
        <v>1.71</v>
      </c>
      <c r="CW18" s="340">
        <f>ROUND(SUMIFS(Trabajo!$V:$V,Trabajo!$E:$E,'Trab_Sectores_productivos (2)'!DL$1,Trabajo!$C:$C,'Trab_Sectores_productivos (2)'!$C18,Trabajo!$A:$A,'Trab_Sectores_productivos (2)'!$A18),2)</f>
        <v>7.39</v>
      </c>
      <c r="CX18" s="340">
        <f>ROUND(SUMIFS(Trabajo!$V:$V,Trabajo!$E:$E,'Trab_Sectores_productivos (2)'!DM$1,Trabajo!$C:$C,'Trab_Sectores_productivos (2)'!$C18,Trabajo!$A:$A,'Trab_Sectores_productivos (2)'!$A18),2)</f>
        <v>0.86</v>
      </c>
      <c r="CY18" s="340">
        <f>ROUND(SUMIFS(Trabajo!$V:$V,Trabajo!$E:$E,'Trab_Sectores_productivos (2)'!DN$1,Trabajo!$C:$C,'Trab_Sectores_productivos (2)'!$C18,Trabajo!$A:$A,'Trab_Sectores_productivos (2)'!$A18),2)</f>
        <v>0.88</v>
      </c>
      <c r="CZ18" s="340">
        <f>ROUND(SUMIFS(Trabajo!$V:$V,Trabajo!$E:$E,'Trab_Sectores_productivos (2)'!DO$1,Trabajo!$C:$C,'Trab_Sectores_productivos (2)'!$C18,Trabajo!$A:$A,'Trab_Sectores_productivos (2)'!$A18),2)</f>
        <v>1.04</v>
      </c>
      <c r="DA18" s="340">
        <f>ROUND(SUMIFS(Trabajo!$V:$V,Trabajo!$E:$E,'Trab_Sectores_productivos (2)'!DP$1,Trabajo!$C:$C,'Trab_Sectores_productivos (2)'!$C18,Trabajo!$A:$A,'Trab_Sectores_productivos (2)'!$A18),2)</f>
        <v>0.35</v>
      </c>
      <c r="DB18" s="340">
        <f>ROUND(SUMIFS(Trabajo!$V:$V,Trabajo!$E:$E,'Trab_Sectores_productivos (2)'!DQ$1,Trabajo!$C:$C,'Trab_Sectores_productivos (2)'!$C18,Trabajo!$A:$A,'Trab_Sectores_productivos (2)'!$A18),2)</f>
        <v>0.91</v>
      </c>
      <c r="DC18" s="340">
        <f>ROUND(SUMIFS(Trabajo!$V:$V,Trabajo!$E:$E,'Trab_Sectores_productivos (2)'!DR$1,Trabajo!$C:$C,'Trab_Sectores_productivos (2)'!$C18,Trabajo!$A:$A,'Trab_Sectores_productivos (2)'!$A18),2)</f>
        <v>0.13</v>
      </c>
      <c r="DD18" s="340">
        <f>ROUND(SUMIFS(Trabajo!$V:$V,Trabajo!$E:$E,'Trab_Sectores_productivos (2)'!DS$1,Trabajo!$C:$C,'Trab_Sectores_productivos (2)'!$C18,Trabajo!$A:$A,'Trab_Sectores_productivos (2)'!$A18),2)</f>
        <v>0.18</v>
      </c>
      <c r="DE18" s="137" t="str">
        <f>"'"&amp;DE10&amp;"',"</f>
        <v>'452020 - Obras de ingeniería VIII',</v>
      </c>
      <c r="DF18" s="137" t="str">
        <f t="shared" ref="DF18:DS18" si="8">"'"&amp;DF10&amp;"',"</f>
        <v>'452020 - Obras de ingeniería XV',</v>
      </c>
      <c r="DG18" s="137" t="str">
        <f t="shared" si="8"/>
        <v>'452020 - Obras de ingeniería I',</v>
      </c>
      <c r="DH18" s="137" t="str">
        <f t="shared" si="8"/>
        <v>'452020 - Obras de ingeniería II',</v>
      </c>
      <c r="DI18" s="137" t="str">
        <f t="shared" si="8"/>
        <v>'452020 - Obras de ingeniería III',</v>
      </c>
      <c r="DJ18" s="137" t="str">
        <f t="shared" si="8"/>
        <v>'452020 - Obras de ingeniería IV',</v>
      </c>
      <c r="DK18" s="137" t="str">
        <f t="shared" si="8"/>
        <v>'452020 - Obras de ingeniería V',</v>
      </c>
      <c r="DL18" s="137" t="str">
        <f t="shared" si="8"/>
        <v>'452020 - Obras de ingeniería RM',</v>
      </c>
      <c r="DM18" s="137" t="str">
        <f t="shared" si="8"/>
        <v>'452020 - Obras de ingeniería VI',</v>
      </c>
      <c r="DN18" s="137" t="str">
        <f t="shared" si="8"/>
        <v>'452020 - Obras de ingeniería VII',</v>
      </c>
      <c r="DO18" s="137" t="str">
        <f t="shared" si="8"/>
        <v>'452020 - Obras de ingeniería IX',</v>
      </c>
      <c r="DP18" s="137" t="str">
        <f t="shared" si="8"/>
        <v>'452020 - Obras de ingeniería XIV',</v>
      </c>
      <c r="DQ18" s="137" t="str">
        <f t="shared" si="8"/>
        <v>'452020 - Obras de ingeniería X',</v>
      </c>
      <c r="DR18" s="137" t="str">
        <f t="shared" si="8"/>
        <v>'452020 - Obras de ingeniería XI',</v>
      </c>
      <c r="DS18" s="137" t="str">
        <f t="shared" si="8"/>
        <v>'452020 - Obras de ingeniería XII',</v>
      </c>
    </row>
    <row r="19" spans="1:123">
      <c r="A19" s="137">
        <v>2014</v>
      </c>
      <c r="B19" s="137">
        <v>6</v>
      </c>
      <c r="C19" s="137" t="s">
        <v>124</v>
      </c>
      <c r="D19" s="340">
        <f>ROUND(SUMIFS(Trabajo!$P:$P,Trabajo!$E:$E,'Trab_Sectores_productivos (2)'!DE$1,Trabajo!$C:$C,'Trab_Sectores_productivos (2)'!$C19,Trabajo!$A:$A,'Trab_Sectores_productivos (2)'!$A19),2)</f>
        <v>25.16</v>
      </c>
      <c r="E19" s="340">
        <f>ROUND(SUMIFS(Trabajo!$P:$P,Trabajo!$E:$E,'Trab_Sectores_productivos (2)'!DF$1,Trabajo!$C:$C,'Trab_Sectores_productivos (2)'!$C19,Trabajo!$A:$A,'Trab_Sectores_productivos (2)'!$A19),2)</f>
        <v>1.74</v>
      </c>
      <c r="F19" s="340">
        <f>ROUND(SUMIFS(Trabajo!$P:$P,Trabajo!$E:$E,'Trab_Sectores_productivos (2)'!DG$1,Trabajo!$C:$C,'Trab_Sectores_productivos (2)'!$C19,Trabajo!$A:$A,'Trab_Sectores_productivos (2)'!$A19),2)</f>
        <v>5.1100000000000003</v>
      </c>
      <c r="G19" s="340">
        <f>ROUND(SUMIFS(Trabajo!$P:$P,Trabajo!$E:$E,'Trab_Sectores_productivos (2)'!DH$1,Trabajo!$C:$C,'Trab_Sectores_productivos (2)'!$C19,Trabajo!$A:$A,'Trab_Sectores_productivos (2)'!$A19),2)</f>
        <v>6.3</v>
      </c>
      <c r="H19" s="340">
        <f>ROUND(SUMIFS(Trabajo!$P:$P,Trabajo!$E:$E,'Trab_Sectores_productivos (2)'!DI$1,Trabajo!$C:$C,'Trab_Sectores_productivos (2)'!$C19,Trabajo!$A:$A,'Trab_Sectores_productivos (2)'!$A19),2)</f>
        <v>3.5</v>
      </c>
      <c r="I19" s="340">
        <f>ROUND(SUMIFS(Trabajo!$P:$P,Trabajo!$E:$E,'Trab_Sectores_productivos (2)'!DJ$1,Trabajo!$C:$C,'Trab_Sectores_productivos (2)'!$C19,Trabajo!$A:$A,'Trab_Sectores_productivos (2)'!$A19),2)</f>
        <v>12.4</v>
      </c>
      <c r="J19" s="340">
        <f>ROUND(SUMIFS(Trabajo!$P:$P,Trabajo!$E:$E,'Trab_Sectores_productivos (2)'!DK$1,Trabajo!$C:$C,'Trab_Sectores_productivos (2)'!$C19,Trabajo!$A:$A,'Trab_Sectores_productivos (2)'!$A19),2)</f>
        <v>23.24</v>
      </c>
      <c r="K19" s="340">
        <f>ROUND(SUMIFS(Trabajo!$P:$P,Trabajo!$E:$E,'Trab_Sectores_productivos (2)'!DL$1,Trabajo!$C:$C,'Trab_Sectores_productivos (2)'!$C19,Trabajo!$A:$A,'Trab_Sectores_productivos (2)'!$A19),2)</f>
        <v>102.23</v>
      </c>
      <c r="L19" s="340">
        <f>ROUND(SUMIFS(Trabajo!$P:$P,Trabajo!$E:$E,'Trab_Sectores_productivos (2)'!DM$1,Trabajo!$C:$C,'Trab_Sectores_productivos (2)'!$C19,Trabajo!$A:$A,'Trab_Sectores_productivos (2)'!$A19),2)</f>
        <v>11.64</v>
      </c>
      <c r="M19" s="340">
        <f>ROUND(SUMIFS(Trabajo!$P:$P,Trabajo!$E:$E,'Trab_Sectores_productivos (2)'!DN$1,Trabajo!$C:$C,'Trab_Sectores_productivos (2)'!$C19,Trabajo!$A:$A,'Trab_Sectores_productivos (2)'!$A19),2)</f>
        <v>12.44</v>
      </c>
      <c r="N19" s="340">
        <f>ROUND(SUMIFS(Trabajo!$P:$P,Trabajo!$E:$E,'Trab_Sectores_productivos (2)'!DO$1,Trabajo!$C:$C,'Trab_Sectores_productivos (2)'!$C19,Trabajo!$A:$A,'Trab_Sectores_productivos (2)'!$A19),2)</f>
        <v>13.32</v>
      </c>
      <c r="O19" s="340">
        <f>ROUND(SUMIFS(Trabajo!$P:$P,Trabajo!$E:$E,'Trab_Sectores_productivos (2)'!DP$1,Trabajo!$C:$C,'Trab_Sectores_productivos (2)'!$C19,Trabajo!$A:$A,'Trab_Sectores_productivos (2)'!$A19),2)</f>
        <v>4.79</v>
      </c>
      <c r="P19" s="340">
        <f>ROUND(SUMIFS(Trabajo!$P:$P,Trabajo!$E:$E,'Trab_Sectores_productivos (2)'!DQ$1,Trabajo!$C:$C,'Trab_Sectores_productivos (2)'!$C19,Trabajo!$A:$A,'Trab_Sectores_productivos (2)'!$A19),2)</f>
        <v>13.34</v>
      </c>
      <c r="Q19" s="340">
        <f>ROUND(SUMIFS(Trabajo!$P:$P,Trabajo!$E:$E,'Trab_Sectores_productivos (2)'!DR$1,Trabajo!$C:$C,'Trab_Sectores_productivos (2)'!$C19,Trabajo!$A:$A,'Trab_Sectores_productivos (2)'!$A19),2)</f>
        <v>1.71</v>
      </c>
      <c r="R19" s="340">
        <f>ROUND(SUMIFS(Trabajo!$P:$P,Trabajo!$E:$E,'Trab_Sectores_productivos (2)'!DS$1,Trabajo!$C:$C,'Trab_Sectores_productivos (2)'!$C19,Trabajo!$A:$A,'Trab_Sectores_productivos (2)'!$A19),2)</f>
        <v>2.6</v>
      </c>
      <c r="S19" s="341">
        <f>ROUND(SUMIFS(Trabajo!$Q:$Q,Trabajo!$E:$E,'Trab_Sectores_productivos (2)'!DE$1,Trabajo!$C:$C,'Trab_Sectores_productivos (2)'!$C19,Trabajo!$A:$A,'Trab_Sectores_productivos (2)'!$A19),2)</f>
        <v>12.72</v>
      </c>
      <c r="T19" s="341">
        <f>ROUND(SUMIFS(Trabajo!$Q:$Q,Trabajo!$E:$E,'Trab_Sectores_productivos (2)'!DF$1,Trabajo!$C:$C,'Trab_Sectores_productivos (2)'!$C19,Trabajo!$A:$A,'Trab_Sectores_productivos (2)'!$A19),2)</f>
        <v>0.88</v>
      </c>
      <c r="U19" s="341">
        <f>ROUND(SUMIFS(Trabajo!$Q:$Q,Trabajo!$E:$E,'Trab_Sectores_productivos (2)'!DG$1,Trabajo!$C:$C,'Trab_Sectores_productivos (2)'!$C19,Trabajo!$A:$A,'Trab_Sectores_productivos (2)'!$A19),2)</f>
        <v>2.58</v>
      </c>
      <c r="V19" s="341">
        <f>ROUND(SUMIFS(Trabajo!$Q:$Q,Trabajo!$E:$E,'Trab_Sectores_productivos (2)'!DH$1,Trabajo!$C:$C,'Trab_Sectores_productivos (2)'!$C19,Trabajo!$A:$A,'Trab_Sectores_productivos (2)'!$A19),2)</f>
        <v>3.19</v>
      </c>
      <c r="W19" s="341">
        <f>ROUND(SUMIFS(Trabajo!$Q:$Q,Trabajo!$E:$E,'Trab_Sectores_productivos (2)'!DI$1,Trabajo!$C:$C,'Trab_Sectores_productivos (2)'!$C19,Trabajo!$A:$A,'Trab_Sectores_productivos (2)'!$A19),2)</f>
        <v>1.77</v>
      </c>
      <c r="X19" s="341">
        <f>ROUND(SUMIFS(Trabajo!$Q:$Q,Trabajo!$E:$E,'Trab_Sectores_productivos (2)'!DJ$1,Trabajo!$C:$C,'Trab_Sectores_productivos (2)'!$C19,Trabajo!$A:$A,'Trab_Sectores_productivos (2)'!$A19),2)</f>
        <v>6.27</v>
      </c>
      <c r="Y19" s="341">
        <f>ROUND(SUMIFS(Trabajo!$Q:$Q,Trabajo!$E:$E,'Trab_Sectores_productivos (2)'!DK$1,Trabajo!$C:$C,'Trab_Sectores_productivos (2)'!$C19,Trabajo!$A:$A,'Trab_Sectores_productivos (2)'!$A19),2)</f>
        <v>11.75</v>
      </c>
      <c r="Z19" s="341">
        <f>ROUND(SUMIFS(Trabajo!$Q:$Q,Trabajo!$E:$E,'Trab_Sectores_productivos (2)'!DL$1,Trabajo!$C:$C,'Trab_Sectores_productivos (2)'!$C19,Trabajo!$A:$A,'Trab_Sectores_productivos (2)'!$A19),2)</f>
        <v>51.68</v>
      </c>
      <c r="AA19" s="341">
        <f>ROUND(SUMIFS(Trabajo!$Q:$Q,Trabajo!$E:$E,'Trab_Sectores_productivos (2)'!DM$1,Trabajo!$C:$C,'Trab_Sectores_productivos (2)'!$C19,Trabajo!$A:$A,'Trab_Sectores_productivos (2)'!$A19),2)</f>
        <v>5.89</v>
      </c>
      <c r="AB19" s="341">
        <f>ROUND(SUMIFS(Trabajo!$Q:$Q,Trabajo!$E:$E,'Trab_Sectores_productivos (2)'!DN$1,Trabajo!$C:$C,'Trab_Sectores_productivos (2)'!$C19,Trabajo!$A:$A,'Trab_Sectores_productivos (2)'!$A19),2)</f>
        <v>6.29</v>
      </c>
      <c r="AC19" s="341">
        <f>ROUND(SUMIFS(Trabajo!$Q:$Q,Trabajo!$E:$E,'Trab_Sectores_productivos (2)'!DO$1,Trabajo!$C:$C,'Trab_Sectores_productivos (2)'!$C19,Trabajo!$A:$A,'Trab_Sectores_productivos (2)'!$A19),2)</f>
        <v>6.74</v>
      </c>
      <c r="AD19" s="341">
        <f>ROUND(SUMIFS(Trabajo!$Q:$Q,Trabajo!$E:$E,'Trab_Sectores_productivos (2)'!DP$1,Trabajo!$C:$C,'Trab_Sectores_productivos (2)'!$C19,Trabajo!$A:$A,'Trab_Sectores_productivos (2)'!$A19),2)</f>
        <v>2.42</v>
      </c>
      <c r="AE19" s="341">
        <f>ROUND(SUMIFS(Trabajo!$Q:$Q,Trabajo!$E:$E,'Trab_Sectores_productivos (2)'!DQ$1,Trabajo!$C:$C,'Trab_Sectores_productivos (2)'!$C19,Trabajo!$A:$A,'Trab_Sectores_productivos (2)'!$A19),2)</f>
        <v>6.74</v>
      </c>
      <c r="AF19" s="341">
        <f>ROUND(SUMIFS(Trabajo!$Q:$Q,Trabajo!$E:$E,'Trab_Sectores_productivos (2)'!DR$1,Trabajo!$C:$C,'Trab_Sectores_productivos (2)'!$C19,Trabajo!$A:$A,'Trab_Sectores_productivos (2)'!$A19),2)</f>
        <v>0.87</v>
      </c>
      <c r="AG19" s="341">
        <f>ROUND(SUMIFS(Trabajo!$Q:$Q,Trabajo!$E:$E,'Trab_Sectores_productivos (2)'!DS$1,Trabajo!$C:$C,'Trab_Sectores_productivos (2)'!$C19,Trabajo!$A:$A,'Trab_Sectores_productivos (2)'!$A19),2)</f>
        <v>1.32</v>
      </c>
      <c r="AH19" s="340">
        <f>ROUND(SUMIFS(Trabajo!$R:$R,Trabajo!$E:$E,'Trab_Sectores_productivos (2)'!DE$1,Trabajo!$C:$C,'Trab_Sectores_productivos (2)'!$C19,Trabajo!$A:$A,'Trab_Sectores_productivos (2)'!$A19),2)</f>
        <v>9.74</v>
      </c>
      <c r="AI19" s="340">
        <f>ROUND(SUMIFS(Trabajo!$R:$R,Trabajo!$E:$E,'Trab_Sectores_productivos (2)'!DF$1,Trabajo!$C:$C,'Trab_Sectores_productivos (2)'!$C19,Trabajo!$A:$A,'Trab_Sectores_productivos (2)'!$A19),2)</f>
        <v>0.67</v>
      </c>
      <c r="AJ19" s="340">
        <f>ROUND(SUMIFS(Trabajo!$R:$R,Trabajo!$E:$E,'Trab_Sectores_productivos (2)'!DG$1,Trabajo!$C:$C,'Trab_Sectores_productivos (2)'!$C19,Trabajo!$A:$A,'Trab_Sectores_productivos (2)'!$A19),2)</f>
        <v>1.98</v>
      </c>
      <c r="AK19" s="340">
        <f>ROUND(SUMIFS(Trabajo!$R:$R,Trabajo!$E:$E,'Trab_Sectores_productivos (2)'!DH$1,Trabajo!$C:$C,'Trab_Sectores_productivos (2)'!$C19,Trabajo!$A:$A,'Trab_Sectores_productivos (2)'!$A19),2)</f>
        <v>2.44</v>
      </c>
      <c r="AL19" s="340">
        <f>ROUND(SUMIFS(Trabajo!$R:$R,Trabajo!$E:$E,'Trab_Sectores_productivos (2)'!DI$1,Trabajo!$C:$C,'Trab_Sectores_productivos (2)'!$C19,Trabajo!$A:$A,'Trab_Sectores_productivos (2)'!$A19),2)</f>
        <v>1.35</v>
      </c>
      <c r="AM19" s="340">
        <f>ROUND(SUMIFS(Trabajo!$R:$R,Trabajo!$E:$E,'Trab_Sectores_productivos (2)'!DJ$1,Trabajo!$C:$C,'Trab_Sectores_productivos (2)'!$C19,Trabajo!$A:$A,'Trab_Sectores_productivos (2)'!$A19),2)</f>
        <v>4.8</v>
      </c>
      <c r="AN19" s="340">
        <f>ROUND(SUMIFS(Trabajo!$R:$R,Trabajo!$E:$E,'Trab_Sectores_productivos (2)'!DK$1,Trabajo!$C:$C,'Trab_Sectores_productivos (2)'!$C19,Trabajo!$A:$A,'Trab_Sectores_productivos (2)'!$A19),2)</f>
        <v>9</v>
      </c>
      <c r="AO19" s="340">
        <f>ROUND(SUMIFS(Trabajo!$R:$R,Trabajo!$E:$E,'Trab_Sectores_productivos (2)'!DL$1,Trabajo!$C:$C,'Trab_Sectores_productivos (2)'!$C19,Trabajo!$A:$A,'Trab_Sectores_productivos (2)'!$A19),2)</f>
        <v>39.58</v>
      </c>
      <c r="AP19" s="340">
        <f>ROUND(SUMIFS(Trabajo!$R:$R,Trabajo!$E:$E,'Trab_Sectores_productivos (2)'!DM$1,Trabajo!$C:$C,'Trab_Sectores_productivos (2)'!$C19,Trabajo!$A:$A,'Trab_Sectores_productivos (2)'!$A19),2)</f>
        <v>4.51</v>
      </c>
      <c r="AQ19" s="340">
        <f>ROUND(SUMIFS(Trabajo!$R:$R,Trabajo!$E:$E,'Trab_Sectores_productivos (2)'!DN$1,Trabajo!$C:$C,'Trab_Sectores_productivos (2)'!$C19,Trabajo!$A:$A,'Trab_Sectores_productivos (2)'!$A19),2)</f>
        <v>4.82</v>
      </c>
      <c r="AR19" s="340">
        <f>ROUND(SUMIFS(Trabajo!$R:$R,Trabajo!$E:$E,'Trab_Sectores_productivos (2)'!DO$1,Trabajo!$C:$C,'Trab_Sectores_productivos (2)'!$C19,Trabajo!$A:$A,'Trab_Sectores_productivos (2)'!$A19),2)</f>
        <v>5.16</v>
      </c>
      <c r="AS19" s="340">
        <f>ROUND(SUMIFS(Trabajo!$R:$R,Trabajo!$E:$E,'Trab_Sectores_productivos (2)'!DP$1,Trabajo!$C:$C,'Trab_Sectores_productivos (2)'!$C19,Trabajo!$A:$A,'Trab_Sectores_productivos (2)'!$A19),2)</f>
        <v>1.85</v>
      </c>
      <c r="AT19" s="340">
        <f>ROUND(SUMIFS(Trabajo!$R:$R,Trabajo!$E:$E,'Trab_Sectores_productivos (2)'!DQ$1,Trabajo!$C:$C,'Trab_Sectores_productivos (2)'!$C19,Trabajo!$A:$A,'Trab_Sectores_productivos (2)'!$A19),2)</f>
        <v>5.17</v>
      </c>
      <c r="AU19" s="340">
        <f>ROUND(SUMIFS(Trabajo!$R:$R,Trabajo!$E:$E,'Trab_Sectores_productivos (2)'!DR$1,Trabajo!$C:$C,'Trab_Sectores_productivos (2)'!$C19,Trabajo!$A:$A,'Trab_Sectores_productivos (2)'!$A19),2)</f>
        <v>0.66</v>
      </c>
      <c r="AV19" s="340">
        <f>ROUND(SUMIFS(Trabajo!$R:$R,Trabajo!$E:$E,'Trab_Sectores_productivos (2)'!DS$1,Trabajo!$C:$C,'Trab_Sectores_productivos (2)'!$C19,Trabajo!$A:$A,'Trab_Sectores_productivos (2)'!$A19),2)</f>
        <v>1.01</v>
      </c>
      <c r="AW19" s="341">
        <f>ROUND(SUMIFS(Trabajo!$S:$S,Trabajo!$E:$E,'Trab_Sectores_productivos (2)'!DE$1,Trabajo!$C:$C,'Trab_Sectores_productivos (2)'!$C19,Trabajo!$A:$A,'Trab_Sectores_productivos (2)'!$A19),2)</f>
        <v>0.56000000000000005</v>
      </c>
      <c r="AX19" s="341">
        <f>ROUND(SUMIFS(Trabajo!$S:$S,Trabajo!$E:$E,'Trab_Sectores_productivos (2)'!DF$1,Trabajo!$C:$C,'Trab_Sectores_productivos (2)'!$C19,Trabajo!$A:$A,'Trab_Sectores_productivos (2)'!$A19),2)</f>
        <v>0.04</v>
      </c>
      <c r="AY19" s="341">
        <f>ROUND(SUMIFS(Trabajo!$S:$S,Trabajo!$E:$E,'Trab_Sectores_productivos (2)'!DG$1,Trabajo!$C:$C,'Trab_Sectores_productivos (2)'!$C19,Trabajo!$A:$A,'Trab_Sectores_productivos (2)'!$A19),2)</f>
        <v>0.11</v>
      </c>
      <c r="AZ19" s="341">
        <f>ROUND(SUMIFS(Trabajo!$S:$S,Trabajo!$E:$E,'Trab_Sectores_productivos (2)'!DH$1,Trabajo!$C:$C,'Trab_Sectores_productivos (2)'!$C19,Trabajo!$A:$A,'Trab_Sectores_productivos (2)'!$A19),2)</f>
        <v>0.14000000000000001</v>
      </c>
      <c r="BA19" s="341">
        <f>ROUND(SUMIFS(Trabajo!$S:$S,Trabajo!$E:$E,'Trab_Sectores_productivos (2)'!DI$1,Trabajo!$C:$C,'Trab_Sectores_productivos (2)'!$C19,Trabajo!$A:$A,'Trab_Sectores_productivos (2)'!$A19),2)</f>
        <v>0.08</v>
      </c>
      <c r="BB19" s="341">
        <f>ROUND(SUMIFS(Trabajo!$S:$S,Trabajo!$E:$E,'Trab_Sectores_productivos (2)'!DJ$1,Trabajo!$C:$C,'Trab_Sectores_productivos (2)'!$C19,Trabajo!$A:$A,'Trab_Sectores_productivos (2)'!$A19),2)</f>
        <v>0.27</v>
      </c>
      <c r="BC19" s="341">
        <f>ROUND(SUMIFS(Trabajo!$S:$S,Trabajo!$E:$E,'Trab_Sectores_productivos (2)'!DK$1,Trabajo!$C:$C,'Trab_Sectores_productivos (2)'!$C19,Trabajo!$A:$A,'Trab_Sectores_productivos (2)'!$A19),2)</f>
        <v>0.51</v>
      </c>
      <c r="BD19" s="341">
        <f>ROUND(SUMIFS(Trabajo!$S:$S,Trabajo!$E:$E,'Trab_Sectores_productivos (2)'!DL$1,Trabajo!$C:$C,'Trab_Sectores_productivos (2)'!$C19,Trabajo!$A:$A,'Trab_Sectores_productivos (2)'!$A19),2)</f>
        <v>2.2599999999999998</v>
      </c>
      <c r="BE19" s="341">
        <f>ROUND(SUMIFS(Trabajo!$S:$S,Trabajo!$E:$E,'Trab_Sectores_productivos (2)'!DM$1,Trabajo!$C:$C,'Trab_Sectores_productivos (2)'!$C19,Trabajo!$A:$A,'Trab_Sectores_productivos (2)'!$A19),2)</f>
        <v>0.26</v>
      </c>
      <c r="BF19" s="341">
        <f>ROUND(SUMIFS(Trabajo!$S:$S,Trabajo!$E:$E,'Trab_Sectores_productivos (2)'!DN$1,Trabajo!$C:$C,'Trab_Sectores_productivos (2)'!$C19,Trabajo!$A:$A,'Trab_Sectores_productivos (2)'!$A19),2)</f>
        <v>0.27</v>
      </c>
      <c r="BG19" s="341">
        <f>ROUND(SUMIFS(Trabajo!$S:$S,Trabajo!$E:$E,'Trab_Sectores_productivos (2)'!DO$1,Trabajo!$C:$C,'Trab_Sectores_productivos (2)'!$C19,Trabajo!$A:$A,'Trab_Sectores_productivos (2)'!$A19),2)</f>
        <v>0.28999999999999998</v>
      </c>
      <c r="BH19" s="341">
        <f>ROUND(SUMIFS(Trabajo!$S:$S,Trabajo!$E:$E,'Trab_Sectores_productivos (2)'!DP$1,Trabajo!$C:$C,'Trab_Sectores_productivos (2)'!$C19,Trabajo!$A:$A,'Trab_Sectores_productivos (2)'!$A19),2)</f>
        <v>0.11</v>
      </c>
      <c r="BI19" s="341">
        <f>ROUND(SUMIFS(Trabajo!$S:$S,Trabajo!$E:$E,'Trab_Sectores_productivos (2)'!DQ$1,Trabajo!$C:$C,'Trab_Sectores_productivos (2)'!$C19,Trabajo!$A:$A,'Trab_Sectores_productivos (2)'!$A19),2)</f>
        <v>0.28999999999999998</v>
      </c>
      <c r="BJ19" s="341">
        <f>ROUND(SUMIFS(Trabajo!$S:$S,Trabajo!$E:$E,'Trab_Sectores_productivos (2)'!DR$1,Trabajo!$C:$C,'Trab_Sectores_productivos (2)'!$C19,Trabajo!$A:$A,'Trab_Sectores_productivos (2)'!$A19),2)</f>
        <v>0.04</v>
      </c>
      <c r="BK19" s="341">
        <f>ROUND(SUMIFS(Trabajo!$S:$S,Trabajo!$E:$E,'Trab_Sectores_productivos (2)'!DS$1,Trabajo!$C:$C,'Trab_Sectores_productivos (2)'!$C19,Trabajo!$A:$A,'Trab_Sectores_productivos (2)'!$A19),2)</f>
        <v>0.06</v>
      </c>
      <c r="BL19" s="340">
        <f>ROUND(SUMIFS(Trabajo!$T:$T,Trabajo!$E:$E,'Trab_Sectores_productivos (2)'!DE$1,Trabajo!$C:$C,'Trab_Sectores_productivos (2)'!$C19,Trabajo!$A:$A,'Trab_Sectores_productivos (2)'!$A19),2)</f>
        <v>0.1</v>
      </c>
      <c r="BM19" s="340">
        <f>ROUND(SUMIFS(Trabajo!$T:$T,Trabajo!$E:$E,'Trab_Sectores_productivos (2)'!DF$1,Trabajo!$C:$C,'Trab_Sectores_productivos (2)'!$C19,Trabajo!$A:$A,'Trab_Sectores_productivos (2)'!$A19),2)</f>
        <v>0.01</v>
      </c>
      <c r="BN19" s="340">
        <f>ROUND(SUMIFS(Trabajo!$T:$T,Trabajo!$E:$E,'Trab_Sectores_productivos (2)'!DG$1,Trabajo!$C:$C,'Trab_Sectores_productivos (2)'!$C19,Trabajo!$A:$A,'Trab_Sectores_productivos (2)'!$A19),2)</f>
        <v>0.02</v>
      </c>
      <c r="BO19" s="340">
        <f>ROUND(SUMIFS(Trabajo!$T:$T,Trabajo!$E:$E,'Trab_Sectores_productivos (2)'!DH$1,Trabajo!$C:$C,'Trab_Sectores_productivos (2)'!$C19,Trabajo!$A:$A,'Trab_Sectores_productivos (2)'!$A19),2)</f>
        <v>0.02</v>
      </c>
      <c r="BP19" s="340">
        <f>ROUND(SUMIFS(Trabajo!$T:$T,Trabajo!$E:$E,'Trab_Sectores_productivos (2)'!DI$1,Trabajo!$C:$C,'Trab_Sectores_productivos (2)'!$C19,Trabajo!$A:$A,'Trab_Sectores_productivos (2)'!$A19),2)</f>
        <v>0.01</v>
      </c>
      <c r="BQ19" s="340">
        <f>ROUND(SUMIFS(Trabajo!$T:$T,Trabajo!$E:$E,'Trab_Sectores_productivos (2)'!DJ$1,Trabajo!$C:$C,'Trab_Sectores_productivos (2)'!$C19,Trabajo!$A:$A,'Trab_Sectores_productivos (2)'!$A19),2)</f>
        <v>0.05</v>
      </c>
      <c r="BR19" s="340">
        <f>ROUND(SUMIFS(Trabajo!$T:$T,Trabajo!$E:$E,'Trab_Sectores_productivos (2)'!DK$1,Trabajo!$C:$C,'Trab_Sectores_productivos (2)'!$C19,Trabajo!$A:$A,'Trab_Sectores_productivos (2)'!$A19),2)</f>
        <v>0.09</v>
      </c>
      <c r="BS19" s="340">
        <f>ROUND(SUMIFS(Trabajo!$T:$T,Trabajo!$E:$E,'Trab_Sectores_productivos (2)'!DL$1,Trabajo!$C:$C,'Trab_Sectores_productivos (2)'!$C19,Trabajo!$A:$A,'Trab_Sectores_productivos (2)'!$A19),2)</f>
        <v>0.4</v>
      </c>
      <c r="BT19" s="340">
        <f>ROUND(SUMIFS(Trabajo!$T:$T,Trabajo!$E:$E,'Trab_Sectores_productivos (2)'!DM$1,Trabajo!$C:$C,'Trab_Sectores_productivos (2)'!$C19,Trabajo!$A:$A,'Trab_Sectores_productivos (2)'!$A19),2)</f>
        <v>0.05</v>
      </c>
      <c r="BU19" s="340">
        <f>ROUND(SUMIFS(Trabajo!$T:$T,Trabajo!$E:$E,'Trab_Sectores_productivos (2)'!DN$1,Trabajo!$C:$C,'Trab_Sectores_productivos (2)'!$C19,Trabajo!$A:$A,'Trab_Sectores_productivos (2)'!$A19),2)</f>
        <v>0.05</v>
      </c>
      <c r="BV19" s="340">
        <f>ROUND(SUMIFS(Trabajo!$T:$T,Trabajo!$E:$E,'Trab_Sectores_productivos (2)'!DO$1,Trabajo!$C:$C,'Trab_Sectores_productivos (2)'!$C19,Trabajo!$A:$A,'Trab_Sectores_productivos (2)'!$A19),2)</f>
        <v>0.05</v>
      </c>
      <c r="BW19" s="340">
        <f>ROUND(SUMIFS(Trabajo!$T:$T,Trabajo!$E:$E,'Trab_Sectores_productivos (2)'!DP$1,Trabajo!$C:$C,'Trab_Sectores_productivos (2)'!$C19,Trabajo!$A:$A,'Trab_Sectores_productivos (2)'!$A19),2)</f>
        <v>0.02</v>
      </c>
      <c r="BX19" s="340">
        <f>ROUND(SUMIFS(Trabajo!$T:$T,Trabajo!$E:$E,'Trab_Sectores_productivos (2)'!DQ$1,Trabajo!$C:$C,'Trab_Sectores_productivos (2)'!$C19,Trabajo!$A:$A,'Trab_Sectores_productivos (2)'!$A19),2)</f>
        <v>0.05</v>
      </c>
      <c r="BY19" s="340">
        <f>ROUND(SUMIFS(Trabajo!$T:$T,Trabajo!$E:$E,'Trab_Sectores_productivos (2)'!DR$1,Trabajo!$C:$C,'Trab_Sectores_productivos (2)'!$C19,Trabajo!$A:$A,'Trab_Sectores_productivos (2)'!$A19),2)</f>
        <v>0.01</v>
      </c>
      <c r="BZ19" s="340">
        <f>ROUND(SUMIFS(Trabajo!$T:$T,Trabajo!$E:$E,'Trab_Sectores_productivos (2)'!DS$1,Trabajo!$C:$C,'Trab_Sectores_productivos (2)'!$C19,Trabajo!$A:$A,'Trab_Sectores_productivos (2)'!$A19),2)</f>
        <v>0.01</v>
      </c>
      <c r="CA19" s="341">
        <f>ROUND(SUMIFS(Trabajo!$U:$U,Trabajo!$E:$E,'Trab_Sectores_productivos (2)'!DE$1,Trabajo!$C:$C,'Trab_Sectores_productivos (2)'!$C19,Trabajo!$A:$A,'Trab_Sectores_productivos (2)'!$A19),2)</f>
        <v>19.3</v>
      </c>
      <c r="CB19" s="341">
        <f>ROUND(SUMIFS(Trabajo!$U:$U,Trabajo!$E:$E,'Trab_Sectores_productivos (2)'!DF$1,Trabajo!$C:$C,'Trab_Sectores_productivos (2)'!$C19,Trabajo!$A:$A,'Trab_Sectores_productivos (2)'!$A19),2)</f>
        <v>1.33</v>
      </c>
      <c r="CC19" s="341">
        <f>ROUND(SUMIFS(Trabajo!$U:$U,Trabajo!$E:$E,'Trab_Sectores_productivos (2)'!DG$1,Trabajo!$C:$C,'Trab_Sectores_productivos (2)'!$C19,Trabajo!$A:$A,'Trab_Sectores_productivos (2)'!$A19),2)</f>
        <v>3.92</v>
      </c>
      <c r="CD19" s="341">
        <f>ROUND(SUMIFS(Trabajo!$U:$U,Trabajo!$E:$E,'Trab_Sectores_productivos (2)'!DH$1,Trabajo!$C:$C,'Trab_Sectores_productivos (2)'!$C19,Trabajo!$A:$A,'Trab_Sectores_productivos (2)'!$A19),2)</f>
        <v>4.83</v>
      </c>
      <c r="CE19" s="341">
        <f>ROUND(SUMIFS(Trabajo!$U:$U,Trabajo!$E:$E,'Trab_Sectores_productivos (2)'!DI$1,Trabajo!$C:$C,'Trab_Sectores_productivos (2)'!$C19,Trabajo!$A:$A,'Trab_Sectores_productivos (2)'!$A19),2)</f>
        <v>2.68</v>
      </c>
      <c r="CF19" s="341">
        <f>ROUND(SUMIFS(Trabajo!$U:$U,Trabajo!$E:$E,'Trab_Sectores_productivos (2)'!DJ$1,Trabajo!$C:$C,'Trab_Sectores_productivos (2)'!$C19,Trabajo!$A:$A,'Trab_Sectores_productivos (2)'!$A19),2)</f>
        <v>9.52</v>
      </c>
      <c r="CG19" s="341">
        <f>ROUND(SUMIFS(Trabajo!$U:$U,Trabajo!$E:$E,'Trab_Sectores_productivos (2)'!DK$1,Trabajo!$C:$C,'Trab_Sectores_productivos (2)'!$C19,Trabajo!$A:$A,'Trab_Sectores_productivos (2)'!$A19),2)</f>
        <v>17.829999999999998</v>
      </c>
      <c r="CH19" s="341">
        <f>ROUND(SUMIFS(Trabajo!$U:$U,Trabajo!$E:$E,'Trab_Sectores_productivos (2)'!DL$1,Trabajo!$C:$C,'Trab_Sectores_productivos (2)'!$C19,Trabajo!$A:$A,'Trab_Sectores_productivos (2)'!$A19),2)</f>
        <v>78.430000000000007</v>
      </c>
      <c r="CI19" s="341">
        <f>ROUND(SUMIFS(Trabajo!$U:$U,Trabajo!$E:$E,'Trab_Sectores_productivos (2)'!DM$1,Trabajo!$C:$C,'Trab_Sectores_productivos (2)'!$C19,Trabajo!$A:$A,'Trab_Sectores_productivos (2)'!$A19),2)</f>
        <v>8.93</v>
      </c>
      <c r="CJ19" s="341">
        <f>ROUND(SUMIFS(Trabajo!$U:$U,Trabajo!$E:$E,'Trab_Sectores_productivos (2)'!DN$1,Trabajo!$C:$C,'Trab_Sectores_productivos (2)'!$C19,Trabajo!$A:$A,'Trab_Sectores_productivos (2)'!$A19),2)</f>
        <v>9.5500000000000007</v>
      </c>
      <c r="CK19" s="341">
        <f>ROUND(SUMIFS(Trabajo!$U:$U,Trabajo!$E:$E,'Trab_Sectores_productivos (2)'!DO$1,Trabajo!$C:$C,'Trab_Sectores_productivos (2)'!$C19,Trabajo!$A:$A,'Trab_Sectores_productivos (2)'!$A19),2)</f>
        <v>10.220000000000001</v>
      </c>
      <c r="CL19" s="341">
        <f>ROUND(SUMIFS(Trabajo!$U:$U,Trabajo!$E:$E,'Trab_Sectores_productivos (2)'!DP$1,Trabajo!$C:$C,'Trab_Sectores_productivos (2)'!$C19,Trabajo!$A:$A,'Trab_Sectores_productivos (2)'!$A19),2)</f>
        <v>3.67</v>
      </c>
      <c r="CM19" s="341">
        <f>ROUND(SUMIFS(Trabajo!$U:$U,Trabajo!$E:$E,'Trab_Sectores_productivos (2)'!DQ$1,Trabajo!$C:$C,'Trab_Sectores_productivos (2)'!$C19,Trabajo!$A:$A,'Trab_Sectores_productivos (2)'!$A19),2)</f>
        <v>10.24</v>
      </c>
      <c r="CN19" s="341">
        <f>ROUND(SUMIFS(Trabajo!$U:$U,Trabajo!$E:$E,'Trab_Sectores_productivos (2)'!DR$1,Trabajo!$C:$C,'Trab_Sectores_productivos (2)'!$C19,Trabajo!$A:$A,'Trab_Sectores_productivos (2)'!$A19),2)</f>
        <v>1.32</v>
      </c>
      <c r="CO19" s="341">
        <f>ROUND(SUMIFS(Trabajo!$U:$U,Trabajo!$E:$E,'Trab_Sectores_productivos (2)'!DS$1,Trabajo!$C:$C,'Trab_Sectores_productivos (2)'!$C19,Trabajo!$A:$A,'Trab_Sectores_productivos (2)'!$A19),2)</f>
        <v>2</v>
      </c>
      <c r="CP19" s="340">
        <f>ROUND(SUMIFS(Trabajo!$V:$V,Trabajo!$E:$E,'Trab_Sectores_productivos (2)'!DE$1,Trabajo!$C:$C,'Trab_Sectores_productivos (2)'!$C19,Trabajo!$A:$A,'Trab_Sectores_productivos (2)'!$A19),2)</f>
        <v>1.78</v>
      </c>
      <c r="CQ19" s="340">
        <f>ROUND(SUMIFS(Trabajo!$V:$V,Trabajo!$E:$E,'Trab_Sectores_productivos (2)'!DF$1,Trabajo!$C:$C,'Trab_Sectores_productivos (2)'!$C19,Trabajo!$A:$A,'Trab_Sectores_productivos (2)'!$A19),2)</f>
        <v>0.12</v>
      </c>
      <c r="CR19" s="340">
        <f>ROUND(SUMIFS(Trabajo!$V:$V,Trabajo!$E:$E,'Trab_Sectores_productivos (2)'!DG$1,Trabajo!$C:$C,'Trab_Sectores_productivos (2)'!$C19,Trabajo!$A:$A,'Trab_Sectores_productivos (2)'!$A19),2)</f>
        <v>0.36</v>
      </c>
      <c r="CS19" s="340">
        <f>ROUND(SUMIFS(Trabajo!$V:$V,Trabajo!$E:$E,'Trab_Sectores_productivos (2)'!DH$1,Trabajo!$C:$C,'Trab_Sectores_productivos (2)'!$C19,Trabajo!$A:$A,'Trab_Sectores_productivos (2)'!$A19),2)</f>
        <v>0.45</v>
      </c>
      <c r="CT19" s="340">
        <f>ROUND(SUMIFS(Trabajo!$V:$V,Trabajo!$E:$E,'Trab_Sectores_productivos (2)'!DI$1,Trabajo!$C:$C,'Trab_Sectores_productivos (2)'!$C19,Trabajo!$A:$A,'Trab_Sectores_productivos (2)'!$A19),2)</f>
        <v>0.25</v>
      </c>
      <c r="CU19" s="340">
        <f>ROUND(SUMIFS(Trabajo!$V:$V,Trabajo!$E:$E,'Trab_Sectores_productivos (2)'!DJ$1,Trabajo!$C:$C,'Trab_Sectores_productivos (2)'!$C19,Trabajo!$A:$A,'Trab_Sectores_productivos (2)'!$A19),2)</f>
        <v>0.88</v>
      </c>
      <c r="CV19" s="340">
        <f>ROUND(SUMIFS(Trabajo!$V:$V,Trabajo!$E:$E,'Trab_Sectores_productivos (2)'!DK$1,Trabajo!$C:$C,'Trab_Sectores_productivos (2)'!$C19,Trabajo!$A:$A,'Trab_Sectores_productivos (2)'!$A19),2)</f>
        <v>1.64</v>
      </c>
      <c r="CW19" s="340">
        <f>ROUND(SUMIFS(Trabajo!$V:$V,Trabajo!$E:$E,'Trab_Sectores_productivos (2)'!DL$1,Trabajo!$C:$C,'Trab_Sectores_productivos (2)'!$C19,Trabajo!$A:$A,'Trab_Sectores_productivos (2)'!$A19),2)</f>
        <v>7.23</v>
      </c>
      <c r="CX19" s="340">
        <f>ROUND(SUMIFS(Trabajo!$V:$V,Trabajo!$E:$E,'Trab_Sectores_productivos (2)'!DM$1,Trabajo!$C:$C,'Trab_Sectores_productivos (2)'!$C19,Trabajo!$A:$A,'Trab_Sectores_productivos (2)'!$A19),2)</f>
        <v>0.82</v>
      </c>
      <c r="CY19" s="340">
        <f>ROUND(SUMIFS(Trabajo!$V:$V,Trabajo!$E:$E,'Trab_Sectores_productivos (2)'!DN$1,Trabajo!$C:$C,'Trab_Sectores_productivos (2)'!$C19,Trabajo!$A:$A,'Trab_Sectores_productivos (2)'!$A19),2)</f>
        <v>0.88</v>
      </c>
      <c r="CZ19" s="340">
        <f>ROUND(SUMIFS(Trabajo!$V:$V,Trabajo!$E:$E,'Trab_Sectores_productivos (2)'!DO$1,Trabajo!$C:$C,'Trab_Sectores_productivos (2)'!$C19,Trabajo!$A:$A,'Trab_Sectores_productivos (2)'!$A19),2)</f>
        <v>0.94</v>
      </c>
      <c r="DA19" s="340">
        <f>ROUND(SUMIFS(Trabajo!$V:$V,Trabajo!$E:$E,'Trab_Sectores_productivos (2)'!DP$1,Trabajo!$C:$C,'Trab_Sectores_productivos (2)'!$C19,Trabajo!$A:$A,'Trab_Sectores_productivos (2)'!$A19),2)</f>
        <v>0.34</v>
      </c>
      <c r="DB19" s="340">
        <f>ROUND(SUMIFS(Trabajo!$V:$V,Trabajo!$E:$E,'Trab_Sectores_productivos (2)'!DQ$1,Trabajo!$C:$C,'Trab_Sectores_productivos (2)'!$C19,Trabajo!$A:$A,'Trab_Sectores_productivos (2)'!$A19),2)</f>
        <v>0.94</v>
      </c>
      <c r="DC19" s="340">
        <f>ROUND(SUMIFS(Trabajo!$V:$V,Trabajo!$E:$E,'Trab_Sectores_productivos (2)'!DR$1,Trabajo!$C:$C,'Trab_Sectores_productivos (2)'!$C19,Trabajo!$A:$A,'Trab_Sectores_productivos (2)'!$A19),2)</f>
        <v>0.12</v>
      </c>
      <c r="DD19" s="340">
        <f>ROUND(SUMIFS(Trabajo!$V:$V,Trabajo!$E:$E,'Trab_Sectores_productivos (2)'!DS$1,Trabajo!$C:$C,'Trab_Sectores_productivos (2)'!$C19,Trabajo!$A:$A,'Trab_Sectores_productivos (2)'!$A19),2)</f>
        <v>0.18</v>
      </c>
      <c r="DE19" s="137" t="str">
        <f t="shared" ref="DE19:DS22" si="9">"'"&amp;DE11&amp;"',"</f>
        <v>'451010 - Preparación del terreno, excavaciones y movimientos de tierras VIII',</v>
      </c>
      <c r="DF19" s="137" t="str">
        <f t="shared" si="9"/>
        <v>'451010 - Preparación del terreno, excavaciones y movimientos de tierras XV',</v>
      </c>
      <c r="DG19" s="137" t="str">
        <f t="shared" si="9"/>
        <v>'451010 - Preparación del terreno, excavaciones y movimientos de tierras I',</v>
      </c>
      <c r="DH19" s="137" t="str">
        <f t="shared" si="9"/>
        <v>'451010 - Preparación del terreno, excavaciones y movimientos de tierras II',</v>
      </c>
      <c r="DI19" s="137" t="str">
        <f t="shared" si="9"/>
        <v>'451010 - Preparación del terreno, excavaciones y movimientos de tierras III',</v>
      </c>
      <c r="DJ19" s="137" t="str">
        <f t="shared" si="9"/>
        <v>'451010 - Preparación del terreno, excavaciones y movimientos de tierras IV',</v>
      </c>
      <c r="DK19" s="137" t="str">
        <f t="shared" si="9"/>
        <v>'451010 - Preparación del terreno, excavaciones y movimientos de tierras V',</v>
      </c>
      <c r="DL19" s="137" t="str">
        <f t="shared" si="9"/>
        <v>'451010 - Preparación del terreno, excavaciones y movimientos de tierras RM',</v>
      </c>
      <c r="DM19" s="137" t="str">
        <f t="shared" si="9"/>
        <v>'451010 - Preparación del terreno, excavaciones y movimientos de tierras VI',</v>
      </c>
      <c r="DN19" s="137" t="str">
        <f t="shared" si="9"/>
        <v>'451010 - Preparación del terreno, excavaciones y movimientos de tierras VII',</v>
      </c>
      <c r="DO19" s="137" t="str">
        <f t="shared" si="9"/>
        <v>'451010 - Preparación del terreno, excavaciones y movimientos de tierras IX',</v>
      </c>
      <c r="DP19" s="137" t="str">
        <f t="shared" si="9"/>
        <v>'451010 - Preparación del terreno, excavaciones y movimientos de tierras XIV',</v>
      </c>
      <c r="DQ19" s="137" t="str">
        <f t="shared" si="9"/>
        <v>'451010 - Preparación del terreno, excavaciones y movimientos de tierras X',</v>
      </c>
      <c r="DR19" s="137" t="str">
        <f t="shared" si="9"/>
        <v>'451010 - Preparación del terreno, excavaciones y movimientos de tierras XI',</v>
      </c>
      <c r="DS19" s="137" t="str">
        <f t="shared" si="9"/>
        <v>'451010 - Preparación del terreno, excavaciones y movimientos de tierras XII',</v>
      </c>
    </row>
    <row r="20" spans="1:123">
      <c r="A20" s="137">
        <v>2014</v>
      </c>
      <c r="B20" s="137">
        <v>7</v>
      </c>
      <c r="C20" s="137" t="s">
        <v>125</v>
      </c>
      <c r="D20" s="340">
        <f>ROUND(SUMIFS(Trabajo!$P:$P,Trabajo!$E:$E,'Trab_Sectores_productivos (2)'!DE$1,Trabajo!$C:$C,'Trab_Sectores_productivos (2)'!$C20,Trabajo!$A:$A,'Trab_Sectores_productivos (2)'!$A20),2)</f>
        <v>23.05</v>
      </c>
      <c r="E20" s="340">
        <f>ROUND(SUMIFS(Trabajo!$P:$P,Trabajo!$E:$E,'Trab_Sectores_productivos (2)'!DF$1,Trabajo!$C:$C,'Trab_Sectores_productivos (2)'!$C20,Trabajo!$A:$A,'Trab_Sectores_productivos (2)'!$A20),2)</f>
        <v>1.66</v>
      </c>
      <c r="F20" s="340">
        <f>ROUND(SUMIFS(Trabajo!$P:$P,Trabajo!$E:$E,'Trab_Sectores_productivos (2)'!DG$1,Trabajo!$C:$C,'Trab_Sectores_productivos (2)'!$C20,Trabajo!$A:$A,'Trab_Sectores_productivos (2)'!$A20),2)</f>
        <v>4.88</v>
      </c>
      <c r="G20" s="340">
        <f>ROUND(SUMIFS(Trabajo!$P:$P,Trabajo!$E:$E,'Trab_Sectores_productivos (2)'!DH$1,Trabajo!$C:$C,'Trab_Sectores_productivos (2)'!$C20,Trabajo!$A:$A,'Trab_Sectores_productivos (2)'!$A20),2)</f>
        <v>6.21</v>
      </c>
      <c r="H20" s="340">
        <f>ROUND(SUMIFS(Trabajo!$P:$P,Trabajo!$E:$E,'Trab_Sectores_productivos (2)'!DI$1,Trabajo!$C:$C,'Trab_Sectores_productivos (2)'!$C20,Trabajo!$A:$A,'Trab_Sectores_productivos (2)'!$A20),2)</f>
        <v>3.78</v>
      </c>
      <c r="I20" s="340">
        <f>ROUND(SUMIFS(Trabajo!$P:$P,Trabajo!$E:$E,'Trab_Sectores_productivos (2)'!DJ$1,Trabajo!$C:$C,'Trab_Sectores_productivos (2)'!$C20,Trabajo!$A:$A,'Trab_Sectores_productivos (2)'!$A20),2)</f>
        <v>12.59</v>
      </c>
      <c r="J20" s="340">
        <f>ROUND(SUMIFS(Trabajo!$P:$P,Trabajo!$E:$E,'Trab_Sectores_productivos (2)'!DK$1,Trabajo!$C:$C,'Trab_Sectores_productivos (2)'!$C20,Trabajo!$A:$A,'Trab_Sectores_productivos (2)'!$A20),2)</f>
        <v>23.55</v>
      </c>
      <c r="K20" s="340">
        <f>ROUND(SUMIFS(Trabajo!$P:$P,Trabajo!$E:$E,'Trab_Sectores_productivos (2)'!DL$1,Trabajo!$C:$C,'Trab_Sectores_productivos (2)'!$C20,Trabajo!$A:$A,'Trab_Sectores_productivos (2)'!$A20),2)</f>
        <v>101.18</v>
      </c>
      <c r="L20" s="340">
        <f>ROUND(SUMIFS(Trabajo!$P:$P,Trabajo!$E:$E,'Trab_Sectores_productivos (2)'!DM$1,Trabajo!$C:$C,'Trab_Sectores_productivos (2)'!$C20,Trabajo!$A:$A,'Trab_Sectores_productivos (2)'!$A20),2)</f>
        <v>12.46</v>
      </c>
      <c r="M20" s="340">
        <f>ROUND(SUMIFS(Trabajo!$P:$P,Trabajo!$E:$E,'Trab_Sectores_productivos (2)'!DN$1,Trabajo!$C:$C,'Trab_Sectores_productivos (2)'!$C20,Trabajo!$A:$A,'Trab_Sectores_productivos (2)'!$A20),2)</f>
        <v>12.64</v>
      </c>
      <c r="N20" s="340">
        <f>ROUND(SUMIFS(Trabajo!$P:$P,Trabajo!$E:$E,'Trab_Sectores_productivos (2)'!DO$1,Trabajo!$C:$C,'Trab_Sectores_productivos (2)'!$C20,Trabajo!$A:$A,'Trab_Sectores_productivos (2)'!$A20),2)</f>
        <v>14.27</v>
      </c>
      <c r="O20" s="340">
        <f>ROUND(SUMIFS(Trabajo!$P:$P,Trabajo!$E:$E,'Trab_Sectores_productivos (2)'!DP$1,Trabajo!$C:$C,'Trab_Sectores_productivos (2)'!$C20,Trabajo!$A:$A,'Trab_Sectores_productivos (2)'!$A20),2)</f>
        <v>5.14</v>
      </c>
      <c r="P20" s="340">
        <f>ROUND(SUMIFS(Trabajo!$P:$P,Trabajo!$E:$E,'Trab_Sectores_productivos (2)'!DQ$1,Trabajo!$C:$C,'Trab_Sectores_productivos (2)'!$C20,Trabajo!$A:$A,'Trab_Sectores_productivos (2)'!$A20),2)</f>
        <v>12.11</v>
      </c>
      <c r="Q20" s="340">
        <f>ROUND(SUMIFS(Trabajo!$P:$P,Trabajo!$E:$E,'Trab_Sectores_productivos (2)'!DR$1,Trabajo!$C:$C,'Trab_Sectores_productivos (2)'!$C20,Trabajo!$A:$A,'Trab_Sectores_productivos (2)'!$A20),2)</f>
        <v>1.69</v>
      </c>
      <c r="R20" s="340">
        <f>ROUND(SUMIFS(Trabajo!$P:$P,Trabajo!$E:$E,'Trab_Sectores_productivos (2)'!DS$1,Trabajo!$C:$C,'Trab_Sectores_productivos (2)'!$C20,Trabajo!$A:$A,'Trab_Sectores_productivos (2)'!$A20),2)</f>
        <v>2.54</v>
      </c>
      <c r="S20" s="341">
        <f>ROUND(SUMIFS(Trabajo!$Q:$Q,Trabajo!$E:$E,'Trab_Sectores_productivos (2)'!DE$1,Trabajo!$C:$C,'Trab_Sectores_productivos (2)'!$C20,Trabajo!$A:$A,'Trab_Sectores_productivos (2)'!$A20),2)</f>
        <v>11.65</v>
      </c>
      <c r="T20" s="341">
        <f>ROUND(SUMIFS(Trabajo!$Q:$Q,Trabajo!$E:$E,'Trab_Sectores_productivos (2)'!DF$1,Trabajo!$C:$C,'Trab_Sectores_productivos (2)'!$C20,Trabajo!$A:$A,'Trab_Sectores_productivos (2)'!$A20),2)</f>
        <v>0.84</v>
      </c>
      <c r="U20" s="341">
        <f>ROUND(SUMIFS(Trabajo!$Q:$Q,Trabajo!$E:$E,'Trab_Sectores_productivos (2)'!DG$1,Trabajo!$C:$C,'Trab_Sectores_productivos (2)'!$C20,Trabajo!$A:$A,'Trab_Sectores_productivos (2)'!$A20),2)</f>
        <v>2.4700000000000002</v>
      </c>
      <c r="V20" s="341">
        <f>ROUND(SUMIFS(Trabajo!$Q:$Q,Trabajo!$E:$E,'Trab_Sectores_productivos (2)'!DH$1,Trabajo!$C:$C,'Trab_Sectores_productivos (2)'!$C20,Trabajo!$A:$A,'Trab_Sectores_productivos (2)'!$A20),2)</f>
        <v>3.14</v>
      </c>
      <c r="W20" s="341">
        <f>ROUND(SUMIFS(Trabajo!$Q:$Q,Trabajo!$E:$E,'Trab_Sectores_productivos (2)'!DI$1,Trabajo!$C:$C,'Trab_Sectores_productivos (2)'!$C20,Trabajo!$A:$A,'Trab_Sectores_productivos (2)'!$A20),2)</f>
        <v>1.91</v>
      </c>
      <c r="X20" s="341">
        <f>ROUND(SUMIFS(Trabajo!$Q:$Q,Trabajo!$E:$E,'Trab_Sectores_productivos (2)'!DJ$1,Trabajo!$C:$C,'Trab_Sectores_productivos (2)'!$C20,Trabajo!$A:$A,'Trab_Sectores_productivos (2)'!$A20),2)</f>
        <v>6.37</v>
      </c>
      <c r="Y20" s="341">
        <f>ROUND(SUMIFS(Trabajo!$Q:$Q,Trabajo!$E:$E,'Trab_Sectores_productivos (2)'!DK$1,Trabajo!$C:$C,'Trab_Sectores_productivos (2)'!$C20,Trabajo!$A:$A,'Trab_Sectores_productivos (2)'!$A20),2)</f>
        <v>11.91</v>
      </c>
      <c r="Z20" s="341">
        <f>ROUND(SUMIFS(Trabajo!$Q:$Q,Trabajo!$E:$E,'Trab_Sectores_productivos (2)'!DL$1,Trabajo!$C:$C,'Trab_Sectores_productivos (2)'!$C20,Trabajo!$A:$A,'Trab_Sectores_productivos (2)'!$A20),2)</f>
        <v>51.16</v>
      </c>
      <c r="AA20" s="341">
        <f>ROUND(SUMIFS(Trabajo!$Q:$Q,Trabajo!$E:$E,'Trab_Sectores_productivos (2)'!DM$1,Trabajo!$C:$C,'Trab_Sectores_productivos (2)'!$C20,Trabajo!$A:$A,'Trab_Sectores_productivos (2)'!$A20),2)</f>
        <v>6.3</v>
      </c>
      <c r="AB20" s="341">
        <f>ROUND(SUMIFS(Trabajo!$Q:$Q,Trabajo!$E:$E,'Trab_Sectores_productivos (2)'!DN$1,Trabajo!$C:$C,'Trab_Sectores_productivos (2)'!$C20,Trabajo!$A:$A,'Trab_Sectores_productivos (2)'!$A20),2)</f>
        <v>6.39</v>
      </c>
      <c r="AC20" s="341">
        <f>ROUND(SUMIFS(Trabajo!$Q:$Q,Trabajo!$E:$E,'Trab_Sectores_productivos (2)'!DO$1,Trabajo!$C:$C,'Trab_Sectores_productivos (2)'!$C20,Trabajo!$A:$A,'Trab_Sectores_productivos (2)'!$A20),2)</f>
        <v>7.22</v>
      </c>
      <c r="AD20" s="341">
        <f>ROUND(SUMIFS(Trabajo!$Q:$Q,Trabajo!$E:$E,'Trab_Sectores_productivos (2)'!DP$1,Trabajo!$C:$C,'Trab_Sectores_productivos (2)'!$C20,Trabajo!$A:$A,'Trab_Sectores_productivos (2)'!$A20),2)</f>
        <v>2.6</v>
      </c>
      <c r="AE20" s="341">
        <f>ROUND(SUMIFS(Trabajo!$Q:$Q,Trabajo!$E:$E,'Trab_Sectores_productivos (2)'!DQ$1,Trabajo!$C:$C,'Trab_Sectores_productivos (2)'!$C20,Trabajo!$A:$A,'Trab_Sectores_productivos (2)'!$A20),2)</f>
        <v>6.12</v>
      </c>
      <c r="AF20" s="341">
        <f>ROUND(SUMIFS(Trabajo!$Q:$Q,Trabajo!$E:$E,'Trab_Sectores_productivos (2)'!DR$1,Trabajo!$C:$C,'Trab_Sectores_productivos (2)'!$C20,Trabajo!$A:$A,'Trab_Sectores_productivos (2)'!$A20),2)</f>
        <v>0.85</v>
      </c>
      <c r="AG20" s="341">
        <f>ROUND(SUMIFS(Trabajo!$Q:$Q,Trabajo!$E:$E,'Trab_Sectores_productivos (2)'!DS$1,Trabajo!$C:$C,'Trab_Sectores_productivos (2)'!$C20,Trabajo!$A:$A,'Trab_Sectores_productivos (2)'!$A20),2)</f>
        <v>1.28</v>
      </c>
      <c r="AH20" s="340">
        <f>ROUND(SUMIFS(Trabajo!$R:$R,Trabajo!$E:$E,'Trab_Sectores_productivos (2)'!DE$1,Trabajo!$C:$C,'Trab_Sectores_productivos (2)'!$C20,Trabajo!$A:$A,'Trab_Sectores_productivos (2)'!$A20),2)</f>
        <v>8.92</v>
      </c>
      <c r="AI20" s="340">
        <f>ROUND(SUMIFS(Trabajo!$R:$R,Trabajo!$E:$E,'Trab_Sectores_productivos (2)'!DF$1,Trabajo!$C:$C,'Trab_Sectores_productivos (2)'!$C20,Trabajo!$A:$A,'Trab_Sectores_productivos (2)'!$A20),2)</f>
        <v>0.64</v>
      </c>
      <c r="AJ20" s="340">
        <f>ROUND(SUMIFS(Trabajo!$R:$R,Trabajo!$E:$E,'Trab_Sectores_productivos (2)'!DG$1,Trabajo!$C:$C,'Trab_Sectores_productivos (2)'!$C20,Trabajo!$A:$A,'Trab_Sectores_productivos (2)'!$A20),2)</f>
        <v>1.89</v>
      </c>
      <c r="AK20" s="340">
        <f>ROUND(SUMIFS(Trabajo!$R:$R,Trabajo!$E:$E,'Trab_Sectores_productivos (2)'!DH$1,Trabajo!$C:$C,'Trab_Sectores_productivos (2)'!$C20,Trabajo!$A:$A,'Trab_Sectores_productivos (2)'!$A20),2)</f>
        <v>2.4</v>
      </c>
      <c r="AL20" s="340">
        <f>ROUND(SUMIFS(Trabajo!$R:$R,Trabajo!$E:$E,'Trab_Sectores_productivos (2)'!DI$1,Trabajo!$C:$C,'Trab_Sectores_productivos (2)'!$C20,Trabajo!$A:$A,'Trab_Sectores_productivos (2)'!$A20),2)</f>
        <v>1.46</v>
      </c>
      <c r="AM20" s="340">
        <f>ROUND(SUMIFS(Trabajo!$R:$R,Trabajo!$E:$E,'Trab_Sectores_productivos (2)'!DJ$1,Trabajo!$C:$C,'Trab_Sectores_productivos (2)'!$C20,Trabajo!$A:$A,'Trab_Sectores_productivos (2)'!$A20),2)</f>
        <v>4.87</v>
      </c>
      <c r="AN20" s="340">
        <f>ROUND(SUMIFS(Trabajo!$R:$R,Trabajo!$E:$E,'Trab_Sectores_productivos (2)'!DK$1,Trabajo!$C:$C,'Trab_Sectores_productivos (2)'!$C20,Trabajo!$A:$A,'Trab_Sectores_productivos (2)'!$A20),2)</f>
        <v>9.1199999999999992</v>
      </c>
      <c r="AO20" s="340">
        <f>ROUND(SUMIFS(Trabajo!$R:$R,Trabajo!$E:$E,'Trab_Sectores_productivos (2)'!DL$1,Trabajo!$C:$C,'Trab_Sectores_productivos (2)'!$C20,Trabajo!$A:$A,'Trab_Sectores_productivos (2)'!$A20),2)</f>
        <v>39.17</v>
      </c>
      <c r="AP20" s="340">
        <f>ROUND(SUMIFS(Trabajo!$R:$R,Trabajo!$E:$E,'Trab_Sectores_productivos (2)'!DM$1,Trabajo!$C:$C,'Trab_Sectores_productivos (2)'!$C20,Trabajo!$A:$A,'Trab_Sectores_productivos (2)'!$A20),2)</f>
        <v>4.82</v>
      </c>
      <c r="AQ20" s="340">
        <f>ROUND(SUMIFS(Trabajo!$R:$R,Trabajo!$E:$E,'Trab_Sectores_productivos (2)'!DN$1,Trabajo!$C:$C,'Trab_Sectores_productivos (2)'!$C20,Trabajo!$A:$A,'Trab_Sectores_productivos (2)'!$A20),2)</f>
        <v>4.8899999999999997</v>
      </c>
      <c r="AR20" s="340">
        <f>ROUND(SUMIFS(Trabajo!$R:$R,Trabajo!$E:$E,'Trab_Sectores_productivos (2)'!DO$1,Trabajo!$C:$C,'Trab_Sectores_productivos (2)'!$C20,Trabajo!$A:$A,'Trab_Sectores_productivos (2)'!$A20),2)</f>
        <v>5.53</v>
      </c>
      <c r="AS20" s="340">
        <f>ROUND(SUMIFS(Trabajo!$R:$R,Trabajo!$E:$E,'Trab_Sectores_productivos (2)'!DP$1,Trabajo!$C:$C,'Trab_Sectores_productivos (2)'!$C20,Trabajo!$A:$A,'Trab_Sectores_productivos (2)'!$A20),2)</f>
        <v>1.99</v>
      </c>
      <c r="AT20" s="340">
        <f>ROUND(SUMIFS(Trabajo!$R:$R,Trabajo!$E:$E,'Trab_Sectores_productivos (2)'!DQ$1,Trabajo!$C:$C,'Trab_Sectores_productivos (2)'!$C20,Trabajo!$A:$A,'Trab_Sectores_productivos (2)'!$A20),2)</f>
        <v>4.6900000000000004</v>
      </c>
      <c r="AU20" s="340">
        <f>ROUND(SUMIFS(Trabajo!$R:$R,Trabajo!$E:$E,'Trab_Sectores_productivos (2)'!DR$1,Trabajo!$C:$C,'Trab_Sectores_productivos (2)'!$C20,Trabajo!$A:$A,'Trab_Sectores_productivos (2)'!$A20),2)</f>
        <v>0.65</v>
      </c>
      <c r="AV20" s="340">
        <f>ROUND(SUMIFS(Trabajo!$R:$R,Trabajo!$E:$E,'Trab_Sectores_productivos (2)'!DS$1,Trabajo!$C:$C,'Trab_Sectores_productivos (2)'!$C20,Trabajo!$A:$A,'Trab_Sectores_productivos (2)'!$A20),2)</f>
        <v>0.98</v>
      </c>
      <c r="AW20" s="341">
        <f>ROUND(SUMIFS(Trabajo!$S:$S,Trabajo!$E:$E,'Trab_Sectores_productivos (2)'!DE$1,Trabajo!$C:$C,'Trab_Sectores_productivos (2)'!$C20,Trabajo!$A:$A,'Trab_Sectores_productivos (2)'!$A20),2)</f>
        <v>0.51</v>
      </c>
      <c r="AX20" s="341">
        <f>ROUND(SUMIFS(Trabajo!$S:$S,Trabajo!$E:$E,'Trab_Sectores_productivos (2)'!DF$1,Trabajo!$C:$C,'Trab_Sectores_productivos (2)'!$C20,Trabajo!$A:$A,'Trab_Sectores_productivos (2)'!$A20),2)</f>
        <v>0.04</v>
      </c>
      <c r="AY20" s="341">
        <f>ROUND(SUMIFS(Trabajo!$S:$S,Trabajo!$E:$E,'Trab_Sectores_productivos (2)'!DG$1,Trabajo!$C:$C,'Trab_Sectores_productivos (2)'!$C20,Trabajo!$A:$A,'Trab_Sectores_productivos (2)'!$A20),2)</f>
        <v>0.11</v>
      </c>
      <c r="AZ20" s="341">
        <f>ROUND(SUMIFS(Trabajo!$S:$S,Trabajo!$E:$E,'Trab_Sectores_productivos (2)'!DH$1,Trabajo!$C:$C,'Trab_Sectores_productivos (2)'!$C20,Trabajo!$A:$A,'Trab_Sectores_productivos (2)'!$A20),2)</f>
        <v>0.14000000000000001</v>
      </c>
      <c r="BA20" s="341">
        <f>ROUND(SUMIFS(Trabajo!$S:$S,Trabajo!$E:$E,'Trab_Sectores_productivos (2)'!DI$1,Trabajo!$C:$C,'Trab_Sectores_productivos (2)'!$C20,Trabajo!$A:$A,'Trab_Sectores_productivos (2)'!$A20),2)</f>
        <v>0.08</v>
      </c>
      <c r="BB20" s="341">
        <f>ROUND(SUMIFS(Trabajo!$S:$S,Trabajo!$E:$E,'Trab_Sectores_productivos (2)'!DJ$1,Trabajo!$C:$C,'Trab_Sectores_productivos (2)'!$C20,Trabajo!$A:$A,'Trab_Sectores_productivos (2)'!$A20),2)</f>
        <v>0.28000000000000003</v>
      </c>
      <c r="BC20" s="341">
        <f>ROUND(SUMIFS(Trabajo!$S:$S,Trabajo!$E:$E,'Trab_Sectores_productivos (2)'!DK$1,Trabajo!$C:$C,'Trab_Sectores_productivos (2)'!$C20,Trabajo!$A:$A,'Trab_Sectores_productivos (2)'!$A20),2)</f>
        <v>0.52</v>
      </c>
      <c r="BD20" s="341">
        <f>ROUND(SUMIFS(Trabajo!$S:$S,Trabajo!$E:$E,'Trab_Sectores_productivos (2)'!DL$1,Trabajo!$C:$C,'Trab_Sectores_productivos (2)'!$C20,Trabajo!$A:$A,'Trab_Sectores_productivos (2)'!$A20),2)</f>
        <v>2.23</v>
      </c>
      <c r="BE20" s="341">
        <f>ROUND(SUMIFS(Trabajo!$S:$S,Trabajo!$E:$E,'Trab_Sectores_productivos (2)'!DM$1,Trabajo!$C:$C,'Trab_Sectores_productivos (2)'!$C20,Trabajo!$A:$A,'Trab_Sectores_productivos (2)'!$A20),2)</f>
        <v>0.27</v>
      </c>
      <c r="BF20" s="341">
        <f>ROUND(SUMIFS(Trabajo!$S:$S,Trabajo!$E:$E,'Trab_Sectores_productivos (2)'!DN$1,Trabajo!$C:$C,'Trab_Sectores_productivos (2)'!$C20,Trabajo!$A:$A,'Trab_Sectores_productivos (2)'!$A20),2)</f>
        <v>0.28000000000000003</v>
      </c>
      <c r="BG20" s="341">
        <f>ROUND(SUMIFS(Trabajo!$S:$S,Trabajo!$E:$E,'Trab_Sectores_productivos (2)'!DO$1,Trabajo!$C:$C,'Trab_Sectores_productivos (2)'!$C20,Trabajo!$A:$A,'Trab_Sectores_productivos (2)'!$A20),2)</f>
        <v>0.31</v>
      </c>
      <c r="BH20" s="341">
        <f>ROUND(SUMIFS(Trabajo!$S:$S,Trabajo!$E:$E,'Trab_Sectores_productivos (2)'!DP$1,Trabajo!$C:$C,'Trab_Sectores_productivos (2)'!$C20,Trabajo!$A:$A,'Trab_Sectores_productivos (2)'!$A20),2)</f>
        <v>0.11</v>
      </c>
      <c r="BI20" s="341">
        <f>ROUND(SUMIFS(Trabajo!$S:$S,Trabajo!$E:$E,'Trab_Sectores_productivos (2)'!DQ$1,Trabajo!$C:$C,'Trab_Sectores_productivos (2)'!$C20,Trabajo!$A:$A,'Trab_Sectores_productivos (2)'!$A20),2)</f>
        <v>0.27</v>
      </c>
      <c r="BJ20" s="341">
        <f>ROUND(SUMIFS(Trabajo!$S:$S,Trabajo!$E:$E,'Trab_Sectores_productivos (2)'!DR$1,Trabajo!$C:$C,'Trab_Sectores_productivos (2)'!$C20,Trabajo!$A:$A,'Trab_Sectores_productivos (2)'!$A20),2)</f>
        <v>0.04</v>
      </c>
      <c r="BK20" s="341">
        <f>ROUND(SUMIFS(Trabajo!$S:$S,Trabajo!$E:$E,'Trab_Sectores_productivos (2)'!DS$1,Trabajo!$C:$C,'Trab_Sectores_productivos (2)'!$C20,Trabajo!$A:$A,'Trab_Sectores_productivos (2)'!$A20),2)</f>
        <v>0.06</v>
      </c>
      <c r="BL20" s="340">
        <f>ROUND(SUMIFS(Trabajo!$T:$T,Trabajo!$E:$E,'Trab_Sectores_productivos (2)'!DE$1,Trabajo!$C:$C,'Trab_Sectores_productivos (2)'!$C20,Trabajo!$A:$A,'Trab_Sectores_productivos (2)'!$A20),2)</f>
        <v>0.09</v>
      </c>
      <c r="BM20" s="340">
        <f>ROUND(SUMIFS(Trabajo!$T:$T,Trabajo!$E:$E,'Trab_Sectores_productivos (2)'!DF$1,Trabajo!$C:$C,'Trab_Sectores_productivos (2)'!$C20,Trabajo!$A:$A,'Trab_Sectores_productivos (2)'!$A20),2)</f>
        <v>0.01</v>
      </c>
      <c r="BN20" s="340">
        <f>ROUND(SUMIFS(Trabajo!$T:$T,Trabajo!$E:$E,'Trab_Sectores_productivos (2)'!DG$1,Trabajo!$C:$C,'Trab_Sectores_productivos (2)'!$C20,Trabajo!$A:$A,'Trab_Sectores_productivos (2)'!$A20),2)</f>
        <v>0.02</v>
      </c>
      <c r="BO20" s="340">
        <f>ROUND(SUMIFS(Trabajo!$T:$T,Trabajo!$E:$E,'Trab_Sectores_productivos (2)'!DH$1,Trabajo!$C:$C,'Trab_Sectores_productivos (2)'!$C20,Trabajo!$A:$A,'Trab_Sectores_productivos (2)'!$A20),2)</f>
        <v>0.02</v>
      </c>
      <c r="BP20" s="340">
        <f>ROUND(SUMIFS(Trabajo!$T:$T,Trabajo!$E:$E,'Trab_Sectores_productivos (2)'!DI$1,Trabajo!$C:$C,'Trab_Sectores_productivos (2)'!$C20,Trabajo!$A:$A,'Trab_Sectores_productivos (2)'!$A20),2)</f>
        <v>0.01</v>
      </c>
      <c r="BQ20" s="340">
        <f>ROUND(SUMIFS(Trabajo!$T:$T,Trabajo!$E:$E,'Trab_Sectores_productivos (2)'!DJ$1,Trabajo!$C:$C,'Trab_Sectores_productivos (2)'!$C20,Trabajo!$A:$A,'Trab_Sectores_productivos (2)'!$A20),2)</f>
        <v>0.05</v>
      </c>
      <c r="BR20" s="340">
        <f>ROUND(SUMIFS(Trabajo!$T:$T,Trabajo!$E:$E,'Trab_Sectores_productivos (2)'!DK$1,Trabajo!$C:$C,'Trab_Sectores_productivos (2)'!$C20,Trabajo!$A:$A,'Trab_Sectores_productivos (2)'!$A20),2)</f>
        <v>0.09</v>
      </c>
      <c r="BS20" s="340">
        <f>ROUND(SUMIFS(Trabajo!$T:$T,Trabajo!$E:$E,'Trab_Sectores_productivos (2)'!DL$1,Trabajo!$C:$C,'Trab_Sectores_productivos (2)'!$C20,Trabajo!$A:$A,'Trab_Sectores_productivos (2)'!$A20),2)</f>
        <v>0.39</v>
      </c>
      <c r="BT20" s="340">
        <f>ROUND(SUMIFS(Trabajo!$T:$T,Trabajo!$E:$E,'Trab_Sectores_productivos (2)'!DM$1,Trabajo!$C:$C,'Trab_Sectores_productivos (2)'!$C20,Trabajo!$A:$A,'Trab_Sectores_productivos (2)'!$A20),2)</f>
        <v>0.05</v>
      </c>
      <c r="BU20" s="340">
        <f>ROUND(SUMIFS(Trabajo!$T:$T,Trabajo!$E:$E,'Trab_Sectores_productivos (2)'!DN$1,Trabajo!$C:$C,'Trab_Sectores_productivos (2)'!$C20,Trabajo!$A:$A,'Trab_Sectores_productivos (2)'!$A20),2)</f>
        <v>0.05</v>
      </c>
      <c r="BV20" s="340">
        <f>ROUND(SUMIFS(Trabajo!$T:$T,Trabajo!$E:$E,'Trab_Sectores_productivos (2)'!DO$1,Trabajo!$C:$C,'Trab_Sectores_productivos (2)'!$C20,Trabajo!$A:$A,'Trab_Sectores_productivos (2)'!$A20),2)</f>
        <v>0.06</v>
      </c>
      <c r="BW20" s="340">
        <f>ROUND(SUMIFS(Trabajo!$T:$T,Trabajo!$E:$E,'Trab_Sectores_productivos (2)'!DP$1,Trabajo!$C:$C,'Trab_Sectores_productivos (2)'!$C20,Trabajo!$A:$A,'Trab_Sectores_productivos (2)'!$A20),2)</f>
        <v>0.02</v>
      </c>
      <c r="BX20" s="340">
        <f>ROUND(SUMIFS(Trabajo!$T:$T,Trabajo!$E:$E,'Trab_Sectores_productivos (2)'!DQ$1,Trabajo!$C:$C,'Trab_Sectores_productivos (2)'!$C20,Trabajo!$A:$A,'Trab_Sectores_productivos (2)'!$A20),2)</f>
        <v>0.05</v>
      </c>
      <c r="BY20" s="340">
        <f>ROUND(SUMIFS(Trabajo!$T:$T,Trabajo!$E:$E,'Trab_Sectores_productivos (2)'!DR$1,Trabajo!$C:$C,'Trab_Sectores_productivos (2)'!$C20,Trabajo!$A:$A,'Trab_Sectores_productivos (2)'!$A20),2)</f>
        <v>0.01</v>
      </c>
      <c r="BZ20" s="340">
        <f>ROUND(SUMIFS(Trabajo!$T:$T,Trabajo!$E:$E,'Trab_Sectores_productivos (2)'!DS$1,Trabajo!$C:$C,'Trab_Sectores_productivos (2)'!$C20,Trabajo!$A:$A,'Trab_Sectores_productivos (2)'!$A20),2)</f>
        <v>0.01</v>
      </c>
      <c r="CA20" s="341">
        <f>ROUND(SUMIFS(Trabajo!$U:$U,Trabajo!$E:$E,'Trab_Sectores_productivos (2)'!DE$1,Trabajo!$C:$C,'Trab_Sectores_productivos (2)'!$C20,Trabajo!$A:$A,'Trab_Sectores_productivos (2)'!$A20),2)</f>
        <v>17.68</v>
      </c>
      <c r="CB20" s="341">
        <f>ROUND(SUMIFS(Trabajo!$U:$U,Trabajo!$E:$E,'Trab_Sectores_productivos (2)'!DF$1,Trabajo!$C:$C,'Trab_Sectores_productivos (2)'!$C20,Trabajo!$A:$A,'Trab_Sectores_productivos (2)'!$A20),2)</f>
        <v>1.27</v>
      </c>
      <c r="CC20" s="341">
        <f>ROUND(SUMIFS(Trabajo!$U:$U,Trabajo!$E:$E,'Trab_Sectores_productivos (2)'!DG$1,Trabajo!$C:$C,'Trab_Sectores_productivos (2)'!$C20,Trabajo!$A:$A,'Trab_Sectores_productivos (2)'!$A20),2)</f>
        <v>3.75</v>
      </c>
      <c r="CD20" s="341">
        <f>ROUND(SUMIFS(Trabajo!$U:$U,Trabajo!$E:$E,'Trab_Sectores_productivos (2)'!DH$1,Trabajo!$C:$C,'Trab_Sectores_productivos (2)'!$C20,Trabajo!$A:$A,'Trab_Sectores_productivos (2)'!$A20),2)</f>
        <v>4.76</v>
      </c>
      <c r="CE20" s="341">
        <f>ROUND(SUMIFS(Trabajo!$U:$U,Trabajo!$E:$E,'Trab_Sectores_productivos (2)'!DI$1,Trabajo!$C:$C,'Trab_Sectores_productivos (2)'!$C20,Trabajo!$A:$A,'Trab_Sectores_productivos (2)'!$A20),2)</f>
        <v>2.9</v>
      </c>
      <c r="CF20" s="341">
        <f>ROUND(SUMIFS(Trabajo!$U:$U,Trabajo!$E:$E,'Trab_Sectores_productivos (2)'!DJ$1,Trabajo!$C:$C,'Trab_Sectores_productivos (2)'!$C20,Trabajo!$A:$A,'Trab_Sectores_productivos (2)'!$A20),2)</f>
        <v>9.66</v>
      </c>
      <c r="CG20" s="341">
        <f>ROUND(SUMIFS(Trabajo!$U:$U,Trabajo!$E:$E,'Trab_Sectores_productivos (2)'!DK$1,Trabajo!$C:$C,'Trab_Sectores_productivos (2)'!$C20,Trabajo!$A:$A,'Trab_Sectores_productivos (2)'!$A20),2)</f>
        <v>18.07</v>
      </c>
      <c r="CH20" s="341">
        <f>ROUND(SUMIFS(Trabajo!$U:$U,Trabajo!$E:$E,'Trab_Sectores_productivos (2)'!DL$1,Trabajo!$C:$C,'Trab_Sectores_productivos (2)'!$C20,Trabajo!$A:$A,'Trab_Sectores_productivos (2)'!$A20),2)</f>
        <v>77.63</v>
      </c>
      <c r="CI20" s="341">
        <f>ROUND(SUMIFS(Trabajo!$U:$U,Trabajo!$E:$E,'Trab_Sectores_productivos (2)'!DM$1,Trabajo!$C:$C,'Trab_Sectores_productivos (2)'!$C20,Trabajo!$A:$A,'Trab_Sectores_productivos (2)'!$A20),2)</f>
        <v>9.56</v>
      </c>
      <c r="CJ20" s="341">
        <f>ROUND(SUMIFS(Trabajo!$U:$U,Trabajo!$E:$E,'Trab_Sectores_productivos (2)'!DN$1,Trabajo!$C:$C,'Trab_Sectores_productivos (2)'!$C20,Trabajo!$A:$A,'Trab_Sectores_productivos (2)'!$A20),2)</f>
        <v>9.69</v>
      </c>
      <c r="CK20" s="341">
        <f>ROUND(SUMIFS(Trabajo!$U:$U,Trabajo!$E:$E,'Trab_Sectores_productivos (2)'!DO$1,Trabajo!$C:$C,'Trab_Sectores_productivos (2)'!$C20,Trabajo!$A:$A,'Trab_Sectores_productivos (2)'!$A20),2)</f>
        <v>10.95</v>
      </c>
      <c r="CL20" s="341">
        <f>ROUND(SUMIFS(Trabajo!$U:$U,Trabajo!$E:$E,'Trab_Sectores_productivos (2)'!DP$1,Trabajo!$C:$C,'Trab_Sectores_productivos (2)'!$C20,Trabajo!$A:$A,'Trab_Sectores_productivos (2)'!$A20),2)</f>
        <v>3.94</v>
      </c>
      <c r="CM20" s="341">
        <f>ROUND(SUMIFS(Trabajo!$U:$U,Trabajo!$E:$E,'Trab_Sectores_productivos (2)'!DQ$1,Trabajo!$C:$C,'Trab_Sectores_productivos (2)'!$C20,Trabajo!$A:$A,'Trab_Sectores_productivos (2)'!$A20),2)</f>
        <v>9.2899999999999991</v>
      </c>
      <c r="CN20" s="341">
        <f>ROUND(SUMIFS(Trabajo!$U:$U,Trabajo!$E:$E,'Trab_Sectores_productivos (2)'!DR$1,Trabajo!$C:$C,'Trab_Sectores_productivos (2)'!$C20,Trabajo!$A:$A,'Trab_Sectores_productivos (2)'!$A20),2)</f>
        <v>1.29</v>
      </c>
      <c r="CO20" s="341">
        <f>ROUND(SUMIFS(Trabajo!$U:$U,Trabajo!$E:$E,'Trab_Sectores_productivos (2)'!DS$1,Trabajo!$C:$C,'Trab_Sectores_productivos (2)'!$C20,Trabajo!$A:$A,'Trab_Sectores_productivos (2)'!$A20),2)</f>
        <v>1.95</v>
      </c>
      <c r="CP20" s="340">
        <f>ROUND(SUMIFS(Trabajo!$V:$V,Trabajo!$E:$E,'Trab_Sectores_productivos (2)'!DE$1,Trabajo!$C:$C,'Trab_Sectores_productivos (2)'!$C20,Trabajo!$A:$A,'Trab_Sectores_productivos (2)'!$A20),2)</f>
        <v>1.63</v>
      </c>
      <c r="CQ20" s="340">
        <f>ROUND(SUMIFS(Trabajo!$V:$V,Trabajo!$E:$E,'Trab_Sectores_productivos (2)'!DF$1,Trabajo!$C:$C,'Trab_Sectores_productivos (2)'!$C20,Trabajo!$A:$A,'Trab_Sectores_productivos (2)'!$A20),2)</f>
        <v>0.12</v>
      </c>
      <c r="CR20" s="340">
        <f>ROUND(SUMIFS(Trabajo!$V:$V,Trabajo!$E:$E,'Trab_Sectores_productivos (2)'!DG$1,Trabajo!$C:$C,'Trab_Sectores_productivos (2)'!$C20,Trabajo!$A:$A,'Trab_Sectores_productivos (2)'!$A20),2)</f>
        <v>0.35</v>
      </c>
      <c r="CS20" s="340">
        <f>ROUND(SUMIFS(Trabajo!$V:$V,Trabajo!$E:$E,'Trab_Sectores_productivos (2)'!DH$1,Trabajo!$C:$C,'Trab_Sectores_productivos (2)'!$C20,Trabajo!$A:$A,'Trab_Sectores_productivos (2)'!$A20),2)</f>
        <v>0.44</v>
      </c>
      <c r="CT20" s="340">
        <f>ROUND(SUMIFS(Trabajo!$V:$V,Trabajo!$E:$E,'Trab_Sectores_productivos (2)'!DI$1,Trabajo!$C:$C,'Trab_Sectores_productivos (2)'!$C20,Trabajo!$A:$A,'Trab_Sectores_productivos (2)'!$A20),2)</f>
        <v>0.27</v>
      </c>
      <c r="CU20" s="340">
        <f>ROUND(SUMIFS(Trabajo!$V:$V,Trabajo!$E:$E,'Trab_Sectores_productivos (2)'!DJ$1,Trabajo!$C:$C,'Trab_Sectores_productivos (2)'!$C20,Trabajo!$A:$A,'Trab_Sectores_productivos (2)'!$A20),2)</f>
        <v>0.89</v>
      </c>
      <c r="CV20" s="340">
        <f>ROUND(SUMIFS(Trabajo!$V:$V,Trabajo!$E:$E,'Trab_Sectores_productivos (2)'!DK$1,Trabajo!$C:$C,'Trab_Sectores_productivos (2)'!$C20,Trabajo!$A:$A,'Trab_Sectores_productivos (2)'!$A20),2)</f>
        <v>1.67</v>
      </c>
      <c r="CW20" s="340">
        <f>ROUND(SUMIFS(Trabajo!$V:$V,Trabajo!$E:$E,'Trab_Sectores_productivos (2)'!DL$1,Trabajo!$C:$C,'Trab_Sectores_productivos (2)'!$C20,Trabajo!$A:$A,'Trab_Sectores_productivos (2)'!$A20),2)</f>
        <v>7.16</v>
      </c>
      <c r="CX20" s="340">
        <f>ROUND(SUMIFS(Trabajo!$V:$V,Trabajo!$E:$E,'Trab_Sectores_productivos (2)'!DM$1,Trabajo!$C:$C,'Trab_Sectores_productivos (2)'!$C20,Trabajo!$A:$A,'Trab_Sectores_productivos (2)'!$A20),2)</f>
        <v>0.88</v>
      </c>
      <c r="CY20" s="340">
        <f>ROUND(SUMIFS(Trabajo!$V:$V,Trabajo!$E:$E,'Trab_Sectores_productivos (2)'!DN$1,Trabajo!$C:$C,'Trab_Sectores_productivos (2)'!$C20,Trabajo!$A:$A,'Trab_Sectores_productivos (2)'!$A20),2)</f>
        <v>0.89</v>
      </c>
      <c r="CZ20" s="340">
        <f>ROUND(SUMIFS(Trabajo!$V:$V,Trabajo!$E:$E,'Trab_Sectores_productivos (2)'!DO$1,Trabajo!$C:$C,'Trab_Sectores_productivos (2)'!$C20,Trabajo!$A:$A,'Trab_Sectores_productivos (2)'!$A20),2)</f>
        <v>1.01</v>
      </c>
      <c r="DA20" s="340">
        <f>ROUND(SUMIFS(Trabajo!$V:$V,Trabajo!$E:$E,'Trab_Sectores_productivos (2)'!DP$1,Trabajo!$C:$C,'Trab_Sectores_productivos (2)'!$C20,Trabajo!$A:$A,'Trab_Sectores_productivos (2)'!$A20),2)</f>
        <v>0.36</v>
      </c>
      <c r="DB20" s="340">
        <f>ROUND(SUMIFS(Trabajo!$V:$V,Trabajo!$E:$E,'Trab_Sectores_productivos (2)'!DQ$1,Trabajo!$C:$C,'Trab_Sectores_productivos (2)'!$C20,Trabajo!$A:$A,'Trab_Sectores_productivos (2)'!$A20),2)</f>
        <v>0.86</v>
      </c>
      <c r="DC20" s="340">
        <f>ROUND(SUMIFS(Trabajo!$V:$V,Trabajo!$E:$E,'Trab_Sectores_productivos (2)'!DR$1,Trabajo!$C:$C,'Trab_Sectores_productivos (2)'!$C20,Trabajo!$A:$A,'Trab_Sectores_productivos (2)'!$A20),2)</f>
        <v>0.12</v>
      </c>
      <c r="DD20" s="340">
        <f>ROUND(SUMIFS(Trabajo!$V:$V,Trabajo!$E:$E,'Trab_Sectores_productivos (2)'!DS$1,Trabajo!$C:$C,'Trab_Sectores_productivos (2)'!$C20,Trabajo!$A:$A,'Trab_Sectores_productivos (2)'!$A20),2)</f>
        <v>0.18</v>
      </c>
      <c r="DE20" s="137" t="str">
        <f t="shared" si="9"/>
        <v>'451020 - Servicios de demolición y el derribo de edificios y otras estructuras VIII',</v>
      </c>
      <c r="DF20" s="137" t="str">
        <f t="shared" si="9"/>
        <v>'451020 - Servicios de demolición y el derribo de edificios y otras estructuras XV',</v>
      </c>
      <c r="DG20" s="137" t="str">
        <f t="shared" si="9"/>
        <v>'451020 - Servicios de demolición y el derribo de edificios y otras estructuras I',</v>
      </c>
      <c r="DH20" s="137" t="str">
        <f t="shared" si="9"/>
        <v>'451020 - Servicios de demolición y el derribo de edificios y otras estructuras II',</v>
      </c>
      <c r="DI20" s="137" t="str">
        <f t="shared" si="9"/>
        <v>'451020 - Servicios de demolición y el derribo de edificios y otras estructuras III',</v>
      </c>
      <c r="DJ20" s="137" t="str">
        <f t="shared" si="9"/>
        <v>'451020 - Servicios de demolición y el derribo de edificios y otras estructuras IV',</v>
      </c>
      <c r="DK20" s="137" t="str">
        <f t="shared" si="9"/>
        <v>'451020 - Servicios de demolición y el derribo de edificios y otras estructuras V',</v>
      </c>
      <c r="DL20" s="137" t="str">
        <f t="shared" si="9"/>
        <v>'451020 - Servicios de demolición y el derribo de edificios y otras estructuras RM',</v>
      </c>
      <c r="DM20" s="137" t="str">
        <f t="shared" si="9"/>
        <v>'451020 - Servicios de demolición y el derribo de edificios y otras estructuras VI',</v>
      </c>
      <c r="DN20" s="137" t="str">
        <f t="shared" si="9"/>
        <v>'451020 - Servicios de demolición y el derribo de edificios y otras estructuras VII',</v>
      </c>
      <c r="DO20" s="137" t="str">
        <f t="shared" si="9"/>
        <v>'451020 - Servicios de demolición y el derribo de edificios y otras estructuras IX',</v>
      </c>
      <c r="DP20" s="137" t="str">
        <f t="shared" si="9"/>
        <v>'451020 - Servicios de demolición y el derribo de edificios y otras estructuras XIV',</v>
      </c>
      <c r="DQ20" s="137" t="str">
        <f t="shared" si="9"/>
        <v>'451020 - Servicios de demolición y el derribo de edificios y otras estructuras X',</v>
      </c>
      <c r="DR20" s="137" t="str">
        <f t="shared" si="9"/>
        <v>'451020 - Servicios de demolición y el derribo de edificios y otras estructuras XI',</v>
      </c>
      <c r="DS20" s="137" t="str">
        <f t="shared" si="9"/>
        <v>'451020 - Servicios de demolición y el derribo de edificios y otras estructuras XII',</v>
      </c>
    </row>
    <row r="21" spans="1:123">
      <c r="A21" s="137">
        <v>2014</v>
      </c>
      <c r="B21" s="137">
        <v>8</v>
      </c>
      <c r="C21" s="137" t="s">
        <v>126</v>
      </c>
      <c r="D21" s="340">
        <f>ROUND(SUMIFS(Trabajo!$P:$P,Trabajo!$E:$E,'Trab_Sectores_productivos (2)'!DE$1,Trabajo!$C:$C,'Trab_Sectores_productivos (2)'!$C21,Trabajo!$A:$A,'Trab_Sectores_productivos (2)'!$A21),2)</f>
        <v>24.79</v>
      </c>
      <c r="E21" s="340">
        <f>ROUND(SUMIFS(Trabajo!$P:$P,Trabajo!$E:$E,'Trab_Sectores_productivos (2)'!DF$1,Trabajo!$C:$C,'Trab_Sectores_productivos (2)'!$C21,Trabajo!$A:$A,'Trab_Sectores_productivos (2)'!$A21),2)</f>
        <v>1.65</v>
      </c>
      <c r="F21" s="340">
        <f>ROUND(SUMIFS(Trabajo!$P:$P,Trabajo!$E:$E,'Trab_Sectores_productivos (2)'!DG$1,Trabajo!$C:$C,'Trab_Sectores_productivos (2)'!$C21,Trabajo!$A:$A,'Trab_Sectores_productivos (2)'!$A21),2)</f>
        <v>4.8</v>
      </c>
      <c r="G21" s="340">
        <f>ROUND(SUMIFS(Trabajo!$P:$P,Trabajo!$E:$E,'Trab_Sectores_productivos (2)'!DH$1,Trabajo!$C:$C,'Trab_Sectores_productivos (2)'!$C21,Trabajo!$A:$A,'Trab_Sectores_productivos (2)'!$A21),2)</f>
        <v>5.24</v>
      </c>
      <c r="H21" s="340">
        <f>ROUND(SUMIFS(Trabajo!$P:$P,Trabajo!$E:$E,'Trab_Sectores_productivos (2)'!DI$1,Trabajo!$C:$C,'Trab_Sectores_productivos (2)'!$C21,Trabajo!$A:$A,'Trab_Sectores_productivos (2)'!$A21),2)</f>
        <v>3.22</v>
      </c>
      <c r="I21" s="340">
        <f>ROUND(SUMIFS(Trabajo!$P:$P,Trabajo!$E:$E,'Trab_Sectores_productivos (2)'!DJ$1,Trabajo!$C:$C,'Trab_Sectores_productivos (2)'!$C21,Trabajo!$A:$A,'Trab_Sectores_productivos (2)'!$A21),2)</f>
        <v>12.21</v>
      </c>
      <c r="J21" s="340">
        <f>ROUND(SUMIFS(Trabajo!$P:$P,Trabajo!$E:$E,'Trab_Sectores_productivos (2)'!DK$1,Trabajo!$C:$C,'Trab_Sectores_productivos (2)'!$C21,Trabajo!$A:$A,'Trab_Sectores_productivos (2)'!$A21),2)</f>
        <v>24.17</v>
      </c>
      <c r="K21" s="340">
        <f>ROUND(SUMIFS(Trabajo!$P:$P,Trabajo!$E:$E,'Trab_Sectores_productivos (2)'!DL$1,Trabajo!$C:$C,'Trab_Sectores_productivos (2)'!$C21,Trabajo!$A:$A,'Trab_Sectores_productivos (2)'!$A21),2)</f>
        <v>102.2</v>
      </c>
      <c r="L21" s="340">
        <f>ROUND(SUMIFS(Trabajo!$P:$P,Trabajo!$E:$E,'Trab_Sectores_productivos (2)'!DM$1,Trabajo!$C:$C,'Trab_Sectores_productivos (2)'!$C21,Trabajo!$A:$A,'Trab_Sectores_productivos (2)'!$A21),2)</f>
        <v>11.35</v>
      </c>
      <c r="M21" s="340">
        <f>ROUND(SUMIFS(Trabajo!$P:$P,Trabajo!$E:$E,'Trab_Sectores_productivos (2)'!DN$1,Trabajo!$C:$C,'Trab_Sectores_productivos (2)'!$C21,Trabajo!$A:$A,'Trab_Sectores_productivos (2)'!$A21),2)</f>
        <v>12.16</v>
      </c>
      <c r="N21" s="340">
        <f>ROUND(SUMIFS(Trabajo!$P:$P,Trabajo!$E:$E,'Trab_Sectores_productivos (2)'!DO$1,Trabajo!$C:$C,'Trab_Sectores_productivos (2)'!$C21,Trabajo!$A:$A,'Trab_Sectores_productivos (2)'!$A21),2)</f>
        <v>14.48</v>
      </c>
      <c r="O21" s="340">
        <f>ROUND(SUMIFS(Trabajo!$P:$P,Trabajo!$E:$E,'Trab_Sectores_productivos (2)'!DP$1,Trabajo!$C:$C,'Trab_Sectores_productivos (2)'!$C21,Trabajo!$A:$A,'Trab_Sectores_productivos (2)'!$A21),2)</f>
        <v>5.39</v>
      </c>
      <c r="P21" s="340">
        <f>ROUND(SUMIFS(Trabajo!$P:$P,Trabajo!$E:$E,'Trab_Sectores_productivos (2)'!DQ$1,Trabajo!$C:$C,'Trab_Sectores_productivos (2)'!$C21,Trabajo!$A:$A,'Trab_Sectores_productivos (2)'!$A21),2)</f>
        <v>11.33</v>
      </c>
      <c r="Q21" s="340">
        <f>ROUND(SUMIFS(Trabajo!$P:$P,Trabajo!$E:$E,'Trab_Sectores_productivos (2)'!DR$1,Trabajo!$C:$C,'Trab_Sectores_productivos (2)'!$C21,Trabajo!$A:$A,'Trab_Sectores_productivos (2)'!$A21),2)</f>
        <v>1.65</v>
      </c>
      <c r="R21" s="340">
        <f>ROUND(SUMIFS(Trabajo!$P:$P,Trabajo!$E:$E,'Trab_Sectores_productivos (2)'!DS$1,Trabajo!$C:$C,'Trab_Sectores_productivos (2)'!$C21,Trabajo!$A:$A,'Trab_Sectores_productivos (2)'!$A21),2)</f>
        <v>2.41</v>
      </c>
      <c r="S21" s="341">
        <f>ROUND(SUMIFS(Trabajo!$Q:$Q,Trabajo!$E:$E,'Trab_Sectores_productivos (2)'!DE$1,Trabajo!$C:$C,'Trab_Sectores_productivos (2)'!$C21,Trabajo!$A:$A,'Trab_Sectores_productivos (2)'!$A21),2)</f>
        <v>12.53</v>
      </c>
      <c r="T21" s="341">
        <f>ROUND(SUMIFS(Trabajo!$Q:$Q,Trabajo!$E:$E,'Trab_Sectores_productivos (2)'!DF$1,Trabajo!$C:$C,'Trab_Sectores_productivos (2)'!$C21,Trabajo!$A:$A,'Trab_Sectores_productivos (2)'!$A21),2)</f>
        <v>0.84</v>
      </c>
      <c r="U21" s="341">
        <f>ROUND(SUMIFS(Trabajo!$Q:$Q,Trabajo!$E:$E,'Trab_Sectores_productivos (2)'!DG$1,Trabajo!$C:$C,'Trab_Sectores_productivos (2)'!$C21,Trabajo!$A:$A,'Trab_Sectores_productivos (2)'!$A21),2)</f>
        <v>2.4300000000000002</v>
      </c>
      <c r="V21" s="341">
        <f>ROUND(SUMIFS(Trabajo!$Q:$Q,Trabajo!$E:$E,'Trab_Sectores_productivos (2)'!DH$1,Trabajo!$C:$C,'Trab_Sectores_productivos (2)'!$C21,Trabajo!$A:$A,'Trab_Sectores_productivos (2)'!$A21),2)</f>
        <v>2.65</v>
      </c>
      <c r="W21" s="341">
        <f>ROUND(SUMIFS(Trabajo!$Q:$Q,Trabajo!$E:$E,'Trab_Sectores_productivos (2)'!DI$1,Trabajo!$C:$C,'Trab_Sectores_productivos (2)'!$C21,Trabajo!$A:$A,'Trab_Sectores_productivos (2)'!$A21),2)</f>
        <v>1.63</v>
      </c>
      <c r="X21" s="341">
        <f>ROUND(SUMIFS(Trabajo!$Q:$Q,Trabajo!$E:$E,'Trab_Sectores_productivos (2)'!DJ$1,Trabajo!$C:$C,'Trab_Sectores_productivos (2)'!$C21,Trabajo!$A:$A,'Trab_Sectores_productivos (2)'!$A21),2)</f>
        <v>6.17</v>
      </c>
      <c r="Y21" s="341">
        <f>ROUND(SUMIFS(Trabajo!$Q:$Q,Trabajo!$E:$E,'Trab_Sectores_productivos (2)'!DK$1,Trabajo!$C:$C,'Trab_Sectores_productivos (2)'!$C21,Trabajo!$A:$A,'Trab_Sectores_productivos (2)'!$A21),2)</f>
        <v>12.22</v>
      </c>
      <c r="Z21" s="341">
        <f>ROUND(SUMIFS(Trabajo!$Q:$Q,Trabajo!$E:$E,'Trab_Sectores_productivos (2)'!DL$1,Trabajo!$C:$C,'Trab_Sectores_productivos (2)'!$C21,Trabajo!$A:$A,'Trab_Sectores_productivos (2)'!$A21),2)</f>
        <v>51.67</v>
      </c>
      <c r="AA21" s="341">
        <f>ROUND(SUMIFS(Trabajo!$Q:$Q,Trabajo!$E:$E,'Trab_Sectores_productivos (2)'!DM$1,Trabajo!$C:$C,'Trab_Sectores_productivos (2)'!$C21,Trabajo!$A:$A,'Trab_Sectores_productivos (2)'!$A21),2)</f>
        <v>5.74</v>
      </c>
      <c r="AB21" s="341">
        <f>ROUND(SUMIFS(Trabajo!$Q:$Q,Trabajo!$E:$E,'Trab_Sectores_productivos (2)'!DN$1,Trabajo!$C:$C,'Trab_Sectores_productivos (2)'!$C21,Trabajo!$A:$A,'Trab_Sectores_productivos (2)'!$A21),2)</f>
        <v>6.15</v>
      </c>
      <c r="AC21" s="341">
        <f>ROUND(SUMIFS(Trabajo!$Q:$Q,Trabajo!$E:$E,'Trab_Sectores_productivos (2)'!DO$1,Trabajo!$C:$C,'Trab_Sectores_productivos (2)'!$C21,Trabajo!$A:$A,'Trab_Sectores_productivos (2)'!$A21),2)</f>
        <v>7.32</v>
      </c>
      <c r="AD21" s="341">
        <f>ROUND(SUMIFS(Trabajo!$Q:$Q,Trabajo!$E:$E,'Trab_Sectores_productivos (2)'!DP$1,Trabajo!$C:$C,'Trab_Sectores_productivos (2)'!$C21,Trabajo!$A:$A,'Trab_Sectores_productivos (2)'!$A21),2)</f>
        <v>2.72</v>
      </c>
      <c r="AE21" s="341">
        <f>ROUND(SUMIFS(Trabajo!$Q:$Q,Trabajo!$E:$E,'Trab_Sectores_productivos (2)'!DQ$1,Trabajo!$C:$C,'Trab_Sectores_productivos (2)'!$C21,Trabajo!$A:$A,'Trab_Sectores_productivos (2)'!$A21),2)</f>
        <v>5.73</v>
      </c>
      <c r="AF21" s="341">
        <f>ROUND(SUMIFS(Trabajo!$Q:$Q,Trabajo!$E:$E,'Trab_Sectores_productivos (2)'!DR$1,Trabajo!$C:$C,'Trab_Sectores_productivos (2)'!$C21,Trabajo!$A:$A,'Trab_Sectores_productivos (2)'!$A21),2)</f>
        <v>0.83</v>
      </c>
      <c r="AG21" s="341">
        <f>ROUND(SUMIFS(Trabajo!$Q:$Q,Trabajo!$E:$E,'Trab_Sectores_productivos (2)'!DS$1,Trabajo!$C:$C,'Trab_Sectores_productivos (2)'!$C21,Trabajo!$A:$A,'Trab_Sectores_productivos (2)'!$A21),2)</f>
        <v>1.22</v>
      </c>
      <c r="AH21" s="340">
        <f>ROUND(SUMIFS(Trabajo!$R:$R,Trabajo!$E:$E,'Trab_Sectores_productivos (2)'!DE$1,Trabajo!$C:$C,'Trab_Sectores_productivos (2)'!$C21,Trabajo!$A:$A,'Trab_Sectores_productivos (2)'!$A21),2)</f>
        <v>9.6</v>
      </c>
      <c r="AI21" s="340">
        <f>ROUND(SUMIFS(Trabajo!$R:$R,Trabajo!$E:$E,'Trab_Sectores_productivos (2)'!DF$1,Trabajo!$C:$C,'Trab_Sectores_productivos (2)'!$C21,Trabajo!$A:$A,'Trab_Sectores_productivos (2)'!$A21),2)</f>
        <v>0.64</v>
      </c>
      <c r="AJ21" s="340">
        <f>ROUND(SUMIFS(Trabajo!$R:$R,Trabajo!$E:$E,'Trab_Sectores_productivos (2)'!DG$1,Trabajo!$C:$C,'Trab_Sectores_productivos (2)'!$C21,Trabajo!$A:$A,'Trab_Sectores_productivos (2)'!$A21),2)</f>
        <v>1.86</v>
      </c>
      <c r="AK21" s="340">
        <f>ROUND(SUMIFS(Trabajo!$R:$R,Trabajo!$E:$E,'Trab_Sectores_productivos (2)'!DH$1,Trabajo!$C:$C,'Trab_Sectores_productivos (2)'!$C21,Trabajo!$A:$A,'Trab_Sectores_productivos (2)'!$A21),2)</f>
        <v>2.0299999999999998</v>
      </c>
      <c r="AL21" s="340">
        <f>ROUND(SUMIFS(Trabajo!$R:$R,Trabajo!$E:$E,'Trab_Sectores_productivos (2)'!DI$1,Trabajo!$C:$C,'Trab_Sectores_productivos (2)'!$C21,Trabajo!$A:$A,'Trab_Sectores_productivos (2)'!$A21),2)</f>
        <v>1.25</v>
      </c>
      <c r="AM21" s="340">
        <f>ROUND(SUMIFS(Trabajo!$R:$R,Trabajo!$E:$E,'Trab_Sectores_productivos (2)'!DJ$1,Trabajo!$C:$C,'Trab_Sectores_productivos (2)'!$C21,Trabajo!$A:$A,'Trab_Sectores_productivos (2)'!$A21),2)</f>
        <v>4.7300000000000004</v>
      </c>
      <c r="AN21" s="340">
        <f>ROUND(SUMIFS(Trabajo!$R:$R,Trabajo!$E:$E,'Trab_Sectores_productivos (2)'!DK$1,Trabajo!$C:$C,'Trab_Sectores_productivos (2)'!$C21,Trabajo!$A:$A,'Trab_Sectores_productivos (2)'!$A21),2)</f>
        <v>9.36</v>
      </c>
      <c r="AO21" s="340">
        <f>ROUND(SUMIFS(Trabajo!$R:$R,Trabajo!$E:$E,'Trab_Sectores_productivos (2)'!DL$1,Trabajo!$C:$C,'Trab_Sectores_productivos (2)'!$C21,Trabajo!$A:$A,'Trab_Sectores_productivos (2)'!$A21),2)</f>
        <v>39.57</v>
      </c>
      <c r="AP21" s="340">
        <f>ROUND(SUMIFS(Trabajo!$R:$R,Trabajo!$E:$E,'Trab_Sectores_productivos (2)'!DM$1,Trabajo!$C:$C,'Trab_Sectores_productivos (2)'!$C21,Trabajo!$A:$A,'Trab_Sectores_productivos (2)'!$A21),2)</f>
        <v>4.4000000000000004</v>
      </c>
      <c r="AQ21" s="340">
        <f>ROUND(SUMIFS(Trabajo!$R:$R,Trabajo!$E:$E,'Trab_Sectores_productivos (2)'!DN$1,Trabajo!$C:$C,'Trab_Sectores_productivos (2)'!$C21,Trabajo!$A:$A,'Trab_Sectores_productivos (2)'!$A21),2)</f>
        <v>4.71</v>
      </c>
      <c r="AR21" s="340">
        <f>ROUND(SUMIFS(Trabajo!$R:$R,Trabajo!$E:$E,'Trab_Sectores_productivos (2)'!DO$1,Trabajo!$C:$C,'Trab_Sectores_productivos (2)'!$C21,Trabajo!$A:$A,'Trab_Sectores_productivos (2)'!$A21),2)</f>
        <v>5.61</v>
      </c>
      <c r="AS21" s="340">
        <f>ROUND(SUMIFS(Trabajo!$R:$R,Trabajo!$E:$E,'Trab_Sectores_productivos (2)'!DP$1,Trabajo!$C:$C,'Trab_Sectores_productivos (2)'!$C21,Trabajo!$A:$A,'Trab_Sectores_productivos (2)'!$A21),2)</f>
        <v>2.09</v>
      </c>
      <c r="AT21" s="340">
        <f>ROUND(SUMIFS(Trabajo!$R:$R,Trabajo!$E:$E,'Trab_Sectores_productivos (2)'!DQ$1,Trabajo!$C:$C,'Trab_Sectores_productivos (2)'!$C21,Trabajo!$A:$A,'Trab_Sectores_productivos (2)'!$A21),2)</f>
        <v>4.3899999999999997</v>
      </c>
      <c r="AU21" s="340">
        <f>ROUND(SUMIFS(Trabajo!$R:$R,Trabajo!$E:$E,'Trab_Sectores_productivos (2)'!DR$1,Trabajo!$C:$C,'Trab_Sectores_productivos (2)'!$C21,Trabajo!$A:$A,'Trab_Sectores_productivos (2)'!$A21),2)</f>
        <v>0.64</v>
      </c>
      <c r="AV21" s="340">
        <f>ROUND(SUMIFS(Trabajo!$R:$R,Trabajo!$E:$E,'Trab_Sectores_productivos (2)'!DS$1,Trabajo!$C:$C,'Trab_Sectores_productivos (2)'!$C21,Trabajo!$A:$A,'Trab_Sectores_productivos (2)'!$A21),2)</f>
        <v>0.93</v>
      </c>
      <c r="AW21" s="341">
        <f>ROUND(SUMIFS(Trabajo!$S:$S,Trabajo!$E:$E,'Trab_Sectores_productivos (2)'!DE$1,Trabajo!$C:$C,'Trab_Sectores_productivos (2)'!$C21,Trabajo!$A:$A,'Trab_Sectores_productivos (2)'!$A21),2)</f>
        <v>0.55000000000000004</v>
      </c>
      <c r="AX21" s="341">
        <f>ROUND(SUMIFS(Trabajo!$S:$S,Trabajo!$E:$E,'Trab_Sectores_productivos (2)'!DF$1,Trabajo!$C:$C,'Trab_Sectores_productivos (2)'!$C21,Trabajo!$A:$A,'Trab_Sectores_productivos (2)'!$A21),2)</f>
        <v>0.04</v>
      </c>
      <c r="AY21" s="341">
        <f>ROUND(SUMIFS(Trabajo!$S:$S,Trabajo!$E:$E,'Trab_Sectores_productivos (2)'!DG$1,Trabajo!$C:$C,'Trab_Sectores_productivos (2)'!$C21,Trabajo!$A:$A,'Trab_Sectores_productivos (2)'!$A21),2)</f>
        <v>0.11</v>
      </c>
      <c r="AZ21" s="341">
        <f>ROUND(SUMIFS(Trabajo!$S:$S,Trabajo!$E:$E,'Trab_Sectores_productivos (2)'!DH$1,Trabajo!$C:$C,'Trab_Sectores_productivos (2)'!$C21,Trabajo!$A:$A,'Trab_Sectores_productivos (2)'!$A21),2)</f>
        <v>0.12</v>
      </c>
      <c r="BA21" s="341">
        <f>ROUND(SUMIFS(Trabajo!$S:$S,Trabajo!$E:$E,'Trab_Sectores_productivos (2)'!DI$1,Trabajo!$C:$C,'Trab_Sectores_productivos (2)'!$C21,Trabajo!$A:$A,'Trab_Sectores_productivos (2)'!$A21),2)</f>
        <v>7.0000000000000007E-2</v>
      </c>
      <c r="BB21" s="341">
        <f>ROUND(SUMIFS(Trabajo!$S:$S,Trabajo!$E:$E,'Trab_Sectores_productivos (2)'!DJ$1,Trabajo!$C:$C,'Trab_Sectores_productivos (2)'!$C21,Trabajo!$A:$A,'Trab_Sectores_productivos (2)'!$A21),2)</f>
        <v>0.27</v>
      </c>
      <c r="BC21" s="341">
        <f>ROUND(SUMIFS(Trabajo!$S:$S,Trabajo!$E:$E,'Trab_Sectores_productivos (2)'!DK$1,Trabajo!$C:$C,'Trab_Sectores_productivos (2)'!$C21,Trabajo!$A:$A,'Trab_Sectores_productivos (2)'!$A21),2)</f>
        <v>0.53</v>
      </c>
      <c r="BD21" s="341">
        <f>ROUND(SUMIFS(Trabajo!$S:$S,Trabajo!$E:$E,'Trab_Sectores_productivos (2)'!DL$1,Trabajo!$C:$C,'Trab_Sectores_productivos (2)'!$C21,Trabajo!$A:$A,'Trab_Sectores_productivos (2)'!$A21),2)</f>
        <v>2.2599999999999998</v>
      </c>
      <c r="BE21" s="341">
        <f>ROUND(SUMIFS(Trabajo!$S:$S,Trabajo!$E:$E,'Trab_Sectores_productivos (2)'!DM$1,Trabajo!$C:$C,'Trab_Sectores_productivos (2)'!$C21,Trabajo!$A:$A,'Trab_Sectores_productivos (2)'!$A21),2)</f>
        <v>0.25</v>
      </c>
      <c r="BF21" s="341">
        <f>ROUND(SUMIFS(Trabajo!$S:$S,Trabajo!$E:$E,'Trab_Sectores_productivos (2)'!DN$1,Trabajo!$C:$C,'Trab_Sectores_productivos (2)'!$C21,Trabajo!$A:$A,'Trab_Sectores_productivos (2)'!$A21),2)</f>
        <v>0.27</v>
      </c>
      <c r="BG21" s="341">
        <f>ROUND(SUMIFS(Trabajo!$S:$S,Trabajo!$E:$E,'Trab_Sectores_productivos (2)'!DO$1,Trabajo!$C:$C,'Trab_Sectores_productivos (2)'!$C21,Trabajo!$A:$A,'Trab_Sectores_productivos (2)'!$A21),2)</f>
        <v>0.32</v>
      </c>
      <c r="BH21" s="341">
        <f>ROUND(SUMIFS(Trabajo!$S:$S,Trabajo!$E:$E,'Trab_Sectores_productivos (2)'!DP$1,Trabajo!$C:$C,'Trab_Sectores_productivos (2)'!$C21,Trabajo!$A:$A,'Trab_Sectores_productivos (2)'!$A21),2)</f>
        <v>0.12</v>
      </c>
      <c r="BI21" s="341">
        <f>ROUND(SUMIFS(Trabajo!$S:$S,Trabajo!$E:$E,'Trab_Sectores_productivos (2)'!DQ$1,Trabajo!$C:$C,'Trab_Sectores_productivos (2)'!$C21,Trabajo!$A:$A,'Trab_Sectores_productivos (2)'!$A21),2)</f>
        <v>0.25</v>
      </c>
      <c r="BJ21" s="341">
        <f>ROUND(SUMIFS(Trabajo!$S:$S,Trabajo!$E:$E,'Trab_Sectores_productivos (2)'!DR$1,Trabajo!$C:$C,'Trab_Sectores_productivos (2)'!$C21,Trabajo!$A:$A,'Trab_Sectores_productivos (2)'!$A21),2)</f>
        <v>0.04</v>
      </c>
      <c r="BK21" s="341">
        <f>ROUND(SUMIFS(Trabajo!$S:$S,Trabajo!$E:$E,'Trab_Sectores_productivos (2)'!DS$1,Trabajo!$C:$C,'Trab_Sectores_productivos (2)'!$C21,Trabajo!$A:$A,'Trab_Sectores_productivos (2)'!$A21),2)</f>
        <v>0.05</v>
      </c>
      <c r="BL21" s="340">
        <f>ROUND(SUMIFS(Trabajo!$T:$T,Trabajo!$E:$E,'Trab_Sectores_productivos (2)'!DE$1,Trabajo!$C:$C,'Trab_Sectores_productivos (2)'!$C21,Trabajo!$A:$A,'Trab_Sectores_productivos (2)'!$A21),2)</f>
        <v>0.1</v>
      </c>
      <c r="BM21" s="340">
        <f>ROUND(SUMIFS(Trabajo!$T:$T,Trabajo!$E:$E,'Trab_Sectores_productivos (2)'!DF$1,Trabajo!$C:$C,'Trab_Sectores_productivos (2)'!$C21,Trabajo!$A:$A,'Trab_Sectores_productivos (2)'!$A21),2)</f>
        <v>0.01</v>
      </c>
      <c r="BN21" s="340">
        <f>ROUND(SUMIFS(Trabajo!$T:$T,Trabajo!$E:$E,'Trab_Sectores_productivos (2)'!DG$1,Trabajo!$C:$C,'Trab_Sectores_productivos (2)'!$C21,Trabajo!$A:$A,'Trab_Sectores_productivos (2)'!$A21),2)</f>
        <v>0.02</v>
      </c>
      <c r="BO21" s="340">
        <f>ROUND(SUMIFS(Trabajo!$T:$T,Trabajo!$E:$E,'Trab_Sectores_productivos (2)'!DH$1,Trabajo!$C:$C,'Trab_Sectores_productivos (2)'!$C21,Trabajo!$A:$A,'Trab_Sectores_productivos (2)'!$A21),2)</f>
        <v>0.02</v>
      </c>
      <c r="BP21" s="340">
        <f>ROUND(SUMIFS(Trabajo!$T:$T,Trabajo!$E:$E,'Trab_Sectores_productivos (2)'!DI$1,Trabajo!$C:$C,'Trab_Sectores_productivos (2)'!$C21,Trabajo!$A:$A,'Trab_Sectores_productivos (2)'!$A21),2)</f>
        <v>0.01</v>
      </c>
      <c r="BQ21" s="340">
        <f>ROUND(SUMIFS(Trabajo!$T:$T,Trabajo!$E:$E,'Trab_Sectores_productivos (2)'!DJ$1,Trabajo!$C:$C,'Trab_Sectores_productivos (2)'!$C21,Trabajo!$A:$A,'Trab_Sectores_productivos (2)'!$A21),2)</f>
        <v>0.05</v>
      </c>
      <c r="BR21" s="340">
        <f>ROUND(SUMIFS(Trabajo!$T:$T,Trabajo!$E:$E,'Trab_Sectores_productivos (2)'!DK$1,Trabajo!$C:$C,'Trab_Sectores_productivos (2)'!$C21,Trabajo!$A:$A,'Trab_Sectores_productivos (2)'!$A21),2)</f>
        <v>0.09</v>
      </c>
      <c r="BS21" s="340">
        <f>ROUND(SUMIFS(Trabajo!$T:$T,Trabajo!$E:$E,'Trab_Sectores_productivos (2)'!DL$1,Trabajo!$C:$C,'Trab_Sectores_productivos (2)'!$C21,Trabajo!$A:$A,'Trab_Sectores_productivos (2)'!$A21),2)</f>
        <v>0.4</v>
      </c>
      <c r="BT21" s="340">
        <f>ROUND(SUMIFS(Trabajo!$T:$T,Trabajo!$E:$E,'Trab_Sectores_productivos (2)'!DM$1,Trabajo!$C:$C,'Trab_Sectores_productivos (2)'!$C21,Trabajo!$A:$A,'Trab_Sectores_productivos (2)'!$A21),2)</f>
        <v>0.04</v>
      </c>
      <c r="BU21" s="340">
        <f>ROUND(SUMIFS(Trabajo!$T:$T,Trabajo!$E:$E,'Trab_Sectores_productivos (2)'!DN$1,Trabajo!$C:$C,'Trab_Sectores_productivos (2)'!$C21,Trabajo!$A:$A,'Trab_Sectores_productivos (2)'!$A21),2)</f>
        <v>0.05</v>
      </c>
      <c r="BV21" s="340">
        <f>ROUND(SUMIFS(Trabajo!$T:$T,Trabajo!$E:$E,'Trab_Sectores_productivos (2)'!DO$1,Trabajo!$C:$C,'Trab_Sectores_productivos (2)'!$C21,Trabajo!$A:$A,'Trab_Sectores_productivos (2)'!$A21),2)</f>
        <v>0.06</v>
      </c>
      <c r="BW21" s="340">
        <f>ROUND(SUMIFS(Trabajo!$T:$T,Trabajo!$E:$E,'Trab_Sectores_productivos (2)'!DP$1,Trabajo!$C:$C,'Trab_Sectores_productivos (2)'!$C21,Trabajo!$A:$A,'Trab_Sectores_productivos (2)'!$A21),2)</f>
        <v>0.02</v>
      </c>
      <c r="BX21" s="340">
        <f>ROUND(SUMIFS(Trabajo!$T:$T,Trabajo!$E:$E,'Trab_Sectores_productivos (2)'!DQ$1,Trabajo!$C:$C,'Trab_Sectores_productivos (2)'!$C21,Trabajo!$A:$A,'Trab_Sectores_productivos (2)'!$A21),2)</f>
        <v>0.04</v>
      </c>
      <c r="BY21" s="340">
        <f>ROUND(SUMIFS(Trabajo!$T:$T,Trabajo!$E:$E,'Trab_Sectores_productivos (2)'!DR$1,Trabajo!$C:$C,'Trab_Sectores_productivos (2)'!$C21,Trabajo!$A:$A,'Trab_Sectores_productivos (2)'!$A21),2)</f>
        <v>0.01</v>
      </c>
      <c r="BZ21" s="340">
        <f>ROUND(SUMIFS(Trabajo!$T:$T,Trabajo!$E:$E,'Trab_Sectores_productivos (2)'!DS$1,Trabajo!$C:$C,'Trab_Sectores_productivos (2)'!$C21,Trabajo!$A:$A,'Trab_Sectores_productivos (2)'!$A21),2)</f>
        <v>0.01</v>
      </c>
      <c r="CA21" s="341">
        <f>ROUND(SUMIFS(Trabajo!$U:$U,Trabajo!$E:$E,'Trab_Sectores_productivos (2)'!DE$1,Trabajo!$C:$C,'Trab_Sectores_productivos (2)'!$C21,Trabajo!$A:$A,'Trab_Sectores_productivos (2)'!$A21),2)</f>
        <v>19.010000000000002</v>
      </c>
      <c r="CB21" s="341">
        <f>ROUND(SUMIFS(Trabajo!$U:$U,Trabajo!$E:$E,'Trab_Sectores_productivos (2)'!DF$1,Trabajo!$C:$C,'Trab_Sectores_productivos (2)'!$C21,Trabajo!$A:$A,'Trab_Sectores_productivos (2)'!$A21),2)</f>
        <v>1.27</v>
      </c>
      <c r="CC21" s="341">
        <f>ROUND(SUMIFS(Trabajo!$U:$U,Trabajo!$E:$E,'Trab_Sectores_productivos (2)'!DG$1,Trabajo!$C:$C,'Trab_Sectores_productivos (2)'!$C21,Trabajo!$A:$A,'Trab_Sectores_productivos (2)'!$A21),2)</f>
        <v>3.69</v>
      </c>
      <c r="CD21" s="341">
        <f>ROUND(SUMIFS(Trabajo!$U:$U,Trabajo!$E:$E,'Trab_Sectores_productivos (2)'!DH$1,Trabajo!$C:$C,'Trab_Sectores_productivos (2)'!$C21,Trabajo!$A:$A,'Trab_Sectores_productivos (2)'!$A21),2)</f>
        <v>4.0199999999999996</v>
      </c>
      <c r="CE21" s="341">
        <f>ROUND(SUMIFS(Trabajo!$U:$U,Trabajo!$E:$E,'Trab_Sectores_productivos (2)'!DI$1,Trabajo!$C:$C,'Trab_Sectores_productivos (2)'!$C21,Trabajo!$A:$A,'Trab_Sectores_productivos (2)'!$A21),2)</f>
        <v>2.4700000000000002</v>
      </c>
      <c r="CF21" s="341">
        <f>ROUND(SUMIFS(Trabajo!$U:$U,Trabajo!$E:$E,'Trab_Sectores_productivos (2)'!DJ$1,Trabajo!$C:$C,'Trab_Sectores_productivos (2)'!$C21,Trabajo!$A:$A,'Trab_Sectores_productivos (2)'!$A21),2)</f>
        <v>9.36</v>
      </c>
      <c r="CG21" s="341">
        <f>ROUND(SUMIFS(Trabajo!$U:$U,Trabajo!$E:$E,'Trab_Sectores_productivos (2)'!DK$1,Trabajo!$C:$C,'Trab_Sectores_productivos (2)'!$C21,Trabajo!$A:$A,'Trab_Sectores_productivos (2)'!$A21),2)</f>
        <v>18.54</v>
      </c>
      <c r="CH21" s="341">
        <f>ROUND(SUMIFS(Trabajo!$U:$U,Trabajo!$E:$E,'Trab_Sectores_productivos (2)'!DL$1,Trabajo!$C:$C,'Trab_Sectores_productivos (2)'!$C21,Trabajo!$A:$A,'Trab_Sectores_productivos (2)'!$A21),2)</f>
        <v>78.41</v>
      </c>
      <c r="CI21" s="341">
        <f>ROUND(SUMIFS(Trabajo!$U:$U,Trabajo!$E:$E,'Trab_Sectores_productivos (2)'!DM$1,Trabajo!$C:$C,'Trab_Sectores_productivos (2)'!$C21,Trabajo!$A:$A,'Trab_Sectores_productivos (2)'!$A21),2)</f>
        <v>8.7100000000000009</v>
      </c>
      <c r="CJ21" s="341">
        <f>ROUND(SUMIFS(Trabajo!$U:$U,Trabajo!$E:$E,'Trab_Sectores_productivos (2)'!DN$1,Trabajo!$C:$C,'Trab_Sectores_productivos (2)'!$C21,Trabajo!$A:$A,'Trab_Sectores_productivos (2)'!$A21),2)</f>
        <v>9.33</v>
      </c>
      <c r="CK21" s="341">
        <f>ROUND(SUMIFS(Trabajo!$U:$U,Trabajo!$E:$E,'Trab_Sectores_productivos (2)'!DO$1,Trabajo!$C:$C,'Trab_Sectores_productivos (2)'!$C21,Trabajo!$A:$A,'Trab_Sectores_productivos (2)'!$A21),2)</f>
        <v>11.11</v>
      </c>
      <c r="CL21" s="341">
        <f>ROUND(SUMIFS(Trabajo!$U:$U,Trabajo!$E:$E,'Trab_Sectores_productivos (2)'!DP$1,Trabajo!$C:$C,'Trab_Sectores_productivos (2)'!$C21,Trabajo!$A:$A,'Trab_Sectores_productivos (2)'!$A21),2)</f>
        <v>4.13</v>
      </c>
      <c r="CM21" s="341">
        <f>ROUND(SUMIFS(Trabajo!$U:$U,Trabajo!$E:$E,'Trab_Sectores_productivos (2)'!DQ$1,Trabajo!$C:$C,'Trab_Sectores_productivos (2)'!$C21,Trabajo!$A:$A,'Trab_Sectores_productivos (2)'!$A21),2)</f>
        <v>8.69</v>
      </c>
      <c r="CN21" s="341">
        <f>ROUND(SUMIFS(Trabajo!$U:$U,Trabajo!$E:$E,'Trab_Sectores_productivos (2)'!DR$1,Trabajo!$C:$C,'Trab_Sectores_productivos (2)'!$C21,Trabajo!$A:$A,'Trab_Sectores_productivos (2)'!$A21),2)</f>
        <v>1.26</v>
      </c>
      <c r="CO21" s="341">
        <f>ROUND(SUMIFS(Trabajo!$U:$U,Trabajo!$E:$E,'Trab_Sectores_productivos (2)'!DS$1,Trabajo!$C:$C,'Trab_Sectores_productivos (2)'!$C21,Trabajo!$A:$A,'Trab_Sectores_productivos (2)'!$A21),2)</f>
        <v>1.85</v>
      </c>
      <c r="CP21" s="340">
        <f>ROUND(SUMIFS(Trabajo!$V:$V,Trabajo!$E:$E,'Trab_Sectores_productivos (2)'!DE$1,Trabajo!$C:$C,'Trab_Sectores_productivos (2)'!$C21,Trabajo!$A:$A,'Trab_Sectores_productivos (2)'!$A21),2)</f>
        <v>1.75</v>
      </c>
      <c r="CQ21" s="340">
        <f>ROUND(SUMIFS(Trabajo!$V:$V,Trabajo!$E:$E,'Trab_Sectores_productivos (2)'!DF$1,Trabajo!$C:$C,'Trab_Sectores_productivos (2)'!$C21,Trabajo!$A:$A,'Trab_Sectores_productivos (2)'!$A21),2)</f>
        <v>0.12</v>
      </c>
      <c r="CR21" s="340">
        <f>ROUND(SUMIFS(Trabajo!$V:$V,Trabajo!$E:$E,'Trab_Sectores_productivos (2)'!DG$1,Trabajo!$C:$C,'Trab_Sectores_productivos (2)'!$C21,Trabajo!$A:$A,'Trab_Sectores_productivos (2)'!$A21),2)</f>
        <v>0.34</v>
      </c>
      <c r="CS21" s="340">
        <f>ROUND(SUMIFS(Trabajo!$V:$V,Trabajo!$E:$E,'Trab_Sectores_productivos (2)'!DH$1,Trabajo!$C:$C,'Trab_Sectores_productivos (2)'!$C21,Trabajo!$A:$A,'Trab_Sectores_productivos (2)'!$A21),2)</f>
        <v>0.37</v>
      </c>
      <c r="CT21" s="340">
        <f>ROUND(SUMIFS(Trabajo!$V:$V,Trabajo!$E:$E,'Trab_Sectores_productivos (2)'!DI$1,Trabajo!$C:$C,'Trab_Sectores_productivos (2)'!$C21,Trabajo!$A:$A,'Trab_Sectores_productivos (2)'!$A21),2)</f>
        <v>0.23</v>
      </c>
      <c r="CU21" s="340">
        <f>ROUND(SUMIFS(Trabajo!$V:$V,Trabajo!$E:$E,'Trab_Sectores_productivos (2)'!DJ$1,Trabajo!$C:$C,'Trab_Sectores_productivos (2)'!$C21,Trabajo!$A:$A,'Trab_Sectores_productivos (2)'!$A21),2)</f>
        <v>0.86</v>
      </c>
      <c r="CV21" s="340">
        <f>ROUND(SUMIFS(Trabajo!$V:$V,Trabajo!$E:$E,'Trab_Sectores_productivos (2)'!DK$1,Trabajo!$C:$C,'Trab_Sectores_productivos (2)'!$C21,Trabajo!$A:$A,'Trab_Sectores_productivos (2)'!$A21),2)</f>
        <v>1.71</v>
      </c>
      <c r="CW21" s="340">
        <f>ROUND(SUMIFS(Trabajo!$V:$V,Trabajo!$E:$E,'Trab_Sectores_productivos (2)'!DL$1,Trabajo!$C:$C,'Trab_Sectores_productivos (2)'!$C21,Trabajo!$A:$A,'Trab_Sectores_productivos (2)'!$A21),2)</f>
        <v>7.23</v>
      </c>
      <c r="CX21" s="340">
        <f>ROUND(SUMIFS(Trabajo!$V:$V,Trabajo!$E:$E,'Trab_Sectores_productivos (2)'!DM$1,Trabajo!$C:$C,'Trab_Sectores_productivos (2)'!$C21,Trabajo!$A:$A,'Trab_Sectores_productivos (2)'!$A21),2)</f>
        <v>0.8</v>
      </c>
      <c r="CY21" s="340">
        <f>ROUND(SUMIFS(Trabajo!$V:$V,Trabajo!$E:$E,'Trab_Sectores_productivos (2)'!DN$1,Trabajo!$C:$C,'Trab_Sectores_productivos (2)'!$C21,Trabajo!$A:$A,'Trab_Sectores_productivos (2)'!$A21),2)</f>
        <v>0.86</v>
      </c>
      <c r="CZ21" s="340">
        <f>ROUND(SUMIFS(Trabajo!$V:$V,Trabajo!$E:$E,'Trab_Sectores_productivos (2)'!DO$1,Trabajo!$C:$C,'Trab_Sectores_productivos (2)'!$C21,Trabajo!$A:$A,'Trab_Sectores_productivos (2)'!$A21),2)</f>
        <v>1.02</v>
      </c>
      <c r="DA21" s="340">
        <f>ROUND(SUMIFS(Trabajo!$V:$V,Trabajo!$E:$E,'Trab_Sectores_productivos (2)'!DP$1,Trabajo!$C:$C,'Trab_Sectores_productivos (2)'!$C21,Trabajo!$A:$A,'Trab_Sectores_productivos (2)'!$A21),2)</f>
        <v>0.38</v>
      </c>
      <c r="DB21" s="340">
        <f>ROUND(SUMIFS(Trabajo!$V:$V,Trabajo!$E:$E,'Trab_Sectores_productivos (2)'!DQ$1,Trabajo!$C:$C,'Trab_Sectores_productivos (2)'!$C21,Trabajo!$A:$A,'Trab_Sectores_productivos (2)'!$A21),2)</f>
        <v>0.8</v>
      </c>
      <c r="DC21" s="340">
        <f>ROUND(SUMIFS(Trabajo!$V:$V,Trabajo!$E:$E,'Trab_Sectores_productivos (2)'!DR$1,Trabajo!$C:$C,'Trab_Sectores_productivos (2)'!$C21,Trabajo!$A:$A,'Trab_Sectores_productivos (2)'!$A21),2)</f>
        <v>0.12</v>
      </c>
      <c r="DD21" s="340">
        <f>ROUND(SUMIFS(Trabajo!$V:$V,Trabajo!$E:$E,'Trab_Sectores_productivos (2)'!DS$1,Trabajo!$C:$C,'Trab_Sectores_productivos (2)'!$C21,Trabajo!$A:$A,'Trab_Sectores_productivos (2)'!$A21),2)</f>
        <v>0.17</v>
      </c>
      <c r="DE21" s="137" t="str">
        <f t="shared" si="9"/>
        <v>'455000 - Alquiler de equipo de construcción o demolición dotado de operarios VIII',</v>
      </c>
      <c r="DF21" s="137" t="str">
        <f t="shared" si="9"/>
        <v>'455000 - Alquiler de equipo de construcción o demolición dotado de operarios XV',</v>
      </c>
      <c r="DG21" s="137" t="str">
        <f t="shared" si="9"/>
        <v>'455000 - Alquiler de equipo de construcción o demolición dotado de operarios I',</v>
      </c>
      <c r="DH21" s="137" t="str">
        <f t="shared" si="9"/>
        <v>'455000 - Alquiler de equipo de construcción o demolición dotado de operarios II',</v>
      </c>
      <c r="DI21" s="137" t="str">
        <f t="shared" si="9"/>
        <v>'455000 - Alquiler de equipo de construcción o demolición dotado de operarios III',</v>
      </c>
      <c r="DJ21" s="137" t="str">
        <f t="shared" si="9"/>
        <v>'455000 - Alquiler de equipo de construcción o demolición dotado de operarios IV',</v>
      </c>
      <c r="DK21" s="137" t="str">
        <f t="shared" si="9"/>
        <v>'455000 - Alquiler de equipo de construcción o demolición dotado de operarios V',</v>
      </c>
      <c r="DL21" s="137" t="str">
        <f t="shared" si="9"/>
        <v>'455000 - Alquiler de equipo de construcción o demolición dotado de operarios RM',</v>
      </c>
      <c r="DM21" s="137" t="str">
        <f t="shared" si="9"/>
        <v>'455000 - Alquiler de equipo de construcción o demolición dotado de operarios VI',</v>
      </c>
      <c r="DN21" s="137" t="str">
        <f t="shared" si="9"/>
        <v>'455000 - Alquiler de equipo de construcción o demolición dotado de operarios VII',</v>
      </c>
      <c r="DO21" s="137" t="str">
        <f t="shared" si="9"/>
        <v>'455000 - Alquiler de equipo de construcción o demolición dotado de operarios IX',</v>
      </c>
      <c r="DP21" s="137" t="str">
        <f t="shared" si="9"/>
        <v>'455000 - Alquiler de equipo de construcción o demolición dotado de operarios XIV',</v>
      </c>
      <c r="DQ21" s="137" t="str">
        <f t="shared" si="9"/>
        <v>'455000 - Alquiler de equipo de construcción o demolición dotado de operarios X',</v>
      </c>
      <c r="DR21" s="137" t="str">
        <f t="shared" si="9"/>
        <v>'455000 - Alquiler de equipo de construcción o demolición dotado de operarios XI',</v>
      </c>
      <c r="DS21" s="137" t="str">
        <f t="shared" si="9"/>
        <v>'455000 - Alquiler de equipo de construcción o demolición dotado de operarios XII',</v>
      </c>
    </row>
    <row r="22" spans="1:123">
      <c r="A22" s="137">
        <v>2014</v>
      </c>
      <c r="B22" s="137">
        <v>9</v>
      </c>
      <c r="C22" s="137" t="s">
        <v>127</v>
      </c>
      <c r="D22" s="340">
        <f>ROUND(SUMIFS(Trabajo!$P:$P,Trabajo!$E:$E,'Trab_Sectores_productivos (2)'!DE$1,Trabajo!$C:$C,'Trab_Sectores_productivos (2)'!$C22,Trabajo!$A:$A,'Trab_Sectores_productivos (2)'!$A22),2)</f>
        <v>23.43</v>
      </c>
      <c r="E22" s="340">
        <f>ROUND(SUMIFS(Trabajo!$P:$P,Trabajo!$E:$E,'Trab_Sectores_productivos (2)'!DF$1,Trabajo!$C:$C,'Trab_Sectores_productivos (2)'!$C22,Trabajo!$A:$A,'Trab_Sectores_productivos (2)'!$A22),2)</f>
        <v>1.69</v>
      </c>
      <c r="F22" s="340">
        <f>ROUND(SUMIFS(Trabajo!$P:$P,Trabajo!$E:$E,'Trab_Sectores_productivos (2)'!DG$1,Trabajo!$C:$C,'Trab_Sectores_productivos (2)'!$C22,Trabajo!$A:$A,'Trab_Sectores_productivos (2)'!$A22),2)</f>
        <v>4.57</v>
      </c>
      <c r="G22" s="340">
        <f>ROUND(SUMIFS(Trabajo!$P:$P,Trabajo!$E:$E,'Trab_Sectores_productivos (2)'!DH$1,Trabajo!$C:$C,'Trab_Sectores_productivos (2)'!$C22,Trabajo!$A:$A,'Trab_Sectores_productivos (2)'!$A22),2)</f>
        <v>5.7</v>
      </c>
      <c r="H22" s="340">
        <f>ROUND(SUMIFS(Trabajo!$P:$P,Trabajo!$E:$E,'Trab_Sectores_productivos (2)'!DI$1,Trabajo!$C:$C,'Trab_Sectores_productivos (2)'!$C22,Trabajo!$A:$A,'Trab_Sectores_productivos (2)'!$A22),2)</f>
        <v>3.42</v>
      </c>
      <c r="I22" s="340">
        <f>ROUND(SUMIFS(Trabajo!$P:$P,Trabajo!$E:$E,'Trab_Sectores_productivos (2)'!DJ$1,Trabajo!$C:$C,'Trab_Sectores_productivos (2)'!$C22,Trabajo!$A:$A,'Trab_Sectores_productivos (2)'!$A22),2)</f>
        <v>12.6</v>
      </c>
      <c r="J22" s="340">
        <f>ROUND(SUMIFS(Trabajo!$P:$P,Trabajo!$E:$E,'Trab_Sectores_productivos (2)'!DK$1,Trabajo!$C:$C,'Trab_Sectores_productivos (2)'!$C22,Trabajo!$A:$A,'Trab_Sectores_productivos (2)'!$A22),2)</f>
        <v>24.35</v>
      </c>
      <c r="K22" s="340">
        <f>ROUND(SUMIFS(Trabajo!$P:$P,Trabajo!$E:$E,'Trab_Sectores_productivos (2)'!DL$1,Trabajo!$C:$C,'Trab_Sectores_productivos (2)'!$C22,Trabajo!$A:$A,'Trab_Sectores_productivos (2)'!$A22),2)</f>
        <v>103.37</v>
      </c>
      <c r="L22" s="340">
        <f>ROUND(SUMIFS(Trabajo!$P:$P,Trabajo!$E:$E,'Trab_Sectores_productivos (2)'!DM$1,Trabajo!$C:$C,'Trab_Sectores_productivos (2)'!$C22,Trabajo!$A:$A,'Trab_Sectores_productivos (2)'!$A22),2)</f>
        <v>12.11</v>
      </c>
      <c r="M22" s="340">
        <f>ROUND(SUMIFS(Trabajo!$P:$P,Trabajo!$E:$E,'Trab_Sectores_productivos (2)'!DN$1,Trabajo!$C:$C,'Trab_Sectores_productivos (2)'!$C22,Trabajo!$A:$A,'Trab_Sectores_productivos (2)'!$A22),2)</f>
        <v>13.07</v>
      </c>
      <c r="N22" s="340">
        <f>ROUND(SUMIFS(Trabajo!$P:$P,Trabajo!$E:$E,'Trab_Sectores_productivos (2)'!DO$1,Trabajo!$C:$C,'Trab_Sectores_productivos (2)'!$C22,Trabajo!$A:$A,'Trab_Sectores_productivos (2)'!$A22),2)</f>
        <v>14.4</v>
      </c>
      <c r="O22" s="340">
        <f>ROUND(SUMIFS(Trabajo!$P:$P,Trabajo!$E:$E,'Trab_Sectores_productivos (2)'!DP$1,Trabajo!$C:$C,'Trab_Sectores_productivos (2)'!$C22,Trabajo!$A:$A,'Trab_Sectores_productivos (2)'!$A22),2)</f>
        <v>5.37</v>
      </c>
      <c r="P22" s="340">
        <f>ROUND(SUMIFS(Trabajo!$P:$P,Trabajo!$E:$E,'Trab_Sectores_productivos (2)'!DQ$1,Trabajo!$C:$C,'Trab_Sectores_productivos (2)'!$C22,Trabajo!$A:$A,'Trab_Sectores_productivos (2)'!$A22),2)</f>
        <v>11.71</v>
      </c>
      <c r="Q22" s="340">
        <f>ROUND(SUMIFS(Trabajo!$P:$P,Trabajo!$E:$E,'Trab_Sectores_productivos (2)'!DR$1,Trabajo!$C:$C,'Trab_Sectores_productivos (2)'!$C22,Trabajo!$A:$A,'Trab_Sectores_productivos (2)'!$A22),2)</f>
        <v>1.68</v>
      </c>
      <c r="R22" s="340">
        <f>ROUND(SUMIFS(Trabajo!$P:$P,Trabajo!$E:$E,'Trab_Sectores_productivos (2)'!DS$1,Trabajo!$C:$C,'Trab_Sectores_productivos (2)'!$C22,Trabajo!$A:$A,'Trab_Sectores_productivos (2)'!$A22),2)</f>
        <v>2.38</v>
      </c>
      <c r="S22" s="341">
        <f>ROUND(SUMIFS(Trabajo!$Q:$Q,Trabajo!$E:$E,'Trab_Sectores_productivos (2)'!DE$1,Trabajo!$C:$C,'Trab_Sectores_productivos (2)'!$C22,Trabajo!$A:$A,'Trab_Sectores_productivos (2)'!$A22),2)</f>
        <v>11.85</v>
      </c>
      <c r="T22" s="341">
        <f>ROUND(SUMIFS(Trabajo!$Q:$Q,Trabajo!$E:$E,'Trab_Sectores_productivos (2)'!DF$1,Trabajo!$C:$C,'Trab_Sectores_productivos (2)'!$C22,Trabajo!$A:$A,'Trab_Sectores_productivos (2)'!$A22),2)</f>
        <v>0.85</v>
      </c>
      <c r="U22" s="341">
        <f>ROUND(SUMIFS(Trabajo!$Q:$Q,Trabajo!$E:$E,'Trab_Sectores_productivos (2)'!DG$1,Trabajo!$C:$C,'Trab_Sectores_productivos (2)'!$C22,Trabajo!$A:$A,'Trab_Sectores_productivos (2)'!$A22),2)</f>
        <v>2.31</v>
      </c>
      <c r="V22" s="341">
        <f>ROUND(SUMIFS(Trabajo!$Q:$Q,Trabajo!$E:$E,'Trab_Sectores_productivos (2)'!DH$1,Trabajo!$C:$C,'Trab_Sectores_productivos (2)'!$C22,Trabajo!$A:$A,'Trab_Sectores_productivos (2)'!$A22),2)</f>
        <v>2.88</v>
      </c>
      <c r="W22" s="341">
        <f>ROUND(SUMIFS(Trabajo!$Q:$Q,Trabajo!$E:$E,'Trab_Sectores_productivos (2)'!DI$1,Trabajo!$C:$C,'Trab_Sectores_productivos (2)'!$C22,Trabajo!$A:$A,'Trab_Sectores_productivos (2)'!$A22),2)</f>
        <v>1.73</v>
      </c>
      <c r="X22" s="341">
        <f>ROUND(SUMIFS(Trabajo!$Q:$Q,Trabajo!$E:$E,'Trab_Sectores_productivos (2)'!DJ$1,Trabajo!$C:$C,'Trab_Sectores_productivos (2)'!$C22,Trabajo!$A:$A,'Trab_Sectores_productivos (2)'!$A22),2)</f>
        <v>6.37</v>
      </c>
      <c r="Y22" s="341">
        <f>ROUND(SUMIFS(Trabajo!$Q:$Q,Trabajo!$E:$E,'Trab_Sectores_productivos (2)'!DK$1,Trabajo!$C:$C,'Trab_Sectores_productivos (2)'!$C22,Trabajo!$A:$A,'Trab_Sectores_productivos (2)'!$A22),2)</f>
        <v>12.31</v>
      </c>
      <c r="Z22" s="341">
        <f>ROUND(SUMIFS(Trabajo!$Q:$Q,Trabajo!$E:$E,'Trab_Sectores_productivos (2)'!DL$1,Trabajo!$C:$C,'Trab_Sectores_productivos (2)'!$C22,Trabajo!$A:$A,'Trab_Sectores_productivos (2)'!$A22),2)</f>
        <v>52.26</v>
      </c>
      <c r="AA22" s="341">
        <f>ROUND(SUMIFS(Trabajo!$Q:$Q,Trabajo!$E:$E,'Trab_Sectores_productivos (2)'!DM$1,Trabajo!$C:$C,'Trab_Sectores_productivos (2)'!$C22,Trabajo!$A:$A,'Trab_Sectores_productivos (2)'!$A22),2)</f>
        <v>6.12</v>
      </c>
      <c r="AB22" s="341">
        <f>ROUND(SUMIFS(Trabajo!$Q:$Q,Trabajo!$E:$E,'Trab_Sectores_productivos (2)'!DN$1,Trabajo!$C:$C,'Trab_Sectores_productivos (2)'!$C22,Trabajo!$A:$A,'Trab_Sectores_productivos (2)'!$A22),2)</f>
        <v>6.61</v>
      </c>
      <c r="AC22" s="341">
        <f>ROUND(SUMIFS(Trabajo!$Q:$Q,Trabajo!$E:$E,'Trab_Sectores_productivos (2)'!DO$1,Trabajo!$C:$C,'Trab_Sectores_productivos (2)'!$C22,Trabajo!$A:$A,'Trab_Sectores_productivos (2)'!$A22),2)</f>
        <v>7.28</v>
      </c>
      <c r="AD22" s="341">
        <f>ROUND(SUMIFS(Trabajo!$Q:$Q,Trabajo!$E:$E,'Trab_Sectores_productivos (2)'!DP$1,Trabajo!$C:$C,'Trab_Sectores_productivos (2)'!$C22,Trabajo!$A:$A,'Trab_Sectores_productivos (2)'!$A22),2)</f>
        <v>2.72</v>
      </c>
      <c r="AE22" s="341">
        <f>ROUND(SUMIFS(Trabajo!$Q:$Q,Trabajo!$E:$E,'Trab_Sectores_productivos (2)'!DQ$1,Trabajo!$C:$C,'Trab_Sectores_productivos (2)'!$C22,Trabajo!$A:$A,'Trab_Sectores_productivos (2)'!$A22),2)</f>
        <v>5.92</v>
      </c>
      <c r="AF22" s="341">
        <f>ROUND(SUMIFS(Trabajo!$Q:$Q,Trabajo!$E:$E,'Trab_Sectores_productivos (2)'!DR$1,Trabajo!$C:$C,'Trab_Sectores_productivos (2)'!$C22,Trabajo!$A:$A,'Trab_Sectores_productivos (2)'!$A22),2)</f>
        <v>0.85</v>
      </c>
      <c r="AG22" s="341">
        <f>ROUND(SUMIFS(Trabajo!$Q:$Q,Trabajo!$E:$E,'Trab_Sectores_productivos (2)'!DS$1,Trabajo!$C:$C,'Trab_Sectores_productivos (2)'!$C22,Trabajo!$A:$A,'Trab_Sectores_productivos (2)'!$A22),2)</f>
        <v>1.2</v>
      </c>
      <c r="AH22" s="340">
        <f>ROUND(SUMIFS(Trabajo!$R:$R,Trabajo!$E:$E,'Trab_Sectores_productivos (2)'!DE$1,Trabajo!$C:$C,'Trab_Sectores_productivos (2)'!$C22,Trabajo!$A:$A,'Trab_Sectores_productivos (2)'!$A22),2)</f>
        <v>9.07</v>
      </c>
      <c r="AI22" s="340">
        <f>ROUND(SUMIFS(Trabajo!$R:$R,Trabajo!$E:$E,'Trab_Sectores_productivos (2)'!DF$1,Trabajo!$C:$C,'Trab_Sectores_productivos (2)'!$C22,Trabajo!$A:$A,'Trab_Sectores_productivos (2)'!$A22),2)</f>
        <v>0.65</v>
      </c>
      <c r="AJ22" s="340">
        <f>ROUND(SUMIFS(Trabajo!$R:$R,Trabajo!$E:$E,'Trab_Sectores_productivos (2)'!DG$1,Trabajo!$C:$C,'Trab_Sectores_productivos (2)'!$C22,Trabajo!$A:$A,'Trab_Sectores_productivos (2)'!$A22),2)</f>
        <v>1.77</v>
      </c>
      <c r="AK22" s="340">
        <f>ROUND(SUMIFS(Trabajo!$R:$R,Trabajo!$E:$E,'Trab_Sectores_productivos (2)'!DH$1,Trabajo!$C:$C,'Trab_Sectores_productivos (2)'!$C22,Trabajo!$A:$A,'Trab_Sectores_productivos (2)'!$A22),2)</f>
        <v>2.21</v>
      </c>
      <c r="AL22" s="340">
        <f>ROUND(SUMIFS(Trabajo!$R:$R,Trabajo!$E:$E,'Trab_Sectores_productivos (2)'!DI$1,Trabajo!$C:$C,'Trab_Sectores_productivos (2)'!$C22,Trabajo!$A:$A,'Trab_Sectores_productivos (2)'!$A22),2)</f>
        <v>1.32</v>
      </c>
      <c r="AM22" s="340">
        <f>ROUND(SUMIFS(Trabajo!$R:$R,Trabajo!$E:$E,'Trab_Sectores_productivos (2)'!DJ$1,Trabajo!$C:$C,'Trab_Sectores_productivos (2)'!$C22,Trabajo!$A:$A,'Trab_Sectores_productivos (2)'!$A22),2)</f>
        <v>4.88</v>
      </c>
      <c r="AN22" s="340">
        <f>ROUND(SUMIFS(Trabajo!$R:$R,Trabajo!$E:$E,'Trab_Sectores_productivos (2)'!DK$1,Trabajo!$C:$C,'Trab_Sectores_productivos (2)'!$C22,Trabajo!$A:$A,'Trab_Sectores_productivos (2)'!$A22),2)</f>
        <v>9.43</v>
      </c>
      <c r="AO22" s="340">
        <f>ROUND(SUMIFS(Trabajo!$R:$R,Trabajo!$E:$E,'Trab_Sectores_productivos (2)'!DL$1,Trabajo!$C:$C,'Trab_Sectores_productivos (2)'!$C22,Trabajo!$A:$A,'Trab_Sectores_productivos (2)'!$A22),2)</f>
        <v>40.020000000000003</v>
      </c>
      <c r="AP22" s="340">
        <f>ROUND(SUMIFS(Trabajo!$R:$R,Trabajo!$E:$E,'Trab_Sectores_productivos (2)'!DM$1,Trabajo!$C:$C,'Trab_Sectores_productivos (2)'!$C22,Trabajo!$A:$A,'Trab_Sectores_productivos (2)'!$A22),2)</f>
        <v>4.6900000000000004</v>
      </c>
      <c r="AQ22" s="340">
        <f>ROUND(SUMIFS(Trabajo!$R:$R,Trabajo!$E:$E,'Trab_Sectores_productivos (2)'!DN$1,Trabajo!$C:$C,'Trab_Sectores_productivos (2)'!$C22,Trabajo!$A:$A,'Trab_Sectores_productivos (2)'!$A22),2)</f>
        <v>5.0599999999999996</v>
      </c>
      <c r="AR22" s="340">
        <f>ROUND(SUMIFS(Trabajo!$R:$R,Trabajo!$E:$E,'Trab_Sectores_productivos (2)'!DO$1,Trabajo!$C:$C,'Trab_Sectores_productivos (2)'!$C22,Trabajo!$A:$A,'Trab_Sectores_productivos (2)'!$A22),2)</f>
        <v>5.57</v>
      </c>
      <c r="AS22" s="340">
        <f>ROUND(SUMIFS(Trabajo!$R:$R,Trabajo!$E:$E,'Trab_Sectores_productivos (2)'!DP$1,Trabajo!$C:$C,'Trab_Sectores_productivos (2)'!$C22,Trabajo!$A:$A,'Trab_Sectores_productivos (2)'!$A22),2)</f>
        <v>2.08</v>
      </c>
      <c r="AT22" s="340">
        <f>ROUND(SUMIFS(Trabajo!$R:$R,Trabajo!$E:$E,'Trab_Sectores_productivos (2)'!DQ$1,Trabajo!$C:$C,'Trab_Sectores_productivos (2)'!$C22,Trabajo!$A:$A,'Trab_Sectores_productivos (2)'!$A22),2)</f>
        <v>4.53</v>
      </c>
      <c r="AU22" s="340">
        <f>ROUND(SUMIFS(Trabajo!$R:$R,Trabajo!$E:$E,'Trab_Sectores_productivos (2)'!DR$1,Trabajo!$C:$C,'Trab_Sectores_productivos (2)'!$C22,Trabajo!$A:$A,'Trab_Sectores_productivos (2)'!$A22),2)</f>
        <v>0.65</v>
      </c>
      <c r="AV22" s="340">
        <f>ROUND(SUMIFS(Trabajo!$R:$R,Trabajo!$E:$E,'Trab_Sectores_productivos (2)'!DS$1,Trabajo!$C:$C,'Trab_Sectores_productivos (2)'!$C22,Trabajo!$A:$A,'Trab_Sectores_productivos (2)'!$A22),2)</f>
        <v>0.92</v>
      </c>
      <c r="AW22" s="341">
        <f>ROUND(SUMIFS(Trabajo!$S:$S,Trabajo!$E:$E,'Trab_Sectores_productivos (2)'!DE$1,Trabajo!$C:$C,'Trab_Sectores_productivos (2)'!$C22,Trabajo!$A:$A,'Trab_Sectores_productivos (2)'!$A22),2)</f>
        <v>0.52</v>
      </c>
      <c r="AX22" s="341">
        <f>ROUND(SUMIFS(Trabajo!$S:$S,Trabajo!$E:$E,'Trab_Sectores_productivos (2)'!DF$1,Trabajo!$C:$C,'Trab_Sectores_productivos (2)'!$C22,Trabajo!$A:$A,'Trab_Sectores_productivos (2)'!$A22),2)</f>
        <v>0.04</v>
      </c>
      <c r="AY22" s="341">
        <f>ROUND(SUMIFS(Trabajo!$S:$S,Trabajo!$E:$E,'Trab_Sectores_productivos (2)'!DG$1,Trabajo!$C:$C,'Trab_Sectores_productivos (2)'!$C22,Trabajo!$A:$A,'Trab_Sectores_productivos (2)'!$A22),2)</f>
        <v>0.1</v>
      </c>
      <c r="AZ22" s="341">
        <f>ROUND(SUMIFS(Trabajo!$S:$S,Trabajo!$E:$E,'Trab_Sectores_productivos (2)'!DH$1,Trabajo!$C:$C,'Trab_Sectores_productivos (2)'!$C22,Trabajo!$A:$A,'Trab_Sectores_productivos (2)'!$A22),2)</f>
        <v>0.13</v>
      </c>
      <c r="BA22" s="341">
        <f>ROUND(SUMIFS(Trabajo!$S:$S,Trabajo!$E:$E,'Trab_Sectores_productivos (2)'!DI$1,Trabajo!$C:$C,'Trab_Sectores_productivos (2)'!$C22,Trabajo!$A:$A,'Trab_Sectores_productivos (2)'!$A22),2)</f>
        <v>0.08</v>
      </c>
      <c r="BB22" s="341">
        <f>ROUND(SUMIFS(Trabajo!$S:$S,Trabajo!$E:$E,'Trab_Sectores_productivos (2)'!DJ$1,Trabajo!$C:$C,'Trab_Sectores_productivos (2)'!$C22,Trabajo!$A:$A,'Trab_Sectores_productivos (2)'!$A22),2)</f>
        <v>0.28000000000000003</v>
      </c>
      <c r="BC22" s="341">
        <f>ROUND(SUMIFS(Trabajo!$S:$S,Trabajo!$E:$E,'Trab_Sectores_productivos (2)'!DK$1,Trabajo!$C:$C,'Trab_Sectores_productivos (2)'!$C22,Trabajo!$A:$A,'Trab_Sectores_productivos (2)'!$A22),2)</f>
        <v>0.54</v>
      </c>
      <c r="BD22" s="341">
        <f>ROUND(SUMIFS(Trabajo!$S:$S,Trabajo!$E:$E,'Trab_Sectores_productivos (2)'!DL$1,Trabajo!$C:$C,'Trab_Sectores_productivos (2)'!$C22,Trabajo!$A:$A,'Trab_Sectores_productivos (2)'!$A22),2)</f>
        <v>2.2799999999999998</v>
      </c>
      <c r="BE22" s="341">
        <f>ROUND(SUMIFS(Trabajo!$S:$S,Trabajo!$E:$E,'Trab_Sectores_productivos (2)'!DM$1,Trabajo!$C:$C,'Trab_Sectores_productivos (2)'!$C22,Trabajo!$A:$A,'Trab_Sectores_productivos (2)'!$A22),2)</f>
        <v>0.27</v>
      </c>
      <c r="BF22" s="341">
        <f>ROUND(SUMIFS(Trabajo!$S:$S,Trabajo!$E:$E,'Trab_Sectores_productivos (2)'!DN$1,Trabajo!$C:$C,'Trab_Sectores_productivos (2)'!$C22,Trabajo!$A:$A,'Trab_Sectores_productivos (2)'!$A22),2)</f>
        <v>0.28999999999999998</v>
      </c>
      <c r="BG22" s="341">
        <f>ROUND(SUMIFS(Trabajo!$S:$S,Trabajo!$E:$E,'Trab_Sectores_productivos (2)'!DO$1,Trabajo!$C:$C,'Trab_Sectores_productivos (2)'!$C22,Trabajo!$A:$A,'Trab_Sectores_productivos (2)'!$A22),2)</f>
        <v>0.32</v>
      </c>
      <c r="BH22" s="341">
        <f>ROUND(SUMIFS(Trabajo!$S:$S,Trabajo!$E:$E,'Trab_Sectores_productivos (2)'!DP$1,Trabajo!$C:$C,'Trab_Sectores_productivos (2)'!$C22,Trabajo!$A:$A,'Trab_Sectores_productivos (2)'!$A22),2)</f>
        <v>0.12</v>
      </c>
      <c r="BI22" s="341">
        <f>ROUND(SUMIFS(Trabajo!$S:$S,Trabajo!$E:$E,'Trab_Sectores_productivos (2)'!DQ$1,Trabajo!$C:$C,'Trab_Sectores_productivos (2)'!$C22,Trabajo!$A:$A,'Trab_Sectores_productivos (2)'!$A22),2)</f>
        <v>0.26</v>
      </c>
      <c r="BJ22" s="341">
        <f>ROUND(SUMIFS(Trabajo!$S:$S,Trabajo!$E:$E,'Trab_Sectores_productivos (2)'!DR$1,Trabajo!$C:$C,'Trab_Sectores_productivos (2)'!$C22,Trabajo!$A:$A,'Trab_Sectores_productivos (2)'!$A22),2)</f>
        <v>0.04</v>
      </c>
      <c r="BK22" s="341">
        <f>ROUND(SUMIFS(Trabajo!$S:$S,Trabajo!$E:$E,'Trab_Sectores_productivos (2)'!DS$1,Trabajo!$C:$C,'Trab_Sectores_productivos (2)'!$C22,Trabajo!$A:$A,'Trab_Sectores_productivos (2)'!$A22),2)</f>
        <v>0.05</v>
      </c>
      <c r="BL22" s="340">
        <f>ROUND(SUMIFS(Trabajo!$T:$T,Trabajo!$E:$E,'Trab_Sectores_productivos (2)'!DE$1,Trabajo!$C:$C,'Trab_Sectores_productivos (2)'!$C22,Trabajo!$A:$A,'Trab_Sectores_productivos (2)'!$A22),2)</f>
        <v>0.09</v>
      </c>
      <c r="BM22" s="340">
        <f>ROUND(SUMIFS(Trabajo!$T:$T,Trabajo!$E:$E,'Trab_Sectores_productivos (2)'!DF$1,Trabajo!$C:$C,'Trab_Sectores_productivos (2)'!$C22,Trabajo!$A:$A,'Trab_Sectores_productivos (2)'!$A22),2)</f>
        <v>0.01</v>
      </c>
      <c r="BN22" s="340">
        <f>ROUND(SUMIFS(Trabajo!$T:$T,Trabajo!$E:$E,'Trab_Sectores_productivos (2)'!DG$1,Trabajo!$C:$C,'Trab_Sectores_productivos (2)'!$C22,Trabajo!$A:$A,'Trab_Sectores_productivos (2)'!$A22),2)</f>
        <v>0.02</v>
      </c>
      <c r="BO22" s="340">
        <f>ROUND(SUMIFS(Trabajo!$T:$T,Trabajo!$E:$E,'Trab_Sectores_productivos (2)'!DH$1,Trabajo!$C:$C,'Trab_Sectores_productivos (2)'!$C22,Trabajo!$A:$A,'Trab_Sectores_productivos (2)'!$A22),2)</f>
        <v>0.02</v>
      </c>
      <c r="BP22" s="340">
        <f>ROUND(SUMIFS(Trabajo!$T:$T,Trabajo!$E:$E,'Trab_Sectores_productivos (2)'!DI$1,Trabajo!$C:$C,'Trab_Sectores_productivos (2)'!$C22,Trabajo!$A:$A,'Trab_Sectores_productivos (2)'!$A22),2)</f>
        <v>0.01</v>
      </c>
      <c r="BQ22" s="340">
        <f>ROUND(SUMIFS(Trabajo!$T:$T,Trabajo!$E:$E,'Trab_Sectores_productivos (2)'!DJ$1,Trabajo!$C:$C,'Trab_Sectores_productivos (2)'!$C22,Trabajo!$A:$A,'Trab_Sectores_productivos (2)'!$A22),2)</f>
        <v>0.05</v>
      </c>
      <c r="BR22" s="340">
        <f>ROUND(SUMIFS(Trabajo!$T:$T,Trabajo!$E:$E,'Trab_Sectores_productivos (2)'!DK$1,Trabajo!$C:$C,'Trab_Sectores_productivos (2)'!$C22,Trabajo!$A:$A,'Trab_Sectores_productivos (2)'!$A22),2)</f>
        <v>0.09</v>
      </c>
      <c r="BS22" s="340">
        <f>ROUND(SUMIFS(Trabajo!$T:$T,Trabajo!$E:$E,'Trab_Sectores_productivos (2)'!DL$1,Trabajo!$C:$C,'Trab_Sectores_productivos (2)'!$C22,Trabajo!$A:$A,'Trab_Sectores_productivos (2)'!$A22),2)</f>
        <v>0.4</v>
      </c>
      <c r="BT22" s="340">
        <f>ROUND(SUMIFS(Trabajo!$T:$T,Trabajo!$E:$E,'Trab_Sectores_productivos (2)'!DM$1,Trabajo!$C:$C,'Trab_Sectores_productivos (2)'!$C22,Trabajo!$A:$A,'Trab_Sectores_productivos (2)'!$A22),2)</f>
        <v>0.05</v>
      </c>
      <c r="BU22" s="340">
        <f>ROUND(SUMIFS(Trabajo!$T:$T,Trabajo!$E:$E,'Trab_Sectores_productivos (2)'!DN$1,Trabajo!$C:$C,'Trab_Sectores_productivos (2)'!$C22,Trabajo!$A:$A,'Trab_Sectores_productivos (2)'!$A22),2)</f>
        <v>0.05</v>
      </c>
      <c r="BV22" s="340">
        <f>ROUND(SUMIFS(Trabajo!$T:$T,Trabajo!$E:$E,'Trab_Sectores_productivos (2)'!DO$1,Trabajo!$C:$C,'Trab_Sectores_productivos (2)'!$C22,Trabajo!$A:$A,'Trab_Sectores_productivos (2)'!$A22),2)</f>
        <v>0.06</v>
      </c>
      <c r="BW22" s="340">
        <f>ROUND(SUMIFS(Trabajo!$T:$T,Trabajo!$E:$E,'Trab_Sectores_productivos (2)'!DP$1,Trabajo!$C:$C,'Trab_Sectores_productivos (2)'!$C22,Trabajo!$A:$A,'Trab_Sectores_productivos (2)'!$A22),2)</f>
        <v>0.02</v>
      </c>
      <c r="BX22" s="340">
        <f>ROUND(SUMIFS(Trabajo!$T:$T,Trabajo!$E:$E,'Trab_Sectores_productivos (2)'!DQ$1,Trabajo!$C:$C,'Trab_Sectores_productivos (2)'!$C22,Trabajo!$A:$A,'Trab_Sectores_productivos (2)'!$A22),2)</f>
        <v>0.05</v>
      </c>
      <c r="BY22" s="340">
        <f>ROUND(SUMIFS(Trabajo!$T:$T,Trabajo!$E:$E,'Trab_Sectores_productivos (2)'!DR$1,Trabajo!$C:$C,'Trab_Sectores_productivos (2)'!$C22,Trabajo!$A:$A,'Trab_Sectores_productivos (2)'!$A22),2)</f>
        <v>0.01</v>
      </c>
      <c r="BZ22" s="340">
        <f>ROUND(SUMIFS(Trabajo!$T:$T,Trabajo!$E:$E,'Trab_Sectores_productivos (2)'!DS$1,Trabajo!$C:$C,'Trab_Sectores_productivos (2)'!$C22,Trabajo!$A:$A,'Trab_Sectores_productivos (2)'!$A22),2)</f>
        <v>0.01</v>
      </c>
      <c r="CA22" s="341">
        <f>ROUND(SUMIFS(Trabajo!$U:$U,Trabajo!$E:$E,'Trab_Sectores_productivos (2)'!DE$1,Trabajo!$C:$C,'Trab_Sectores_productivos (2)'!$C22,Trabajo!$A:$A,'Trab_Sectores_productivos (2)'!$A22),2)</f>
        <v>17.97</v>
      </c>
      <c r="CB22" s="341">
        <f>ROUND(SUMIFS(Trabajo!$U:$U,Trabajo!$E:$E,'Trab_Sectores_productivos (2)'!DF$1,Trabajo!$C:$C,'Trab_Sectores_productivos (2)'!$C22,Trabajo!$A:$A,'Trab_Sectores_productivos (2)'!$A22),2)</f>
        <v>1.3</v>
      </c>
      <c r="CC22" s="341">
        <f>ROUND(SUMIFS(Trabajo!$U:$U,Trabajo!$E:$E,'Trab_Sectores_productivos (2)'!DG$1,Trabajo!$C:$C,'Trab_Sectores_productivos (2)'!$C22,Trabajo!$A:$A,'Trab_Sectores_productivos (2)'!$A22),2)</f>
        <v>3.51</v>
      </c>
      <c r="CD22" s="341">
        <f>ROUND(SUMIFS(Trabajo!$U:$U,Trabajo!$E:$E,'Trab_Sectores_productivos (2)'!DH$1,Trabajo!$C:$C,'Trab_Sectores_productivos (2)'!$C22,Trabajo!$A:$A,'Trab_Sectores_productivos (2)'!$A22),2)</f>
        <v>4.37</v>
      </c>
      <c r="CE22" s="341">
        <f>ROUND(SUMIFS(Trabajo!$U:$U,Trabajo!$E:$E,'Trab_Sectores_productivos (2)'!DI$1,Trabajo!$C:$C,'Trab_Sectores_productivos (2)'!$C22,Trabajo!$A:$A,'Trab_Sectores_productivos (2)'!$A22),2)</f>
        <v>2.62</v>
      </c>
      <c r="CF22" s="341">
        <f>ROUND(SUMIFS(Trabajo!$U:$U,Trabajo!$E:$E,'Trab_Sectores_productivos (2)'!DJ$1,Trabajo!$C:$C,'Trab_Sectores_productivos (2)'!$C22,Trabajo!$A:$A,'Trab_Sectores_productivos (2)'!$A22),2)</f>
        <v>9.66</v>
      </c>
      <c r="CG22" s="341">
        <f>ROUND(SUMIFS(Trabajo!$U:$U,Trabajo!$E:$E,'Trab_Sectores_productivos (2)'!DK$1,Trabajo!$C:$C,'Trab_Sectores_productivos (2)'!$C22,Trabajo!$A:$A,'Trab_Sectores_productivos (2)'!$A22),2)</f>
        <v>18.68</v>
      </c>
      <c r="CH22" s="341">
        <f>ROUND(SUMIFS(Trabajo!$U:$U,Trabajo!$E:$E,'Trab_Sectores_productivos (2)'!DL$1,Trabajo!$C:$C,'Trab_Sectores_productivos (2)'!$C22,Trabajo!$A:$A,'Trab_Sectores_productivos (2)'!$A22),2)</f>
        <v>79.31</v>
      </c>
      <c r="CI22" s="341">
        <f>ROUND(SUMIFS(Trabajo!$U:$U,Trabajo!$E:$E,'Trab_Sectores_productivos (2)'!DM$1,Trabajo!$C:$C,'Trab_Sectores_productivos (2)'!$C22,Trabajo!$A:$A,'Trab_Sectores_productivos (2)'!$A22),2)</f>
        <v>9.2899999999999991</v>
      </c>
      <c r="CJ22" s="341">
        <f>ROUND(SUMIFS(Trabajo!$U:$U,Trabajo!$E:$E,'Trab_Sectores_productivos (2)'!DN$1,Trabajo!$C:$C,'Trab_Sectores_productivos (2)'!$C22,Trabajo!$A:$A,'Trab_Sectores_productivos (2)'!$A22),2)</f>
        <v>10.02</v>
      </c>
      <c r="CK22" s="341">
        <f>ROUND(SUMIFS(Trabajo!$U:$U,Trabajo!$E:$E,'Trab_Sectores_productivos (2)'!DO$1,Trabajo!$C:$C,'Trab_Sectores_productivos (2)'!$C22,Trabajo!$A:$A,'Trab_Sectores_productivos (2)'!$A22),2)</f>
        <v>11.05</v>
      </c>
      <c r="CL22" s="341">
        <f>ROUND(SUMIFS(Trabajo!$U:$U,Trabajo!$E:$E,'Trab_Sectores_productivos (2)'!DP$1,Trabajo!$C:$C,'Trab_Sectores_productivos (2)'!$C22,Trabajo!$A:$A,'Trab_Sectores_productivos (2)'!$A22),2)</f>
        <v>4.12</v>
      </c>
      <c r="CM22" s="341">
        <f>ROUND(SUMIFS(Trabajo!$U:$U,Trabajo!$E:$E,'Trab_Sectores_productivos (2)'!DQ$1,Trabajo!$C:$C,'Trab_Sectores_productivos (2)'!$C22,Trabajo!$A:$A,'Trab_Sectores_productivos (2)'!$A22),2)</f>
        <v>8.98</v>
      </c>
      <c r="CN22" s="341">
        <f>ROUND(SUMIFS(Trabajo!$U:$U,Trabajo!$E:$E,'Trab_Sectores_productivos (2)'!DR$1,Trabajo!$C:$C,'Trab_Sectores_productivos (2)'!$C22,Trabajo!$A:$A,'Trab_Sectores_productivos (2)'!$A22),2)</f>
        <v>1.29</v>
      </c>
      <c r="CO22" s="341">
        <f>ROUND(SUMIFS(Trabajo!$U:$U,Trabajo!$E:$E,'Trab_Sectores_productivos (2)'!DS$1,Trabajo!$C:$C,'Trab_Sectores_productivos (2)'!$C22,Trabajo!$A:$A,'Trab_Sectores_productivos (2)'!$A22),2)</f>
        <v>1.83</v>
      </c>
      <c r="CP22" s="340">
        <f>ROUND(SUMIFS(Trabajo!$V:$V,Trabajo!$E:$E,'Trab_Sectores_productivos (2)'!DE$1,Trabajo!$C:$C,'Trab_Sectores_productivos (2)'!$C22,Trabajo!$A:$A,'Trab_Sectores_productivos (2)'!$A22),2)</f>
        <v>1.66</v>
      </c>
      <c r="CQ22" s="340">
        <f>ROUND(SUMIFS(Trabajo!$V:$V,Trabajo!$E:$E,'Trab_Sectores_productivos (2)'!DF$1,Trabajo!$C:$C,'Trab_Sectores_productivos (2)'!$C22,Trabajo!$A:$A,'Trab_Sectores_productivos (2)'!$A22),2)</f>
        <v>0.12</v>
      </c>
      <c r="CR22" s="340">
        <f>ROUND(SUMIFS(Trabajo!$V:$V,Trabajo!$E:$E,'Trab_Sectores_productivos (2)'!DG$1,Trabajo!$C:$C,'Trab_Sectores_productivos (2)'!$C22,Trabajo!$A:$A,'Trab_Sectores_productivos (2)'!$A22),2)</f>
        <v>0.32</v>
      </c>
      <c r="CS22" s="340">
        <f>ROUND(SUMIFS(Trabajo!$V:$V,Trabajo!$E:$E,'Trab_Sectores_productivos (2)'!DH$1,Trabajo!$C:$C,'Trab_Sectores_productivos (2)'!$C22,Trabajo!$A:$A,'Trab_Sectores_productivos (2)'!$A22),2)</f>
        <v>0.4</v>
      </c>
      <c r="CT22" s="340">
        <f>ROUND(SUMIFS(Trabajo!$V:$V,Trabajo!$E:$E,'Trab_Sectores_productivos (2)'!DI$1,Trabajo!$C:$C,'Trab_Sectores_productivos (2)'!$C22,Trabajo!$A:$A,'Trab_Sectores_productivos (2)'!$A22),2)</f>
        <v>0.24</v>
      </c>
      <c r="CU22" s="340">
        <f>ROUND(SUMIFS(Trabajo!$V:$V,Trabajo!$E:$E,'Trab_Sectores_productivos (2)'!DJ$1,Trabajo!$C:$C,'Trab_Sectores_productivos (2)'!$C22,Trabajo!$A:$A,'Trab_Sectores_productivos (2)'!$A22),2)</f>
        <v>0.89</v>
      </c>
      <c r="CV22" s="340">
        <f>ROUND(SUMIFS(Trabajo!$V:$V,Trabajo!$E:$E,'Trab_Sectores_productivos (2)'!DK$1,Trabajo!$C:$C,'Trab_Sectores_productivos (2)'!$C22,Trabajo!$A:$A,'Trab_Sectores_productivos (2)'!$A22),2)</f>
        <v>1.72</v>
      </c>
      <c r="CW22" s="340">
        <f>ROUND(SUMIFS(Trabajo!$V:$V,Trabajo!$E:$E,'Trab_Sectores_productivos (2)'!DL$1,Trabajo!$C:$C,'Trab_Sectores_productivos (2)'!$C22,Trabajo!$A:$A,'Trab_Sectores_productivos (2)'!$A22),2)</f>
        <v>7.31</v>
      </c>
      <c r="CX22" s="340">
        <f>ROUND(SUMIFS(Trabajo!$V:$V,Trabajo!$E:$E,'Trab_Sectores_productivos (2)'!DM$1,Trabajo!$C:$C,'Trab_Sectores_productivos (2)'!$C22,Trabajo!$A:$A,'Trab_Sectores_productivos (2)'!$A22),2)</f>
        <v>0.86</v>
      </c>
      <c r="CY22" s="340">
        <f>ROUND(SUMIFS(Trabajo!$V:$V,Trabajo!$E:$E,'Trab_Sectores_productivos (2)'!DN$1,Trabajo!$C:$C,'Trab_Sectores_productivos (2)'!$C22,Trabajo!$A:$A,'Trab_Sectores_productivos (2)'!$A22),2)</f>
        <v>0.92</v>
      </c>
      <c r="CZ22" s="340">
        <f>ROUND(SUMIFS(Trabajo!$V:$V,Trabajo!$E:$E,'Trab_Sectores_productivos (2)'!DO$1,Trabajo!$C:$C,'Trab_Sectores_productivos (2)'!$C22,Trabajo!$A:$A,'Trab_Sectores_productivos (2)'!$A22),2)</f>
        <v>1.02</v>
      </c>
      <c r="DA22" s="340">
        <f>ROUND(SUMIFS(Trabajo!$V:$V,Trabajo!$E:$E,'Trab_Sectores_productivos (2)'!DP$1,Trabajo!$C:$C,'Trab_Sectores_productivos (2)'!$C22,Trabajo!$A:$A,'Trab_Sectores_productivos (2)'!$A22),2)</f>
        <v>0.38</v>
      </c>
      <c r="DB22" s="340">
        <f>ROUND(SUMIFS(Trabajo!$V:$V,Trabajo!$E:$E,'Trab_Sectores_productivos (2)'!DQ$1,Trabajo!$C:$C,'Trab_Sectores_productivos (2)'!$C22,Trabajo!$A:$A,'Trab_Sectores_productivos (2)'!$A22),2)</f>
        <v>0.83</v>
      </c>
      <c r="DC22" s="340">
        <f>ROUND(SUMIFS(Trabajo!$V:$V,Trabajo!$E:$E,'Trab_Sectores_productivos (2)'!DR$1,Trabajo!$C:$C,'Trab_Sectores_productivos (2)'!$C22,Trabajo!$A:$A,'Trab_Sectores_productivos (2)'!$A22),2)</f>
        <v>0.12</v>
      </c>
      <c r="DD22" s="340">
        <f>ROUND(SUMIFS(Trabajo!$V:$V,Trabajo!$E:$E,'Trab_Sectores_productivos (2)'!DS$1,Trabajo!$C:$C,'Trab_Sectores_productivos (2)'!$C22,Trabajo!$A:$A,'Trab_Sectores_productivos (2)'!$A22),2)</f>
        <v>0.17</v>
      </c>
      <c r="DE22" s="137" t="str">
        <f t="shared" si="9"/>
        <v>'454000 - Obras menores en construcción (contratistas, albañiles, carpinteros) VIII',</v>
      </c>
      <c r="DF22" s="137" t="str">
        <f t="shared" si="9"/>
        <v>'454000 - Obras menores en construcción (contratistas, albañiles, carpinteros) XV',</v>
      </c>
      <c r="DG22" s="137" t="str">
        <f t="shared" si="9"/>
        <v>'454000 - Obras menores en construcción (contratistas, albañiles, carpinteros) I',</v>
      </c>
      <c r="DH22" s="137" t="str">
        <f t="shared" si="9"/>
        <v>'454000 - Obras menores en construcción (contratistas, albañiles, carpinteros) II',</v>
      </c>
      <c r="DI22" s="137" t="str">
        <f t="shared" si="9"/>
        <v>'454000 - Obras menores en construcción (contratistas, albañiles, carpinteros) III',</v>
      </c>
      <c r="DJ22" s="137" t="str">
        <f t="shared" si="9"/>
        <v>'454000 - Obras menores en construcción (contratistas, albañiles, carpinteros) IV',</v>
      </c>
      <c r="DK22" s="137" t="str">
        <f t="shared" si="9"/>
        <v>'454000 - Obras menores en construcción (contratistas, albañiles, carpinteros) V',</v>
      </c>
      <c r="DL22" s="137" t="str">
        <f t="shared" si="9"/>
        <v>'454000 - Obras menores en construcción (contratistas, albañiles, carpinteros) RM',</v>
      </c>
      <c r="DM22" s="137" t="str">
        <f t="shared" si="9"/>
        <v>'454000 - Obras menores en construcción (contratistas, albañiles, carpinteros) VI',</v>
      </c>
      <c r="DN22" s="137" t="str">
        <f t="shared" si="9"/>
        <v>'454000 - Obras menores en construcción (contratistas, albañiles, carpinteros) VII',</v>
      </c>
      <c r="DO22" s="137" t="str">
        <f t="shared" si="9"/>
        <v>'454000 - Obras menores en construcción (contratistas, albañiles, carpinteros) IX',</v>
      </c>
      <c r="DP22" s="137" t="str">
        <f t="shared" si="9"/>
        <v>'454000 - Obras menores en construcción (contratistas, albañiles, carpinteros) XIV',</v>
      </c>
      <c r="DQ22" s="137" t="str">
        <f t="shared" si="9"/>
        <v>'454000 - Obras menores en construcción (contratistas, albañiles, carpinteros) X',</v>
      </c>
      <c r="DR22" s="137" t="str">
        <f t="shared" si="9"/>
        <v>'454000 - Obras menores en construcción (contratistas, albañiles, carpinteros) XI',</v>
      </c>
      <c r="DS22" s="137" t="str">
        <f t="shared" si="9"/>
        <v>'454000 - Obras menores en construcción (contratistas, albañiles, carpinteros) XII',</v>
      </c>
    </row>
    <row r="23" spans="1:123">
      <c r="A23" s="137">
        <v>2014</v>
      </c>
      <c r="B23" s="137">
        <v>10</v>
      </c>
      <c r="C23" s="137" t="s">
        <v>128</v>
      </c>
      <c r="D23" s="340">
        <f>ROUND(SUMIFS(Trabajo!$P:$P,Trabajo!$E:$E,'Trab_Sectores_productivos (2)'!DE$1,Trabajo!$C:$C,'Trab_Sectores_productivos (2)'!$C23,Trabajo!$A:$A,'Trab_Sectores_productivos (2)'!$A23),2)</f>
        <v>25.08</v>
      </c>
      <c r="E23" s="340">
        <f>ROUND(SUMIFS(Trabajo!$P:$P,Trabajo!$E:$E,'Trab_Sectores_productivos (2)'!DF$1,Trabajo!$C:$C,'Trab_Sectores_productivos (2)'!$C23,Trabajo!$A:$A,'Trab_Sectores_productivos (2)'!$A23),2)</f>
        <v>1.68</v>
      </c>
      <c r="F23" s="340">
        <f>ROUND(SUMIFS(Trabajo!$P:$P,Trabajo!$E:$E,'Trab_Sectores_productivos (2)'!DG$1,Trabajo!$C:$C,'Trab_Sectores_productivos (2)'!$C23,Trabajo!$A:$A,'Trab_Sectores_productivos (2)'!$A23),2)</f>
        <v>4.74</v>
      </c>
      <c r="G23" s="340">
        <f>ROUND(SUMIFS(Trabajo!$P:$P,Trabajo!$E:$E,'Trab_Sectores_productivos (2)'!DH$1,Trabajo!$C:$C,'Trab_Sectores_productivos (2)'!$C23,Trabajo!$A:$A,'Trab_Sectores_productivos (2)'!$A23),2)</f>
        <v>6.03</v>
      </c>
      <c r="H23" s="340">
        <f>ROUND(SUMIFS(Trabajo!$P:$P,Trabajo!$E:$E,'Trab_Sectores_productivos (2)'!DI$1,Trabajo!$C:$C,'Trab_Sectores_productivos (2)'!$C23,Trabajo!$A:$A,'Trab_Sectores_productivos (2)'!$A23),2)</f>
        <v>3.01</v>
      </c>
      <c r="I23" s="340">
        <f>ROUND(SUMIFS(Trabajo!$P:$P,Trabajo!$E:$E,'Trab_Sectores_productivos (2)'!DJ$1,Trabajo!$C:$C,'Trab_Sectores_productivos (2)'!$C23,Trabajo!$A:$A,'Trab_Sectores_productivos (2)'!$A23),2)</f>
        <v>11.93</v>
      </c>
      <c r="J23" s="340">
        <f>ROUND(SUMIFS(Trabajo!$P:$P,Trabajo!$E:$E,'Trab_Sectores_productivos (2)'!DK$1,Trabajo!$C:$C,'Trab_Sectores_productivos (2)'!$C23,Trabajo!$A:$A,'Trab_Sectores_productivos (2)'!$A23),2)</f>
        <v>25.88</v>
      </c>
      <c r="K23" s="340">
        <f>ROUND(SUMIFS(Trabajo!$P:$P,Trabajo!$E:$E,'Trab_Sectores_productivos (2)'!DL$1,Trabajo!$C:$C,'Trab_Sectores_productivos (2)'!$C23,Trabajo!$A:$A,'Trab_Sectores_productivos (2)'!$A23),2)</f>
        <v>103.91</v>
      </c>
      <c r="L23" s="340">
        <f>ROUND(SUMIFS(Trabajo!$P:$P,Trabajo!$E:$E,'Trab_Sectores_productivos (2)'!DM$1,Trabajo!$C:$C,'Trab_Sectores_productivos (2)'!$C23,Trabajo!$A:$A,'Trab_Sectores_productivos (2)'!$A23),2)</f>
        <v>11.08</v>
      </c>
      <c r="M23" s="340">
        <f>ROUND(SUMIFS(Trabajo!$P:$P,Trabajo!$E:$E,'Trab_Sectores_productivos (2)'!DN$1,Trabajo!$C:$C,'Trab_Sectores_productivos (2)'!$C23,Trabajo!$A:$A,'Trab_Sectores_productivos (2)'!$A23),2)</f>
        <v>13.25</v>
      </c>
      <c r="N23" s="340">
        <f>ROUND(SUMIFS(Trabajo!$P:$P,Trabajo!$E:$E,'Trab_Sectores_productivos (2)'!DO$1,Trabajo!$C:$C,'Trab_Sectores_productivos (2)'!$C23,Trabajo!$A:$A,'Trab_Sectores_productivos (2)'!$A23),2)</f>
        <v>13.82</v>
      </c>
      <c r="O23" s="340">
        <f>ROUND(SUMIFS(Trabajo!$P:$P,Trabajo!$E:$E,'Trab_Sectores_productivos (2)'!DP$1,Trabajo!$C:$C,'Trab_Sectores_productivos (2)'!$C23,Trabajo!$A:$A,'Trab_Sectores_productivos (2)'!$A23),2)</f>
        <v>5.69</v>
      </c>
      <c r="P23" s="340">
        <f>ROUND(SUMIFS(Trabajo!$P:$P,Trabajo!$E:$E,'Trab_Sectores_productivos (2)'!DQ$1,Trabajo!$C:$C,'Trab_Sectores_productivos (2)'!$C23,Trabajo!$A:$A,'Trab_Sectores_productivos (2)'!$A23),2)</f>
        <v>12.52</v>
      </c>
      <c r="Q23" s="340">
        <f>ROUND(SUMIFS(Trabajo!$P:$P,Trabajo!$E:$E,'Trab_Sectores_productivos (2)'!DR$1,Trabajo!$C:$C,'Trab_Sectores_productivos (2)'!$C23,Trabajo!$A:$A,'Trab_Sectores_productivos (2)'!$A23),2)</f>
        <v>1.74</v>
      </c>
      <c r="R23" s="340">
        <f>ROUND(SUMIFS(Trabajo!$P:$P,Trabajo!$E:$E,'Trab_Sectores_productivos (2)'!DS$1,Trabajo!$C:$C,'Trab_Sectores_productivos (2)'!$C23,Trabajo!$A:$A,'Trab_Sectores_productivos (2)'!$A23),2)</f>
        <v>2.5099999999999998</v>
      </c>
      <c r="S23" s="341">
        <f>ROUND(SUMIFS(Trabajo!$Q:$Q,Trabajo!$E:$E,'Trab_Sectores_productivos (2)'!DE$1,Trabajo!$C:$C,'Trab_Sectores_productivos (2)'!$C23,Trabajo!$A:$A,'Trab_Sectores_productivos (2)'!$A23),2)</f>
        <v>12.68</v>
      </c>
      <c r="T23" s="341">
        <f>ROUND(SUMIFS(Trabajo!$Q:$Q,Trabajo!$E:$E,'Trab_Sectores_productivos (2)'!DF$1,Trabajo!$C:$C,'Trab_Sectores_productivos (2)'!$C23,Trabajo!$A:$A,'Trab_Sectores_productivos (2)'!$A23),2)</f>
        <v>0.85</v>
      </c>
      <c r="U23" s="341">
        <f>ROUND(SUMIFS(Trabajo!$Q:$Q,Trabajo!$E:$E,'Trab_Sectores_productivos (2)'!DG$1,Trabajo!$C:$C,'Trab_Sectores_productivos (2)'!$C23,Trabajo!$A:$A,'Trab_Sectores_productivos (2)'!$A23),2)</f>
        <v>2.39</v>
      </c>
      <c r="V23" s="341">
        <f>ROUND(SUMIFS(Trabajo!$Q:$Q,Trabajo!$E:$E,'Trab_Sectores_productivos (2)'!DH$1,Trabajo!$C:$C,'Trab_Sectores_productivos (2)'!$C23,Trabajo!$A:$A,'Trab_Sectores_productivos (2)'!$A23),2)</f>
        <v>3.05</v>
      </c>
      <c r="W23" s="341">
        <f>ROUND(SUMIFS(Trabajo!$Q:$Q,Trabajo!$E:$E,'Trab_Sectores_productivos (2)'!DI$1,Trabajo!$C:$C,'Trab_Sectores_productivos (2)'!$C23,Trabajo!$A:$A,'Trab_Sectores_productivos (2)'!$A23),2)</f>
        <v>1.52</v>
      </c>
      <c r="X23" s="341">
        <f>ROUND(SUMIFS(Trabajo!$Q:$Q,Trabajo!$E:$E,'Trab_Sectores_productivos (2)'!DJ$1,Trabajo!$C:$C,'Trab_Sectores_productivos (2)'!$C23,Trabajo!$A:$A,'Trab_Sectores_productivos (2)'!$A23),2)</f>
        <v>6.03</v>
      </c>
      <c r="Y23" s="341">
        <f>ROUND(SUMIFS(Trabajo!$Q:$Q,Trabajo!$E:$E,'Trab_Sectores_productivos (2)'!DK$1,Trabajo!$C:$C,'Trab_Sectores_productivos (2)'!$C23,Trabajo!$A:$A,'Trab_Sectores_productivos (2)'!$A23),2)</f>
        <v>13.08</v>
      </c>
      <c r="Z23" s="341">
        <f>ROUND(SUMIFS(Trabajo!$Q:$Q,Trabajo!$E:$E,'Trab_Sectores_productivos (2)'!DL$1,Trabajo!$C:$C,'Trab_Sectores_productivos (2)'!$C23,Trabajo!$A:$A,'Trab_Sectores_productivos (2)'!$A23),2)</f>
        <v>52.53</v>
      </c>
      <c r="AA23" s="341">
        <f>ROUND(SUMIFS(Trabajo!$Q:$Q,Trabajo!$E:$E,'Trab_Sectores_productivos (2)'!DM$1,Trabajo!$C:$C,'Trab_Sectores_productivos (2)'!$C23,Trabajo!$A:$A,'Trab_Sectores_productivos (2)'!$A23),2)</f>
        <v>5.6</v>
      </c>
      <c r="AB23" s="341">
        <f>ROUND(SUMIFS(Trabajo!$Q:$Q,Trabajo!$E:$E,'Trab_Sectores_productivos (2)'!DN$1,Trabajo!$C:$C,'Trab_Sectores_productivos (2)'!$C23,Trabajo!$A:$A,'Trab_Sectores_productivos (2)'!$A23),2)</f>
        <v>6.7</v>
      </c>
      <c r="AC23" s="341">
        <f>ROUND(SUMIFS(Trabajo!$Q:$Q,Trabajo!$E:$E,'Trab_Sectores_productivos (2)'!DO$1,Trabajo!$C:$C,'Trab_Sectores_productivos (2)'!$C23,Trabajo!$A:$A,'Trab_Sectores_productivos (2)'!$A23),2)</f>
        <v>6.99</v>
      </c>
      <c r="AD23" s="341">
        <f>ROUND(SUMIFS(Trabajo!$Q:$Q,Trabajo!$E:$E,'Trab_Sectores_productivos (2)'!DP$1,Trabajo!$C:$C,'Trab_Sectores_productivos (2)'!$C23,Trabajo!$A:$A,'Trab_Sectores_productivos (2)'!$A23),2)</f>
        <v>2.88</v>
      </c>
      <c r="AE23" s="341">
        <f>ROUND(SUMIFS(Trabajo!$Q:$Q,Trabajo!$E:$E,'Trab_Sectores_productivos (2)'!DQ$1,Trabajo!$C:$C,'Trab_Sectores_productivos (2)'!$C23,Trabajo!$A:$A,'Trab_Sectores_productivos (2)'!$A23),2)</f>
        <v>6.33</v>
      </c>
      <c r="AF23" s="341">
        <f>ROUND(SUMIFS(Trabajo!$Q:$Q,Trabajo!$E:$E,'Trab_Sectores_productivos (2)'!DR$1,Trabajo!$C:$C,'Trab_Sectores_productivos (2)'!$C23,Trabajo!$A:$A,'Trab_Sectores_productivos (2)'!$A23),2)</f>
        <v>0.88</v>
      </c>
      <c r="AG23" s="341">
        <f>ROUND(SUMIFS(Trabajo!$Q:$Q,Trabajo!$E:$E,'Trab_Sectores_productivos (2)'!DS$1,Trabajo!$C:$C,'Trab_Sectores_productivos (2)'!$C23,Trabajo!$A:$A,'Trab_Sectores_productivos (2)'!$A23),2)</f>
        <v>1.27</v>
      </c>
      <c r="AH23" s="340">
        <f>ROUND(SUMIFS(Trabajo!$R:$R,Trabajo!$E:$E,'Trab_Sectores_productivos (2)'!DE$1,Trabajo!$C:$C,'Trab_Sectores_productivos (2)'!$C23,Trabajo!$A:$A,'Trab_Sectores_productivos (2)'!$A23),2)</f>
        <v>9.7100000000000009</v>
      </c>
      <c r="AI23" s="340">
        <f>ROUND(SUMIFS(Trabajo!$R:$R,Trabajo!$E:$E,'Trab_Sectores_productivos (2)'!DF$1,Trabajo!$C:$C,'Trab_Sectores_productivos (2)'!$C23,Trabajo!$A:$A,'Trab_Sectores_productivos (2)'!$A23),2)</f>
        <v>0.65</v>
      </c>
      <c r="AJ23" s="340">
        <f>ROUND(SUMIFS(Trabajo!$R:$R,Trabajo!$E:$E,'Trab_Sectores_productivos (2)'!DG$1,Trabajo!$C:$C,'Trab_Sectores_productivos (2)'!$C23,Trabajo!$A:$A,'Trab_Sectores_productivos (2)'!$A23),2)</f>
        <v>1.83</v>
      </c>
      <c r="AK23" s="340">
        <f>ROUND(SUMIFS(Trabajo!$R:$R,Trabajo!$E:$E,'Trab_Sectores_productivos (2)'!DH$1,Trabajo!$C:$C,'Trab_Sectores_productivos (2)'!$C23,Trabajo!$A:$A,'Trab_Sectores_productivos (2)'!$A23),2)</f>
        <v>2.33</v>
      </c>
      <c r="AL23" s="340">
        <f>ROUND(SUMIFS(Trabajo!$R:$R,Trabajo!$E:$E,'Trab_Sectores_productivos (2)'!DI$1,Trabajo!$C:$C,'Trab_Sectores_productivos (2)'!$C23,Trabajo!$A:$A,'Trab_Sectores_productivos (2)'!$A23),2)</f>
        <v>1.1599999999999999</v>
      </c>
      <c r="AM23" s="340">
        <f>ROUND(SUMIFS(Trabajo!$R:$R,Trabajo!$E:$E,'Trab_Sectores_productivos (2)'!DJ$1,Trabajo!$C:$C,'Trab_Sectores_productivos (2)'!$C23,Trabajo!$A:$A,'Trab_Sectores_productivos (2)'!$A23),2)</f>
        <v>4.62</v>
      </c>
      <c r="AN23" s="340">
        <f>ROUND(SUMIFS(Trabajo!$R:$R,Trabajo!$E:$E,'Trab_Sectores_productivos (2)'!DK$1,Trabajo!$C:$C,'Trab_Sectores_productivos (2)'!$C23,Trabajo!$A:$A,'Trab_Sectores_productivos (2)'!$A23),2)</f>
        <v>10.02</v>
      </c>
      <c r="AO23" s="340">
        <f>ROUND(SUMIFS(Trabajo!$R:$R,Trabajo!$E:$E,'Trab_Sectores_productivos (2)'!DL$1,Trabajo!$C:$C,'Trab_Sectores_productivos (2)'!$C23,Trabajo!$A:$A,'Trab_Sectores_productivos (2)'!$A23),2)</f>
        <v>40.229999999999997</v>
      </c>
      <c r="AP23" s="340">
        <f>ROUND(SUMIFS(Trabajo!$R:$R,Trabajo!$E:$E,'Trab_Sectores_productivos (2)'!DM$1,Trabajo!$C:$C,'Trab_Sectores_productivos (2)'!$C23,Trabajo!$A:$A,'Trab_Sectores_productivos (2)'!$A23),2)</f>
        <v>4.29</v>
      </c>
      <c r="AQ23" s="340">
        <f>ROUND(SUMIFS(Trabajo!$R:$R,Trabajo!$E:$E,'Trab_Sectores_productivos (2)'!DN$1,Trabajo!$C:$C,'Trab_Sectores_productivos (2)'!$C23,Trabajo!$A:$A,'Trab_Sectores_productivos (2)'!$A23),2)</f>
        <v>5.13</v>
      </c>
      <c r="AR23" s="340">
        <f>ROUND(SUMIFS(Trabajo!$R:$R,Trabajo!$E:$E,'Trab_Sectores_productivos (2)'!DO$1,Trabajo!$C:$C,'Trab_Sectores_productivos (2)'!$C23,Trabajo!$A:$A,'Trab_Sectores_productivos (2)'!$A23),2)</f>
        <v>5.35</v>
      </c>
      <c r="AS23" s="340">
        <f>ROUND(SUMIFS(Trabajo!$R:$R,Trabajo!$E:$E,'Trab_Sectores_productivos (2)'!DP$1,Trabajo!$C:$C,'Trab_Sectores_productivos (2)'!$C23,Trabajo!$A:$A,'Trab_Sectores_productivos (2)'!$A23),2)</f>
        <v>2.2000000000000002</v>
      </c>
      <c r="AT23" s="340">
        <f>ROUND(SUMIFS(Trabajo!$R:$R,Trabajo!$E:$E,'Trab_Sectores_productivos (2)'!DQ$1,Trabajo!$C:$C,'Trab_Sectores_productivos (2)'!$C23,Trabajo!$A:$A,'Trab_Sectores_productivos (2)'!$A23),2)</f>
        <v>4.8499999999999996</v>
      </c>
      <c r="AU23" s="340">
        <f>ROUND(SUMIFS(Trabajo!$R:$R,Trabajo!$E:$E,'Trab_Sectores_productivos (2)'!DR$1,Trabajo!$C:$C,'Trab_Sectores_productivos (2)'!$C23,Trabajo!$A:$A,'Trab_Sectores_productivos (2)'!$A23),2)</f>
        <v>0.67</v>
      </c>
      <c r="AV23" s="340">
        <f>ROUND(SUMIFS(Trabajo!$R:$R,Trabajo!$E:$E,'Trab_Sectores_productivos (2)'!DS$1,Trabajo!$C:$C,'Trab_Sectores_productivos (2)'!$C23,Trabajo!$A:$A,'Trab_Sectores_productivos (2)'!$A23),2)</f>
        <v>0.97</v>
      </c>
      <c r="AW23" s="341">
        <f>ROUND(SUMIFS(Trabajo!$S:$S,Trabajo!$E:$E,'Trab_Sectores_productivos (2)'!DE$1,Trabajo!$C:$C,'Trab_Sectores_productivos (2)'!$C23,Trabajo!$A:$A,'Trab_Sectores_productivos (2)'!$A23),2)</f>
        <v>0.55000000000000004</v>
      </c>
      <c r="AX23" s="341">
        <f>ROUND(SUMIFS(Trabajo!$S:$S,Trabajo!$E:$E,'Trab_Sectores_productivos (2)'!DF$1,Trabajo!$C:$C,'Trab_Sectores_productivos (2)'!$C23,Trabajo!$A:$A,'Trab_Sectores_productivos (2)'!$A23),2)</f>
        <v>0.04</v>
      </c>
      <c r="AY23" s="341">
        <f>ROUND(SUMIFS(Trabajo!$S:$S,Trabajo!$E:$E,'Trab_Sectores_productivos (2)'!DG$1,Trabajo!$C:$C,'Trab_Sectores_productivos (2)'!$C23,Trabajo!$A:$A,'Trab_Sectores_productivos (2)'!$A23),2)</f>
        <v>0.1</v>
      </c>
      <c r="AZ23" s="341">
        <f>ROUND(SUMIFS(Trabajo!$S:$S,Trabajo!$E:$E,'Trab_Sectores_productivos (2)'!DH$1,Trabajo!$C:$C,'Trab_Sectores_productivos (2)'!$C23,Trabajo!$A:$A,'Trab_Sectores_productivos (2)'!$A23),2)</f>
        <v>0.13</v>
      </c>
      <c r="BA23" s="341">
        <f>ROUND(SUMIFS(Trabajo!$S:$S,Trabajo!$E:$E,'Trab_Sectores_productivos (2)'!DI$1,Trabajo!$C:$C,'Trab_Sectores_productivos (2)'!$C23,Trabajo!$A:$A,'Trab_Sectores_productivos (2)'!$A23),2)</f>
        <v>7.0000000000000007E-2</v>
      </c>
      <c r="BB23" s="341">
        <f>ROUND(SUMIFS(Trabajo!$S:$S,Trabajo!$E:$E,'Trab_Sectores_productivos (2)'!DJ$1,Trabajo!$C:$C,'Trab_Sectores_productivos (2)'!$C23,Trabajo!$A:$A,'Trab_Sectores_productivos (2)'!$A23),2)</f>
        <v>0.26</v>
      </c>
      <c r="BC23" s="341">
        <f>ROUND(SUMIFS(Trabajo!$S:$S,Trabajo!$E:$E,'Trab_Sectores_productivos (2)'!DK$1,Trabajo!$C:$C,'Trab_Sectores_productivos (2)'!$C23,Trabajo!$A:$A,'Trab_Sectores_productivos (2)'!$A23),2)</f>
        <v>0.56999999999999995</v>
      </c>
      <c r="BD23" s="341">
        <f>ROUND(SUMIFS(Trabajo!$S:$S,Trabajo!$E:$E,'Trab_Sectores_productivos (2)'!DL$1,Trabajo!$C:$C,'Trab_Sectores_productivos (2)'!$C23,Trabajo!$A:$A,'Trab_Sectores_productivos (2)'!$A23),2)</f>
        <v>2.29</v>
      </c>
      <c r="BE23" s="341">
        <f>ROUND(SUMIFS(Trabajo!$S:$S,Trabajo!$E:$E,'Trab_Sectores_productivos (2)'!DM$1,Trabajo!$C:$C,'Trab_Sectores_productivos (2)'!$C23,Trabajo!$A:$A,'Trab_Sectores_productivos (2)'!$A23),2)</f>
        <v>0.24</v>
      </c>
      <c r="BF23" s="341">
        <f>ROUND(SUMIFS(Trabajo!$S:$S,Trabajo!$E:$E,'Trab_Sectores_productivos (2)'!DN$1,Trabajo!$C:$C,'Trab_Sectores_productivos (2)'!$C23,Trabajo!$A:$A,'Trab_Sectores_productivos (2)'!$A23),2)</f>
        <v>0.28999999999999998</v>
      </c>
      <c r="BG23" s="341">
        <f>ROUND(SUMIFS(Trabajo!$S:$S,Trabajo!$E:$E,'Trab_Sectores_productivos (2)'!DO$1,Trabajo!$C:$C,'Trab_Sectores_productivos (2)'!$C23,Trabajo!$A:$A,'Trab_Sectores_productivos (2)'!$A23),2)</f>
        <v>0.3</v>
      </c>
      <c r="BH23" s="341">
        <f>ROUND(SUMIFS(Trabajo!$S:$S,Trabajo!$E:$E,'Trab_Sectores_productivos (2)'!DP$1,Trabajo!$C:$C,'Trab_Sectores_productivos (2)'!$C23,Trabajo!$A:$A,'Trab_Sectores_productivos (2)'!$A23),2)</f>
        <v>0.13</v>
      </c>
      <c r="BI23" s="341">
        <f>ROUND(SUMIFS(Trabajo!$S:$S,Trabajo!$E:$E,'Trab_Sectores_productivos (2)'!DQ$1,Trabajo!$C:$C,'Trab_Sectores_productivos (2)'!$C23,Trabajo!$A:$A,'Trab_Sectores_productivos (2)'!$A23),2)</f>
        <v>0.28000000000000003</v>
      </c>
      <c r="BJ23" s="341">
        <f>ROUND(SUMIFS(Trabajo!$S:$S,Trabajo!$E:$E,'Trab_Sectores_productivos (2)'!DR$1,Trabajo!$C:$C,'Trab_Sectores_productivos (2)'!$C23,Trabajo!$A:$A,'Trab_Sectores_productivos (2)'!$A23),2)</f>
        <v>0.04</v>
      </c>
      <c r="BK23" s="341">
        <f>ROUND(SUMIFS(Trabajo!$S:$S,Trabajo!$E:$E,'Trab_Sectores_productivos (2)'!DS$1,Trabajo!$C:$C,'Trab_Sectores_productivos (2)'!$C23,Trabajo!$A:$A,'Trab_Sectores_productivos (2)'!$A23),2)</f>
        <v>0.06</v>
      </c>
      <c r="BL23" s="340">
        <f>ROUND(SUMIFS(Trabajo!$T:$T,Trabajo!$E:$E,'Trab_Sectores_productivos (2)'!DE$1,Trabajo!$C:$C,'Trab_Sectores_productivos (2)'!$C23,Trabajo!$A:$A,'Trab_Sectores_productivos (2)'!$A23),2)</f>
        <v>0.1</v>
      </c>
      <c r="BM23" s="340">
        <f>ROUND(SUMIFS(Trabajo!$T:$T,Trabajo!$E:$E,'Trab_Sectores_productivos (2)'!DF$1,Trabajo!$C:$C,'Trab_Sectores_productivos (2)'!$C23,Trabajo!$A:$A,'Trab_Sectores_productivos (2)'!$A23),2)</f>
        <v>0.01</v>
      </c>
      <c r="BN23" s="340">
        <f>ROUND(SUMIFS(Trabajo!$T:$T,Trabajo!$E:$E,'Trab_Sectores_productivos (2)'!DG$1,Trabajo!$C:$C,'Trab_Sectores_productivos (2)'!$C23,Trabajo!$A:$A,'Trab_Sectores_productivos (2)'!$A23),2)</f>
        <v>0.02</v>
      </c>
      <c r="BO23" s="340">
        <f>ROUND(SUMIFS(Trabajo!$T:$T,Trabajo!$E:$E,'Trab_Sectores_productivos (2)'!DH$1,Trabajo!$C:$C,'Trab_Sectores_productivos (2)'!$C23,Trabajo!$A:$A,'Trab_Sectores_productivos (2)'!$A23),2)</f>
        <v>0.02</v>
      </c>
      <c r="BP23" s="340">
        <f>ROUND(SUMIFS(Trabajo!$T:$T,Trabajo!$E:$E,'Trab_Sectores_productivos (2)'!DI$1,Trabajo!$C:$C,'Trab_Sectores_productivos (2)'!$C23,Trabajo!$A:$A,'Trab_Sectores_productivos (2)'!$A23),2)</f>
        <v>0.01</v>
      </c>
      <c r="BQ23" s="340">
        <f>ROUND(SUMIFS(Trabajo!$T:$T,Trabajo!$E:$E,'Trab_Sectores_productivos (2)'!DJ$1,Trabajo!$C:$C,'Trab_Sectores_productivos (2)'!$C23,Trabajo!$A:$A,'Trab_Sectores_productivos (2)'!$A23),2)</f>
        <v>0.05</v>
      </c>
      <c r="BR23" s="340">
        <f>ROUND(SUMIFS(Trabajo!$T:$T,Trabajo!$E:$E,'Trab_Sectores_productivos (2)'!DK$1,Trabajo!$C:$C,'Trab_Sectores_productivos (2)'!$C23,Trabajo!$A:$A,'Trab_Sectores_productivos (2)'!$A23),2)</f>
        <v>0.1</v>
      </c>
      <c r="BS23" s="340">
        <f>ROUND(SUMIFS(Trabajo!$T:$T,Trabajo!$E:$E,'Trab_Sectores_productivos (2)'!DL$1,Trabajo!$C:$C,'Trab_Sectores_productivos (2)'!$C23,Trabajo!$A:$A,'Trab_Sectores_productivos (2)'!$A23),2)</f>
        <v>0.4</v>
      </c>
      <c r="BT23" s="340">
        <f>ROUND(SUMIFS(Trabajo!$T:$T,Trabajo!$E:$E,'Trab_Sectores_productivos (2)'!DM$1,Trabajo!$C:$C,'Trab_Sectores_productivos (2)'!$C23,Trabajo!$A:$A,'Trab_Sectores_productivos (2)'!$A23),2)</f>
        <v>0.04</v>
      </c>
      <c r="BU23" s="340">
        <f>ROUND(SUMIFS(Trabajo!$T:$T,Trabajo!$E:$E,'Trab_Sectores_productivos (2)'!DN$1,Trabajo!$C:$C,'Trab_Sectores_productivos (2)'!$C23,Trabajo!$A:$A,'Trab_Sectores_productivos (2)'!$A23),2)</f>
        <v>0.05</v>
      </c>
      <c r="BV23" s="340">
        <f>ROUND(SUMIFS(Trabajo!$T:$T,Trabajo!$E:$E,'Trab_Sectores_productivos (2)'!DO$1,Trabajo!$C:$C,'Trab_Sectores_productivos (2)'!$C23,Trabajo!$A:$A,'Trab_Sectores_productivos (2)'!$A23),2)</f>
        <v>0.05</v>
      </c>
      <c r="BW23" s="340">
        <f>ROUND(SUMIFS(Trabajo!$T:$T,Trabajo!$E:$E,'Trab_Sectores_productivos (2)'!DP$1,Trabajo!$C:$C,'Trab_Sectores_productivos (2)'!$C23,Trabajo!$A:$A,'Trab_Sectores_productivos (2)'!$A23),2)</f>
        <v>0.02</v>
      </c>
      <c r="BX23" s="340">
        <f>ROUND(SUMIFS(Trabajo!$T:$T,Trabajo!$E:$E,'Trab_Sectores_productivos (2)'!DQ$1,Trabajo!$C:$C,'Trab_Sectores_productivos (2)'!$C23,Trabajo!$A:$A,'Trab_Sectores_productivos (2)'!$A23),2)</f>
        <v>0.05</v>
      </c>
      <c r="BY23" s="340">
        <f>ROUND(SUMIFS(Trabajo!$T:$T,Trabajo!$E:$E,'Trab_Sectores_productivos (2)'!DR$1,Trabajo!$C:$C,'Trab_Sectores_productivos (2)'!$C23,Trabajo!$A:$A,'Trab_Sectores_productivos (2)'!$A23),2)</f>
        <v>0.01</v>
      </c>
      <c r="BZ23" s="340">
        <f>ROUND(SUMIFS(Trabajo!$T:$T,Trabajo!$E:$E,'Trab_Sectores_productivos (2)'!DS$1,Trabajo!$C:$C,'Trab_Sectores_productivos (2)'!$C23,Trabajo!$A:$A,'Trab_Sectores_productivos (2)'!$A23),2)</f>
        <v>0.01</v>
      </c>
      <c r="CA23" s="341">
        <f>ROUND(SUMIFS(Trabajo!$U:$U,Trabajo!$E:$E,'Trab_Sectores_productivos (2)'!DE$1,Trabajo!$C:$C,'Trab_Sectores_productivos (2)'!$C23,Trabajo!$A:$A,'Trab_Sectores_productivos (2)'!$A23),2)</f>
        <v>19.239999999999998</v>
      </c>
      <c r="CB23" s="341">
        <f>ROUND(SUMIFS(Trabajo!$U:$U,Trabajo!$E:$E,'Trab_Sectores_productivos (2)'!DF$1,Trabajo!$C:$C,'Trab_Sectores_productivos (2)'!$C23,Trabajo!$A:$A,'Trab_Sectores_productivos (2)'!$A23),2)</f>
        <v>1.29</v>
      </c>
      <c r="CC23" s="341">
        <f>ROUND(SUMIFS(Trabajo!$U:$U,Trabajo!$E:$E,'Trab_Sectores_productivos (2)'!DG$1,Trabajo!$C:$C,'Trab_Sectores_productivos (2)'!$C23,Trabajo!$A:$A,'Trab_Sectores_productivos (2)'!$A23),2)</f>
        <v>3.63</v>
      </c>
      <c r="CD23" s="341">
        <f>ROUND(SUMIFS(Trabajo!$U:$U,Trabajo!$E:$E,'Trab_Sectores_productivos (2)'!DH$1,Trabajo!$C:$C,'Trab_Sectores_productivos (2)'!$C23,Trabajo!$A:$A,'Trab_Sectores_productivos (2)'!$A23),2)</f>
        <v>4.63</v>
      </c>
      <c r="CE23" s="341">
        <f>ROUND(SUMIFS(Trabajo!$U:$U,Trabajo!$E:$E,'Trab_Sectores_productivos (2)'!DI$1,Trabajo!$C:$C,'Trab_Sectores_productivos (2)'!$C23,Trabajo!$A:$A,'Trab_Sectores_productivos (2)'!$A23),2)</f>
        <v>2.31</v>
      </c>
      <c r="CF23" s="341">
        <f>ROUND(SUMIFS(Trabajo!$U:$U,Trabajo!$E:$E,'Trab_Sectores_productivos (2)'!DJ$1,Trabajo!$C:$C,'Trab_Sectores_productivos (2)'!$C23,Trabajo!$A:$A,'Trab_Sectores_productivos (2)'!$A23),2)</f>
        <v>9.16</v>
      </c>
      <c r="CG23" s="341">
        <f>ROUND(SUMIFS(Trabajo!$U:$U,Trabajo!$E:$E,'Trab_Sectores_productivos (2)'!DK$1,Trabajo!$C:$C,'Trab_Sectores_productivos (2)'!$C23,Trabajo!$A:$A,'Trab_Sectores_productivos (2)'!$A23),2)</f>
        <v>19.850000000000001</v>
      </c>
      <c r="CH23" s="341">
        <f>ROUND(SUMIFS(Trabajo!$U:$U,Trabajo!$E:$E,'Trab_Sectores_productivos (2)'!DL$1,Trabajo!$C:$C,'Trab_Sectores_productivos (2)'!$C23,Trabajo!$A:$A,'Trab_Sectores_productivos (2)'!$A23),2)</f>
        <v>79.72</v>
      </c>
      <c r="CI23" s="341">
        <f>ROUND(SUMIFS(Trabajo!$U:$U,Trabajo!$E:$E,'Trab_Sectores_productivos (2)'!DM$1,Trabajo!$C:$C,'Trab_Sectores_productivos (2)'!$C23,Trabajo!$A:$A,'Trab_Sectores_productivos (2)'!$A23),2)</f>
        <v>8.5</v>
      </c>
      <c r="CJ23" s="341">
        <f>ROUND(SUMIFS(Trabajo!$U:$U,Trabajo!$E:$E,'Trab_Sectores_productivos (2)'!DN$1,Trabajo!$C:$C,'Trab_Sectores_productivos (2)'!$C23,Trabajo!$A:$A,'Trab_Sectores_productivos (2)'!$A23),2)</f>
        <v>10.16</v>
      </c>
      <c r="CK23" s="341">
        <f>ROUND(SUMIFS(Trabajo!$U:$U,Trabajo!$E:$E,'Trab_Sectores_productivos (2)'!DO$1,Trabajo!$C:$C,'Trab_Sectores_productivos (2)'!$C23,Trabajo!$A:$A,'Trab_Sectores_productivos (2)'!$A23),2)</f>
        <v>10.6</v>
      </c>
      <c r="CL23" s="341">
        <f>ROUND(SUMIFS(Trabajo!$U:$U,Trabajo!$E:$E,'Trab_Sectores_productivos (2)'!DP$1,Trabajo!$C:$C,'Trab_Sectores_productivos (2)'!$C23,Trabajo!$A:$A,'Trab_Sectores_productivos (2)'!$A23),2)</f>
        <v>4.3600000000000003</v>
      </c>
      <c r="CM23" s="341">
        <f>ROUND(SUMIFS(Trabajo!$U:$U,Trabajo!$E:$E,'Trab_Sectores_productivos (2)'!DQ$1,Trabajo!$C:$C,'Trab_Sectores_productivos (2)'!$C23,Trabajo!$A:$A,'Trab_Sectores_productivos (2)'!$A23),2)</f>
        <v>9.61</v>
      </c>
      <c r="CN23" s="341">
        <f>ROUND(SUMIFS(Trabajo!$U:$U,Trabajo!$E:$E,'Trab_Sectores_productivos (2)'!DR$1,Trabajo!$C:$C,'Trab_Sectores_productivos (2)'!$C23,Trabajo!$A:$A,'Trab_Sectores_productivos (2)'!$A23),2)</f>
        <v>1.34</v>
      </c>
      <c r="CO23" s="341">
        <f>ROUND(SUMIFS(Trabajo!$U:$U,Trabajo!$E:$E,'Trab_Sectores_productivos (2)'!DS$1,Trabajo!$C:$C,'Trab_Sectores_productivos (2)'!$C23,Trabajo!$A:$A,'Trab_Sectores_productivos (2)'!$A23),2)</f>
        <v>1.93</v>
      </c>
      <c r="CP23" s="340">
        <f>ROUND(SUMIFS(Trabajo!$V:$V,Trabajo!$E:$E,'Trab_Sectores_productivos (2)'!DE$1,Trabajo!$C:$C,'Trab_Sectores_productivos (2)'!$C23,Trabajo!$A:$A,'Trab_Sectores_productivos (2)'!$A23),2)</f>
        <v>1.77</v>
      </c>
      <c r="CQ23" s="340">
        <f>ROUND(SUMIFS(Trabajo!$V:$V,Trabajo!$E:$E,'Trab_Sectores_productivos (2)'!DF$1,Trabajo!$C:$C,'Trab_Sectores_productivos (2)'!$C23,Trabajo!$A:$A,'Trab_Sectores_productivos (2)'!$A23),2)</f>
        <v>0.12</v>
      </c>
      <c r="CR23" s="340">
        <f>ROUND(SUMIFS(Trabajo!$V:$V,Trabajo!$E:$E,'Trab_Sectores_productivos (2)'!DG$1,Trabajo!$C:$C,'Trab_Sectores_productivos (2)'!$C23,Trabajo!$A:$A,'Trab_Sectores_productivos (2)'!$A23),2)</f>
        <v>0.34</v>
      </c>
      <c r="CS23" s="340">
        <f>ROUND(SUMIFS(Trabajo!$V:$V,Trabajo!$E:$E,'Trab_Sectores_productivos (2)'!DH$1,Trabajo!$C:$C,'Trab_Sectores_productivos (2)'!$C23,Trabajo!$A:$A,'Trab_Sectores_productivos (2)'!$A23),2)</f>
        <v>0.43</v>
      </c>
      <c r="CT23" s="340">
        <f>ROUND(SUMIFS(Trabajo!$V:$V,Trabajo!$E:$E,'Trab_Sectores_productivos (2)'!DI$1,Trabajo!$C:$C,'Trab_Sectores_productivos (2)'!$C23,Trabajo!$A:$A,'Trab_Sectores_productivos (2)'!$A23),2)</f>
        <v>0.21</v>
      </c>
      <c r="CU23" s="340">
        <f>ROUND(SUMIFS(Trabajo!$V:$V,Trabajo!$E:$E,'Trab_Sectores_productivos (2)'!DJ$1,Trabajo!$C:$C,'Trab_Sectores_productivos (2)'!$C23,Trabajo!$A:$A,'Trab_Sectores_productivos (2)'!$A23),2)</f>
        <v>0.84</v>
      </c>
      <c r="CV23" s="340">
        <f>ROUND(SUMIFS(Trabajo!$V:$V,Trabajo!$E:$E,'Trab_Sectores_productivos (2)'!DK$1,Trabajo!$C:$C,'Trab_Sectores_productivos (2)'!$C23,Trabajo!$A:$A,'Trab_Sectores_productivos (2)'!$A23),2)</f>
        <v>1.83</v>
      </c>
      <c r="CW23" s="340">
        <f>ROUND(SUMIFS(Trabajo!$V:$V,Trabajo!$E:$E,'Trab_Sectores_productivos (2)'!DL$1,Trabajo!$C:$C,'Trab_Sectores_productivos (2)'!$C23,Trabajo!$A:$A,'Trab_Sectores_productivos (2)'!$A23),2)</f>
        <v>7.35</v>
      </c>
      <c r="CX23" s="340">
        <f>ROUND(SUMIFS(Trabajo!$V:$V,Trabajo!$E:$E,'Trab_Sectores_productivos (2)'!DM$1,Trabajo!$C:$C,'Trab_Sectores_productivos (2)'!$C23,Trabajo!$A:$A,'Trab_Sectores_productivos (2)'!$A23),2)</f>
        <v>0.78</v>
      </c>
      <c r="CY23" s="340">
        <f>ROUND(SUMIFS(Trabajo!$V:$V,Trabajo!$E:$E,'Trab_Sectores_productivos (2)'!DN$1,Trabajo!$C:$C,'Trab_Sectores_productivos (2)'!$C23,Trabajo!$A:$A,'Trab_Sectores_productivos (2)'!$A23),2)</f>
        <v>0.94</v>
      </c>
      <c r="CZ23" s="340">
        <f>ROUND(SUMIFS(Trabajo!$V:$V,Trabajo!$E:$E,'Trab_Sectores_productivos (2)'!DO$1,Trabajo!$C:$C,'Trab_Sectores_productivos (2)'!$C23,Trabajo!$A:$A,'Trab_Sectores_productivos (2)'!$A23),2)</f>
        <v>0.98</v>
      </c>
      <c r="DA23" s="340">
        <f>ROUND(SUMIFS(Trabajo!$V:$V,Trabajo!$E:$E,'Trab_Sectores_productivos (2)'!DP$1,Trabajo!$C:$C,'Trab_Sectores_productivos (2)'!$C23,Trabajo!$A:$A,'Trab_Sectores_productivos (2)'!$A23),2)</f>
        <v>0.4</v>
      </c>
      <c r="DB23" s="340">
        <f>ROUND(SUMIFS(Trabajo!$V:$V,Trabajo!$E:$E,'Trab_Sectores_productivos (2)'!DQ$1,Trabajo!$C:$C,'Trab_Sectores_productivos (2)'!$C23,Trabajo!$A:$A,'Trab_Sectores_productivos (2)'!$A23),2)</f>
        <v>0.89</v>
      </c>
      <c r="DC23" s="340">
        <f>ROUND(SUMIFS(Trabajo!$V:$V,Trabajo!$E:$E,'Trab_Sectores_productivos (2)'!DR$1,Trabajo!$C:$C,'Trab_Sectores_productivos (2)'!$C23,Trabajo!$A:$A,'Trab_Sectores_productivos (2)'!$A23),2)</f>
        <v>0.12</v>
      </c>
      <c r="DD23" s="340">
        <f>ROUND(SUMIFS(Trabajo!$V:$V,Trabajo!$E:$E,'Trab_Sectores_productivos (2)'!DS$1,Trabajo!$C:$C,'Trab_Sectores_productivos (2)'!$C23,Trabajo!$A:$A,'Trab_Sectores_productivos (2)'!$A23),2)</f>
        <v>0.18</v>
      </c>
      <c r="DE23" s="137" t="str">
        <f>"'"&amp;DE15&amp;"'],"</f>
        <v>'453000 - Acondicionamiento de edificios VIII'],</v>
      </c>
      <c r="DF23" s="137" t="str">
        <f t="shared" ref="DF23:DR23" si="10">"'"&amp;DF15&amp;"'],"</f>
        <v>'453000 - Acondicionamiento de edificios XV'],</v>
      </c>
      <c r="DG23" s="137" t="str">
        <f t="shared" si="10"/>
        <v>'453000 - Acondicionamiento de edificios I'],</v>
      </c>
      <c r="DH23" s="137" t="str">
        <f t="shared" si="10"/>
        <v>'453000 - Acondicionamiento de edificios II'],</v>
      </c>
      <c r="DI23" s="137" t="str">
        <f t="shared" si="10"/>
        <v>'453000 - Acondicionamiento de edificios III'],</v>
      </c>
      <c r="DJ23" s="137" t="str">
        <f t="shared" si="10"/>
        <v>'453000 - Acondicionamiento de edificios IV'],</v>
      </c>
      <c r="DK23" s="137" t="str">
        <f t="shared" si="10"/>
        <v>'453000 - Acondicionamiento de edificios V'],</v>
      </c>
      <c r="DL23" s="137" t="str">
        <f t="shared" si="10"/>
        <v>'453000 - Acondicionamiento de edificios RM'],</v>
      </c>
      <c r="DM23" s="137" t="str">
        <f t="shared" si="10"/>
        <v>'453000 - Acondicionamiento de edificios VI'],</v>
      </c>
      <c r="DN23" s="137" t="str">
        <f t="shared" si="10"/>
        <v>'453000 - Acondicionamiento de edificios VII'],</v>
      </c>
      <c r="DO23" s="137" t="str">
        <f t="shared" si="10"/>
        <v>'453000 - Acondicionamiento de edificios IX'],</v>
      </c>
      <c r="DP23" s="137" t="str">
        <f t="shared" si="10"/>
        <v>'453000 - Acondicionamiento de edificios XIV'],</v>
      </c>
      <c r="DQ23" s="137" t="str">
        <f t="shared" si="10"/>
        <v>'453000 - Acondicionamiento de edificios X'],</v>
      </c>
      <c r="DR23" s="137" t="str">
        <f t="shared" si="10"/>
        <v>'453000 - Acondicionamiento de edificios XI'],</v>
      </c>
      <c r="DS23" s="137" t="str">
        <f>"'"&amp;DS15&amp;"']"</f>
        <v>'453000 - Acondicionamiento de edificios XII']</v>
      </c>
    </row>
    <row r="24" spans="1:123">
      <c r="A24" s="137">
        <v>2014</v>
      </c>
      <c r="B24" s="137">
        <v>11</v>
      </c>
      <c r="C24" s="137" t="s">
        <v>129</v>
      </c>
      <c r="D24" s="340">
        <f>ROUND(SUMIFS(Trabajo!$P:$P,Trabajo!$E:$E,'Trab_Sectores_productivos (2)'!DE$1,Trabajo!$C:$C,'Trab_Sectores_productivos (2)'!$C24,Trabajo!$A:$A,'Trab_Sectores_productivos (2)'!$A24),2)</f>
        <v>25.11</v>
      </c>
      <c r="E24" s="340">
        <f>ROUND(SUMIFS(Trabajo!$P:$P,Trabajo!$E:$E,'Trab_Sectores_productivos (2)'!DF$1,Trabajo!$C:$C,'Trab_Sectores_productivos (2)'!$C24,Trabajo!$A:$A,'Trab_Sectores_productivos (2)'!$A24),2)</f>
        <v>1.69</v>
      </c>
      <c r="F24" s="340">
        <f>ROUND(SUMIFS(Trabajo!$P:$P,Trabajo!$E:$E,'Trab_Sectores_productivos (2)'!DG$1,Trabajo!$C:$C,'Trab_Sectores_productivos (2)'!$C24,Trabajo!$A:$A,'Trab_Sectores_productivos (2)'!$A24),2)</f>
        <v>4.93</v>
      </c>
      <c r="G24" s="340">
        <f>ROUND(SUMIFS(Trabajo!$P:$P,Trabajo!$E:$E,'Trab_Sectores_productivos (2)'!DH$1,Trabajo!$C:$C,'Trab_Sectores_productivos (2)'!$C24,Trabajo!$A:$A,'Trab_Sectores_productivos (2)'!$A24),2)</f>
        <v>5.71</v>
      </c>
      <c r="H24" s="340">
        <f>ROUND(SUMIFS(Trabajo!$P:$P,Trabajo!$E:$E,'Trab_Sectores_productivos (2)'!DI$1,Trabajo!$C:$C,'Trab_Sectores_productivos (2)'!$C24,Trabajo!$A:$A,'Trab_Sectores_productivos (2)'!$A24),2)</f>
        <v>3.09</v>
      </c>
      <c r="I24" s="340">
        <f>ROUND(SUMIFS(Trabajo!$P:$P,Trabajo!$E:$E,'Trab_Sectores_productivos (2)'!DJ$1,Trabajo!$C:$C,'Trab_Sectores_productivos (2)'!$C24,Trabajo!$A:$A,'Trab_Sectores_productivos (2)'!$A24),2)</f>
        <v>11.55</v>
      </c>
      <c r="J24" s="340">
        <f>ROUND(SUMIFS(Trabajo!$P:$P,Trabajo!$E:$E,'Trab_Sectores_productivos (2)'!DK$1,Trabajo!$C:$C,'Trab_Sectores_productivos (2)'!$C24,Trabajo!$A:$A,'Trab_Sectores_productivos (2)'!$A24),2)</f>
        <v>25.05</v>
      </c>
      <c r="K24" s="340">
        <f>ROUND(SUMIFS(Trabajo!$P:$P,Trabajo!$E:$E,'Trab_Sectores_productivos (2)'!DL$1,Trabajo!$C:$C,'Trab_Sectores_productivos (2)'!$C24,Trabajo!$A:$A,'Trab_Sectores_productivos (2)'!$A24),2)</f>
        <v>105.78</v>
      </c>
      <c r="L24" s="340">
        <f>ROUND(SUMIFS(Trabajo!$P:$P,Trabajo!$E:$E,'Trab_Sectores_productivos (2)'!DM$1,Trabajo!$C:$C,'Trab_Sectores_productivos (2)'!$C24,Trabajo!$A:$A,'Trab_Sectores_productivos (2)'!$A24),2)</f>
        <v>10.37</v>
      </c>
      <c r="M24" s="340">
        <f>ROUND(SUMIFS(Trabajo!$P:$P,Trabajo!$E:$E,'Trab_Sectores_productivos (2)'!DN$1,Trabajo!$C:$C,'Trab_Sectores_productivos (2)'!$C24,Trabajo!$A:$A,'Trab_Sectores_productivos (2)'!$A24),2)</f>
        <v>12.96</v>
      </c>
      <c r="N24" s="340">
        <f>ROUND(SUMIFS(Trabajo!$P:$P,Trabajo!$E:$E,'Trab_Sectores_productivos (2)'!DO$1,Trabajo!$C:$C,'Trab_Sectores_productivos (2)'!$C24,Trabajo!$A:$A,'Trab_Sectores_productivos (2)'!$A24),2)</f>
        <v>13.29</v>
      </c>
      <c r="O24" s="340">
        <f>ROUND(SUMIFS(Trabajo!$P:$P,Trabajo!$E:$E,'Trab_Sectores_productivos (2)'!DP$1,Trabajo!$C:$C,'Trab_Sectores_productivos (2)'!$C24,Trabajo!$A:$A,'Trab_Sectores_productivos (2)'!$A24),2)</f>
        <v>5.69</v>
      </c>
      <c r="P24" s="340">
        <f>ROUND(SUMIFS(Trabajo!$P:$P,Trabajo!$E:$E,'Trab_Sectores_productivos (2)'!DQ$1,Trabajo!$C:$C,'Trab_Sectores_productivos (2)'!$C24,Trabajo!$A:$A,'Trab_Sectores_productivos (2)'!$A24),2)</f>
        <v>13.36</v>
      </c>
      <c r="Q24" s="340">
        <f>ROUND(SUMIFS(Trabajo!$P:$P,Trabajo!$E:$E,'Trab_Sectores_productivos (2)'!DR$1,Trabajo!$C:$C,'Trab_Sectores_productivos (2)'!$C24,Trabajo!$A:$A,'Trab_Sectores_productivos (2)'!$A24),2)</f>
        <v>1.66</v>
      </c>
      <c r="R24" s="340">
        <f>ROUND(SUMIFS(Trabajo!$P:$P,Trabajo!$E:$E,'Trab_Sectores_productivos (2)'!DS$1,Trabajo!$C:$C,'Trab_Sectores_productivos (2)'!$C24,Trabajo!$A:$A,'Trab_Sectores_productivos (2)'!$A24),2)</f>
        <v>2.71</v>
      </c>
      <c r="S24" s="341">
        <f>ROUND(SUMIFS(Trabajo!$Q:$Q,Trabajo!$E:$E,'Trab_Sectores_productivos (2)'!DE$1,Trabajo!$C:$C,'Trab_Sectores_productivos (2)'!$C24,Trabajo!$A:$A,'Trab_Sectores_productivos (2)'!$A24),2)</f>
        <v>12.7</v>
      </c>
      <c r="T24" s="341">
        <f>ROUND(SUMIFS(Trabajo!$Q:$Q,Trabajo!$E:$E,'Trab_Sectores_productivos (2)'!DF$1,Trabajo!$C:$C,'Trab_Sectores_productivos (2)'!$C24,Trabajo!$A:$A,'Trab_Sectores_productivos (2)'!$A24),2)</f>
        <v>0.85</v>
      </c>
      <c r="U24" s="341">
        <f>ROUND(SUMIFS(Trabajo!$Q:$Q,Trabajo!$E:$E,'Trab_Sectores_productivos (2)'!DG$1,Trabajo!$C:$C,'Trab_Sectores_productivos (2)'!$C24,Trabajo!$A:$A,'Trab_Sectores_productivos (2)'!$A24),2)</f>
        <v>2.4900000000000002</v>
      </c>
      <c r="V24" s="341">
        <f>ROUND(SUMIFS(Trabajo!$Q:$Q,Trabajo!$E:$E,'Trab_Sectores_productivos (2)'!DH$1,Trabajo!$C:$C,'Trab_Sectores_productivos (2)'!$C24,Trabajo!$A:$A,'Trab_Sectores_productivos (2)'!$A24),2)</f>
        <v>2.89</v>
      </c>
      <c r="W24" s="341">
        <f>ROUND(SUMIFS(Trabajo!$Q:$Q,Trabajo!$E:$E,'Trab_Sectores_productivos (2)'!DI$1,Trabajo!$C:$C,'Trab_Sectores_productivos (2)'!$C24,Trabajo!$A:$A,'Trab_Sectores_productivos (2)'!$A24),2)</f>
        <v>1.56</v>
      </c>
      <c r="X24" s="341">
        <f>ROUND(SUMIFS(Trabajo!$Q:$Q,Trabajo!$E:$E,'Trab_Sectores_productivos (2)'!DJ$1,Trabajo!$C:$C,'Trab_Sectores_productivos (2)'!$C24,Trabajo!$A:$A,'Trab_Sectores_productivos (2)'!$A24),2)</f>
        <v>5.84</v>
      </c>
      <c r="Y24" s="341">
        <f>ROUND(SUMIFS(Trabajo!$Q:$Q,Trabajo!$E:$E,'Trab_Sectores_productivos (2)'!DK$1,Trabajo!$C:$C,'Trab_Sectores_productivos (2)'!$C24,Trabajo!$A:$A,'Trab_Sectores_productivos (2)'!$A24),2)</f>
        <v>12.66</v>
      </c>
      <c r="Z24" s="341">
        <f>ROUND(SUMIFS(Trabajo!$Q:$Q,Trabajo!$E:$E,'Trab_Sectores_productivos (2)'!DL$1,Trabajo!$C:$C,'Trab_Sectores_productivos (2)'!$C24,Trabajo!$A:$A,'Trab_Sectores_productivos (2)'!$A24),2)</f>
        <v>53.48</v>
      </c>
      <c r="AA24" s="341">
        <f>ROUND(SUMIFS(Trabajo!$Q:$Q,Trabajo!$E:$E,'Trab_Sectores_productivos (2)'!DM$1,Trabajo!$C:$C,'Trab_Sectores_productivos (2)'!$C24,Trabajo!$A:$A,'Trab_Sectores_productivos (2)'!$A24),2)</f>
        <v>5.24</v>
      </c>
      <c r="AB24" s="341">
        <f>ROUND(SUMIFS(Trabajo!$Q:$Q,Trabajo!$E:$E,'Trab_Sectores_productivos (2)'!DN$1,Trabajo!$C:$C,'Trab_Sectores_productivos (2)'!$C24,Trabajo!$A:$A,'Trab_Sectores_productivos (2)'!$A24),2)</f>
        <v>6.55</v>
      </c>
      <c r="AC24" s="341">
        <f>ROUND(SUMIFS(Trabajo!$Q:$Q,Trabajo!$E:$E,'Trab_Sectores_productivos (2)'!DO$1,Trabajo!$C:$C,'Trab_Sectores_productivos (2)'!$C24,Trabajo!$A:$A,'Trab_Sectores_productivos (2)'!$A24),2)</f>
        <v>6.72</v>
      </c>
      <c r="AD24" s="341">
        <f>ROUND(SUMIFS(Trabajo!$Q:$Q,Trabajo!$E:$E,'Trab_Sectores_productivos (2)'!DP$1,Trabajo!$C:$C,'Trab_Sectores_productivos (2)'!$C24,Trabajo!$A:$A,'Trab_Sectores_productivos (2)'!$A24),2)</f>
        <v>2.87</v>
      </c>
      <c r="AE24" s="341">
        <f>ROUND(SUMIFS(Trabajo!$Q:$Q,Trabajo!$E:$E,'Trab_Sectores_productivos (2)'!DQ$1,Trabajo!$C:$C,'Trab_Sectores_productivos (2)'!$C24,Trabajo!$A:$A,'Trab_Sectores_productivos (2)'!$A24),2)</f>
        <v>6.76</v>
      </c>
      <c r="AF24" s="341">
        <f>ROUND(SUMIFS(Trabajo!$Q:$Q,Trabajo!$E:$E,'Trab_Sectores_productivos (2)'!DR$1,Trabajo!$C:$C,'Trab_Sectores_productivos (2)'!$C24,Trabajo!$A:$A,'Trab_Sectores_productivos (2)'!$A24),2)</f>
        <v>0.84</v>
      </c>
      <c r="AG24" s="341">
        <f>ROUND(SUMIFS(Trabajo!$Q:$Q,Trabajo!$E:$E,'Trab_Sectores_productivos (2)'!DS$1,Trabajo!$C:$C,'Trab_Sectores_productivos (2)'!$C24,Trabajo!$A:$A,'Trab_Sectores_productivos (2)'!$A24),2)</f>
        <v>1.37</v>
      </c>
      <c r="AH24" s="340">
        <f>ROUND(SUMIFS(Trabajo!$R:$R,Trabajo!$E:$E,'Trab_Sectores_productivos (2)'!DE$1,Trabajo!$C:$C,'Trab_Sectores_productivos (2)'!$C24,Trabajo!$A:$A,'Trab_Sectores_productivos (2)'!$A24),2)</f>
        <v>9.7200000000000006</v>
      </c>
      <c r="AI24" s="340">
        <f>ROUND(SUMIFS(Trabajo!$R:$R,Trabajo!$E:$E,'Trab_Sectores_productivos (2)'!DF$1,Trabajo!$C:$C,'Trab_Sectores_productivos (2)'!$C24,Trabajo!$A:$A,'Trab_Sectores_productivos (2)'!$A24),2)</f>
        <v>0.65</v>
      </c>
      <c r="AJ24" s="340">
        <f>ROUND(SUMIFS(Trabajo!$R:$R,Trabajo!$E:$E,'Trab_Sectores_productivos (2)'!DG$1,Trabajo!$C:$C,'Trab_Sectores_productivos (2)'!$C24,Trabajo!$A:$A,'Trab_Sectores_productivos (2)'!$A24),2)</f>
        <v>1.91</v>
      </c>
      <c r="AK24" s="340">
        <f>ROUND(SUMIFS(Trabajo!$R:$R,Trabajo!$E:$E,'Trab_Sectores_productivos (2)'!DH$1,Trabajo!$C:$C,'Trab_Sectores_productivos (2)'!$C24,Trabajo!$A:$A,'Trab_Sectores_productivos (2)'!$A24),2)</f>
        <v>2.21</v>
      </c>
      <c r="AL24" s="340">
        <f>ROUND(SUMIFS(Trabajo!$R:$R,Trabajo!$E:$E,'Trab_Sectores_productivos (2)'!DI$1,Trabajo!$C:$C,'Trab_Sectores_productivos (2)'!$C24,Trabajo!$A:$A,'Trab_Sectores_productivos (2)'!$A24),2)</f>
        <v>1.2</v>
      </c>
      <c r="AM24" s="340">
        <f>ROUND(SUMIFS(Trabajo!$R:$R,Trabajo!$E:$E,'Trab_Sectores_productivos (2)'!DJ$1,Trabajo!$C:$C,'Trab_Sectores_productivos (2)'!$C24,Trabajo!$A:$A,'Trab_Sectores_productivos (2)'!$A24),2)</f>
        <v>4.47</v>
      </c>
      <c r="AN24" s="340">
        <f>ROUND(SUMIFS(Trabajo!$R:$R,Trabajo!$E:$E,'Trab_Sectores_productivos (2)'!DK$1,Trabajo!$C:$C,'Trab_Sectores_productivos (2)'!$C24,Trabajo!$A:$A,'Trab_Sectores_productivos (2)'!$A24),2)</f>
        <v>9.6999999999999993</v>
      </c>
      <c r="AO24" s="340">
        <f>ROUND(SUMIFS(Trabajo!$R:$R,Trabajo!$E:$E,'Trab_Sectores_productivos (2)'!DL$1,Trabajo!$C:$C,'Trab_Sectores_productivos (2)'!$C24,Trabajo!$A:$A,'Trab_Sectores_productivos (2)'!$A24),2)</f>
        <v>40.96</v>
      </c>
      <c r="AP24" s="340">
        <f>ROUND(SUMIFS(Trabajo!$R:$R,Trabajo!$E:$E,'Trab_Sectores_productivos (2)'!DM$1,Trabajo!$C:$C,'Trab_Sectores_productivos (2)'!$C24,Trabajo!$A:$A,'Trab_Sectores_productivos (2)'!$A24),2)</f>
        <v>4.0199999999999996</v>
      </c>
      <c r="AQ24" s="340">
        <f>ROUND(SUMIFS(Trabajo!$R:$R,Trabajo!$E:$E,'Trab_Sectores_productivos (2)'!DN$1,Trabajo!$C:$C,'Trab_Sectores_productivos (2)'!$C24,Trabajo!$A:$A,'Trab_Sectores_productivos (2)'!$A24),2)</f>
        <v>5.0199999999999996</v>
      </c>
      <c r="AR24" s="340">
        <f>ROUND(SUMIFS(Trabajo!$R:$R,Trabajo!$E:$E,'Trab_Sectores_productivos (2)'!DO$1,Trabajo!$C:$C,'Trab_Sectores_productivos (2)'!$C24,Trabajo!$A:$A,'Trab_Sectores_productivos (2)'!$A24),2)</f>
        <v>5.15</v>
      </c>
      <c r="AS24" s="340">
        <f>ROUND(SUMIFS(Trabajo!$R:$R,Trabajo!$E:$E,'Trab_Sectores_productivos (2)'!DP$1,Trabajo!$C:$C,'Trab_Sectores_productivos (2)'!$C24,Trabajo!$A:$A,'Trab_Sectores_productivos (2)'!$A24),2)</f>
        <v>2.2000000000000002</v>
      </c>
      <c r="AT24" s="340">
        <f>ROUND(SUMIFS(Trabajo!$R:$R,Trabajo!$E:$E,'Trab_Sectores_productivos (2)'!DQ$1,Trabajo!$C:$C,'Trab_Sectores_productivos (2)'!$C24,Trabajo!$A:$A,'Trab_Sectores_productivos (2)'!$A24),2)</f>
        <v>5.17</v>
      </c>
      <c r="AU24" s="340">
        <f>ROUND(SUMIFS(Trabajo!$R:$R,Trabajo!$E:$E,'Trab_Sectores_productivos (2)'!DR$1,Trabajo!$C:$C,'Trab_Sectores_productivos (2)'!$C24,Trabajo!$A:$A,'Trab_Sectores_productivos (2)'!$A24),2)</f>
        <v>0.64</v>
      </c>
      <c r="AV24" s="340">
        <f>ROUND(SUMIFS(Trabajo!$R:$R,Trabajo!$E:$E,'Trab_Sectores_productivos (2)'!DS$1,Trabajo!$C:$C,'Trab_Sectores_productivos (2)'!$C24,Trabajo!$A:$A,'Trab_Sectores_productivos (2)'!$A24),2)</f>
        <v>1.05</v>
      </c>
      <c r="AW24" s="341">
        <f>ROUND(SUMIFS(Trabajo!$S:$S,Trabajo!$E:$E,'Trab_Sectores_productivos (2)'!DE$1,Trabajo!$C:$C,'Trab_Sectores_productivos (2)'!$C24,Trabajo!$A:$A,'Trab_Sectores_productivos (2)'!$A24),2)</f>
        <v>0.55000000000000004</v>
      </c>
      <c r="AX24" s="341">
        <f>ROUND(SUMIFS(Trabajo!$S:$S,Trabajo!$E:$E,'Trab_Sectores_productivos (2)'!DF$1,Trabajo!$C:$C,'Trab_Sectores_productivos (2)'!$C24,Trabajo!$A:$A,'Trab_Sectores_productivos (2)'!$A24),2)</f>
        <v>0.04</v>
      </c>
      <c r="AY24" s="341">
        <f>ROUND(SUMIFS(Trabajo!$S:$S,Trabajo!$E:$E,'Trab_Sectores_productivos (2)'!DG$1,Trabajo!$C:$C,'Trab_Sectores_productivos (2)'!$C24,Trabajo!$A:$A,'Trab_Sectores_productivos (2)'!$A24),2)</f>
        <v>0.11</v>
      </c>
      <c r="AZ24" s="341">
        <f>ROUND(SUMIFS(Trabajo!$S:$S,Trabajo!$E:$E,'Trab_Sectores_productivos (2)'!DH$1,Trabajo!$C:$C,'Trab_Sectores_productivos (2)'!$C24,Trabajo!$A:$A,'Trab_Sectores_productivos (2)'!$A24),2)</f>
        <v>0.13</v>
      </c>
      <c r="BA24" s="341">
        <f>ROUND(SUMIFS(Trabajo!$S:$S,Trabajo!$E:$E,'Trab_Sectores_productivos (2)'!DI$1,Trabajo!$C:$C,'Trab_Sectores_productivos (2)'!$C24,Trabajo!$A:$A,'Trab_Sectores_productivos (2)'!$A24),2)</f>
        <v>7.0000000000000007E-2</v>
      </c>
      <c r="BB24" s="341">
        <f>ROUND(SUMIFS(Trabajo!$S:$S,Trabajo!$E:$E,'Trab_Sectores_productivos (2)'!DJ$1,Trabajo!$C:$C,'Trab_Sectores_productivos (2)'!$C24,Trabajo!$A:$A,'Trab_Sectores_productivos (2)'!$A24),2)</f>
        <v>0.25</v>
      </c>
      <c r="BC24" s="341">
        <f>ROUND(SUMIFS(Trabajo!$S:$S,Trabajo!$E:$E,'Trab_Sectores_productivos (2)'!DK$1,Trabajo!$C:$C,'Trab_Sectores_productivos (2)'!$C24,Trabajo!$A:$A,'Trab_Sectores_productivos (2)'!$A24),2)</f>
        <v>0.55000000000000004</v>
      </c>
      <c r="BD24" s="341">
        <f>ROUND(SUMIFS(Trabajo!$S:$S,Trabajo!$E:$E,'Trab_Sectores_productivos (2)'!DL$1,Trabajo!$C:$C,'Trab_Sectores_productivos (2)'!$C24,Trabajo!$A:$A,'Trab_Sectores_productivos (2)'!$A24),2)</f>
        <v>2.33</v>
      </c>
      <c r="BE24" s="341">
        <f>ROUND(SUMIFS(Trabajo!$S:$S,Trabajo!$E:$E,'Trab_Sectores_productivos (2)'!DM$1,Trabajo!$C:$C,'Trab_Sectores_productivos (2)'!$C24,Trabajo!$A:$A,'Trab_Sectores_productivos (2)'!$A24),2)</f>
        <v>0.23</v>
      </c>
      <c r="BF24" s="341">
        <f>ROUND(SUMIFS(Trabajo!$S:$S,Trabajo!$E:$E,'Trab_Sectores_productivos (2)'!DN$1,Trabajo!$C:$C,'Trab_Sectores_productivos (2)'!$C24,Trabajo!$A:$A,'Trab_Sectores_productivos (2)'!$A24),2)</f>
        <v>0.28999999999999998</v>
      </c>
      <c r="BG24" s="341">
        <f>ROUND(SUMIFS(Trabajo!$S:$S,Trabajo!$E:$E,'Trab_Sectores_productivos (2)'!DO$1,Trabajo!$C:$C,'Trab_Sectores_productivos (2)'!$C24,Trabajo!$A:$A,'Trab_Sectores_productivos (2)'!$A24),2)</f>
        <v>0.28999999999999998</v>
      </c>
      <c r="BH24" s="341">
        <f>ROUND(SUMIFS(Trabajo!$S:$S,Trabajo!$E:$E,'Trab_Sectores_productivos (2)'!DP$1,Trabajo!$C:$C,'Trab_Sectores_productivos (2)'!$C24,Trabajo!$A:$A,'Trab_Sectores_productivos (2)'!$A24),2)</f>
        <v>0.13</v>
      </c>
      <c r="BI24" s="341">
        <f>ROUND(SUMIFS(Trabajo!$S:$S,Trabajo!$E:$E,'Trab_Sectores_productivos (2)'!DQ$1,Trabajo!$C:$C,'Trab_Sectores_productivos (2)'!$C24,Trabajo!$A:$A,'Trab_Sectores_productivos (2)'!$A24),2)</f>
        <v>0.28999999999999998</v>
      </c>
      <c r="BJ24" s="341">
        <f>ROUND(SUMIFS(Trabajo!$S:$S,Trabajo!$E:$E,'Trab_Sectores_productivos (2)'!DR$1,Trabajo!$C:$C,'Trab_Sectores_productivos (2)'!$C24,Trabajo!$A:$A,'Trab_Sectores_productivos (2)'!$A24),2)</f>
        <v>0.04</v>
      </c>
      <c r="BK24" s="341">
        <f>ROUND(SUMIFS(Trabajo!$S:$S,Trabajo!$E:$E,'Trab_Sectores_productivos (2)'!DS$1,Trabajo!$C:$C,'Trab_Sectores_productivos (2)'!$C24,Trabajo!$A:$A,'Trab_Sectores_productivos (2)'!$A24),2)</f>
        <v>0.06</v>
      </c>
      <c r="BL24" s="340">
        <f>ROUND(SUMIFS(Trabajo!$T:$T,Trabajo!$E:$E,'Trab_Sectores_productivos (2)'!DE$1,Trabajo!$C:$C,'Trab_Sectores_productivos (2)'!$C24,Trabajo!$A:$A,'Trab_Sectores_productivos (2)'!$A24),2)</f>
        <v>0.1</v>
      </c>
      <c r="BM24" s="340">
        <f>ROUND(SUMIFS(Trabajo!$T:$T,Trabajo!$E:$E,'Trab_Sectores_productivos (2)'!DF$1,Trabajo!$C:$C,'Trab_Sectores_productivos (2)'!$C24,Trabajo!$A:$A,'Trab_Sectores_productivos (2)'!$A24),2)</f>
        <v>0.01</v>
      </c>
      <c r="BN24" s="340">
        <f>ROUND(SUMIFS(Trabajo!$T:$T,Trabajo!$E:$E,'Trab_Sectores_productivos (2)'!DG$1,Trabajo!$C:$C,'Trab_Sectores_productivos (2)'!$C24,Trabajo!$A:$A,'Trab_Sectores_productivos (2)'!$A24),2)</f>
        <v>0.02</v>
      </c>
      <c r="BO24" s="340">
        <f>ROUND(SUMIFS(Trabajo!$T:$T,Trabajo!$E:$E,'Trab_Sectores_productivos (2)'!DH$1,Trabajo!$C:$C,'Trab_Sectores_productivos (2)'!$C24,Trabajo!$A:$A,'Trab_Sectores_productivos (2)'!$A24),2)</f>
        <v>0.02</v>
      </c>
      <c r="BP24" s="340">
        <f>ROUND(SUMIFS(Trabajo!$T:$T,Trabajo!$E:$E,'Trab_Sectores_productivos (2)'!DI$1,Trabajo!$C:$C,'Trab_Sectores_productivos (2)'!$C24,Trabajo!$A:$A,'Trab_Sectores_productivos (2)'!$A24),2)</f>
        <v>0.01</v>
      </c>
      <c r="BQ24" s="340">
        <f>ROUND(SUMIFS(Trabajo!$T:$T,Trabajo!$E:$E,'Trab_Sectores_productivos (2)'!DJ$1,Trabajo!$C:$C,'Trab_Sectores_productivos (2)'!$C24,Trabajo!$A:$A,'Trab_Sectores_productivos (2)'!$A24),2)</f>
        <v>0.04</v>
      </c>
      <c r="BR24" s="340">
        <f>ROUND(SUMIFS(Trabajo!$T:$T,Trabajo!$E:$E,'Trab_Sectores_productivos (2)'!DK$1,Trabajo!$C:$C,'Trab_Sectores_productivos (2)'!$C24,Trabajo!$A:$A,'Trab_Sectores_productivos (2)'!$A24),2)</f>
        <v>0.1</v>
      </c>
      <c r="BS24" s="340">
        <f>ROUND(SUMIFS(Trabajo!$T:$T,Trabajo!$E:$E,'Trab_Sectores_productivos (2)'!DL$1,Trabajo!$C:$C,'Trab_Sectores_productivos (2)'!$C24,Trabajo!$A:$A,'Trab_Sectores_productivos (2)'!$A24),2)</f>
        <v>0.41</v>
      </c>
      <c r="BT24" s="340">
        <f>ROUND(SUMIFS(Trabajo!$T:$T,Trabajo!$E:$E,'Trab_Sectores_productivos (2)'!DM$1,Trabajo!$C:$C,'Trab_Sectores_productivos (2)'!$C24,Trabajo!$A:$A,'Trab_Sectores_productivos (2)'!$A24),2)</f>
        <v>0.04</v>
      </c>
      <c r="BU24" s="340">
        <f>ROUND(SUMIFS(Trabajo!$T:$T,Trabajo!$E:$E,'Trab_Sectores_productivos (2)'!DN$1,Trabajo!$C:$C,'Trab_Sectores_productivos (2)'!$C24,Trabajo!$A:$A,'Trab_Sectores_productivos (2)'!$A24),2)</f>
        <v>0.05</v>
      </c>
      <c r="BV24" s="340">
        <f>ROUND(SUMIFS(Trabajo!$T:$T,Trabajo!$E:$E,'Trab_Sectores_productivos (2)'!DO$1,Trabajo!$C:$C,'Trab_Sectores_productivos (2)'!$C24,Trabajo!$A:$A,'Trab_Sectores_productivos (2)'!$A24),2)</f>
        <v>0.05</v>
      </c>
      <c r="BW24" s="340">
        <f>ROUND(SUMIFS(Trabajo!$T:$T,Trabajo!$E:$E,'Trab_Sectores_productivos (2)'!DP$1,Trabajo!$C:$C,'Trab_Sectores_productivos (2)'!$C24,Trabajo!$A:$A,'Trab_Sectores_productivos (2)'!$A24),2)</f>
        <v>0.02</v>
      </c>
      <c r="BX24" s="340">
        <f>ROUND(SUMIFS(Trabajo!$T:$T,Trabajo!$E:$E,'Trab_Sectores_productivos (2)'!DQ$1,Trabajo!$C:$C,'Trab_Sectores_productivos (2)'!$C24,Trabajo!$A:$A,'Trab_Sectores_productivos (2)'!$A24),2)</f>
        <v>0.05</v>
      </c>
      <c r="BY24" s="340">
        <f>ROUND(SUMIFS(Trabajo!$T:$T,Trabajo!$E:$E,'Trab_Sectores_productivos (2)'!DR$1,Trabajo!$C:$C,'Trab_Sectores_productivos (2)'!$C24,Trabajo!$A:$A,'Trab_Sectores_productivos (2)'!$A24),2)</f>
        <v>0.01</v>
      </c>
      <c r="BZ24" s="340">
        <f>ROUND(SUMIFS(Trabajo!$T:$T,Trabajo!$E:$E,'Trab_Sectores_productivos (2)'!DS$1,Trabajo!$C:$C,'Trab_Sectores_productivos (2)'!$C24,Trabajo!$A:$A,'Trab_Sectores_productivos (2)'!$A24),2)</f>
        <v>0.01</v>
      </c>
      <c r="CA24" s="341">
        <f>ROUND(SUMIFS(Trabajo!$U:$U,Trabajo!$E:$E,'Trab_Sectores_productivos (2)'!DE$1,Trabajo!$C:$C,'Trab_Sectores_productivos (2)'!$C24,Trabajo!$A:$A,'Trab_Sectores_productivos (2)'!$A24),2)</f>
        <v>19.27</v>
      </c>
      <c r="CB24" s="341">
        <f>ROUND(SUMIFS(Trabajo!$U:$U,Trabajo!$E:$E,'Trab_Sectores_productivos (2)'!DF$1,Trabajo!$C:$C,'Trab_Sectores_productivos (2)'!$C24,Trabajo!$A:$A,'Trab_Sectores_productivos (2)'!$A24),2)</f>
        <v>1.29</v>
      </c>
      <c r="CC24" s="341">
        <f>ROUND(SUMIFS(Trabajo!$U:$U,Trabajo!$E:$E,'Trab_Sectores_productivos (2)'!DG$1,Trabajo!$C:$C,'Trab_Sectores_productivos (2)'!$C24,Trabajo!$A:$A,'Trab_Sectores_productivos (2)'!$A24),2)</f>
        <v>3.78</v>
      </c>
      <c r="CD24" s="341">
        <f>ROUND(SUMIFS(Trabajo!$U:$U,Trabajo!$E:$E,'Trab_Sectores_productivos (2)'!DH$1,Trabajo!$C:$C,'Trab_Sectores_productivos (2)'!$C24,Trabajo!$A:$A,'Trab_Sectores_productivos (2)'!$A24),2)</f>
        <v>4.38</v>
      </c>
      <c r="CE24" s="341">
        <f>ROUND(SUMIFS(Trabajo!$U:$U,Trabajo!$E:$E,'Trab_Sectores_productivos (2)'!DI$1,Trabajo!$C:$C,'Trab_Sectores_productivos (2)'!$C24,Trabajo!$A:$A,'Trab_Sectores_productivos (2)'!$A24),2)</f>
        <v>2.37</v>
      </c>
      <c r="CF24" s="341">
        <f>ROUND(SUMIFS(Trabajo!$U:$U,Trabajo!$E:$E,'Trab_Sectores_productivos (2)'!DJ$1,Trabajo!$C:$C,'Trab_Sectores_productivos (2)'!$C24,Trabajo!$A:$A,'Trab_Sectores_productivos (2)'!$A24),2)</f>
        <v>8.86</v>
      </c>
      <c r="CG24" s="341">
        <f>ROUND(SUMIFS(Trabajo!$U:$U,Trabajo!$E:$E,'Trab_Sectores_productivos (2)'!DK$1,Trabajo!$C:$C,'Trab_Sectores_productivos (2)'!$C24,Trabajo!$A:$A,'Trab_Sectores_productivos (2)'!$A24),2)</f>
        <v>19.22</v>
      </c>
      <c r="CH24" s="341">
        <f>ROUND(SUMIFS(Trabajo!$U:$U,Trabajo!$E:$E,'Trab_Sectores_productivos (2)'!DL$1,Trabajo!$C:$C,'Trab_Sectores_productivos (2)'!$C24,Trabajo!$A:$A,'Trab_Sectores_productivos (2)'!$A24),2)</f>
        <v>81.16</v>
      </c>
      <c r="CI24" s="341">
        <f>ROUND(SUMIFS(Trabajo!$U:$U,Trabajo!$E:$E,'Trab_Sectores_productivos (2)'!DM$1,Trabajo!$C:$C,'Trab_Sectores_productivos (2)'!$C24,Trabajo!$A:$A,'Trab_Sectores_productivos (2)'!$A24),2)</f>
        <v>7.96</v>
      </c>
      <c r="CJ24" s="341">
        <f>ROUND(SUMIFS(Trabajo!$U:$U,Trabajo!$E:$E,'Trab_Sectores_productivos (2)'!DN$1,Trabajo!$C:$C,'Trab_Sectores_productivos (2)'!$C24,Trabajo!$A:$A,'Trab_Sectores_productivos (2)'!$A24),2)</f>
        <v>9.94</v>
      </c>
      <c r="CK24" s="341">
        <f>ROUND(SUMIFS(Trabajo!$U:$U,Trabajo!$E:$E,'Trab_Sectores_productivos (2)'!DO$1,Trabajo!$C:$C,'Trab_Sectores_productivos (2)'!$C24,Trabajo!$A:$A,'Trab_Sectores_productivos (2)'!$A24),2)</f>
        <v>10.199999999999999</v>
      </c>
      <c r="CL24" s="341">
        <f>ROUND(SUMIFS(Trabajo!$U:$U,Trabajo!$E:$E,'Trab_Sectores_productivos (2)'!DP$1,Trabajo!$C:$C,'Trab_Sectores_productivos (2)'!$C24,Trabajo!$A:$A,'Trab_Sectores_productivos (2)'!$A24),2)</f>
        <v>4.3600000000000003</v>
      </c>
      <c r="CM24" s="341">
        <f>ROUND(SUMIFS(Trabajo!$U:$U,Trabajo!$E:$E,'Trab_Sectores_productivos (2)'!DQ$1,Trabajo!$C:$C,'Trab_Sectores_productivos (2)'!$C24,Trabajo!$A:$A,'Trab_Sectores_productivos (2)'!$A24),2)</f>
        <v>10.25</v>
      </c>
      <c r="CN24" s="341">
        <f>ROUND(SUMIFS(Trabajo!$U:$U,Trabajo!$E:$E,'Trab_Sectores_productivos (2)'!DR$1,Trabajo!$C:$C,'Trab_Sectores_productivos (2)'!$C24,Trabajo!$A:$A,'Trab_Sectores_productivos (2)'!$A24),2)</f>
        <v>1.27</v>
      </c>
      <c r="CO24" s="341">
        <f>ROUND(SUMIFS(Trabajo!$U:$U,Trabajo!$E:$E,'Trab_Sectores_productivos (2)'!DS$1,Trabajo!$C:$C,'Trab_Sectores_productivos (2)'!$C24,Trabajo!$A:$A,'Trab_Sectores_productivos (2)'!$A24),2)</f>
        <v>2.08</v>
      </c>
      <c r="CP24" s="340">
        <f>ROUND(SUMIFS(Trabajo!$V:$V,Trabajo!$E:$E,'Trab_Sectores_productivos (2)'!DE$1,Trabajo!$C:$C,'Trab_Sectores_productivos (2)'!$C24,Trabajo!$A:$A,'Trab_Sectores_productivos (2)'!$A24),2)</f>
        <v>1.78</v>
      </c>
      <c r="CQ24" s="340">
        <f>ROUND(SUMIFS(Trabajo!$V:$V,Trabajo!$E:$E,'Trab_Sectores_productivos (2)'!DF$1,Trabajo!$C:$C,'Trab_Sectores_productivos (2)'!$C24,Trabajo!$A:$A,'Trab_Sectores_productivos (2)'!$A24),2)</f>
        <v>0.12</v>
      </c>
      <c r="CR24" s="340">
        <f>ROUND(SUMIFS(Trabajo!$V:$V,Trabajo!$E:$E,'Trab_Sectores_productivos (2)'!DG$1,Trabajo!$C:$C,'Trab_Sectores_productivos (2)'!$C24,Trabajo!$A:$A,'Trab_Sectores_productivos (2)'!$A24),2)</f>
        <v>0.35</v>
      </c>
      <c r="CS24" s="340">
        <f>ROUND(SUMIFS(Trabajo!$V:$V,Trabajo!$E:$E,'Trab_Sectores_productivos (2)'!DH$1,Trabajo!$C:$C,'Trab_Sectores_productivos (2)'!$C24,Trabajo!$A:$A,'Trab_Sectores_productivos (2)'!$A24),2)</f>
        <v>0.4</v>
      </c>
      <c r="CT24" s="340">
        <f>ROUND(SUMIFS(Trabajo!$V:$V,Trabajo!$E:$E,'Trab_Sectores_productivos (2)'!DI$1,Trabajo!$C:$C,'Trab_Sectores_productivos (2)'!$C24,Trabajo!$A:$A,'Trab_Sectores_productivos (2)'!$A24),2)</f>
        <v>0.22</v>
      </c>
      <c r="CU24" s="340">
        <f>ROUND(SUMIFS(Trabajo!$V:$V,Trabajo!$E:$E,'Trab_Sectores_productivos (2)'!DJ$1,Trabajo!$C:$C,'Trab_Sectores_productivos (2)'!$C24,Trabajo!$A:$A,'Trab_Sectores_productivos (2)'!$A24),2)</f>
        <v>0.82</v>
      </c>
      <c r="CV24" s="340">
        <f>ROUND(SUMIFS(Trabajo!$V:$V,Trabajo!$E:$E,'Trab_Sectores_productivos (2)'!DK$1,Trabajo!$C:$C,'Trab_Sectores_productivos (2)'!$C24,Trabajo!$A:$A,'Trab_Sectores_productivos (2)'!$A24),2)</f>
        <v>1.77</v>
      </c>
      <c r="CW24" s="340">
        <f>ROUND(SUMIFS(Trabajo!$V:$V,Trabajo!$E:$E,'Trab_Sectores_productivos (2)'!DL$1,Trabajo!$C:$C,'Trab_Sectores_productivos (2)'!$C24,Trabajo!$A:$A,'Trab_Sectores_productivos (2)'!$A24),2)</f>
        <v>7.48</v>
      </c>
      <c r="CX24" s="340">
        <f>ROUND(SUMIFS(Trabajo!$V:$V,Trabajo!$E:$E,'Trab_Sectores_productivos (2)'!DM$1,Trabajo!$C:$C,'Trab_Sectores_productivos (2)'!$C24,Trabajo!$A:$A,'Trab_Sectores_productivos (2)'!$A24),2)</f>
        <v>0.73</v>
      </c>
      <c r="CY24" s="340">
        <f>ROUND(SUMIFS(Trabajo!$V:$V,Trabajo!$E:$E,'Trab_Sectores_productivos (2)'!DN$1,Trabajo!$C:$C,'Trab_Sectores_productivos (2)'!$C24,Trabajo!$A:$A,'Trab_Sectores_productivos (2)'!$A24),2)</f>
        <v>0.92</v>
      </c>
      <c r="CZ24" s="340">
        <f>ROUND(SUMIFS(Trabajo!$V:$V,Trabajo!$E:$E,'Trab_Sectores_productivos (2)'!DO$1,Trabajo!$C:$C,'Trab_Sectores_productivos (2)'!$C24,Trabajo!$A:$A,'Trab_Sectores_productivos (2)'!$A24),2)</f>
        <v>0.94</v>
      </c>
      <c r="DA24" s="340">
        <f>ROUND(SUMIFS(Trabajo!$V:$V,Trabajo!$E:$E,'Trab_Sectores_productivos (2)'!DP$1,Trabajo!$C:$C,'Trab_Sectores_productivos (2)'!$C24,Trabajo!$A:$A,'Trab_Sectores_productivos (2)'!$A24),2)</f>
        <v>0.4</v>
      </c>
      <c r="DB24" s="340">
        <f>ROUND(SUMIFS(Trabajo!$V:$V,Trabajo!$E:$E,'Trab_Sectores_productivos (2)'!DQ$1,Trabajo!$C:$C,'Trab_Sectores_productivos (2)'!$C24,Trabajo!$A:$A,'Trab_Sectores_productivos (2)'!$A24),2)</f>
        <v>0.95</v>
      </c>
      <c r="DC24" s="340">
        <f>ROUND(SUMIFS(Trabajo!$V:$V,Trabajo!$E:$E,'Trab_Sectores_productivos (2)'!DR$1,Trabajo!$C:$C,'Trab_Sectores_productivos (2)'!$C24,Trabajo!$A:$A,'Trab_Sectores_productivos (2)'!$A24),2)</f>
        <v>0.12</v>
      </c>
      <c r="DD24" s="340">
        <f>ROUND(SUMIFS(Trabajo!$V:$V,Trabajo!$E:$E,'Trab_Sectores_productivos (2)'!DS$1,Trabajo!$C:$C,'Trab_Sectores_productivos (2)'!$C24,Trabajo!$A:$A,'Trab_Sectores_productivos (2)'!$A24),2)</f>
        <v>0.19</v>
      </c>
      <c r="DE24" s="137" t="str">
        <f t="shared" ref="DE24:DS24" si="11">"['"&amp;DE1&amp;"'],"</f>
        <v>['VIII'],</v>
      </c>
      <c r="DF24" s="137" t="str">
        <f t="shared" si="11"/>
        <v>['XV'],</v>
      </c>
      <c r="DG24" s="137" t="str">
        <f t="shared" si="11"/>
        <v>['I'],</v>
      </c>
      <c r="DH24" s="137" t="str">
        <f t="shared" si="11"/>
        <v>['II'],</v>
      </c>
      <c r="DI24" s="137" t="str">
        <f t="shared" si="11"/>
        <v>['III'],</v>
      </c>
      <c r="DJ24" s="137" t="str">
        <f t="shared" si="11"/>
        <v>['IV'],</v>
      </c>
      <c r="DK24" s="137" t="str">
        <f t="shared" si="11"/>
        <v>['V'],</v>
      </c>
      <c r="DL24" s="137" t="str">
        <f t="shared" si="11"/>
        <v>['RM'],</v>
      </c>
      <c r="DM24" s="137" t="str">
        <f t="shared" si="11"/>
        <v>['VI'],</v>
      </c>
      <c r="DN24" s="137" t="str">
        <f t="shared" si="11"/>
        <v>['VII'],</v>
      </c>
      <c r="DO24" s="137" t="str">
        <f t="shared" si="11"/>
        <v>['IX'],</v>
      </c>
      <c r="DP24" s="137" t="str">
        <f t="shared" si="11"/>
        <v>['XIV'],</v>
      </c>
      <c r="DQ24" s="137" t="str">
        <f t="shared" si="11"/>
        <v>['X'],</v>
      </c>
      <c r="DR24" s="137" t="str">
        <f t="shared" si="11"/>
        <v>['XI'],</v>
      </c>
      <c r="DS24" s="137" t="str">
        <f t="shared" si="11"/>
        <v>['XII'],</v>
      </c>
    </row>
    <row r="25" spans="1:123">
      <c r="A25" s="137">
        <v>2014</v>
      </c>
      <c r="B25" s="137">
        <v>12</v>
      </c>
      <c r="C25" s="137" t="s">
        <v>130</v>
      </c>
      <c r="D25" s="340">
        <f>ROUND(SUMIFS(Trabajo!$P:$P,Trabajo!$E:$E,'Trab_Sectores_productivos (2)'!DE$1,Trabajo!$C:$C,'Trab_Sectores_productivos (2)'!$C25,Trabajo!$A:$A,'Trab_Sectores_productivos (2)'!$A25),2)</f>
        <v>25.52</v>
      </c>
      <c r="E25" s="340">
        <f>ROUND(SUMIFS(Trabajo!$P:$P,Trabajo!$E:$E,'Trab_Sectores_productivos (2)'!DF$1,Trabajo!$C:$C,'Trab_Sectores_productivos (2)'!$C25,Trabajo!$A:$A,'Trab_Sectores_productivos (2)'!$A25),2)</f>
        <v>1.39</v>
      </c>
      <c r="F25" s="340">
        <f>ROUND(SUMIFS(Trabajo!$P:$P,Trabajo!$E:$E,'Trab_Sectores_productivos (2)'!DG$1,Trabajo!$C:$C,'Trab_Sectores_productivos (2)'!$C25,Trabajo!$A:$A,'Trab_Sectores_productivos (2)'!$A25),2)</f>
        <v>5.61</v>
      </c>
      <c r="G25" s="340">
        <f>ROUND(SUMIFS(Trabajo!$P:$P,Trabajo!$E:$E,'Trab_Sectores_productivos (2)'!DH$1,Trabajo!$C:$C,'Trab_Sectores_productivos (2)'!$C25,Trabajo!$A:$A,'Trab_Sectores_productivos (2)'!$A25),2)</f>
        <v>6.3</v>
      </c>
      <c r="H25" s="340">
        <f>ROUND(SUMIFS(Trabajo!$P:$P,Trabajo!$E:$E,'Trab_Sectores_productivos (2)'!DI$1,Trabajo!$C:$C,'Trab_Sectores_productivos (2)'!$C25,Trabajo!$A:$A,'Trab_Sectores_productivos (2)'!$A25),2)</f>
        <v>2.52</v>
      </c>
      <c r="I25" s="340">
        <f>ROUND(SUMIFS(Trabajo!$P:$P,Trabajo!$E:$E,'Trab_Sectores_productivos (2)'!DJ$1,Trabajo!$C:$C,'Trab_Sectores_productivos (2)'!$C25,Trabajo!$A:$A,'Trab_Sectores_productivos (2)'!$A25),2)</f>
        <v>10.78</v>
      </c>
      <c r="J25" s="340">
        <f>ROUND(SUMIFS(Trabajo!$P:$P,Trabajo!$E:$E,'Trab_Sectores_productivos (2)'!DK$1,Trabajo!$C:$C,'Trab_Sectores_productivos (2)'!$C25,Trabajo!$A:$A,'Trab_Sectores_productivos (2)'!$A25),2)</f>
        <v>23.93</v>
      </c>
      <c r="K25" s="340">
        <f>ROUND(SUMIFS(Trabajo!$P:$P,Trabajo!$E:$E,'Trab_Sectores_productivos (2)'!DL$1,Trabajo!$C:$C,'Trab_Sectores_productivos (2)'!$C25,Trabajo!$A:$A,'Trab_Sectores_productivos (2)'!$A25),2)</f>
        <v>100.86</v>
      </c>
      <c r="L25" s="340">
        <f>ROUND(SUMIFS(Trabajo!$P:$P,Trabajo!$E:$E,'Trab_Sectores_productivos (2)'!DM$1,Trabajo!$C:$C,'Trab_Sectores_productivos (2)'!$C25,Trabajo!$A:$A,'Trab_Sectores_productivos (2)'!$A25),2)</f>
        <v>11</v>
      </c>
      <c r="M25" s="340">
        <f>ROUND(SUMIFS(Trabajo!$P:$P,Trabajo!$E:$E,'Trab_Sectores_productivos (2)'!DN$1,Trabajo!$C:$C,'Trab_Sectores_productivos (2)'!$C25,Trabajo!$A:$A,'Trab_Sectores_productivos (2)'!$A25),2)</f>
        <v>12.68</v>
      </c>
      <c r="N25" s="340">
        <f>ROUND(SUMIFS(Trabajo!$P:$P,Trabajo!$E:$E,'Trab_Sectores_productivos (2)'!DO$1,Trabajo!$C:$C,'Trab_Sectores_productivos (2)'!$C25,Trabajo!$A:$A,'Trab_Sectores_productivos (2)'!$A25),2)</f>
        <v>13.25</v>
      </c>
      <c r="O25" s="340">
        <f>ROUND(SUMIFS(Trabajo!$P:$P,Trabajo!$E:$E,'Trab_Sectores_productivos (2)'!DP$1,Trabajo!$C:$C,'Trab_Sectores_productivos (2)'!$C25,Trabajo!$A:$A,'Trab_Sectores_productivos (2)'!$A25),2)</f>
        <v>6.06</v>
      </c>
      <c r="P25" s="340">
        <f>ROUND(SUMIFS(Trabajo!$P:$P,Trabajo!$E:$E,'Trab_Sectores_productivos (2)'!DQ$1,Trabajo!$C:$C,'Trab_Sectores_productivos (2)'!$C25,Trabajo!$A:$A,'Trab_Sectores_productivos (2)'!$A25),2)</f>
        <v>13.66</v>
      </c>
      <c r="Q25" s="340">
        <f>ROUND(SUMIFS(Trabajo!$P:$P,Trabajo!$E:$E,'Trab_Sectores_productivos (2)'!DR$1,Trabajo!$C:$C,'Trab_Sectores_productivos (2)'!$C25,Trabajo!$A:$A,'Trab_Sectores_productivos (2)'!$A25),2)</f>
        <v>1.64</v>
      </c>
      <c r="R25" s="340">
        <f>ROUND(SUMIFS(Trabajo!$P:$P,Trabajo!$E:$E,'Trab_Sectores_productivos (2)'!DS$1,Trabajo!$C:$C,'Trab_Sectores_productivos (2)'!$C25,Trabajo!$A:$A,'Trab_Sectores_productivos (2)'!$A25),2)</f>
        <v>2.42</v>
      </c>
      <c r="S25" s="341">
        <f>ROUND(SUMIFS(Trabajo!$Q:$Q,Trabajo!$E:$E,'Trab_Sectores_productivos (2)'!DE$1,Trabajo!$C:$C,'Trab_Sectores_productivos (2)'!$C25,Trabajo!$A:$A,'Trab_Sectores_productivos (2)'!$A25),2)</f>
        <v>12.9</v>
      </c>
      <c r="T25" s="341">
        <f>ROUND(SUMIFS(Trabajo!$Q:$Q,Trabajo!$E:$E,'Trab_Sectores_productivos (2)'!DF$1,Trabajo!$C:$C,'Trab_Sectores_productivos (2)'!$C25,Trabajo!$A:$A,'Trab_Sectores_productivos (2)'!$A25),2)</f>
        <v>0.7</v>
      </c>
      <c r="U25" s="341">
        <f>ROUND(SUMIFS(Trabajo!$Q:$Q,Trabajo!$E:$E,'Trab_Sectores_productivos (2)'!DG$1,Trabajo!$C:$C,'Trab_Sectores_productivos (2)'!$C25,Trabajo!$A:$A,'Trab_Sectores_productivos (2)'!$A25),2)</f>
        <v>2.84</v>
      </c>
      <c r="V25" s="341">
        <f>ROUND(SUMIFS(Trabajo!$Q:$Q,Trabajo!$E:$E,'Trab_Sectores_productivos (2)'!DH$1,Trabajo!$C:$C,'Trab_Sectores_productivos (2)'!$C25,Trabajo!$A:$A,'Trab_Sectores_productivos (2)'!$A25),2)</f>
        <v>3.18</v>
      </c>
      <c r="W25" s="341">
        <f>ROUND(SUMIFS(Trabajo!$Q:$Q,Trabajo!$E:$E,'Trab_Sectores_productivos (2)'!DI$1,Trabajo!$C:$C,'Trab_Sectores_productivos (2)'!$C25,Trabajo!$A:$A,'Trab_Sectores_productivos (2)'!$A25),2)</f>
        <v>1.28</v>
      </c>
      <c r="X25" s="341">
        <f>ROUND(SUMIFS(Trabajo!$Q:$Q,Trabajo!$E:$E,'Trab_Sectores_productivos (2)'!DJ$1,Trabajo!$C:$C,'Trab_Sectores_productivos (2)'!$C25,Trabajo!$A:$A,'Trab_Sectores_productivos (2)'!$A25),2)</f>
        <v>5.45</v>
      </c>
      <c r="Y25" s="341">
        <f>ROUND(SUMIFS(Trabajo!$Q:$Q,Trabajo!$E:$E,'Trab_Sectores_productivos (2)'!DK$1,Trabajo!$C:$C,'Trab_Sectores_productivos (2)'!$C25,Trabajo!$A:$A,'Trab_Sectores_productivos (2)'!$A25),2)</f>
        <v>12.1</v>
      </c>
      <c r="Z25" s="341">
        <f>ROUND(SUMIFS(Trabajo!$Q:$Q,Trabajo!$E:$E,'Trab_Sectores_productivos (2)'!DL$1,Trabajo!$C:$C,'Trab_Sectores_productivos (2)'!$C25,Trabajo!$A:$A,'Trab_Sectores_productivos (2)'!$A25),2)</f>
        <v>50.99</v>
      </c>
      <c r="AA25" s="341">
        <f>ROUND(SUMIFS(Trabajo!$Q:$Q,Trabajo!$E:$E,'Trab_Sectores_productivos (2)'!DM$1,Trabajo!$C:$C,'Trab_Sectores_productivos (2)'!$C25,Trabajo!$A:$A,'Trab_Sectores_productivos (2)'!$A25),2)</f>
        <v>5.56</v>
      </c>
      <c r="AB25" s="341">
        <f>ROUND(SUMIFS(Trabajo!$Q:$Q,Trabajo!$E:$E,'Trab_Sectores_productivos (2)'!DN$1,Trabajo!$C:$C,'Trab_Sectores_productivos (2)'!$C25,Trabajo!$A:$A,'Trab_Sectores_productivos (2)'!$A25),2)</f>
        <v>6.41</v>
      </c>
      <c r="AC25" s="341">
        <f>ROUND(SUMIFS(Trabajo!$Q:$Q,Trabajo!$E:$E,'Trab_Sectores_productivos (2)'!DO$1,Trabajo!$C:$C,'Trab_Sectores_productivos (2)'!$C25,Trabajo!$A:$A,'Trab_Sectores_productivos (2)'!$A25),2)</f>
        <v>6.7</v>
      </c>
      <c r="AD25" s="341">
        <f>ROUND(SUMIFS(Trabajo!$Q:$Q,Trabajo!$E:$E,'Trab_Sectores_productivos (2)'!DP$1,Trabajo!$C:$C,'Trab_Sectores_productivos (2)'!$C25,Trabajo!$A:$A,'Trab_Sectores_productivos (2)'!$A25),2)</f>
        <v>3.06</v>
      </c>
      <c r="AE25" s="341">
        <f>ROUND(SUMIFS(Trabajo!$Q:$Q,Trabajo!$E:$E,'Trab_Sectores_productivos (2)'!DQ$1,Trabajo!$C:$C,'Trab_Sectores_productivos (2)'!$C25,Trabajo!$A:$A,'Trab_Sectores_productivos (2)'!$A25),2)</f>
        <v>6.9</v>
      </c>
      <c r="AF25" s="341">
        <f>ROUND(SUMIFS(Trabajo!$Q:$Q,Trabajo!$E:$E,'Trab_Sectores_productivos (2)'!DR$1,Trabajo!$C:$C,'Trab_Sectores_productivos (2)'!$C25,Trabajo!$A:$A,'Trab_Sectores_productivos (2)'!$A25),2)</f>
        <v>0.83</v>
      </c>
      <c r="AG25" s="341">
        <f>ROUND(SUMIFS(Trabajo!$Q:$Q,Trabajo!$E:$E,'Trab_Sectores_productivos (2)'!DS$1,Trabajo!$C:$C,'Trab_Sectores_productivos (2)'!$C25,Trabajo!$A:$A,'Trab_Sectores_productivos (2)'!$A25),2)</f>
        <v>1.22</v>
      </c>
      <c r="AH25" s="340">
        <f>ROUND(SUMIFS(Trabajo!$R:$R,Trabajo!$E:$E,'Trab_Sectores_productivos (2)'!DE$1,Trabajo!$C:$C,'Trab_Sectores_productivos (2)'!$C25,Trabajo!$A:$A,'Trab_Sectores_productivos (2)'!$A25),2)</f>
        <v>9.8800000000000008</v>
      </c>
      <c r="AI25" s="340">
        <f>ROUND(SUMIFS(Trabajo!$R:$R,Trabajo!$E:$E,'Trab_Sectores_productivos (2)'!DF$1,Trabajo!$C:$C,'Trab_Sectores_productivos (2)'!$C25,Trabajo!$A:$A,'Trab_Sectores_productivos (2)'!$A25),2)</f>
        <v>0.54</v>
      </c>
      <c r="AJ25" s="340">
        <f>ROUND(SUMIFS(Trabajo!$R:$R,Trabajo!$E:$E,'Trab_Sectores_productivos (2)'!DG$1,Trabajo!$C:$C,'Trab_Sectores_productivos (2)'!$C25,Trabajo!$A:$A,'Trab_Sectores_productivos (2)'!$A25),2)</f>
        <v>2.17</v>
      </c>
      <c r="AK25" s="340">
        <f>ROUND(SUMIFS(Trabajo!$R:$R,Trabajo!$E:$E,'Trab_Sectores_productivos (2)'!DH$1,Trabajo!$C:$C,'Trab_Sectores_productivos (2)'!$C25,Trabajo!$A:$A,'Trab_Sectores_productivos (2)'!$A25),2)</f>
        <v>2.44</v>
      </c>
      <c r="AL25" s="340">
        <f>ROUND(SUMIFS(Trabajo!$R:$R,Trabajo!$E:$E,'Trab_Sectores_productivos (2)'!DI$1,Trabajo!$C:$C,'Trab_Sectores_productivos (2)'!$C25,Trabajo!$A:$A,'Trab_Sectores_productivos (2)'!$A25),2)</f>
        <v>0.98</v>
      </c>
      <c r="AM25" s="340">
        <f>ROUND(SUMIFS(Trabajo!$R:$R,Trabajo!$E:$E,'Trab_Sectores_productivos (2)'!DJ$1,Trabajo!$C:$C,'Trab_Sectores_productivos (2)'!$C25,Trabajo!$A:$A,'Trab_Sectores_productivos (2)'!$A25),2)</f>
        <v>4.17</v>
      </c>
      <c r="AN25" s="340">
        <f>ROUND(SUMIFS(Trabajo!$R:$R,Trabajo!$E:$E,'Trab_Sectores_productivos (2)'!DK$1,Trabajo!$C:$C,'Trab_Sectores_productivos (2)'!$C25,Trabajo!$A:$A,'Trab_Sectores_productivos (2)'!$A25),2)</f>
        <v>9.26</v>
      </c>
      <c r="AO25" s="340">
        <f>ROUND(SUMIFS(Trabajo!$R:$R,Trabajo!$E:$E,'Trab_Sectores_productivos (2)'!DL$1,Trabajo!$C:$C,'Trab_Sectores_productivos (2)'!$C25,Trabajo!$A:$A,'Trab_Sectores_productivos (2)'!$A25),2)</f>
        <v>39.049999999999997</v>
      </c>
      <c r="AP25" s="340">
        <f>ROUND(SUMIFS(Trabajo!$R:$R,Trabajo!$E:$E,'Trab_Sectores_productivos (2)'!DM$1,Trabajo!$C:$C,'Trab_Sectores_productivos (2)'!$C25,Trabajo!$A:$A,'Trab_Sectores_productivos (2)'!$A25),2)</f>
        <v>4.26</v>
      </c>
      <c r="AQ25" s="340">
        <f>ROUND(SUMIFS(Trabajo!$R:$R,Trabajo!$E:$E,'Trab_Sectores_productivos (2)'!DN$1,Trabajo!$C:$C,'Trab_Sectores_productivos (2)'!$C25,Trabajo!$A:$A,'Trab_Sectores_productivos (2)'!$A25),2)</f>
        <v>4.91</v>
      </c>
      <c r="AR25" s="340">
        <f>ROUND(SUMIFS(Trabajo!$R:$R,Trabajo!$E:$E,'Trab_Sectores_productivos (2)'!DO$1,Trabajo!$C:$C,'Trab_Sectores_productivos (2)'!$C25,Trabajo!$A:$A,'Trab_Sectores_productivos (2)'!$A25),2)</f>
        <v>5.13</v>
      </c>
      <c r="AS25" s="340">
        <f>ROUND(SUMIFS(Trabajo!$R:$R,Trabajo!$E:$E,'Trab_Sectores_productivos (2)'!DP$1,Trabajo!$C:$C,'Trab_Sectores_productivos (2)'!$C25,Trabajo!$A:$A,'Trab_Sectores_productivos (2)'!$A25),2)</f>
        <v>2.35</v>
      </c>
      <c r="AT25" s="340">
        <f>ROUND(SUMIFS(Trabajo!$R:$R,Trabajo!$E:$E,'Trab_Sectores_productivos (2)'!DQ$1,Trabajo!$C:$C,'Trab_Sectores_productivos (2)'!$C25,Trabajo!$A:$A,'Trab_Sectores_productivos (2)'!$A25),2)</f>
        <v>5.29</v>
      </c>
      <c r="AU25" s="340">
        <f>ROUND(SUMIFS(Trabajo!$R:$R,Trabajo!$E:$E,'Trab_Sectores_productivos (2)'!DR$1,Trabajo!$C:$C,'Trab_Sectores_productivos (2)'!$C25,Trabajo!$A:$A,'Trab_Sectores_productivos (2)'!$A25),2)</f>
        <v>0.64</v>
      </c>
      <c r="AV25" s="340">
        <f>ROUND(SUMIFS(Trabajo!$R:$R,Trabajo!$E:$E,'Trab_Sectores_productivos (2)'!DS$1,Trabajo!$C:$C,'Trab_Sectores_productivos (2)'!$C25,Trabajo!$A:$A,'Trab_Sectores_productivos (2)'!$A25),2)</f>
        <v>0.94</v>
      </c>
      <c r="AW25" s="341">
        <f>ROUND(SUMIFS(Trabajo!$S:$S,Trabajo!$E:$E,'Trab_Sectores_productivos (2)'!DE$1,Trabajo!$C:$C,'Trab_Sectores_productivos (2)'!$C25,Trabajo!$A:$A,'Trab_Sectores_productivos (2)'!$A25),2)</f>
        <v>0.56000000000000005</v>
      </c>
      <c r="AX25" s="341">
        <f>ROUND(SUMIFS(Trabajo!$S:$S,Trabajo!$E:$E,'Trab_Sectores_productivos (2)'!DF$1,Trabajo!$C:$C,'Trab_Sectores_productivos (2)'!$C25,Trabajo!$A:$A,'Trab_Sectores_productivos (2)'!$A25),2)</f>
        <v>0.03</v>
      </c>
      <c r="AY25" s="341">
        <f>ROUND(SUMIFS(Trabajo!$S:$S,Trabajo!$E:$E,'Trab_Sectores_productivos (2)'!DG$1,Trabajo!$C:$C,'Trab_Sectores_productivos (2)'!$C25,Trabajo!$A:$A,'Trab_Sectores_productivos (2)'!$A25),2)</f>
        <v>0.12</v>
      </c>
      <c r="AZ25" s="341">
        <f>ROUND(SUMIFS(Trabajo!$S:$S,Trabajo!$E:$E,'Trab_Sectores_productivos (2)'!DH$1,Trabajo!$C:$C,'Trab_Sectores_productivos (2)'!$C25,Trabajo!$A:$A,'Trab_Sectores_productivos (2)'!$A25),2)</f>
        <v>0.14000000000000001</v>
      </c>
      <c r="BA25" s="341">
        <f>ROUND(SUMIFS(Trabajo!$S:$S,Trabajo!$E:$E,'Trab_Sectores_productivos (2)'!DI$1,Trabajo!$C:$C,'Trab_Sectores_productivos (2)'!$C25,Trabajo!$A:$A,'Trab_Sectores_productivos (2)'!$A25),2)</f>
        <v>0.06</v>
      </c>
      <c r="BB25" s="341">
        <f>ROUND(SUMIFS(Trabajo!$S:$S,Trabajo!$E:$E,'Trab_Sectores_productivos (2)'!DJ$1,Trabajo!$C:$C,'Trab_Sectores_productivos (2)'!$C25,Trabajo!$A:$A,'Trab_Sectores_productivos (2)'!$A25),2)</f>
        <v>0.24</v>
      </c>
      <c r="BC25" s="341">
        <f>ROUND(SUMIFS(Trabajo!$S:$S,Trabajo!$E:$E,'Trab_Sectores_productivos (2)'!DK$1,Trabajo!$C:$C,'Trab_Sectores_productivos (2)'!$C25,Trabajo!$A:$A,'Trab_Sectores_productivos (2)'!$A25),2)</f>
        <v>0.53</v>
      </c>
      <c r="BD25" s="341">
        <f>ROUND(SUMIFS(Trabajo!$S:$S,Trabajo!$E:$E,'Trab_Sectores_productivos (2)'!DL$1,Trabajo!$C:$C,'Trab_Sectores_productivos (2)'!$C25,Trabajo!$A:$A,'Trab_Sectores_productivos (2)'!$A25),2)</f>
        <v>2.23</v>
      </c>
      <c r="BE25" s="341">
        <f>ROUND(SUMIFS(Trabajo!$S:$S,Trabajo!$E:$E,'Trab_Sectores_productivos (2)'!DM$1,Trabajo!$C:$C,'Trab_Sectores_productivos (2)'!$C25,Trabajo!$A:$A,'Trab_Sectores_productivos (2)'!$A25),2)</f>
        <v>0.24</v>
      </c>
      <c r="BF25" s="341">
        <f>ROUND(SUMIFS(Trabajo!$S:$S,Trabajo!$E:$E,'Trab_Sectores_productivos (2)'!DN$1,Trabajo!$C:$C,'Trab_Sectores_productivos (2)'!$C25,Trabajo!$A:$A,'Trab_Sectores_productivos (2)'!$A25),2)</f>
        <v>0.28000000000000003</v>
      </c>
      <c r="BG25" s="341">
        <f>ROUND(SUMIFS(Trabajo!$S:$S,Trabajo!$E:$E,'Trab_Sectores_productivos (2)'!DO$1,Trabajo!$C:$C,'Trab_Sectores_productivos (2)'!$C25,Trabajo!$A:$A,'Trab_Sectores_productivos (2)'!$A25),2)</f>
        <v>0.28999999999999998</v>
      </c>
      <c r="BH25" s="341">
        <f>ROUND(SUMIFS(Trabajo!$S:$S,Trabajo!$E:$E,'Trab_Sectores_productivos (2)'!DP$1,Trabajo!$C:$C,'Trab_Sectores_productivos (2)'!$C25,Trabajo!$A:$A,'Trab_Sectores_productivos (2)'!$A25),2)</f>
        <v>0.13</v>
      </c>
      <c r="BI25" s="341">
        <f>ROUND(SUMIFS(Trabajo!$S:$S,Trabajo!$E:$E,'Trab_Sectores_productivos (2)'!DQ$1,Trabajo!$C:$C,'Trab_Sectores_productivos (2)'!$C25,Trabajo!$A:$A,'Trab_Sectores_productivos (2)'!$A25),2)</f>
        <v>0.3</v>
      </c>
      <c r="BJ25" s="341">
        <f>ROUND(SUMIFS(Trabajo!$S:$S,Trabajo!$E:$E,'Trab_Sectores_productivos (2)'!DR$1,Trabajo!$C:$C,'Trab_Sectores_productivos (2)'!$C25,Trabajo!$A:$A,'Trab_Sectores_productivos (2)'!$A25),2)</f>
        <v>0.04</v>
      </c>
      <c r="BK25" s="341">
        <f>ROUND(SUMIFS(Trabajo!$S:$S,Trabajo!$E:$E,'Trab_Sectores_productivos (2)'!DS$1,Trabajo!$C:$C,'Trab_Sectores_productivos (2)'!$C25,Trabajo!$A:$A,'Trab_Sectores_productivos (2)'!$A25),2)</f>
        <v>0.05</v>
      </c>
      <c r="BL25" s="340">
        <f>ROUND(SUMIFS(Trabajo!$T:$T,Trabajo!$E:$E,'Trab_Sectores_productivos (2)'!DE$1,Trabajo!$C:$C,'Trab_Sectores_productivos (2)'!$C25,Trabajo!$A:$A,'Trab_Sectores_productivos (2)'!$A25),2)</f>
        <v>0.1</v>
      </c>
      <c r="BM25" s="340">
        <f>ROUND(SUMIFS(Trabajo!$T:$T,Trabajo!$E:$E,'Trab_Sectores_productivos (2)'!DF$1,Trabajo!$C:$C,'Trab_Sectores_productivos (2)'!$C25,Trabajo!$A:$A,'Trab_Sectores_productivos (2)'!$A25),2)</f>
        <v>0.01</v>
      </c>
      <c r="BN25" s="340">
        <f>ROUND(SUMIFS(Trabajo!$T:$T,Trabajo!$E:$E,'Trab_Sectores_productivos (2)'!DG$1,Trabajo!$C:$C,'Trab_Sectores_productivos (2)'!$C25,Trabajo!$A:$A,'Trab_Sectores_productivos (2)'!$A25),2)</f>
        <v>0.02</v>
      </c>
      <c r="BO25" s="340">
        <f>ROUND(SUMIFS(Trabajo!$T:$T,Trabajo!$E:$E,'Trab_Sectores_productivos (2)'!DH$1,Trabajo!$C:$C,'Trab_Sectores_productivos (2)'!$C25,Trabajo!$A:$A,'Trab_Sectores_productivos (2)'!$A25),2)</f>
        <v>0.02</v>
      </c>
      <c r="BP25" s="340">
        <f>ROUND(SUMIFS(Trabajo!$T:$T,Trabajo!$E:$E,'Trab_Sectores_productivos (2)'!DI$1,Trabajo!$C:$C,'Trab_Sectores_productivos (2)'!$C25,Trabajo!$A:$A,'Trab_Sectores_productivos (2)'!$A25),2)</f>
        <v>0.01</v>
      </c>
      <c r="BQ25" s="340">
        <f>ROUND(SUMIFS(Trabajo!$T:$T,Trabajo!$E:$E,'Trab_Sectores_productivos (2)'!DJ$1,Trabajo!$C:$C,'Trab_Sectores_productivos (2)'!$C25,Trabajo!$A:$A,'Trab_Sectores_productivos (2)'!$A25),2)</f>
        <v>0.04</v>
      </c>
      <c r="BR25" s="340">
        <f>ROUND(SUMIFS(Trabajo!$T:$T,Trabajo!$E:$E,'Trab_Sectores_productivos (2)'!DK$1,Trabajo!$C:$C,'Trab_Sectores_productivos (2)'!$C25,Trabajo!$A:$A,'Trab_Sectores_productivos (2)'!$A25),2)</f>
        <v>0.09</v>
      </c>
      <c r="BS25" s="340">
        <f>ROUND(SUMIFS(Trabajo!$T:$T,Trabajo!$E:$E,'Trab_Sectores_productivos (2)'!DL$1,Trabajo!$C:$C,'Trab_Sectores_productivos (2)'!$C25,Trabajo!$A:$A,'Trab_Sectores_productivos (2)'!$A25),2)</f>
        <v>0.39</v>
      </c>
      <c r="BT25" s="340">
        <f>ROUND(SUMIFS(Trabajo!$T:$T,Trabajo!$E:$E,'Trab_Sectores_productivos (2)'!DM$1,Trabajo!$C:$C,'Trab_Sectores_productivos (2)'!$C25,Trabajo!$A:$A,'Trab_Sectores_productivos (2)'!$A25),2)</f>
        <v>0.04</v>
      </c>
      <c r="BU25" s="340">
        <f>ROUND(SUMIFS(Trabajo!$T:$T,Trabajo!$E:$E,'Trab_Sectores_productivos (2)'!DN$1,Trabajo!$C:$C,'Trab_Sectores_productivos (2)'!$C25,Trabajo!$A:$A,'Trab_Sectores_productivos (2)'!$A25),2)</f>
        <v>0.05</v>
      </c>
      <c r="BV25" s="340">
        <f>ROUND(SUMIFS(Trabajo!$T:$T,Trabajo!$E:$E,'Trab_Sectores_productivos (2)'!DO$1,Trabajo!$C:$C,'Trab_Sectores_productivos (2)'!$C25,Trabajo!$A:$A,'Trab_Sectores_productivos (2)'!$A25),2)</f>
        <v>0.05</v>
      </c>
      <c r="BW25" s="340">
        <f>ROUND(SUMIFS(Trabajo!$T:$T,Trabajo!$E:$E,'Trab_Sectores_productivos (2)'!DP$1,Trabajo!$C:$C,'Trab_Sectores_productivos (2)'!$C25,Trabajo!$A:$A,'Trab_Sectores_productivos (2)'!$A25),2)</f>
        <v>0.02</v>
      </c>
      <c r="BX25" s="340">
        <f>ROUND(SUMIFS(Trabajo!$T:$T,Trabajo!$E:$E,'Trab_Sectores_productivos (2)'!DQ$1,Trabajo!$C:$C,'Trab_Sectores_productivos (2)'!$C25,Trabajo!$A:$A,'Trab_Sectores_productivos (2)'!$A25),2)</f>
        <v>0.05</v>
      </c>
      <c r="BY25" s="340">
        <f>ROUND(SUMIFS(Trabajo!$T:$T,Trabajo!$E:$E,'Trab_Sectores_productivos (2)'!DR$1,Trabajo!$C:$C,'Trab_Sectores_productivos (2)'!$C25,Trabajo!$A:$A,'Trab_Sectores_productivos (2)'!$A25),2)</f>
        <v>0.01</v>
      </c>
      <c r="BZ25" s="340">
        <f>ROUND(SUMIFS(Trabajo!$T:$T,Trabajo!$E:$E,'Trab_Sectores_productivos (2)'!DS$1,Trabajo!$C:$C,'Trab_Sectores_productivos (2)'!$C25,Trabajo!$A:$A,'Trab_Sectores_productivos (2)'!$A25),2)</f>
        <v>0.01</v>
      </c>
      <c r="CA25" s="341">
        <f>ROUND(SUMIFS(Trabajo!$U:$U,Trabajo!$E:$E,'Trab_Sectores_productivos (2)'!DE$1,Trabajo!$C:$C,'Trab_Sectores_productivos (2)'!$C25,Trabajo!$A:$A,'Trab_Sectores_productivos (2)'!$A25),2)</f>
        <v>19.579999999999998</v>
      </c>
      <c r="CB25" s="341">
        <f>ROUND(SUMIFS(Trabajo!$U:$U,Trabajo!$E:$E,'Trab_Sectores_productivos (2)'!DF$1,Trabajo!$C:$C,'Trab_Sectores_productivos (2)'!$C25,Trabajo!$A:$A,'Trab_Sectores_productivos (2)'!$A25),2)</f>
        <v>1.07</v>
      </c>
      <c r="CC25" s="341">
        <f>ROUND(SUMIFS(Trabajo!$U:$U,Trabajo!$E:$E,'Trab_Sectores_productivos (2)'!DG$1,Trabajo!$C:$C,'Trab_Sectores_productivos (2)'!$C25,Trabajo!$A:$A,'Trab_Sectores_productivos (2)'!$A25),2)</f>
        <v>4.3</v>
      </c>
      <c r="CD25" s="341">
        <f>ROUND(SUMIFS(Trabajo!$U:$U,Trabajo!$E:$E,'Trab_Sectores_productivos (2)'!DH$1,Trabajo!$C:$C,'Trab_Sectores_productivos (2)'!$C25,Trabajo!$A:$A,'Trab_Sectores_productivos (2)'!$A25),2)</f>
        <v>4.83</v>
      </c>
      <c r="CE25" s="341">
        <f>ROUND(SUMIFS(Trabajo!$U:$U,Trabajo!$E:$E,'Trab_Sectores_productivos (2)'!DI$1,Trabajo!$C:$C,'Trab_Sectores_productivos (2)'!$C25,Trabajo!$A:$A,'Trab_Sectores_productivos (2)'!$A25),2)</f>
        <v>1.94</v>
      </c>
      <c r="CF25" s="341">
        <f>ROUND(SUMIFS(Trabajo!$U:$U,Trabajo!$E:$E,'Trab_Sectores_productivos (2)'!DJ$1,Trabajo!$C:$C,'Trab_Sectores_productivos (2)'!$C25,Trabajo!$A:$A,'Trab_Sectores_productivos (2)'!$A25),2)</f>
        <v>8.27</v>
      </c>
      <c r="CG25" s="341">
        <f>ROUND(SUMIFS(Trabajo!$U:$U,Trabajo!$E:$E,'Trab_Sectores_productivos (2)'!DK$1,Trabajo!$C:$C,'Trab_Sectores_productivos (2)'!$C25,Trabajo!$A:$A,'Trab_Sectores_productivos (2)'!$A25),2)</f>
        <v>18.36</v>
      </c>
      <c r="CH25" s="341">
        <f>ROUND(SUMIFS(Trabajo!$U:$U,Trabajo!$E:$E,'Trab_Sectores_productivos (2)'!DL$1,Trabajo!$C:$C,'Trab_Sectores_productivos (2)'!$C25,Trabajo!$A:$A,'Trab_Sectores_productivos (2)'!$A25),2)</f>
        <v>77.38</v>
      </c>
      <c r="CI25" s="341">
        <f>ROUND(SUMIFS(Trabajo!$U:$U,Trabajo!$E:$E,'Trab_Sectores_productivos (2)'!DM$1,Trabajo!$C:$C,'Trab_Sectores_productivos (2)'!$C25,Trabajo!$A:$A,'Trab_Sectores_productivos (2)'!$A25),2)</f>
        <v>8.44</v>
      </c>
      <c r="CJ25" s="341">
        <f>ROUND(SUMIFS(Trabajo!$U:$U,Trabajo!$E:$E,'Trab_Sectores_productivos (2)'!DN$1,Trabajo!$C:$C,'Trab_Sectores_productivos (2)'!$C25,Trabajo!$A:$A,'Trab_Sectores_productivos (2)'!$A25),2)</f>
        <v>9.73</v>
      </c>
      <c r="CK25" s="341">
        <f>ROUND(SUMIFS(Trabajo!$U:$U,Trabajo!$E:$E,'Trab_Sectores_productivos (2)'!DO$1,Trabajo!$C:$C,'Trab_Sectores_productivos (2)'!$C25,Trabajo!$A:$A,'Trab_Sectores_productivos (2)'!$A25),2)</f>
        <v>10.17</v>
      </c>
      <c r="CL25" s="341">
        <f>ROUND(SUMIFS(Trabajo!$U:$U,Trabajo!$E:$E,'Trab_Sectores_productivos (2)'!DP$1,Trabajo!$C:$C,'Trab_Sectores_productivos (2)'!$C25,Trabajo!$A:$A,'Trab_Sectores_productivos (2)'!$A25),2)</f>
        <v>4.6500000000000004</v>
      </c>
      <c r="CM25" s="341">
        <f>ROUND(SUMIFS(Trabajo!$U:$U,Trabajo!$E:$E,'Trab_Sectores_productivos (2)'!DQ$1,Trabajo!$C:$C,'Trab_Sectores_productivos (2)'!$C25,Trabajo!$A:$A,'Trab_Sectores_productivos (2)'!$A25),2)</f>
        <v>10.48</v>
      </c>
      <c r="CN25" s="341">
        <f>ROUND(SUMIFS(Trabajo!$U:$U,Trabajo!$E:$E,'Trab_Sectores_productivos (2)'!DR$1,Trabajo!$C:$C,'Trab_Sectores_productivos (2)'!$C25,Trabajo!$A:$A,'Trab_Sectores_productivos (2)'!$A25),2)</f>
        <v>1.26</v>
      </c>
      <c r="CO25" s="341">
        <f>ROUND(SUMIFS(Trabajo!$U:$U,Trabajo!$E:$E,'Trab_Sectores_productivos (2)'!DS$1,Trabajo!$C:$C,'Trab_Sectores_productivos (2)'!$C25,Trabajo!$A:$A,'Trab_Sectores_productivos (2)'!$A25),2)</f>
        <v>1.85</v>
      </c>
      <c r="CP25" s="340">
        <f>ROUND(SUMIFS(Trabajo!$V:$V,Trabajo!$E:$E,'Trab_Sectores_productivos (2)'!DE$1,Trabajo!$C:$C,'Trab_Sectores_productivos (2)'!$C25,Trabajo!$A:$A,'Trab_Sectores_productivos (2)'!$A25),2)</f>
        <v>1.81</v>
      </c>
      <c r="CQ25" s="340">
        <f>ROUND(SUMIFS(Trabajo!$V:$V,Trabajo!$E:$E,'Trab_Sectores_productivos (2)'!DF$1,Trabajo!$C:$C,'Trab_Sectores_productivos (2)'!$C25,Trabajo!$A:$A,'Trab_Sectores_productivos (2)'!$A25),2)</f>
        <v>0.1</v>
      </c>
      <c r="CR25" s="340">
        <f>ROUND(SUMIFS(Trabajo!$V:$V,Trabajo!$E:$E,'Trab_Sectores_productivos (2)'!DG$1,Trabajo!$C:$C,'Trab_Sectores_productivos (2)'!$C25,Trabajo!$A:$A,'Trab_Sectores_productivos (2)'!$A25),2)</f>
        <v>0.4</v>
      </c>
      <c r="CS25" s="340">
        <f>ROUND(SUMIFS(Trabajo!$V:$V,Trabajo!$E:$E,'Trab_Sectores_productivos (2)'!DH$1,Trabajo!$C:$C,'Trab_Sectores_productivos (2)'!$C25,Trabajo!$A:$A,'Trab_Sectores_productivos (2)'!$A25),2)</f>
        <v>0.45</v>
      </c>
      <c r="CT25" s="340">
        <f>ROUND(SUMIFS(Trabajo!$V:$V,Trabajo!$E:$E,'Trab_Sectores_productivos (2)'!DI$1,Trabajo!$C:$C,'Trab_Sectores_productivos (2)'!$C25,Trabajo!$A:$A,'Trab_Sectores_productivos (2)'!$A25),2)</f>
        <v>0.18</v>
      </c>
      <c r="CU25" s="340">
        <f>ROUND(SUMIFS(Trabajo!$V:$V,Trabajo!$E:$E,'Trab_Sectores_productivos (2)'!DJ$1,Trabajo!$C:$C,'Trab_Sectores_productivos (2)'!$C25,Trabajo!$A:$A,'Trab_Sectores_productivos (2)'!$A25),2)</f>
        <v>0.76</v>
      </c>
      <c r="CV25" s="340">
        <f>ROUND(SUMIFS(Trabajo!$V:$V,Trabajo!$E:$E,'Trab_Sectores_productivos (2)'!DK$1,Trabajo!$C:$C,'Trab_Sectores_productivos (2)'!$C25,Trabajo!$A:$A,'Trab_Sectores_productivos (2)'!$A25),2)</f>
        <v>1.69</v>
      </c>
      <c r="CW25" s="340">
        <f>ROUND(SUMIFS(Trabajo!$V:$V,Trabajo!$E:$E,'Trab_Sectores_productivos (2)'!DL$1,Trabajo!$C:$C,'Trab_Sectores_productivos (2)'!$C25,Trabajo!$A:$A,'Trab_Sectores_productivos (2)'!$A25),2)</f>
        <v>7.14</v>
      </c>
      <c r="CX25" s="340">
        <f>ROUND(SUMIFS(Trabajo!$V:$V,Trabajo!$E:$E,'Trab_Sectores_productivos (2)'!DM$1,Trabajo!$C:$C,'Trab_Sectores_productivos (2)'!$C25,Trabajo!$A:$A,'Trab_Sectores_productivos (2)'!$A25),2)</f>
        <v>0.78</v>
      </c>
      <c r="CY25" s="340">
        <f>ROUND(SUMIFS(Trabajo!$V:$V,Trabajo!$E:$E,'Trab_Sectores_productivos (2)'!DN$1,Trabajo!$C:$C,'Trab_Sectores_productivos (2)'!$C25,Trabajo!$A:$A,'Trab_Sectores_productivos (2)'!$A25),2)</f>
        <v>0.9</v>
      </c>
      <c r="CZ25" s="340">
        <f>ROUND(SUMIFS(Trabajo!$V:$V,Trabajo!$E:$E,'Trab_Sectores_productivos (2)'!DO$1,Trabajo!$C:$C,'Trab_Sectores_productivos (2)'!$C25,Trabajo!$A:$A,'Trab_Sectores_productivos (2)'!$A25),2)</f>
        <v>0.94</v>
      </c>
      <c r="DA25" s="340">
        <f>ROUND(SUMIFS(Trabajo!$V:$V,Trabajo!$E:$E,'Trab_Sectores_productivos (2)'!DP$1,Trabajo!$C:$C,'Trab_Sectores_productivos (2)'!$C25,Trabajo!$A:$A,'Trab_Sectores_productivos (2)'!$A25),2)</f>
        <v>0.43</v>
      </c>
      <c r="DB25" s="340">
        <f>ROUND(SUMIFS(Trabajo!$V:$V,Trabajo!$E:$E,'Trab_Sectores_productivos (2)'!DQ$1,Trabajo!$C:$C,'Trab_Sectores_productivos (2)'!$C25,Trabajo!$A:$A,'Trab_Sectores_productivos (2)'!$A25),2)</f>
        <v>0.97</v>
      </c>
      <c r="DC25" s="340">
        <f>ROUND(SUMIFS(Trabajo!$V:$V,Trabajo!$E:$E,'Trab_Sectores_productivos (2)'!DR$1,Trabajo!$C:$C,'Trab_Sectores_productivos (2)'!$C25,Trabajo!$A:$A,'Trab_Sectores_productivos (2)'!$A25),2)</f>
        <v>0.12</v>
      </c>
      <c r="DD25" s="340">
        <f>ROUND(SUMIFS(Trabajo!$V:$V,Trabajo!$E:$E,'Trab_Sectores_productivos (2)'!DS$1,Trabajo!$C:$C,'Trab_Sectores_productivos (2)'!$C25,Trabajo!$A:$A,'Trab_Sectores_productivos (2)'!$A25),2)</f>
        <v>0.17</v>
      </c>
      <c r="DE25" s="137" t="str">
        <f t="shared" ref="DE25:DS25" si="12">"'"&amp;DE1&amp;"',"</f>
        <v>'VIII',</v>
      </c>
      <c r="DF25" s="137" t="str">
        <f t="shared" si="12"/>
        <v>'XV',</v>
      </c>
      <c r="DG25" s="137" t="str">
        <f t="shared" si="12"/>
        <v>'I',</v>
      </c>
      <c r="DH25" s="137" t="str">
        <f t="shared" si="12"/>
        <v>'II',</v>
      </c>
      <c r="DI25" s="137" t="str">
        <f t="shared" si="12"/>
        <v>'III',</v>
      </c>
      <c r="DJ25" s="137" t="str">
        <f t="shared" si="12"/>
        <v>'IV',</v>
      </c>
      <c r="DK25" s="137" t="str">
        <f t="shared" si="12"/>
        <v>'V',</v>
      </c>
      <c r="DL25" s="137" t="str">
        <f t="shared" si="12"/>
        <v>'RM',</v>
      </c>
      <c r="DM25" s="137" t="str">
        <f t="shared" si="12"/>
        <v>'VI',</v>
      </c>
      <c r="DN25" s="137" t="str">
        <f t="shared" si="12"/>
        <v>'VII',</v>
      </c>
      <c r="DO25" s="137" t="str">
        <f t="shared" si="12"/>
        <v>'IX',</v>
      </c>
      <c r="DP25" s="137" t="str">
        <f t="shared" si="12"/>
        <v>'XIV',</v>
      </c>
      <c r="DQ25" s="137" t="str">
        <f t="shared" si="12"/>
        <v>'X',</v>
      </c>
      <c r="DR25" s="137" t="str">
        <f t="shared" si="12"/>
        <v>'XI',</v>
      </c>
      <c r="DS25" s="137" t="str">
        <f t="shared" si="12"/>
        <v>'XII',</v>
      </c>
    </row>
    <row r="26" spans="1:123">
      <c r="A26" s="137">
        <v>2015</v>
      </c>
      <c r="B26" s="137">
        <v>1</v>
      </c>
      <c r="C26" s="137" t="s">
        <v>119</v>
      </c>
      <c r="D26" s="340">
        <f>ROUND(SUMIFS(Trabajo!$P:$P,Trabajo!$E:$E,'Trab_Sectores_productivos (2)'!DE$1,Trabajo!$C:$C,'Trab_Sectores_productivos (2)'!$C26,Trabajo!$A:$A,'Trab_Sectores_productivos (2)'!$A26),2)</f>
        <v>24.1</v>
      </c>
      <c r="E26" s="340">
        <f>ROUND(SUMIFS(Trabajo!$P:$P,Trabajo!$E:$E,'Trab_Sectores_productivos (2)'!DF$1,Trabajo!$C:$C,'Trab_Sectores_productivos (2)'!$C26,Trabajo!$A:$A,'Trab_Sectores_productivos (2)'!$A26),2)</f>
        <v>1.43</v>
      </c>
      <c r="F26" s="340">
        <f>ROUND(SUMIFS(Trabajo!$P:$P,Trabajo!$E:$E,'Trab_Sectores_productivos (2)'!DG$1,Trabajo!$C:$C,'Trab_Sectores_productivos (2)'!$C26,Trabajo!$A:$A,'Trab_Sectores_productivos (2)'!$A26),2)</f>
        <v>5.24</v>
      </c>
      <c r="G26" s="340">
        <f>ROUND(SUMIFS(Trabajo!$P:$P,Trabajo!$E:$E,'Trab_Sectores_productivos (2)'!DH$1,Trabajo!$C:$C,'Trab_Sectores_productivos (2)'!$C26,Trabajo!$A:$A,'Trab_Sectores_productivos (2)'!$A26),2)</f>
        <v>5.35</v>
      </c>
      <c r="H26" s="340">
        <f>ROUND(SUMIFS(Trabajo!$P:$P,Trabajo!$E:$E,'Trab_Sectores_productivos (2)'!DI$1,Trabajo!$C:$C,'Trab_Sectores_productivos (2)'!$C26,Trabajo!$A:$A,'Trab_Sectores_productivos (2)'!$A26),2)</f>
        <v>2.5099999999999998</v>
      </c>
      <c r="I26" s="340">
        <f>ROUND(SUMIFS(Trabajo!$P:$P,Trabajo!$E:$E,'Trab_Sectores_productivos (2)'!DJ$1,Trabajo!$C:$C,'Trab_Sectores_productivos (2)'!$C26,Trabajo!$A:$A,'Trab_Sectores_productivos (2)'!$A26),2)</f>
        <v>11.04</v>
      </c>
      <c r="J26" s="340">
        <f>ROUND(SUMIFS(Trabajo!$P:$P,Trabajo!$E:$E,'Trab_Sectores_productivos (2)'!DK$1,Trabajo!$C:$C,'Trab_Sectores_productivos (2)'!$C26,Trabajo!$A:$A,'Trab_Sectores_productivos (2)'!$A26),2)</f>
        <v>22.67</v>
      </c>
      <c r="K26" s="340">
        <f>ROUND(SUMIFS(Trabajo!$P:$P,Trabajo!$E:$E,'Trab_Sectores_productivos (2)'!DL$1,Trabajo!$C:$C,'Trab_Sectores_productivos (2)'!$C26,Trabajo!$A:$A,'Trab_Sectores_productivos (2)'!$A26),2)</f>
        <v>96.91</v>
      </c>
      <c r="L26" s="340">
        <f>ROUND(SUMIFS(Trabajo!$P:$P,Trabajo!$E:$E,'Trab_Sectores_productivos (2)'!DM$1,Trabajo!$C:$C,'Trab_Sectores_productivos (2)'!$C26,Trabajo!$A:$A,'Trab_Sectores_productivos (2)'!$A26),2)</f>
        <v>10.48</v>
      </c>
      <c r="M26" s="340">
        <f>ROUND(SUMIFS(Trabajo!$P:$P,Trabajo!$E:$E,'Trab_Sectores_productivos (2)'!DN$1,Trabajo!$C:$C,'Trab_Sectores_productivos (2)'!$C26,Trabajo!$A:$A,'Trab_Sectores_productivos (2)'!$A26),2)</f>
        <v>12.33</v>
      </c>
      <c r="N26" s="340">
        <f>ROUND(SUMIFS(Trabajo!$P:$P,Trabajo!$E:$E,'Trab_Sectores_productivos (2)'!DO$1,Trabajo!$C:$C,'Trab_Sectores_productivos (2)'!$C26,Trabajo!$A:$A,'Trab_Sectores_productivos (2)'!$A26),2)</f>
        <v>11.82</v>
      </c>
      <c r="O26" s="340">
        <f>ROUND(SUMIFS(Trabajo!$P:$P,Trabajo!$E:$E,'Trab_Sectores_productivos (2)'!DP$1,Trabajo!$C:$C,'Trab_Sectores_productivos (2)'!$C26,Trabajo!$A:$A,'Trab_Sectores_productivos (2)'!$A26),2)</f>
        <v>5.79</v>
      </c>
      <c r="P26" s="340">
        <f>ROUND(SUMIFS(Trabajo!$P:$P,Trabajo!$E:$E,'Trab_Sectores_productivos (2)'!DQ$1,Trabajo!$C:$C,'Trab_Sectores_productivos (2)'!$C26,Trabajo!$A:$A,'Trab_Sectores_productivos (2)'!$A26),2)</f>
        <v>13.7</v>
      </c>
      <c r="Q26" s="340">
        <f>ROUND(SUMIFS(Trabajo!$P:$P,Trabajo!$E:$E,'Trab_Sectores_productivos (2)'!DR$1,Trabajo!$C:$C,'Trab_Sectores_productivos (2)'!$C26,Trabajo!$A:$A,'Trab_Sectores_productivos (2)'!$A26),2)</f>
        <v>1.81</v>
      </c>
      <c r="R26" s="340">
        <f>ROUND(SUMIFS(Trabajo!$P:$P,Trabajo!$E:$E,'Trab_Sectores_productivos (2)'!DS$1,Trabajo!$C:$C,'Trab_Sectores_productivos (2)'!$C26,Trabajo!$A:$A,'Trab_Sectores_productivos (2)'!$A26),2)</f>
        <v>2.11</v>
      </c>
      <c r="S26" s="341">
        <f>ROUND(SUMIFS(Trabajo!$Q:$Q,Trabajo!$E:$E,'Trab_Sectores_productivos (2)'!DE$1,Trabajo!$C:$C,'Trab_Sectores_productivos (2)'!$C26,Trabajo!$A:$A,'Trab_Sectores_productivos (2)'!$A26),2)</f>
        <v>12.15</v>
      </c>
      <c r="T26" s="341">
        <f>ROUND(SUMIFS(Trabajo!$Q:$Q,Trabajo!$E:$E,'Trab_Sectores_productivos (2)'!DF$1,Trabajo!$C:$C,'Trab_Sectores_productivos (2)'!$C26,Trabajo!$A:$A,'Trab_Sectores_productivos (2)'!$A26),2)</f>
        <v>0.72</v>
      </c>
      <c r="U26" s="341">
        <f>ROUND(SUMIFS(Trabajo!$Q:$Q,Trabajo!$E:$E,'Trab_Sectores_productivos (2)'!DG$1,Trabajo!$C:$C,'Trab_Sectores_productivos (2)'!$C26,Trabajo!$A:$A,'Trab_Sectores_productivos (2)'!$A26),2)</f>
        <v>2.64</v>
      </c>
      <c r="V26" s="341">
        <f>ROUND(SUMIFS(Trabajo!$Q:$Q,Trabajo!$E:$E,'Trab_Sectores_productivos (2)'!DH$1,Trabajo!$C:$C,'Trab_Sectores_productivos (2)'!$C26,Trabajo!$A:$A,'Trab_Sectores_productivos (2)'!$A26),2)</f>
        <v>2.7</v>
      </c>
      <c r="W26" s="341">
        <f>ROUND(SUMIFS(Trabajo!$Q:$Q,Trabajo!$E:$E,'Trab_Sectores_productivos (2)'!DI$1,Trabajo!$C:$C,'Trab_Sectores_productivos (2)'!$C26,Trabajo!$A:$A,'Trab_Sectores_productivos (2)'!$A26),2)</f>
        <v>1.27</v>
      </c>
      <c r="X26" s="341">
        <f>ROUND(SUMIFS(Trabajo!$Q:$Q,Trabajo!$E:$E,'Trab_Sectores_productivos (2)'!DJ$1,Trabajo!$C:$C,'Trab_Sectores_productivos (2)'!$C26,Trabajo!$A:$A,'Trab_Sectores_productivos (2)'!$A26),2)</f>
        <v>5.56</v>
      </c>
      <c r="Y26" s="341">
        <f>ROUND(SUMIFS(Trabajo!$Q:$Q,Trabajo!$E:$E,'Trab_Sectores_productivos (2)'!DK$1,Trabajo!$C:$C,'Trab_Sectores_productivos (2)'!$C26,Trabajo!$A:$A,'Trab_Sectores_productivos (2)'!$A26),2)</f>
        <v>11.43</v>
      </c>
      <c r="Z26" s="341">
        <f>ROUND(SUMIFS(Trabajo!$Q:$Q,Trabajo!$E:$E,'Trab_Sectores_productivos (2)'!DL$1,Trabajo!$C:$C,'Trab_Sectores_productivos (2)'!$C26,Trabajo!$A:$A,'Trab_Sectores_productivos (2)'!$A26),2)</f>
        <v>48.84</v>
      </c>
      <c r="AA26" s="341">
        <f>ROUND(SUMIFS(Trabajo!$Q:$Q,Trabajo!$E:$E,'Trab_Sectores_productivos (2)'!DM$1,Trabajo!$C:$C,'Trab_Sectores_productivos (2)'!$C26,Trabajo!$A:$A,'Trab_Sectores_productivos (2)'!$A26),2)</f>
        <v>5.28</v>
      </c>
      <c r="AB26" s="341">
        <f>ROUND(SUMIFS(Trabajo!$Q:$Q,Trabajo!$E:$E,'Trab_Sectores_productivos (2)'!DN$1,Trabajo!$C:$C,'Trab_Sectores_productivos (2)'!$C26,Trabajo!$A:$A,'Trab_Sectores_productivos (2)'!$A26),2)</f>
        <v>6.22</v>
      </c>
      <c r="AC26" s="341">
        <f>ROUND(SUMIFS(Trabajo!$Q:$Q,Trabajo!$E:$E,'Trab_Sectores_productivos (2)'!DO$1,Trabajo!$C:$C,'Trab_Sectores_productivos (2)'!$C26,Trabajo!$A:$A,'Trab_Sectores_productivos (2)'!$A26),2)</f>
        <v>5.96</v>
      </c>
      <c r="AD26" s="341">
        <f>ROUND(SUMIFS(Trabajo!$Q:$Q,Trabajo!$E:$E,'Trab_Sectores_productivos (2)'!DP$1,Trabajo!$C:$C,'Trab_Sectores_productivos (2)'!$C26,Trabajo!$A:$A,'Trab_Sectores_productivos (2)'!$A26),2)</f>
        <v>2.92</v>
      </c>
      <c r="AE26" s="341">
        <f>ROUND(SUMIFS(Trabajo!$Q:$Q,Trabajo!$E:$E,'Trab_Sectores_productivos (2)'!DQ$1,Trabajo!$C:$C,'Trab_Sectores_productivos (2)'!$C26,Trabajo!$A:$A,'Trab_Sectores_productivos (2)'!$A26),2)</f>
        <v>6.9</v>
      </c>
      <c r="AF26" s="341">
        <f>ROUND(SUMIFS(Trabajo!$Q:$Q,Trabajo!$E:$E,'Trab_Sectores_productivos (2)'!DR$1,Trabajo!$C:$C,'Trab_Sectores_productivos (2)'!$C26,Trabajo!$A:$A,'Trab_Sectores_productivos (2)'!$A26),2)</f>
        <v>0.91</v>
      </c>
      <c r="AG26" s="341">
        <f>ROUND(SUMIFS(Trabajo!$Q:$Q,Trabajo!$E:$E,'Trab_Sectores_productivos (2)'!DS$1,Trabajo!$C:$C,'Trab_Sectores_productivos (2)'!$C26,Trabajo!$A:$A,'Trab_Sectores_productivos (2)'!$A26),2)</f>
        <v>1.06</v>
      </c>
      <c r="AH26" s="340">
        <f>ROUND(SUMIFS(Trabajo!$R:$R,Trabajo!$E:$E,'Trab_Sectores_productivos (2)'!DE$1,Trabajo!$C:$C,'Trab_Sectores_productivos (2)'!$C26,Trabajo!$A:$A,'Trab_Sectores_productivos (2)'!$A26),2)</f>
        <v>9.39</v>
      </c>
      <c r="AI26" s="340">
        <f>ROUND(SUMIFS(Trabajo!$R:$R,Trabajo!$E:$E,'Trab_Sectores_productivos (2)'!DF$1,Trabajo!$C:$C,'Trab_Sectores_productivos (2)'!$C26,Trabajo!$A:$A,'Trab_Sectores_productivos (2)'!$A26),2)</f>
        <v>0.56000000000000005</v>
      </c>
      <c r="AJ26" s="340">
        <f>ROUND(SUMIFS(Trabajo!$R:$R,Trabajo!$E:$E,'Trab_Sectores_productivos (2)'!DG$1,Trabajo!$C:$C,'Trab_Sectores_productivos (2)'!$C26,Trabajo!$A:$A,'Trab_Sectores_productivos (2)'!$A26),2)</f>
        <v>2.04</v>
      </c>
      <c r="AK26" s="340">
        <f>ROUND(SUMIFS(Trabajo!$R:$R,Trabajo!$E:$E,'Trab_Sectores_productivos (2)'!DH$1,Trabajo!$C:$C,'Trab_Sectores_productivos (2)'!$C26,Trabajo!$A:$A,'Trab_Sectores_productivos (2)'!$A26),2)</f>
        <v>2.09</v>
      </c>
      <c r="AL26" s="340">
        <f>ROUND(SUMIFS(Trabajo!$R:$R,Trabajo!$E:$E,'Trab_Sectores_productivos (2)'!DI$1,Trabajo!$C:$C,'Trab_Sectores_productivos (2)'!$C26,Trabajo!$A:$A,'Trab_Sectores_productivos (2)'!$A26),2)</f>
        <v>0.98</v>
      </c>
      <c r="AM26" s="340">
        <f>ROUND(SUMIFS(Trabajo!$R:$R,Trabajo!$E:$E,'Trab_Sectores_productivos (2)'!DJ$1,Trabajo!$C:$C,'Trab_Sectores_productivos (2)'!$C26,Trabajo!$A:$A,'Trab_Sectores_productivos (2)'!$A26),2)</f>
        <v>4.3</v>
      </c>
      <c r="AN26" s="340">
        <f>ROUND(SUMIFS(Trabajo!$R:$R,Trabajo!$E:$E,'Trab_Sectores_productivos (2)'!DK$1,Trabajo!$C:$C,'Trab_Sectores_productivos (2)'!$C26,Trabajo!$A:$A,'Trab_Sectores_productivos (2)'!$A26),2)</f>
        <v>8.83</v>
      </c>
      <c r="AO26" s="340">
        <f>ROUND(SUMIFS(Trabajo!$R:$R,Trabajo!$E:$E,'Trab_Sectores_productivos (2)'!DL$1,Trabajo!$C:$C,'Trab_Sectores_productivos (2)'!$C26,Trabajo!$A:$A,'Trab_Sectores_productivos (2)'!$A26),2)</f>
        <v>37.76</v>
      </c>
      <c r="AP26" s="340">
        <f>ROUND(SUMIFS(Trabajo!$R:$R,Trabajo!$E:$E,'Trab_Sectores_productivos (2)'!DM$1,Trabajo!$C:$C,'Trab_Sectores_productivos (2)'!$C26,Trabajo!$A:$A,'Trab_Sectores_productivos (2)'!$A26),2)</f>
        <v>4.08</v>
      </c>
      <c r="AQ26" s="340">
        <f>ROUND(SUMIFS(Trabajo!$R:$R,Trabajo!$E:$E,'Trab_Sectores_productivos (2)'!DN$1,Trabajo!$C:$C,'Trab_Sectores_productivos (2)'!$C26,Trabajo!$A:$A,'Trab_Sectores_productivos (2)'!$A26),2)</f>
        <v>4.8099999999999996</v>
      </c>
      <c r="AR26" s="340">
        <f>ROUND(SUMIFS(Trabajo!$R:$R,Trabajo!$E:$E,'Trab_Sectores_productivos (2)'!DO$1,Trabajo!$C:$C,'Trab_Sectores_productivos (2)'!$C26,Trabajo!$A:$A,'Trab_Sectores_productivos (2)'!$A26),2)</f>
        <v>4.5999999999999996</v>
      </c>
      <c r="AS26" s="340">
        <f>ROUND(SUMIFS(Trabajo!$R:$R,Trabajo!$E:$E,'Trab_Sectores_productivos (2)'!DP$1,Trabajo!$C:$C,'Trab_Sectores_productivos (2)'!$C26,Trabajo!$A:$A,'Trab_Sectores_productivos (2)'!$A26),2)</f>
        <v>2.25</v>
      </c>
      <c r="AT26" s="340">
        <f>ROUND(SUMIFS(Trabajo!$R:$R,Trabajo!$E:$E,'Trab_Sectores_productivos (2)'!DQ$1,Trabajo!$C:$C,'Trab_Sectores_productivos (2)'!$C26,Trabajo!$A:$A,'Trab_Sectores_productivos (2)'!$A26),2)</f>
        <v>5.34</v>
      </c>
      <c r="AU26" s="340">
        <f>ROUND(SUMIFS(Trabajo!$R:$R,Trabajo!$E:$E,'Trab_Sectores_productivos (2)'!DR$1,Trabajo!$C:$C,'Trab_Sectores_productivos (2)'!$C26,Trabajo!$A:$A,'Trab_Sectores_productivos (2)'!$A26),2)</f>
        <v>0.7</v>
      </c>
      <c r="AV26" s="340">
        <f>ROUND(SUMIFS(Trabajo!$R:$R,Trabajo!$E:$E,'Trab_Sectores_productivos (2)'!DS$1,Trabajo!$C:$C,'Trab_Sectores_productivos (2)'!$C26,Trabajo!$A:$A,'Trab_Sectores_productivos (2)'!$A26),2)</f>
        <v>0.82</v>
      </c>
      <c r="AW26" s="341">
        <f>ROUND(SUMIFS(Trabajo!$S:$S,Trabajo!$E:$E,'Trab_Sectores_productivos (2)'!DE$1,Trabajo!$C:$C,'Trab_Sectores_productivos (2)'!$C26,Trabajo!$A:$A,'Trab_Sectores_productivos (2)'!$A26),2)</f>
        <v>0.56999999999999995</v>
      </c>
      <c r="AX26" s="341">
        <f>ROUND(SUMIFS(Trabajo!$S:$S,Trabajo!$E:$E,'Trab_Sectores_productivos (2)'!DF$1,Trabajo!$C:$C,'Trab_Sectores_productivos (2)'!$C26,Trabajo!$A:$A,'Trab_Sectores_productivos (2)'!$A26),2)</f>
        <v>0.03</v>
      </c>
      <c r="AY26" s="341">
        <f>ROUND(SUMIFS(Trabajo!$S:$S,Trabajo!$E:$E,'Trab_Sectores_productivos (2)'!DG$1,Trabajo!$C:$C,'Trab_Sectores_productivos (2)'!$C26,Trabajo!$A:$A,'Trab_Sectores_productivos (2)'!$A26),2)</f>
        <v>0.12</v>
      </c>
      <c r="AZ26" s="341">
        <f>ROUND(SUMIFS(Trabajo!$S:$S,Trabajo!$E:$E,'Trab_Sectores_productivos (2)'!DH$1,Trabajo!$C:$C,'Trab_Sectores_productivos (2)'!$C26,Trabajo!$A:$A,'Trab_Sectores_productivos (2)'!$A26),2)</f>
        <v>0.13</v>
      </c>
      <c r="BA26" s="341">
        <f>ROUND(SUMIFS(Trabajo!$S:$S,Trabajo!$E:$E,'Trab_Sectores_productivos (2)'!DI$1,Trabajo!$C:$C,'Trab_Sectores_productivos (2)'!$C26,Trabajo!$A:$A,'Trab_Sectores_productivos (2)'!$A26),2)</f>
        <v>0.06</v>
      </c>
      <c r="BB26" s="341">
        <f>ROUND(SUMIFS(Trabajo!$S:$S,Trabajo!$E:$E,'Trab_Sectores_productivos (2)'!DJ$1,Trabajo!$C:$C,'Trab_Sectores_productivos (2)'!$C26,Trabajo!$A:$A,'Trab_Sectores_productivos (2)'!$A26),2)</f>
        <v>0.26</v>
      </c>
      <c r="BC26" s="341">
        <f>ROUND(SUMIFS(Trabajo!$S:$S,Trabajo!$E:$E,'Trab_Sectores_productivos (2)'!DK$1,Trabajo!$C:$C,'Trab_Sectores_productivos (2)'!$C26,Trabajo!$A:$A,'Trab_Sectores_productivos (2)'!$A26),2)</f>
        <v>0.53</v>
      </c>
      <c r="BD26" s="341">
        <f>ROUND(SUMIFS(Trabajo!$S:$S,Trabajo!$E:$E,'Trab_Sectores_productivos (2)'!DL$1,Trabajo!$C:$C,'Trab_Sectores_productivos (2)'!$C26,Trabajo!$A:$A,'Trab_Sectores_productivos (2)'!$A26),2)</f>
        <v>2.2799999999999998</v>
      </c>
      <c r="BE26" s="341">
        <f>ROUND(SUMIFS(Trabajo!$S:$S,Trabajo!$E:$E,'Trab_Sectores_productivos (2)'!DM$1,Trabajo!$C:$C,'Trab_Sectores_productivos (2)'!$C26,Trabajo!$A:$A,'Trab_Sectores_productivos (2)'!$A26),2)</f>
        <v>0.25</v>
      </c>
      <c r="BF26" s="341">
        <f>ROUND(SUMIFS(Trabajo!$S:$S,Trabajo!$E:$E,'Trab_Sectores_productivos (2)'!DN$1,Trabajo!$C:$C,'Trab_Sectores_productivos (2)'!$C26,Trabajo!$A:$A,'Trab_Sectores_productivos (2)'!$A26),2)</f>
        <v>0.28999999999999998</v>
      </c>
      <c r="BG26" s="341">
        <f>ROUND(SUMIFS(Trabajo!$S:$S,Trabajo!$E:$E,'Trab_Sectores_productivos (2)'!DO$1,Trabajo!$C:$C,'Trab_Sectores_productivos (2)'!$C26,Trabajo!$A:$A,'Trab_Sectores_productivos (2)'!$A26),2)</f>
        <v>0.28000000000000003</v>
      </c>
      <c r="BH26" s="341">
        <f>ROUND(SUMIFS(Trabajo!$S:$S,Trabajo!$E:$E,'Trab_Sectores_productivos (2)'!DP$1,Trabajo!$C:$C,'Trab_Sectores_productivos (2)'!$C26,Trabajo!$A:$A,'Trab_Sectores_productivos (2)'!$A26),2)</f>
        <v>0.14000000000000001</v>
      </c>
      <c r="BI26" s="341">
        <f>ROUND(SUMIFS(Trabajo!$S:$S,Trabajo!$E:$E,'Trab_Sectores_productivos (2)'!DQ$1,Trabajo!$C:$C,'Trab_Sectores_productivos (2)'!$C26,Trabajo!$A:$A,'Trab_Sectores_productivos (2)'!$A26),2)</f>
        <v>0.32</v>
      </c>
      <c r="BJ26" s="341">
        <f>ROUND(SUMIFS(Trabajo!$S:$S,Trabajo!$E:$E,'Trab_Sectores_productivos (2)'!DR$1,Trabajo!$C:$C,'Trab_Sectores_productivos (2)'!$C26,Trabajo!$A:$A,'Trab_Sectores_productivos (2)'!$A26),2)</f>
        <v>0.04</v>
      </c>
      <c r="BK26" s="341">
        <f>ROUND(SUMIFS(Trabajo!$S:$S,Trabajo!$E:$E,'Trab_Sectores_productivos (2)'!DS$1,Trabajo!$C:$C,'Trab_Sectores_productivos (2)'!$C26,Trabajo!$A:$A,'Trab_Sectores_productivos (2)'!$A26),2)</f>
        <v>0.05</v>
      </c>
      <c r="BL26" s="340">
        <f>ROUND(SUMIFS(Trabajo!$T:$T,Trabajo!$E:$E,'Trab_Sectores_productivos (2)'!DE$1,Trabajo!$C:$C,'Trab_Sectores_productivos (2)'!$C26,Trabajo!$A:$A,'Trab_Sectores_productivos (2)'!$A26),2)</f>
        <v>0.13</v>
      </c>
      <c r="BM26" s="340">
        <f>ROUND(SUMIFS(Trabajo!$T:$T,Trabajo!$E:$E,'Trab_Sectores_productivos (2)'!DF$1,Trabajo!$C:$C,'Trab_Sectores_productivos (2)'!$C26,Trabajo!$A:$A,'Trab_Sectores_productivos (2)'!$A26),2)</f>
        <v>0.01</v>
      </c>
      <c r="BN26" s="340">
        <f>ROUND(SUMIFS(Trabajo!$T:$T,Trabajo!$E:$E,'Trab_Sectores_productivos (2)'!DG$1,Trabajo!$C:$C,'Trab_Sectores_productivos (2)'!$C26,Trabajo!$A:$A,'Trab_Sectores_productivos (2)'!$A26),2)</f>
        <v>0.03</v>
      </c>
      <c r="BO26" s="340">
        <f>ROUND(SUMIFS(Trabajo!$T:$T,Trabajo!$E:$E,'Trab_Sectores_productivos (2)'!DH$1,Trabajo!$C:$C,'Trab_Sectores_productivos (2)'!$C26,Trabajo!$A:$A,'Trab_Sectores_productivos (2)'!$A26),2)</f>
        <v>0.03</v>
      </c>
      <c r="BP26" s="340">
        <f>ROUND(SUMIFS(Trabajo!$T:$T,Trabajo!$E:$E,'Trab_Sectores_productivos (2)'!DI$1,Trabajo!$C:$C,'Trab_Sectores_productivos (2)'!$C26,Trabajo!$A:$A,'Trab_Sectores_productivos (2)'!$A26),2)</f>
        <v>0.01</v>
      </c>
      <c r="BQ26" s="340">
        <f>ROUND(SUMIFS(Trabajo!$T:$T,Trabajo!$E:$E,'Trab_Sectores_productivos (2)'!DJ$1,Trabajo!$C:$C,'Trab_Sectores_productivos (2)'!$C26,Trabajo!$A:$A,'Trab_Sectores_productivos (2)'!$A26),2)</f>
        <v>0.06</v>
      </c>
      <c r="BR26" s="340">
        <f>ROUND(SUMIFS(Trabajo!$T:$T,Trabajo!$E:$E,'Trab_Sectores_productivos (2)'!DK$1,Trabajo!$C:$C,'Trab_Sectores_productivos (2)'!$C26,Trabajo!$A:$A,'Trab_Sectores_productivos (2)'!$A26),2)</f>
        <v>0.12</v>
      </c>
      <c r="BS26" s="340">
        <f>ROUND(SUMIFS(Trabajo!$T:$T,Trabajo!$E:$E,'Trab_Sectores_productivos (2)'!DL$1,Trabajo!$C:$C,'Trab_Sectores_productivos (2)'!$C26,Trabajo!$A:$A,'Trab_Sectores_productivos (2)'!$A26),2)</f>
        <v>0.53</v>
      </c>
      <c r="BT26" s="340">
        <f>ROUND(SUMIFS(Trabajo!$T:$T,Trabajo!$E:$E,'Trab_Sectores_productivos (2)'!DM$1,Trabajo!$C:$C,'Trab_Sectores_productivos (2)'!$C26,Trabajo!$A:$A,'Trab_Sectores_productivos (2)'!$A26),2)</f>
        <v>0.06</v>
      </c>
      <c r="BU26" s="340">
        <f>ROUND(SUMIFS(Trabajo!$T:$T,Trabajo!$E:$E,'Trab_Sectores_productivos (2)'!DN$1,Trabajo!$C:$C,'Trab_Sectores_productivos (2)'!$C26,Trabajo!$A:$A,'Trab_Sectores_productivos (2)'!$A26),2)</f>
        <v>7.0000000000000007E-2</v>
      </c>
      <c r="BV26" s="340">
        <f>ROUND(SUMIFS(Trabajo!$T:$T,Trabajo!$E:$E,'Trab_Sectores_productivos (2)'!DO$1,Trabajo!$C:$C,'Trab_Sectores_productivos (2)'!$C26,Trabajo!$A:$A,'Trab_Sectores_productivos (2)'!$A26),2)</f>
        <v>0.06</v>
      </c>
      <c r="BW26" s="340">
        <f>ROUND(SUMIFS(Trabajo!$T:$T,Trabajo!$E:$E,'Trab_Sectores_productivos (2)'!DP$1,Trabajo!$C:$C,'Trab_Sectores_productivos (2)'!$C26,Trabajo!$A:$A,'Trab_Sectores_productivos (2)'!$A26),2)</f>
        <v>0.03</v>
      </c>
      <c r="BX26" s="340">
        <f>ROUND(SUMIFS(Trabajo!$T:$T,Trabajo!$E:$E,'Trab_Sectores_productivos (2)'!DQ$1,Trabajo!$C:$C,'Trab_Sectores_productivos (2)'!$C26,Trabajo!$A:$A,'Trab_Sectores_productivos (2)'!$A26),2)</f>
        <v>7.0000000000000007E-2</v>
      </c>
      <c r="BY26" s="340">
        <f>ROUND(SUMIFS(Trabajo!$T:$T,Trabajo!$E:$E,'Trab_Sectores_productivos (2)'!DR$1,Trabajo!$C:$C,'Trab_Sectores_productivos (2)'!$C26,Trabajo!$A:$A,'Trab_Sectores_productivos (2)'!$A26),2)</f>
        <v>0.01</v>
      </c>
      <c r="BZ26" s="340">
        <f>ROUND(SUMIFS(Trabajo!$T:$T,Trabajo!$E:$E,'Trab_Sectores_productivos (2)'!DS$1,Trabajo!$C:$C,'Trab_Sectores_productivos (2)'!$C26,Trabajo!$A:$A,'Trab_Sectores_productivos (2)'!$A26),2)</f>
        <v>0.01</v>
      </c>
      <c r="CA26" s="341">
        <f>ROUND(SUMIFS(Trabajo!$U:$U,Trabajo!$E:$E,'Trab_Sectores_productivos (2)'!DE$1,Trabajo!$C:$C,'Trab_Sectores_productivos (2)'!$C26,Trabajo!$A:$A,'Trab_Sectores_productivos (2)'!$A26),2)</f>
        <v>20.16</v>
      </c>
      <c r="CB26" s="341">
        <f>ROUND(SUMIFS(Trabajo!$U:$U,Trabajo!$E:$E,'Trab_Sectores_productivos (2)'!DF$1,Trabajo!$C:$C,'Trab_Sectores_productivos (2)'!$C26,Trabajo!$A:$A,'Trab_Sectores_productivos (2)'!$A26),2)</f>
        <v>1.2</v>
      </c>
      <c r="CC26" s="341">
        <f>ROUND(SUMIFS(Trabajo!$U:$U,Trabajo!$E:$E,'Trab_Sectores_productivos (2)'!DG$1,Trabajo!$C:$C,'Trab_Sectores_productivos (2)'!$C26,Trabajo!$A:$A,'Trab_Sectores_productivos (2)'!$A26),2)</f>
        <v>4.38</v>
      </c>
      <c r="CD26" s="341">
        <f>ROUND(SUMIFS(Trabajo!$U:$U,Trabajo!$E:$E,'Trab_Sectores_productivos (2)'!DH$1,Trabajo!$C:$C,'Trab_Sectores_productivos (2)'!$C26,Trabajo!$A:$A,'Trab_Sectores_productivos (2)'!$A26),2)</f>
        <v>4.4800000000000004</v>
      </c>
      <c r="CE26" s="341">
        <f>ROUND(SUMIFS(Trabajo!$U:$U,Trabajo!$E:$E,'Trab_Sectores_productivos (2)'!DI$1,Trabajo!$C:$C,'Trab_Sectores_productivos (2)'!$C26,Trabajo!$A:$A,'Trab_Sectores_productivos (2)'!$A26),2)</f>
        <v>2.1</v>
      </c>
      <c r="CF26" s="341">
        <f>ROUND(SUMIFS(Trabajo!$U:$U,Trabajo!$E:$E,'Trab_Sectores_productivos (2)'!DJ$1,Trabajo!$C:$C,'Trab_Sectores_productivos (2)'!$C26,Trabajo!$A:$A,'Trab_Sectores_productivos (2)'!$A26),2)</f>
        <v>9.23</v>
      </c>
      <c r="CG26" s="341">
        <f>ROUND(SUMIFS(Trabajo!$U:$U,Trabajo!$E:$E,'Trab_Sectores_productivos (2)'!DK$1,Trabajo!$C:$C,'Trab_Sectores_productivos (2)'!$C26,Trabajo!$A:$A,'Trab_Sectores_productivos (2)'!$A26),2)</f>
        <v>18.96</v>
      </c>
      <c r="CH26" s="341">
        <f>ROUND(SUMIFS(Trabajo!$U:$U,Trabajo!$E:$E,'Trab_Sectores_productivos (2)'!DL$1,Trabajo!$C:$C,'Trab_Sectores_productivos (2)'!$C26,Trabajo!$A:$A,'Trab_Sectores_productivos (2)'!$A26),2)</f>
        <v>81.06</v>
      </c>
      <c r="CI26" s="341">
        <f>ROUND(SUMIFS(Trabajo!$U:$U,Trabajo!$E:$E,'Trab_Sectores_productivos (2)'!DM$1,Trabajo!$C:$C,'Trab_Sectores_productivos (2)'!$C26,Trabajo!$A:$A,'Trab_Sectores_productivos (2)'!$A26),2)</f>
        <v>8.77</v>
      </c>
      <c r="CJ26" s="341">
        <f>ROUND(SUMIFS(Trabajo!$U:$U,Trabajo!$E:$E,'Trab_Sectores_productivos (2)'!DN$1,Trabajo!$C:$C,'Trab_Sectores_productivos (2)'!$C26,Trabajo!$A:$A,'Trab_Sectores_productivos (2)'!$A26),2)</f>
        <v>10.32</v>
      </c>
      <c r="CK26" s="341">
        <f>ROUND(SUMIFS(Trabajo!$U:$U,Trabajo!$E:$E,'Trab_Sectores_productivos (2)'!DO$1,Trabajo!$C:$C,'Trab_Sectores_productivos (2)'!$C26,Trabajo!$A:$A,'Trab_Sectores_productivos (2)'!$A26),2)</f>
        <v>9.8800000000000008</v>
      </c>
      <c r="CL26" s="341">
        <f>ROUND(SUMIFS(Trabajo!$U:$U,Trabajo!$E:$E,'Trab_Sectores_productivos (2)'!DP$1,Trabajo!$C:$C,'Trab_Sectores_productivos (2)'!$C26,Trabajo!$A:$A,'Trab_Sectores_productivos (2)'!$A26),2)</f>
        <v>4.84</v>
      </c>
      <c r="CM26" s="341">
        <f>ROUND(SUMIFS(Trabajo!$U:$U,Trabajo!$E:$E,'Trab_Sectores_productivos (2)'!DQ$1,Trabajo!$C:$C,'Trab_Sectores_productivos (2)'!$C26,Trabajo!$A:$A,'Trab_Sectores_productivos (2)'!$A26),2)</f>
        <v>11.46</v>
      </c>
      <c r="CN26" s="341">
        <f>ROUND(SUMIFS(Trabajo!$U:$U,Trabajo!$E:$E,'Trab_Sectores_productivos (2)'!DR$1,Trabajo!$C:$C,'Trab_Sectores_productivos (2)'!$C26,Trabajo!$A:$A,'Trab_Sectores_productivos (2)'!$A26),2)</f>
        <v>1.51</v>
      </c>
      <c r="CO26" s="341">
        <f>ROUND(SUMIFS(Trabajo!$U:$U,Trabajo!$E:$E,'Trab_Sectores_productivos (2)'!DS$1,Trabajo!$C:$C,'Trab_Sectores_productivos (2)'!$C26,Trabajo!$A:$A,'Trab_Sectores_productivos (2)'!$A26),2)</f>
        <v>1.77</v>
      </c>
      <c r="CP26" s="340">
        <f>ROUND(SUMIFS(Trabajo!$V:$V,Trabajo!$E:$E,'Trab_Sectores_productivos (2)'!DE$1,Trabajo!$C:$C,'Trab_Sectores_productivos (2)'!$C26,Trabajo!$A:$A,'Trab_Sectores_productivos (2)'!$A26),2)</f>
        <v>1.9</v>
      </c>
      <c r="CQ26" s="340">
        <f>ROUND(SUMIFS(Trabajo!$V:$V,Trabajo!$E:$E,'Trab_Sectores_productivos (2)'!DF$1,Trabajo!$C:$C,'Trab_Sectores_productivos (2)'!$C26,Trabajo!$A:$A,'Trab_Sectores_productivos (2)'!$A26),2)</f>
        <v>0.11</v>
      </c>
      <c r="CR26" s="340">
        <f>ROUND(SUMIFS(Trabajo!$V:$V,Trabajo!$E:$E,'Trab_Sectores_productivos (2)'!DG$1,Trabajo!$C:$C,'Trab_Sectores_productivos (2)'!$C26,Trabajo!$A:$A,'Trab_Sectores_productivos (2)'!$A26),2)</f>
        <v>0.41</v>
      </c>
      <c r="CS26" s="340">
        <f>ROUND(SUMIFS(Trabajo!$V:$V,Trabajo!$E:$E,'Trab_Sectores_productivos (2)'!DH$1,Trabajo!$C:$C,'Trab_Sectores_productivos (2)'!$C26,Trabajo!$A:$A,'Trab_Sectores_productivos (2)'!$A26),2)</f>
        <v>0.42</v>
      </c>
      <c r="CT26" s="340">
        <f>ROUND(SUMIFS(Trabajo!$V:$V,Trabajo!$E:$E,'Trab_Sectores_productivos (2)'!DI$1,Trabajo!$C:$C,'Trab_Sectores_productivos (2)'!$C26,Trabajo!$A:$A,'Trab_Sectores_productivos (2)'!$A26),2)</f>
        <v>0.2</v>
      </c>
      <c r="CU26" s="340">
        <f>ROUND(SUMIFS(Trabajo!$V:$V,Trabajo!$E:$E,'Trab_Sectores_productivos (2)'!DJ$1,Trabajo!$C:$C,'Trab_Sectores_productivos (2)'!$C26,Trabajo!$A:$A,'Trab_Sectores_productivos (2)'!$A26),2)</f>
        <v>0.87</v>
      </c>
      <c r="CV26" s="340">
        <f>ROUND(SUMIFS(Trabajo!$V:$V,Trabajo!$E:$E,'Trab_Sectores_productivos (2)'!DK$1,Trabajo!$C:$C,'Trab_Sectores_productivos (2)'!$C26,Trabajo!$A:$A,'Trab_Sectores_productivos (2)'!$A26),2)</f>
        <v>1.79</v>
      </c>
      <c r="CW26" s="340">
        <f>ROUND(SUMIFS(Trabajo!$V:$V,Trabajo!$E:$E,'Trab_Sectores_productivos (2)'!DL$1,Trabajo!$C:$C,'Trab_Sectores_productivos (2)'!$C26,Trabajo!$A:$A,'Trab_Sectores_productivos (2)'!$A26),2)</f>
        <v>7.63</v>
      </c>
      <c r="CX26" s="340">
        <f>ROUND(SUMIFS(Trabajo!$V:$V,Trabajo!$E:$E,'Trab_Sectores_productivos (2)'!DM$1,Trabajo!$C:$C,'Trab_Sectores_productivos (2)'!$C26,Trabajo!$A:$A,'Trab_Sectores_productivos (2)'!$A26),2)</f>
        <v>0.83</v>
      </c>
      <c r="CY26" s="340">
        <f>ROUND(SUMIFS(Trabajo!$V:$V,Trabajo!$E:$E,'Trab_Sectores_productivos (2)'!DN$1,Trabajo!$C:$C,'Trab_Sectores_productivos (2)'!$C26,Trabajo!$A:$A,'Trab_Sectores_productivos (2)'!$A26),2)</f>
        <v>0.97</v>
      </c>
      <c r="CZ26" s="340">
        <f>ROUND(SUMIFS(Trabajo!$V:$V,Trabajo!$E:$E,'Trab_Sectores_productivos (2)'!DO$1,Trabajo!$C:$C,'Trab_Sectores_productivos (2)'!$C26,Trabajo!$A:$A,'Trab_Sectores_productivos (2)'!$A26),2)</f>
        <v>0.93</v>
      </c>
      <c r="DA26" s="340">
        <f>ROUND(SUMIFS(Trabajo!$V:$V,Trabajo!$E:$E,'Trab_Sectores_productivos (2)'!DP$1,Trabajo!$C:$C,'Trab_Sectores_productivos (2)'!$C26,Trabajo!$A:$A,'Trab_Sectores_productivos (2)'!$A26),2)</f>
        <v>0.46</v>
      </c>
      <c r="DB26" s="340">
        <f>ROUND(SUMIFS(Trabajo!$V:$V,Trabajo!$E:$E,'Trab_Sectores_productivos (2)'!DQ$1,Trabajo!$C:$C,'Trab_Sectores_productivos (2)'!$C26,Trabajo!$A:$A,'Trab_Sectores_productivos (2)'!$A26),2)</f>
        <v>1.08</v>
      </c>
      <c r="DC26" s="340">
        <f>ROUND(SUMIFS(Trabajo!$V:$V,Trabajo!$E:$E,'Trab_Sectores_productivos (2)'!DR$1,Trabajo!$C:$C,'Trab_Sectores_productivos (2)'!$C26,Trabajo!$A:$A,'Trab_Sectores_productivos (2)'!$A26),2)</f>
        <v>0.14000000000000001</v>
      </c>
      <c r="DD26" s="340">
        <f>ROUND(SUMIFS(Trabajo!$V:$V,Trabajo!$E:$E,'Trab_Sectores_productivos (2)'!DS$1,Trabajo!$C:$C,'Trab_Sectores_productivos (2)'!$C26,Trabajo!$A:$A,'Trab_Sectores_productivos (2)'!$A26),2)</f>
        <v>0.17</v>
      </c>
    </row>
    <row r="27" spans="1:123">
      <c r="A27" s="137">
        <v>2015</v>
      </c>
      <c r="B27" s="137">
        <v>2</v>
      </c>
      <c r="C27" s="137" t="s">
        <v>120</v>
      </c>
      <c r="D27" s="340">
        <f>ROUND(SUMIFS(Trabajo!$P:$P,Trabajo!$E:$E,'Trab_Sectores_productivos (2)'!DE$1,Trabajo!$C:$C,'Trab_Sectores_productivos (2)'!$C27,Trabajo!$A:$A,'Trab_Sectores_productivos (2)'!$A27),2)</f>
        <v>24.83</v>
      </c>
      <c r="E27" s="340">
        <f>ROUND(SUMIFS(Trabajo!$P:$P,Trabajo!$E:$E,'Trab_Sectores_productivos (2)'!DF$1,Trabajo!$C:$C,'Trab_Sectores_productivos (2)'!$C27,Trabajo!$A:$A,'Trab_Sectores_productivos (2)'!$A27),2)</f>
        <v>1.29</v>
      </c>
      <c r="F27" s="340">
        <f>ROUND(SUMIFS(Trabajo!$P:$P,Trabajo!$E:$E,'Trab_Sectores_productivos (2)'!DG$1,Trabajo!$C:$C,'Trab_Sectores_productivos (2)'!$C27,Trabajo!$A:$A,'Trab_Sectores_productivos (2)'!$A27),2)</f>
        <v>5.0599999999999996</v>
      </c>
      <c r="G27" s="340">
        <f>ROUND(SUMIFS(Trabajo!$P:$P,Trabajo!$E:$E,'Trab_Sectores_productivos (2)'!DH$1,Trabajo!$C:$C,'Trab_Sectores_productivos (2)'!$C27,Trabajo!$A:$A,'Trab_Sectores_productivos (2)'!$A27),2)</f>
        <v>4.8099999999999996</v>
      </c>
      <c r="H27" s="340">
        <f>ROUND(SUMIFS(Trabajo!$P:$P,Trabajo!$E:$E,'Trab_Sectores_productivos (2)'!DI$1,Trabajo!$C:$C,'Trab_Sectores_productivos (2)'!$C27,Trabajo!$A:$A,'Trab_Sectores_productivos (2)'!$A27),2)</f>
        <v>2.73</v>
      </c>
      <c r="I27" s="340">
        <f>ROUND(SUMIFS(Trabajo!$P:$P,Trabajo!$E:$E,'Trab_Sectores_productivos (2)'!DJ$1,Trabajo!$C:$C,'Trab_Sectores_productivos (2)'!$C27,Trabajo!$A:$A,'Trab_Sectores_productivos (2)'!$A27),2)</f>
        <v>11.5</v>
      </c>
      <c r="J27" s="340">
        <f>ROUND(SUMIFS(Trabajo!$P:$P,Trabajo!$E:$E,'Trab_Sectores_productivos (2)'!DK$1,Trabajo!$C:$C,'Trab_Sectores_productivos (2)'!$C27,Trabajo!$A:$A,'Trab_Sectores_productivos (2)'!$A27),2)</f>
        <v>22.62</v>
      </c>
      <c r="K27" s="340">
        <f>ROUND(SUMIFS(Trabajo!$P:$P,Trabajo!$E:$E,'Trab_Sectores_productivos (2)'!DL$1,Trabajo!$C:$C,'Trab_Sectores_productivos (2)'!$C27,Trabajo!$A:$A,'Trab_Sectores_productivos (2)'!$A27),2)</f>
        <v>100.54</v>
      </c>
      <c r="L27" s="340">
        <f>ROUND(SUMIFS(Trabajo!$P:$P,Trabajo!$E:$E,'Trab_Sectores_productivos (2)'!DM$1,Trabajo!$C:$C,'Trab_Sectores_productivos (2)'!$C27,Trabajo!$A:$A,'Trab_Sectores_productivos (2)'!$A27),2)</f>
        <v>10.89</v>
      </c>
      <c r="M27" s="340">
        <f>ROUND(SUMIFS(Trabajo!$P:$P,Trabajo!$E:$E,'Trab_Sectores_productivos (2)'!DN$1,Trabajo!$C:$C,'Trab_Sectores_productivos (2)'!$C27,Trabajo!$A:$A,'Trab_Sectores_productivos (2)'!$A27),2)</f>
        <v>12.84</v>
      </c>
      <c r="N27" s="340">
        <f>ROUND(SUMIFS(Trabajo!$P:$P,Trabajo!$E:$E,'Trab_Sectores_productivos (2)'!DO$1,Trabajo!$C:$C,'Trab_Sectores_productivos (2)'!$C27,Trabajo!$A:$A,'Trab_Sectores_productivos (2)'!$A27),2)</f>
        <v>12.33</v>
      </c>
      <c r="O27" s="340">
        <f>ROUND(SUMIFS(Trabajo!$P:$P,Trabajo!$E:$E,'Trab_Sectores_productivos (2)'!DP$1,Trabajo!$C:$C,'Trab_Sectores_productivos (2)'!$C27,Trabajo!$A:$A,'Trab_Sectores_productivos (2)'!$A27),2)</f>
        <v>5.99</v>
      </c>
      <c r="P27" s="340">
        <f>ROUND(SUMIFS(Trabajo!$P:$P,Trabajo!$E:$E,'Trab_Sectores_productivos (2)'!DQ$1,Trabajo!$C:$C,'Trab_Sectores_productivos (2)'!$C27,Trabajo!$A:$A,'Trab_Sectores_productivos (2)'!$A27),2)</f>
        <v>13.39</v>
      </c>
      <c r="Q27" s="340">
        <f>ROUND(SUMIFS(Trabajo!$P:$P,Trabajo!$E:$E,'Trab_Sectores_productivos (2)'!DR$1,Trabajo!$C:$C,'Trab_Sectores_productivos (2)'!$C27,Trabajo!$A:$A,'Trab_Sectores_productivos (2)'!$A27),2)</f>
        <v>1.92</v>
      </c>
      <c r="R27" s="340">
        <f>ROUND(SUMIFS(Trabajo!$P:$P,Trabajo!$E:$E,'Trab_Sectores_productivos (2)'!DS$1,Trabajo!$C:$C,'Trab_Sectores_productivos (2)'!$C27,Trabajo!$A:$A,'Trab_Sectores_productivos (2)'!$A27),2)</f>
        <v>1.94</v>
      </c>
      <c r="S27" s="341">
        <f>ROUND(SUMIFS(Trabajo!$Q:$Q,Trabajo!$E:$E,'Trab_Sectores_productivos (2)'!DE$1,Trabajo!$C:$C,'Trab_Sectores_productivos (2)'!$C27,Trabajo!$A:$A,'Trab_Sectores_productivos (2)'!$A27),2)</f>
        <v>12.51</v>
      </c>
      <c r="T27" s="341">
        <f>ROUND(SUMIFS(Trabajo!$Q:$Q,Trabajo!$E:$E,'Trab_Sectores_productivos (2)'!DF$1,Trabajo!$C:$C,'Trab_Sectores_productivos (2)'!$C27,Trabajo!$A:$A,'Trab_Sectores_productivos (2)'!$A27),2)</f>
        <v>0.65</v>
      </c>
      <c r="U27" s="341">
        <f>ROUND(SUMIFS(Trabajo!$Q:$Q,Trabajo!$E:$E,'Trab_Sectores_productivos (2)'!DG$1,Trabajo!$C:$C,'Trab_Sectores_productivos (2)'!$C27,Trabajo!$A:$A,'Trab_Sectores_productivos (2)'!$A27),2)</f>
        <v>2.5499999999999998</v>
      </c>
      <c r="V27" s="341">
        <f>ROUND(SUMIFS(Trabajo!$Q:$Q,Trabajo!$E:$E,'Trab_Sectores_productivos (2)'!DH$1,Trabajo!$C:$C,'Trab_Sectores_productivos (2)'!$C27,Trabajo!$A:$A,'Trab_Sectores_productivos (2)'!$A27),2)</f>
        <v>2.4300000000000002</v>
      </c>
      <c r="W27" s="341">
        <f>ROUND(SUMIFS(Trabajo!$Q:$Q,Trabajo!$E:$E,'Trab_Sectores_productivos (2)'!DI$1,Trabajo!$C:$C,'Trab_Sectores_productivos (2)'!$C27,Trabajo!$A:$A,'Trab_Sectores_productivos (2)'!$A27),2)</f>
        <v>1.38</v>
      </c>
      <c r="X27" s="341">
        <f>ROUND(SUMIFS(Trabajo!$Q:$Q,Trabajo!$E:$E,'Trab_Sectores_productivos (2)'!DJ$1,Trabajo!$C:$C,'Trab_Sectores_productivos (2)'!$C27,Trabajo!$A:$A,'Trab_Sectores_productivos (2)'!$A27),2)</f>
        <v>5.8</v>
      </c>
      <c r="Y27" s="341">
        <f>ROUND(SUMIFS(Trabajo!$Q:$Q,Trabajo!$E:$E,'Trab_Sectores_productivos (2)'!DK$1,Trabajo!$C:$C,'Trab_Sectores_productivos (2)'!$C27,Trabajo!$A:$A,'Trab_Sectores_productivos (2)'!$A27),2)</f>
        <v>11.4</v>
      </c>
      <c r="Z27" s="341">
        <f>ROUND(SUMIFS(Trabajo!$Q:$Q,Trabajo!$E:$E,'Trab_Sectores_productivos (2)'!DL$1,Trabajo!$C:$C,'Trab_Sectores_productivos (2)'!$C27,Trabajo!$A:$A,'Trab_Sectores_productivos (2)'!$A27),2)</f>
        <v>50.68</v>
      </c>
      <c r="AA27" s="341">
        <f>ROUND(SUMIFS(Trabajo!$Q:$Q,Trabajo!$E:$E,'Trab_Sectores_productivos (2)'!DM$1,Trabajo!$C:$C,'Trab_Sectores_productivos (2)'!$C27,Trabajo!$A:$A,'Trab_Sectores_productivos (2)'!$A27),2)</f>
        <v>5.49</v>
      </c>
      <c r="AB27" s="341">
        <f>ROUND(SUMIFS(Trabajo!$Q:$Q,Trabajo!$E:$E,'Trab_Sectores_productivos (2)'!DN$1,Trabajo!$C:$C,'Trab_Sectores_productivos (2)'!$C27,Trabajo!$A:$A,'Trab_Sectores_productivos (2)'!$A27),2)</f>
        <v>6.47</v>
      </c>
      <c r="AC27" s="341">
        <f>ROUND(SUMIFS(Trabajo!$Q:$Q,Trabajo!$E:$E,'Trab_Sectores_productivos (2)'!DO$1,Trabajo!$C:$C,'Trab_Sectores_productivos (2)'!$C27,Trabajo!$A:$A,'Trab_Sectores_productivos (2)'!$A27),2)</f>
        <v>6.21</v>
      </c>
      <c r="AD27" s="341">
        <f>ROUND(SUMIFS(Trabajo!$Q:$Q,Trabajo!$E:$E,'Trab_Sectores_productivos (2)'!DP$1,Trabajo!$C:$C,'Trab_Sectores_productivos (2)'!$C27,Trabajo!$A:$A,'Trab_Sectores_productivos (2)'!$A27),2)</f>
        <v>3.02</v>
      </c>
      <c r="AE27" s="341">
        <f>ROUND(SUMIFS(Trabajo!$Q:$Q,Trabajo!$E:$E,'Trab_Sectores_productivos (2)'!DQ$1,Trabajo!$C:$C,'Trab_Sectores_productivos (2)'!$C27,Trabajo!$A:$A,'Trab_Sectores_productivos (2)'!$A27),2)</f>
        <v>6.75</v>
      </c>
      <c r="AF27" s="341">
        <f>ROUND(SUMIFS(Trabajo!$Q:$Q,Trabajo!$E:$E,'Trab_Sectores_productivos (2)'!DR$1,Trabajo!$C:$C,'Trab_Sectores_productivos (2)'!$C27,Trabajo!$A:$A,'Trab_Sectores_productivos (2)'!$A27),2)</f>
        <v>0.97</v>
      </c>
      <c r="AG27" s="341">
        <f>ROUND(SUMIFS(Trabajo!$Q:$Q,Trabajo!$E:$E,'Trab_Sectores_productivos (2)'!DS$1,Trabajo!$C:$C,'Trab_Sectores_productivos (2)'!$C27,Trabajo!$A:$A,'Trab_Sectores_productivos (2)'!$A27),2)</f>
        <v>0.98</v>
      </c>
      <c r="AH27" s="340">
        <f>ROUND(SUMIFS(Trabajo!$R:$R,Trabajo!$E:$E,'Trab_Sectores_productivos (2)'!DE$1,Trabajo!$C:$C,'Trab_Sectores_productivos (2)'!$C27,Trabajo!$A:$A,'Trab_Sectores_productivos (2)'!$A27),2)</f>
        <v>9.68</v>
      </c>
      <c r="AI27" s="340">
        <f>ROUND(SUMIFS(Trabajo!$R:$R,Trabajo!$E:$E,'Trab_Sectores_productivos (2)'!DF$1,Trabajo!$C:$C,'Trab_Sectores_productivos (2)'!$C27,Trabajo!$A:$A,'Trab_Sectores_productivos (2)'!$A27),2)</f>
        <v>0.5</v>
      </c>
      <c r="AJ27" s="340">
        <f>ROUND(SUMIFS(Trabajo!$R:$R,Trabajo!$E:$E,'Trab_Sectores_productivos (2)'!DG$1,Trabajo!$C:$C,'Trab_Sectores_productivos (2)'!$C27,Trabajo!$A:$A,'Trab_Sectores_productivos (2)'!$A27),2)</f>
        <v>1.97</v>
      </c>
      <c r="AK27" s="340">
        <f>ROUND(SUMIFS(Trabajo!$R:$R,Trabajo!$E:$E,'Trab_Sectores_productivos (2)'!DH$1,Trabajo!$C:$C,'Trab_Sectores_productivos (2)'!$C27,Trabajo!$A:$A,'Trab_Sectores_productivos (2)'!$A27),2)</f>
        <v>1.88</v>
      </c>
      <c r="AL27" s="340">
        <f>ROUND(SUMIFS(Trabajo!$R:$R,Trabajo!$E:$E,'Trab_Sectores_productivos (2)'!DI$1,Trabajo!$C:$C,'Trab_Sectores_productivos (2)'!$C27,Trabajo!$A:$A,'Trab_Sectores_productivos (2)'!$A27),2)</f>
        <v>1.06</v>
      </c>
      <c r="AM27" s="340">
        <f>ROUND(SUMIFS(Trabajo!$R:$R,Trabajo!$E:$E,'Trab_Sectores_productivos (2)'!DJ$1,Trabajo!$C:$C,'Trab_Sectores_productivos (2)'!$C27,Trabajo!$A:$A,'Trab_Sectores_productivos (2)'!$A27),2)</f>
        <v>4.4800000000000004</v>
      </c>
      <c r="AN27" s="340">
        <f>ROUND(SUMIFS(Trabajo!$R:$R,Trabajo!$E:$E,'Trab_Sectores_productivos (2)'!DK$1,Trabajo!$C:$C,'Trab_Sectores_productivos (2)'!$C27,Trabajo!$A:$A,'Trab_Sectores_productivos (2)'!$A27),2)</f>
        <v>8.82</v>
      </c>
      <c r="AO27" s="340">
        <f>ROUND(SUMIFS(Trabajo!$R:$R,Trabajo!$E:$E,'Trab_Sectores_productivos (2)'!DL$1,Trabajo!$C:$C,'Trab_Sectores_productivos (2)'!$C27,Trabajo!$A:$A,'Trab_Sectores_productivos (2)'!$A27),2)</f>
        <v>39.18</v>
      </c>
      <c r="AP27" s="340">
        <f>ROUND(SUMIFS(Trabajo!$R:$R,Trabajo!$E:$E,'Trab_Sectores_productivos (2)'!DM$1,Trabajo!$C:$C,'Trab_Sectores_productivos (2)'!$C27,Trabajo!$A:$A,'Trab_Sectores_productivos (2)'!$A27),2)</f>
        <v>4.24</v>
      </c>
      <c r="AQ27" s="340">
        <f>ROUND(SUMIFS(Trabajo!$R:$R,Trabajo!$E:$E,'Trab_Sectores_productivos (2)'!DN$1,Trabajo!$C:$C,'Trab_Sectores_productivos (2)'!$C27,Trabajo!$A:$A,'Trab_Sectores_productivos (2)'!$A27),2)</f>
        <v>5</v>
      </c>
      <c r="AR27" s="340">
        <f>ROUND(SUMIFS(Trabajo!$R:$R,Trabajo!$E:$E,'Trab_Sectores_productivos (2)'!DO$1,Trabajo!$C:$C,'Trab_Sectores_productivos (2)'!$C27,Trabajo!$A:$A,'Trab_Sectores_productivos (2)'!$A27),2)</f>
        <v>4.8</v>
      </c>
      <c r="AS27" s="340">
        <f>ROUND(SUMIFS(Trabajo!$R:$R,Trabajo!$E:$E,'Trab_Sectores_productivos (2)'!DP$1,Trabajo!$C:$C,'Trab_Sectores_productivos (2)'!$C27,Trabajo!$A:$A,'Trab_Sectores_productivos (2)'!$A27),2)</f>
        <v>2.34</v>
      </c>
      <c r="AT27" s="340">
        <f>ROUND(SUMIFS(Trabajo!$R:$R,Trabajo!$E:$E,'Trab_Sectores_productivos (2)'!DQ$1,Trabajo!$C:$C,'Trab_Sectores_productivos (2)'!$C27,Trabajo!$A:$A,'Trab_Sectores_productivos (2)'!$A27),2)</f>
        <v>5.22</v>
      </c>
      <c r="AU27" s="340">
        <f>ROUND(SUMIFS(Trabajo!$R:$R,Trabajo!$E:$E,'Trab_Sectores_productivos (2)'!DR$1,Trabajo!$C:$C,'Trab_Sectores_productivos (2)'!$C27,Trabajo!$A:$A,'Trab_Sectores_productivos (2)'!$A27),2)</f>
        <v>0.75</v>
      </c>
      <c r="AV27" s="340">
        <f>ROUND(SUMIFS(Trabajo!$R:$R,Trabajo!$E:$E,'Trab_Sectores_productivos (2)'!DS$1,Trabajo!$C:$C,'Trab_Sectores_productivos (2)'!$C27,Trabajo!$A:$A,'Trab_Sectores_productivos (2)'!$A27),2)</f>
        <v>0.76</v>
      </c>
      <c r="AW27" s="341">
        <f>ROUND(SUMIFS(Trabajo!$S:$S,Trabajo!$E:$E,'Trab_Sectores_productivos (2)'!DE$1,Trabajo!$C:$C,'Trab_Sectores_productivos (2)'!$C27,Trabajo!$A:$A,'Trab_Sectores_productivos (2)'!$A27),2)</f>
        <v>0.57999999999999996</v>
      </c>
      <c r="AX27" s="341">
        <f>ROUND(SUMIFS(Trabajo!$S:$S,Trabajo!$E:$E,'Trab_Sectores_productivos (2)'!DF$1,Trabajo!$C:$C,'Trab_Sectores_productivos (2)'!$C27,Trabajo!$A:$A,'Trab_Sectores_productivos (2)'!$A27),2)</f>
        <v>0.03</v>
      </c>
      <c r="AY27" s="341">
        <f>ROUND(SUMIFS(Trabajo!$S:$S,Trabajo!$E:$E,'Trab_Sectores_productivos (2)'!DG$1,Trabajo!$C:$C,'Trab_Sectores_productivos (2)'!$C27,Trabajo!$A:$A,'Trab_Sectores_productivos (2)'!$A27),2)</f>
        <v>0.12</v>
      </c>
      <c r="AZ27" s="341">
        <f>ROUND(SUMIFS(Trabajo!$S:$S,Trabajo!$E:$E,'Trab_Sectores_productivos (2)'!DH$1,Trabajo!$C:$C,'Trab_Sectores_productivos (2)'!$C27,Trabajo!$A:$A,'Trab_Sectores_productivos (2)'!$A27),2)</f>
        <v>0.11</v>
      </c>
      <c r="BA27" s="341">
        <f>ROUND(SUMIFS(Trabajo!$S:$S,Trabajo!$E:$E,'Trab_Sectores_productivos (2)'!DI$1,Trabajo!$C:$C,'Trab_Sectores_productivos (2)'!$C27,Trabajo!$A:$A,'Trab_Sectores_productivos (2)'!$A27),2)</f>
        <v>0.06</v>
      </c>
      <c r="BB27" s="341">
        <f>ROUND(SUMIFS(Trabajo!$S:$S,Trabajo!$E:$E,'Trab_Sectores_productivos (2)'!DJ$1,Trabajo!$C:$C,'Trab_Sectores_productivos (2)'!$C27,Trabajo!$A:$A,'Trab_Sectores_productivos (2)'!$A27),2)</f>
        <v>0.27</v>
      </c>
      <c r="BC27" s="341">
        <f>ROUND(SUMIFS(Trabajo!$S:$S,Trabajo!$E:$E,'Trab_Sectores_productivos (2)'!DK$1,Trabajo!$C:$C,'Trab_Sectores_productivos (2)'!$C27,Trabajo!$A:$A,'Trab_Sectores_productivos (2)'!$A27),2)</f>
        <v>0.53</v>
      </c>
      <c r="BD27" s="341">
        <f>ROUND(SUMIFS(Trabajo!$S:$S,Trabajo!$E:$E,'Trab_Sectores_productivos (2)'!DL$1,Trabajo!$C:$C,'Trab_Sectores_productivos (2)'!$C27,Trabajo!$A:$A,'Trab_Sectores_productivos (2)'!$A27),2)</f>
        <v>2.37</v>
      </c>
      <c r="BE27" s="341">
        <f>ROUND(SUMIFS(Trabajo!$S:$S,Trabajo!$E:$E,'Trab_Sectores_productivos (2)'!DM$1,Trabajo!$C:$C,'Trab_Sectores_productivos (2)'!$C27,Trabajo!$A:$A,'Trab_Sectores_productivos (2)'!$A27),2)</f>
        <v>0.26</v>
      </c>
      <c r="BF27" s="341">
        <f>ROUND(SUMIFS(Trabajo!$S:$S,Trabajo!$E:$E,'Trab_Sectores_productivos (2)'!DN$1,Trabajo!$C:$C,'Trab_Sectores_productivos (2)'!$C27,Trabajo!$A:$A,'Trab_Sectores_productivos (2)'!$A27),2)</f>
        <v>0.3</v>
      </c>
      <c r="BG27" s="341">
        <f>ROUND(SUMIFS(Trabajo!$S:$S,Trabajo!$E:$E,'Trab_Sectores_productivos (2)'!DO$1,Trabajo!$C:$C,'Trab_Sectores_productivos (2)'!$C27,Trabajo!$A:$A,'Trab_Sectores_productivos (2)'!$A27),2)</f>
        <v>0.28999999999999998</v>
      </c>
      <c r="BH27" s="341">
        <f>ROUND(SUMIFS(Trabajo!$S:$S,Trabajo!$E:$E,'Trab_Sectores_productivos (2)'!DP$1,Trabajo!$C:$C,'Trab_Sectores_productivos (2)'!$C27,Trabajo!$A:$A,'Trab_Sectores_productivos (2)'!$A27),2)</f>
        <v>0.14000000000000001</v>
      </c>
      <c r="BI27" s="341">
        <f>ROUND(SUMIFS(Trabajo!$S:$S,Trabajo!$E:$E,'Trab_Sectores_productivos (2)'!DQ$1,Trabajo!$C:$C,'Trab_Sectores_productivos (2)'!$C27,Trabajo!$A:$A,'Trab_Sectores_productivos (2)'!$A27),2)</f>
        <v>0.32</v>
      </c>
      <c r="BJ27" s="341">
        <f>ROUND(SUMIFS(Trabajo!$S:$S,Trabajo!$E:$E,'Trab_Sectores_productivos (2)'!DR$1,Trabajo!$C:$C,'Trab_Sectores_productivos (2)'!$C27,Trabajo!$A:$A,'Trab_Sectores_productivos (2)'!$A27),2)</f>
        <v>0.05</v>
      </c>
      <c r="BK27" s="341">
        <f>ROUND(SUMIFS(Trabajo!$S:$S,Trabajo!$E:$E,'Trab_Sectores_productivos (2)'!DS$1,Trabajo!$C:$C,'Trab_Sectores_productivos (2)'!$C27,Trabajo!$A:$A,'Trab_Sectores_productivos (2)'!$A27),2)</f>
        <v>0.05</v>
      </c>
      <c r="BL27" s="340">
        <f>ROUND(SUMIFS(Trabajo!$T:$T,Trabajo!$E:$E,'Trab_Sectores_productivos (2)'!DE$1,Trabajo!$C:$C,'Trab_Sectores_productivos (2)'!$C27,Trabajo!$A:$A,'Trab_Sectores_productivos (2)'!$A27),2)</f>
        <v>0.13</v>
      </c>
      <c r="BM27" s="340">
        <f>ROUND(SUMIFS(Trabajo!$T:$T,Trabajo!$E:$E,'Trab_Sectores_productivos (2)'!DF$1,Trabajo!$C:$C,'Trab_Sectores_productivos (2)'!$C27,Trabajo!$A:$A,'Trab_Sectores_productivos (2)'!$A27),2)</f>
        <v>0.01</v>
      </c>
      <c r="BN27" s="340">
        <f>ROUND(SUMIFS(Trabajo!$T:$T,Trabajo!$E:$E,'Trab_Sectores_productivos (2)'!DG$1,Trabajo!$C:$C,'Trab_Sectores_productivos (2)'!$C27,Trabajo!$A:$A,'Trab_Sectores_productivos (2)'!$A27),2)</f>
        <v>0.03</v>
      </c>
      <c r="BO27" s="340">
        <f>ROUND(SUMIFS(Trabajo!$T:$T,Trabajo!$E:$E,'Trab_Sectores_productivos (2)'!DH$1,Trabajo!$C:$C,'Trab_Sectores_productivos (2)'!$C27,Trabajo!$A:$A,'Trab_Sectores_productivos (2)'!$A27),2)</f>
        <v>0.03</v>
      </c>
      <c r="BP27" s="340">
        <f>ROUND(SUMIFS(Trabajo!$T:$T,Trabajo!$E:$E,'Trab_Sectores_productivos (2)'!DI$1,Trabajo!$C:$C,'Trab_Sectores_productivos (2)'!$C27,Trabajo!$A:$A,'Trab_Sectores_productivos (2)'!$A27),2)</f>
        <v>0.01</v>
      </c>
      <c r="BQ27" s="340">
        <f>ROUND(SUMIFS(Trabajo!$T:$T,Trabajo!$E:$E,'Trab_Sectores_productivos (2)'!DJ$1,Trabajo!$C:$C,'Trab_Sectores_productivos (2)'!$C27,Trabajo!$A:$A,'Trab_Sectores_productivos (2)'!$A27),2)</f>
        <v>0.06</v>
      </c>
      <c r="BR27" s="340">
        <f>ROUND(SUMIFS(Trabajo!$T:$T,Trabajo!$E:$E,'Trab_Sectores_productivos (2)'!DK$1,Trabajo!$C:$C,'Trab_Sectores_productivos (2)'!$C27,Trabajo!$A:$A,'Trab_Sectores_productivos (2)'!$A27),2)</f>
        <v>0.12</v>
      </c>
      <c r="BS27" s="340">
        <f>ROUND(SUMIFS(Trabajo!$T:$T,Trabajo!$E:$E,'Trab_Sectores_productivos (2)'!DL$1,Trabajo!$C:$C,'Trab_Sectores_productivos (2)'!$C27,Trabajo!$A:$A,'Trab_Sectores_productivos (2)'!$A27),2)</f>
        <v>0.55000000000000004</v>
      </c>
      <c r="BT27" s="340">
        <f>ROUND(SUMIFS(Trabajo!$T:$T,Trabajo!$E:$E,'Trab_Sectores_productivos (2)'!DM$1,Trabajo!$C:$C,'Trab_Sectores_productivos (2)'!$C27,Trabajo!$A:$A,'Trab_Sectores_productivos (2)'!$A27),2)</f>
        <v>0.06</v>
      </c>
      <c r="BU27" s="340">
        <f>ROUND(SUMIFS(Trabajo!$T:$T,Trabajo!$E:$E,'Trab_Sectores_productivos (2)'!DN$1,Trabajo!$C:$C,'Trab_Sectores_productivos (2)'!$C27,Trabajo!$A:$A,'Trab_Sectores_productivos (2)'!$A27),2)</f>
        <v>7.0000000000000007E-2</v>
      </c>
      <c r="BV27" s="340">
        <f>ROUND(SUMIFS(Trabajo!$T:$T,Trabajo!$E:$E,'Trab_Sectores_productivos (2)'!DO$1,Trabajo!$C:$C,'Trab_Sectores_productivos (2)'!$C27,Trabajo!$A:$A,'Trab_Sectores_productivos (2)'!$A27),2)</f>
        <v>7.0000000000000007E-2</v>
      </c>
      <c r="BW27" s="340">
        <f>ROUND(SUMIFS(Trabajo!$T:$T,Trabajo!$E:$E,'Trab_Sectores_productivos (2)'!DP$1,Trabajo!$C:$C,'Trab_Sectores_productivos (2)'!$C27,Trabajo!$A:$A,'Trab_Sectores_productivos (2)'!$A27),2)</f>
        <v>0.03</v>
      </c>
      <c r="BX27" s="340">
        <f>ROUND(SUMIFS(Trabajo!$T:$T,Trabajo!$E:$E,'Trab_Sectores_productivos (2)'!DQ$1,Trabajo!$C:$C,'Trab_Sectores_productivos (2)'!$C27,Trabajo!$A:$A,'Trab_Sectores_productivos (2)'!$A27),2)</f>
        <v>7.0000000000000007E-2</v>
      </c>
      <c r="BY27" s="340">
        <f>ROUND(SUMIFS(Trabajo!$T:$T,Trabajo!$E:$E,'Trab_Sectores_productivos (2)'!DR$1,Trabajo!$C:$C,'Trab_Sectores_productivos (2)'!$C27,Trabajo!$A:$A,'Trab_Sectores_productivos (2)'!$A27),2)</f>
        <v>0.01</v>
      </c>
      <c r="BZ27" s="340">
        <f>ROUND(SUMIFS(Trabajo!$T:$T,Trabajo!$E:$E,'Trab_Sectores_productivos (2)'!DS$1,Trabajo!$C:$C,'Trab_Sectores_productivos (2)'!$C27,Trabajo!$A:$A,'Trab_Sectores_productivos (2)'!$A27),2)</f>
        <v>0.01</v>
      </c>
      <c r="CA27" s="341">
        <f>ROUND(SUMIFS(Trabajo!$U:$U,Trabajo!$E:$E,'Trab_Sectores_productivos (2)'!DE$1,Trabajo!$C:$C,'Trab_Sectores_productivos (2)'!$C27,Trabajo!$A:$A,'Trab_Sectores_productivos (2)'!$A27),2)</f>
        <v>20.77</v>
      </c>
      <c r="CB27" s="341">
        <f>ROUND(SUMIFS(Trabajo!$U:$U,Trabajo!$E:$E,'Trab_Sectores_productivos (2)'!DF$1,Trabajo!$C:$C,'Trab_Sectores_productivos (2)'!$C27,Trabajo!$A:$A,'Trab_Sectores_productivos (2)'!$A27),2)</f>
        <v>1.08</v>
      </c>
      <c r="CC27" s="341">
        <f>ROUND(SUMIFS(Trabajo!$U:$U,Trabajo!$E:$E,'Trab_Sectores_productivos (2)'!DG$1,Trabajo!$C:$C,'Trab_Sectores_productivos (2)'!$C27,Trabajo!$A:$A,'Trab_Sectores_productivos (2)'!$A27),2)</f>
        <v>4.24</v>
      </c>
      <c r="CD27" s="341">
        <f>ROUND(SUMIFS(Trabajo!$U:$U,Trabajo!$E:$E,'Trab_Sectores_productivos (2)'!DH$1,Trabajo!$C:$C,'Trab_Sectores_productivos (2)'!$C27,Trabajo!$A:$A,'Trab_Sectores_productivos (2)'!$A27),2)</f>
        <v>4.03</v>
      </c>
      <c r="CE27" s="341">
        <f>ROUND(SUMIFS(Trabajo!$U:$U,Trabajo!$E:$E,'Trab_Sectores_productivos (2)'!DI$1,Trabajo!$C:$C,'Trab_Sectores_productivos (2)'!$C27,Trabajo!$A:$A,'Trab_Sectores_productivos (2)'!$A27),2)</f>
        <v>2.29</v>
      </c>
      <c r="CF27" s="341">
        <f>ROUND(SUMIFS(Trabajo!$U:$U,Trabajo!$E:$E,'Trab_Sectores_productivos (2)'!DJ$1,Trabajo!$C:$C,'Trab_Sectores_productivos (2)'!$C27,Trabajo!$A:$A,'Trab_Sectores_productivos (2)'!$A27),2)</f>
        <v>9.6199999999999992</v>
      </c>
      <c r="CG27" s="341">
        <f>ROUND(SUMIFS(Trabajo!$U:$U,Trabajo!$E:$E,'Trab_Sectores_productivos (2)'!DK$1,Trabajo!$C:$C,'Trab_Sectores_productivos (2)'!$C27,Trabajo!$A:$A,'Trab_Sectores_productivos (2)'!$A27),2)</f>
        <v>18.920000000000002</v>
      </c>
      <c r="CH27" s="341">
        <f>ROUND(SUMIFS(Trabajo!$U:$U,Trabajo!$E:$E,'Trab_Sectores_productivos (2)'!DL$1,Trabajo!$C:$C,'Trab_Sectores_productivos (2)'!$C27,Trabajo!$A:$A,'Trab_Sectores_productivos (2)'!$A27),2)</f>
        <v>84.1</v>
      </c>
      <c r="CI27" s="341">
        <f>ROUND(SUMIFS(Trabajo!$U:$U,Trabajo!$E:$E,'Trab_Sectores_productivos (2)'!DM$1,Trabajo!$C:$C,'Trab_Sectores_productivos (2)'!$C27,Trabajo!$A:$A,'Trab_Sectores_productivos (2)'!$A27),2)</f>
        <v>9.11</v>
      </c>
      <c r="CJ27" s="341">
        <f>ROUND(SUMIFS(Trabajo!$U:$U,Trabajo!$E:$E,'Trab_Sectores_productivos (2)'!DN$1,Trabajo!$C:$C,'Trab_Sectores_productivos (2)'!$C27,Trabajo!$A:$A,'Trab_Sectores_productivos (2)'!$A27),2)</f>
        <v>10.74</v>
      </c>
      <c r="CK27" s="341">
        <f>ROUND(SUMIFS(Trabajo!$U:$U,Trabajo!$E:$E,'Trab_Sectores_productivos (2)'!DO$1,Trabajo!$C:$C,'Trab_Sectores_productivos (2)'!$C27,Trabajo!$A:$A,'Trab_Sectores_productivos (2)'!$A27),2)</f>
        <v>10.31</v>
      </c>
      <c r="CL27" s="341">
        <f>ROUND(SUMIFS(Trabajo!$U:$U,Trabajo!$E:$E,'Trab_Sectores_productivos (2)'!DP$1,Trabajo!$C:$C,'Trab_Sectores_productivos (2)'!$C27,Trabajo!$A:$A,'Trab_Sectores_productivos (2)'!$A27),2)</f>
        <v>5.01</v>
      </c>
      <c r="CM27" s="341">
        <f>ROUND(SUMIFS(Trabajo!$U:$U,Trabajo!$E:$E,'Trab_Sectores_productivos (2)'!DQ$1,Trabajo!$C:$C,'Trab_Sectores_productivos (2)'!$C27,Trabajo!$A:$A,'Trab_Sectores_productivos (2)'!$A27),2)</f>
        <v>11.2</v>
      </c>
      <c r="CN27" s="341">
        <f>ROUND(SUMIFS(Trabajo!$U:$U,Trabajo!$E:$E,'Trab_Sectores_productivos (2)'!DR$1,Trabajo!$C:$C,'Trab_Sectores_productivos (2)'!$C27,Trabajo!$A:$A,'Trab_Sectores_productivos (2)'!$A27),2)</f>
        <v>1.61</v>
      </c>
      <c r="CO27" s="341">
        <f>ROUND(SUMIFS(Trabajo!$U:$U,Trabajo!$E:$E,'Trab_Sectores_productivos (2)'!DS$1,Trabajo!$C:$C,'Trab_Sectores_productivos (2)'!$C27,Trabajo!$A:$A,'Trab_Sectores_productivos (2)'!$A27),2)</f>
        <v>1.62</v>
      </c>
      <c r="CP27" s="340">
        <f>ROUND(SUMIFS(Trabajo!$V:$V,Trabajo!$E:$E,'Trab_Sectores_productivos (2)'!DE$1,Trabajo!$C:$C,'Trab_Sectores_productivos (2)'!$C27,Trabajo!$A:$A,'Trab_Sectores_productivos (2)'!$A27),2)</f>
        <v>1.96</v>
      </c>
      <c r="CQ27" s="340">
        <f>ROUND(SUMIFS(Trabajo!$V:$V,Trabajo!$E:$E,'Trab_Sectores_productivos (2)'!DF$1,Trabajo!$C:$C,'Trab_Sectores_productivos (2)'!$C27,Trabajo!$A:$A,'Trab_Sectores_productivos (2)'!$A27),2)</f>
        <v>0.1</v>
      </c>
      <c r="CR27" s="340">
        <f>ROUND(SUMIFS(Trabajo!$V:$V,Trabajo!$E:$E,'Trab_Sectores_productivos (2)'!DG$1,Trabajo!$C:$C,'Trab_Sectores_productivos (2)'!$C27,Trabajo!$A:$A,'Trab_Sectores_productivos (2)'!$A27),2)</f>
        <v>0.4</v>
      </c>
      <c r="CS27" s="340">
        <f>ROUND(SUMIFS(Trabajo!$V:$V,Trabajo!$E:$E,'Trab_Sectores_productivos (2)'!DH$1,Trabajo!$C:$C,'Trab_Sectores_productivos (2)'!$C27,Trabajo!$A:$A,'Trab_Sectores_productivos (2)'!$A27),2)</f>
        <v>0.38</v>
      </c>
      <c r="CT27" s="340">
        <f>ROUND(SUMIFS(Trabajo!$V:$V,Trabajo!$E:$E,'Trab_Sectores_productivos (2)'!DI$1,Trabajo!$C:$C,'Trab_Sectores_productivos (2)'!$C27,Trabajo!$A:$A,'Trab_Sectores_productivos (2)'!$A27),2)</f>
        <v>0.22</v>
      </c>
      <c r="CU27" s="340">
        <f>ROUND(SUMIFS(Trabajo!$V:$V,Trabajo!$E:$E,'Trab_Sectores_productivos (2)'!DJ$1,Trabajo!$C:$C,'Trab_Sectores_productivos (2)'!$C27,Trabajo!$A:$A,'Trab_Sectores_productivos (2)'!$A27),2)</f>
        <v>0.91</v>
      </c>
      <c r="CV27" s="340">
        <f>ROUND(SUMIFS(Trabajo!$V:$V,Trabajo!$E:$E,'Trab_Sectores_productivos (2)'!DK$1,Trabajo!$C:$C,'Trab_Sectores_productivos (2)'!$C27,Trabajo!$A:$A,'Trab_Sectores_productivos (2)'!$A27),2)</f>
        <v>1.78</v>
      </c>
      <c r="CW27" s="340">
        <f>ROUND(SUMIFS(Trabajo!$V:$V,Trabajo!$E:$E,'Trab_Sectores_productivos (2)'!DL$1,Trabajo!$C:$C,'Trab_Sectores_productivos (2)'!$C27,Trabajo!$A:$A,'Trab_Sectores_productivos (2)'!$A27),2)</f>
        <v>7.92</v>
      </c>
      <c r="CX27" s="340">
        <f>ROUND(SUMIFS(Trabajo!$V:$V,Trabajo!$E:$E,'Trab_Sectores_productivos (2)'!DM$1,Trabajo!$C:$C,'Trab_Sectores_productivos (2)'!$C27,Trabajo!$A:$A,'Trab_Sectores_productivos (2)'!$A27),2)</f>
        <v>0.86</v>
      </c>
      <c r="CY27" s="340">
        <f>ROUND(SUMIFS(Trabajo!$V:$V,Trabajo!$E:$E,'Trab_Sectores_productivos (2)'!DN$1,Trabajo!$C:$C,'Trab_Sectores_productivos (2)'!$C27,Trabajo!$A:$A,'Trab_Sectores_productivos (2)'!$A27),2)</f>
        <v>1.01</v>
      </c>
      <c r="CZ27" s="340">
        <f>ROUND(SUMIFS(Trabajo!$V:$V,Trabajo!$E:$E,'Trab_Sectores_productivos (2)'!DO$1,Trabajo!$C:$C,'Trab_Sectores_productivos (2)'!$C27,Trabajo!$A:$A,'Trab_Sectores_productivos (2)'!$A27),2)</f>
        <v>0.97</v>
      </c>
      <c r="DA27" s="340">
        <f>ROUND(SUMIFS(Trabajo!$V:$V,Trabajo!$E:$E,'Trab_Sectores_productivos (2)'!DP$1,Trabajo!$C:$C,'Trab_Sectores_productivos (2)'!$C27,Trabajo!$A:$A,'Trab_Sectores_productivos (2)'!$A27),2)</f>
        <v>0.47</v>
      </c>
      <c r="DB27" s="340">
        <f>ROUND(SUMIFS(Trabajo!$V:$V,Trabajo!$E:$E,'Trab_Sectores_productivos (2)'!DQ$1,Trabajo!$C:$C,'Trab_Sectores_productivos (2)'!$C27,Trabajo!$A:$A,'Trab_Sectores_productivos (2)'!$A27),2)</f>
        <v>1.05</v>
      </c>
      <c r="DC27" s="340">
        <f>ROUND(SUMIFS(Trabajo!$V:$V,Trabajo!$E:$E,'Trab_Sectores_productivos (2)'!DR$1,Trabajo!$C:$C,'Trab_Sectores_productivos (2)'!$C27,Trabajo!$A:$A,'Trab_Sectores_productivos (2)'!$A27),2)</f>
        <v>0.15</v>
      </c>
      <c r="DD27" s="340">
        <f>ROUND(SUMIFS(Trabajo!$V:$V,Trabajo!$E:$E,'Trab_Sectores_productivos (2)'!DS$1,Trabajo!$C:$C,'Trab_Sectores_productivos (2)'!$C27,Trabajo!$A:$A,'Trab_Sectores_productivos (2)'!$A27),2)</f>
        <v>0.15</v>
      </c>
    </row>
    <row r="28" spans="1:123">
      <c r="A28" s="137">
        <v>2015</v>
      </c>
      <c r="B28" s="137">
        <v>3</v>
      </c>
      <c r="C28" s="137" t="s">
        <v>121</v>
      </c>
      <c r="D28" s="340">
        <f>ROUND(SUMIFS(Trabajo!$P:$P,Trabajo!$E:$E,'Trab_Sectores_productivos (2)'!DE$1,Trabajo!$C:$C,'Trab_Sectores_productivos (2)'!$C28,Trabajo!$A:$A,'Trab_Sectores_productivos (2)'!$A28),2)</f>
        <v>25.11</v>
      </c>
      <c r="E28" s="340">
        <f>ROUND(SUMIFS(Trabajo!$P:$P,Trabajo!$E:$E,'Trab_Sectores_productivos (2)'!DF$1,Trabajo!$C:$C,'Trab_Sectores_productivos (2)'!$C28,Trabajo!$A:$A,'Trab_Sectores_productivos (2)'!$A28),2)</f>
        <v>1.59</v>
      </c>
      <c r="F28" s="340">
        <f>ROUND(SUMIFS(Trabajo!$P:$P,Trabajo!$E:$E,'Trab_Sectores_productivos (2)'!DG$1,Trabajo!$C:$C,'Trab_Sectores_productivos (2)'!$C28,Trabajo!$A:$A,'Trab_Sectores_productivos (2)'!$A28),2)</f>
        <v>4.84</v>
      </c>
      <c r="G28" s="340">
        <f>ROUND(SUMIFS(Trabajo!$P:$P,Trabajo!$E:$E,'Trab_Sectores_productivos (2)'!DH$1,Trabajo!$C:$C,'Trab_Sectores_productivos (2)'!$C28,Trabajo!$A:$A,'Trab_Sectores_productivos (2)'!$A28),2)</f>
        <v>3.63</v>
      </c>
      <c r="H28" s="340">
        <f>ROUND(SUMIFS(Trabajo!$P:$P,Trabajo!$E:$E,'Trab_Sectores_productivos (2)'!DI$1,Trabajo!$C:$C,'Trab_Sectores_productivos (2)'!$C28,Trabajo!$A:$A,'Trab_Sectores_productivos (2)'!$A28),2)</f>
        <v>3.4</v>
      </c>
      <c r="I28" s="340">
        <f>ROUND(SUMIFS(Trabajo!$P:$P,Trabajo!$E:$E,'Trab_Sectores_productivos (2)'!DJ$1,Trabajo!$C:$C,'Trab_Sectores_productivos (2)'!$C28,Trabajo!$A:$A,'Trab_Sectores_productivos (2)'!$A28),2)</f>
        <v>12.53</v>
      </c>
      <c r="J28" s="340">
        <f>ROUND(SUMIFS(Trabajo!$P:$P,Trabajo!$E:$E,'Trab_Sectores_productivos (2)'!DK$1,Trabajo!$C:$C,'Trab_Sectores_productivos (2)'!$C28,Trabajo!$A:$A,'Trab_Sectores_productivos (2)'!$A28),2)</f>
        <v>23.28</v>
      </c>
      <c r="K28" s="340">
        <f>ROUND(SUMIFS(Trabajo!$P:$P,Trabajo!$E:$E,'Trab_Sectores_productivos (2)'!DL$1,Trabajo!$C:$C,'Trab_Sectores_productivos (2)'!$C28,Trabajo!$A:$A,'Trab_Sectores_productivos (2)'!$A28),2)</f>
        <v>104.51</v>
      </c>
      <c r="L28" s="340">
        <f>ROUND(SUMIFS(Trabajo!$P:$P,Trabajo!$E:$E,'Trab_Sectores_productivos (2)'!DM$1,Trabajo!$C:$C,'Trab_Sectores_productivos (2)'!$C28,Trabajo!$A:$A,'Trab_Sectores_productivos (2)'!$A28),2)</f>
        <v>9.89</v>
      </c>
      <c r="M28" s="340">
        <f>ROUND(SUMIFS(Trabajo!$P:$P,Trabajo!$E:$E,'Trab_Sectores_productivos (2)'!DN$1,Trabajo!$C:$C,'Trab_Sectores_productivos (2)'!$C28,Trabajo!$A:$A,'Trab_Sectores_productivos (2)'!$A28),2)</f>
        <v>12.18</v>
      </c>
      <c r="N28" s="340">
        <f>ROUND(SUMIFS(Trabajo!$P:$P,Trabajo!$E:$E,'Trab_Sectores_productivos (2)'!DO$1,Trabajo!$C:$C,'Trab_Sectores_productivos (2)'!$C28,Trabajo!$A:$A,'Trab_Sectores_productivos (2)'!$A28),2)</f>
        <v>13.23</v>
      </c>
      <c r="O28" s="340">
        <f>ROUND(SUMIFS(Trabajo!$P:$P,Trabajo!$E:$E,'Trab_Sectores_productivos (2)'!DP$1,Trabajo!$C:$C,'Trab_Sectores_productivos (2)'!$C28,Trabajo!$A:$A,'Trab_Sectores_productivos (2)'!$A28),2)</f>
        <v>6.31</v>
      </c>
      <c r="P28" s="340">
        <f>ROUND(SUMIFS(Trabajo!$P:$P,Trabajo!$E:$E,'Trab_Sectores_productivos (2)'!DQ$1,Trabajo!$C:$C,'Trab_Sectores_productivos (2)'!$C28,Trabajo!$A:$A,'Trab_Sectores_productivos (2)'!$A28),2)</f>
        <v>12.47</v>
      </c>
      <c r="Q28" s="340">
        <f>ROUND(SUMIFS(Trabajo!$P:$P,Trabajo!$E:$E,'Trab_Sectores_productivos (2)'!DR$1,Trabajo!$C:$C,'Trab_Sectores_productivos (2)'!$C28,Trabajo!$A:$A,'Trab_Sectores_productivos (2)'!$A28),2)</f>
        <v>2.06</v>
      </c>
      <c r="R28" s="340">
        <f>ROUND(SUMIFS(Trabajo!$P:$P,Trabajo!$E:$E,'Trab_Sectores_productivos (2)'!DS$1,Trabajo!$C:$C,'Trab_Sectores_productivos (2)'!$C28,Trabajo!$A:$A,'Trab_Sectores_productivos (2)'!$A28),2)</f>
        <v>2.27</v>
      </c>
      <c r="S28" s="341">
        <f>ROUND(SUMIFS(Trabajo!$Q:$Q,Trabajo!$E:$E,'Trab_Sectores_productivos (2)'!DE$1,Trabajo!$C:$C,'Trab_Sectores_productivos (2)'!$C28,Trabajo!$A:$A,'Trab_Sectores_productivos (2)'!$A28),2)</f>
        <v>12.66</v>
      </c>
      <c r="T28" s="341">
        <f>ROUND(SUMIFS(Trabajo!$Q:$Q,Trabajo!$E:$E,'Trab_Sectores_productivos (2)'!DF$1,Trabajo!$C:$C,'Trab_Sectores_productivos (2)'!$C28,Trabajo!$A:$A,'Trab_Sectores_productivos (2)'!$A28),2)</f>
        <v>0.8</v>
      </c>
      <c r="U28" s="341">
        <f>ROUND(SUMIFS(Trabajo!$Q:$Q,Trabajo!$E:$E,'Trab_Sectores_productivos (2)'!DG$1,Trabajo!$C:$C,'Trab_Sectores_productivos (2)'!$C28,Trabajo!$A:$A,'Trab_Sectores_productivos (2)'!$A28),2)</f>
        <v>2.44</v>
      </c>
      <c r="V28" s="341">
        <f>ROUND(SUMIFS(Trabajo!$Q:$Q,Trabajo!$E:$E,'Trab_Sectores_productivos (2)'!DH$1,Trabajo!$C:$C,'Trab_Sectores_productivos (2)'!$C28,Trabajo!$A:$A,'Trab_Sectores_productivos (2)'!$A28),2)</f>
        <v>1.83</v>
      </c>
      <c r="W28" s="341">
        <f>ROUND(SUMIFS(Trabajo!$Q:$Q,Trabajo!$E:$E,'Trab_Sectores_productivos (2)'!DI$1,Trabajo!$C:$C,'Trab_Sectores_productivos (2)'!$C28,Trabajo!$A:$A,'Trab_Sectores_productivos (2)'!$A28),2)</f>
        <v>1.71</v>
      </c>
      <c r="X28" s="341">
        <f>ROUND(SUMIFS(Trabajo!$Q:$Q,Trabajo!$E:$E,'Trab_Sectores_productivos (2)'!DJ$1,Trabajo!$C:$C,'Trab_Sectores_productivos (2)'!$C28,Trabajo!$A:$A,'Trab_Sectores_productivos (2)'!$A28),2)</f>
        <v>6.31</v>
      </c>
      <c r="Y28" s="341">
        <f>ROUND(SUMIFS(Trabajo!$Q:$Q,Trabajo!$E:$E,'Trab_Sectores_productivos (2)'!DK$1,Trabajo!$C:$C,'Trab_Sectores_productivos (2)'!$C28,Trabajo!$A:$A,'Trab_Sectores_productivos (2)'!$A28),2)</f>
        <v>11.73</v>
      </c>
      <c r="Z28" s="341">
        <f>ROUND(SUMIFS(Trabajo!$Q:$Q,Trabajo!$E:$E,'Trab_Sectores_productivos (2)'!DL$1,Trabajo!$C:$C,'Trab_Sectores_productivos (2)'!$C28,Trabajo!$A:$A,'Trab_Sectores_productivos (2)'!$A28),2)</f>
        <v>52.67</v>
      </c>
      <c r="AA28" s="341">
        <f>ROUND(SUMIFS(Trabajo!$Q:$Q,Trabajo!$E:$E,'Trab_Sectores_productivos (2)'!DM$1,Trabajo!$C:$C,'Trab_Sectores_productivos (2)'!$C28,Trabajo!$A:$A,'Trab_Sectores_productivos (2)'!$A28),2)</f>
        <v>4.9800000000000004</v>
      </c>
      <c r="AB28" s="341">
        <f>ROUND(SUMIFS(Trabajo!$Q:$Q,Trabajo!$E:$E,'Trab_Sectores_productivos (2)'!DN$1,Trabajo!$C:$C,'Trab_Sectores_productivos (2)'!$C28,Trabajo!$A:$A,'Trab_Sectores_productivos (2)'!$A28),2)</f>
        <v>6.14</v>
      </c>
      <c r="AC28" s="341">
        <f>ROUND(SUMIFS(Trabajo!$Q:$Q,Trabajo!$E:$E,'Trab_Sectores_productivos (2)'!DO$1,Trabajo!$C:$C,'Trab_Sectores_productivos (2)'!$C28,Trabajo!$A:$A,'Trab_Sectores_productivos (2)'!$A28),2)</f>
        <v>6.67</v>
      </c>
      <c r="AD28" s="341">
        <f>ROUND(SUMIFS(Trabajo!$Q:$Q,Trabajo!$E:$E,'Trab_Sectores_productivos (2)'!DP$1,Trabajo!$C:$C,'Trab_Sectores_productivos (2)'!$C28,Trabajo!$A:$A,'Trab_Sectores_productivos (2)'!$A28),2)</f>
        <v>3.18</v>
      </c>
      <c r="AE28" s="341">
        <f>ROUND(SUMIFS(Trabajo!$Q:$Q,Trabajo!$E:$E,'Trab_Sectores_productivos (2)'!DQ$1,Trabajo!$C:$C,'Trab_Sectores_productivos (2)'!$C28,Trabajo!$A:$A,'Trab_Sectores_productivos (2)'!$A28),2)</f>
        <v>6.29</v>
      </c>
      <c r="AF28" s="341">
        <f>ROUND(SUMIFS(Trabajo!$Q:$Q,Trabajo!$E:$E,'Trab_Sectores_productivos (2)'!DR$1,Trabajo!$C:$C,'Trab_Sectores_productivos (2)'!$C28,Trabajo!$A:$A,'Trab_Sectores_productivos (2)'!$A28),2)</f>
        <v>1.04</v>
      </c>
      <c r="AG28" s="341">
        <f>ROUND(SUMIFS(Trabajo!$Q:$Q,Trabajo!$E:$E,'Trab_Sectores_productivos (2)'!DS$1,Trabajo!$C:$C,'Trab_Sectores_productivos (2)'!$C28,Trabajo!$A:$A,'Trab_Sectores_productivos (2)'!$A28),2)</f>
        <v>1.1499999999999999</v>
      </c>
      <c r="AH28" s="340">
        <f>ROUND(SUMIFS(Trabajo!$R:$R,Trabajo!$E:$E,'Trab_Sectores_productivos (2)'!DE$1,Trabajo!$C:$C,'Trab_Sectores_productivos (2)'!$C28,Trabajo!$A:$A,'Trab_Sectores_productivos (2)'!$A28),2)</f>
        <v>9.7899999999999991</v>
      </c>
      <c r="AI28" s="340">
        <f>ROUND(SUMIFS(Trabajo!$R:$R,Trabajo!$E:$E,'Trab_Sectores_productivos (2)'!DF$1,Trabajo!$C:$C,'Trab_Sectores_productivos (2)'!$C28,Trabajo!$A:$A,'Trab_Sectores_productivos (2)'!$A28),2)</f>
        <v>0.62</v>
      </c>
      <c r="AJ28" s="340">
        <f>ROUND(SUMIFS(Trabajo!$R:$R,Trabajo!$E:$E,'Trab_Sectores_productivos (2)'!DG$1,Trabajo!$C:$C,'Trab_Sectores_productivos (2)'!$C28,Trabajo!$A:$A,'Trab_Sectores_productivos (2)'!$A28),2)</f>
        <v>1.89</v>
      </c>
      <c r="AK28" s="340">
        <f>ROUND(SUMIFS(Trabajo!$R:$R,Trabajo!$E:$E,'Trab_Sectores_productivos (2)'!DH$1,Trabajo!$C:$C,'Trab_Sectores_productivos (2)'!$C28,Trabajo!$A:$A,'Trab_Sectores_productivos (2)'!$A28),2)</f>
        <v>1.42</v>
      </c>
      <c r="AL28" s="340">
        <f>ROUND(SUMIFS(Trabajo!$R:$R,Trabajo!$E:$E,'Trab_Sectores_productivos (2)'!DI$1,Trabajo!$C:$C,'Trab_Sectores_productivos (2)'!$C28,Trabajo!$A:$A,'Trab_Sectores_productivos (2)'!$A28),2)</f>
        <v>1.33</v>
      </c>
      <c r="AM28" s="340">
        <f>ROUND(SUMIFS(Trabajo!$R:$R,Trabajo!$E:$E,'Trab_Sectores_productivos (2)'!DJ$1,Trabajo!$C:$C,'Trab_Sectores_productivos (2)'!$C28,Trabajo!$A:$A,'Trab_Sectores_productivos (2)'!$A28),2)</f>
        <v>4.88</v>
      </c>
      <c r="AN28" s="340">
        <f>ROUND(SUMIFS(Trabajo!$R:$R,Trabajo!$E:$E,'Trab_Sectores_productivos (2)'!DK$1,Trabajo!$C:$C,'Trab_Sectores_productivos (2)'!$C28,Trabajo!$A:$A,'Trab_Sectores_productivos (2)'!$A28),2)</f>
        <v>9.07</v>
      </c>
      <c r="AO28" s="340">
        <f>ROUND(SUMIFS(Trabajo!$R:$R,Trabajo!$E:$E,'Trab_Sectores_productivos (2)'!DL$1,Trabajo!$C:$C,'Trab_Sectores_productivos (2)'!$C28,Trabajo!$A:$A,'Trab_Sectores_productivos (2)'!$A28),2)</f>
        <v>40.729999999999997</v>
      </c>
      <c r="AP28" s="340">
        <f>ROUND(SUMIFS(Trabajo!$R:$R,Trabajo!$E:$E,'Trab_Sectores_productivos (2)'!DM$1,Trabajo!$C:$C,'Trab_Sectores_productivos (2)'!$C28,Trabajo!$A:$A,'Trab_Sectores_productivos (2)'!$A28),2)</f>
        <v>3.85</v>
      </c>
      <c r="AQ28" s="340">
        <f>ROUND(SUMIFS(Trabajo!$R:$R,Trabajo!$E:$E,'Trab_Sectores_productivos (2)'!DN$1,Trabajo!$C:$C,'Trab_Sectores_productivos (2)'!$C28,Trabajo!$A:$A,'Trab_Sectores_productivos (2)'!$A28),2)</f>
        <v>4.75</v>
      </c>
      <c r="AR28" s="340">
        <f>ROUND(SUMIFS(Trabajo!$R:$R,Trabajo!$E:$E,'Trab_Sectores_productivos (2)'!DO$1,Trabajo!$C:$C,'Trab_Sectores_productivos (2)'!$C28,Trabajo!$A:$A,'Trab_Sectores_productivos (2)'!$A28),2)</f>
        <v>5.16</v>
      </c>
      <c r="AS28" s="340">
        <f>ROUND(SUMIFS(Trabajo!$R:$R,Trabajo!$E:$E,'Trab_Sectores_productivos (2)'!DP$1,Trabajo!$C:$C,'Trab_Sectores_productivos (2)'!$C28,Trabajo!$A:$A,'Trab_Sectores_productivos (2)'!$A28),2)</f>
        <v>2.46</v>
      </c>
      <c r="AT28" s="340">
        <f>ROUND(SUMIFS(Trabajo!$R:$R,Trabajo!$E:$E,'Trab_Sectores_productivos (2)'!DQ$1,Trabajo!$C:$C,'Trab_Sectores_productivos (2)'!$C28,Trabajo!$A:$A,'Trab_Sectores_productivos (2)'!$A28),2)</f>
        <v>4.8600000000000003</v>
      </c>
      <c r="AU28" s="340">
        <f>ROUND(SUMIFS(Trabajo!$R:$R,Trabajo!$E:$E,'Trab_Sectores_productivos (2)'!DR$1,Trabajo!$C:$C,'Trab_Sectores_productivos (2)'!$C28,Trabajo!$A:$A,'Trab_Sectores_productivos (2)'!$A28),2)</f>
        <v>0.8</v>
      </c>
      <c r="AV28" s="340">
        <f>ROUND(SUMIFS(Trabajo!$R:$R,Trabajo!$E:$E,'Trab_Sectores_productivos (2)'!DS$1,Trabajo!$C:$C,'Trab_Sectores_productivos (2)'!$C28,Trabajo!$A:$A,'Trab_Sectores_productivos (2)'!$A28),2)</f>
        <v>0.89</v>
      </c>
      <c r="AW28" s="341">
        <f>ROUND(SUMIFS(Trabajo!$S:$S,Trabajo!$E:$E,'Trab_Sectores_productivos (2)'!DE$1,Trabajo!$C:$C,'Trab_Sectores_productivos (2)'!$C28,Trabajo!$A:$A,'Trab_Sectores_productivos (2)'!$A28),2)</f>
        <v>0.59</v>
      </c>
      <c r="AX28" s="341">
        <f>ROUND(SUMIFS(Trabajo!$S:$S,Trabajo!$E:$E,'Trab_Sectores_productivos (2)'!DF$1,Trabajo!$C:$C,'Trab_Sectores_productivos (2)'!$C28,Trabajo!$A:$A,'Trab_Sectores_productivos (2)'!$A28),2)</f>
        <v>0.04</v>
      </c>
      <c r="AY28" s="341">
        <f>ROUND(SUMIFS(Trabajo!$S:$S,Trabajo!$E:$E,'Trab_Sectores_productivos (2)'!DG$1,Trabajo!$C:$C,'Trab_Sectores_productivos (2)'!$C28,Trabajo!$A:$A,'Trab_Sectores_productivos (2)'!$A28),2)</f>
        <v>0.11</v>
      </c>
      <c r="AZ28" s="341">
        <f>ROUND(SUMIFS(Trabajo!$S:$S,Trabajo!$E:$E,'Trab_Sectores_productivos (2)'!DH$1,Trabajo!$C:$C,'Trab_Sectores_productivos (2)'!$C28,Trabajo!$A:$A,'Trab_Sectores_productivos (2)'!$A28),2)</f>
        <v>0.09</v>
      </c>
      <c r="BA28" s="341">
        <f>ROUND(SUMIFS(Trabajo!$S:$S,Trabajo!$E:$E,'Trab_Sectores_productivos (2)'!DI$1,Trabajo!$C:$C,'Trab_Sectores_productivos (2)'!$C28,Trabajo!$A:$A,'Trab_Sectores_productivos (2)'!$A28),2)</f>
        <v>0.08</v>
      </c>
      <c r="BB28" s="341">
        <f>ROUND(SUMIFS(Trabajo!$S:$S,Trabajo!$E:$E,'Trab_Sectores_productivos (2)'!DJ$1,Trabajo!$C:$C,'Trab_Sectores_productivos (2)'!$C28,Trabajo!$A:$A,'Trab_Sectores_productivos (2)'!$A28),2)</f>
        <v>0.28999999999999998</v>
      </c>
      <c r="BC28" s="341">
        <f>ROUND(SUMIFS(Trabajo!$S:$S,Trabajo!$E:$E,'Trab_Sectores_productivos (2)'!DK$1,Trabajo!$C:$C,'Trab_Sectores_productivos (2)'!$C28,Trabajo!$A:$A,'Trab_Sectores_productivos (2)'!$A28),2)</f>
        <v>0.55000000000000004</v>
      </c>
      <c r="BD28" s="341">
        <f>ROUND(SUMIFS(Trabajo!$S:$S,Trabajo!$E:$E,'Trab_Sectores_productivos (2)'!DL$1,Trabajo!$C:$C,'Trab_Sectores_productivos (2)'!$C28,Trabajo!$A:$A,'Trab_Sectores_productivos (2)'!$A28),2)</f>
        <v>2.46</v>
      </c>
      <c r="BE28" s="341">
        <f>ROUND(SUMIFS(Trabajo!$S:$S,Trabajo!$E:$E,'Trab_Sectores_productivos (2)'!DM$1,Trabajo!$C:$C,'Trab_Sectores_productivos (2)'!$C28,Trabajo!$A:$A,'Trab_Sectores_productivos (2)'!$A28),2)</f>
        <v>0.23</v>
      </c>
      <c r="BF28" s="341">
        <f>ROUND(SUMIFS(Trabajo!$S:$S,Trabajo!$E:$E,'Trab_Sectores_productivos (2)'!DN$1,Trabajo!$C:$C,'Trab_Sectores_productivos (2)'!$C28,Trabajo!$A:$A,'Trab_Sectores_productivos (2)'!$A28),2)</f>
        <v>0.28999999999999998</v>
      </c>
      <c r="BG28" s="341">
        <f>ROUND(SUMIFS(Trabajo!$S:$S,Trabajo!$E:$E,'Trab_Sectores_productivos (2)'!DO$1,Trabajo!$C:$C,'Trab_Sectores_productivos (2)'!$C28,Trabajo!$A:$A,'Trab_Sectores_productivos (2)'!$A28),2)</f>
        <v>0.31</v>
      </c>
      <c r="BH28" s="341">
        <f>ROUND(SUMIFS(Trabajo!$S:$S,Trabajo!$E:$E,'Trab_Sectores_productivos (2)'!DP$1,Trabajo!$C:$C,'Trab_Sectores_productivos (2)'!$C28,Trabajo!$A:$A,'Trab_Sectores_productivos (2)'!$A28),2)</f>
        <v>0.15</v>
      </c>
      <c r="BI28" s="341">
        <f>ROUND(SUMIFS(Trabajo!$S:$S,Trabajo!$E:$E,'Trab_Sectores_productivos (2)'!DQ$1,Trabajo!$C:$C,'Trab_Sectores_productivos (2)'!$C28,Trabajo!$A:$A,'Trab_Sectores_productivos (2)'!$A28),2)</f>
        <v>0.28999999999999998</v>
      </c>
      <c r="BJ28" s="341">
        <f>ROUND(SUMIFS(Trabajo!$S:$S,Trabajo!$E:$E,'Trab_Sectores_productivos (2)'!DR$1,Trabajo!$C:$C,'Trab_Sectores_productivos (2)'!$C28,Trabajo!$A:$A,'Trab_Sectores_productivos (2)'!$A28),2)</f>
        <v>0.05</v>
      </c>
      <c r="BK28" s="341">
        <f>ROUND(SUMIFS(Trabajo!$S:$S,Trabajo!$E:$E,'Trab_Sectores_productivos (2)'!DS$1,Trabajo!$C:$C,'Trab_Sectores_productivos (2)'!$C28,Trabajo!$A:$A,'Trab_Sectores_productivos (2)'!$A28),2)</f>
        <v>0.05</v>
      </c>
      <c r="BL28" s="340">
        <f>ROUND(SUMIFS(Trabajo!$T:$T,Trabajo!$E:$E,'Trab_Sectores_productivos (2)'!DE$1,Trabajo!$C:$C,'Trab_Sectores_productivos (2)'!$C28,Trabajo!$A:$A,'Trab_Sectores_productivos (2)'!$A28),2)</f>
        <v>0.14000000000000001</v>
      </c>
      <c r="BM28" s="340">
        <f>ROUND(SUMIFS(Trabajo!$T:$T,Trabajo!$E:$E,'Trab_Sectores_productivos (2)'!DF$1,Trabajo!$C:$C,'Trab_Sectores_productivos (2)'!$C28,Trabajo!$A:$A,'Trab_Sectores_productivos (2)'!$A28),2)</f>
        <v>0.01</v>
      </c>
      <c r="BN28" s="340">
        <f>ROUND(SUMIFS(Trabajo!$T:$T,Trabajo!$E:$E,'Trab_Sectores_productivos (2)'!DG$1,Trabajo!$C:$C,'Trab_Sectores_productivos (2)'!$C28,Trabajo!$A:$A,'Trab_Sectores_productivos (2)'!$A28),2)</f>
        <v>0.03</v>
      </c>
      <c r="BO28" s="340">
        <f>ROUND(SUMIFS(Trabajo!$T:$T,Trabajo!$E:$E,'Trab_Sectores_productivos (2)'!DH$1,Trabajo!$C:$C,'Trab_Sectores_productivos (2)'!$C28,Trabajo!$A:$A,'Trab_Sectores_productivos (2)'!$A28),2)</f>
        <v>0.02</v>
      </c>
      <c r="BP28" s="340">
        <f>ROUND(SUMIFS(Trabajo!$T:$T,Trabajo!$E:$E,'Trab_Sectores_productivos (2)'!DI$1,Trabajo!$C:$C,'Trab_Sectores_productivos (2)'!$C28,Trabajo!$A:$A,'Trab_Sectores_productivos (2)'!$A28),2)</f>
        <v>0.02</v>
      </c>
      <c r="BQ28" s="340">
        <f>ROUND(SUMIFS(Trabajo!$T:$T,Trabajo!$E:$E,'Trab_Sectores_productivos (2)'!DJ$1,Trabajo!$C:$C,'Trab_Sectores_productivos (2)'!$C28,Trabajo!$A:$A,'Trab_Sectores_productivos (2)'!$A28),2)</f>
        <v>7.0000000000000007E-2</v>
      </c>
      <c r="BR28" s="340">
        <f>ROUND(SUMIFS(Trabajo!$T:$T,Trabajo!$E:$E,'Trab_Sectores_productivos (2)'!DK$1,Trabajo!$C:$C,'Trab_Sectores_productivos (2)'!$C28,Trabajo!$A:$A,'Trab_Sectores_productivos (2)'!$A28),2)</f>
        <v>0.13</v>
      </c>
      <c r="BS28" s="340">
        <f>ROUND(SUMIFS(Trabajo!$T:$T,Trabajo!$E:$E,'Trab_Sectores_productivos (2)'!DL$1,Trabajo!$C:$C,'Trab_Sectores_productivos (2)'!$C28,Trabajo!$A:$A,'Trab_Sectores_productivos (2)'!$A28),2)</f>
        <v>0.56999999999999995</v>
      </c>
      <c r="BT28" s="340">
        <f>ROUND(SUMIFS(Trabajo!$T:$T,Trabajo!$E:$E,'Trab_Sectores_productivos (2)'!DM$1,Trabajo!$C:$C,'Trab_Sectores_productivos (2)'!$C28,Trabajo!$A:$A,'Trab_Sectores_productivos (2)'!$A28),2)</f>
        <v>0.05</v>
      </c>
      <c r="BU28" s="340">
        <f>ROUND(SUMIFS(Trabajo!$T:$T,Trabajo!$E:$E,'Trab_Sectores_productivos (2)'!DN$1,Trabajo!$C:$C,'Trab_Sectores_productivos (2)'!$C28,Trabajo!$A:$A,'Trab_Sectores_productivos (2)'!$A28),2)</f>
        <v>7.0000000000000007E-2</v>
      </c>
      <c r="BV28" s="340">
        <f>ROUND(SUMIFS(Trabajo!$T:$T,Trabajo!$E:$E,'Trab_Sectores_productivos (2)'!DO$1,Trabajo!$C:$C,'Trab_Sectores_productivos (2)'!$C28,Trabajo!$A:$A,'Trab_Sectores_productivos (2)'!$A28),2)</f>
        <v>7.0000000000000007E-2</v>
      </c>
      <c r="BW28" s="340">
        <f>ROUND(SUMIFS(Trabajo!$T:$T,Trabajo!$E:$E,'Trab_Sectores_productivos (2)'!DP$1,Trabajo!$C:$C,'Trab_Sectores_productivos (2)'!$C28,Trabajo!$A:$A,'Trab_Sectores_productivos (2)'!$A28),2)</f>
        <v>0.03</v>
      </c>
      <c r="BX28" s="340">
        <f>ROUND(SUMIFS(Trabajo!$T:$T,Trabajo!$E:$E,'Trab_Sectores_productivos (2)'!DQ$1,Trabajo!$C:$C,'Trab_Sectores_productivos (2)'!$C28,Trabajo!$A:$A,'Trab_Sectores_productivos (2)'!$A28),2)</f>
        <v>7.0000000000000007E-2</v>
      </c>
      <c r="BY28" s="340">
        <f>ROUND(SUMIFS(Trabajo!$T:$T,Trabajo!$E:$E,'Trab_Sectores_productivos (2)'!DR$1,Trabajo!$C:$C,'Trab_Sectores_productivos (2)'!$C28,Trabajo!$A:$A,'Trab_Sectores_productivos (2)'!$A28),2)</f>
        <v>0.01</v>
      </c>
      <c r="BZ28" s="340">
        <f>ROUND(SUMIFS(Trabajo!$T:$T,Trabajo!$E:$E,'Trab_Sectores_productivos (2)'!DS$1,Trabajo!$C:$C,'Trab_Sectores_productivos (2)'!$C28,Trabajo!$A:$A,'Trab_Sectores_productivos (2)'!$A28),2)</f>
        <v>0.01</v>
      </c>
      <c r="CA28" s="341">
        <f>ROUND(SUMIFS(Trabajo!$U:$U,Trabajo!$E:$E,'Trab_Sectores_productivos (2)'!DE$1,Trabajo!$C:$C,'Trab_Sectores_productivos (2)'!$C28,Trabajo!$A:$A,'Trab_Sectores_productivos (2)'!$A28),2)</f>
        <v>21.01</v>
      </c>
      <c r="CB28" s="341">
        <f>ROUND(SUMIFS(Trabajo!$U:$U,Trabajo!$E:$E,'Trab_Sectores_productivos (2)'!DF$1,Trabajo!$C:$C,'Trab_Sectores_productivos (2)'!$C28,Trabajo!$A:$A,'Trab_Sectores_productivos (2)'!$A28),2)</f>
        <v>1.33</v>
      </c>
      <c r="CC28" s="341">
        <f>ROUND(SUMIFS(Trabajo!$U:$U,Trabajo!$E:$E,'Trab_Sectores_productivos (2)'!DG$1,Trabajo!$C:$C,'Trab_Sectores_productivos (2)'!$C28,Trabajo!$A:$A,'Trab_Sectores_productivos (2)'!$A28),2)</f>
        <v>4.05</v>
      </c>
      <c r="CD28" s="341">
        <f>ROUND(SUMIFS(Trabajo!$U:$U,Trabajo!$E:$E,'Trab_Sectores_productivos (2)'!DH$1,Trabajo!$C:$C,'Trab_Sectores_productivos (2)'!$C28,Trabajo!$A:$A,'Trab_Sectores_productivos (2)'!$A28),2)</f>
        <v>3.04</v>
      </c>
      <c r="CE28" s="341">
        <f>ROUND(SUMIFS(Trabajo!$U:$U,Trabajo!$E:$E,'Trab_Sectores_productivos (2)'!DI$1,Trabajo!$C:$C,'Trab_Sectores_productivos (2)'!$C28,Trabajo!$A:$A,'Trab_Sectores_productivos (2)'!$A28),2)</f>
        <v>2.85</v>
      </c>
      <c r="CF28" s="341">
        <f>ROUND(SUMIFS(Trabajo!$U:$U,Trabajo!$E:$E,'Trab_Sectores_productivos (2)'!DJ$1,Trabajo!$C:$C,'Trab_Sectores_productivos (2)'!$C28,Trabajo!$A:$A,'Trab_Sectores_productivos (2)'!$A28),2)</f>
        <v>10.48</v>
      </c>
      <c r="CG28" s="341">
        <f>ROUND(SUMIFS(Trabajo!$U:$U,Trabajo!$E:$E,'Trab_Sectores_productivos (2)'!DK$1,Trabajo!$C:$C,'Trab_Sectores_productivos (2)'!$C28,Trabajo!$A:$A,'Trab_Sectores_productivos (2)'!$A28),2)</f>
        <v>19.47</v>
      </c>
      <c r="CH28" s="341">
        <f>ROUND(SUMIFS(Trabajo!$U:$U,Trabajo!$E:$E,'Trab_Sectores_productivos (2)'!DL$1,Trabajo!$C:$C,'Trab_Sectores_productivos (2)'!$C28,Trabajo!$A:$A,'Trab_Sectores_productivos (2)'!$A28),2)</f>
        <v>87.42</v>
      </c>
      <c r="CI28" s="341">
        <f>ROUND(SUMIFS(Trabajo!$U:$U,Trabajo!$E:$E,'Trab_Sectores_productivos (2)'!DM$1,Trabajo!$C:$C,'Trab_Sectores_productivos (2)'!$C28,Trabajo!$A:$A,'Trab_Sectores_productivos (2)'!$A28),2)</f>
        <v>8.27</v>
      </c>
      <c r="CJ28" s="341">
        <f>ROUND(SUMIFS(Trabajo!$U:$U,Trabajo!$E:$E,'Trab_Sectores_productivos (2)'!DN$1,Trabajo!$C:$C,'Trab_Sectores_productivos (2)'!$C28,Trabajo!$A:$A,'Trab_Sectores_productivos (2)'!$A28),2)</f>
        <v>10.19</v>
      </c>
      <c r="CK28" s="341">
        <f>ROUND(SUMIFS(Trabajo!$U:$U,Trabajo!$E:$E,'Trab_Sectores_productivos (2)'!DO$1,Trabajo!$C:$C,'Trab_Sectores_productivos (2)'!$C28,Trabajo!$A:$A,'Trab_Sectores_productivos (2)'!$A28),2)</f>
        <v>11.07</v>
      </c>
      <c r="CL28" s="341">
        <f>ROUND(SUMIFS(Trabajo!$U:$U,Trabajo!$E:$E,'Trab_Sectores_productivos (2)'!DP$1,Trabajo!$C:$C,'Trab_Sectores_productivos (2)'!$C28,Trabajo!$A:$A,'Trab_Sectores_productivos (2)'!$A28),2)</f>
        <v>5.28</v>
      </c>
      <c r="CM28" s="341">
        <f>ROUND(SUMIFS(Trabajo!$U:$U,Trabajo!$E:$E,'Trab_Sectores_productivos (2)'!DQ$1,Trabajo!$C:$C,'Trab_Sectores_productivos (2)'!$C28,Trabajo!$A:$A,'Trab_Sectores_productivos (2)'!$A28),2)</f>
        <v>10.43</v>
      </c>
      <c r="CN28" s="341">
        <f>ROUND(SUMIFS(Trabajo!$U:$U,Trabajo!$E:$E,'Trab_Sectores_productivos (2)'!DR$1,Trabajo!$C:$C,'Trab_Sectores_productivos (2)'!$C28,Trabajo!$A:$A,'Trab_Sectores_productivos (2)'!$A28),2)</f>
        <v>1.72</v>
      </c>
      <c r="CO28" s="341">
        <f>ROUND(SUMIFS(Trabajo!$U:$U,Trabajo!$E:$E,'Trab_Sectores_productivos (2)'!DS$1,Trabajo!$C:$C,'Trab_Sectores_productivos (2)'!$C28,Trabajo!$A:$A,'Trab_Sectores_productivos (2)'!$A28),2)</f>
        <v>1.9</v>
      </c>
      <c r="CP28" s="340">
        <f>ROUND(SUMIFS(Trabajo!$V:$V,Trabajo!$E:$E,'Trab_Sectores_productivos (2)'!DE$1,Trabajo!$C:$C,'Trab_Sectores_productivos (2)'!$C28,Trabajo!$A:$A,'Trab_Sectores_productivos (2)'!$A28),2)</f>
        <v>1.98</v>
      </c>
      <c r="CQ28" s="340">
        <f>ROUND(SUMIFS(Trabajo!$V:$V,Trabajo!$E:$E,'Trab_Sectores_productivos (2)'!DF$1,Trabajo!$C:$C,'Trab_Sectores_productivos (2)'!$C28,Trabajo!$A:$A,'Trab_Sectores_productivos (2)'!$A28),2)</f>
        <v>0.13</v>
      </c>
      <c r="CR28" s="340">
        <f>ROUND(SUMIFS(Trabajo!$V:$V,Trabajo!$E:$E,'Trab_Sectores_productivos (2)'!DG$1,Trabajo!$C:$C,'Trab_Sectores_productivos (2)'!$C28,Trabajo!$A:$A,'Trab_Sectores_productivos (2)'!$A28),2)</f>
        <v>0.38</v>
      </c>
      <c r="CS28" s="340">
        <f>ROUND(SUMIFS(Trabajo!$V:$V,Trabajo!$E:$E,'Trab_Sectores_productivos (2)'!DH$1,Trabajo!$C:$C,'Trab_Sectores_productivos (2)'!$C28,Trabajo!$A:$A,'Trab_Sectores_productivos (2)'!$A28),2)</f>
        <v>0.28999999999999998</v>
      </c>
      <c r="CT28" s="340">
        <f>ROUND(SUMIFS(Trabajo!$V:$V,Trabajo!$E:$E,'Trab_Sectores_productivos (2)'!DI$1,Trabajo!$C:$C,'Trab_Sectores_productivos (2)'!$C28,Trabajo!$A:$A,'Trab_Sectores_productivos (2)'!$A28),2)</f>
        <v>0.27</v>
      </c>
      <c r="CU28" s="340">
        <f>ROUND(SUMIFS(Trabajo!$V:$V,Trabajo!$E:$E,'Trab_Sectores_productivos (2)'!DJ$1,Trabajo!$C:$C,'Trab_Sectores_productivos (2)'!$C28,Trabajo!$A:$A,'Trab_Sectores_productivos (2)'!$A28),2)</f>
        <v>0.99</v>
      </c>
      <c r="CV28" s="340">
        <f>ROUND(SUMIFS(Trabajo!$V:$V,Trabajo!$E:$E,'Trab_Sectores_productivos (2)'!DK$1,Trabajo!$C:$C,'Trab_Sectores_productivos (2)'!$C28,Trabajo!$A:$A,'Trab_Sectores_productivos (2)'!$A28),2)</f>
        <v>1.83</v>
      </c>
      <c r="CW28" s="340">
        <f>ROUND(SUMIFS(Trabajo!$V:$V,Trabajo!$E:$E,'Trab_Sectores_productivos (2)'!DL$1,Trabajo!$C:$C,'Trab_Sectores_productivos (2)'!$C28,Trabajo!$A:$A,'Trab_Sectores_productivos (2)'!$A28),2)</f>
        <v>8.23</v>
      </c>
      <c r="CX28" s="340">
        <f>ROUND(SUMIFS(Trabajo!$V:$V,Trabajo!$E:$E,'Trab_Sectores_productivos (2)'!DM$1,Trabajo!$C:$C,'Trab_Sectores_productivos (2)'!$C28,Trabajo!$A:$A,'Trab_Sectores_productivos (2)'!$A28),2)</f>
        <v>0.78</v>
      </c>
      <c r="CY28" s="340">
        <f>ROUND(SUMIFS(Trabajo!$V:$V,Trabajo!$E:$E,'Trab_Sectores_productivos (2)'!DN$1,Trabajo!$C:$C,'Trab_Sectores_productivos (2)'!$C28,Trabajo!$A:$A,'Trab_Sectores_productivos (2)'!$A28),2)</f>
        <v>0.96</v>
      </c>
      <c r="CZ28" s="340">
        <f>ROUND(SUMIFS(Trabajo!$V:$V,Trabajo!$E:$E,'Trab_Sectores_productivos (2)'!DO$1,Trabajo!$C:$C,'Trab_Sectores_productivos (2)'!$C28,Trabajo!$A:$A,'Trab_Sectores_productivos (2)'!$A28),2)</f>
        <v>1.04</v>
      </c>
      <c r="DA28" s="340">
        <f>ROUND(SUMIFS(Trabajo!$V:$V,Trabajo!$E:$E,'Trab_Sectores_productivos (2)'!DP$1,Trabajo!$C:$C,'Trab_Sectores_productivos (2)'!$C28,Trabajo!$A:$A,'Trab_Sectores_productivos (2)'!$A28),2)</f>
        <v>0.5</v>
      </c>
      <c r="DB28" s="340">
        <f>ROUND(SUMIFS(Trabajo!$V:$V,Trabajo!$E:$E,'Trab_Sectores_productivos (2)'!DQ$1,Trabajo!$C:$C,'Trab_Sectores_productivos (2)'!$C28,Trabajo!$A:$A,'Trab_Sectores_productivos (2)'!$A28),2)</f>
        <v>0.98</v>
      </c>
      <c r="DC28" s="340">
        <f>ROUND(SUMIFS(Trabajo!$V:$V,Trabajo!$E:$E,'Trab_Sectores_productivos (2)'!DR$1,Trabajo!$C:$C,'Trab_Sectores_productivos (2)'!$C28,Trabajo!$A:$A,'Trab_Sectores_productivos (2)'!$A28),2)</f>
        <v>0.16</v>
      </c>
      <c r="DD28" s="340">
        <f>ROUND(SUMIFS(Trabajo!$V:$V,Trabajo!$E:$E,'Trab_Sectores_productivos (2)'!DS$1,Trabajo!$C:$C,'Trab_Sectores_productivos (2)'!$C28,Trabajo!$A:$A,'Trab_Sectores_productivos (2)'!$A28),2)</f>
        <v>0.18</v>
      </c>
    </row>
    <row r="29" spans="1:123">
      <c r="A29" s="137">
        <v>2015</v>
      </c>
      <c r="B29" s="137">
        <v>4</v>
      </c>
      <c r="C29" s="137" t="s">
        <v>122</v>
      </c>
      <c r="D29" s="340">
        <f>ROUND(SUMIFS(Trabajo!$P:$P,Trabajo!$E:$E,'Trab_Sectores_productivos (2)'!DE$1,Trabajo!$C:$C,'Trab_Sectores_productivos (2)'!$C29,Trabajo!$A:$A,'Trab_Sectores_productivos (2)'!$A29),2)</f>
        <v>25.71</v>
      </c>
      <c r="E29" s="340">
        <f>ROUND(SUMIFS(Trabajo!$P:$P,Trabajo!$E:$E,'Trab_Sectores_productivos (2)'!DF$1,Trabajo!$C:$C,'Trab_Sectores_productivos (2)'!$C29,Trabajo!$A:$A,'Trab_Sectores_productivos (2)'!$A29),2)</f>
        <v>1.37</v>
      </c>
      <c r="F29" s="340">
        <f>ROUND(SUMIFS(Trabajo!$P:$P,Trabajo!$E:$E,'Trab_Sectores_productivos (2)'!DG$1,Trabajo!$C:$C,'Trab_Sectores_productivos (2)'!$C29,Trabajo!$A:$A,'Trab_Sectores_productivos (2)'!$A29),2)</f>
        <v>5.42</v>
      </c>
      <c r="G29" s="340">
        <f>ROUND(SUMIFS(Trabajo!$P:$P,Trabajo!$E:$E,'Trab_Sectores_productivos (2)'!DH$1,Trabajo!$C:$C,'Trab_Sectores_productivos (2)'!$C29,Trabajo!$A:$A,'Trab_Sectores_productivos (2)'!$A29),2)</f>
        <v>4.04</v>
      </c>
      <c r="H29" s="340">
        <f>ROUND(SUMIFS(Trabajo!$P:$P,Trabajo!$E:$E,'Trab_Sectores_productivos (2)'!DI$1,Trabajo!$C:$C,'Trab_Sectores_productivos (2)'!$C29,Trabajo!$A:$A,'Trab_Sectores_productivos (2)'!$A29),2)</f>
        <v>3.29</v>
      </c>
      <c r="I29" s="340">
        <f>ROUND(SUMIFS(Trabajo!$P:$P,Trabajo!$E:$E,'Trab_Sectores_productivos (2)'!DJ$1,Trabajo!$C:$C,'Trab_Sectores_productivos (2)'!$C29,Trabajo!$A:$A,'Trab_Sectores_productivos (2)'!$A29),2)</f>
        <v>12.43</v>
      </c>
      <c r="J29" s="340">
        <f>ROUND(SUMIFS(Trabajo!$P:$P,Trabajo!$E:$E,'Trab_Sectores_productivos (2)'!DK$1,Trabajo!$C:$C,'Trab_Sectores_productivos (2)'!$C29,Trabajo!$A:$A,'Trab_Sectores_productivos (2)'!$A29),2)</f>
        <v>23.24</v>
      </c>
      <c r="K29" s="340">
        <f>ROUND(SUMIFS(Trabajo!$P:$P,Trabajo!$E:$E,'Trab_Sectores_productivos (2)'!DL$1,Trabajo!$C:$C,'Trab_Sectores_productivos (2)'!$C29,Trabajo!$A:$A,'Trab_Sectores_productivos (2)'!$A29),2)</f>
        <v>107.36</v>
      </c>
      <c r="L29" s="340">
        <f>ROUND(SUMIFS(Trabajo!$P:$P,Trabajo!$E:$E,'Trab_Sectores_productivos (2)'!DM$1,Trabajo!$C:$C,'Trab_Sectores_productivos (2)'!$C29,Trabajo!$A:$A,'Trab_Sectores_productivos (2)'!$A29),2)</f>
        <v>9.6999999999999993</v>
      </c>
      <c r="M29" s="340">
        <f>ROUND(SUMIFS(Trabajo!$P:$P,Trabajo!$E:$E,'Trab_Sectores_productivos (2)'!DN$1,Trabajo!$C:$C,'Trab_Sectores_productivos (2)'!$C29,Trabajo!$A:$A,'Trab_Sectores_productivos (2)'!$A29),2)</f>
        <v>13.15</v>
      </c>
      <c r="N29" s="340">
        <f>ROUND(SUMIFS(Trabajo!$P:$P,Trabajo!$E:$E,'Trab_Sectores_productivos (2)'!DO$1,Trabajo!$C:$C,'Trab_Sectores_productivos (2)'!$C29,Trabajo!$A:$A,'Trab_Sectores_productivos (2)'!$A29),2)</f>
        <v>15.67</v>
      </c>
      <c r="O29" s="340">
        <f>ROUND(SUMIFS(Trabajo!$P:$P,Trabajo!$E:$E,'Trab_Sectores_productivos (2)'!DP$1,Trabajo!$C:$C,'Trab_Sectores_productivos (2)'!$C29,Trabajo!$A:$A,'Trab_Sectores_productivos (2)'!$A29),2)</f>
        <v>6.21</v>
      </c>
      <c r="P29" s="340">
        <f>ROUND(SUMIFS(Trabajo!$P:$P,Trabajo!$E:$E,'Trab_Sectores_productivos (2)'!DQ$1,Trabajo!$C:$C,'Trab_Sectores_productivos (2)'!$C29,Trabajo!$A:$A,'Trab_Sectores_productivos (2)'!$A29),2)</f>
        <v>12.44</v>
      </c>
      <c r="Q29" s="340">
        <f>ROUND(SUMIFS(Trabajo!$P:$P,Trabajo!$E:$E,'Trab_Sectores_productivos (2)'!DR$1,Trabajo!$C:$C,'Trab_Sectores_productivos (2)'!$C29,Trabajo!$A:$A,'Trab_Sectores_productivos (2)'!$A29),2)</f>
        <v>2.0299999999999998</v>
      </c>
      <c r="R29" s="340">
        <f>ROUND(SUMIFS(Trabajo!$P:$P,Trabajo!$E:$E,'Trab_Sectores_productivos (2)'!DS$1,Trabajo!$C:$C,'Trab_Sectores_productivos (2)'!$C29,Trabajo!$A:$A,'Trab_Sectores_productivos (2)'!$A29),2)</f>
        <v>2.2000000000000002</v>
      </c>
      <c r="S29" s="341">
        <f>ROUND(SUMIFS(Trabajo!$Q:$Q,Trabajo!$E:$E,'Trab_Sectores_productivos (2)'!DE$1,Trabajo!$C:$C,'Trab_Sectores_productivos (2)'!$C29,Trabajo!$A:$A,'Trab_Sectores_productivos (2)'!$A29),2)</f>
        <v>12.96</v>
      </c>
      <c r="T29" s="341">
        <f>ROUND(SUMIFS(Trabajo!$Q:$Q,Trabajo!$E:$E,'Trab_Sectores_productivos (2)'!DF$1,Trabajo!$C:$C,'Trab_Sectores_productivos (2)'!$C29,Trabajo!$A:$A,'Trab_Sectores_productivos (2)'!$A29),2)</f>
        <v>0.69</v>
      </c>
      <c r="U29" s="341">
        <f>ROUND(SUMIFS(Trabajo!$Q:$Q,Trabajo!$E:$E,'Trab_Sectores_productivos (2)'!DG$1,Trabajo!$C:$C,'Trab_Sectores_productivos (2)'!$C29,Trabajo!$A:$A,'Trab_Sectores_productivos (2)'!$A29),2)</f>
        <v>2.73</v>
      </c>
      <c r="V29" s="341">
        <f>ROUND(SUMIFS(Trabajo!$Q:$Q,Trabajo!$E:$E,'Trab_Sectores_productivos (2)'!DH$1,Trabajo!$C:$C,'Trab_Sectores_productivos (2)'!$C29,Trabajo!$A:$A,'Trab_Sectores_productivos (2)'!$A29),2)</f>
        <v>2.04</v>
      </c>
      <c r="W29" s="341">
        <f>ROUND(SUMIFS(Trabajo!$Q:$Q,Trabajo!$E:$E,'Trab_Sectores_productivos (2)'!DI$1,Trabajo!$C:$C,'Trab_Sectores_productivos (2)'!$C29,Trabajo!$A:$A,'Trab_Sectores_productivos (2)'!$A29),2)</f>
        <v>1.66</v>
      </c>
      <c r="X29" s="341">
        <f>ROUND(SUMIFS(Trabajo!$Q:$Q,Trabajo!$E:$E,'Trab_Sectores_productivos (2)'!DJ$1,Trabajo!$C:$C,'Trab_Sectores_productivos (2)'!$C29,Trabajo!$A:$A,'Trab_Sectores_productivos (2)'!$A29),2)</f>
        <v>6.26</v>
      </c>
      <c r="Y29" s="341">
        <f>ROUND(SUMIFS(Trabajo!$Q:$Q,Trabajo!$E:$E,'Trab_Sectores_productivos (2)'!DK$1,Trabajo!$C:$C,'Trab_Sectores_productivos (2)'!$C29,Trabajo!$A:$A,'Trab_Sectores_productivos (2)'!$A29),2)</f>
        <v>11.71</v>
      </c>
      <c r="Z29" s="341">
        <f>ROUND(SUMIFS(Trabajo!$Q:$Q,Trabajo!$E:$E,'Trab_Sectores_productivos (2)'!DL$1,Trabajo!$C:$C,'Trab_Sectores_productivos (2)'!$C29,Trabajo!$A:$A,'Trab_Sectores_productivos (2)'!$A29),2)</f>
        <v>54.11</v>
      </c>
      <c r="AA29" s="341">
        <f>ROUND(SUMIFS(Trabajo!$Q:$Q,Trabajo!$E:$E,'Trab_Sectores_productivos (2)'!DM$1,Trabajo!$C:$C,'Trab_Sectores_productivos (2)'!$C29,Trabajo!$A:$A,'Trab_Sectores_productivos (2)'!$A29),2)</f>
        <v>4.8899999999999997</v>
      </c>
      <c r="AB29" s="341">
        <f>ROUND(SUMIFS(Trabajo!$Q:$Q,Trabajo!$E:$E,'Trab_Sectores_productivos (2)'!DN$1,Trabajo!$C:$C,'Trab_Sectores_productivos (2)'!$C29,Trabajo!$A:$A,'Trab_Sectores_productivos (2)'!$A29),2)</f>
        <v>6.63</v>
      </c>
      <c r="AC29" s="341">
        <f>ROUND(SUMIFS(Trabajo!$Q:$Q,Trabajo!$E:$E,'Trab_Sectores_productivos (2)'!DO$1,Trabajo!$C:$C,'Trab_Sectores_productivos (2)'!$C29,Trabajo!$A:$A,'Trab_Sectores_productivos (2)'!$A29),2)</f>
        <v>7.9</v>
      </c>
      <c r="AD29" s="341">
        <f>ROUND(SUMIFS(Trabajo!$Q:$Q,Trabajo!$E:$E,'Trab_Sectores_productivos (2)'!DP$1,Trabajo!$C:$C,'Trab_Sectores_productivos (2)'!$C29,Trabajo!$A:$A,'Trab_Sectores_productivos (2)'!$A29),2)</f>
        <v>3.13</v>
      </c>
      <c r="AE29" s="341">
        <f>ROUND(SUMIFS(Trabajo!$Q:$Q,Trabajo!$E:$E,'Trab_Sectores_productivos (2)'!DQ$1,Trabajo!$C:$C,'Trab_Sectores_productivos (2)'!$C29,Trabajo!$A:$A,'Trab_Sectores_productivos (2)'!$A29),2)</f>
        <v>6.27</v>
      </c>
      <c r="AF29" s="341">
        <f>ROUND(SUMIFS(Trabajo!$Q:$Q,Trabajo!$E:$E,'Trab_Sectores_productivos (2)'!DR$1,Trabajo!$C:$C,'Trab_Sectores_productivos (2)'!$C29,Trabajo!$A:$A,'Trab_Sectores_productivos (2)'!$A29),2)</f>
        <v>1.02</v>
      </c>
      <c r="AG29" s="341">
        <f>ROUND(SUMIFS(Trabajo!$Q:$Q,Trabajo!$E:$E,'Trab_Sectores_productivos (2)'!DS$1,Trabajo!$C:$C,'Trab_Sectores_productivos (2)'!$C29,Trabajo!$A:$A,'Trab_Sectores_productivos (2)'!$A29),2)</f>
        <v>1.1100000000000001</v>
      </c>
      <c r="AH29" s="340">
        <f>ROUND(SUMIFS(Trabajo!$R:$R,Trabajo!$E:$E,'Trab_Sectores_productivos (2)'!DE$1,Trabajo!$C:$C,'Trab_Sectores_productivos (2)'!$C29,Trabajo!$A:$A,'Trab_Sectores_productivos (2)'!$A29),2)</f>
        <v>10.02</v>
      </c>
      <c r="AI29" s="340">
        <f>ROUND(SUMIFS(Trabajo!$R:$R,Trabajo!$E:$E,'Trab_Sectores_productivos (2)'!DF$1,Trabajo!$C:$C,'Trab_Sectores_productivos (2)'!$C29,Trabajo!$A:$A,'Trab_Sectores_productivos (2)'!$A29),2)</f>
        <v>0.54</v>
      </c>
      <c r="AJ29" s="340">
        <f>ROUND(SUMIFS(Trabajo!$R:$R,Trabajo!$E:$E,'Trab_Sectores_productivos (2)'!DG$1,Trabajo!$C:$C,'Trab_Sectores_productivos (2)'!$C29,Trabajo!$A:$A,'Trab_Sectores_productivos (2)'!$A29),2)</f>
        <v>2.11</v>
      </c>
      <c r="AK29" s="340">
        <f>ROUND(SUMIFS(Trabajo!$R:$R,Trabajo!$E:$E,'Trab_Sectores_productivos (2)'!DH$1,Trabajo!$C:$C,'Trab_Sectores_productivos (2)'!$C29,Trabajo!$A:$A,'Trab_Sectores_productivos (2)'!$A29),2)</f>
        <v>1.57</v>
      </c>
      <c r="AL29" s="340">
        <f>ROUND(SUMIFS(Trabajo!$R:$R,Trabajo!$E:$E,'Trab_Sectores_productivos (2)'!DI$1,Trabajo!$C:$C,'Trab_Sectores_productivos (2)'!$C29,Trabajo!$A:$A,'Trab_Sectores_productivos (2)'!$A29),2)</f>
        <v>1.28</v>
      </c>
      <c r="AM29" s="340">
        <f>ROUND(SUMIFS(Trabajo!$R:$R,Trabajo!$E:$E,'Trab_Sectores_productivos (2)'!DJ$1,Trabajo!$C:$C,'Trab_Sectores_productivos (2)'!$C29,Trabajo!$A:$A,'Trab_Sectores_productivos (2)'!$A29),2)</f>
        <v>4.84</v>
      </c>
      <c r="AN29" s="340">
        <f>ROUND(SUMIFS(Trabajo!$R:$R,Trabajo!$E:$E,'Trab_Sectores_productivos (2)'!DK$1,Trabajo!$C:$C,'Trab_Sectores_productivos (2)'!$C29,Trabajo!$A:$A,'Trab_Sectores_productivos (2)'!$A29),2)</f>
        <v>9.06</v>
      </c>
      <c r="AO29" s="340">
        <f>ROUND(SUMIFS(Trabajo!$R:$R,Trabajo!$E:$E,'Trab_Sectores_productivos (2)'!DL$1,Trabajo!$C:$C,'Trab_Sectores_productivos (2)'!$C29,Trabajo!$A:$A,'Trab_Sectores_productivos (2)'!$A29),2)</f>
        <v>41.84</v>
      </c>
      <c r="AP29" s="340">
        <f>ROUND(SUMIFS(Trabajo!$R:$R,Trabajo!$E:$E,'Trab_Sectores_productivos (2)'!DM$1,Trabajo!$C:$C,'Trab_Sectores_productivos (2)'!$C29,Trabajo!$A:$A,'Trab_Sectores_productivos (2)'!$A29),2)</f>
        <v>3.78</v>
      </c>
      <c r="AQ29" s="340">
        <f>ROUND(SUMIFS(Trabajo!$R:$R,Trabajo!$E:$E,'Trab_Sectores_productivos (2)'!DN$1,Trabajo!$C:$C,'Trab_Sectores_productivos (2)'!$C29,Trabajo!$A:$A,'Trab_Sectores_productivos (2)'!$A29),2)</f>
        <v>5.13</v>
      </c>
      <c r="AR29" s="340">
        <f>ROUND(SUMIFS(Trabajo!$R:$R,Trabajo!$E:$E,'Trab_Sectores_productivos (2)'!DO$1,Trabajo!$C:$C,'Trab_Sectores_productivos (2)'!$C29,Trabajo!$A:$A,'Trab_Sectores_productivos (2)'!$A29),2)</f>
        <v>6.11</v>
      </c>
      <c r="AS29" s="340">
        <f>ROUND(SUMIFS(Trabajo!$R:$R,Trabajo!$E:$E,'Trab_Sectores_productivos (2)'!DP$1,Trabajo!$C:$C,'Trab_Sectores_productivos (2)'!$C29,Trabajo!$A:$A,'Trab_Sectores_productivos (2)'!$A29),2)</f>
        <v>2.42</v>
      </c>
      <c r="AT29" s="340">
        <f>ROUND(SUMIFS(Trabajo!$R:$R,Trabajo!$E:$E,'Trab_Sectores_productivos (2)'!DQ$1,Trabajo!$C:$C,'Trab_Sectores_productivos (2)'!$C29,Trabajo!$A:$A,'Trab_Sectores_productivos (2)'!$A29),2)</f>
        <v>4.8499999999999996</v>
      </c>
      <c r="AU29" s="340">
        <f>ROUND(SUMIFS(Trabajo!$R:$R,Trabajo!$E:$E,'Trab_Sectores_productivos (2)'!DR$1,Trabajo!$C:$C,'Trab_Sectores_productivos (2)'!$C29,Trabajo!$A:$A,'Trab_Sectores_productivos (2)'!$A29),2)</f>
        <v>0.79</v>
      </c>
      <c r="AV29" s="340">
        <f>ROUND(SUMIFS(Trabajo!$R:$R,Trabajo!$E:$E,'Trab_Sectores_productivos (2)'!DS$1,Trabajo!$C:$C,'Trab_Sectores_productivos (2)'!$C29,Trabajo!$A:$A,'Trab_Sectores_productivos (2)'!$A29),2)</f>
        <v>0.86</v>
      </c>
      <c r="AW29" s="341">
        <f>ROUND(SUMIFS(Trabajo!$S:$S,Trabajo!$E:$E,'Trab_Sectores_productivos (2)'!DE$1,Trabajo!$C:$C,'Trab_Sectores_productivos (2)'!$C29,Trabajo!$A:$A,'Trab_Sectores_productivos (2)'!$A29),2)</f>
        <v>0.61</v>
      </c>
      <c r="AX29" s="341">
        <f>ROUND(SUMIFS(Trabajo!$S:$S,Trabajo!$E:$E,'Trab_Sectores_productivos (2)'!DF$1,Trabajo!$C:$C,'Trab_Sectores_productivos (2)'!$C29,Trabajo!$A:$A,'Trab_Sectores_productivos (2)'!$A29),2)</f>
        <v>0.03</v>
      </c>
      <c r="AY29" s="341">
        <f>ROUND(SUMIFS(Trabajo!$S:$S,Trabajo!$E:$E,'Trab_Sectores_productivos (2)'!DG$1,Trabajo!$C:$C,'Trab_Sectores_productivos (2)'!$C29,Trabajo!$A:$A,'Trab_Sectores_productivos (2)'!$A29),2)</f>
        <v>0.13</v>
      </c>
      <c r="AZ29" s="341">
        <f>ROUND(SUMIFS(Trabajo!$S:$S,Trabajo!$E:$E,'Trab_Sectores_productivos (2)'!DH$1,Trabajo!$C:$C,'Trab_Sectores_productivos (2)'!$C29,Trabajo!$A:$A,'Trab_Sectores_productivos (2)'!$A29),2)</f>
        <v>0.1</v>
      </c>
      <c r="BA29" s="341">
        <f>ROUND(SUMIFS(Trabajo!$S:$S,Trabajo!$E:$E,'Trab_Sectores_productivos (2)'!DI$1,Trabajo!$C:$C,'Trab_Sectores_productivos (2)'!$C29,Trabajo!$A:$A,'Trab_Sectores_productivos (2)'!$A29),2)</f>
        <v>0.08</v>
      </c>
      <c r="BB29" s="341">
        <f>ROUND(SUMIFS(Trabajo!$S:$S,Trabajo!$E:$E,'Trab_Sectores_productivos (2)'!DJ$1,Trabajo!$C:$C,'Trab_Sectores_productivos (2)'!$C29,Trabajo!$A:$A,'Trab_Sectores_productivos (2)'!$A29),2)</f>
        <v>0.28999999999999998</v>
      </c>
      <c r="BC29" s="341">
        <f>ROUND(SUMIFS(Trabajo!$S:$S,Trabajo!$E:$E,'Trab_Sectores_productivos (2)'!DK$1,Trabajo!$C:$C,'Trab_Sectores_productivos (2)'!$C29,Trabajo!$A:$A,'Trab_Sectores_productivos (2)'!$A29),2)</f>
        <v>0.55000000000000004</v>
      </c>
      <c r="BD29" s="341">
        <f>ROUND(SUMIFS(Trabajo!$S:$S,Trabajo!$E:$E,'Trab_Sectores_productivos (2)'!DL$1,Trabajo!$C:$C,'Trab_Sectores_productivos (2)'!$C29,Trabajo!$A:$A,'Trab_Sectores_productivos (2)'!$A29),2)</f>
        <v>2.5299999999999998</v>
      </c>
      <c r="BE29" s="341">
        <f>ROUND(SUMIFS(Trabajo!$S:$S,Trabajo!$E:$E,'Trab_Sectores_productivos (2)'!DM$1,Trabajo!$C:$C,'Trab_Sectores_productivos (2)'!$C29,Trabajo!$A:$A,'Trab_Sectores_productivos (2)'!$A29),2)</f>
        <v>0.23</v>
      </c>
      <c r="BF29" s="341">
        <f>ROUND(SUMIFS(Trabajo!$S:$S,Trabajo!$E:$E,'Trab_Sectores_productivos (2)'!DN$1,Trabajo!$C:$C,'Trab_Sectores_productivos (2)'!$C29,Trabajo!$A:$A,'Trab_Sectores_productivos (2)'!$A29),2)</f>
        <v>0.31</v>
      </c>
      <c r="BG29" s="341">
        <f>ROUND(SUMIFS(Trabajo!$S:$S,Trabajo!$E:$E,'Trab_Sectores_productivos (2)'!DO$1,Trabajo!$C:$C,'Trab_Sectores_productivos (2)'!$C29,Trabajo!$A:$A,'Trab_Sectores_productivos (2)'!$A29),2)</f>
        <v>0.37</v>
      </c>
      <c r="BH29" s="341">
        <f>ROUND(SUMIFS(Trabajo!$S:$S,Trabajo!$E:$E,'Trab_Sectores_productivos (2)'!DP$1,Trabajo!$C:$C,'Trab_Sectores_productivos (2)'!$C29,Trabajo!$A:$A,'Trab_Sectores_productivos (2)'!$A29),2)</f>
        <v>0.15</v>
      </c>
      <c r="BI29" s="341">
        <f>ROUND(SUMIFS(Trabajo!$S:$S,Trabajo!$E:$E,'Trab_Sectores_productivos (2)'!DQ$1,Trabajo!$C:$C,'Trab_Sectores_productivos (2)'!$C29,Trabajo!$A:$A,'Trab_Sectores_productivos (2)'!$A29),2)</f>
        <v>0.28999999999999998</v>
      </c>
      <c r="BJ29" s="341">
        <f>ROUND(SUMIFS(Trabajo!$S:$S,Trabajo!$E:$E,'Trab_Sectores_productivos (2)'!DR$1,Trabajo!$C:$C,'Trab_Sectores_productivos (2)'!$C29,Trabajo!$A:$A,'Trab_Sectores_productivos (2)'!$A29),2)</f>
        <v>0.05</v>
      </c>
      <c r="BK29" s="341">
        <f>ROUND(SUMIFS(Trabajo!$S:$S,Trabajo!$E:$E,'Trab_Sectores_productivos (2)'!DS$1,Trabajo!$C:$C,'Trab_Sectores_productivos (2)'!$C29,Trabajo!$A:$A,'Trab_Sectores_productivos (2)'!$A29),2)</f>
        <v>0.05</v>
      </c>
      <c r="BL29" s="340">
        <f>ROUND(SUMIFS(Trabajo!$T:$T,Trabajo!$E:$E,'Trab_Sectores_productivos (2)'!DE$1,Trabajo!$C:$C,'Trab_Sectores_productivos (2)'!$C29,Trabajo!$A:$A,'Trab_Sectores_productivos (2)'!$A29),2)</f>
        <v>0.14000000000000001</v>
      </c>
      <c r="BM29" s="340">
        <f>ROUND(SUMIFS(Trabajo!$T:$T,Trabajo!$E:$E,'Trab_Sectores_productivos (2)'!DF$1,Trabajo!$C:$C,'Trab_Sectores_productivos (2)'!$C29,Trabajo!$A:$A,'Trab_Sectores_productivos (2)'!$A29),2)</f>
        <v>0.01</v>
      </c>
      <c r="BN29" s="340">
        <f>ROUND(SUMIFS(Trabajo!$T:$T,Trabajo!$E:$E,'Trab_Sectores_productivos (2)'!DG$1,Trabajo!$C:$C,'Trab_Sectores_productivos (2)'!$C29,Trabajo!$A:$A,'Trab_Sectores_productivos (2)'!$A29),2)</f>
        <v>0.03</v>
      </c>
      <c r="BO29" s="340">
        <f>ROUND(SUMIFS(Trabajo!$T:$T,Trabajo!$E:$E,'Trab_Sectores_productivos (2)'!DH$1,Trabajo!$C:$C,'Trab_Sectores_productivos (2)'!$C29,Trabajo!$A:$A,'Trab_Sectores_productivos (2)'!$A29),2)</f>
        <v>0.02</v>
      </c>
      <c r="BP29" s="340">
        <f>ROUND(SUMIFS(Trabajo!$T:$T,Trabajo!$E:$E,'Trab_Sectores_productivos (2)'!DI$1,Trabajo!$C:$C,'Trab_Sectores_productivos (2)'!$C29,Trabajo!$A:$A,'Trab_Sectores_productivos (2)'!$A29),2)</f>
        <v>0.02</v>
      </c>
      <c r="BQ29" s="340">
        <f>ROUND(SUMIFS(Trabajo!$T:$T,Trabajo!$E:$E,'Trab_Sectores_productivos (2)'!DJ$1,Trabajo!$C:$C,'Trab_Sectores_productivos (2)'!$C29,Trabajo!$A:$A,'Trab_Sectores_productivos (2)'!$A29),2)</f>
        <v>7.0000000000000007E-2</v>
      </c>
      <c r="BR29" s="340">
        <f>ROUND(SUMIFS(Trabajo!$T:$T,Trabajo!$E:$E,'Trab_Sectores_productivos (2)'!DK$1,Trabajo!$C:$C,'Trab_Sectores_productivos (2)'!$C29,Trabajo!$A:$A,'Trab_Sectores_productivos (2)'!$A29),2)</f>
        <v>0.13</v>
      </c>
      <c r="BS29" s="340">
        <f>ROUND(SUMIFS(Trabajo!$T:$T,Trabajo!$E:$E,'Trab_Sectores_productivos (2)'!DL$1,Trabajo!$C:$C,'Trab_Sectores_productivos (2)'!$C29,Trabajo!$A:$A,'Trab_Sectores_productivos (2)'!$A29),2)</f>
        <v>0.57999999999999996</v>
      </c>
      <c r="BT29" s="340">
        <f>ROUND(SUMIFS(Trabajo!$T:$T,Trabajo!$E:$E,'Trab_Sectores_productivos (2)'!DM$1,Trabajo!$C:$C,'Trab_Sectores_productivos (2)'!$C29,Trabajo!$A:$A,'Trab_Sectores_productivos (2)'!$A29),2)</f>
        <v>0.05</v>
      </c>
      <c r="BU29" s="340">
        <f>ROUND(SUMIFS(Trabajo!$T:$T,Trabajo!$E:$E,'Trab_Sectores_productivos (2)'!DN$1,Trabajo!$C:$C,'Trab_Sectores_productivos (2)'!$C29,Trabajo!$A:$A,'Trab_Sectores_productivos (2)'!$A29),2)</f>
        <v>7.0000000000000007E-2</v>
      </c>
      <c r="BV29" s="340">
        <f>ROUND(SUMIFS(Trabajo!$T:$T,Trabajo!$E:$E,'Trab_Sectores_productivos (2)'!DO$1,Trabajo!$C:$C,'Trab_Sectores_productivos (2)'!$C29,Trabajo!$A:$A,'Trab_Sectores_productivos (2)'!$A29),2)</f>
        <v>0.08</v>
      </c>
      <c r="BW29" s="340">
        <f>ROUND(SUMIFS(Trabajo!$T:$T,Trabajo!$E:$E,'Trab_Sectores_productivos (2)'!DP$1,Trabajo!$C:$C,'Trab_Sectores_productivos (2)'!$C29,Trabajo!$A:$A,'Trab_Sectores_productivos (2)'!$A29),2)</f>
        <v>0.03</v>
      </c>
      <c r="BX29" s="340">
        <f>ROUND(SUMIFS(Trabajo!$T:$T,Trabajo!$E:$E,'Trab_Sectores_productivos (2)'!DQ$1,Trabajo!$C:$C,'Trab_Sectores_productivos (2)'!$C29,Trabajo!$A:$A,'Trab_Sectores_productivos (2)'!$A29),2)</f>
        <v>7.0000000000000007E-2</v>
      </c>
      <c r="BY29" s="340">
        <f>ROUND(SUMIFS(Trabajo!$T:$T,Trabajo!$E:$E,'Trab_Sectores_productivos (2)'!DR$1,Trabajo!$C:$C,'Trab_Sectores_productivos (2)'!$C29,Trabajo!$A:$A,'Trab_Sectores_productivos (2)'!$A29),2)</f>
        <v>0.01</v>
      </c>
      <c r="BZ29" s="340">
        <f>ROUND(SUMIFS(Trabajo!$T:$T,Trabajo!$E:$E,'Trab_Sectores_productivos (2)'!DS$1,Trabajo!$C:$C,'Trab_Sectores_productivos (2)'!$C29,Trabajo!$A:$A,'Trab_Sectores_productivos (2)'!$A29),2)</f>
        <v>0.01</v>
      </c>
      <c r="CA29" s="341">
        <f>ROUND(SUMIFS(Trabajo!$U:$U,Trabajo!$E:$E,'Trab_Sectores_productivos (2)'!DE$1,Trabajo!$C:$C,'Trab_Sectores_productivos (2)'!$C29,Trabajo!$A:$A,'Trab_Sectores_productivos (2)'!$A29),2)</f>
        <v>21.5</v>
      </c>
      <c r="CB29" s="341">
        <f>ROUND(SUMIFS(Trabajo!$U:$U,Trabajo!$E:$E,'Trab_Sectores_productivos (2)'!DF$1,Trabajo!$C:$C,'Trab_Sectores_productivos (2)'!$C29,Trabajo!$A:$A,'Trab_Sectores_productivos (2)'!$A29),2)</f>
        <v>1.1499999999999999</v>
      </c>
      <c r="CC29" s="341">
        <f>ROUND(SUMIFS(Trabajo!$U:$U,Trabajo!$E:$E,'Trab_Sectores_productivos (2)'!DG$1,Trabajo!$C:$C,'Trab_Sectores_productivos (2)'!$C29,Trabajo!$A:$A,'Trab_Sectores_productivos (2)'!$A29),2)</f>
        <v>4.54</v>
      </c>
      <c r="CD29" s="341">
        <f>ROUND(SUMIFS(Trabajo!$U:$U,Trabajo!$E:$E,'Trab_Sectores_productivos (2)'!DH$1,Trabajo!$C:$C,'Trab_Sectores_productivos (2)'!$C29,Trabajo!$A:$A,'Trab_Sectores_productivos (2)'!$A29),2)</f>
        <v>3.38</v>
      </c>
      <c r="CE29" s="341">
        <f>ROUND(SUMIFS(Trabajo!$U:$U,Trabajo!$E:$E,'Trab_Sectores_productivos (2)'!DI$1,Trabajo!$C:$C,'Trab_Sectores_productivos (2)'!$C29,Trabajo!$A:$A,'Trab_Sectores_productivos (2)'!$A29),2)</f>
        <v>2.75</v>
      </c>
      <c r="CF29" s="341">
        <f>ROUND(SUMIFS(Trabajo!$U:$U,Trabajo!$E:$E,'Trab_Sectores_productivos (2)'!DJ$1,Trabajo!$C:$C,'Trab_Sectores_productivos (2)'!$C29,Trabajo!$A:$A,'Trab_Sectores_productivos (2)'!$A29),2)</f>
        <v>10.4</v>
      </c>
      <c r="CG29" s="341">
        <f>ROUND(SUMIFS(Trabajo!$U:$U,Trabajo!$E:$E,'Trab_Sectores_productivos (2)'!DK$1,Trabajo!$C:$C,'Trab_Sectores_productivos (2)'!$C29,Trabajo!$A:$A,'Trab_Sectores_productivos (2)'!$A29),2)</f>
        <v>19.440000000000001</v>
      </c>
      <c r="CH29" s="341">
        <f>ROUND(SUMIFS(Trabajo!$U:$U,Trabajo!$E:$E,'Trab_Sectores_productivos (2)'!DL$1,Trabajo!$C:$C,'Trab_Sectores_productivos (2)'!$C29,Trabajo!$A:$A,'Trab_Sectores_productivos (2)'!$A29),2)</f>
        <v>89.8</v>
      </c>
      <c r="CI29" s="341">
        <f>ROUND(SUMIFS(Trabajo!$U:$U,Trabajo!$E:$E,'Trab_Sectores_productivos (2)'!DM$1,Trabajo!$C:$C,'Trab_Sectores_productivos (2)'!$C29,Trabajo!$A:$A,'Trab_Sectores_productivos (2)'!$A29),2)</f>
        <v>8.11</v>
      </c>
      <c r="CJ29" s="341">
        <f>ROUND(SUMIFS(Trabajo!$U:$U,Trabajo!$E:$E,'Trab_Sectores_productivos (2)'!DN$1,Trabajo!$C:$C,'Trab_Sectores_productivos (2)'!$C29,Trabajo!$A:$A,'Trab_Sectores_productivos (2)'!$A29),2)</f>
        <v>11</v>
      </c>
      <c r="CK29" s="341">
        <f>ROUND(SUMIFS(Trabajo!$U:$U,Trabajo!$E:$E,'Trab_Sectores_productivos (2)'!DO$1,Trabajo!$C:$C,'Trab_Sectores_productivos (2)'!$C29,Trabajo!$A:$A,'Trab_Sectores_productivos (2)'!$A29),2)</f>
        <v>13.11</v>
      </c>
      <c r="CL29" s="341">
        <f>ROUND(SUMIFS(Trabajo!$U:$U,Trabajo!$E:$E,'Trab_Sectores_productivos (2)'!DP$1,Trabajo!$C:$C,'Trab_Sectores_productivos (2)'!$C29,Trabajo!$A:$A,'Trab_Sectores_productivos (2)'!$A29),2)</f>
        <v>5.2</v>
      </c>
      <c r="CM29" s="341">
        <f>ROUND(SUMIFS(Trabajo!$U:$U,Trabajo!$E:$E,'Trab_Sectores_productivos (2)'!DQ$1,Trabajo!$C:$C,'Trab_Sectores_productivos (2)'!$C29,Trabajo!$A:$A,'Trab_Sectores_productivos (2)'!$A29),2)</f>
        <v>10.41</v>
      </c>
      <c r="CN29" s="341">
        <f>ROUND(SUMIFS(Trabajo!$U:$U,Trabajo!$E:$E,'Trab_Sectores_productivos (2)'!DR$1,Trabajo!$C:$C,'Trab_Sectores_productivos (2)'!$C29,Trabajo!$A:$A,'Trab_Sectores_productivos (2)'!$A29),2)</f>
        <v>1.7</v>
      </c>
      <c r="CO29" s="341">
        <f>ROUND(SUMIFS(Trabajo!$U:$U,Trabajo!$E:$E,'Trab_Sectores_productivos (2)'!DS$1,Trabajo!$C:$C,'Trab_Sectores_productivos (2)'!$C29,Trabajo!$A:$A,'Trab_Sectores_productivos (2)'!$A29),2)</f>
        <v>1.84</v>
      </c>
      <c r="CP29" s="340">
        <f>ROUND(SUMIFS(Trabajo!$V:$V,Trabajo!$E:$E,'Trab_Sectores_productivos (2)'!DE$1,Trabajo!$C:$C,'Trab_Sectores_productivos (2)'!$C29,Trabajo!$A:$A,'Trab_Sectores_productivos (2)'!$A29),2)</f>
        <v>2.02</v>
      </c>
      <c r="CQ29" s="340">
        <f>ROUND(SUMIFS(Trabajo!$V:$V,Trabajo!$E:$E,'Trab_Sectores_productivos (2)'!DF$1,Trabajo!$C:$C,'Trab_Sectores_productivos (2)'!$C29,Trabajo!$A:$A,'Trab_Sectores_productivos (2)'!$A29),2)</f>
        <v>0.11</v>
      </c>
      <c r="CR29" s="340">
        <f>ROUND(SUMIFS(Trabajo!$V:$V,Trabajo!$E:$E,'Trab_Sectores_productivos (2)'!DG$1,Trabajo!$C:$C,'Trab_Sectores_productivos (2)'!$C29,Trabajo!$A:$A,'Trab_Sectores_productivos (2)'!$A29),2)</f>
        <v>0.43</v>
      </c>
      <c r="CS29" s="340">
        <f>ROUND(SUMIFS(Trabajo!$V:$V,Trabajo!$E:$E,'Trab_Sectores_productivos (2)'!DH$1,Trabajo!$C:$C,'Trab_Sectores_productivos (2)'!$C29,Trabajo!$A:$A,'Trab_Sectores_productivos (2)'!$A29),2)</f>
        <v>0.32</v>
      </c>
      <c r="CT29" s="340">
        <f>ROUND(SUMIFS(Trabajo!$V:$V,Trabajo!$E:$E,'Trab_Sectores_productivos (2)'!DI$1,Trabajo!$C:$C,'Trab_Sectores_productivos (2)'!$C29,Trabajo!$A:$A,'Trab_Sectores_productivos (2)'!$A29),2)</f>
        <v>0.26</v>
      </c>
      <c r="CU29" s="340">
        <f>ROUND(SUMIFS(Trabajo!$V:$V,Trabajo!$E:$E,'Trab_Sectores_productivos (2)'!DJ$1,Trabajo!$C:$C,'Trab_Sectores_productivos (2)'!$C29,Trabajo!$A:$A,'Trab_Sectores_productivos (2)'!$A29),2)</f>
        <v>0.98</v>
      </c>
      <c r="CV29" s="340">
        <f>ROUND(SUMIFS(Trabajo!$V:$V,Trabajo!$E:$E,'Trab_Sectores_productivos (2)'!DK$1,Trabajo!$C:$C,'Trab_Sectores_productivos (2)'!$C29,Trabajo!$A:$A,'Trab_Sectores_productivos (2)'!$A29),2)</f>
        <v>1.83</v>
      </c>
      <c r="CW29" s="340">
        <f>ROUND(SUMIFS(Trabajo!$V:$V,Trabajo!$E:$E,'Trab_Sectores_productivos (2)'!DL$1,Trabajo!$C:$C,'Trab_Sectores_productivos (2)'!$C29,Trabajo!$A:$A,'Trab_Sectores_productivos (2)'!$A29),2)</f>
        <v>8.4600000000000009</v>
      </c>
      <c r="CX29" s="340">
        <f>ROUND(SUMIFS(Trabajo!$V:$V,Trabajo!$E:$E,'Trab_Sectores_productivos (2)'!DM$1,Trabajo!$C:$C,'Trab_Sectores_productivos (2)'!$C29,Trabajo!$A:$A,'Trab_Sectores_productivos (2)'!$A29),2)</f>
        <v>0.76</v>
      </c>
      <c r="CY29" s="340">
        <f>ROUND(SUMIFS(Trabajo!$V:$V,Trabajo!$E:$E,'Trab_Sectores_productivos (2)'!DN$1,Trabajo!$C:$C,'Trab_Sectores_productivos (2)'!$C29,Trabajo!$A:$A,'Trab_Sectores_productivos (2)'!$A29),2)</f>
        <v>1.04</v>
      </c>
      <c r="CZ29" s="340">
        <f>ROUND(SUMIFS(Trabajo!$V:$V,Trabajo!$E:$E,'Trab_Sectores_productivos (2)'!DO$1,Trabajo!$C:$C,'Trab_Sectores_productivos (2)'!$C29,Trabajo!$A:$A,'Trab_Sectores_productivos (2)'!$A29),2)</f>
        <v>1.23</v>
      </c>
      <c r="DA29" s="340">
        <f>ROUND(SUMIFS(Trabajo!$V:$V,Trabajo!$E:$E,'Trab_Sectores_productivos (2)'!DP$1,Trabajo!$C:$C,'Trab_Sectores_productivos (2)'!$C29,Trabajo!$A:$A,'Trab_Sectores_productivos (2)'!$A29),2)</f>
        <v>0.49</v>
      </c>
      <c r="DB29" s="340">
        <f>ROUND(SUMIFS(Trabajo!$V:$V,Trabajo!$E:$E,'Trab_Sectores_productivos (2)'!DQ$1,Trabajo!$C:$C,'Trab_Sectores_productivos (2)'!$C29,Trabajo!$A:$A,'Trab_Sectores_productivos (2)'!$A29),2)</f>
        <v>0.98</v>
      </c>
      <c r="DC29" s="340">
        <f>ROUND(SUMIFS(Trabajo!$V:$V,Trabajo!$E:$E,'Trab_Sectores_productivos (2)'!DR$1,Trabajo!$C:$C,'Trab_Sectores_productivos (2)'!$C29,Trabajo!$A:$A,'Trab_Sectores_productivos (2)'!$A29),2)</f>
        <v>0.16</v>
      </c>
      <c r="DD29" s="340">
        <f>ROUND(SUMIFS(Trabajo!$V:$V,Trabajo!$E:$E,'Trab_Sectores_productivos (2)'!DS$1,Trabajo!$C:$C,'Trab_Sectores_productivos (2)'!$C29,Trabajo!$A:$A,'Trab_Sectores_productivos (2)'!$A29),2)</f>
        <v>0.17</v>
      </c>
    </row>
    <row r="30" spans="1:123">
      <c r="A30" s="137">
        <v>2015</v>
      </c>
      <c r="B30" s="137">
        <v>5</v>
      </c>
      <c r="C30" s="137" t="s">
        <v>123</v>
      </c>
      <c r="D30" s="340">
        <f>ROUND(SUMIFS(Trabajo!$P:$P,Trabajo!$E:$E,'Trab_Sectores_productivos (2)'!DE$1,Trabajo!$C:$C,'Trab_Sectores_productivos (2)'!$C30,Trabajo!$A:$A,'Trab_Sectores_productivos (2)'!$A30),2)</f>
        <v>24.52</v>
      </c>
      <c r="E30" s="340">
        <f>ROUND(SUMIFS(Trabajo!$P:$P,Trabajo!$E:$E,'Trab_Sectores_productivos (2)'!DF$1,Trabajo!$C:$C,'Trab_Sectores_productivos (2)'!$C30,Trabajo!$A:$A,'Trab_Sectores_productivos (2)'!$A30),2)</f>
        <v>1.48</v>
      </c>
      <c r="F30" s="340">
        <f>ROUND(SUMIFS(Trabajo!$P:$P,Trabajo!$E:$E,'Trab_Sectores_productivos (2)'!DG$1,Trabajo!$C:$C,'Trab_Sectores_productivos (2)'!$C30,Trabajo!$A:$A,'Trab_Sectores_productivos (2)'!$A30),2)</f>
        <v>5.55</v>
      </c>
      <c r="G30" s="340">
        <f>ROUND(SUMIFS(Trabajo!$P:$P,Trabajo!$E:$E,'Trab_Sectores_productivos (2)'!DH$1,Trabajo!$C:$C,'Trab_Sectores_productivos (2)'!$C30,Trabajo!$A:$A,'Trab_Sectores_productivos (2)'!$A30),2)</f>
        <v>4.96</v>
      </c>
      <c r="H30" s="340">
        <f>ROUND(SUMIFS(Trabajo!$P:$P,Trabajo!$E:$E,'Trab_Sectores_productivos (2)'!DI$1,Trabajo!$C:$C,'Trab_Sectores_productivos (2)'!$C30,Trabajo!$A:$A,'Trab_Sectores_productivos (2)'!$A30),2)</f>
        <v>3.36</v>
      </c>
      <c r="I30" s="340">
        <f>ROUND(SUMIFS(Trabajo!$P:$P,Trabajo!$E:$E,'Trab_Sectores_productivos (2)'!DJ$1,Trabajo!$C:$C,'Trab_Sectores_productivos (2)'!$C30,Trabajo!$A:$A,'Trab_Sectores_productivos (2)'!$A30),2)</f>
        <v>13.23</v>
      </c>
      <c r="J30" s="340">
        <f>ROUND(SUMIFS(Trabajo!$P:$P,Trabajo!$E:$E,'Trab_Sectores_productivos (2)'!DK$1,Trabajo!$C:$C,'Trab_Sectores_productivos (2)'!$C30,Trabajo!$A:$A,'Trab_Sectores_productivos (2)'!$A30),2)</f>
        <v>24.56</v>
      </c>
      <c r="K30" s="340">
        <f>ROUND(SUMIFS(Trabajo!$P:$P,Trabajo!$E:$E,'Trab_Sectores_productivos (2)'!DL$1,Trabajo!$C:$C,'Trab_Sectores_productivos (2)'!$C30,Trabajo!$A:$A,'Trab_Sectores_productivos (2)'!$A30),2)</f>
        <v>107.37</v>
      </c>
      <c r="L30" s="340">
        <f>ROUND(SUMIFS(Trabajo!$P:$P,Trabajo!$E:$E,'Trab_Sectores_productivos (2)'!DM$1,Trabajo!$C:$C,'Trab_Sectores_productivos (2)'!$C30,Trabajo!$A:$A,'Trab_Sectores_productivos (2)'!$A30),2)</f>
        <v>10.57</v>
      </c>
      <c r="M30" s="340">
        <f>ROUND(SUMIFS(Trabajo!$P:$P,Trabajo!$E:$E,'Trab_Sectores_productivos (2)'!DN$1,Trabajo!$C:$C,'Trab_Sectores_productivos (2)'!$C30,Trabajo!$A:$A,'Trab_Sectores_productivos (2)'!$A30),2)</f>
        <v>12.93</v>
      </c>
      <c r="N30" s="340">
        <f>ROUND(SUMIFS(Trabajo!$P:$P,Trabajo!$E:$E,'Trab_Sectores_productivos (2)'!DO$1,Trabajo!$C:$C,'Trab_Sectores_productivos (2)'!$C30,Trabajo!$A:$A,'Trab_Sectores_productivos (2)'!$A30),2)</f>
        <v>14.23</v>
      </c>
      <c r="O30" s="340">
        <f>ROUND(SUMIFS(Trabajo!$P:$P,Trabajo!$E:$E,'Trab_Sectores_productivos (2)'!DP$1,Trabajo!$C:$C,'Trab_Sectores_productivos (2)'!$C30,Trabajo!$A:$A,'Trab_Sectores_productivos (2)'!$A30),2)</f>
        <v>6.01</v>
      </c>
      <c r="P30" s="340">
        <f>ROUND(SUMIFS(Trabajo!$P:$P,Trabajo!$E:$E,'Trab_Sectores_productivos (2)'!DQ$1,Trabajo!$C:$C,'Trab_Sectores_productivos (2)'!$C30,Trabajo!$A:$A,'Trab_Sectores_productivos (2)'!$A30),2)</f>
        <v>11.99</v>
      </c>
      <c r="Q30" s="340">
        <f>ROUND(SUMIFS(Trabajo!$P:$P,Trabajo!$E:$E,'Trab_Sectores_productivos (2)'!DR$1,Trabajo!$C:$C,'Trab_Sectores_productivos (2)'!$C30,Trabajo!$A:$A,'Trab_Sectores_productivos (2)'!$A30),2)</f>
        <v>2.21</v>
      </c>
      <c r="R30" s="340">
        <f>ROUND(SUMIFS(Trabajo!$P:$P,Trabajo!$E:$E,'Trab_Sectores_productivos (2)'!DS$1,Trabajo!$C:$C,'Trab_Sectores_productivos (2)'!$C30,Trabajo!$A:$A,'Trab_Sectores_productivos (2)'!$A30),2)</f>
        <v>2.4500000000000002</v>
      </c>
      <c r="S30" s="341">
        <f>ROUND(SUMIFS(Trabajo!$Q:$Q,Trabajo!$E:$E,'Trab_Sectores_productivos (2)'!DE$1,Trabajo!$C:$C,'Trab_Sectores_productivos (2)'!$C30,Trabajo!$A:$A,'Trab_Sectores_productivos (2)'!$A30),2)</f>
        <v>12.36</v>
      </c>
      <c r="T30" s="341">
        <f>ROUND(SUMIFS(Trabajo!$Q:$Q,Trabajo!$E:$E,'Trab_Sectores_productivos (2)'!DF$1,Trabajo!$C:$C,'Trab_Sectores_productivos (2)'!$C30,Trabajo!$A:$A,'Trab_Sectores_productivos (2)'!$A30),2)</f>
        <v>0.75</v>
      </c>
      <c r="U30" s="341">
        <f>ROUND(SUMIFS(Trabajo!$Q:$Q,Trabajo!$E:$E,'Trab_Sectores_productivos (2)'!DG$1,Trabajo!$C:$C,'Trab_Sectores_productivos (2)'!$C30,Trabajo!$A:$A,'Trab_Sectores_productivos (2)'!$A30),2)</f>
        <v>2.8</v>
      </c>
      <c r="V30" s="341">
        <f>ROUND(SUMIFS(Trabajo!$Q:$Q,Trabajo!$E:$E,'Trab_Sectores_productivos (2)'!DH$1,Trabajo!$C:$C,'Trab_Sectores_productivos (2)'!$C30,Trabajo!$A:$A,'Trab_Sectores_productivos (2)'!$A30),2)</f>
        <v>2.5</v>
      </c>
      <c r="W30" s="341">
        <f>ROUND(SUMIFS(Trabajo!$Q:$Q,Trabajo!$E:$E,'Trab_Sectores_productivos (2)'!DI$1,Trabajo!$C:$C,'Trab_Sectores_productivos (2)'!$C30,Trabajo!$A:$A,'Trab_Sectores_productivos (2)'!$A30),2)</f>
        <v>1.69</v>
      </c>
      <c r="X30" s="341">
        <f>ROUND(SUMIFS(Trabajo!$Q:$Q,Trabajo!$E:$E,'Trab_Sectores_productivos (2)'!DJ$1,Trabajo!$C:$C,'Trab_Sectores_productivos (2)'!$C30,Trabajo!$A:$A,'Trab_Sectores_productivos (2)'!$A30),2)</f>
        <v>6.67</v>
      </c>
      <c r="Y30" s="341">
        <f>ROUND(SUMIFS(Trabajo!$Q:$Q,Trabajo!$E:$E,'Trab_Sectores_productivos (2)'!DK$1,Trabajo!$C:$C,'Trab_Sectores_productivos (2)'!$C30,Trabajo!$A:$A,'Trab_Sectores_productivos (2)'!$A30),2)</f>
        <v>12.38</v>
      </c>
      <c r="Z30" s="341">
        <f>ROUND(SUMIFS(Trabajo!$Q:$Q,Trabajo!$E:$E,'Trab_Sectores_productivos (2)'!DL$1,Trabajo!$C:$C,'Trab_Sectores_productivos (2)'!$C30,Trabajo!$A:$A,'Trab_Sectores_productivos (2)'!$A30),2)</f>
        <v>54.12</v>
      </c>
      <c r="AA30" s="341">
        <f>ROUND(SUMIFS(Trabajo!$Q:$Q,Trabajo!$E:$E,'Trab_Sectores_productivos (2)'!DM$1,Trabajo!$C:$C,'Trab_Sectores_productivos (2)'!$C30,Trabajo!$A:$A,'Trab_Sectores_productivos (2)'!$A30),2)</f>
        <v>5.33</v>
      </c>
      <c r="AB30" s="341">
        <f>ROUND(SUMIFS(Trabajo!$Q:$Q,Trabajo!$E:$E,'Trab_Sectores_productivos (2)'!DN$1,Trabajo!$C:$C,'Trab_Sectores_productivos (2)'!$C30,Trabajo!$A:$A,'Trab_Sectores_productivos (2)'!$A30),2)</f>
        <v>6.52</v>
      </c>
      <c r="AC30" s="341">
        <f>ROUND(SUMIFS(Trabajo!$Q:$Q,Trabajo!$E:$E,'Trab_Sectores_productivos (2)'!DO$1,Trabajo!$C:$C,'Trab_Sectores_productivos (2)'!$C30,Trabajo!$A:$A,'Trab_Sectores_productivos (2)'!$A30),2)</f>
        <v>7.17</v>
      </c>
      <c r="AD30" s="341">
        <f>ROUND(SUMIFS(Trabajo!$Q:$Q,Trabajo!$E:$E,'Trab_Sectores_productivos (2)'!DP$1,Trabajo!$C:$C,'Trab_Sectores_productivos (2)'!$C30,Trabajo!$A:$A,'Trab_Sectores_productivos (2)'!$A30),2)</f>
        <v>3.03</v>
      </c>
      <c r="AE30" s="341">
        <f>ROUND(SUMIFS(Trabajo!$Q:$Q,Trabajo!$E:$E,'Trab_Sectores_productivos (2)'!DQ$1,Trabajo!$C:$C,'Trab_Sectores_productivos (2)'!$C30,Trabajo!$A:$A,'Trab_Sectores_productivos (2)'!$A30),2)</f>
        <v>6.05</v>
      </c>
      <c r="AF30" s="341">
        <f>ROUND(SUMIFS(Trabajo!$Q:$Q,Trabajo!$E:$E,'Trab_Sectores_productivos (2)'!DR$1,Trabajo!$C:$C,'Trab_Sectores_productivos (2)'!$C30,Trabajo!$A:$A,'Trab_Sectores_productivos (2)'!$A30),2)</f>
        <v>1.1200000000000001</v>
      </c>
      <c r="AG30" s="341">
        <f>ROUND(SUMIFS(Trabajo!$Q:$Q,Trabajo!$E:$E,'Trab_Sectores_productivos (2)'!DS$1,Trabajo!$C:$C,'Trab_Sectores_productivos (2)'!$C30,Trabajo!$A:$A,'Trab_Sectores_productivos (2)'!$A30),2)</f>
        <v>1.23</v>
      </c>
      <c r="AH30" s="340">
        <f>ROUND(SUMIFS(Trabajo!$R:$R,Trabajo!$E:$E,'Trab_Sectores_productivos (2)'!DE$1,Trabajo!$C:$C,'Trab_Sectores_productivos (2)'!$C30,Trabajo!$A:$A,'Trab_Sectores_productivos (2)'!$A30),2)</f>
        <v>9.56</v>
      </c>
      <c r="AI30" s="340">
        <f>ROUND(SUMIFS(Trabajo!$R:$R,Trabajo!$E:$E,'Trab_Sectores_productivos (2)'!DF$1,Trabajo!$C:$C,'Trab_Sectores_productivos (2)'!$C30,Trabajo!$A:$A,'Trab_Sectores_productivos (2)'!$A30),2)</f>
        <v>0.57999999999999996</v>
      </c>
      <c r="AJ30" s="340">
        <f>ROUND(SUMIFS(Trabajo!$R:$R,Trabajo!$E:$E,'Trab_Sectores_productivos (2)'!DG$1,Trabajo!$C:$C,'Trab_Sectores_productivos (2)'!$C30,Trabajo!$A:$A,'Trab_Sectores_productivos (2)'!$A30),2)</f>
        <v>2.16</v>
      </c>
      <c r="AK30" s="340">
        <f>ROUND(SUMIFS(Trabajo!$R:$R,Trabajo!$E:$E,'Trab_Sectores_productivos (2)'!DH$1,Trabajo!$C:$C,'Trab_Sectores_productivos (2)'!$C30,Trabajo!$A:$A,'Trab_Sectores_productivos (2)'!$A30),2)</f>
        <v>1.93</v>
      </c>
      <c r="AL30" s="340">
        <f>ROUND(SUMIFS(Trabajo!$R:$R,Trabajo!$E:$E,'Trab_Sectores_productivos (2)'!DI$1,Trabajo!$C:$C,'Trab_Sectores_productivos (2)'!$C30,Trabajo!$A:$A,'Trab_Sectores_productivos (2)'!$A30),2)</f>
        <v>1.31</v>
      </c>
      <c r="AM30" s="340">
        <f>ROUND(SUMIFS(Trabajo!$R:$R,Trabajo!$E:$E,'Trab_Sectores_productivos (2)'!DJ$1,Trabajo!$C:$C,'Trab_Sectores_productivos (2)'!$C30,Trabajo!$A:$A,'Trab_Sectores_productivos (2)'!$A30),2)</f>
        <v>5.16</v>
      </c>
      <c r="AN30" s="340">
        <f>ROUND(SUMIFS(Trabajo!$R:$R,Trabajo!$E:$E,'Trab_Sectores_productivos (2)'!DK$1,Trabajo!$C:$C,'Trab_Sectores_productivos (2)'!$C30,Trabajo!$A:$A,'Trab_Sectores_productivos (2)'!$A30),2)</f>
        <v>9.57</v>
      </c>
      <c r="AO30" s="340">
        <f>ROUND(SUMIFS(Trabajo!$R:$R,Trabajo!$E:$E,'Trab_Sectores_productivos (2)'!DL$1,Trabajo!$C:$C,'Trab_Sectores_productivos (2)'!$C30,Trabajo!$A:$A,'Trab_Sectores_productivos (2)'!$A30),2)</f>
        <v>41.84</v>
      </c>
      <c r="AP30" s="340">
        <f>ROUND(SUMIFS(Trabajo!$R:$R,Trabajo!$E:$E,'Trab_Sectores_productivos (2)'!DM$1,Trabajo!$C:$C,'Trab_Sectores_productivos (2)'!$C30,Trabajo!$A:$A,'Trab_Sectores_productivos (2)'!$A30),2)</f>
        <v>4.12</v>
      </c>
      <c r="AQ30" s="340">
        <f>ROUND(SUMIFS(Trabajo!$R:$R,Trabajo!$E:$E,'Trab_Sectores_productivos (2)'!DN$1,Trabajo!$C:$C,'Trab_Sectores_productivos (2)'!$C30,Trabajo!$A:$A,'Trab_Sectores_productivos (2)'!$A30),2)</f>
        <v>5.04</v>
      </c>
      <c r="AR30" s="340">
        <f>ROUND(SUMIFS(Trabajo!$R:$R,Trabajo!$E:$E,'Trab_Sectores_productivos (2)'!DO$1,Trabajo!$C:$C,'Trab_Sectores_productivos (2)'!$C30,Trabajo!$A:$A,'Trab_Sectores_productivos (2)'!$A30),2)</f>
        <v>5.54</v>
      </c>
      <c r="AS30" s="340">
        <f>ROUND(SUMIFS(Trabajo!$R:$R,Trabajo!$E:$E,'Trab_Sectores_productivos (2)'!DP$1,Trabajo!$C:$C,'Trab_Sectores_productivos (2)'!$C30,Trabajo!$A:$A,'Trab_Sectores_productivos (2)'!$A30),2)</f>
        <v>2.34</v>
      </c>
      <c r="AT30" s="340">
        <f>ROUND(SUMIFS(Trabajo!$R:$R,Trabajo!$E:$E,'Trab_Sectores_productivos (2)'!DQ$1,Trabajo!$C:$C,'Trab_Sectores_productivos (2)'!$C30,Trabajo!$A:$A,'Trab_Sectores_productivos (2)'!$A30),2)</f>
        <v>4.67</v>
      </c>
      <c r="AU30" s="340">
        <f>ROUND(SUMIFS(Trabajo!$R:$R,Trabajo!$E:$E,'Trab_Sectores_productivos (2)'!DR$1,Trabajo!$C:$C,'Trab_Sectores_productivos (2)'!$C30,Trabajo!$A:$A,'Trab_Sectores_productivos (2)'!$A30),2)</f>
        <v>0.86</v>
      </c>
      <c r="AV30" s="340">
        <f>ROUND(SUMIFS(Trabajo!$R:$R,Trabajo!$E:$E,'Trab_Sectores_productivos (2)'!DS$1,Trabajo!$C:$C,'Trab_Sectores_productivos (2)'!$C30,Trabajo!$A:$A,'Trab_Sectores_productivos (2)'!$A30),2)</f>
        <v>0.95</v>
      </c>
      <c r="AW30" s="341">
        <f>ROUND(SUMIFS(Trabajo!$S:$S,Trabajo!$E:$E,'Trab_Sectores_productivos (2)'!DE$1,Trabajo!$C:$C,'Trab_Sectores_productivos (2)'!$C30,Trabajo!$A:$A,'Trab_Sectores_productivos (2)'!$A30),2)</f>
        <v>0.57999999999999996</v>
      </c>
      <c r="AX30" s="341">
        <f>ROUND(SUMIFS(Trabajo!$S:$S,Trabajo!$E:$E,'Trab_Sectores_productivos (2)'!DF$1,Trabajo!$C:$C,'Trab_Sectores_productivos (2)'!$C30,Trabajo!$A:$A,'Trab_Sectores_productivos (2)'!$A30),2)</f>
        <v>0.03</v>
      </c>
      <c r="AY30" s="341">
        <f>ROUND(SUMIFS(Trabajo!$S:$S,Trabajo!$E:$E,'Trab_Sectores_productivos (2)'!DG$1,Trabajo!$C:$C,'Trab_Sectores_productivos (2)'!$C30,Trabajo!$A:$A,'Trab_Sectores_productivos (2)'!$A30),2)</f>
        <v>0.13</v>
      </c>
      <c r="AZ30" s="341">
        <f>ROUND(SUMIFS(Trabajo!$S:$S,Trabajo!$E:$E,'Trab_Sectores_productivos (2)'!DH$1,Trabajo!$C:$C,'Trab_Sectores_productivos (2)'!$C30,Trabajo!$A:$A,'Trab_Sectores_productivos (2)'!$A30),2)</f>
        <v>0.12</v>
      </c>
      <c r="BA30" s="341">
        <f>ROUND(SUMIFS(Trabajo!$S:$S,Trabajo!$E:$E,'Trab_Sectores_productivos (2)'!DI$1,Trabajo!$C:$C,'Trab_Sectores_productivos (2)'!$C30,Trabajo!$A:$A,'Trab_Sectores_productivos (2)'!$A30),2)</f>
        <v>0.08</v>
      </c>
      <c r="BB30" s="341">
        <f>ROUND(SUMIFS(Trabajo!$S:$S,Trabajo!$E:$E,'Trab_Sectores_productivos (2)'!DJ$1,Trabajo!$C:$C,'Trab_Sectores_productivos (2)'!$C30,Trabajo!$A:$A,'Trab_Sectores_productivos (2)'!$A30),2)</f>
        <v>0.31</v>
      </c>
      <c r="BC30" s="341">
        <f>ROUND(SUMIFS(Trabajo!$S:$S,Trabajo!$E:$E,'Trab_Sectores_productivos (2)'!DK$1,Trabajo!$C:$C,'Trab_Sectores_productivos (2)'!$C30,Trabajo!$A:$A,'Trab_Sectores_productivos (2)'!$A30),2)</f>
        <v>0.57999999999999996</v>
      </c>
      <c r="BD30" s="341">
        <f>ROUND(SUMIFS(Trabajo!$S:$S,Trabajo!$E:$E,'Trab_Sectores_productivos (2)'!DL$1,Trabajo!$C:$C,'Trab_Sectores_productivos (2)'!$C30,Trabajo!$A:$A,'Trab_Sectores_productivos (2)'!$A30),2)</f>
        <v>2.5299999999999998</v>
      </c>
      <c r="BE30" s="341">
        <f>ROUND(SUMIFS(Trabajo!$S:$S,Trabajo!$E:$E,'Trab_Sectores_productivos (2)'!DM$1,Trabajo!$C:$C,'Trab_Sectores_productivos (2)'!$C30,Trabajo!$A:$A,'Trab_Sectores_productivos (2)'!$A30),2)</f>
        <v>0.25</v>
      </c>
      <c r="BF30" s="341">
        <f>ROUND(SUMIFS(Trabajo!$S:$S,Trabajo!$E:$E,'Trab_Sectores_productivos (2)'!DN$1,Trabajo!$C:$C,'Trab_Sectores_productivos (2)'!$C30,Trabajo!$A:$A,'Trab_Sectores_productivos (2)'!$A30),2)</f>
        <v>0.3</v>
      </c>
      <c r="BG30" s="341">
        <f>ROUND(SUMIFS(Trabajo!$S:$S,Trabajo!$E:$E,'Trab_Sectores_productivos (2)'!DO$1,Trabajo!$C:$C,'Trab_Sectores_productivos (2)'!$C30,Trabajo!$A:$A,'Trab_Sectores_productivos (2)'!$A30),2)</f>
        <v>0.33</v>
      </c>
      <c r="BH30" s="341">
        <f>ROUND(SUMIFS(Trabajo!$S:$S,Trabajo!$E:$E,'Trab_Sectores_productivos (2)'!DP$1,Trabajo!$C:$C,'Trab_Sectores_productivos (2)'!$C30,Trabajo!$A:$A,'Trab_Sectores_productivos (2)'!$A30),2)</f>
        <v>0.14000000000000001</v>
      </c>
      <c r="BI30" s="341">
        <f>ROUND(SUMIFS(Trabajo!$S:$S,Trabajo!$E:$E,'Trab_Sectores_productivos (2)'!DQ$1,Trabajo!$C:$C,'Trab_Sectores_productivos (2)'!$C30,Trabajo!$A:$A,'Trab_Sectores_productivos (2)'!$A30),2)</f>
        <v>0.28000000000000003</v>
      </c>
      <c r="BJ30" s="341">
        <f>ROUND(SUMIFS(Trabajo!$S:$S,Trabajo!$E:$E,'Trab_Sectores_productivos (2)'!DR$1,Trabajo!$C:$C,'Trab_Sectores_productivos (2)'!$C30,Trabajo!$A:$A,'Trab_Sectores_productivos (2)'!$A30),2)</f>
        <v>0.05</v>
      </c>
      <c r="BK30" s="341">
        <f>ROUND(SUMIFS(Trabajo!$S:$S,Trabajo!$E:$E,'Trab_Sectores_productivos (2)'!DS$1,Trabajo!$C:$C,'Trab_Sectores_productivos (2)'!$C30,Trabajo!$A:$A,'Trab_Sectores_productivos (2)'!$A30),2)</f>
        <v>0.06</v>
      </c>
      <c r="BL30" s="340">
        <f>ROUND(SUMIFS(Trabajo!$T:$T,Trabajo!$E:$E,'Trab_Sectores_productivos (2)'!DE$1,Trabajo!$C:$C,'Trab_Sectores_productivos (2)'!$C30,Trabajo!$A:$A,'Trab_Sectores_productivos (2)'!$A30),2)</f>
        <v>0.13</v>
      </c>
      <c r="BM30" s="340">
        <f>ROUND(SUMIFS(Trabajo!$T:$T,Trabajo!$E:$E,'Trab_Sectores_productivos (2)'!DF$1,Trabajo!$C:$C,'Trab_Sectores_productivos (2)'!$C30,Trabajo!$A:$A,'Trab_Sectores_productivos (2)'!$A30),2)</f>
        <v>0.01</v>
      </c>
      <c r="BN30" s="340">
        <f>ROUND(SUMIFS(Trabajo!$T:$T,Trabajo!$E:$E,'Trab_Sectores_productivos (2)'!DG$1,Trabajo!$C:$C,'Trab_Sectores_productivos (2)'!$C30,Trabajo!$A:$A,'Trab_Sectores_productivos (2)'!$A30),2)</f>
        <v>0.03</v>
      </c>
      <c r="BO30" s="340">
        <f>ROUND(SUMIFS(Trabajo!$T:$T,Trabajo!$E:$E,'Trab_Sectores_productivos (2)'!DH$1,Trabajo!$C:$C,'Trab_Sectores_productivos (2)'!$C30,Trabajo!$A:$A,'Trab_Sectores_productivos (2)'!$A30),2)</f>
        <v>0.03</v>
      </c>
      <c r="BP30" s="340">
        <f>ROUND(SUMIFS(Trabajo!$T:$T,Trabajo!$E:$E,'Trab_Sectores_productivos (2)'!DI$1,Trabajo!$C:$C,'Trab_Sectores_productivos (2)'!$C30,Trabajo!$A:$A,'Trab_Sectores_productivos (2)'!$A30),2)</f>
        <v>0.02</v>
      </c>
      <c r="BQ30" s="340">
        <f>ROUND(SUMIFS(Trabajo!$T:$T,Trabajo!$E:$E,'Trab_Sectores_productivos (2)'!DJ$1,Trabajo!$C:$C,'Trab_Sectores_productivos (2)'!$C30,Trabajo!$A:$A,'Trab_Sectores_productivos (2)'!$A30),2)</f>
        <v>7.0000000000000007E-2</v>
      </c>
      <c r="BR30" s="340">
        <f>ROUND(SUMIFS(Trabajo!$T:$T,Trabajo!$E:$E,'Trab_Sectores_productivos (2)'!DK$1,Trabajo!$C:$C,'Trab_Sectores_productivos (2)'!$C30,Trabajo!$A:$A,'Trab_Sectores_productivos (2)'!$A30),2)</f>
        <v>0.13</v>
      </c>
      <c r="BS30" s="340">
        <f>ROUND(SUMIFS(Trabajo!$T:$T,Trabajo!$E:$E,'Trab_Sectores_productivos (2)'!DL$1,Trabajo!$C:$C,'Trab_Sectores_productivos (2)'!$C30,Trabajo!$A:$A,'Trab_Sectores_productivos (2)'!$A30),2)</f>
        <v>0.57999999999999996</v>
      </c>
      <c r="BT30" s="340">
        <f>ROUND(SUMIFS(Trabajo!$T:$T,Trabajo!$E:$E,'Trab_Sectores_productivos (2)'!DM$1,Trabajo!$C:$C,'Trab_Sectores_productivos (2)'!$C30,Trabajo!$A:$A,'Trab_Sectores_productivos (2)'!$A30),2)</f>
        <v>0.06</v>
      </c>
      <c r="BU30" s="340">
        <f>ROUND(SUMIFS(Trabajo!$T:$T,Trabajo!$E:$E,'Trab_Sectores_productivos (2)'!DN$1,Trabajo!$C:$C,'Trab_Sectores_productivos (2)'!$C30,Trabajo!$A:$A,'Trab_Sectores_productivos (2)'!$A30),2)</f>
        <v>7.0000000000000007E-2</v>
      </c>
      <c r="BV30" s="340">
        <f>ROUND(SUMIFS(Trabajo!$T:$T,Trabajo!$E:$E,'Trab_Sectores_productivos (2)'!DO$1,Trabajo!$C:$C,'Trab_Sectores_productivos (2)'!$C30,Trabajo!$A:$A,'Trab_Sectores_productivos (2)'!$A30),2)</f>
        <v>0.08</v>
      </c>
      <c r="BW30" s="340">
        <f>ROUND(SUMIFS(Trabajo!$T:$T,Trabajo!$E:$E,'Trab_Sectores_productivos (2)'!DP$1,Trabajo!$C:$C,'Trab_Sectores_productivos (2)'!$C30,Trabajo!$A:$A,'Trab_Sectores_productivos (2)'!$A30),2)</f>
        <v>0.03</v>
      </c>
      <c r="BX30" s="340">
        <f>ROUND(SUMIFS(Trabajo!$T:$T,Trabajo!$E:$E,'Trab_Sectores_productivos (2)'!DQ$1,Trabajo!$C:$C,'Trab_Sectores_productivos (2)'!$C30,Trabajo!$A:$A,'Trab_Sectores_productivos (2)'!$A30),2)</f>
        <v>7.0000000000000007E-2</v>
      </c>
      <c r="BY30" s="340">
        <f>ROUND(SUMIFS(Trabajo!$T:$T,Trabajo!$E:$E,'Trab_Sectores_productivos (2)'!DR$1,Trabajo!$C:$C,'Trab_Sectores_productivos (2)'!$C30,Trabajo!$A:$A,'Trab_Sectores_productivos (2)'!$A30),2)</f>
        <v>0.01</v>
      </c>
      <c r="BZ30" s="340">
        <f>ROUND(SUMIFS(Trabajo!$T:$T,Trabajo!$E:$E,'Trab_Sectores_productivos (2)'!DS$1,Trabajo!$C:$C,'Trab_Sectores_productivos (2)'!$C30,Trabajo!$A:$A,'Trab_Sectores_productivos (2)'!$A30),2)</f>
        <v>0.01</v>
      </c>
      <c r="CA30" s="341">
        <f>ROUND(SUMIFS(Trabajo!$U:$U,Trabajo!$E:$E,'Trab_Sectores_productivos (2)'!DE$1,Trabajo!$C:$C,'Trab_Sectores_productivos (2)'!$C30,Trabajo!$A:$A,'Trab_Sectores_productivos (2)'!$A30),2)</f>
        <v>20.51</v>
      </c>
      <c r="CB30" s="341">
        <f>ROUND(SUMIFS(Trabajo!$U:$U,Trabajo!$E:$E,'Trab_Sectores_productivos (2)'!DF$1,Trabajo!$C:$C,'Trab_Sectores_productivos (2)'!$C30,Trabajo!$A:$A,'Trab_Sectores_productivos (2)'!$A30),2)</f>
        <v>1.24</v>
      </c>
      <c r="CC30" s="341">
        <f>ROUND(SUMIFS(Trabajo!$U:$U,Trabajo!$E:$E,'Trab_Sectores_productivos (2)'!DG$1,Trabajo!$C:$C,'Trab_Sectores_productivos (2)'!$C30,Trabajo!$A:$A,'Trab_Sectores_productivos (2)'!$A30),2)</f>
        <v>4.6399999999999997</v>
      </c>
      <c r="CD30" s="341">
        <f>ROUND(SUMIFS(Trabajo!$U:$U,Trabajo!$E:$E,'Trab_Sectores_productivos (2)'!DH$1,Trabajo!$C:$C,'Trab_Sectores_productivos (2)'!$C30,Trabajo!$A:$A,'Trab_Sectores_productivos (2)'!$A30),2)</f>
        <v>4.1500000000000004</v>
      </c>
      <c r="CE30" s="341">
        <f>ROUND(SUMIFS(Trabajo!$U:$U,Trabajo!$E:$E,'Trab_Sectores_productivos (2)'!DI$1,Trabajo!$C:$C,'Trab_Sectores_productivos (2)'!$C30,Trabajo!$A:$A,'Trab_Sectores_productivos (2)'!$A30),2)</f>
        <v>2.81</v>
      </c>
      <c r="CF30" s="341">
        <f>ROUND(SUMIFS(Trabajo!$U:$U,Trabajo!$E:$E,'Trab_Sectores_productivos (2)'!DJ$1,Trabajo!$C:$C,'Trab_Sectores_productivos (2)'!$C30,Trabajo!$A:$A,'Trab_Sectores_productivos (2)'!$A30),2)</f>
        <v>11.07</v>
      </c>
      <c r="CG30" s="341">
        <f>ROUND(SUMIFS(Trabajo!$U:$U,Trabajo!$E:$E,'Trab_Sectores_productivos (2)'!DK$1,Trabajo!$C:$C,'Trab_Sectores_productivos (2)'!$C30,Trabajo!$A:$A,'Trab_Sectores_productivos (2)'!$A30),2)</f>
        <v>20.55</v>
      </c>
      <c r="CH30" s="341">
        <f>ROUND(SUMIFS(Trabajo!$U:$U,Trabajo!$E:$E,'Trab_Sectores_productivos (2)'!DL$1,Trabajo!$C:$C,'Trab_Sectores_productivos (2)'!$C30,Trabajo!$A:$A,'Trab_Sectores_productivos (2)'!$A30),2)</f>
        <v>89.81</v>
      </c>
      <c r="CI30" s="341">
        <f>ROUND(SUMIFS(Trabajo!$U:$U,Trabajo!$E:$E,'Trab_Sectores_productivos (2)'!DM$1,Trabajo!$C:$C,'Trab_Sectores_productivos (2)'!$C30,Trabajo!$A:$A,'Trab_Sectores_productivos (2)'!$A30),2)</f>
        <v>8.84</v>
      </c>
      <c r="CJ30" s="341">
        <f>ROUND(SUMIFS(Trabajo!$U:$U,Trabajo!$E:$E,'Trab_Sectores_productivos (2)'!DN$1,Trabajo!$C:$C,'Trab_Sectores_productivos (2)'!$C30,Trabajo!$A:$A,'Trab_Sectores_productivos (2)'!$A30),2)</f>
        <v>10.82</v>
      </c>
      <c r="CK30" s="341">
        <f>ROUND(SUMIFS(Trabajo!$U:$U,Trabajo!$E:$E,'Trab_Sectores_productivos (2)'!DO$1,Trabajo!$C:$C,'Trab_Sectores_productivos (2)'!$C30,Trabajo!$A:$A,'Trab_Sectores_productivos (2)'!$A30),2)</f>
        <v>11.9</v>
      </c>
      <c r="CL30" s="341">
        <f>ROUND(SUMIFS(Trabajo!$U:$U,Trabajo!$E:$E,'Trab_Sectores_productivos (2)'!DP$1,Trabajo!$C:$C,'Trab_Sectores_productivos (2)'!$C30,Trabajo!$A:$A,'Trab_Sectores_productivos (2)'!$A30),2)</f>
        <v>5.03</v>
      </c>
      <c r="CM30" s="341">
        <f>ROUND(SUMIFS(Trabajo!$U:$U,Trabajo!$E:$E,'Trab_Sectores_productivos (2)'!DQ$1,Trabajo!$C:$C,'Trab_Sectores_productivos (2)'!$C30,Trabajo!$A:$A,'Trab_Sectores_productivos (2)'!$A30),2)</f>
        <v>10.029999999999999</v>
      </c>
      <c r="CN30" s="341">
        <f>ROUND(SUMIFS(Trabajo!$U:$U,Trabajo!$E:$E,'Trab_Sectores_productivos (2)'!DR$1,Trabajo!$C:$C,'Trab_Sectores_productivos (2)'!$C30,Trabajo!$A:$A,'Trab_Sectores_productivos (2)'!$A30),2)</f>
        <v>1.85</v>
      </c>
      <c r="CO30" s="341">
        <f>ROUND(SUMIFS(Trabajo!$U:$U,Trabajo!$E:$E,'Trab_Sectores_productivos (2)'!DS$1,Trabajo!$C:$C,'Trab_Sectores_productivos (2)'!$C30,Trabajo!$A:$A,'Trab_Sectores_productivos (2)'!$A30),2)</f>
        <v>2.0499999999999998</v>
      </c>
      <c r="CP30" s="340">
        <f>ROUND(SUMIFS(Trabajo!$V:$V,Trabajo!$E:$E,'Trab_Sectores_productivos (2)'!DE$1,Trabajo!$C:$C,'Trab_Sectores_productivos (2)'!$C30,Trabajo!$A:$A,'Trab_Sectores_productivos (2)'!$A30),2)</f>
        <v>1.93</v>
      </c>
      <c r="CQ30" s="340">
        <f>ROUND(SUMIFS(Trabajo!$V:$V,Trabajo!$E:$E,'Trab_Sectores_productivos (2)'!DF$1,Trabajo!$C:$C,'Trab_Sectores_productivos (2)'!$C30,Trabajo!$A:$A,'Trab_Sectores_productivos (2)'!$A30),2)</f>
        <v>0.12</v>
      </c>
      <c r="CR30" s="340">
        <f>ROUND(SUMIFS(Trabajo!$V:$V,Trabajo!$E:$E,'Trab_Sectores_productivos (2)'!DG$1,Trabajo!$C:$C,'Trab_Sectores_productivos (2)'!$C30,Trabajo!$A:$A,'Trab_Sectores_productivos (2)'!$A30),2)</f>
        <v>0.44</v>
      </c>
      <c r="CS30" s="340">
        <f>ROUND(SUMIFS(Trabajo!$V:$V,Trabajo!$E:$E,'Trab_Sectores_productivos (2)'!DH$1,Trabajo!$C:$C,'Trab_Sectores_productivos (2)'!$C30,Trabajo!$A:$A,'Trab_Sectores_productivos (2)'!$A30),2)</f>
        <v>0.39</v>
      </c>
      <c r="CT30" s="340">
        <f>ROUND(SUMIFS(Trabajo!$V:$V,Trabajo!$E:$E,'Trab_Sectores_productivos (2)'!DI$1,Trabajo!$C:$C,'Trab_Sectores_productivos (2)'!$C30,Trabajo!$A:$A,'Trab_Sectores_productivos (2)'!$A30),2)</f>
        <v>0.26</v>
      </c>
      <c r="CU30" s="340">
        <f>ROUND(SUMIFS(Trabajo!$V:$V,Trabajo!$E:$E,'Trab_Sectores_productivos (2)'!DJ$1,Trabajo!$C:$C,'Trab_Sectores_productivos (2)'!$C30,Trabajo!$A:$A,'Trab_Sectores_productivos (2)'!$A30),2)</f>
        <v>1.04</v>
      </c>
      <c r="CV30" s="340">
        <f>ROUND(SUMIFS(Trabajo!$V:$V,Trabajo!$E:$E,'Trab_Sectores_productivos (2)'!DK$1,Trabajo!$C:$C,'Trab_Sectores_productivos (2)'!$C30,Trabajo!$A:$A,'Trab_Sectores_productivos (2)'!$A30),2)</f>
        <v>1.93</v>
      </c>
      <c r="CW30" s="340">
        <f>ROUND(SUMIFS(Trabajo!$V:$V,Trabajo!$E:$E,'Trab_Sectores_productivos (2)'!DL$1,Trabajo!$C:$C,'Trab_Sectores_productivos (2)'!$C30,Trabajo!$A:$A,'Trab_Sectores_productivos (2)'!$A30),2)</f>
        <v>8.4600000000000009</v>
      </c>
      <c r="CX30" s="340">
        <f>ROUND(SUMIFS(Trabajo!$V:$V,Trabajo!$E:$E,'Trab_Sectores_productivos (2)'!DM$1,Trabajo!$C:$C,'Trab_Sectores_productivos (2)'!$C30,Trabajo!$A:$A,'Trab_Sectores_productivos (2)'!$A30),2)</f>
        <v>0.83</v>
      </c>
      <c r="CY30" s="340">
        <f>ROUND(SUMIFS(Trabajo!$V:$V,Trabajo!$E:$E,'Trab_Sectores_productivos (2)'!DN$1,Trabajo!$C:$C,'Trab_Sectores_productivos (2)'!$C30,Trabajo!$A:$A,'Trab_Sectores_productivos (2)'!$A30),2)</f>
        <v>1.02</v>
      </c>
      <c r="CZ30" s="340">
        <f>ROUND(SUMIFS(Trabajo!$V:$V,Trabajo!$E:$E,'Trab_Sectores_productivos (2)'!DO$1,Trabajo!$C:$C,'Trab_Sectores_productivos (2)'!$C30,Trabajo!$A:$A,'Trab_Sectores_productivos (2)'!$A30),2)</f>
        <v>1.1200000000000001</v>
      </c>
      <c r="DA30" s="340">
        <f>ROUND(SUMIFS(Trabajo!$V:$V,Trabajo!$E:$E,'Trab_Sectores_productivos (2)'!DP$1,Trabajo!$C:$C,'Trab_Sectores_productivos (2)'!$C30,Trabajo!$A:$A,'Trab_Sectores_productivos (2)'!$A30),2)</f>
        <v>0.47</v>
      </c>
      <c r="DB30" s="340">
        <f>ROUND(SUMIFS(Trabajo!$V:$V,Trabajo!$E:$E,'Trab_Sectores_productivos (2)'!DQ$1,Trabajo!$C:$C,'Trab_Sectores_productivos (2)'!$C30,Trabajo!$A:$A,'Trab_Sectores_productivos (2)'!$A30),2)</f>
        <v>0.94</v>
      </c>
      <c r="DC30" s="340">
        <f>ROUND(SUMIFS(Trabajo!$V:$V,Trabajo!$E:$E,'Trab_Sectores_productivos (2)'!DR$1,Trabajo!$C:$C,'Trab_Sectores_productivos (2)'!$C30,Trabajo!$A:$A,'Trab_Sectores_productivos (2)'!$A30),2)</f>
        <v>0.17</v>
      </c>
      <c r="DD30" s="340">
        <f>ROUND(SUMIFS(Trabajo!$V:$V,Trabajo!$E:$E,'Trab_Sectores_productivos (2)'!DS$1,Trabajo!$C:$C,'Trab_Sectores_productivos (2)'!$C30,Trabajo!$A:$A,'Trab_Sectores_productivos (2)'!$A30),2)</f>
        <v>0.19</v>
      </c>
    </row>
    <row r="31" spans="1:123">
      <c r="A31" s="137">
        <v>2015</v>
      </c>
      <c r="B31" s="137">
        <v>6</v>
      </c>
      <c r="C31" s="137" t="s">
        <v>124</v>
      </c>
      <c r="D31" s="340">
        <f>ROUND(SUMIFS(Trabajo!$P:$P,Trabajo!$E:$E,'Trab_Sectores_productivos (2)'!DE$1,Trabajo!$C:$C,'Trab_Sectores_productivos (2)'!$C31,Trabajo!$A:$A,'Trab_Sectores_productivos (2)'!$A31),2)</f>
        <v>23.81</v>
      </c>
      <c r="E31" s="340">
        <f>ROUND(SUMIFS(Trabajo!$P:$P,Trabajo!$E:$E,'Trab_Sectores_productivos (2)'!DF$1,Trabajo!$C:$C,'Trab_Sectores_productivos (2)'!$C31,Trabajo!$A:$A,'Trab_Sectores_productivos (2)'!$A31),2)</f>
        <v>1.49</v>
      </c>
      <c r="F31" s="340">
        <f>ROUND(SUMIFS(Trabajo!$P:$P,Trabajo!$E:$E,'Trab_Sectores_productivos (2)'!DG$1,Trabajo!$C:$C,'Trab_Sectores_productivos (2)'!$C31,Trabajo!$A:$A,'Trab_Sectores_productivos (2)'!$A31),2)</f>
        <v>5.07</v>
      </c>
      <c r="G31" s="340">
        <f>ROUND(SUMIFS(Trabajo!$P:$P,Trabajo!$E:$E,'Trab_Sectores_productivos (2)'!DH$1,Trabajo!$C:$C,'Trab_Sectores_productivos (2)'!$C31,Trabajo!$A:$A,'Trab_Sectores_productivos (2)'!$A31),2)</f>
        <v>5.91</v>
      </c>
      <c r="H31" s="340">
        <f>ROUND(SUMIFS(Trabajo!$P:$P,Trabajo!$E:$E,'Trab_Sectores_productivos (2)'!DI$1,Trabajo!$C:$C,'Trab_Sectores_productivos (2)'!$C31,Trabajo!$A:$A,'Trab_Sectores_productivos (2)'!$A31),2)</f>
        <v>3.08</v>
      </c>
      <c r="I31" s="340">
        <f>ROUND(SUMIFS(Trabajo!$P:$P,Trabajo!$E:$E,'Trab_Sectores_productivos (2)'!DJ$1,Trabajo!$C:$C,'Trab_Sectores_productivos (2)'!$C31,Trabajo!$A:$A,'Trab_Sectores_productivos (2)'!$A31),2)</f>
        <v>12.74</v>
      </c>
      <c r="J31" s="340">
        <f>ROUND(SUMIFS(Trabajo!$P:$P,Trabajo!$E:$E,'Trab_Sectores_productivos (2)'!DK$1,Trabajo!$C:$C,'Trab_Sectores_productivos (2)'!$C31,Trabajo!$A:$A,'Trab_Sectores_productivos (2)'!$A31),2)</f>
        <v>24.89</v>
      </c>
      <c r="K31" s="340">
        <f>ROUND(SUMIFS(Trabajo!$P:$P,Trabajo!$E:$E,'Trab_Sectores_productivos (2)'!DL$1,Trabajo!$C:$C,'Trab_Sectores_productivos (2)'!$C31,Trabajo!$A:$A,'Trab_Sectores_productivos (2)'!$A31),2)</f>
        <v>108.89</v>
      </c>
      <c r="L31" s="340">
        <f>ROUND(SUMIFS(Trabajo!$P:$P,Trabajo!$E:$E,'Trab_Sectores_productivos (2)'!DM$1,Trabajo!$C:$C,'Trab_Sectores_productivos (2)'!$C31,Trabajo!$A:$A,'Trab_Sectores_productivos (2)'!$A31),2)</f>
        <v>9.74</v>
      </c>
      <c r="M31" s="340">
        <f>ROUND(SUMIFS(Trabajo!$P:$P,Trabajo!$E:$E,'Trab_Sectores_productivos (2)'!DN$1,Trabajo!$C:$C,'Trab_Sectores_productivos (2)'!$C31,Trabajo!$A:$A,'Trab_Sectores_productivos (2)'!$A31),2)</f>
        <v>12.7</v>
      </c>
      <c r="N31" s="340">
        <f>ROUND(SUMIFS(Trabajo!$P:$P,Trabajo!$E:$E,'Trab_Sectores_productivos (2)'!DO$1,Trabajo!$C:$C,'Trab_Sectores_productivos (2)'!$C31,Trabajo!$A:$A,'Trab_Sectores_productivos (2)'!$A31),2)</f>
        <v>14.65</v>
      </c>
      <c r="O31" s="340">
        <f>ROUND(SUMIFS(Trabajo!$P:$P,Trabajo!$E:$E,'Trab_Sectores_productivos (2)'!DP$1,Trabajo!$C:$C,'Trab_Sectores_productivos (2)'!$C31,Trabajo!$A:$A,'Trab_Sectores_productivos (2)'!$A31),2)</f>
        <v>5.33</v>
      </c>
      <c r="P31" s="340">
        <f>ROUND(SUMIFS(Trabajo!$P:$P,Trabajo!$E:$E,'Trab_Sectores_productivos (2)'!DQ$1,Trabajo!$C:$C,'Trab_Sectores_productivos (2)'!$C31,Trabajo!$A:$A,'Trab_Sectores_productivos (2)'!$A31),2)</f>
        <v>11.58</v>
      </c>
      <c r="Q31" s="340">
        <f>ROUND(SUMIFS(Trabajo!$P:$P,Trabajo!$E:$E,'Trab_Sectores_productivos (2)'!DR$1,Trabajo!$C:$C,'Trab_Sectores_productivos (2)'!$C31,Trabajo!$A:$A,'Trab_Sectores_productivos (2)'!$A31),2)</f>
        <v>2.0699999999999998</v>
      </c>
      <c r="R31" s="340">
        <f>ROUND(SUMIFS(Trabajo!$P:$P,Trabajo!$E:$E,'Trab_Sectores_productivos (2)'!DS$1,Trabajo!$C:$C,'Trab_Sectores_productivos (2)'!$C31,Trabajo!$A:$A,'Trab_Sectores_productivos (2)'!$A31),2)</f>
        <v>1.96</v>
      </c>
      <c r="S31" s="341">
        <f>ROUND(SUMIFS(Trabajo!$Q:$Q,Trabajo!$E:$E,'Trab_Sectores_productivos (2)'!DE$1,Trabajo!$C:$C,'Trab_Sectores_productivos (2)'!$C31,Trabajo!$A:$A,'Trab_Sectores_productivos (2)'!$A31),2)</f>
        <v>12</v>
      </c>
      <c r="T31" s="341">
        <f>ROUND(SUMIFS(Trabajo!$Q:$Q,Trabajo!$E:$E,'Trab_Sectores_productivos (2)'!DF$1,Trabajo!$C:$C,'Trab_Sectores_productivos (2)'!$C31,Trabajo!$A:$A,'Trab_Sectores_productivos (2)'!$A31),2)</f>
        <v>0.75</v>
      </c>
      <c r="U31" s="341">
        <f>ROUND(SUMIFS(Trabajo!$Q:$Q,Trabajo!$E:$E,'Trab_Sectores_productivos (2)'!DG$1,Trabajo!$C:$C,'Trab_Sectores_productivos (2)'!$C31,Trabajo!$A:$A,'Trab_Sectores_productivos (2)'!$A31),2)</f>
        <v>2.5499999999999998</v>
      </c>
      <c r="V31" s="341">
        <f>ROUND(SUMIFS(Trabajo!$Q:$Q,Trabajo!$E:$E,'Trab_Sectores_productivos (2)'!DH$1,Trabajo!$C:$C,'Trab_Sectores_productivos (2)'!$C31,Trabajo!$A:$A,'Trab_Sectores_productivos (2)'!$A31),2)</f>
        <v>2.98</v>
      </c>
      <c r="W31" s="341">
        <f>ROUND(SUMIFS(Trabajo!$Q:$Q,Trabajo!$E:$E,'Trab_Sectores_productivos (2)'!DI$1,Trabajo!$C:$C,'Trab_Sectores_productivos (2)'!$C31,Trabajo!$A:$A,'Trab_Sectores_productivos (2)'!$A31),2)</f>
        <v>1.55</v>
      </c>
      <c r="X31" s="341">
        <f>ROUND(SUMIFS(Trabajo!$Q:$Q,Trabajo!$E:$E,'Trab_Sectores_productivos (2)'!DJ$1,Trabajo!$C:$C,'Trab_Sectores_productivos (2)'!$C31,Trabajo!$A:$A,'Trab_Sectores_productivos (2)'!$A31),2)</f>
        <v>6.42</v>
      </c>
      <c r="Y31" s="341">
        <f>ROUND(SUMIFS(Trabajo!$Q:$Q,Trabajo!$E:$E,'Trab_Sectores_productivos (2)'!DK$1,Trabajo!$C:$C,'Trab_Sectores_productivos (2)'!$C31,Trabajo!$A:$A,'Trab_Sectores_productivos (2)'!$A31),2)</f>
        <v>12.54</v>
      </c>
      <c r="Z31" s="341">
        <f>ROUND(SUMIFS(Trabajo!$Q:$Q,Trabajo!$E:$E,'Trab_Sectores_productivos (2)'!DL$1,Trabajo!$C:$C,'Trab_Sectores_productivos (2)'!$C31,Trabajo!$A:$A,'Trab_Sectores_productivos (2)'!$A31),2)</f>
        <v>54.88</v>
      </c>
      <c r="AA31" s="341">
        <f>ROUND(SUMIFS(Trabajo!$Q:$Q,Trabajo!$E:$E,'Trab_Sectores_productivos (2)'!DM$1,Trabajo!$C:$C,'Trab_Sectores_productivos (2)'!$C31,Trabajo!$A:$A,'Trab_Sectores_productivos (2)'!$A31),2)</f>
        <v>4.91</v>
      </c>
      <c r="AB31" s="341">
        <f>ROUND(SUMIFS(Trabajo!$Q:$Q,Trabajo!$E:$E,'Trab_Sectores_productivos (2)'!DN$1,Trabajo!$C:$C,'Trab_Sectores_productivos (2)'!$C31,Trabajo!$A:$A,'Trab_Sectores_productivos (2)'!$A31),2)</f>
        <v>6.4</v>
      </c>
      <c r="AC31" s="341">
        <f>ROUND(SUMIFS(Trabajo!$Q:$Q,Trabajo!$E:$E,'Trab_Sectores_productivos (2)'!DO$1,Trabajo!$C:$C,'Trab_Sectores_productivos (2)'!$C31,Trabajo!$A:$A,'Trab_Sectores_productivos (2)'!$A31),2)</f>
        <v>7.38</v>
      </c>
      <c r="AD31" s="341">
        <f>ROUND(SUMIFS(Trabajo!$Q:$Q,Trabajo!$E:$E,'Trab_Sectores_productivos (2)'!DP$1,Trabajo!$C:$C,'Trab_Sectores_productivos (2)'!$C31,Trabajo!$A:$A,'Trab_Sectores_productivos (2)'!$A31),2)</f>
        <v>2.69</v>
      </c>
      <c r="AE31" s="341">
        <f>ROUND(SUMIFS(Trabajo!$Q:$Q,Trabajo!$E:$E,'Trab_Sectores_productivos (2)'!DQ$1,Trabajo!$C:$C,'Trab_Sectores_productivos (2)'!$C31,Trabajo!$A:$A,'Trab_Sectores_productivos (2)'!$A31),2)</f>
        <v>5.84</v>
      </c>
      <c r="AF31" s="341">
        <f>ROUND(SUMIFS(Trabajo!$Q:$Q,Trabajo!$E:$E,'Trab_Sectores_productivos (2)'!DR$1,Trabajo!$C:$C,'Trab_Sectores_productivos (2)'!$C31,Trabajo!$A:$A,'Trab_Sectores_productivos (2)'!$A31),2)</f>
        <v>1.04</v>
      </c>
      <c r="AG31" s="341">
        <f>ROUND(SUMIFS(Trabajo!$Q:$Q,Trabajo!$E:$E,'Trab_Sectores_productivos (2)'!DS$1,Trabajo!$C:$C,'Trab_Sectores_productivos (2)'!$C31,Trabajo!$A:$A,'Trab_Sectores_productivos (2)'!$A31),2)</f>
        <v>0.99</v>
      </c>
      <c r="AH31" s="340">
        <f>ROUND(SUMIFS(Trabajo!$R:$R,Trabajo!$E:$E,'Trab_Sectores_productivos (2)'!DE$1,Trabajo!$C:$C,'Trab_Sectores_productivos (2)'!$C31,Trabajo!$A:$A,'Trab_Sectores_productivos (2)'!$A31),2)</f>
        <v>9.2799999999999994</v>
      </c>
      <c r="AI31" s="340">
        <f>ROUND(SUMIFS(Trabajo!$R:$R,Trabajo!$E:$E,'Trab_Sectores_productivos (2)'!DF$1,Trabajo!$C:$C,'Trab_Sectores_productivos (2)'!$C31,Trabajo!$A:$A,'Trab_Sectores_productivos (2)'!$A31),2)</f>
        <v>0.57999999999999996</v>
      </c>
      <c r="AJ31" s="340">
        <f>ROUND(SUMIFS(Trabajo!$R:$R,Trabajo!$E:$E,'Trab_Sectores_productivos (2)'!DG$1,Trabajo!$C:$C,'Trab_Sectores_productivos (2)'!$C31,Trabajo!$A:$A,'Trab_Sectores_productivos (2)'!$A31),2)</f>
        <v>1.97</v>
      </c>
      <c r="AK31" s="340">
        <f>ROUND(SUMIFS(Trabajo!$R:$R,Trabajo!$E:$E,'Trab_Sectores_productivos (2)'!DH$1,Trabajo!$C:$C,'Trab_Sectores_productivos (2)'!$C31,Trabajo!$A:$A,'Trab_Sectores_productivos (2)'!$A31),2)</f>
        <v>2.2999999999999998</v>
      </c>
      <c r="AL31" s="340">
        <f>ROUND(SUMIFS(Trabajo!$R:$R,Trabajo!$E:$E,'Trab_Sectores_productivos (2)'!DI$1,Trabajo!$C:$C,'Trab_Sectores_productivos (2)'!$C31,Trabajo!$A:$A,'Trab_Sectores_productivos (2)'!$A31),2)</f>
        <v>1.2</v>
      </c>
      <c r="AM31" s="340">
        <f>ROUND(SUMIFS(Trabajo!$R:$R,Trabajo!$E:$E,'Trab_Sectores_productivos (2)'!DJ$1,Trabajo!$C:$C,'Trab_Sectores_productivos (2)'!$C31,Trabajo!$A:$A,'Trab_Sectores_productivos (2)'!$A31),2)</f>
        <v>4.97</v>
      </c>
      <c r="AN31" s="340">
        <f>ROUND(SUMIFS(Trabajo!$R:$R,Trabajo!$E:$E,'Trab_Sectores_productivos (2)'!DK$1,Trabajo!$C:$C,'Trab_Sectores_productivos (2)'!$C31,Trabajo!$A:$A,'Trab_Sectores_productivos (2)'!$A31),2)</f>
        <v>9.6999999999999993</v>
      </c>
      <c r="AO31" s="340">
        <f>ROUND(SUMIFS(Trabajo!$R:$R,Trabajo!$E:$E,'Trab_Sectores_productivos (2)'!DL$1,Trabajo!$C:$C,'Trab_Sectores_productivos (2)'!$C31,Trabajo!$A:$A,'Trab_Sectores_productivos (2)'!$A31),2)</f>
        <v>42.43</v>
      </c>
      <c r="AP31" s="340">
        <f>ROUND(SUMIFS(Trabajo!$R:$R,Trabajo!$E:$E,'Trab_Sectores_productivos (2)'!DM$1,Trabajo!$C:$C,'Trab_Sectores_productivos (2)'!$C31,Trabajo!$A:$A,'Trab_Sectores_productivos (2)'!$A31),2)</f>
        <v>3.79</v>
      </c>
      <c r="AQ31" s="340">
        <f>ROUND(SUMIFS(Trabajo!$R:$R,Trabajo!$E:$E,'Trab_Sectores_productivos (2)'!DN$1,Trabajo!$C:$C,'Trab_Sectores_productivos (2)'!$C31,Trabajo!$A:$A,'Trab_Sectores_productivos (2)'!$A31),2)</f>
        <v>4.95</v>
      </c>
      <c r="AR31" s="340">
        <f>ROUND(SUMIFS(Trabajo!$R:$R,Trabajo!$E:$E,'Trab_Sectores_productivos (2)'!DO$1,Trabajo!$C:$C,'Trab_Sectores_productivos (2)'!$C31,Trabajo!$A:$A,'Trab_Sectores_productivos (2)'!$A31),2)</f>
        <v>5.71</v>
      </c>
      <c r="AS31" s="340">
        <f>ROUND(SUMIFS(Trabajo!$R:$R,Trabajo!$E:$E,'Trab_Sectores_productivos (2)'!DP$1,Trabajo!$C:$C,'Trab_Sectores_productivos (2)'!$C31,Trabajo!$A:$A,'Trab_Sectores_productivos (2)'!$A31),2)</f>
        <v>2.08</v>
      </c>
      <c r="AT31" s="340">
        <f>ROUND(SUMIFS(Trabajo!$R:$R,Trabajo!$E:$E,'Trab_Sectores_productivos (2)'!DQ$1,Trabajo!$C:$C,'Trab_Sectores_productivos (2)'!$C31,Trabajo!$A:$A,'Trab_Sectores_productivos (2)'!$A31),2)</f>
        <v>4.51</v>
      </c>
      <c r="AU31" s="340">
        <f>ROUND(SUMIFS(Trabajo!$R:$R,Trabajo!$E:$E,'Trab_Sectores_productivos (2)'!DR$1,Trabajo!$C:$C,'Trab_Sectores_productivos (2)'!$C31,Trabajo!$A:$A,'Trab_Sectores_productivos (2)'!$A31),2)</f>
        <v>0.81</v>
      </c>
      <c r="AV31" s="340">
        <f>ROUND(SUMIFS(Trabajo!$R:$R,Trabajo!$E:$E,'Trab_Sectores_productivos (2)'!DS$1,Trabajo!$C:$C,'Trab_Sectores_productivos (2)'!$C31,Trabajo!$A:$A,'Trab_Sectores_productivos (2)'!$A31),2)</f>
        <v>0.76</v>
      </c>
      <c r="AW31" s="341">
        <f>ROUND(SUMIFS(Trabajo!$S:$S,Trabajo!$E:$E,'Trab_Sectores_productivos (2)'!DE$1,Trabajo!$C:$C,'Trab_Sectores_productivos (2)'!$C31,Trabajo!$A:$A,'Trab_Sectores_productivos (2)'!$A31),2)</f>
        <v>0.56000000000000005</v>
      </c>
      <c r="AX31" s="341">
        <f>ROUND(SUMIFS(Trabajo!$S:$S,Trabajo!$E:$E,'Trab_Sectores_productivos (2)'!DF$1,Trabajo!$C:$C,'Trab_Sectores_productivos (2)'!$C31,Trabajo!$A:$A,'Trab_Sectores_productivos (2)'!$A31),2)</f>
        <v>0.04</v>
      </c>
      <c r="AY31" s="341">
        <f>ROUND(SUMIFS(Trabajo!$S:$S,Trabajo!$E:$E,'Trab_Sectores_productivos (2)'!DG$1,Trabajo!$C:$C,'Trab_Sectores_productivos (2)'!$C31,Trabajo!$A:$A,'Trab_Sectores_productivos (2)'!$A31),2)</f>
        <v>0.12</v>
      </c>
      <c r="AZ31" s="341">
        <f>ROUND(SUMIFS(Trabajo!$S:$S,Trabajo!$E:$E,'Trab_Sectores_productivos (2)'!DH$1,Trabajo!$C:$C,'Trab_Sectores_productivos (2)'!$C31,Trabajo!$A:$A,'Trab_Sectores_productivos (2)'!$A31),2)</f>
        <v>0.14000000000000001</v>
      </c>
      <c r="BA31" s="341">
        <f>ROUND(SUMIFS(Trabajo!$S:$S,Trabajo!$E:$E,'Trab_Sectores_productivos (2)'!DI$1,Trabajo!$C:$C,'Trab_Sectores_productivos (2)'!$C31,Trabajo!$A:$A,'Trab_Sectores_productivos (2)'!$A31),2)</f>
        <v>7.0000000000000007E-2</v>
      </c>
      <c r="BB31" s="341">
        <f>ROUND(SUMIFS(Trabajo!$S:$S,Trabajo!$E:$E,'Trab_Sectores_productivos (2)'!DJ$1,Trabajo!$C:$C,'Trab_Sectores_productivos (2)'!$C31,Trabajo!$A:$A,'Trab_Sectores_productivos (2)'!$A31),2)</f>
        <v>0.3</v>
      </c>
      <c r="BC31" s="341">
        <f>ROUND(SUMIFS(Trabajo!$S:$S,Trabajo!$E:$E,'Trab_Sectores_productivos (2)'!DK$1,Trabajo!$C:$C,'Trab_Sectores_productivos (2)'!$C31,Trabajo!$A:$A,'Trab_Sectores_productivos (2)'!$A31),2)</f>
        <v>0.59</v>
      </c>
      <c r="BD31" s="341">
        <f>ROUND(SUMIFS(Trabajo!$S:$S,Trabajo!$E:$E,'Trab_Sectores_productivos (2)'!DL$1,Trabajo!$C:$C,'Trab_Sectores_productivos (2)'!$C31,Trabajo!$A:$A,'Trab_Sectores_productivos (2)'!$A31),2)</f>
        <v>2.56</v>
      </c>
      <c r="BE31" s="341">
        <f>ROUND(SUMIFS(Trabajo!$S:$S,Trabajo!$E:$E,'Trab_Sectores_productivos (2)'!DM$1,Trabajo!$C:$C,'Trab_Sectores_productivos (2)'!$C31,Trabajo!$A:$A,'Trab_Sectores_productivos (2)'!$A31),2)</f>
        <v>0.23</v>
      </c>
      <c r="BF31" s="341">
        <f>ROUND(SUMIFS(Trabajo!$S:$S,Trabajo!$E:$E,'Trab_Sectores_productivos (2)'!DN$1,Trabajo!$C:$C,'Trab_Sectores_productivos (2)'!$C31,Trabajo!$A:$A,'Trab_Sectores_productivos (2)'!$A31),2)</f>
        <v>0.3</v>
      </c>
      <c r="BG31" s="341">
        <f>ROUND(SUMIFS(Trabajo!$S:$S,Trabajo!$E:$E,'Trab_Sectores_productivos (2)'!DO$1,Trabajo!$C:$C,'Trab_Sectores_productivos (2)'!$C31,Trabajo!$A:$A,'Trab_Sectores_productivos (2)'!$A31),2)</f>
        <v>0.34</v>
      </c>
      <c r="BH31" s="341">
        <f>ROUND(SUMIFS(Trabajo!$S:$S,Trabajo!$E:$E,'Trab_Sectores_productivos (2)'!DP$1,Trabajo!$C:$C,'Trab_Sectores_productivos (2)'!$C31,Trabajo!$A:$A,'Trab_Sectores_productivos (2)'!$A31),2)</f>
        <v>0.13</v>
      </c>
      <c r="BI31" s="341">
        <f>ROUND(SUMIFS(Trabajo!$S:$S,Trabajo!$E:$E,'Trab_Sectores_productivos (2)'!DQ$1,Trabajo!$C:$C,'Trab_Sectores_productivos (2)'!$C31,Trabajo!$A:$A,'Trab_Sectores_productivos (2)'!$A31),2)</f>
        <v>0.27</v>
      </c>
      <c r="BJ31" s="341">
        <f>ROUND(SUMIFS(Trabajo!$S:$S,Trabajo!$E:$E,'Trab_Sectores_productivos (2)'!DR$1,Trabajo!$C:$C,'Trab_Sectores_productivos (2)'!$C31,Trabajo!$A:$A,'Trab_Sectores_productivos (2)'!$A31),2)</f>
        <v>0.05</v>
      </c>
      <c r="BK31" s="341">
        <f>ROUND(SUMIFS(Trabajo!$S:$S,Trabajo!$E:$E,'Trab_Sectores_productivos (2)'!DS$1,Trabajo!$C:$C,'Trab_Sectores_productivos (2)'!$C31,Trabajo!$A:$A,'Trab_Sectores_productivos (2)'!$A31),2)</f>
        <v>0.05</v>
      </c>
      <c r="BL31" s="340">
        <f>ROUND(SUMIFS(Trabajo!$T:$T,Trabajo!$E:$E,'Trab_Sectores_productivos (2)'!DE$1,Trabajo!$C:$C,'Trab_Sectores_productivos (2)'!$C31,Trabajo!$A:$A,'Trab_Sectores_productivos (2)'!$A31),2)</f>
        <v>0.13</v>
      </c>
      <c r="BM31" s="340">
        <f>ROUND(SUMIFS(Trabajo!$T:$T,Trabajo!$E:$E,'Trab_Sectores_productivos (2)'!DF$1,Trabajo!$C:$C,'Trab_Sectores_productivos (2)'!$C31,Trabajo!$A:$A,'Trab_Sectores_productivos (2)'!$A31),2)</f>
        <v>0.01</v>
      </c>
      <c r="BN31" s="340">
        <f>ROUND(SUMIFS(Trabajo!$T:$T,Trabajo!$E:$E,'Trab_Sectores_productivos (2)'!DG$1,Trabajo!$C:$C,'Trab_Sectores_productivos (2)'!$C31,Trabajo!$A:$A,'Trab_Sectores_productivos (2)'!$A31),2)</f>
        <v>0.03</v>
      </c>
      <c r="BO31" s="340">
        <f>ROUND(SUMIFS(Trabajo!$T:$T,Trabajo!$E:$E,'Trab_Sectores_productivos (2)'!DH$1,Trabajo!$C:$C,'Trab_Sectores_productivos (2)'!$C31,Trabajo!$A:$A,'Trab_Sectores_productivos (2)'!$A31),2)</f>
        <v>0.03</v>
      </c>
      <c r="BP31" s="340">
        <f>ROUND(SUMIFS(Trabajo!$T:$T,Trabajo!$E:$E,'Trab_Sectores_productivos (2)'!DI$1,Trabajo!$C:$C,'Trab_Sectores_productivos (2)'!$C31,Trabajo!$A:$A,'Trab_Sectores_productivos (2)'!$A31),2)</f>
        <v>0.02</v>
      </c>
      <c r="BQ31" s="340">
        <f>ROUND(SUMIFS(Trabajo!$T:$T,Trabajo!$E:$E,'Trab_Sectores_productivos (2)'!DJ$1,Trabajo!$C:$C,'Trab_Sectores_productivos (2)'!$C31,Trabajo!$A:$A,'Trab_Sectores_productivos (2)'!$A31),2)</f>
        <v>7.0000000000000007E-2</v>
      </c>
      <c r="BR31" s="340">
        <f>ROUND(SUMIFS(Trabajo!$T:$T,Trabajo!$E:$E,'Trab_Sectores_productivos (2)'!DK$1,Trabajo!$C:$C,'Trab_Sectores_productivos (2)'!$C31,Trabajo!$A:$A,'Trab_Sectores_productivos (2)'!$A31),2)</f>
        <v>0.14000000000000001</v>
      </c>
      <c r="BS31" s="340">
        <f>ROUND(SUMIFS(Trabajo!$T:$T,Trabajo!$E:$E,'Trab_Sectores_productivos (2)'!DL$1,Trabajo!$C:$C,'Trab_Sectores_productivos (2)'!$C31,Trabajo!$A:$A,'Trab_Sectores_productivos (2)'!$A31),2)</f>
        <v>0.59</v>
      </c>
      <c r="BT31" s="340">
        <f>ROUND(SUMIFS(Trabajo!$T:$T,Trabajo!$E:$E,'Trab_Sectores_productivos (2)'!DM$1,Trabajo!$C:$C,'Trab_Sectores_productivos (2)'!$C31,Trabajo!$A:$A,'Trab_Sectores_productivos (2)'!$A31),2)</f>
        <v>0.05</v>
      </c>
      <c r="BU31" s="340">
        <f>ROUND(SUMIFS(Trabajo!$T:$T,Trabajo!$E:$E,'Trab_Sectores_productivos (2)'!DN$1,Trabajo!$C:$C,'Trab_Sectores_productivos (2)'!$C31,Trabajo!$A:$A,'Trab_Sectores_productivos (2)'!$A31),2)</f>
        <v>7.0000000000000007E-2</v>
      </c>
      <c r="BV31" s="340">
        <f>ROUND(SUMIFS(Trabajo!$T:$T,Trabajo!$E:$E,'Trab_Sectores_productivos (2)'!DO$1,Trabajo!$C:$C,'Trab_Sectores_productivos (2)'!$C31,Trabajo!$A:$A,'Trab_Sectores_productivos (2)'!$A31),2)</f>
        <v>0.08</v>
      </c>
      <c r="BW31" s="340">
        <f>ROUND(SUMIFS(Trabajo!$T:$T,Trabajo!$E:$E,'Trab_Sectores_productivos (2)'!DP$1,Trabajo!$C:$C,'Trab_Sectores_productivos (2)'!$C31,Trabajo!$A:$A,'Trab_Sectores_productivos (2)'!$A31),2)</f>
        <v>0.03</v>
      </c>
      <c r="BX31" s="340">
        <f>ROUND(SUMIFS(Trabajo!$T:$T,Trabajo!$E:$E,'Trab_Sectores_productivos (2)'!DQ$1,Trabajo!$C:$C,'Trab_Sectores_productivos (2)'!$C31,Trabajo!$A:$A,'Trab_Sectores_productivos (2)'!$A31),2)</f>
        <v>0.06</v>
      </c>
      <c r="BY31" s="340">
        <f>ROUND(SUMIFS(Trabajo!$T:$T,Trabajo!$E:$E,'Trab_Sectores_productivos (2)'!DR$1,Trabajo!$C:$C,'Trab_Sectores_productivos (2)'!$C31,Trabajo!$A:$A,'Trab_Sectores_productivos (2)'!$A31),2)</f>
        <v>0.01</v>
      </c>
      <c r="BZ31" s="340">
        <f>ROUND(SUMIFS(Trabajo!$T:$T,Trabajo!$E:$E,'Trab_Sectores_productivos (2)'!DS$1,Trabajo!$C:$C,'Trab_Sectores_productivos (2)'!$C31,Trabajo!$A:$A,'Trab_Sectores_productivos (2)'!$A31),2)</f>
        <v>0.01</v>
      </c>
      <c r="CA31" s="341">
        <f>ROUND(SUMIFS(Trabajo!$U:$U,Trabajo!$E:$E,'Trab_Sectores_productivos (2)'!DE$1,Trabajo!$C:$C,'Trab_Sectores_productivos (2)'!$C31,Trabajo!$A:$A,'Trab_Sectores_productivos (2)'!$A31),2)</f>
        <v>19.920000000000002</v>
      </c>
      <c r="CB31" s="341">
        <f>ROUND(SUMIFS(Trabajo!$U:$U,Trabajo!$E:$E,'Trab_Sectores_productivos (2)'!DF$1,Trabajo!$C:$C,'Trab_Sectores_productivos (2)'!$C31,Trabajo!$A:$A,'Trab_Sectores_productivos (2)'!$A31),2)</f>
        <v>1.24</v>
      </c>
      <c r="CC31" s="341">
        <f>ROUND(SUMIFS(Trabajo!$U:$U,Trabajo!$E:$E,'Trab_Sectores_productivos (2)'!DG$1,Trabajo!$C:$C,'Trab_Sectores_productivos (2)'!$C31,Trabajo!$A:$A,'Trab_Sectores_productivos (2)'!$A31),2)</f>
        <v>4.24</v>
      </c>
      <c r="CD31" s="341">
        <f>ROUND(SUMIFS(Trabajo!$U:$U,Trabajo!$E:$E,'Trab_Sectores_productivos (2)'!DH$1,Trabajo!$C:$C,'Trab_Sectores_productivos (2)'!$C31,Trabajo!$A:$A,'Trab_Sectores_productivos (2)'!$A31),2)</f>
        <v>4.9400000000000004</v>
      </c>
      <c r="CE31" s="341">
        <f>ROUND(SUMIFS(Trabajo!$U:$U,Trabajo!$E:$E,'Trab_Sectores_productivos (2)'!DI$1,Trabajo!$C:$C,'Trab_Sectores_productivos (2)'!$C31,Trabajo!$A:$A,'Trab_Sectores_productivos (2)'!$A31),2)</f>
        <v>2.57</v>
      </c>
      <c r="CF31" s="341">
        <f>ROUND(SUMIFS(Trabajo!$U:$U,Trabajo!$E:$E,'Trab_Sectores_productivos (2)'!DJ$1,Trabajo!$C:$C,'Trab_Sectores_productivos (2)'!$C31,Trabajo!$A:$A,'Trab_Sectores_productivos (2)'!$A31),2)</f>
        <v>10.66</v>
      </c>
      <c r="CG31" s="341">
        <f>ROUND(SUMIFS(Trabajo!$U:$U,Trabajo!$E:$E,'Trab_Sectores_productivos (2)'!DK$1,Trabajo!$C:$C,'Trab_Sectores_productivos (2)'!$C31,Trabajo!$A:$A,'Trab_Sectores_productivos (2)'!$A31),2)</f>
        <v>20.82</v>
      </c>
      <c r="CH31" s="341">
        <f>ROUND(SUMIFS(Trabajo!$U:$U,Trabajo!$E:$E,'Trab_Sectores_productivos (2)'!DL$1,Trabajo!$C:$C,'Trab_Sectores_productivos (2)'!$C31,Trabajo!$A:$A,'Trab_Sectores_productivos (2)'!$A31),2)</f>
        <v>91.08</v>
      </c>
      <c r="CI31" s="341">
        <f>ROUND(SUMIFS(Trabajo!$U:$U,Trabajo!$E:$E,'Trab_Sectores_productivos (2)'!DM$1,Trabajo!$C:$C,'Trab_Sectores_productivos (2)'!$C31,Trabajo!$A:$A,'Trab_Sectores_productivos (2)'!$A31),2)</f>
        <v>8.14</v>
      </c>
      <c r="CJ31" s="341">
        <f>ROUND(SUMIFS(Trabajo!$U:$U,Trabajo!$E:$E,'Trab_Sectores_productivos (2)'!DN$1,Trabajo!$C:$C,'Trab_Sectores_productivos (2)'!$C31,Trabajo!$A:$A,'Trab_Sectores_productivos (2)'!$A31),2)</f>
        <v>10.63</v>
      </c>
      <c r="CK31" s="341">
        <f>ROUND(SUMIFS(Trabajo!$U:$U,Trabajo!$E:$E,'Trab_Sectores_productivos (2)'!DO$1,Trabajo!$C:$C,'Trab_Sectores_productivos (2)'!$C31,Trabajo!$A:$A,'Trab_Sectores_productivos (2)'!$A31),2)</f>
        <v>12.25</v>
      </c>
      <c r="CL31" s="341">
        <f>ROUND(SUMIFS(Trabajo!$U:$U,Trabajo!$E:$E,'Trab_Sectores_productivos (2)'!DP$1,Trabajo!$C:$C,'Trab_Sectores_productivos (2)'!$C31,Trabajo!$A:$A,'Trab_Sectores_productivos (2)'!$A31),2)</f>
        <v>4.46</v>
      </c>
      <c r="CM31" s="341">
        <f>ROUND(SUMIFS(Trabajo!$U:$U,Trabajo!$E:$E,'Trab_Sectores_productivos (2)'!DQ$1,Trabajo!$C:$C,'Trab_Sectores_productivos (2)'!$C31,Trabajo!$A:$A,'Trab_Sectores_productivos (2)'!$A31),2)</f>
        <v>9.69</v>
      </c>
      <c r="CN31" s="341">
        <f>ROUND(SUMIFS(Trabajo!$U:$U,Trabajo!$E:$E,'Trab_Sectores_productivos (2)'!DR$1,Trabajo!$C:$C,'Trab_Sectores_productivos (2)'!$C31,Trabajo!$A:$A,'Trab_Sectores_productivos (2)'!$A31),2)</f>
        <v>1.73</v>
      </c>
      <c r="CO31" s="341">
        <f>ROUND(SUMIFS(Trabajo!$U:$U,Trabajo!$E:$E,'Trab_Sectores_productivos (2)'!DS$1,Trabajo!$C:$C,'Trab_Sectores_productivos (2)'!$C31,Trabajo!$A:$A,'Trab_Sectores_productivos (2)'!$A31),2)</f>
        <v>1.64</v>
      </c>
      <c r="CP31" s="340">
        <f>ROUND(SUMIFS(Trabajo!$V:$V,Trabajo!$E:$E,'Trab_Sectores_productivos (2)'!DE$1,Trabajo!$C:$C,'Trab_Sectores_productivos (2)'!$C31,Trabajo!$A:$A,'Trab_Sectores_productivos (2)'!$A31),2)</f>
        <v>1.88</v>
      </c>
      <c r="CQ31" s="340">
        <f>ROUND(SUMIFS(Trabajo!$V:$V,Trabajo!$E:$E,'Trab_Sectores_productivos (2)'!DF$1,Trabajo!$C:$C,'Trab_Sectores_productivos (2)'!$C31,Trabajo!$A:$A,'Trab_Sectores_productivos (2)'!$A31),2)</f>
        <v>0.12</v>
      </c>
      <c r="CR31" s="340">
        <f>ROUND(SUMIFS(Trabajo!$V:$V,Trabajo!$E:$E,'Trab_Sectores_productivos (2)'!DG$1,Trabajo!$C:$C,'Trab_Sectores_productivos (2)'!$C31,Trabajo!$A:$A,'Trab_Sectores_productivos (2)'!$A31),2)</f>
        <v>0.4</v>
      </c>
      <c r="CS31" s="340">
        <f>ROUND(SUMIFS(Trabajo!$V:$V,Trabajo!$E:$E,'Trab_Sectores_productivos (2)'!DH$1,Trabajo!$C:$C,'Trab_Sectores_productivos (2)'!$C31,Trabajo!$A:$A,'Trab_Sectores_productivos (2)'!$A31),2)</f>
        <v>0.47</v>
      </c>
      <c r="CT31" s="340">
        <f>ROUND(SUMIFS(Trabajo!$V:$V,Trabajo!$E:$E,'Trab_Sectores_productivos (2)'!DI$1,Trabajo!$C:$C,'Trab_Sectores_productivos (2)'!$C31,Trabajo!$A:$A,'Trab_Sectores_productivos (2)'!$A31),2)</f>
        <v>0.24</v>
      </c>
      <c r="CU31" s="340">
        <f>ROUND(SUMIFS(Trabajo!$V:$V,Trabajo!$E:$E,'Trab_Sectores_productivos (2)'!DJ$1,Trabajo!$C:$C,'Trab_Sectores_productivos (2)'!$C31,Trabajo!$A:$A,'Trab_Sectores_productivos (2)'!$A31),2)</f>
        <v>1</v>
      </c>
      <c r="CV31" s="340">
        <f>ROUND(SUMIFS(Trabajo!$V:$V,Trabajo!$E:$E,'Trab_Sectores_productivos (2)'!DK$1,Trabajo!$C:$C,'Trab_Sectores_productivos (2)'!$C31,Trabajo!$A:$A,'Trab_Sectores_productivos (2)'!$A31),2)</f>
        <v>1.96</v>
      </c>
      <c r="CW31" s="340">
        <f>ROUND(SUMIFS(Trabajo!$V:$V,Trabajo!$E:$E,'Trab_Sectores_productivos (2)'!DL$1,Trabajo!$C:$C,'Trab_Sectores_productivos (2)'!$C31,Trabajo!$A:$A,'Trab_Sectores_productivos (2)'!$A31),2)</f>
        <v>8.58</v>
      </c>
      <c r="CX31" s="340">
        <f>ROUND(SUMIFS(Trabajo!$V:$V,Trabajo!$E:$E,'Trab_Sectores_productivos (2)'!DM$1,Trabajo!$C:$C,'Trab_Sectores_productivos (2)'!$C31,Trabajo!$A:$A,'Trab_Sectores_productivos (2)'!$A31),2)</f>
        <v>0.77</v>
      </c>
      <c r="CY31" s="340">
        <f>ROUND(SUMIFS(Trabajo!$V:$V,Trabajo!$E:$E,'Trab_Sectores_productivos (2)'!DN$1,Trabajo!$C:$C,'Trab_Sectores_productivos (2)'!$C31,Trabajo!$A:$A,'Trab_Sectores_productivos (2)'!$A31),2)</f>
        <v>1</v>
      </c>
      <c r="CZ31" s="340">
        <f>ROUND(SUMIFS(Trabajo!$V:$V,Trabajo!$E:$E,'Trab_Sectores_productivos (2)'!DO$1,Trabajo!$C:$C,'Trab_Sectores_productivos (2)'!$C31,Trabajo!$A:$A,'Trab_Sectores_productivos (2)'!$A31),2)</f>
        <v>1.1499999999999999</v>
      </c>
      <c r="DA31" s="340">
        <f>ROUND(SUMIFS(Trabajo!$V:$V,Trabajo!$E:$E,'Trab_Sectores_productivos (2)'!DP$1,Trabajo!$C:$C,'Trab_Sectores_productivos (2)'!$C31,Trabajo!$A:$A,'Trab_Sectores_productivos (2)'!$A31),2)</f>
        <v>0.42</v>
      </c>
      <c r="DB31" s="340">
        <f>ROUND(SUMIFS(Trabajo!$V:$V,Trabajo!$E:$E,'Trab_Sectores_productivos (2)'!DQ$1,Trabajo!$C:$C,'Trab_Sectores_productivos (2)'!$C31,Trabajo!$A:$A,'Trab_Sectores_productivos (2)'!$A31),2)</f>
        <v>0.91</v>
      </c>
      <c r="DC31" s="340">
        <f>ROUND(SUMIFS(Trabajo!$V:$V,Trabajo!$E:$E,'Trab_Sectores_productivos (2)'!DR$1,Trabajo!$C:$C,'Trab_Sectores_productivos (2)'!$C31,Trabajo!$A:$A,'Trab_Sectores_productivos (2)'!$A31),2)</f>
        <v>0.16</v>
      </c>
      <c r="DD31" s="340">
        <f>ROUND(SUMIFS(Trabajo!$V:$V,Trabajo!$E:$E,'Trab_Sectores_productivos (2)'!DS$1,Trabajo!$C:$C,'Trab_Sectores_productivos (2)'!$C31,Trabajo!$A:$A,'Trab_Sectores_productivos (2)'!$A31),2)</f>
        <v>0.15</v>
      </c>
    </row>
    <row r="32" spans="1:123">
      <c r="A32" s="137">
        <v>2015</v>
      </c>
      <c r="B32" s="137">
        <v>7</v>
      </c>
      <c r="C32" s="137" t="s">
        <v>125</v>
      </c>
      <c r="D32" s="340">
        <f>ROUND(SUMIFS(Trabajo!$P:$P,Trabajo!$E:$E,'Trab_Sectores_productivos (2)'!DE$1,Trabajo!$C:$C,'Trab_Sectores_productivos (2)'!$C32,Trabajo!$A:$A,'Trab_Sectores_productivos (2)'!$A32),2)</f>
        <v>23.19</v>
      </c>
      <c r="E32" s="340">
        <f>ROUND(SUMIFS(Trabajo!$P:$P,Trabajo!$E:$E,'Trab_Sectores_productivos (2)'!DF$1,Trabajo!$C:$C,'Trab_Sectores_productivos (2)'!$C32,Trabajo!$A:$A,'Trab_Sectores_productivos (2)'!$A32),2)</f>
        <v>1.52</v>
      </c>
      <c r="F32" s="340">
        <f>ROUND(SUMIFS(Trabajo!$P:$P,Trabajo!$E:$E,'Trab_Sectores_productivos (2)'!DG$1,Trabajo!$C:$C,'Trab_Sectores_productivos (2)'!$C32,Trabajo!$A:$A,'Trab_Sectores_productivos (2)'!$A32),2)</f>
        <v>4.83</v>
      </c>
      <c r="G32" s="340">
        <f>ROUND(SUMIFS(Trabajo!$P:$P,Trabajo!$E:$E,'Trab_Sectores_productivos (2)'!DH$1,Trabajo!$C:$C,'Trab_Sectores_productivos (2)'!$C32,Trabajo!$A:$A,'Trab_Sectores_productivos (2)'!$A32),2)</f>
        <v>6.59</v>
      </c>
      <c r="H32" s="340">
        <f>ROUND(SUMIFS(Trabajo!$P:$P,Trabajo!$E:$E,'Trab_Sectores_productivos (2)'!DI$1,Trabajo!$C:$C,'Trab_Sectores_productivos (2)'!$C32,Trabajo!$A:$A,'Trab_Sectores_productivos (2)'!$A32),2)</f>
        <v>3.28</v>
      </c>
      <c r="I32" s="340">
        <f>ROUND(SUMIFS(Trabajo!$P:$P,Trabajo!$E:$E,'Trab_Sectores_productivos (2)'!DJ$1,Trabajo!$C:$C,'Trab_Sectores_productivos (2)'!$C32,Trabajo!$A:$A,'Trab_Sectores_productivos (2)'!$A32),2)</f>
        <v>12.12</v>
      </c>
      <c r="J32" s="340">
        <f>ROUND(SUMIFS(Trabajo!$P:$P,Trabajo!$E:$E,'Trab_Sectores_productivos (2)'!DK$1,Trabajo!$C:$C,'Trab_Sectores_productivos (2)'!$C32,Trabajo!$A:$A,'Trab_Sectores_productivos (2)'!$A32),2)</f>
        <v>25.93</v>
      </c>
      <c r="K32" s="340">
        <f>ROUND(SUMIFS(Trabajo!$P:$P,Trabajo!$E:$E,'Trab_Sectores_productivos (2)'!DL$1,Trabajo!$C:$C,'Trab_Sectores_productivos (2)'!$C32,Trabajo!$A:$A,'Trab_Sectores_productivos (2)'!$A32),2)</f>
        <v>111.47</v>
      </c>
      <c r="L32" s="340">
        <f>ROUND(SUMIFS(Trabajo!$P:$P,Trabajo!$E:$E,'Trab_Sectores_productivos (2)'!DM$1,Trabajo!$C:$C,'Trab_Sectores_productivos (2)'!$C32,Trabajo!$A:$A,'Trab_Sectores_productivos (2)'!$A32),2)</f>
        <v>11.42</v>
      </c>
      <c r="M32" s="340">
        <f>ROUND(SUMIFS(Trabajo!$P:$P,Trabajo!$E:$E,'Trab_Sectores_productivos (2)'!DN$1,Trabajo!$C:$C,'Trab_Sectores_productivos (2)'!$C32,Trabajo!$A:$A,'Trab_Sectores_productivos (2)'!$A32),2)</f>
        <v>10.8</v>
      </c>
      <c r="N32" s="340">
        <f>ROUND(SUMIFS(Trabajo!$P:$P,Trabajo!$E:$E,'Trab_Sectores_productivos (2)'!DO$1,Trabajo!$C:$C,'Trab_Sectores_productivos (2)'!$C32,Trabajo!$A:$A,'Trab_Sectores_productivos (2)'!$A32),2)</f>
        <v>13.51</v>
      </c>
      <c r="O32" s="340">
        <f>ROUND(SUMIFS(Trabajo!$P:$P,Trabajo!$E:$E,'Trab_Sectores_productivos (2)'!DP$1,Trabajo!$C:$C,'Trab_Sectores_productivos (2)'!$C32,Trabajo!$A:$A,'Trab_Sectores_productivos (2)'!$A32),2)</f>
        <v>5.19</v>
      </c>
      <c r="P32" s="340">
        <f>ROUND(SUMIFS(Trabajo!$P:$P,Trabajo!$E:$E,'Trab_Sectores_productivos (2)'!DQ$1,Trabajo!$C:$C,'Trab_Sectores_productivos (2)'!$C32,Trabajo!$A:$A,'Trab_Sectores_productivos (2)'!$A32),2)</f>
        <v>10.130000000000001</v>
      </c>
      <c r="Q32" s="340">
        <f>ROUND(SUMIFS(Trabajo!$P:$P,Trabajo!$E:$E,'Trab_Sectores_productivos (2)'!DR$1,Trabajo!$C:$C,'Trab_Sectores_productivos (2)'!$C32,Trabajo!$A:$A,'Trab_Sectores_productivos (2)'!$A32),2)</f>
        <v>2</v>
      </c>
      <c r="R32" s="340">
        <f>ROUND(SUMIFS(Trabajo!$P:$P,Trabajo!$E:$E,'Trab_Sectores_productivos (2)'!DS$1,Trabajo!$C:$C,'Trab_Sectores_productivos (2)'!$C32,Trabajo!$A:$A,'Trab_Sectores_productivos (2)'!$A32),2)</f>
        <v>1.9</v>
      </c>
      <c r="S32" s="341">
        <f>ROUND(SUMIFS(Trabajo!$Q:$Q,Trabajo!$E:$E,'Trab_Sectores_productivos (2)'!DE$1,Trabajo!$C:$C,'Trab_Sectores_productivos (2)'!$C32,Trabajo!$A:$A,'Trab_Sectores_productivos (2)'!$A32),2)</f>
        <v>11.69</v>
      </c>
      <c r="T32" s="341">
        <f>ROUND(SUMIFS(Trabajo!$Q:$Q,Trabajo!$E:$E,'Trab_Sectores_productivos (2)'!DF$1,Trabajo!$C:$C,'Trab_Sectores_productivos (2)'!$C32,Trabajo!$A:$A,'Trab_Sectores_productivos (2)'!$A32),2)</f>
        <v>0.77</v>
      </c>
      <c r="U32" s="341">
        <f>ROUND(SUMIFS(Trabajo!$Q:$Q,Trabajo!$E:$E,'Trab_Sectores_productivos (2)'!DG$1,Trabajo!$C:$C,'Trab_Sectores_productivos (2)'!$C32,Trabajo!$A:$A,'Trab_Sectores_productivos (2)'!$A32),2)</f>
        <v>2.44</v>
      </c>
      <c r="V32" s="341">
        <f>ROUND(SUMIFS(Trabajo!$Q:$Q,Trabajo!$E:$E,'Trab_Sectores_productivos (2)'!DH$1,Trabajo!$C:$C,'Trab_Sectores_productivos (2)'!$C32,Trabajo!$A:$A,'Trab_Sectores_productivos (2)'!$A32),2)</f>
        <v>3.32</v>
      </c>
      <c r="W32" s="341">
        <f>ROUND(SUMIFS(Trabajo!$Q:$Q,Trabajo!$E:$E,'Trab_Sectores_productivos (2)'!DI$1,Trabajo!$C:$C,'Trab_Sectores_productivos (2)'!$C32,Trabajo!$A:$A,'Trab_Sectores_productivos (2)'!$A32),2)</f>
        <v>1.65</v>
      </c>
      <c r="X32" s="341">
        <f>ROUND(SUMIFS(Trabajo!$Q:$Q,Trabajo!$E:$E,'Trab_Sectores_productivos (2)'!DJ$1,Trabajo!$C:$C,'Trab_Sectores_productivos (2)'!$C32,Trabajo!$A:$A,'Trab_Sectores_productivos (2)'!$A32),2)</f>
        <v>6.11</v>
      </c>
      <c r="Y32" s="341">
        <f>ROUND(SUMIFS(Trabajo!$Q:$Q,Trabajo!$E:$E,'Trab_Sectores_productivos (2)'!DK$1,Trabajo!$C:$C,'Trab_Sectores_productivos (2)'!$C32,Trabajo!$A:$A,'Trab_Sectores_productivos (2)'!$A32),2)</f>
        <v>13.07</v>
      </c>
      <c r="Z32" s="341">
        <f>ROUND(SUMIFS(Trabajo!$Q:$Q,Trabajo!$E:$E,'Trab_Sectores_productivos (2)'!DL$1,Trabajo!$C:$C,'Trab_Sectores_productivos (2)'!$C32,Trabajo!$A:$A,'Trab_Sectores_productivos (2)'!$A32),2)</f>
        <v>56.19</v>
      </c>
      <c r="AA32" s="341">
        <f>ROUND(SUMIFS(Trabajo!$Q:$Q,Trabajo!$E:$E,'Trab_Sectores_productivos (2)'!DM$1,Trabajo!$C:$C,'Trab_Sectores_productivos (2)'!$C32,Trabajo!$A:$A,'Trab_Sectores_productivos (2)'!$A32),2)</f>
        <v>5.76</v>
      </c>
      <c r="AB32" s="341">
        <f>ROUND(SUMIFS(Trabajo!$Q:$Q,Trabajo!$E:$E,'Trab_Sectores_productivos (2)'!DN$1,Trabajo!$C:$C,'Trab_Sectores_productivos (2)'!$C32,Trabajo!$A:$A,'Trab_Sectores_productivos (2)'!$A32),2)</f>
        <v>5.45</v>
      </c>
      <c r="AC32" s="341">
        <f>ROUND(SUMIFS(Trabajo!$Q:$Q,Trabajo!$E:$E,'Trab_Sectores_productivos (2)'!DO$1,Trabajo!$C:$C,'Trab_Sectores_productivos (2)'!$C32,Trabajo!$A:$A,'Trab_Sectores_productivos (2)'!$A32),2)</f>
        <v>6.81</v>
      </c>
      <c r="AD32" s="341">
        <f>ROUND(SUMIFS(Trabajo!$Q:$Q,Trabajo!$E:$E,'Trab_Sectores_productivos (2)'!DP$1,Trabajo!$C:$C,'Trab_Sectores_productivos (2)'!$C32,Trabajo!$A:$A,'Trab_Sectores_productivos (2)'!$A32),2)</f>
        <v>2.62</v>
      </c>
      <c r="AE32" s="341">
        <f>ROUND(SUMIFS(Trabajo!$Q:$Q,Trabajo!$E:$E,'Trab_Sectores_productivos (2)'!DQ$1,Trabajo!$C:$C,'Trab_Sectores_productivos (2)'!$C32,Trabajo!$A:$A,'Trab_Sectores_productivos (2)'!$A32),2)</f>
        <v>5.0999999999999996</v>
      </c>
      <c r="AF32" s="341">
        <f>ROUND(SUMIFS(Trabajo!$Q:$Q,Trabajo!$E:$E,'Trab_Sectores_productivos (2)'!DR$1,Trabajo!$C:$C,'Trab_Sectores_productivos (2)'!$C32,Trabajo!$A:$A,'Trab_Sectores_productivos (2)'!$A32),2)</f>
        <v>1.01</v>
      </c>
      <c r="AG32" s="341">
        <f>ROUND(SUMIFS(Trabajo!$Q:$Q,Trabajo!$E:$E,'Trab_Sectores_productivos (2)'!DS$1,Trabajo!$C:$C,'Trab_Sectores_productivos (2)'!$C32,Trabajo!$A:$A,'Trab_Sectores_productivos (2)'!$A32),2)</f>
        <v>0.96</v>
      </c>
      <c r="AH32" s="340">
        <f>ROUND(SUMIFS(Trabajo!$R:$R,Trabajo!$E:$E,'Trab_Sectores_productivos (2)'!DE$1,Trabajo!$C:$C,'Trab_Sectores_productivos (2)'!$C32,Trabajo!$A:$A,'Trab_Sectores_productivos (2)'!$A32),2)</f>
        <v>9.0399999999999991</v>
      </c>
      <c r="AI32" s="340">
        <f>ROUND(SUMIFS(Trabajo!$R:$R,Trabajo!$E:$E,'Trab_Sectores_productivos (2)'!DF$1,Trabajo!$C:$C,'Trab_Sectores_productivos (2)'!$C32,Trabajo!$A:$A,'Trab_Sectores_productivos (2)'!$A32),2)</f>
        <v>0.59</v>
      </c>
      <c r="AJ32" s="340">
        <f>ROUND(SUMIFS(Trabajo!$R:$R,Trabajo!$E:$E,'Trab_Sectores_productivos (2)'!DG$1,Trabajo!$C:$C,'Trab_Sectores_productivos (2)'!$C32,Trabajo!$A:$A,'Trab_Sectores_productivos (2)'!$A32),2)</f>
        <v>1.88</v>
      </c>
      <c r="AK32" s="340">
        <f>ROUND(SUMIFS(Trabajo!$R:$R,Trabajo!$E:$E,'Trab_Sectores_productivos (2)'!DH$1,Trabajo!$C:$C,'Trab_Sectores_productivos (2)'!$C32,Trabajo!$A:$A,'Trab_Sectores_productivos (2)'!$A32),2)</f>
        <v>2.57</v>
      </c>
      <c r="AL32" s="340">
        <f>ROUND(SUMIFS(Trabajo!$R:$R,Trabajo!$E:$E,'Trab_Sectores_productivos (2)'!DI$1,Trabajo!$C:$C,'Trab_Sectores_productivos (2)'!$C32,Trabajo!$A:$A,'Trab_Sectores_productivos (2)'!$A32),2)</f>
        <v>1.28</v>
      </c>
      <c r="AM32" s="340">
        <f>ROUND(SUMIFS(Trabajo!$R:$R,Trabajo!$E:$E,'Trab_Sectores_productivos (2)'!DJ$1,Trabajo!$C:$C,'Trab_Sectores_productivos (2)'!$C32,Trabajo!$A:$A,'Trab_Sectores_productivos (2)'!$A32),2)</f>
        <v>4.7300000000000004</v>
      </c>
      <c r="AN32" s="340">
        <f>ROUND(SUMIFS(Trabajo!$R:$R,Trabajo!$E:$E,'Trab_Sectores_productivos (2)'!DK$1,Trabajo!$C:$C,'Trab_Sectores_productivos (2)'!$C32,Trabajo!$A:$A,'Trab_Sectores_productivos (2)'!$A32),2)</f>
        <v>10.1</v>
      </c>
      <c r="AO32" s="340">
        <f>ROUND(SUMIFS(Trabajo!$R:$R,Trabajo!$E:$E,'Trab_Sectores_productivos (2)'!DL$1,Trabajo!$C:$C,'Trab_Sectores_productivos (2)'!$C32,Trabajo!$A:$A,'Trab_Sectores_productivos (2)'!$A32),2)</f>
        <v>43.44</v>
      </c>
      <c r="AP32" s="340">
        <f>ROUND(SUMIFS(Trabajo!$R:$R,Trabajo!$E:$E,'Trab_Sectores_productivos (2)'!DM$1,Trabajo!$C:$C,'Trab_Sectores_productivos (2)'!$C32,Trabajo!$A:$A,'Trab_Sectores_productivos (2)'!$A32),2)</f>
        <v>4.45</v>
      </c>
      <c r="AQ32" s="340">
        <f>ROUND(SUMIFS(Trabajo!$R:$R,Trabajo!$E:$E,'Trab_Sectores_productivos (2)'!DN$1,Trabajo!$C:$C,'Trab_Sectores_productivos (2)'!$C32,Trabajo!$A:$A,'Trab_Sectores_productivos (2)'!$A32),2)</f>
        <v>4.21</v>
      </c>
      <c r="AR32" s="340">
        <f>ROUND(SUMIFS(Trabajo!$R:$R,Trabajo!$E:$E,'Trab_Sectores_productivos (2)'!DO$1,Trabajo!$C:$C,'Trab_Sectores_productivos (2)'!$C32,Trabajo!$A:$A,'Trab_Sectores_productivos (2)'!$A32),2)</f>
        <v>5.26</v>
      </c>
      <c r="AS32" s="340">
        <f>ROUND(SUMIFS(Trabajo!$R:$R,Trabajo!$E:$E,'Trab_Sectores_productivos (2)'!DP$1,Trabajo!$C:$C,'Trab_Sectores_productivos (2)'!$C32,Trabajo!$A:$A,'Trab_Sectores_productivos (2)'!$A32),2)</f>
        <v>2.02</v>
      </c>
      <c r="AT32" s="340">
        <f>ROUND(SUMIFS(Trabajo!$R:$R,Trabajo!$E:$E,'Trab_Sectores_productivos (2)'!DQ$1,Trabajo!$C:$C,'Trab_Sectores_productivos (2)'!$C32,Trabajo!$A:$A,'Trab_Sectores_productivos (2)'!$A32),2)</f>
        <v>3.95</v>
      </c>
      <c r="AU32" s="340">
        <f>ROUND(SUMIFS(Trabajo!$R:$R,Trabajo!$E:$E,'Trab_Sectores_productivos (2)'!DR$1,Trabajo!$C:$C,'Trab_Sectores_productivos (2)'!$C32,Trabajo!$A:$A,'Trab_Sectores_productivos (2)'!$A32),2)</f>
        <v>0.78</v>
      </c>
      <c r="AV32" s="340">
        <f>ROUND(SUMIFS(Trabajo!$R:$R,Trabajo!$E:$E,'Trab_Sectores_productivos (2)'!DS$1,Trabajo!$C:$C,'Trab_Sectores_productivos (2)'!$C32,Trabajo!$A:$A,'Trab_Sectores_productivos (2)'!$A32),2)</f>
        <v>0.74</v>
      </c>
      <c r="AW32" s="341">
        <f>ROUND(SUMIFS(Trabajo!$S:$S,Trabajo!$E:$E,'Trab_Sectores_productivos (2)'!DE$1,Trabajo!$C:$C,'Trab_Sectores_productivos (2)'!$C32,Trabajo!$A:$A,'Trab_Sectores_productivos (2)'!$A32),2)</f>
        <v>0.55000000000000004</v>
      </c>
      <c r="AX32" s="341">
        <f>ROUND(SUMIFS(Trabajo!$S:$S,Trabajo!$E:$E,'Trab_Sectores_productivos (2)'!DF$1,Trabajo!$C:$C,'Trab_Sectores_productivos (2)'!$C32,Trabajo!$A:$A,'Trab_Sectores_productivos (2)'!$A32),2)</f>
        <v>0.04</v>
      </c>
      <c r="AY32" s="341">
        <f>ROUND(SUMIFS(Trabajo!$S:$S,Trabajo!$E:$E,'Trab_Sectores_productivos (2)'!DG$1,Trabajo!$C:$C,'Trab_Sectores_productivos (2)'!$C32,Trabajo!$A:$A,'Trab_Sectores_productivos (2)'!$A32),2)</f>
        <v>0.11</v>
      </c>
      <c r="AZ32" s="341">
        <f>ROUND(SUMIFS(Trabajo!$S:$S,Trabajo!$E:$E,'Trab_Sectores_productivos (2)'!DH$1,Trabajo!$C:$C,'Trab_Sectores_productivos (2)'!$C32,Trabajo!$A:$A,'Trab_Sectores_productivos (2)'!$A32),2)</f>
        <v>0.16</v>
      </c>
      <c r="BA32" s="341">
        <f>ROUND(SUMIFS(Trabajo!$S:$S,Trabajo!$E:$E,'Trab_Sectores_productivos (2)'!DI$1,Trabajo!$C:$C,'Trab_Sectores_productivos (2)'!$C32,Trabajo!$A:$A,'Trab_Sectores_productivos (2)'!$A32),2)</f>
        <v>0.08</v>
      </c>
      <c r="BB32" s="341">
        <f>ROUND(SUMIFS(Trabajo!$S:$S,Trabajo!$E:$E,'Trab_Sectores_productivos (2)'!DJ$1,Trabajo!$C:$C,'Trab_Sectores_productivos (2)'!$C32,Trabajo!$A:$A,'Trab_Sectores_productivos (2)'!$A32),2)</f>
        <v>0.28999999999999998</v>
      </c>
      <c r="BC32" s="341">
        <f>ROUND(SUMIFS(Trabajo!$S:$S,Trabajo!$E:$E,'Trab_Sectores_productivos (2)'!DK$1,Trabajo!$C:$C,'Trab_Sectores_productivos (2)'!$C32,Trabajo!$A:$A,'Trab_Sectores_productivos (2)'!$A32),2)</f>
        <v>0.61</v>
      </c>
      <c r="BD32" s="341">
        <f>ROUND(SUMIFS(Trabajo!$S:$S,Trabajo!$E:$E,'Trab_Sectores_productivos (2)'!DL$1,Trabajo!$C:$C,'Trab_Sectores_productivos (2)'!$C32,Trabajo!$A:$A,'Trab_Sectores_productivos (2)'!$A32),2)</f>
        <v>2.62</v>
      </c>
      <c r="BE32" s="341">
        <f>ROUND(SUMIFS(Trabajo!$S:$S,Trabajo!$E:$E,'Trab_Sectores_productivos (2)'!DM$1,Trabajo!$C:$C,'Trab_Sectores_productivos (2)'!$C32,Trabajo!$A:$A,'Trab_Sectores_productivos (2)'!$A32),2)</f>
        <v>0.27</v>
      </c>
      <c r="BF32" s="341">
        <f>ROUND(SUMIFS(Trabajo!$S:$S,Trabajo!$E:$E,'Trab_Sectores_productivos (2)'!DN$1,Trabajo!$C:$C,'Trab_Sectores_productivos (2)'!$C32,Trabajo!$A:$A,'Trab_Sectores_productivos (2)'!$A32),2)</f>
        <v>0.25</v>
      </c>
      <c r="BG32" s="341">
        <f>ROUND(SUMIFS(Trabajo!$S:$S,Trabajo!$E:$E,'Trab_Sectores_productivos (2)'!DO$1,Trabajo!$C:$C,'Trab_Sectores_productivos (2)'!$C32,Trabajo!$A:$A,'Trab_Sectores_productivos (2)'!$A32),2)</f>
        <v>0.32</v>
      </c>
      <c r="BH32" s="341">
        <f>ROUND(SUMIFS(Trabajo!$S:$S,Trabajo!$E:$E,'Trab_Sectores_productivos (2)'!DP$1,Trabajo!$C:$C,'Trab_Sectores_productivos (2)'!$C32,Trabajo!$A:$A,'Trab_Sectores_productivos (2)'!$A32),2)</f>
        <v>0.12</v>
      </c>
      <c r="BI32" s="341">
        <f>ROUND(SUMIFS(Trabajo!$S:$S,Trabajo!$E:$E,'Trab_Sectores_productivos (2)'!DQ$1,Trabajo!$C:$C,'Trab_Sectores_productivos (2)'!$C32,Trabajo!$A:$A,'Trab_Sectores_productivos (2)'!$A32),2)</f>
        <v>0.24</v>
      </c>
      <c r="BJ32" s="341">
        <f>ROUND(SUMIFS(Trabajo!$S:$S,Trabajo!$E:$E,'Trab_Sectores_productivos (2)'!DR$1,Trabajo!$C:$C,'Trab_Sectores_productivos (2)'!$C32,Trabajo!$A:$A,'Trab_Sectores_productivos (2)'!$A32),2)</f>
        <v>0.05</v>
      </c>
      <c r="BK32" s="341">
        <f>ROUND(SUMIFS(Trabajo!$S:$S,Trabajo!$E:$E,'Trab_Sectores_productivos (2)'!DS$1,Trabajo!$C:$C,'Trab_Sectores_productivos (2)'!$C32,Trabajo!$A:$A,'Trab_Sectores_productivos (2)'!$A32),2)</f>
        <v>0.04</v>
      </c>
      <c r="BL32" s="340">
        <f>ROUND(SUMIFS(Trabajo!$T:$T,Trabajo!$E:$E,'Trab_Sectores_productivos (2)'!DE$1,Trabajo!$C:$C,'Trab_Sectores_productivos (2)'!$C32,Trabajo!$A:$A,'Trab_Sectores_productivos (2)'!$A32),2)</f>
        <v>0.13</v>
      </c>
      <c r="BM32" s="340">
        <f>ROUND(SUMIFS(Trabajo!$T:$T,Trabajo!$E:$E,'Trab_Sectores_productivos (2)'!DF$1,Trabajo!$C:$C,'Trab_Sectores_productivos (2)'!$C32,Trabajo!$A:$A,'Trab_Sectores_productivos (2)'!$A32),2)</f>
        <v>0.01</v>
      </c>
      <c r="BN32" s="340">
        <f>ROUND(SUMIFS(Trabajo!$T:$T,Trabajo!$E:$E,'Trab_Sectores_productivos (2)'!DG$1,Trabajo!$C:$C,'Trab_Sectores_productivos (2)'!$C32,Trabajo!$A:$A,'Trab_Sectores_productivos (2)'!$A32),2)</f>
        <v>0.03</v>
      </c>
      <c r="BO32" s="340">
        <f>ROUND(SUMIFS(Trabajo!$T:$T,Trabajo!$E:$E,'Trab_Sectores_productivos (2)'!DH$1,Trabajo!$C:$C,'Trab_Sectores_productivos (2)'!$C32,Trabajo!$A:$A,'Trab_Sectores_productivos (2)'!$A32),2)</f>
        <v>0.04</v>
      </c>
      <c r="BP32" s="340">
        <f>ROUND(SUMIFS(Trabajo!$T:$T,Trabajo!$E:$E,'Trab_Sectores_productivos (2)'!DI$1,Trabajo!$C:$C,'Trab_Sectores_productivos (2)'!$C32,Trabajo!$A:$A,'Trab_Sectores_productivos (2)'!$A32),2)</f>
        <v>0.02</v>
      </c>
      <c r="BQ32" s="340">
        <f>ROUND(SUMIFS(Trabajo!$T:$T,Trabajo!$E:$E,'Trab_Sectores_productivos (2)'!DJ$1,Trabajo!$C:$C,'Trab_Sectores_productivos (2)'!$C32,Trabajo!$A:$A,'Trab_Sectores_productivos (2)'!$A32),2)</f>
        <v>7.0000000000000007E-2</v>
      </c>
      <c r="BR32" s="340">
        <f>ROUND(SUMIFS(Trabajo!$T:$T,Trabajo!$E:$E,'Trab_Sectores_productivos (2)'!DK$1,Trabajo!$C:$C,'Trab_Sectores_productivos (2)'!$C32,Trabajo!$A:$A,'Trab_Sectores_productivos (2)'!$A32),2)</f>
        <v>0.14000000000000001</v>
      </c>
      <c r="BS32" s="340">
        <f>ROUND(SUMIFS(Trabajo!$T:$T,Trabajo!$E:$E,'Trab_Sectores_productivos (2)'!DL$1,Trabajo!$C:$C,'Trab_Sectores_productivos (2)'!$C32,Trabajo!$A:$A,'Trab_Sectores_productivos (2)'!$A32),2)</f>
        <v>0.6</v>
      </c>
      <c r="BT32" s="340">
        <f>ROUND(SUMIFS(Trabajo!$T:$T,Trabajo!$E:$E,'Trab_Sectores_productivos (2)'!DM$1,Trabajo!$C:$C,'Trab_Sectores_productivos (2)'!$C32,Trabajo!$A:$A,'Trab_Sectores_productivos (2)'!$A32),2)</f>
        <v>0.06</v>
      </c>
      <c r="BU32" s="340">
        <f>ROUND(SUMIFS(Trabajo!$T:$T,Trabajo!$E:$E,'Trab_Sectores_productivos (2)'!DN$1,Trabajo!$C:$C,'Trab_Sectores_productivos (2)'!$C32,Trabajo!$A:$A,'Trab_Sectores_productivos (2)'!$A32),2)</f>
        <v>0.06</v>
      </c>
      <c r="BV32" s="340">
        <f>ROUND(SUMIFS(Trabajo!$T:$T,Trabajo!$E:$E,'Trab_Sectores_productivos (2)'!DO$1,Trabajo!$C:$C,'Trab_Sectores_productivos (2)'!$C32,Trabajo!$A:$A,'Trab_Sectores_productivos (2)'!$A32),2)</f>
        <v>7.0000000000000007E-2</v>
      </c>
      <c r="BW32" s="340">
        <f>ROUND(SUMIFS(Trabajo!$T:$T,Trabajo!$E:$E,'Trab_Sectores_productivos (2)'!DP$1,Trabajo!$C:$C,'Trab_Sectores_productivos (2)'!$C32,Trabajo!$A:$A,'Trab_Sectores_productivos (2)'!$A32),2)</f>
        <v>0.03</v>
      </c>
      <c r="BX32" s="340">
        <f>ROUND(SUMIFS(Trabajo!$T:$T,Trabajo!$E:$E,'Trab_Sectores_productivos (2)'!DQ$1,Trabajo!$C:$C,'Trab_Sectores_productivos (2)'!$C32,Trabajo!$A:$A,'Trab_Sectores_productivos (2)'!$A32),2)</f>
        <v>0.05</v>
      </c>
      <c r="BY32" s="340">
        <f>ROUND(SUMIFS(Trabajo!$T:$T,Trabajo!$E:$E,'Trab_Sectores_productivos (2)'!DR$1,Trabajo!$C:$C,'Trab_Sectores_productivos (2)'!$C32,Trabajo!$A:$A,'Trab_Sectores_productivos (2)'!$A32),2)</f>
        <v>0.01</v>
      </c>
      <c r="BZ32" s="340">
        <f>ROUND(SUMIFS(Trabajo!$T:$T,Trabajo!$E:$E,'Trab_Sectores_productivos (2)'!DS$1,Trabajo!$C:$C,'Trab_Sectores_productivos (2)'!$C32,Trabajo!$A:$A,'Trab_Sectores_productivos (2)'!$A32),2)</f>
        <v>0.01</v>
      </c>
      <c r="CA32" s="341">
        <f>ROUND(SUMIFS(Trabajo!$U:$U,Trabajo!$E:$E,'Trab_Sectores_productivos (2)'!DE$1,Trabajo!$C:$C,'Trab_Sectores_productivos (2)'!$C32,Trabajo!$A:$A,'Trab_Sectores_productivos (2)'!$A32),2)</f>
        <v>19.399999999999999</v>
      </c>
      <c r="CB32" s="341">
        <f>ROUND(SUMIFS(Trabajo!$U:$U,Trabajo!$E:$E,'Trab_Sectores_productivos (2)'!DF$1,Trabajo!$C:$C,'Trab_Sectores_productivos (2)'!$C32,Trabajo!$A:$A,'Trab_Sectores_productivos (2)'!$A32),2)</f>
        <v>1.27</v>
      </c>
      <c r="CC32" s="341">
        <f>ROUND(SUMIFS(Trabajo!$U:$U,Trabajo!$E:$E,'Trab_Sectores_productivos (2)'!DG$1,Trabajo!$C:$C,'Trab_Sectores_productivos (2)'!$C32,Trabajo!$A:$A,'Trab_Sectores_productivos (2)'!$A32),2)</f>
        <v>4.04</v>
      </c>
      <c r="CD32" s="341">
        <f>ROUND(SUMIFS(Trabajo!$U:$U,Trabajo!$E:$E,'Trab_Sectores_productivos (2)'!DH$1,Trabajo!$C:$C,'Trab_Sectores_productivos (2)'!$C32,Trabajo!$A:$A,'Trab_Sectores_productivos (2)'!$A32),2)</f>
        <v>5.51</v>
      </c>
      <c r="CE32" s="341">
        <f>ROUND(SUMIFS(Trabajo!$U:$U,Trabajo!$E:$E,'Trab_Sectores_productivos (2)'!DI$1,Trabajo!$C:$C,'Trab_Sectores_productivos (2)'!$C32,Trabajo!$A:$A,'Trab_Sectores_productivos (2)'!$A32),2)</f>
        <v>2.75</v>
      </c>
      <c r="CF32" s="341">
        <f>ROUND(SUMIFS(Trabajo!$U:$U,Trabajo!$E:$E,'Trab_Sectores_productivos (2)'!DJ$1,Trabajo!$C:$C,'Trab_Sectores_productivos (2)'!$C32,Trabajo!$A:$A,'Trab_Sectores_productivos (2)'!$A32),2)</f>
        <v>10.14</v>
      </c>
      <c r="CG32" s="341">
        <f>ROUND(SUMIFS(Trabajo!$U:$U,Trabajo!$E:$E,'Trab_Sectores_productivos (2)'!DK$1,Trabajo!$C:$C,'Trab_Sectores_productivos (2)'!$C32,Trabajo!$A:$A,'Trab_Sectores_productivos (2)'!$A32),2)</f>
        <v>21.69</v>
      </c>
      <c r="CH32" s="341">
        <f>ROUND(SUMIFS(Trabajo!$U:$U,Trabajo!$E:$E,'Trab_Sectores_productivos (2)'!DL$1,Trabajo!$C:$C,'Trab_Sectores_productivos (2)'!$C32,Trabajo!$A:$A,'Trab_Sectores_productivos (2)'!$A32),2)</f>
        <v>93.24</v>
      </c>
      <c r="CI32" s="341">
        <f>ROUND(SUMIFS(Trabajo!$U:$U,Trabajo!$E:$E,'Trab_Sectores_productivos (2)'!DM$1,Trabajo!$C:$C,'Trab_Sectores_productivos (2)'!$C32,Trabajo!$A:$A,'Trab_Sectores_productivos (2)'!$A32),2)</f>
        <v>9.5500000000000007</v>
      </c>
      <c r="CJ32" s="341">
        <f>ROUND(SUMIFS(Trabajo!$U:$U,Trabajo!$E:$E,'Trab_Sectores_productivos (2)'!DN$1,Trabajo!$C:$C,'Trab_Sectores_productivos (2)'!$C32,Trabajo!$A:$A,'Trab_Sectores_productivos (2)'!$A32),2)</f>
        <v>9.0399999999999991</v>
      </c>
      <c r="CK32" s="341">
        <f>ROUND(SUMIFS(Trabajo!$U:$U,Trabajo!$E:$E,'Trab_Sectores_productivos (2)'!DO$1,Trabajo!$C:$C,'Trab_Sectores_productivos (2)'!$C32,Trabajo!$A:$A,'Trab_Sectores_productivos (2)'!$A32),2)</f>
        <v>11.3</v>
      </c>
      <c r="CL32" s="341">
        <f>ROUND(SUMIFS(Trabajo!$U:$U,Trabajo!$E:$E,'Trab_Sectores_productivos (2)'!DP$1,Trabajo!$C:$C,'Trab_Sectores_productivos (2)'!$C32,Trabajo!$A:$A,'Trab_Sectores_productivos (2)'!$A32),2)</f>
        <v>4.34</v>
      </c>
      <c r="CM32" s="341">
        <f>ROUND(SUMIFS(Trabajo!$U:$U,Trabajo!$E:$E,'Trab_Sectores_productivos (2)'!DQ$1,Trabajo!$C:$C,'Trab_Sectores_productivos (2)'!$C32,Trabajo!$A:$A,'Trab_Sectores_productivos (2)'!$A32),2)</f>
        <v>8.4700000000000006</v>
      </c>
      <c r="CN32" s="341">
        <f>ROUND(SUMIFS(Trabajo!$U:$U,Trabajo!$E:$E,'Trab_Sectores_productivos (2)'!DR$1,Trabajo!$C:$C,'Trab_Sectores_productivos (2)'!$C32,Trabajo!$A:$A,'Trab_Sectores_productivos (2)'!$A32),2)</f>
        <v>1.68</v>
      </c>
      <c r="CO32" s="341">
        <f>ROUND(SUMIFS(Trabajo!$U:$U,Trabajo!$E:$E,'Trab_Sectores_productivos (2)'!DS$1,Trabajo!$C:$C,'Trab_Sectores_productivos (2)'!$C32,Trabajo!$A:$A,'Trab_Sectores_productivos (2)'!$A32),2)</f>
        <v>1.59</v>
      </c>
      <c r="CP32" s="340">
        <f>ROUND(SUMIFS(Trabajo!$V:$V,Trabajo!$E:$E,'Trab_Sectores_productivos (2)'!DE$1,Trabajo!$C:$C,'Trab_Sectores_productivos (2)'!$C32,Trabajo!$A:$A,'Trab_Sectores_productivos (2)'!$A32),2)</f>
        <v>1.83</v>
      </c>
      <c r="CQ32" s="340">
        <f>ROUND(SUMIFS(Trabajo!$V:$V,Trabajo!$E:$E,'Trab_Sectores_productivos (2)'!DF$1,Trabajo!$C:$C,'Trab_Sectores_productivos (2)'!$C32,Trabajo!$A:$A,'Trab_Sectores_productivos (2)'!$A32),2)</f>
        <v>0.12</v>
      </c>
      <c r="CR32" s="340">
        <f>ROUND(SUMIFS(Trabajo!$V:$V,Trabajo!$E:$E,'Trab_Sectores_productivos (2)'!DG$1,Trabajo!$C:$C,'Trab_Sectores_productivos (2)'!$C32,Trabajo!$A:$A,'Trab_Sectores_productivos (2)'!$A32),2)</f>
        <v>0.38</v>
      </c>
      <c r="CS32" s="340">
        <f>ROUND(SUMIFS(Trabajo!$V:$V,Trabajo!$E:$E,'Trab_Sectores_productivos (2)'!DH$1,Trabajo!$C:$C,'Trab_Sectores_productivos (2)'!$C32,Trabajo!$A:$A,'Trab_Sectores_productivos (2)'!$A32),2)</f>
        <v>0.52</v>
      </c>
      <c r="CT32" s="340">
        <f>ROUND(SUMIFS(Trabajo!$V:$V,Trabajo!$E:$E,'Trab_Sectores_productivos (2)'!DI$1,Trabajo!$C:$C,'Trab_Sectores_productivos (2)'!$C32,Trabajo!$A:$A,'Trab_Sectores_productivos (2)'!$A32),2)</f>
        <v>0.26</v>
      </c>
      <c r="CU32" s="340">
        <f>ROUND(SUMIFS(Trabajo!$V:$V,Trabajo!$E:$E,'Trab_Sectores_productivos (2)'!DJ$1,Trabajo!$C:$C,'Trab_Sectores_productivos (2)'!$C32,Trabajo!$A:$A,'Trab_Sectores_productivos (2)'!$A32),2)</f>
        <v>0.95</v>
      </c>
      <c r="CV32" s="340">
        <f>ROUND(SUMIFS(Trabajo!$V:$V,Trabajo!$E:$E,'Trab_Sectores_productivos (2)'!DK$1,Trabajo!$C:$C,'Trab_Sectores_productivos (2)'!$C32,Trabajo!$A:$A,'Trab_Sectores_productivos (2)'!$A32),2)</f>
        <v>2.04</v>
      </c>
      <c r="CW32" s="340">
        <f>ROUND(SUMIFS(Trabajo!$V:$V,Trabajo!$E:$E,'Trab_Sectores_productivos (2)'!DL$1,Trabajo!$C:$C,'Trab_Sectores_productivos (2)'!$C32,Trabajo!$A:$A,'Trab_Sectores_productivos (2)'!$A32),2)</f>
        <v>8.7799999999999994</v>
      </c>
      <c r="CX32" s="340">
        <f>ROUND(SUMIFS(Trabajo!$V:$V,Trabajo!$E:$E,'Trab_Sectores_productivos (2)'!DM$1,Trabajo!$C:$C,'Trab_Sectores_productivos (2)'!$C32,Trabajo!$A:$A,'Trab_Sectores_productivos (2)'!$A32),2)</f>
        <v>0.9</v>
      </c>
      <c r="CY32" s="340">
        <f>ROUND(SUMIFS(Trabajo!$V:$V,Trabajo!$E:$E,'Trab_Sectores_productivos (2)'!DN$1,Trabajo!$C:$C,'Trab_Sectores_productivos (2)'!$C32,Trabajo!$A:$A,'Trab_Sectores_productivos (2)'!$A32),2)</f>
        <v>0.85</v>
      </c>
      <c r="CZ32" s="340">
        <f>ROUND(SUMIFS(Trabajo!$V:$V,Trabajo!$E:$E,'Trab_Sectores_productivos (2)'!DO$1,Trabajo!$C:$C,'Trab_Sectores_productivos (2)'!$C32,Trabajo!$A:$A,'Trab_Sectores_productivos (2)'!$A32),2)</f>
        <v>1.06</v>
      </c>
      <c r="DA32" s="340">
        <f>ROUND(SUMIFS(Trabajo!$V:$V,Trabajo!$E:$E,'Trab_Sectores_productivos (2)'!DP$1,Trabajo!$C:$C,'Trab_Sectores_productivos (2)'!$C32,Trabajo!$A:$A,'Trab_Sectores_productivos (2)'!$A32),2)</f>
        <v>0.41</v>
      </c>
      <c r="DB32" s="340">
        <f>ROUND(SUMIFS(Trabajo!$V:$V,Trabajo!$E:$E,'Trab_Sectores_productivos (2)'!DQ$1,Trabajo!$C:$C,'Trab_Sectores_productivos (2)'!$C32,Trabajo!$A:$A,'Trab_Sectores_productivos (2)'!$A32),2)</f>
        <v>0.8</v>
      </c>
      <c r="DC32" s="340">
        <f>ROUND(SUMIFS(Trabajo!$V:$V,Trabajo!$E:$E,'Trab_Sectores_productivos (2)'!DR$1,Trabajo!$C:$C,'Trab_Sectores_productivos (2)'!$C32,Trabajo!$A:$A,'Trab_Sectores_productivos (2)'!$A32),2)</f>
        <v>0.16</v>
      </c>
      <c r="DD32" s="340">
        <f>ROUND(SUMIFS(Trabajo!$V:$V,Trabajo!$E:$E,'Trab_Sectores_productivos (2)'!DS$1,Trabajo!$C:$C,'Trab_Sectores_productivos (2)'!$C32,Trabajo!$A:$A,'Trab_Sectores_productivos (2)'!$A32),2)</f>
        <v>0.15</v>
      </c>
    </row>
    <row r="33" spans="1:108">
      <c r="A33" s="137">
        <v>2015</v>
      </c>
      <c r="B33" s="137">
        <v>8</v>
      </c>
      <c r="C33" s="137" t="s">
        <v>126</v>
      </c>
      <c r="D33" s="340">
        <f>ROUND(SUMIFS(Trabajo!$P:$P,Trabajo!$E:$E,'Trab_Sectores_productivos (2)'!DE$1,Trabajo!$C:$C,'Trab_Sectores_productivos (2)'!$C33,Trabajo!$A:$A,'Trab_Sectores_productivos (2)'!$A33),2)</f>
        <v>22.8</v>
      </c>
      <c r="E33" s="340">
        <f>ROUND(SUMIFS(Trabajo!$P:$P,Trabajo!$E:$E,'Trab_Sectores_productivos (2)'!DF$1,Trabajo!$C:$C,'Trab_Sectores_productivos (2)'!$C33,Trabajo!$A:$A,'Trab_Sectores_productivos (2)'!$A33),2)</f>
        <v>1.61</v>
      </c>
      <c r="F33" s="340">
        <f>ROUND(SUMIFS(Trabajo!$P:$P,Trabajo!$E:$E,'Trab_Sectores_productivos (2)'!DG$1,Trabajo!$C:$C,'Trab_Sectores_productivos (2)'!$C33,Trabajo!$A:$A,'Trab_Sectores_productivos (2)'!$A33),2)</f>
        <v>4.78</v>
      </c>
      <c r="G33" s="340">
        <f>ROUND(SUMIFS(Trabajo!$P:$P,Trabajo!$E:$E,'Trab_Sectores_productivos (2)'!DH$1,Trabajo!$C:$C,'Trab_Sectores_productivos (2)'!$C33,Trabajo!$A:$A,'Trab_Sectores_productivos (2)'!$A33),2)</f>
        <v>7.07</v>
      </c>
      <c r="H33" s="340">
        <f>ROUND(SUMIFS(Trabajo!$P:$P,Trabajo!$E:$E,'Trab_Sectores_productivos (2)'!DI$1,Trabajo!$C:$C,'Trab_Sectores_productivos (2)'!$C33,Trabajo!$A:$A,'Trab_Sectores_productivos (2)'!$A33),2)</f>
        <v>2.93</v>
      </c>
      <c r="I33" s="340">
        <f>ROUND(SUMIFS(Trabajo!$P:$P,Trabajo!$E:$E,'Trab_Sectores_productivos (2)'!DJ$1,Trabajo!$C:$C,'Trab_Sectores_productivos (2)'!$C33,Trabajo!$A:$A,'Trab_Sectores_productivos (2)'!$A33),2)</f>
        <v>11.57</v>
      </c>
      <c r="J33" s="340">
        <f>ROUND(SUMIFS(Trabajo!$P:$P,Trabajo!$E:$E,'Trab_Sectores_productivos (2)'!DK$1,Trabajo!$C:$C,'Trab_Sectores_productivos (2)'!$C33,Trabajo!$A:$A,'Trab_Sectores_productivos (2)'!$A33),2)</f>
        <v>25.08</v>
      </c>
      <c r="K33" s="340">
        <f>ROUND(SUMIFS(Trabajo!$P:$P,Trabajo!$E:$E,'Trab_Sectores_productivos (2)'!DL$1,Trabajo!$C:$C,'Trab_Sectores_productivos (2)'!$C33,Trabajo!$A:$A,'Trab_Sectores_productivos (2)'!$A33),2)</f>
        <v>113.96</v>
      </c>
      <c r="L33" s="340">
        <f>ROUND(SUMIFS(Trabajo!$P:$P,Trabajo!$E:$E,'Trab_Sectores_productivos (2)'!DM$1,Trabajo!$C:$C,'Trab_Sectores_productivos (2)'!$C33,Trabajo!$A:$A,'Trab_Sectores_productivos (2)'!$A33),2)</f>
        <v>12.37</v>
      </c>
      <c r="M33" s="340">
        <f>ROUND(SUMIFS(Trabajo!$P:$P,Trabajo!$E:$E,'Trab_Sectores_productivos (2)'!DN$1,Trabajo!$C:$C,'Trab_Sectores_productivos (2)'!$C33,Trabajo!$A:$A,'Trab_Sectores_productivos (2)'!$A33),2)</f>
        <v>11.2</v>
      </c>
      <c r="N33" s="340">
        <f>ROUND(SUMIFS(Trabajo!$P:$P,Trabajo!$E:$E,'Trab_Sectores_productivos (2)'!DO$1,Trabajo!$C:$C,'Trab_Sectores_productivos (2)'!$C33,Trabajo!$A:$A,'Trab_Sectores_productivos (2)'!$A33),2)</f>
        <v>15.45</v>
      </c>
      <c r="O33" s="340">
        <f>ROUND(SUMIFS(Trabajo!$P:$P,Trabajo!$E:$E,'Trab_Sectores_productivos (2)'!DP$1,Trabajo!$C:$C,'Trab_Sectores_productivos (2)'!$C33,Trabajo!$A:$A,'Trab_Sectores_productivos (2)'!$A33),2)</f>
        <v>5.3</v>
      </c>
      <c r="P33" s="340">
        <f>ROUND(SUMIFS(Trabajo!$P:$P,Trabajo!$E:$E,'Trab_Sectores_productivos (2)'!DQ$1,Trabajo!$C:$C,'Trab_Sectores_productivos (2)'!$C33,Trabajo!$A:$A,'Trab_Sectores_productivos (2)'!$A33),2)</f>
        <v>10.34</v>
      </c>
      <c r="Q33" s="340">
        <f>ROUND(SUMIFS(Trabajo!$P:$P,Trabajo!$E:$E,'Trab_Sectores_productivos (2)'!DR$1,Trabajo!$C:$C,'Trab_Sectores_productivos (2)'!$C33,Trabajo!$A:$A,'Trab_Sectores_productivos (2)'!$A33),2)</f>
        <v>1.9</v>
      </c>
      <c r="R33" s="340">
        <f>ROUND(SUMIFS(Trabajo!$P:$P,Trabajo!$E:$E,'Trab_Sectores_productivos (2)'!DS$1,Trabajo!$C:$C,'Trab_Sectores_productivos (2)'!$C33,Trabajo!$A:$A,'Trab_Sectores_productivos (2)'!$A33),2)</f>
        <v>1.85</v>
      </c>
      <c r="S33" s="341">
        <f>ROUND(SUMIFS(Trabajo!$Q:$Q,Trabajo!$E:$E,'Trab_Sectores_productivos (2)'!DE$1,Trabajo!$C:$C,'Trab_Sectores_productivos (2)'!$C33,Trabajo!$A:$A,'Trab_Sectores_productivos (2)'!$A33),2)</f>
        <v>11.49</v>
      </c>
      <c r="T33" s="341">
        <f>ROUND(SUMIFS(Trabajo!$Q:$Q,Trabajo!$E:$E,'Trab_Sectores_productivos (2)'!DF$1,Trabajo!$C:$C,'Trab_Sectores_productivos (2)'!$C33,Trabajo!$A:$A,'Trab_Sectores_productivos (2)'!$A33),2)</f>
        <v>0.81</v>
      </c>
      <c r="U33" s="341">
        <f>ROUND(SUMIFS(Trabajo!$Q:$Q,Trabajo!$E:$E,'Trab_Sectores_productivos (2)'!DG$1,Trabajo!$C:$C,'Trab_Sectores_productivos (2)'!$C33,Trabajo!$A:$A,'Trab_Sectores_productivos (2)'!$A33),2)</f>
        <v>2.41</v>
      </c>
      <c r="V33" s="341">
        <f>ROUND(SUMIFS(Trabajo!$Q:$Q,Trabajo!$E:$E,'Trab_Sectores_productivos (2)'!DH$1,Trabajo!$C:$C,'Trab_Sectores_productivos (2)'!$C33,Trabajo!$A:$A,'Trab_Sectores_productivos (2)'!$A33),2)</f>
        <v>3.56</v>
      </c>
      <c r="W33" s="341">
        <f>ROUND(SUMIFS(Trabajo!$Q:$Q,Trabajo!$E:$E,'Trab_Sectores_productivos (2)'!DI$1,Trabajo!$C:$C,'Trab_Sectores_productivos (2)'!$C33,Trabajo!$A:$A,'Trab_Sectores_productivos (2)'!$A33),2)</f>
        <v>1.48</v>
      </c>
      <c r="X33" s="341">
        <f>ROUND(SUMIFS(Trabajo!$Q:$Q,Trabajo!$E:$E,'Trab_Sectores_productivos (2)'!DJ$1,Trabajo!$C:$C,'Trab_Sectores_productivos (2)'!$C33,Trabajo!$A:$A,'Trab_Sectores_productivos (2)'!$A33),2)</f>
        <v>5.83</v>
      </c>
      <c r="Y33" s="341">
        <f>ROUND(SUMIFS(Trabajo!$Q:$Q,Trabajo!$E:$E,'Trab_Sectores_productivos (2)'!DK$1,Trabajo!$C:$C,'Trab_Sectores_productivos (2)'!$C33,Trabajo!$A:$A,'Trab_Sectores_productivos (2)'!$A33),2)</f>
        <v>12.64</v>
      </c>
      <c r="Z33" s="341">
        <f>ROUND(SUMIFS(Trabajo!$Q:$Q,Trabajo!$E:$E,'Trab_Sectores_productivos (2)'!DL$1,Trabajo!$C:$C,'Trab_Sectores_productivos (2)'!$C33,Trabajo!$A:$A,'Trab_Sectores_productivos (2)'!$A33),2)</f>
        <v>57.44</v>
      </c>
      <c r="AA33" s="341">
        <f>ROUND(SUMIFS(Trabajo!$Q:$Q,Trabajo!$E:$E,'Trab_Sectores_productivos (2)'!DM$1,Trabajo!$C:$C,'Trab_Sectores_productivos (2)'!$C33,Trabajo!$A:$A,'Trab_Sectores_productivos (2)'!$A33),2)</f>
        <v>6.23</v>
      </c>
      <c r="AB33" s="341">
        <f>ROUND(SUMIFS(Trabajo!$Q:$Q,Trabajo!$E:$E,'Trab_Sectores_productivos (2)'!DN$1,Trabajo!$C:$C,'Trab_Sectores_productivos (2)'!$C33,Trabajo!$A:$A,'Trab_Sectores_productivos (2)'!$A33),2)</f>
        <v>5.64</v>
      </c>
      <c r="AC33" s="341">
        <f>ROUND(SUMIFS(Trabajo!$Q:$Q,Trabajo!$E:$E,'Trab_Sectores_productivos (2)'!DO$1,Trabajo!$C:$C,'Trab_Sectores_productivos (2)'!$C33,Trabajo!$A:$A,'Trab_Sectores_productivos (2)'!$A33),2)</f>
        <v>7.79</v>
      </c>
      <c r="AD33" s="341">
        <f>ROUND(SUMIFS(Trabajo!$Q:$Q,Trabajo!$E:$E,'Trab_Sectores_productivos (2)'!DP$1,Trabajo!$C:$C,'Trab_Sectores_productivos (2)'!$C33,Trabajo!$A:$A,'Trab_Sectores_productivos (2)'!$A33),2)</f>
        <v>2.67</v>
      </c>
      <c r="AE33" s="341">
        <f>ROUND(SUMIFS(Trabajo!$Q:$Q,Trabajo!$E:$E,'Trab_Sectores_productivos (2)'!DQ$1,Trabajo!$C:$C,'Trab_Sectores_productivos (2)'!$C33,Trabajo!$A:$A,'Trab_Sectores_productivos (2)'!$A33),2)</f>
        <v>5.21</v>
      </c>
      <c r="AF33" s="341">
        <f>ROUND(SUMIFS(Trabajo!$Q:$Q,Trabajo!$E:$E,'Trab_Sectores_productivos (2)'!DR$1,Trabajo!$C:$C,'Trab_Sectores_productivos (2)'!$C33,Trabajo!$A:$A,'Trab_Sectores_productivos (2)'!$A33),2)</f>
        <v>0.96</v>
      </c>
      <c r="AG33" s="341">
        <f>ROUND(SUMIFS(Trabajo!$Q:$Q,Trabajo!$E:$E,'Trab_Sectores_productivos (2)'!DS$1,Trabajo!$C:$C,'Trab_Sectores_productivos (2)'!$C33,Trabajo!$A:$A,'Trab_Sectores_productivos (2)'!$A33),2)</f>
        <v>0.93</v>
      </c>
      <c r="AH33" s="340">
        <f>ROUND(SUMIFS(Trabajo!$R:$R,Trabajo!$E:$E,'Trab_Sectores_productivos (2)'!DE$1,Trabajo!$C:$C,'Trab_Sectores_productivos (2)'!$C33,Trabajo!$A:$A,'Trab_Sectores_productivos (2)'!$A33),2)</f>
        <v>8.8800000000000008</v>
      </c>
      <c r="AI33" s="340">
        <f>ROUND(SUMIFS(Trabajo!$R:$R,Trabajo!$E:$E,'Trab_Sectores_productivos (2)'!DF$1,Trabajo!$C:$C,'Trab_Sectores_productivos (2)'!$C33,Trabajo!$A:$A,'Trab_Sectores_productivos (2)'!$A33),2)</f>
        <v>0.63</v>
      </c>
      <c r="AJ33" s="340">
        <f>ROUND(SUMIFS(Trabajo!$R:$R,Trabajo!$E:$E,'Trab_Sectores_productivos (2)'!DG$1,Trabajo!$C:$C,'Trab_Sectores_productivos (2)'!$C33,Trabajo!$A:$A,'Trab_Sectores_productivos (2)'!$A33),2)</f>
        <v>1.86</v>
      </c>
      <c r="AK33" s="340">
        <f>ROUND(SUMIFS(Trabajo!$R:$R,Trabajo!$E:$E,'Trab_Sectores_productivos (2)'!DH$1,Trabajo!$C:$C,'Trab_Sectores_productivos (2)'!$C33,Trabajo!$A:$A,'Trab_Sectores_productivos (2)'!$A33),2)</f>
        <v>2.75</v>
      </c>
      <c r="AL33" s="340">
        <f>ROUND(SUMIFS(Trabajo!$R:$R,Trabajo!$E:$E,'Trab_Sectores_productivos (2)'!DI$1,Trabajo!$C:$C,'Trab_Sectores_productivos (2)'!$C33,Trabajo!$A:$A,'Trab_Sectores_productivos (2)'!$A33),2)</f>
        <v>1.1399999999999999</v>
      </c>
      <c r="AM33" s="340">
        <f>ROUND(SUMIFS(Trabajo!$R:$R,Trabajo!$E:$E,'Trab_Sectores_productivos (2)'!DJ$1,Trabajo!$C:$C,'Trab_Sectores_productivos (2)'!$C33,Trabajo!$A:$A,'Trab_Sectores_productivos (2)'!$A33),2)</f>
        <v>4.51</v>
      </c>
      <c r="AN33" s="340">
        <f>ROUND(SUMIFS(Trabajo!$R:$R,Trabajo!$E:$E,'Trab_Sectores_productivos (2)'!DK$1,Trabajo!$C:$C,'Trab_Sectores_productivos (2)'!$C33,Trabajo!$A:$A,'Trab_Sectores_productivos (2)'!$A33),2)</f>
        <v>9.77</v>
      </c>
      <c r="AO33" s="340">
        <f>ROUND(SUMIFS(Trabajo!$R:$R,Trabajo!$E:$E,'Trab_Sectores_productivos (2)'!DL$1,Trabajo!$C:$C,'Trab_Sectores_productivos (2)'!$C33,Trabajo!$A:$A,'Trab_Sectores_productivos (2)'!$A33),2)</f>
        <v>44.41</v>
      </c>
      <c r="AP33" s="340">
        <f>ROUND(SUMIFS(Trabajo!$R:$R,Trabajo!$E:$E,'Trab_Sectores_productivos (2)'!DM$1,Trabajo!$C:$C,'Trab_Sectores_productivos (2)'!$C33,Trabajo!$A:$A,'Trab_Sectores_productivos (2)'!$A33),2)</f>
        <v>4.82</v>
      </c>
      <c r="AQ33" s="340">
        <f>ROUND(SUMIFS(Trabajo!$R:$R,Trabajo!$E:$E,'Trab_Sectores_productivos (2)'!DN$1,Trabajo!$C:$C,'Trab_Sectores_productivos (2)'!$C33,Trabajo!$A:$A,'Trab_Sectores_productivos (2)'!$A33),2)</f>
        <v>4.3600000000000003</v>
      </c>
      <c r="AR33" s="340">
        <f>ROUND(SUMIFS(Trabajo!$R:$R,Trabajo!$E:$E,'Trab_Sectores_productivos (2)'!DO$1,Trabajo!$C:$C,'Trab_Sectores_productivos (2)'!$C33,Trabajo!$A:$A,'Trab_Sectores_productivos (2)'!$A33),2)</f>
        <v>6.02</v>
      </c>
      <c r="AS33" s="340">
        <f>ROUND(SUMIFS(Trabajo!$R:$R,Trabajo!$E:$E,'Trab_Sectores_productivos (2)'!DP$1,Trabajo!$C:$C,'Trab_Sectores_productivos (2)'!$C33,Trabajo!$A:$A,'Trab_Sectores_productivos (2)'!$A33),2)</f>
        <v>2.0699999999999998</v>
      </c>
      <c r="AT33" s="340">
        <f>ROUND(SUMIFS(Trabajo!$R:$R,Trabajo!$E:$E,'Trab_Sectores_productivos (2)'!DQ$1,Trabajo!$C:$C,'Trab_Sectores_productivos (2)'!$C33,Trabajo!$A:$A,'Trab_Sectores_productivos (2)'!$A33),2)</f>
        <v>4.03</v>
      </c>
      <c r="AU33" s="340">
        <f>ROUND(SUMIFS(Trabajo!$R:$R,Trabajo!$E:$E,'Trab_Sectores_productivos (2)'!DR$1,Trabajo!$C:$C,'Trab_Sectores_productivos (2)'!$C33,Trabajo!$A:$A,'Trab_Sectores_productivos (2)'!$A33),2)</f>
        <v>0.74</v>
      </c>
      <c r="AV33" s="340">
        <f>ROUND(SUMIFS(Trabajo!$R:$R,Trabajo!$E:$E,'Trab_Sectores_productivos (2)'!DS$1,Trabajo!$C:$C,'Trab_Sectores_productivos (2)'!$C33,Trabajo!$A:$A,'Trab_Sectores_productivos (2)'!$A33),2)</f>
        <v>0.72</v>
      </c>
      <c r="AW33" s="341">
        <f>ROUND(SUMIFS(Trabajo!$S:$S,Trabajo!$E:$E,'Trab_Sectores_productivos (2)'!DE$1,Trabajo!$C:$C,'Trab_Sectores_productivos (2)'!$C33,Trabajo!$A:$A,'Trab_Sectores_productivos (2)'!$A33),2)</f>
        <v>0.54</v>
      </c>
      <c r="AX33" s="341">
        <f>ROUND(SUMIFS(Trabajo!$S:$S,Trabajo!$E:$E,'Trab_Sectores_productivos (2)'!DF$1,Trabajo!$C:$C,'Trab_Sectores_productivos (2)'!$C33,Trabajo!$A:$A,'Trab_Sectores_productivos (2)'!$A33),2)</f>
        <v>0.04</v>
      </c>
      <c r="AY33" s="341">
        <f>ROUND(SUMIFS(Trabajo!$S:$S,Trabajo!$E:$E,'Trab_Sectores_productivos (2)'!DG$1,Trabajo!$C:$C,'Trab_Sectores_productivos (2)'!$C33,Trabajo!$A:$A,'Trab_Sectores_productivos (2)'!$A33),2)</f>
        <v>0.11</v>
      </c>
      <c r="AZ33" s="341">
        <f>ROUND(SUMIFS(Trabajo!$S:$S,Trabajo!$E:$E,'Trab_Sectores_productivos (2)'!DH$1,Trabajo!$C:$C,'Trab_Sectores_productivos (2)'!$C33,Trabajo!$A:$A,'Trab_Sectores_productivos (2)'!$A33),2)</f>
        <v>0.17</v>
      </c>
      <c r="BA33" s="341">
        <f>ROUND(SUMIFS(Trabajo!$S:$S,Trabajo!$E:$E,'Trab_Sectores_productivos (2)'!DI$1,Trabajo!$C:$C,'Trab_Sectores_productivos (2)'!$C33,Trabajo!$A:$A,'Trab_Sectores_productivos (2)'!$A33),2)</f>
        <v>7.0000000000000007E-2</v>
      </c>
      <c r="BB33" s="341">
        <f>ROUND(SUMIFS(Trabajo!$S:$S,Trabajo!$E:$E,'Trab_Sectores_productivos (2)'!DJ$1,Trabajo!$C:$C,'Trab_Sectores_productivos (2)'!$C33,Trabajo!$A:$A,'Trab_Sectores_productivos (2)'!$A33),2)</f>
        <v>0.27</v>
      </c>
      <c r="BC33" s="341">
        <f>ROUND(SUMIFS(Trabajo!$S:$S,Trabajo!$E:$E,'Trab_Sectores_productivos (2)'!DK$1,Trabajo!$C:$C,'Trab_Sectores_productivos (2)'!$C33,Trabajo!$A:$A,'Trab_Sectores_productivos (2)'!$A33),2)</f>
        <v>0.59</v>
      </c>
      <c r="BD33" s="341">
        <f>ROUND(SUMIFS(Trabajo!$S:$S,Trabajo!$E:$E,'Trab_Sectores_productivos (2)'!DL$1,Trabajo!$C:$C,'Trab_Sectores_productivos (2)'!$C33,Trabajo!$A:$A,'Trab_Sectores_productivos (2)'!$A33),2)</f>
        <v>2.68</v>
      </c>
      <c r="BE33" s="341">
        <f>ROUND(SUMIFS(Trabajo!$S:$S,Trabajo!$E:$E,'Trab_Sectores_productivos (2)'!DM$1,Trabajo!$C:$C,'Trab_Sectores_productivos (2)'!$C33,Trabajo!$A:$A,'Trab_Sectores_productivos (2)'!$A33),2)</f>
        <v>0.28999999999999998</v>
      </c>
      <c r="BF33" s="341">
        <f>ROUND(SUMIFS(Trabajo!$S:$S,Trabajo!$E:$E,'Trab_Sectores_productivos (2)'!DN$1,Trabajo!$C:$C,'Trab_Sectores_productivos (2)'!$C33,Trabajo!$A:$A,'Trab_Sectores_productivos (2)'!$A33),2)</f>
        <v>0.26</v>
      </c>
      <c r="BG33" s="341">
        <f>ROUND(SUMIFS(Trabajo!$S:$S,Trabajo!$E:$E,'Trab_Sectores_productivos (2)'!DO$1,Trabajo!$C:$C,'Trab_Sectores_productivos (2)'!$C33,Trabajo!$A:$A,'Trab_Sectores_productivos (2)'!$A33),2)</f>
        <v>0.36</v>
      </c>
      <c r="BH33" s="341">
        <f>ROUND(SUMIFS(Trabajo!$S:$S,Trabajo!$E:$E,'Trab_Sectores_productivos (2)'!DP$1,Trabajo!$C:$C,'Trab_Sectores_productivos (2)'!$C33,Trabajo!$A:$A,'Trab_Sectores_productivos (2)'!$A33),2)</f>
        <v>0.12</v>
      </c>
      <c r="BI33" s="341">
        <f>ROUND(SUMIFS(Trabajo!$S:$S,Trabajo!$E:$E,'Trab_Sectores_productivos (2)'!DQ$1,Trabajo!$C:$C,'Trab_Sectores_productivos (2)'!$C33,Trabajo!$A:$A,'Trab_Sectores_productivos (2)'!$A33),2)</f>
        <v>0.24</v>
      </c>
      <c r="BJ33" s="341">
        <f>ROUND(SUMIFS(Trabajo!$S:$S,Trabajo!$E:$E,'Trab_Sectores_productivos (2)'!DR$1,Trabajo!$C:$C,'Trab_Sectores_productivos (2)'!$C33,Trabajo!$A:$A,'Trab_Sectores_productivos (2)'!$A33),2)</f>
        <v>0.04</v>
      </c>
      <c r="BK33" s="341">
        <f>ROUND(SUMIFS(Trabajo!$S:$S,Trabajo!$E:$E,'Trab_Sectores_productivos (2)'!DS$1,Trabajo!$C:$C,'Trab_Sectores_productivos (2)'!$C33,Trabajo!$A:$A,'Trab_Sectores_productivos (2)'!$A33),2)</f>
        <v>0.04</v>
      </c>
      <c r="BL33" s="340">
        <f>ROUND(SUMIFS(Trabajo!$T:$T,Trabajo!$E:$E,'Trab_Sectores_productivos (2)'!DE$1,Trabajo!$C:$C,'Trab_Sectores_productivos (2)'!$C33,Trabajo!$A:$A,'Trab_Sectores_productivos (2)'!$A33),2)</f>
        <v>0.12</v>
      </c>
      <c r="BM33" s="340">
        <f>ROUND(SUMIFS(Trabajo!$T:$T,Trabajo!$E:$E,'Trab_Sectores_productivos (2)'!DF$1,Trabajo!$C:$C,'Trab_Sectores_productivos (2)'!$C33,Trabajo!$A:$A,'Trab_Sectores_productivos (2)'!$A33),2)</f>
        <v>0.01</v>
      </c>
      <c r="BN33" s="340">
        <f>ROUND(SUMIFS(Trabajo!$T:$T,Trabajo!$E:$E,'Trab_Sectores_productivos (2)'!DG$1,Trabajo!$C:$C,'Trab_Sectores_productivos (2)'!$C33,Trabajo!$A:$A,'Trab_Sectores_productivos (2)'!$A33),2)</f>
        <v>0.03</v>
      </c>
      <c r="BO33" s="340">
        <f>ROUND(SUMIFS(Trabajo!$T:$T,Trabajo!$E:$E,'Trab_Sectores_productivos (2)'!DH$1,Trabajo!$C:$C,'Trab_Sectores_productivos (2)'!$C33,Trabajo!$A:$A,'Trab_Sectores_productivos (2)'!$A33),2)</f>
        <v>0.04</v>
      </c>
      <c r="BP33" s="340">
        <f>ROUND(SUMIFS(Trabajo!$T:$T,Trabajo!$E:$E,'Trab_Sectores_productivos (2)'!DI$1,Trabajo!$C:$C,'Trab_Sectores_productivos (2)'!$C33,Trabajo!$A:$A,'Trab_Sectores_productivos (2)'!$A33),2)</f>
        <v>0.02</v>
      </c>
      <c r="BQ33" s="340">
        <f>ROUND(SUMIFS(Trabajo!$T:$T,Trabajo!$E:$E,'Trab_Sectores_productivos (2)'!DJ$1,Trabajo!$C:$C,'Trab_Sectores_productivos (2)'!$C33,Trabajo!$A:$A,'Trab_Sectores_productivos (2)'!$A33),2)</f>
        <v>0.06</v>
      </c>
      <c r="BR33" s="340">
        <f>ROUND(SUMIFS(Trabajo!$T:$T,Trabajo!$E:$E,'Trab_Sectores_productivos (2)'!DK$1,Trabajo!$C:$C,'Trab_Sectores_productivos (2)'!$C33,Trabajo!$A:$A,'Trab_Sectores_productivos (2)'!$A33),2)</f>
        <v>0.14000000000000001</v>
      </c>
      <c r="BS33" s="340">
        <f>ROUND(SUMIFS(Trabajo!$T:$T,Trabajo!$E:$E,'Trab_Sectores_productivos (2)'!DL$1,Trabajo!$C:$C,'Trab_Sectores_productivos (2)'!$C33,Trabajo!$A:$A,'Trab_Sectores_productivos (2)'!$A33),2)</f>
        <v>0.62</v>
      </c>
      <c r="BT33" s="340">
        <f>ROUND(SUMIFS(Trabajo!$T:$T,Trabajo!$E:$E,'Trab_Sectores_productivos (2)'!DM$1,Trabajo!$C:$C,'Trab_Sectores_productivos (2)'!$C33,Trabajo!$A:$A,'Trab_Sectores_productivos (2)'!$A33),2)</f>
        <v>7.0000000000000007E-2</v>
      </c>
      <c r="BU33" s="340">
        <f>ROUND(SUMIFS(Trabajo!$T:$T,Trabajo!$E:$E,'Trab_Sectores_productivos (2)'!DN$1,Trabajo!$C:$C,'Trab_Sectores_productivos (2)'!$C33,Trabajo!$A:$A,'Trab_Sectores_productivos (2)'!$A33),2)</f>
        <v>0.06</v>
      </c>
      <c r="BV33" s="340">
        <f>ROUND(SUMIFS(Trabajo!$T:$T,Trabajo!$E:$E,'Trab_Sectores_productivos (2)'!DO$1,Trabajo!$C:$C,'Trab_Sectores_productivos (2)'!$C33,Trabajo!$A:$A,'Trab_Sectores_productivos (2)'!$A33),2)</f>
        <v>0.08</v>
      </c>
      <c r="BW33" s="340">
        <f>ROUND(SUMIFS(Trabajo!$T:$T,Trabajo!$E:$E,'Trab_Sectores_productivos (2)'!DP$1,Trabajo!$C:$C,'Trab_Sectores_productivos (2)'!$C33,Trabajo!$A:$A,'Trab_Sectores_productivos (2)'!$A33),2)</f>
        <v>0.03</v>
      </c>
      <c r="BX33" s="340">
        <f>ROUND(SUMIFS(Trabajo!$T:$T,Trabajo!$E:$E,'Trab_Sectores_productivos (2)'!DQ$1,Trabajo!$C:$C,'Trab_Sectores_productivos (2)'!$C33,Trabajo!$A:$A,'Trab_Sectores_productivos (2)'!$A33),2)</f>
        <v>0.06</v>
      </c>
      <c r="BY33" s="340">
        <f>ROUND(SUMIFS(Trabajo!$T:$T,Trabajo!$E:$E,'Trab_Sectores_productivos (2)'!DR$1,Trabajo!$C:$C,'Trab_Sectores_productivos (2)'!$C33,Trabajo!$A:$A,'Trab_Sectores_productivos (2)'!$A33),2)</f>
        <v>0.01</v>
      </c>
      <c r="BZ33" s="340">
        <f>ROUND(SUMIFS(Trabajo!$T:$T,Trabajo!$E:$E,'Trab_Sectores_productivos (2)'!DS$1,Trabajo!$C:$C,'Trab_Sectores_productivos (2)'!$C33,Trabajo!$A:$A,'Trab_Sectores_productivos (2)'!$A33),2)</f>
        <v>0.01</v>
      </c>
      <c r="CA33" s="341">
        <f>ROUND(SUMIFS(Trabajo!$U:$U,Trabajo!$E:$E,'Trab_Sectores_productivos (2)'!DE$1,Trabajo!$C:$C,'Trab_Sectores_productivos (2)'!$C33,Trabajo!$A:$A,'Trab_Sectores_productivos (2)'!$A33),2)</f>
        <v>19.07</v>
      </c>
      <c r="CB33" s="341">
        <f>ROUND(SUMIFS(Trabajo!$U:$U,Trabajo!$E:$E,'Trab_Sectores_productivos (2)'!DF$1,Trabajo!$C:$C,'Trab_Sectores_productivos (2)'!$C33,Trabajo!$A:$A,'Trab_Sectores_productivos (2)'!$A33),2)</f>
        <v>1.34</v>
      </c>
      <c r="CC33" s="341">
        <f>ROUND(SUMIFS(Trabajo!$U:$U,Trabajo!$E:$E,'Trab_Sectores_productivos (2)'!DG$1,Trabajo!$C:$C,'Trab_Sectores_productivos (2)'!$C33,Trabajo!$A:$A,'Trab_Sectores_productivos (2)'!$A33),2)</f>
        <v>4</v>
      </c>
      <c r="CD33" s="341">
        <f>ROUND(SUMIFS(Trabajo!$U:$U,Trabajo!$E:$E,'Trab_Sectores_productivos (2)'!DH$1,Trabajo!$C:$C,'Trab_Sectores_productivos (2)'!$C33,Trabajo!$A:$A,'Trab_Sectores_productivos (2)'!$A33),2)</f>
        <v>5.91</v>
      </c>
      <c r="CE33" s="341">
        <f>ROUND(SUMIFS(Trabajo!$U:$U,Trabajo!$E:$E,'Trab_Sectores_productivos (2)'!DI$1,Trabajo!$C:$C,'Trab_Sectores_productivos (2)'!$C33,Trabajo!$A:$A,'Trab_Sectores_productivos (2)'!$A33),2)</f>
        <v>2.4500000000000002</v>
      </c>
      <c r="CF33" s="341">
        <f>ROUND(SUMIFS(Trabajo!$U:$U,Trabajo!$E:$E,'Trab_Sectores_productivos (2)'!DJ$1,Trabajo!$C:$C,'Trab_Sectores_productivos (2)'!$C33,Trabajo!$A:$A,'Trab_Sectores_productivos (2)'!$A33),2)</f>
        <v>9.67</v>
      </c>
      <c r="CG33" s="341">
        <f>ROUND(SUMIFS(Trabajo!$U:$U,Trabajo!$E:$E,'Trab_Sectores_productivos (2)'!DK$1,Trabajo!$C:$C,'Trab_Sectores_productivos (2)'!$C33,Trabajo!$A:$A,'Trab_Sectores_productivos (2)'!$A33),2)</f>
        <v>20.98</v>
      </c>
      <c r="CH33" s="341">
        <f>ROUND(SUMIFS(Trabajo!$U:$U,Trabajo!$E:$E,'Trab_Sectores_productivos (2)'!DL$1,Trabajo!$C:$C,'Trab_Sectores_productivos (2)'!$C33,Trabajo!$A:$A,'Trab_Sectores_productivos (2)'!$A33),2)</f>
        <v>95.32</v>
      </c>
      <c r="CI33" s="341">
        <f>ROUND(SUMIFS(Trabajo!$U:$U,Trabajo!$E:$E,'Trab_Sectores_productivos (2)'!DM$1,Trabajo!$C:$C,'Trab_Sectores_productivos (2)'!$C33,Trabajo!$A:$A,'Trab_Sectores_productivos (2)'!$A33),2)</f>
        <v>10.35</v>
      </c>
      <c r="CJ33" s="341">
        <f>ROUND(SUMIFS(Trabajo!$U:$U,Trabajo!$E:$E,'Trab_Sectores_productivos (2)'!DN$1,Trabajo!$C:$C,'Trab_Sectores_productivos (2)'!$C33,Trabajo!$A:$A,'Trab_Sectores_productivos (2)'!$A33),2)</f>
        <v>9.3699999999999992</v>
      </c>
      <c r="CK33" s="341">
        <f>ROUND(SUMIFS(Trabajo!$U:$U,Trabajo!$E:$E,'Trab_Sectores_productivos (2)'!DO$1,Trabajo!$C:$C,'Trab_Sectores_productivos (2)'!$C33,Trabajo!$A:$A,'Trab_Sectores_productivos (2)'!$A33),2)</f>
        <v>12.93</v>
      </c>
      <c r="CL33" s="341">
        <f>ROUND(SUMIFS(Trabajo!$U:$U,Trabajo!$E:$E,'Trab_Sectores_productivos (2)'!DP$1,Trabajo!$C:$C,'Trab_Sectores_productivos (2)'!$C33,Trabajo!$A:$A,'Trab_Sectores_productivos (2)'!$A33),2)</f>
        <v>4.4400000000000004</v>
      </c>
      <c r="CM33" s="341">
        <f>ROUND(SUMIFS(Trabajo!$U:$U,Trabajo!$E:$E,'Trab_Sectores_productivos (2)'!DQ$1,Trabajo!$C:$C,'Trab_Sectores_productivos (2)'!$C33,Trabajo!$A:$A,'Trab_Sectores_productivos (2)'!$A33),2)</f>
        <v>8.65</v>
      </c>
      <c r="CN33" s="341">
        <f>ROUND(SUMIFS(Trabajo!$U:$U,Trabajo!$E:$E,'Trab_Sectores_productivos (2)'!DR$1,Trabajo!$C:$C,'Trab_Sectores_productivos (2)'!$C33,Trabajo!$A:$A,'Trab_Sectores_productivos (2)'!$A33),2)</f>
        <v>1.59</v>
      </c>
      <c r="CO33" s="341">
        <f>ROUND(SUMIFS(Trabajo!$U:$U,Trabajo!$E:$E,'Trab_Sectores_productivos (2)'!DS$1,Trabajo!$C:$C,'Trab_Sectores_productivos (2)'!$C33,Trabajo!$A:$A,'Trab_Sectores_productivos (2)'!$A33),2)</f>
        <v>1.55</v>
      </c>
      <c r="CP33" s="340">
        <f>ROUND(SUMIFS(Trabajo!$V:$V,Trabajo!$E:$E,'Trab_Sectores_productivos (2)'!DE$1,Trabajo!$C:$C,'Trab_Sectores_productivos (2)'!$C33,Trabajo!$A:$A,'Trab_Sectores_productivos (2)'!$A33),2)</f>
        <v>1.8</v>
      </c>
      <c r="CQ33" s="340">
        <f>ROUND(SUMIFS(Trabajo!$V:$V,Trabajo!$E:$E,'Trab_Sectores_productivos (2)'!DF$1,Trabajo!$C:$C,'Trab_Sectores_productivos (2)'!$C33,Trabajo!$A:$A,'Trab_Sectores_productivos (2)'!$A33),2)</f>
        <v>0.13</v>
      </c>
      <c r="CR33" s="340">
        <f>ROUND(SUMIFS(Trabajo!$V:$V,Trabajo!$E:$E,'Trab_Sectores_productivos (2)'!DG$1,Trabajo!$C:$C,'Trab_Sectores_productivos (2)'!$C33,Trabajo!$A:$A,'Trab_Sectores_productivos (2)'!$A33),2)</f>
        <v>0.38</v>
      </c>
      <c r="CS33" s="340">
        <f>ROUND(SUMIFS(Trabajo!$V:$V,Trabajo!$E:$E,'Trab_Sectores_productivos (2)'!DH$1,Trabajo!$C:$C,'Trab_Sectores_productivos (2)'!$C33,Trabajo!$A:$A,'Trab_Sectores_productivos (2)'!$A33),2)</f>
        <v>0.56000000000000005</v>
      </c>
      <c r="CT33" s="340">
        <f>ROUND(SUMIFS(Trabajo!$V:$V,Trabajo!$E:$E,'Trab_Sectores_productivos (2)'!DI$1,Trabajo!$C:$C,'Trab_Sectores_productivos (2)'!$C33,Trabajo!$A:$A,'Trab_Sectores_productivos (2)'!$A33),2)</f>
        <v>0.23</v>
      </c>
      <c r="CU33" s="340">
        <f>ROUND(SUMIFS(Trabajo!$V:$V,Trabajo!$E:$E,'Trab_Sectores_productivos (2)'!DJ$1,Trabajo!$C:$C,'Trab_Sectores_productivos (2)'!$C33,Trabajo!$A:$A,'Trab_Sectores_productivos (2)'!$A33),2)</f>
        <v>0.91</v>
      </c>
      <c r="CV33" s="340">
        <f>ROUND(SUMIFS(Trabajo!$V:$V,Trabajo!$E:$E,'Trab_Sectores_productivos (2)'!DK$1,Trabajo!$C:$C,'Trab_Sectores_productivos (2)'!$C33,Trabajo!$A:$A,'Trab_Sectores_productivos (2)'!$A33),2)</f>
        <v>1.98</v>
      </c>
      <c r="CW33" s="340">
        <f>ROUND(SUMIFS(Trabajo!$V:$V,Trabajo!$E:$E,'Trab_Sectores_productivos (2)'!DL$1,Trabajo!$C:$C,'Trab_Sectores_productivos (2)'!$C33,Trabajo!$A:$A,'Trab_Sectores_productivos (2)'!$A33),2)</f>
        <v>8.98</v>
      </c>
      <c r="CX33" s="340">
        <f>ROUND(SUMIFS(Trabajo!$V:$V,Trabajo!$E:$E,'Trab_Sectores_productivos (2)'!DM$1,Trabajo!$C:$C,'Trab_Sectores_productivos (2)'!$C33,Trabajo!$A:$A,'Trab_Sectores_productivos (2)'!$A33),2)</f>
        <v>0.97</v>
      </c>
      <c r="CY33" s="340">
        <f>ROUND(SUMIFS(Trabajo!$V:$V,Trabajo!$E:$E,'Trab_Sectores_productivos (2)'!DN$1,Trabajo!$C:$C,'Trab_Sectores_productivos (2)'!$C33,Trabajo!$A:$A,'Trab_Sectores_productivos (2)'!$A33),2)</f>
        <v>0.88</v>
      </c>
      <c r="CZ33" s="340">
        <f>ROUND(SUMIFS(Trabajo!$V:$V,Trabajo!$E:$E,'Trab_Sectores_productivos (2)'!DO$1,Trabajo!$C:$C,'Trab_Sectores_productivos (2)'!$C33,Trabajo!$A:$A,'Trab_Sectores_productivos (2)'!$A33),2)</f>
        <v>1.22</v>
      </c>
      <c r="DA33" s="340">
        <f>ROUND(SUMIFS(Trabajo!$V:$V,Trabajo!$E:$E,'Trab_Sectores_productivos (2)'!DP$1,Trabajo!$C:$C,'Trab_Sectores_productivos (2)'!$C33,Trabajo!$A:$A,'Trab_Sectores_productivos (2)'!$A33),2)</f>
        <v>0.42</v>
      </c>
      <c r="DB33" s="340">
        <f>ROUND(SUMIFS(Trabajo!$V:$V,Trabajo!$E:$E,'Trab_Sectores_productivos (2)'!DQ$1,Trabajo!$C:$C,'Trab_Sectores_productivos (2)'!$C33,Trabajo!$A:$A,'Trab_Sectores_productivos (2)'!$A33),2)</f>
        <v>0.81</v>
      </c>
      <c r="DC33" s="340">
        <f>ROUND(SUMIFS(Trabajo!$V:$V,Trabajo!$E:$E,'Trab_Sectores_productivos (2)'!DR$1,Trabajo!$C:$C,'Trab_Sectores_productivos (2)'!$C33,Trabajo!$A:$A,'Trab_Sectores_productivos (2)'!$A33),2)</f>
        <v>0.15</v>
      </c>
      <c r="DD33" s="340">
        <f>ROUND(SUMIFS(Trabajo!$V:$V,Trabajo!$E:$E,'Trab_Sectores_productivos (2)'!DS$1,Trabajo!$C:$C,'Trab_Sectores_productivos (2)'!$C33,Trabajo!$A:$A,'Trab_Sectores_productivos (2)'!$A33),2)</f>
        <v>0.15</v>
      </c>
    </row>
    <row r="34" spans="1:108">
      <c r="A34" s="137">
        <v>2015</v>
      </c>
      <c r="B34" s="137">
        <v>9</v>
      </c>
      <c r="C34" s="137" t="s">
        <v>127</v>
      </c>
      <c r="D34" s="340">
        <f>ROUND(SUMIFS(Trabajo!$P:$P,Trabajo!$E:$E,'Trab_Sectores_productivos (2)'!DE$1,Trabajo!$C:$C,'Trab_Sectores_productivos (2)'!$C34,Trabajo!$A:$A,'Trab_Sectores_productivos (2)'!$A34),2)</f>
        <v>22.54</v>
      </c>
      <c r="E34" s="340">
        <f>ROUND(SUMIFS(Trabajo!$P:$P,Trabajo!$E:$E,'Trab_Sectores_productivos (2)'!DF$1,Trabajo!$C:$C,'Trab_Sectores_productivos (2)'!$C34,Trabajo!$A:$A,'Trab_Sectores_productivos (2)'!$A34),2)</f>
        <v>1.67</v>
      </c>
      <c r="F34" s="340">
        <f>ROUND(SUMIFS(Trabajo!$P:$P,Trabajo!$E:$E,'Trab_Sectores_productivos (2)'!DG$1,Trabajo!$C:$C,'Trab_Sectores_productivos (2)'!$C34,Trabajo!$A:$A,'Trab_Sectores_productivos (2)'!$A34),2)</f>
        <v>4.87</v>
      </c>
      <c r="G34" s="340">
        <f>ROUND(SUMIFS(Trabajo!$P:$P,Trabajo!$E:$E,'Trab_Sectores_productivos (2)'!DH$1,Trabajo!$C:$C,'Trab_Sectores_productivos (2)'!$C34,Trabajo!$A:$A,'Trab_Sectores_productivos (2)'!$A34),2)</f>
        <v>6.99</v>
      </c>
      <c r="H34" s="340">
        <f>ROUND(SUMIFS(Trabajo!$P:$P,Trabajo!$E:$E,'Trab_Sectores_productivos (2)'!DI$1,Trabajo!$C:$C,'Trab_Sectores_productivos (2)'!$C34,Trabajo!$A:$A,'Trab_Sectores_productivos (2)'!$A34),2)</f>
        <v>2.84</v>
      </c>
      <c r="I34" s="340">
        <f>ROUND(SUMIFS(Trabajo!$P:$P,Trabajo!$E:$E,'Trab_Sectores_productivos (2)'!DJ$1,Trabajo!$C:$C,'Trab_Sectores_productivos (2)'!$C34,Trabajo!$A:$A,'Trab_Sectores_productivos (2)'!$A34),2)</f>
        <v>11.12</v>
      </c>
      <c r="J34" s="340">
        <f>ROUND(SUMIFS(Trabajo!$P:$P,Trabajo!$E:$E,'Trab_Sectores_productivos (2)'!DK$1,Trabajo!$C:$C,'Trab_Sectores_productivos (2)'!$C34,Trabajo!$A:$A,'Trab_Sectores_productivos (2)'!$A34),2)</f>
        <v>26.06</v>
      </c>
      <c r="K34" s="340">
        <f>ROUND(SUMIFS(Trabajo!$P:$P,Trabajo!$E:$E,'Trab_Sectores_productivos (2)'!DL$1,Trabajo!$C:$C,'Trab_Sectores_productivos (2)'!$C34,Trabajo!$A:$A,'Trab_Sectores_productivos (2)'!$A34),2)</f>
        <v>113.89</v>
      </c>
      <c r="L34" s="340">
        <f>ROUND(SUMIFS(Trabajo!$P:$P,Trabajo!$E:$E,'Trab_Sectores_productivos (2)'!DM$1,Trabajo!$C:$C,'Trab_Sectores_productivos (2)'!$C34,Trabajo!$A:$A,'Trab_Sectores_productivos (2)'!$A34),2)</f>
        <v>13.39</v>
      </c>
      <c r="M34" s="340">
        <f>ROUND(SUMIFS(Trabajo!$P:$P,Trabajo!$E:$E,'Trab_Sectores_productivos (2)'!DN$1,Trabajo!$C:$C,'Trab_Sectores_productivos (2)'!$C34,Trabajo!$A:$A,'Trab_Sectores_productivos (2)'!$A34),2)</f>
        <v>11.74</v>
      </c>
      <c r="N34" s="340">
        <f>ROUND(SUMIFS(Trabajo!$P:$P,Trabajo!$E:$E,'Trab_Sectores_productivos (2)'!DO$1,Trabajo!$C:$C,'Trab_Sectores_productivos (2)'!$C34,Trabajo!$A:$A,'Trab_Sectores_productivos (2)'!$A34),2)</f>
        <v>15.05</v>
      </c>
      <c r="O34" s="340">
        <f>ROUND(SUMIFS(Trabajo!$P:$P,Trabajo!$E:$E,'Trab_Sectores_productivos (2)'!DP$1,Trabajo!$C:$C,'Trab_Sectores_productivos (2)'!$C34,Trabajo!$A:$A,'Trab_Sectores_productivos (2)'!$A34),2)</f>
        <v>5.63</v>
      </c>
      <c r="P34" s="340">
        <f>ROUND(SUMIFS(Trabajo!$P:$P,Trabajo!$E:$E,'Trab_Sectores_productivos (2)'!DQ$1,Trabajo!$C:$C,'Trab_Sectores_productivos (2)'!$C34,Trabajo!$A:$A,'Trab_Sectores_productivos (2)'!$A34),2)</f>
        <v>10.71</v>
      </c>
      <c r="Q34" s="340">
        <f>ROUND(SUMIFS(Trabajo!$P:$P,Trabajo!$E:$E,'Trab_Sectores_productivos (2)'!DR$1,Trabajo!$C:$C,'Trab_Sectores_productivos (2)'!$C34,Trabajo!$A:$A,'Trab_Sectores_productivos (2)'!$A34),2)</f>
        <v>2.2200000000000002</v>
      </c>
      <c r="R34" s="340">
        <f>ROUND(SUMIFS(Trabajo!$P:$P,Trabajo!$E:$E,'Trab_Sectores_productivos (2)'!DS$1,Trabajo!$C:$C,'Trab_Sectores_productivos (2)'!$C34,Trabajo!$A:$A,'Trab_Sectores_productivos (2)'!$A34),2)</f>
        <v>2.08</v>
      </c>
      <c r="S34" s="341">
        <f>ROUND(SUMIFS(Trabajo!$Q:$Q,Trabajo!$E:$E,'Trab_Sectores_productivos (2)'!DE$1,Trabajo!$C:$C,'Trab_Sectores_productivos (2)'!$C34,Trabajo!$A:$A,'Trab_Sectores_productivos (2)'!$A34),2)</f>
        <v>11.36</v>
      </c>
      <c r="T34" s="341">
        <f>ROUND(SUMIFS(Trabajo!$Q:$Q,Trabajo!$E:$E,'Trab_Sectores_productivos (2)'!DF$1,Trabajo!$C:$C,'Trab_Sectores_productivos (2)'!$C34,Trabajo!$A:$A,'Trab_Sectores_productivos (2)'!$A34),2)</f>
        <v>0.84</v>
      </c>
      <c r="U34" s="341">
        <f>ROUND(SUMIFS(Trabajo!$Q:$Q,Trabajo!$E:$E,'Trab_Sectores_productivos (2)'!DG$1,Trabajo!$C:$C,'Trab_Sectores_productivos (2)'!$C34,Trabajo!$A:$A,'Trab_Sectores_productivos (2)'!$A34),2)</f>
        <v>2.46</v>
      </c>
      <c r="V34" s="341">
        <f>ROUND(SUMIFS(Trabajo!$Q:$Q,Trabajo!$E:$E,'Trab_Sectores_productivos (2)'!DH$1,Trabajo!$C:$C,'Trab_Sectores_productivos (2)'!$C34,Trabajo!$A:$A,'Trab_Sectores_productivos (2)'!$A34),2)</f>
        <v>3.52</v>
      </c>
      <c r="W34" s="341">
        <f>ROUND(SUMIFS(Trabajo!$Q:$Q,Trabajo!$E:$E,'Trab_Sectores_productivos (2)'!DI$1,Trabajo!$C:$C,'Trab_Sectores_productivos (2)'!$C34,Trabajo!$A:$A,'Trab_Sectores_productivos (2)'!$A34),2)</f>
        <v>1.43</v>
      </c>
      <c r="X34" s="341">
        <f>ROUND(SUMIFS(Trabajo!$Q:$Q,Trabajo!$E:$E,'Trab_Sectores_productivos (2)'!DJ$1,Trabajo!$C:$C,'Trab_Sectores_productivos (2)'!$C34,Trabajo!$A:$A,'Trab_Sectores_productivos (2)'!$A34),2)</f>
        <v>5.61</v>
      </c>
      <c r="Y34" s="341">
        <f>ROUND(SUMIFS(Trabajo!$Q:$Q,Trabajo!$E:$E,'Trab_Sectores_productivos (2)'!DK$1,Trabajo!$C:$C,'Trab_Sectores_productivos (2)'!$C34,Trabajo!$A:$A,'Trab_Sectores_productivos (2)'!$A34),2)</f>
        <v>13.14</v>
      </c>
      <c r="Z34" s="341">
        <f>ROUND(SUMIFS(Trabajo!$Q:$Q,Trabajo!$E:$E,'Trab_Sectores_productivos (2)'!DL$1,Trabajo!$C:$C,'Trab_Sectores_productivos (2)'!$C34,Trabajo!$A:$A,'Trab_Sectores_productivos (2)'!$A34),2)</f>
        <v>57.4</v>
      </c>
      <c r="AA34" s="341">
        <f>ROUND(SUMIFS(Trabajo!$Q:$Q,Trabajo!$E:$E,'Trab_Sectores_productivos (2)'!DM$1,Trabajo!$C:$C,'Trab_Sectores_productivos (2)'!$C34,Trabajo!$A:$A,'Trab_Sectores_productivos (2)'!$A34),2)</f>
        <v>6.75</v>
      </c>
      <c r="AB34" s="341">
        <f>ROUND(SUMIFS(Trabajo!$Q:$Q,Trabajo!$E:$E,'Trab_Sectores_productivos (2)'!DN$1,Trabajo!$C:$C,'Trab_Sectores_productivos (2)'!$C34,Trabajo!$A:$A,'Trab_Sectores_productivos (2)'!$A34),2)</f>
        <v>5.92</v>
      </c>
      <c r="AC34" s="341">
        <f>ROUND(SUMIFS(Trabajo!$Q:$Q,Trabajo!$E:$E,'Trab_Sectores_productivos (2)'!DO$1,Trabajo!$C:$C,'Trab_Sectores_productivos (2)'!$C34,Trabajo!$A:$A,'Trab_Sectores_productivos (2)'!$A34),2)</f>
        <v>7.58</v>
      </c>
      <c r="AD34" s="341">
        <f>ROUND(SUMIFS(Trabajo!$Q:$Q,Trabajo!$E:$E,'Trab_Sectores_productivos (2)'!DP$1,Trabajo!$C:$C,'Trab_Sectores_productivos (2)'!$C34,Trabajo!$A:$A,'Trab_Sectores_productivos (2)'!$A34),2)</f>
        <v>2.84</v>
      </c>
      <c r="AE34" s="341">
        <f>ROUND(SUMIFS(Trabajo!$Q:$Q,Trabajo!$E:$E,'Trab_Sectores_productivos (2)'!DQ$1,Trabajo!$C:$C,'Trab_Sectores_productivos (2)'!$C34,Trabajo!$A:$A,'Trab_Sectores_productivos (2)'!$A34),2)</f>
        <v>5.4</v>
      </c>
      <c r="AF34" s="341">
        <f>ROUND(SUMIFS(Trabajo!$Q:$Q,Trabajo!$E:$E,'Trab_Sectores_productivos (2)'!DR$1,Trabajo!$C:$C,'Trab_Sectores_productivos (2)'!$C34,Trabajo!$A:$A,'Trab_Sectores_productivos (2)'!$A34),2)</f>
        <v>1.1200000000000001</v>
      </c>
      <c r="AG34" s="341">
        <f>ROUND(SUMIFS(Trabajo!$Q:$Q,Trabajo!$E:$E,'Trab_Sectores_productivos (2)'!DS$1,Trabajo!$C:$C,'Trab_Sectores_productivos (2)'!$C34,Trabajo!$A:$A,'Trab_Sectores_productivos (2)'!$A34),2)</f>
        <v>1.05</v>
      </c>
      <c r="AH34" s="340">
        <f>ROUND(SUMIFS(Trabajo!$R:$R,Trabajo!$E:$E,'Trab_Sectores_productivos (2)'!DE$1,Trabajo!$C:$C,'Trab_Sectores_productivos (2)'!$C34,Trabajo!$A:$A,'Trab_Sectores_productivos (2)'!$A34),2)</f>
        <v>8.7799999999999994</v>
      </c>
      <c r="AI34" s="340">
        <f>ROUND(SUMIFS(Trabajo!$R:$R,Trabajo!$E:$E,'Trab_Sectores_productivos (2)'!DF$1,Trabajo!$C:$C,'Trab_Sectores_productivos (2)'!$C34,Trabajo!$A:$A,'Trab_Sectores_productivos (2)'!$A34),2)</f>
        <v>0.65</v>
      </c>
      <c r="AJ34" s="340">
        <f>ROUND(SUMIFS(Trabajo!$R:$R,Trabajo!$E:$E,'Trab_Sectores_productivos (2)'!DG$1,Trabajo!$C:$C,'Trab_Sectores_productivos (2)'!$C34,Trabajo!$A:$A,'Trab_Sectores_productivos (2)'!$A34),2)</f>
        <v>1.9</v>
      </c>
      <c r="AK34" s="340">
        <f>ROUND(SUMIFS(Trabajo!$R:$R,Trabajo!$E:$E,'Trab_Sectores_productivos (2)'!DH$1,Trabajo!$C:$C,'Trab_Sectores_productivos (2)'!$C34,Trabajo!$A:$A,'Trab_Sectores_productivos (2)'!$A34),2)</f>
        <v>2.72</v>
      </c>
      <c r="AL34" s="340">
        <f>ROUND(SUMIFS(Trabajo!$R:$R,Trabajo!$E:$E,'Trab_Sectores_productivos (2)'!DI$1,Trabajo!$C:$C,'Trab_Sectores_productivos (2)'!$C34,Trabajo!$A:$A,'Trab_Sectores_productivos (2)'!$A34),2)</f>
        <v>1.1100000000000001</v>
      </c>
      <c r="AM34" s="340">
        <f>ROUND(SUMIFS(Trabajo!$R:$R,Trabajo!$E:$E,'Trab_Sectores_productivos (2)'!DJ$1,Trabajo!$C:$C,'Trab_Sectores_productivos (2)'!$C34,Trabajo!$A:$A,'Trab_Sectores_productivos (2)'!$A34),2)</f>
        <v>4.33</v>
      </c>
      <c r="AN34" s="340">
        <f>ROUND(SUMIFS(Trabajo!$R:$R,Trabajo!$E:$E,'Trab_Sectores_productivos (2)'!DK$1,Trabajo!$C:$C,'Trab_Sectores_productivos (2)'!$C34,Trabajo!$A:$A,'Trab_Sectores_productivos (2)'!$A34),2)</f>
        <v>10.16</v>
      </c>
      <c r="AO34" s="340">
        <f>ROUND(SUMIFS(Trabajo!$R:$R,Trabajo!$E:$E,'Trab_Sectores_productivos (2)'!DL$1,Trabajo!$C:$C,'Trab_Sectores_productivos (2)'!$C34,Trabajo!$A:$A,'Trab_Sectores_productivos (2)'!$A34),2)</f>
        <v>44.38</v>
      </c>
      <c r="AP34" s="340">
        <f>ROUND(SUMIFS(Trabajo!$R:$R,Trabajo!$E:$E,'Trab_Sectores_productivos (2)'!DM$1,Trabajo!$C:$C,'Trab_Sectores_productivos (2)'!$C34,Trabajo!$A:$A,'Trab_Sectores_productivos (2)'!$A34),2)</f>
        <v>5.22</v>
      </c>
      <c r="AQ34" s="340">
        <f>ROUND(SUMIFS(Trabajo!$R:$R,Trabajo!$E:$E,'Trab_Sectores_productivos (2)'!DN$1,Trabajo!$C:$C,'Trab_Sectores_productivos (2)'!$C34,Trabajo!$A:$A,'Trab_Sectores_productivos (2)'!$A34),2)</f>
        <v>4.57</v>
      </c>
      <c r="AR34" s="340">
        <f>ROUND(SUMIFS(Trabajo!$R:$R,Trabajo!$E:$E,'Trab_Sectores_productivos (2)'!DO$1,Trabajo!$C:$C,'Trab_Sectores_productivos (2)'!$C34,Trabajo!$A:$A,'Trab_Sectores_productivos (2)'!$A34),2)</f>
        <v>5.86</v>
      </c>
      <c r="AS34" s="340">
        <f>ROUND(SUMIFS(Trabajo!$R:$R,Trabajo!$E:$E,'Trab_Sectores_productivos (2)'!DP$1,Trabajo!$C:$C,'Trab_Sectores_productivos (2)'!$C34,Trabajo!$A:$A,'Trab_Sectores_productivos (2)'!$A34),2)</f>
        <v>2.19</v>
      </c>
      <c r="AT34" s="340">
        <f>ROUND(SUMIFS(Trabajo!$R:$R,Trabajo!$E:$E,'Trab_Sectores_productivos (2)'!DQ$1,Trabajo!$C:$C,'Trab_Sectores_productivos (2)'!$C34,Trabajo!$A:$A,'Trab_Sectores_productivos (2)'!$A34),2)</f>
        <v>4.17</v>
      </c>
      <c r="AU34" s="340">
        <f>ROUND(SUMIFS(Trabajo!$R:$R,Trabajo!$E:$E,'Trab_Sectores_productivos (2)'!DR$1,Trabajo!$C:$C,'Trab_Sectores_productivos (2)'!$C34,Trabajo!$A:$A,'Trab_Sectores_productivos (2)'!$A34),2)</f>
        <v>0.87</v>
      </c>
      <c r="AV34" s="340">
        <f>ROUND(SUMIFS(Trabajo!$R:$R,Trabajo!$E:$E,'Trab_Sectores_productivos (2)'!DS$1,Trabajo!$C:$C,'Trab_Sectores_productivos (2)'!$C34,Trabajo!$A:$A,'Trab_Sectores_productivos (2)'!$A34),2)</f>
        <v>0.81</v>
      </c>
      <c r="AW34" s="341">
        <f>ROUND(SUMIFS(Trabajo!$S:$S,Trabajo!$E:$E,'Trab_Sectores_productivos (2)'!DE$1,Trabajo!$C:$C,'Trab_Sectores_productivos (2)'!$C34,Trabajo!$A:$A,'Trab_Sectores_productivos (2)'!$A34),2)</f>
        <v>0.53</v>
      </c>
      <c r="AX34" s="341">
        <f>ROUND(SUMIFS(Trabajo!$S:$S,Trabajo!$E:$E,'Trab_Sectores_productivos (2)'!DF$1,Trabajo!$C:$C,'Trab_Sectores_productivos (2)'!$C34,Trabajo!$A:$A,'Trab_Sectores_productivos (2)'!$A34),2)</f>
        <v>0.04</v>
      </c>
      <c r="AY34" s="341">
        <f>ROUND(SUMIFS(Trabajo!$S:$S,Trabajo!$E:$E,'Trab_Sectores_productivos (2)'!DG$1,Trabajo!$C:$C,'Trab_Sectores_productivos (2)'!$C34,Trabajo!$A:$A,'Trab_Sectores_productivos (2)'!$A34),2)</f>
        <v>0.11</v>
      </c>
      <c r="AZ34" s="341">
        <f>ROUND(SUMIFS(Trabajo!$S:$S,Trabajo!$E:$E,'Trab_Sectores_productivos (2)'!DH$1,Trabajo!$C:$C,'Trab_Sectores_productivos (2)'!$C34,Trabajo!$A:$A,'Trab_Sectores_productivos (2)'!$A34),2)</f>
        <v>0.16</v>
      </c>
      <c r="BA34" s="341">
        <f>ROUND(SUMIFS(Trabajo!$S:$S,Trabajo!$E:$E,'Trab_Sectores_productivos (2)'!DI$1,Trabajo!$C:$C,'Trab_Sectores_productivos (2)'!$C34,Trabajo!$A:$A,'Trab_Sectores_productivos (2)'!$A34),2)</f>
        <v>7.0000000000000007E-2</v>
      </c>
      <c r="BB34" s="341">
        <f>ROUND(SUMIFS(Trabajo!$S:$S,Trabajo!$E:$E,'Trab_Sectores_productivos (2)'!DJ$1,Trabajo!$C:$C,'Trab_Sectores_productivos (2)'!$C34,Trabajo!$A:$A,'Trab_Sectores_productivos (2)'!$A34),2)</f>
        <v>0.26</v>
      </c>
      <c r="BC34" s="341">
        <f>ROUND(SUMIFS(Trabajo!$S:$S,Trabajo!$E:$E,'Trab_Sectores_productivos (2)'!DK$1,Trabajo!$C:$C,'Trab_Sectores_productivos (2)'!$C34,Trabajo!$A:$A,'Trab_Sectores_productivos (2)'!$A34),2)</f>
        <v>0.61</v>
      </c>
      <c r="BD34" s="341">
        <f>ROUND(SUMIFS(Trabajo!$S:$S,Trabajo!$E:$E,'Trab_Sectores_productivos (2)'!DL$1,Trabajo!$C:$C,'Trab_Sectores_productivos (2)'!$C34,Trabajo!$A:$A,'Trab_Sectores_productivos (2)'!$A34),2)</f>
        <v>2.68</v>
      </c>
      <c r="BE34" s="341">
        <f>ROUND(SUMIFS(Trabajo!$S:$S,Trabajo!$E:$E,'Trab_Sectores_productivos (2)'!DM$1,Trabajo!$C:$C,'Trab_Sectores_productivos (2)'!$C34,Trabajo!$A:$A,'Trab_Sectores_productivos (2)'!$A34),2)</f>
        <v>0.32</v>
      </c>
      <c r="BF34" s="341">
        <f>ROUND(SUMIFS(Trabajo!$S:$S,Trabajo!$E:$E,'Trab_Sectores_productivos (2)'!DN$1,Trabajo!$C:$C,'Trab_Sectores_productivos (2)'!$C34,Trabajo!$A:$A,'Trab_Sectores_productivos (2)'!$A34),2)</f>
        <v>0.28000000000000003</v>
      </c>
      <c r="BG34" s="341">
        <f>ROUND(SUMIFS(Trabajo!$S:$S,Trabajo!$E:$E,'Trab_Sectores_productivos (2)'!DO$1,Trabajo!$C:$C,'Trab_Sectores_productivos (2)'!$C34,Trabajo!$A:$A,'Trab_Sectores_productivos (2)'!$A34),2)</f>
        <v>0.35</v>
      </c>
      <c r="BH34" s="341">
        <f>ROUND(SUMIFS(Trabajo!$S:$S,Trabajo!$E:$E,'Trab_Sectores_productivos (2)'!DP$1,Trabajo!$C:$C,'Trab_Sectores_productivos (2)'!$C34,Trabajo!$A:$A,'Trab_Sectores_productivos (2)'!$A34),2)</f>
        <v>0.13</v>
      </c>
      <c r="BI34" s="341">
        <f>ROUND(SUMIFS(Trabajo!$S:$S,Trabajo!$E:$E,'Trab_Sectores_productivos (2)'!DQ$1,Trabajo!$C:$C,'Trab_Sectores_productivos (2)'!$C34,Trabajo!$A:$A,'Trab_Sectores_productivos (2)'!$A34),2)</f>
        <v>0.25</v>
      </c>
      <c r="BJ34" s="341">
        <f>ROUND(SUMIFS(Trabajo!$S:$S,Trabajo!$E:$E,'Trab_Sectores_productivos (2)'!DR$1,Trabajo!$C:$C,'Trab_Sectores_productivos (2)'!$C34,Trabajo!$A:$A,'Trab_Sectores_productivos (2)'!$A34),2)</f>
        <v>0.05</v>
      </c>
      <c r="BK34" s="341">
        <f>ROUND(SUMIFS(Trabajo!$S:$S,Trabajo!$E:$E,'Trab_Sectores_productivos (2)'!DS$1,Trabajo!$C:$C,'Trab_Sectores_productivos (2)'!$C34,Trabajo!$A:$A,'Trab_Sectores_productivos (2)'!$A34),2)</f>
        <v>0.05</v>
      </c>
      <c r="BL34" s="340">
        <f>ROUND(SUMIFS(Trabajo!$T:$T,Trabajo!$E:$E,'Trab_Sectores_productivos (2)'!DE$1,Trabajo!$C:$C,'Trab_Sectores_productivos (2)'!$C34,Trabajo!$A:$A,'Trab_Sectores_productivos (2)'!$A34),2)</f>
        <v>0.12</v>
      </c>
      <c r="BM34" s="340">
        <f>ROUND(SUMIFS(Trabajo!$T:$T,Trabajo!$E:$E,'Trab_Sectores_productivos (2)'!DF$1,Trabajo!$C:$C,'Trab_Sectores_productivos (2)'!$C34,Trabajo!$A:$A,'Trab_Sectores_productivos (2)'!$A34),2)</f>
        <v>0.01</v>
      </c>
      <c r="BN34" s="340">
        <f>ROUND(SUMIFS(Trabajo!$T:$T,Trabajo!$E:$E,'Trab_Sectores_productivos (2)'!DG$1,Trabajo!$C:$C,'Trab_Sectores_productivos (2)'!$C34,Trabajo!$A:$A,'Trab_Sectores_productivos (2)'!$A34),2)</f>
        <v>0.03</v>
      </c>
      <c r="BO34" s="340">
        <f>ROUND(SUMIFS(Trabajo!$T:$T,Trabajo!$E:$E,'Trab_Sectores_productivos (2)'!DH$1,Trabajo!$C:$C,'Trab_Sectores_productivos (2)'!$C34,Trabajo!$A:$A,'Trab_Sectores_productivos (2)'!$A34),2)</f>
        <v>0.04</v>
      </c>
      <c r="BP34" s="340">
        <f>ROUND(SUMIFS(Trabajo!$T:$T,Trabajo!$E:$E,'Trab_Sectores_productivos (2)'!DI$1,Trabajo!$C:$C,'Trab_Sectores_productivos (2)'!$C34,Trabajo!$A:$A,'Trab_Sectores_productivos (2)'!$A34),2)</f>
        <v>0.02</v>
      </c>
      <c r="BQ34" s="340">
        <f>ROUND(SUMIFS(Trabajo!$T:$T,Trabajo!$E:$E,'Trab_Sectores_productivos (2)'!DJ$1,Trabajo!$C:$C,'Trab_Sectores_productivos (2)'!$C34,Trabajo!$A:$A,'Trab_Sectores_productivos (2)'!$A34),2)</f>
        <v>0.06</v>
      </c>
      <c r="BR34" s="340">
        <f>ROUND(SUMIFS(Trabajo!$T:$T,Trabajo!$E:$E,'Trab_Sectores_productivos (2)'!DK$1,Trabajo!$C:$C,'Trab_Sectores_productivos (2)'!$C34,Trabajo!$A:$A,'Trab_Sectores_productivos (2)'!$A34),2)</f>
        <v>0.14000000000000001</v>
      </c>
      <c r="BS34" s="340">
        <f>ROUND(SUMIFS(Trabajo!$T:$T,Trabajo!$E:$E,'Trab_Sectores_productivos (2)'!DL$1,Trabajo!$C:$C,'Trab_Sectores_productivos (2)'!$C34,Trabajo!$A:$A,'Trab_Sectores_productivos (2)'!$A34),2)</f>
        <v>0.62</v>
      </c>
      <c r="BT34" s="340">
        <f>ROUND(SUMIFS(Trabajo!$T:$T,Trabajo!$E:$E,'Trab_Sectores_productivos (2)'!DM$1,Trabajo!$C:$C,'Trab_Sectores_productivos (2)'!$C34,Trabajo!$A:$A,'Trab_Sectores_productivos (2)'!$A34),2)</f>
        <v>7.0000000000000007E-2</v>
      </c>
      <c r="BU34" s="340">
        <f>ROUND(SUMIFS(Trabajo!$T:$T,Trabajo!$E:$E,'Trab_Sectores_productivos (2)'!DN$1,Trabajo!$C:$C,'Trab_Sectores_productivos (2)'!$C34,Trabajo!$A:$A,'Trab_Sectores_productivos (2)'!$A34),2)</f>
        <v>0.06</v>
      </c>
      <c r="BV34" s="340">
        <f>ROUND(SUMIFS(Trabajo!$T:$T,Trabajo!$E:$E,'Trab_Sectores_productivos (2)'!DO$1,Trabajo!$C:$C,'Trab_Sectores_productivos (2)'!$C34,Trabajo!$A:$A,'Trab_Sectores_productivos (2)'!$A34),2)</f>
        <v>0.08</v>
      </c>
      <c r="BW34" s="340">
        <f>ROUND(SUMIFS(Trabajo!$T:$T,Trabajo!$E:$E,'Trab_Sectores_productivos (2)'!DP$1,Trabajo!$C:$C,'Trab_Sectores_productivos (2)'!$C34,Trabajo!$A:$A,'Trab_Sectores_productivos (2)'!$A34),2)</f>
        <v>0.03</v>
      </c>
      <c r="BX34" s="340">
        <f>ROUND(SUMIFS(Trabajo!$T:$T,Trabajo!$E:$E,'Trab_Sectores_productivos (2)'!DQ$1,Trabajo!$C:$C,'Trab_Sectores_productivos (2)'!$C34,Trabajo!$A:$A,'Trab_Sectores_productivos (2)'!$A34),2)</f>
        <v>0.06</v>
      </c>
      <c r="BY34" s="340">
        <f>ROUND(SUMIFS(Trabajo!$T:$T,Trabajo!$E:$E,'Trab_Sectores_productivos (2)'!DR$1,Trabajo!$C:$C,'Trab_Sectores_productivos (2)'!$C34,Trabajo!$A:$A,'Trab_Sectores_productivos (2)'!$A34),2)</f>
        <v>0.01</v>
      </c>
      <c r="BZ34" s="340">
        <f>ROUND(SUMIFS(Trabajo!$T:$T,Trabajo!$E:$E,'Trab_Sectores_productivos (2)'!DS$1,Trabajo!$C:$C,'Trab_Sectores_productivos (2)'!$C34,Trabajo!$A:$A,'Trab_Sectores_productivos (2)'!$A34),2)</f>
        <v>0.01</v>
      </c>
      <c r="CA34" s="341">
        <f>ROUND(SUMIFS(Trabajo!$U:$U,Trabajo!$E:$E,'Trab_Sectores_productivos (2)'!DE$1,Trabajo!$C:$C,'Trab_Sectores_productivos (2)'!$C34,Trabajo!$A:$A,'Trab_Sectores_productivos (2)'!$A34),2)</f>
        <v>18.86</v>
      </c>
      <c r="CB34" s="341">
        <f>ROUND(SUMIFS(Trabajo!$U:$U,Trabajo!$E:$E,'Trab_Sectores_productivos (2)'!DF$1,Trabajo!$C:$C,'Trab_Sectores_productivos (2)'!$C34,Trabajo!$A:$A,'Trab_Sectores_productivos (2)'!$A34),2)</f>
        <v>1.4</v>
      </c>
      <c r="CC34" s="341">
        <f>ROUND(SUMIFS(Trabajo!$U:$U,Trabajo!$E:$E,'Trab_Sectores_productivos (2)'!DG$1,Trabajo!$C:$C,'Trab_Sectores_productivos (2)'!$C34,Trabajo!$A:$A,'Trab_Sectores_productivos (2)'!$A34),2)</f>
        <v>4.08</v>
      </c>
      <c r="CD34" s="341">
        <f>ROUND(SUMIFS(Trabajo!$U:$U,Trabajo!$E:$E,'Trab_Sectores_productivos (2)'!DH$1,Trabajo!$C:$C,'Trab_Sectores_productivos (2)'!$C34,Trabajo!$A:$A,'Trab_Sectores_productivos (2)'!$A34),2)</f>
        <v>5.84</v>
      </c>
      <c r="CE34" s="341">
        <f>ROUND(SUMIFS(Trabajo!$U:$U,Trabajo!$E:$E,'Trab_Sectores_productivos (2)'!DI$1,Trabajo!$C:$C,'Trab_Sectores_productivos (2)'!$C34,Trabajo!$A:$A,'Trab_Sectores_productivos (2)'!$A34),2)</f>
        <v>2.37</v>
      </c>
      <c r="CF34" s="341">
        <f>ROUND(SUMIFS(Trabajo!$U:$U,Trabajo!$E:$E,'Trab_Sectores_productivos (2)'!DJ$1,Trabajo!$C:$C,'Trab_Sectores_productivos (2)'!$C34,Trabajo!$A:$A,'Trab_Sectores_productivos (2)'!$A34),2)</f>
        <v>9.3000000000000007</v>
      </c>
      <c r="CG34" s="341">
        <f>ROUND(SUMIFS(Trabajo!$U:$U,Trabajo!$E:$E,'Trab_Sectores_productivos (2)'!DK$1,Trabajo!$C:$C,'Trab_Sectores_productivos (2)'!$C34,Trabajo!$A:$A,'Trab_Sectores_productivos (2)'!$A34),2)</f>
        <v>21.8</v>
      </c>
      <c r="CH34" s="341">
        <f>ROUND(SUMIFS(Trabajo!$U:$U,Trabajo!$E:$E,'Trab_Sectores_productivos (2)'!DL$1,Trabajo!$C:$C,'Trab_Sectores_productivos (2)'!$C34,Trabajo!$A:$A,'Trab_Sectores_productivos (2)'!$A34),2)</f>
        <v>95.27</v>
      </c>
      <c r="CI34" s="341">
        <f>ROUND(SUMIFS(Trabajo!$U:$U,Trabajo!$E:$E,'Trab_Sectores_productivos (2)'!DM$1,Trabajo!$C:$C,'Trab_Sectores_productivos (2)'!$C34,Trabajo!$A:$A,'Trab_Sectores_productivos (2)'!$A34),2)</f>
        <v>11.2</v>
      </c>
      <c r="CJ34" s="341">
        <f>ROUND(SUMIFS(Trabajo!$U:$U,Trabajo!$E:$E,'Trab_Sectores_productivos (2)'!DN$1,Trabajo!$C:$C,'Trab_Sectores_productivos (2)'!$C34,Trabajo!$A:$A,'Trab_Sectores_productivos (2)'!$A34),2)</f>
        <v>9.82</v>
      </c>
      <c r="CK34" s="341">
        <f>ROUND(SUMIFS(Trabajo!$U:$U,Trabajo!$E:$E,'Trab_Sectores_productivos (2)'!DO$1,Trabajo!$C:$C,'Trab_Sectores_productivos (2)'!$C34,Trabajo!$A:$A,'Trab_Sectores_productivos (2)'!$A34),2)</f>
        <v>12.59</v>
      </c>
      <c r="CL34" s="341">
        <f>ROUND(SUMIFS(Trabajo!$U:$U,Trabajo!$E:$E,'Trab_Sectores_productivos (2)'!DP$1,Trabajo!$C:$C,'Trab_Sectores_productivos (2)'!$C34,Trabajo!$A:$A,'Trab_Sectores_productivos (2)'!$A34),2)</f>
        <v>4.71</v>
      </c>
      <c r="CM34" s="341">
        <f>ROUND(SUMIFS(Trabajo!$U:$U,Trabajo!$E:$E,'Trab_Sectores_productivos (2)'!DQ$1,Trabajo!$C:$C,'Trab_Sectores_productivos (2)'!$C34,Trabajo!$A:$A,'Trab_Sectores_productivos (2)'!$A34),2)</f>
        <v>8.9600000000000009</v>
      </c>
      <c r="CN34" s="341">
        <f>ROUND(SUMIFS(Trabajo!$U:$U,Trabajo!$E:$E,'Trab_Sectores_productivos (2)'!DR$1,Trabajo!$C:$C,'Trab_Sectores_productivos (2)'!$C34,Trabajo!$A:$A,'Trab_Sectores_productivos (2)'!$A34),2)</f>
        <v>1.86</v>
      </c>
      <c r="CO34" s="341">
        <f>ROUND(SUMIFS(Trabajo!$U:$U,Trabajo!$E:$E,'Trab_Sectores_productivos (2)'!DS$1,Trabajo!$C:$C,'Trab_Sectores_productivos (2)'!$C34,Trabajo!$A:$A,'Trab_Sectores_productivos (2)'!$A34),2)</f>
        <v>1.74</v>
      </c>
      <c r="CP34" s="340">
        <f>ROUND(SUMIFS(Trabajo!$V:$V,Trabajo!$E:$E,'Trab_Sectores_productivos (2)'!DE$1,Trabajo!$C:$C,'Trab_Sectores_productivos (2)'!$C34,Trabajo!$A:$A,'Trab_Sectores_productivos (2)'!$A34),2)</f>
        <v>1.78</v>
      </c>
      <c r="CQ34" s="340">
        <f>ROUND(SUMIFS(Trabajo!$V:$V,Trabajo!$E:$E,'Trab_Sectores_productivos (2)'!DF$1,Trabajo!$C:$C,'Trab_Sectores_productivos (2)'!$C34,Trabajo!$A:$A,'Trab_Sectores_productivos (2)'!$A34),2)</f>
        <v>0.13</v>
      </c>
      <c r="CR34" s="340">
        <f>ROUND(SUMIFS(Trabajo!$V:$V,Trabajo!$E:$E,'Trab_Sectores_productivos (2)'!DG$1,Trabajo!$C:$C,'Trab_Sectores_productivos (2)'!$C34,Trabajo!$A:$A,'Trab_Sectores_productivos (2)'!$A34),2)</f>
        <v>0.38</v>
      </c>
      <c r="CS34" s="340">
        <f>ROUND(SUMIFS(Trabajo!$V:$V,Trabajo!$E:$E,'Trab_Sectores_productivos (2)'!DH$1,Trabajo!$C:$C,'Trab_Sectores_productivos (2)'!$C34,Trabajo!$A:$A,'Trab_Sectores_productivos (2)'!$A34),2)</f>
        <v>0.55000000000000004</v>
      </c>
      <c r="CT34" s="340">
        <f>ROUND(SUMIFS(Trabajo!$V:$V,Trabajo!$E:$E,'Trab_Sectores_productivos (2)'!DI$1,Trabajo!$C:$C,'Trab_Sectores_productivos (2)'!$C34,Trabajo!$A:$A,'Trab_Sectores_productivos (2)'!$A34),2)</f>
        <v>0.22</v>
      </c>
      <c r="CU34" s="340">
        <f>ROUND(SUMIFS(Trabajo!$V:$V,Trabajo!$E:$E,'Trab_Sectores_productivos (2)'!DJ$1,Trabajo!$C:$C,'Trab_Sectores_productivos (2)'!$C34,Trabajo!$A:$A,'Trab_Sectores_productivos (2)'!$A34),2)</f>
        <v>0.88</v>
      </c>
      <c r="CV34" s="340">
        <f>ROUND(SUMIFS(Trabajo!$V:$V,Trabajo!$E:$E,'Trab_Sectores_productivos (2)'!DK$1,Trabajo!$C:$C,'Trab_Sectores_productivos (2)'!$C34,Trabajo!$A:$A,'Trab_Sectores_productivos (2)'!$A34),2)</f>
        <v>2.0499999999999998</v>
      </c>
      <c r="CW34" s="340">
        <f>ROUND(SUMIFS(Trabajo!$V:$V,Trabajo!$E:$E,'Trab_Sectores_productivos (2)'!DL$1,Trabajo!$C:$C,'Trab_Sectores_productivos (2)'!$C34,Trabajo!$A:$A,'Trab_Sectores_productivos (2)'!$A34),2)</f>
        <v>8.9700000000000006</v>
      </c>
      <c r="CX34" s="340">
        <f>ROUND(SUMIFS(Trabajo!$V:$V,Trabajo!$E:$E,'Trab_Sectores_productivos (2)'!DM$1,Trabajo!$C:$C,'Trab_Sectores_productivos (2)'!$C34,Trabajo!$A:$A,'Trab_Sectores_productivos (2)'!$A34),2)</f>
        <v>1.05</v>
      </c>
      <c r="CY34" s="340">
        <f>ROUND(SUMIFS(Trabajo!$V:$V,Trabajo!$E:$E,'Trab_Sectores_productivos (2)'!DN$1,Trabajo!$C:$C,'Trab_Sectores_productivos (2)'!$C34,Trabajo!$A:$A,'Trab_Sectores_productivos (2)'!$A34),2)</f>
        <v>0.92</v>
      </c>
      <c r="CZ34" s="340">
        <f>ROUND(SUMIFS(Trabajo!$V:$V,Trabajo!$E:$E,'Trab_Sectores_productivos (2)'!DO$1,Trabajo!$C:$C,'Trab_Sectores_productivos (2)'!$C34,Trabajo!$A:$A,'Trab_Sectores_productivos (2)'!$A34),2)</f>
        <v>1.19</v>
      </c>
      <c r="DA34" s="340">
        <f>ROUND(SUMIFS(Trabajo!$V:$V,Trabajo!$E:$E,'Trab_Sectores_productivos (2)'!DP$1,Trabajo!$C:$C,'Trab_Sectores_productivos (2)'!$C34,Trabajo!$A:$A,'Trab_Sectores_productivos (2)'!$A34),2)</f>
        <v>0.44</v>
      </c>
      <c r="DB34" s="340">
        <f>ROUND(SUMIFS(Trabajo!$V:$V,Trabajo!$E:$E,'Trab_Sectores_productivos (2)'!DQ$1,Trabajo!$C:$C,'Trab_Sectores_productivos (2)'!$C34,Trabajo!$A:$A,'Trab_Sectores_productivos (2)'!$A34),2)</f>
        <v>0.84</v>
      </c>
      <c r="DC34" s="340">
        <f>ROUND(SUMIFS(Trabajo!$V:$V,Trabajo!$E:$E,'Trab_Sectores_productivos (2)'!DR$1,Trabajo!$C:$C,'Trab_Sectores_productivos (2)'!$C34,Trabajo!$A:$A,'Trab_Sectores_productivos (2)'!$A34),2)</f>
        <v>0.18</v>
      </c>
      <c r="DD34" s="340">
        <f>ROUND(SUMIFS(Trabajo!$V:$V,Trabajo!$E:$E,'Trab_Sectores_productivos (2)'!DS$1,Trabajo!$C:$C,'Trab_Sectores_productivos (2)'!$C34,Trabajo!$A:$A,'Trab_Sectores_productivos (2)'!$A34),2)</f>
        <v>0.16</v>
      </c>
    </row>
    <row r="35" spans="1:108">
      <c r="A35" s="137">
        <v>2015</v>
      </c>
      <c r="B35" s="137">
        <v>10</v>
      </c>
      <c r="C35" s="137" t="s">
        <v>128</v>
      </c>
      <c r="D35" s="340">
        <f>ROUND(SUMIFS(Trabajo!$P:$P,Trabajo!$E:$E,'Trab_Sectores_productivos (2)'!DE$1,Trabajo!$C:$C,'Trab_Sectores_productivos (2)'!$C35,Trabajo!$A:$A,'Trab_Sectores_productivos (2)'!$A35),2)</f>
        <v>23.35</v>
      </c>
      <c r="E35" s="340">
        <f>ROUND(SUMIFS(Trabajo!$P:$P,Trabajo!$E:$E,'Trab_Sectores_productivos (2)'!DF$1,Trabajo!$C:$C,'Trab_Sectores_productivos (2)'!$C35,Trabajo!$A:$A,'Trab_Sectores_productivos (2)'!$A35),2)</f>
        <v>1.57</v>
      </c>
      <c r="F35" s="340">
        <f>ROUND(SUMIFS(Trabajo!$P:$P,Trabajo!$E:$E,'Trab_Sectores_productivos (2)'!DG$1,Trabajo!$C:$C,'Trab_Sectores_productivos (2)'!$C35,Trabajo!$A:$A,'Trab_Sectores_productivos (2)'!$A35),2)</f>
        <v>5.59</v>
      </c>
      <c r="G35" s="340">
        <f>ROUND(SUMIFS(Trabajo!$P:$P,Trabajo!$E:$E,'Trab_Sectores_productivos (2)'!DH$1,Trabajo!$C:$C,'Trab_Sectores_productivos (2)'!$C35,Trabajo!$A:$A,'Trab_Sectores_productivos (2)'!$A35),2)</f>
        <v>6.8</v>
      </c>
      <c r="H35" s="340">
        <f>ROUND(SUMIFS(Trabajo!$P:$P,Trabajo!$E:$E,'Trab_Sectores_productivos (2)'!DI$1,Trabajo!$C:$C,'Trab_Sectores_productivos (2)'!$C35,Trabajo!$A:$A,'Trab_Sectores_productivos (2)'!$A35),2)</f>
        <v>2.4</v>
      </c>
      <c r="I35" s="340">
        <f>ROUND(SUMIFS(Trabajo!$P:$P,Trabajo!$E:$E,'Trab_Sectores_productivos (2)'!DJ$1,Trabajo!$C:$C,'Trab_Sectores_productivos (2)'!$C35,Trabajo!$A:$A,'Trab_Sectores_productivos (2)'!$A35),2)</f>
        <v>11.37</v>
      </c>
      <c r="J35" s="340">
        <f>ROUND(SUMIFS(Trabajo!$P:$P,Trabajo!$E:$E,'Trab_Sectores_productivos (2)'!DK$1,Trabajo!$C:$C,'Trab_Sectores_productivos (2)'!$C35,Trabajo!$A:$A,'Trab_Sectores_productivos (2)'!$A35),2)</f>
        <v>25.54</v>
      </c>
      <c r="K35" s="340">
        <f>ROUND(SUMIFS(Trabajo!$P:$P,Trabajo!$E:$E,'Trab_Sectores_productivos (2)'!DL$1,Trabajo!$C:$C,'Trab_Sectores_productivos (2)'!$C35,Trabajo!$A:$A,'Trab_Sectores_productivos (2)'!$A35),2)</f>
        <v>111.33</v>
      </c>
      <c r="L35" s="340">
        <f>ROUND(SUMIFS(Trabajo!$P:$P,Trabajo!$E:$E,'Trab_Sectores_productivos (2)'!DM$1,Trabajo!$C:$C,'Trab_Sectores_productivos (2)'!$C35,Trabajo!$A:$A,'Trab_Sectores_productivos (2)'!$A35),2)</f>
        <v>12.83</v>
      </c>
      <c r="M35" s="340">
        <f>ROUND(SUMIFS(Trabajo!$P:$P,Trabajo!$E:$E,'Trab_Sectores_productivos (2)'!DN$1,Trabajo!$C:$C,'Trab_Sectores_productivos (2)'!$C35,Trabajo!$A:$A,'Trab_Sectores_productivos (2)'!$A35),2)</f>
        <v>12.45</v>
      </c>
      <c r="N35" s="340">
        <f>ROUND(SUMIFS(Trabajo!$P:$P,Trabajo!$E:$E,'Trab_Sectores_productivos (2)'!DO$1,Trabajo!$C:$C,'Trab_Sectores_productivos (2)'!$C35,Trabajo!$A:$A,'Trab_Sectores_productivos (2)'!$A35),2)</f>
        <v>15.7</v>
      </c>
      <c r="O35" s="340">
        <f>ROUND(SUMIFS(Trabajo!$P:$P,Trabajo!$E:$E,'Trab_Sectores_productivos (2)'!DP$1,Trabajo!$C:$C,'Trab_Sectores_productivos (2)'!$C35,Trabajo!$A:$A,'Trab_Sectores_productivos (2)'!$A35),2)</f>
        <v>5.6</v>
      </c>
      <c r="P35" s="340">
        <f>ROUND(SUMIFS(Trabajo!$P:$P,Trabajo!$E:$E,'Trab_Sectores_productivos (2)'!DQ$1,Trabajo!$C:$C,'Trab_Sectores_productivos (2)'!$C35,Trabajo!$A:$A,'Trab_Sectores_productivos (2)'!$A35),2)</f>
        <v>11.72</v>
      </c>
      <c r="Q35" s="340">
        <f>ROUND(SUMIFS(Trabajo!$P:$P,Trabajo!$E:$E,'Trab_Sectores_productivos (2)'!DR$1,Trabajo!$C:$C,'Trab_Sectores_productivos (2)'!$C35,Trabajo!$A:$A,'Trab_Sectores_productivos (2)'!$A35),2)</f>
        <v>2.21</v>
      </c>
      <c r="R35" s="340">
        <f>ROUND(SUMIFS(Trabajo!$P:$P,Trabajo!$E:$E,'Trab_Sectores_productivos (2)'!DS$1,Trabajo!$C:$C,'Trab_Sectores_productivos (2)'!$C35,Trabajo!$A:$A,'Trab_Sectores_productivos (2)'!$A35),2)</f>
        <v>2.1800000000000002</v>
      </c>
      <c r="S35" s="341">
        <f>ROUND(SUMIFS(Trabajo!$Q:$Q,Trabajo!$E:$E,'Trab_Sectores_productivos (2)'!DE$1,Trabajo!$C:$C,'Trab_Sectores_productivos (2)'!$C35,Trabajo!$A:$A,'Trab_Sectores_productivos (2)'!$A35),2)</f>
        <v>11.77</v>
      </c>
      <c r="T35" s="341">
        <f>ROUND(SUMIFS(Trabajo!$Q:$Q,Trabajo!$E:$E,'Trab_Sectores_productivos (2)'!DF$1,Trabajo!$C:$C,'Trab_Sectores_productivos (2)'!$C35,Trabajo!$A:$A,'Trab_Sectores_productivos (2)'!$A35),2)</f>
        <v>0.79</v>
      </c>
      <c r="U35" s="341">
        <f>ROUND(SUMIFS(Trabajo!$Q:$Q,Trabajo!$E:$E,'Trab_Sectores_productivos (2)'!DG$1,Trabajo!$C:$C,'Trab_Sectores_productivos (2)'!$C35,Trabajo!$A:$A,'Trab_Sectores_productivos (2)'!$A35),2)</f>
        <v>2.82</v>
      </c>
      <c r="V35" s="341">
        <f>ROUND(SUMIFS(Trabajo!$Q:$Q,Trabajo!$E:$E,'Trab_Sectores_productivos (2)'!DH$1,Trabajo!$C:$C,'Trab_Sectores_productivos (2)'!$C35,Trabajo!$A:$A,'Trab_Sectores_productivos (2)'!$A35),2)</f>
        <v>3.43</v>
      </c>
      <c r="W35" s="341">
        <f>ROUND(SUMIFS(Trabajo!$Q:$Q,Trabajo!$E:$E,'Trab_Sectores_productivos (2)'!DI$1,Trabajo!$C:$C,'Trab_Sectores_productivos (2)'!$C35,Trabajo!$A:$A,'Trab_Sectores_productivos (2)'!$A35),2)</f>
        <v>1.21</v>
      </c>
      <c r="X35" s="341">
        <f>ROUND(SUMIFS(Trabajo!$Q:$Q,Trabajo!$E:$E,'Trab_Sectores_productivos (2)'!DJ$1,Trabajo!$C:$C,'Trab_Sectores_productivos (2)'!$C35,Trabajo!$A:$A,'Trab_Sectores_productivos (2)'!$A35),2)</f>
        <v>5.73</v>
      </c>
      <c r="Y35" s="341">
        <f>ROUND(SUMIFS(Trabajo!$Q:$Q,Trabajo!$E:$E,'Trab_Sectores_productivos (2)'!DK$1,Trabajo!$C:$C,'Trab_Sectores_productivos (2)'!$C35,Trabajo!$A:$A,'Trab_Sectores_productivos (2)'!$A35),2)</f>
        <v>12.87</v>
      </c>
      <c r="Z35" s="341">
        <f>ROUND(SUMIFS(Trabajo!$Q:$Q,Trabajo!$E:$E,'Trab_Sectores_productivos (2)'!DL$1,Trabajo!$C:$C,'Trab_Sectores_productivos (2)'!$C35,Trabajo!$A:$A,'Trab_Sectores_productivos (2)'!$A35),2)</f>
        <v>56.11</v>
      </c>
      <c r="AA35" s="341">
        <f>ROUND(SUMIFS(Trabajo!$Q:$Q,Trabajo!$E:$E,'Trab_Sectores_productivos (2)'!DM$1,Trabajo!$C:$C,'Trab_Sectores_productivos (2)'!$C35,Trabajo!$A:$A,'Trab_Sectores_productivos (2)'!$A35),2)</f>
        <v>6.47</v>
      </c>
      <c r="AB35" s="341">
        <f>ROUND(SUMIFS(Trabajo!$Q:$Q,Trabajo!$E:$E,'Trab_Sectores_productivos (2)'!DN$1,Trabajo!$C:$C,'Trab_Sectores_productivos (2)'!$C35,Trabajo!$A:$A,'Trab_Sectores_productivos (2)'!$A35),2)</f>
        <v>6.27</v>
      </c>
      <c r="AC35" s="341">
        <f>ROUND(SUMIFS(Trabajo!$Q:$Q,Trabajo!$E:$E,'Trab_Sectores_productivos (2)'!DO$1,Trabajo!$C:$C,'Trab_Sectores_productivos (2)'!$C35,Trabajo!$A:$A,'Trab_Sectores_productivos (2)'!$A35),2)</f>
        <v>7.91</v>
      </c>
      <c r="AD35" s="341">
        <f>ROUND(SUMIFS(Trabajo!$Q:$Q,Trabajo!$E:$E,'Trab_Sectores_productivos (2)'!DP$1,Trabajo!$C:$C,'Trab_Sectores_productivos (2)'!$C35,Trabajo!$A:$A,'Trab_Sectores_productivos (2)'!$A35),2)</f>
        <v>2.82</v>
      </c>
      <c r="AE35" s="341">
        <f>ROUND(SUMIFS(Trabajo!$Q:$Q,Trabajo!$E:$E,'Trab_Sectores_productivos (2)'!DQ$1,Trabajo!$C:$C,'Trab_Sectores_productivos (2)'!$C35,Trabajo!$A:$A,'Trab_Sectores_productivos (2)'!$A35),2)</f>
        <v>5.9</v>
      </c>
      <c r="AF35" s="341">
        <f>ROUND(SUMIFS(Trabajo!$Q:$Q,Trabajo!$E:$E,'Trab_Sectores_productivos (2)'!DR$1,Trabajo!$C:$C,'Trab_Sectores_productivos (2)'!$C35,Trabajo!$A:$A,'Trab_Sectores_productivos (2)'!$A35),2)</f>
        <v>1.1100000000000001</v>
      </c>
      <c r="AG35" s="341">
        <f>ROUND(SUMIFS(Trabajo!$Q:$Q,Trabajo!$E:$E,'Trab_Sectores_productivos (2)'!DS$1,Trabajo!$C:$C,'Trab_Sectores_productivos (2)'!$C35,Trabajo!$A:$A,'Trab_Sectores_productivos (2)'!$A35),2)</f>
        <v>1.1000000000000001</v>
      </c>
      <c r="AH35" s="340">
        <f>ROUND(SUMIFS(Trabajo!$R:$R,Trabajo!$E:$E,'Trab_Sectores_productivos (2)'!DE$1,Trabajo!$C:$C,'Trab_Sectores_productivos (2)'!$C35,Trabajo!$A:$A,'Trab_Sectores_productivos (2)'!$A35),2)</f>
        <v>9.1</v>
      </c>
      <c r="AI35" s="340">
        <f>ROUND(SUMIFS(Trabajo!$R:$R,Trabajo!$E:$E,'Trab_Sectores_productivos (2)'!DF$1,Trabajo!$C:$C,'Trab_Sectores_productivos (2)'!$C35,Trabajo!$A:$A,'Trab_Sectores_productivos (2)'!$A35),2)</f>
        <v>0.61</v>
      </c>
      <c r="AJ35" s="340">
        <f>ROUND(SUMIFS(Trabajo!$R:$R,Trabajo!$E:$E,'Trab_Sectores_productivos (2)'!DG$1,Trabajo!$C:$C,'Trab_Sectores_productivos (2)'!$C35,Trabajo!$A:$A,'Trab_Sectores_productivos (2)'!$A35),2)</f>
        <v>2.1800000000000002</v>
      </c>
      <c r="AK35" s="340">
        <f>ROUND(SUMIFS(Trabajo!$R:$R,Trabajo!$E:$E,'Trab_Sectores_productivos (2)'!DH$1,Trabajo!$C:$C,'Trab_Sectores_productivos (2)'!$C35,Trabajo!$A:$A,'Trab_Sectores_productivos (2)'!$A35),2)</f>
        <v>2.65</v>
      </c>
      <c r="AL35" s="340">
        <f>ROUND(SUMIFS(Trabajo!$R:$R,Trabajo!$E:$E,'Trab_Sectores_productivos (2)'!DI$1,Trabajo!$C:$C,'Trab_Sectores_productivos (2)'!$C35,Trabajo!$A:$A,'Trab_Sectores_productivos (2)'!$A35),2)</f>
        <v>0.94</v>
      </c>
      <c r="AM35" s="340">
        <f>ROUND(SUMIFS(Trabajo!$R:$R,Trabajo!$E:$E,'Trab_Sectores_productivos (2)'!DJ$1,Trabajo!$C:$C,'Trab_Sectores_productivos (2)'!$C35,Trabajo!$A:$A,'Trab_Sectores_productivos (2)'!$A35),2)</f>
        <v>4.43</v>
      </c>
      <c r="AN35" s="340">
        <f>ROUND(SUMIFS(Trabajo!$R:$R,Trabajo!$E:$E,'Trab_Sectores_productivos (2)'!DK$1,Trabajo!$C:$C,'Trab_Sectores_productivos (2)'!$C35,Trabajo!$A:$A,'Trab_Sectores_productivos (2)'!$A35),2)</f>
        <v>9.9499999999999993</v>
      </c>
      <c r="AO35" s="340">
        <f>ROUND(SUMIFS(Trabajo!$R:$R,Trabajo!$E:$E,'Trab_Sectores_productivos (2)'!DL$1,Trabajo!$C:$C,'Trab_Sectores_productivos (2)'!$C35,Trabajo!$A:$A,'Trab_Sectores_productivos (2)'!$A35),2)</f>
        <v>43.38</v>
      </c>
      <c r="AP35" s="340">
        <f>ROUND(SUMIFS(Trabajo!$R:$R,Trabajo!$E:$E,'Trab_Sectores_productivos (2)'!DM$1,Trabajo!$C:$C,'Trab_Sectores_productivos (2)'!$C35,Trabajo!$A:$A,'Trab_Sectores_productivos (2)'!$A35),2)</f>
        <v>5</v>
      </c>
      <c r="AQ35" s="340">
        <f>ROUND(SUMIFS(Trabajo!$R:$R,Trabajo!$E:$E,'Trab_Sectores_productivos (2)'!DN$1,Trabajo!$C:$C,'Trab_Sectores_productivos (2)'!$C35,Trabajo!$A:$A,'Trab_Sectores_productivos (2)'!$A35),2)</f>
        <v>4.8499999999999996</v>
      </c>
      <c r="AR35" s="340">
        <f>ROUND(SUMIFS(Trabajo!$R:$R,Trabajo!$E:$E,'Trab_Sectores_productivos (2)'!DO$1,Trabajo!$C:$C,'Trab_Sectores_productivos (2)'!$C35,Trabajo!$A:$A,'Trab_Sectores_productivos (2)'!$A35),2)</f>
        <v>6.12</v>
      </c>
      <c r="AS35" s="340">
        <f>ROUND(SUMIFS(Trabajo!$R:$R,Trabajo!$E:$E,'Trab_Sectores_productivos (2)'!DP$1,Trabajo!$C:$C,'Trab_Sectores_productivos (2)'!$C35,Trabajo!$A:$A,'Trab_Sectores_productivos (2)'!$A35),2)</f>
        <v>2.1800000000000002</v>
      </c>
      <c r="AT35" s="340">
        <f>ROUND(SUMIFS(Trabajo!$R:$R,Trabajo!$E:$E,'Trab_Sectores_productivos (2)'!DQ$1,Trabajo!$C:$C,'Trab_Sectores_productivos (2)'!$C35,Trabajo!$A:$A,'Trab_Sectores_productivos (2)'!$A35),2)</f>
        <v>4.57</v>
      </c>
      <c r="AU35" s="340">
        <f>ROUND(SUMIFS(Trabajo!$R:$R,Trabajo!$E:$E,'Trab_Sectores_productivos (2)'!DR$1,Trabajo!$C:$C,'Trab_Sectores_productivos (2)'!$C35,Trabajo!$A:$A,'Trab_Sectores_productivos (2)'!$A35),2)</f>
        <v>0.86</v>
      </c>
      <c r="AV35" s="340">
        <f>ROUND(SUMIFS(Trabajo!$R:$R,Trabajo!$E:$E,'Trab_Sectores_productivos (2)'!DS$1,Trabajo!$C:$C,'Trab_Sectores_productivos (2)'!$C35,Trabajo!$A:$A,'Trab_Sectores_productivos (2)'!$A35),2)</f>
        <v>0.85</v>
      </c>
      <c r="AW35" s="341">
        <f>ROUND(SUMIFS(Trabajo!$S:$S,Trabajo!$E:$E,'Trab_Sectores_productivos (2)'!DE$1,Trabajo!$C:$C,'Trab_Sectores_productivos (2)'!$C35,Trabajo!$A:$A,'Trab_Sectores_productivos (2)'!$A35),2)</f>
        <v>0.55000000000000004</v>
      </c>
      <c r="AX35" s="341">
        <f>ROUND(SUMIFS(Trabajo!$S:$S,Trabajo!$E:$E,'Trab_Sectores_productivos (2)'!DF$1,Trabajo!$C:$C,'Trab_Sectores_productivos (2)'!$C35,Trabajo!$A:$A,'Trab_Sectores_productivos (2)'!$A35),2)</f>
        <v>0.04</v>
      </c>
      <c r="AY35" s="341">
        <f>ROUND(SUMIFS(Trabajo!$S:$S,Trabajo!$E:$E,'Trab_Sectores_productivos (2)'!DG$1,Trabajo!$C:$C,'Trab_Sectores_productivos (2)'!$C35,Trabajo!$A:$A,'Trab_Sectores_productivos (2)'!$A35),2)</f>
        <v>0.13</v>
      </c>
      <c r="AZ35" s="341">
        <f>ROUND(SUMIFS(Trabajo!$S:$S,Trabajo!$E:$E,'Trab_Sectores_productivos (2)'!DH$1,Trabajo!$C:$C,'Trab_Sectores_productivos (2)'!$C35,Trabajo!$A:$A,'Trab_Sectores_productivos (2)'!$A35),2)</f>
        <v>0.16</v>
      </c>
      <c r="BA35" s="341">
        <f>ROUND(SUMIFS(Trabajo!$S:$S,Trabajo!$E:$E,'Trab_Sectores_productivos (2)'!DI$1,Trabajo!$C:$C,'Trab_Sectores_productivos (2)'!$C35,Trabajo!$A:$A,'Trab_Sectores_productivos (2)'!$A35),2)</f>
        <v>0.06</v>
      </c>
      <c r="BB35" s="341">
        <f>ROUND(SUMIFS(Trabajo!$S:$S,Trabajo!$E:$E,'Trab_Sectores_productivos (2)'!DJ$1,Trabajo!$C:$C,'Trab_Sectores_productivos (2)'!$C35,Trabajo!$A:$A,'Trab_Sectores_productivos (2)'!$A35),2)</f>
        <v>0.27</v>
      </c>
      <c r="BC35" s="341">
        <f>ROUND(SUMIFS(Trabajo!$S:$S,Trabajo!$E:$E,'Trab_Sectores_productivos (2)'!DK$1,Trabajo!$C:$C,'Trab_Sectores_productivos (2)'!$C35,Trabajo!$A:$A,'Trab_Sectores_productivos (2)'!$A35),2)</f>
        <v>0.6</v>
      </c>
      <c r="BD35" s="341">
        <f>ROUND(SUMIFS(Trabajo!$S:$S,Trabajo!$E:$E,'Trab_Sectores_productivos (2)'!DL$1,Trabajo!$C:$C,'Trab_Sectores_productivos (2)'!$C35,Trabajo!$A:$A,'Trab_Sectores_productivos (2)'!$A35),2)</f>
        <v>2.62</v>
      </c>
      <c r="BE35" s="341">
        <f>ROUND(SUMIFS(Trabajo!$S:$S,Trabajo!$E:$E,'Trab_Sectores_productivos (2)'!DM$1,Trabajo!$C:$C,'Trab_Sectores_productivos (2)'!$C35,Trabajo!$A:$A,'Trab_Sectores_productivos (2)'!$A35),2)</f>
        <v>0.3</v>
      </c>
      <c r="BF35" s="341">
        <f>ROUND(SUMIFS(Trabajo!$S:$S,Trabajo!$E:$E,'Trab_Sectores_productivos (2)'!DN$1,Trabajo!$C:$C,'Trab_Sectores_productivos (2)'!$C35,Trabajo!$A:$A,'Trab_Sectores_productivos (2)'!$A35),2)</f>
        <v>0.28999999999999998</v>
      </c>
      <c r="BG35" s="341">
        <f>ROUND(SUMIFS(Trabajo!$S:$S,Trabajo!$E:$E,'Trab_Sectores_productivos (2)'!DO$1,Trabajo!$C:$C,'Trab_Sectores_productivos (2)'!$C35,Trabajo!$A:$A,'Trab_Sectores_productivos (2)'!$A35),2)</f>
        <v>0.37</v>
      </c>
      <c r="BH35" s="341">
        <f>ROUND(SUMIFS(Trabajo!$S:$S,Trabajo!$E:$E,'Trab_Sectores_productivos (2)'!DP$1,Trabajo!$C:$C,'Trab_Sectores_productivos (2)'!$C35,Trabajo!$A:$A,'Trab_Sectores_productivos (2)'!$A35),2)</f>
        <v>0.13</v>
      </c>
      <c r="BI35" s="341">
        <f>ROUND(SUMIFS(Trabajo!$S:$S,Trabajo!$E:$E,'Trab_Sectores_productivos (2)'!DQ$1,Trabajo!$C:$C,'Trab_Sectores_productivos (2)'!$C35,Trabajo!$A:$A,'Trab_Sectores_productivos (2)'!$A35),2)</f>
        <v>0.28000000000000003</v>
      </c>
      <c r="BJ35" s="341">
        <f>ROUND(SUMIFS(Trabajo!$S:$S,Trabajo!$E:$E,'Trab_Sectores_productivos (2)'!DR$1,Trabajo!$C:$C,'Trab_Sectores_productivos (2)'!$C35,Trabajo!$A:$A,'Trab_Sectores_productivos (2)'!$A35),2)</f>
        <v>0.05</v>
      </c>
      <c r="BK35" s="341">
        <f>ROUND(SUMIFS(Trabajo!$S:$S,Trabajo!$E:$E,'Trab_Sectores_productivos (2)'!DS$1,Trabajo!$C:$C,'Trab_Sectores_productivos (2)'!$C35,Trabajo!$A:$A,'Trab_Sectores_productivos (2)'!$A35),2)</f>
        <v>0.05</v>
      </c>
      <c r="BL35" s="340">
        <f>ROUND(SUMIFS(Trabajo!$T:$T,Trabajo!$E:$E,'Trab_Sectores_productivos (2)'!DE$1,Trabajo!$C:$C,'Trab_Sectores_productivos (2)'!$C35,Trabajo!$A:$A,'Trab_Sectores_productivos (2)'!$A35),2)</f>
        <v>0.13</v>
      </c>
      <c r="BM35" s="340">
        <f>ROUND(SUMIFS(Trabajo!$T:$T,Trabajo!$E:$E,'Trab_Sectores_productivos (2)'!DF$1,Trabajo!$C:$C,'Trab_Sectores_productivos (2)'!$C35,Trabajo!$A:$A,'Trab_Sectores_productivos (2)'!$A35),2)</f>
        <v>0.01</v>
      </c>
      <c r="BN35" s="340">
        <f>ROUND(SUMIFS(Trabajo!$T:$T,Trabajo!$E:$E,'Trab_Sectores_productivos (2)'!DG$1,Trabajo!$C:$C,'Trab_Sectores_productivos (2)'!$C35,Trabajo!$A:$A,'Trab_Sectores_productivos (2)'!$A35),2)</f>
        <v>0.03</v>
      </c>
      <c r="BO35" s="340">
        <f>ROUND(SUMIFS(Trabajo!$T:$T,Trabajo!$E:$E,'Trab_Sectores_productivos (2)'!DH$1,Trabajo!$C:$C,'Trab_Sectores_productivos (2)'!$C35,Trabajo!$A:$A,'Trab_Sectores_productivos (2)'!$A35),2)</f>
        <v>0.04</v>
      </c>
      <c r="BP35" s="340">
        <f>ROUND(SUMIFS(Trabajo!$T:$T,Trabajo!$E:$E,'Trab_Sectores_productivos (2)'!DI$1,Trabajo!$C:$C,'Trab_Sectores_productivos (2)'!$C35,Trabajo!$A:$A,'Trab_Sectores_productivos (2)'!$A35),2)</f>
        <v>0.01</v>
      </c>
      <c r="BQ35" s="340">
        <f>ROUND(SUMIFS(Trabajo!$T:$T,Trabajo!$E:$E,'Trab_Sectores_productivos (2)'!DJ$1,Trabajo!$C:$C,'Trab_Sectores_productivos (2)'!$C35,Trabajo!$A:$A,'Trab_Sectores_productivos (2)'!$A35),2)</f>
        <v>0.06</v>
      </c>
      <c r="BR35" s="340">
        <f>ROUND(SUMIFS(Trabajo!$T:$T,Trabajo!$E:$E,'Trab_Sectores_productivos (2)'!DK$1,Trabajo!$C:$C,'Trab_Sectores_productivos (2)'!$C35,Trabajo!$A:$A,'Trab_Sectores_productivos (2)'!$A35),2)</f>
        <v>0.14000000000000001</v>
      </c>
      <c r="BS35" s="340">
        <f>ROUND(SUMIFS(Trabajo!$T:$T,Trabajo!$E:$E,'Trab_Sectores_productivos (2)'!DL$1,Trabajo!$C:$C,'Trab_Sectores_productivos (2)'!$C35,Trabajo!$A:$A,'Trab_Sectores_productivos (2)'!$A35),2)</f>
        <v>0.6</v>
      </c>
      <c r="BT35" s="340">
        <f>ROUND(SUMIFS(Trabajo!$T:$T,Trabajo!$E:$E,'Trab_Sectores_productivos (2)'!DM$1,Trabajo!$C:$C,'Trab_Sectores_productivos (2)'!$C35,Trabajo!$A:$A,'Trab_Sectores_productivos (2)'!$A35),2)</f>
        <v>7.0000000000000007E-2</v>
      </c>
      <c r="BU35" s="340">
        <f>ROUND(SUMIFS(Trabajo!$T:$T,Trabajo!$E:$E,'Trab_Sectores_productivos (2)'!DN$1,Trabajo!$C:$C,'Trab_Sectores_productivos (2)'!$C35,Trabajo!$A:$A,'Trab_Sectores_productivos (2)'!$A35),2)</f>
        <v>7.0000000000000007E-2</v>
      </c>
      <c r="BV35" s="340">
        <f>ROUND(SUMIFS(Trabajo!$T:$T,Trabajo!$E:$E,'Trab_Sectores_productivos (2)'!DO$1,Trabajo!$C:$C,'Trab_Sectores_productivos (2)'!$C35,Trabajo!$A:$A,'Trab_Sectores_productivos (2)'!$A35),2)</f>
        <v>0.09</v>
      </c>
      <c r="BW35" s="340">
        <f>ROUND(SUMIFS(Trabajo!$T:$T,Trabajo!$E:$E,'Trab_Sectores_productivos (2)'!DP$1,Trabajo!$C:$C,'Trab_Sectores_productivos (2)'!$C35,Trabajo!$A:$A,'Trab_Sectores_productivos (2)'!$A35),2)</f>
        <v>0.03</v>
      </c>
      <c r="BX35" s="340">
        <f>ROUND(SUMIFS(Trabajo!$T:$T,Trabajo!$E:$E,'Trab_Sectores_productivos (2)'!DQ$1,Trabajo!$C:$C,'Trab_Sectores_productivos (2)'!$C35,Trabajo!$A:$A,'Trab_Sectores_productivos (2)'!$A35),2)</f>
        <v>0.06</v>
      </c>
      <c r="BY35" s="340">
        <f>ROUND(SUMIFS(Trabajo!$T:$T,Trabajo!$E:$E,'Trab_Sectores_productivos (2)'!DR$1,Trabajo!$C:$C,'Trab_Sectores_productivos (2)'!$C35,Trabajo!$A:$A,'Trab_Sectores_productivos (2)'!$A35),2)</f>
        <v>0.01</v>
      </c>
      <c r="BZ35" s="340">
        <f>ROUND(SUMIFS(Trabajo!$T:$T,Trabajo!$E:$E,'Trab_Sectores_productivos (2)'!DS$1,Trabajo!$C:$C,'Trab_Sectores_productivos (2)'!$C35,Trabajo!$A:$A,'Trab_Sectores_productivos (2)'!$A35),2)</f>
        <v>0.01</v>
      </c>
      <c r="CA35" s="341">
        <f>ROUND(SUMIFS(Trabajo!$U:$U,Trabajo!$E:$E,'Trab_Sectores_productivos (2)'!DE$1,Trabajo!$C:$C,'Trab_Sectores_productivos (2)'!$C35,Trabajo!$A:$A,'Trab_Sectores_productivos (2)'!$A35),2)</f>
        <v>19.54</v>
      </c>
      <c r="CB35" s="341">
        <f>ROUND(SUMIFS(Trabajo!$U:$U,Trabajo!$E:$E,'Trab_Sectores_productivos (2)'!DF$1,Trabajo!$C:$C,'Trab_Sectores_productivos (2)'!$C35,Trabajo!$A:$A,'Trab_Sectores_productivos (2)'!$A35),2)</f>
        <v>1.31</v>
      </c>
      <c r="CC35" s="341">
        <f>ROUND(SUMIFS(Trabajo!$U:$U,Trabajo!$E:$E,'Trab_Sectores_productivos (2)'!DG$1,Trabajo!$C:$C,'Trab_Sectores_productivos (2)'!$C35,Trabajo!$A:$A,'Trab_Sectores_productivos (2)'!$A35),2)</f>
        <v>4.67</v>
      </c>
      <c r="CD35" s="341">
        <f>ROUND(SUMIFS(Trabajo!$U:$U,Trabajo!$E:$E,'Trab_Sectores_productivos (2)'!DH$1,Trabajo!$C:$C,'Trab_Sectores_productivos (2)'!$C35,Trabajo!$A:$A,'Trab_Sectores_productivos (2)'!$A35),2)</f>
        <v>5.69</v>
      </c>
      <c r="CE35" s="341">
        <f>ROUND(SUMIFS(Trabajo!$U:$U,Trabajo!$E:$E,'Trab_Sectores_productivos (2)'!DI$1,Trabajo!$C:$C,'Trab_Sectores_productivos (2)'!$C35,Trabajo!$A:$A,'Trab_Sectores_productivos (2)'!$A35),2)</f>
        <v>2.0099999999999998</v>
      </c>
      <c r="CF35" s="341">
        <f>ROUND(SUMIFS(Trabajo!$U:$U,Trabajo!$E:$E,'Trab_Sectores_productivos (2)'!DJ$1,Trabajo!$C:$C,'Trab_Sectores_productivos (2)'!$C35,Trabajo!$A:$A,'Trab_Sectores_productivos (2)'!$A35),2)</f>
        <v>9.51</v>
      </c>
      <c r="CG35" s="341">
        <f>ROUND(SUMIFS(Trabajo!$U:$U,Trabajo!$E:$E,'Trab_Sectores_productivos (2)'!DK$1,Trabajo!$C:$C,'Trab_Sectores_productivos (2)'!$C35,Trabajo!$A:$A,'Trab_Sectores_productivos (2)'!$A35),2)</f>
        <v>21.36</v>
      </c>
      <c r="CH35" s="341">
        <f>ROUND(SUMIFS(Trabajo!$U:$U,Trabajo!$E:$E,'Trab_Sectores_productivos (2)'!DL$1,Trabajo!$C:$C,'Trab_Sectores_productivos (2)'!$C35,Trabajo!$A:$A,'Trab_Sectores_productivos (2)'!$A35),2)</f>
        <v>93.12</v>
      </c>
      <c r="CI35" s="341">
        <f>ROUND(SUMIFS(Trabajo!$U:$U,Trabajo!$E:$E,'Trab_Sectores_productivos (2)'!DM$1,Trabajo!$C:$C,'Trab_Sectores_productivos (2)'!$C35,Trabajo!$A:$A,'Trab_Sectores_productivos (2)'!$A35),2)</f>
        <v>10.73</v>
      </c>
      <c r="CJ35" s="341">
        <f>ROUND(SUMIFS(Trabajo!$U:$U,Trabajo!$E:$E,'Trab_Sectores_productivos (2)'!DN$1,Trabajo!$C:$C,'Trab_Sectores_productivos (2)'!$C35,Trabajo!$A:$A,'Trab_Sectores_productivos (2)'!$A35),2)</f>
        <v>10.41</v>
      </c>
      <c r="CK35" s="341">
        <f>ROUND(SUMIFS(Trabajo!$U:$U,Trabajo!$E:$E,'Trab_Sectores_productivos (2)'!DO$1,Trabajo!$C:$C,'Trab_Sectores_productivos (2)'!$C35,Trabajo!$A:$A,'Trab_Sectores_productivos (2)'!$A35),2)</f>
        <v>13.13</v>
      </c>
      <c r="CL35" s="341">
        <f>ROUND(SUMIFS(Trabajo!$U:$U,Trabajo!$E:$E,'Trab_Sectores_productivos (2)'!DP$1,Trabajo!$C:$C,'Trab_Sectores_productivos (2)'!$C35,Trabajo!$A:$A,'Trab_Sectores_productivos (2)'!$A35),2)</f>
        <v>4.68</v>
      </c>
      <c r="CM35" s="341">
        <f>ROUND(SUMIFS(Trabajo!$U:$U,Trabajo!$E:$E,'Trab_Sectores_productivos (2)'!DQ$1,Trabajo!$C:$C,'Trab_Sectores_productivos (2)'!$C35,Trabajo!$A:$A,'Trab_Sectores_productivos (2)'!$A35),2)</f>
        <v>9.8000000000000007</v>
      </c>
      <c r="CN35" s="341">
        <f>ROUND(SUMIFS(Trabajo!$U:$U,Trabajo!$E:$E,'Trab_Sectores_productivos (2)'!DR$1,Trabajo!$C:$C,'Trab_Sectores_productivos (2)'!$C35,Trabajo!$A:$A,'Trab_Sectores_productivos (2)'!$A35),2)</f>
        <v>1.85</v>
      </c>
      <c r="CO35" s="341">
        <f>ROUND(SUMIFS(Trabajo!$U:$U,Trabajo!$E:$E,'Trab_Sectores_productivos (2)'!DS$1,Trabajo!$C:$C,'Trab_Sectores_productivos (2)'!$C35,Trabajo!$A:$A,'Trab_Sectores_productivos (2)'!$A35),2)</f>
        <v>1.83</v>
      </c>
      <c r="CP35" s="340">
        <f>ROUND(SUMIFS(Trabajo!$V:$V,Trabajo!$E:$E,'Trab_Sectores_productivos (2)'!DE$1,Trabajo!$C:$C,'Trab_Sectores_productivos (2)'!$C35,Trabajo!$A:$A,'Trab_Sectores_productivos (2)'!$A35),2)</f>
        <v>1.84</v>
      </c>
      <c r="CQ35" s="340">
        <f>ROUND(SUMIFS(Trabajo!$V:$V,Trabajo!$E:$E,'Trab_Sectores_productivos (2)'!DF$1,Trabajo!$C:$C,'Trab_Sectores_productivos (2)'!$C35,Trabajo!$A:$A,'Trab_Sectores_productivos (2)'!$A35),2)</f>
        <v>0.12</v>
      </c>
      <c r="CR35" s="340">
        <f>ROUND(SUMIFS(Trabajo!$V:$V,Trabajo!$E:$E,'Trab_Sectores_productivos (2)'!DG$1,Trabajo!$C:$C,'Trab_Sectores_productivos (2)'!$C35,Trabajo!$A:$A,'Trab_Sectores_productivos (2)'!$A35),2)</f>
        <v>0.44</v>
      </c>
      <c r="CS35" s="340">
        <f>ROUND(SUMIFS(Trabajo!$V:$V,Trabajo!$E:$E,'Trab_Sectores_productivos (2)'!DH$1,Trabajo!$C:$C,'Trab_Sectores_productivos (2)'!$C35,Trabajo!$A:$A,'Trab_Sectores_productivos (2)'!$A35),2)</f>
        <v>0.54</v>
      </c>
      <c r="CT35" s="340">
        <f>ROUND(SUMIFS(Trabajo!$V:$V,Trabajo!$E:$E,'Trab_Sectores_productivos (2)'!DI$1,Trabajo!$C:$C,'Trab_Sectores_productivos (2)'!$C35,Trabajo!$A:$A,'Trab_Sectores_productivos (2)'!$A35),2)</f>
        <v>0.19</v>
      </c>
      <c r="CU35" s="340">
        <f>ROUND(SUMIFS(Trabajo!$V:$V,Trabajo!$E:$E,'Trab_Sectores_productivos (2)'!DJ$1,Trabajo!$C:$C,'Trab_Sectores_productivos (2)'!$C35,Trabajo!$A:$A,'Trab_Sectores_productivos (2)'!$A35),2)</f>
        <v>0.9</v>
      </c>
      <c r="CV35" s="340">
        <f>ROUND(SUMIFS(Trabajo!$V:$V,Trabajo!$E:$E,'Trab_Sectores_productivos (2)'!DK$1,Trabajo!$C:$C,'Trab_Sectores_productivos (2)'!$C35,Trabajo!$A:$A,'Trab_Sectores_productivos (2)'!$A35),2)</f>
        <v>2.0099999999999998</v>
      </c>
      <c r="CW35" s="340">
        <f>ROUND(SUMIFS(Trabajo!$V:$V,Trabajo!$E:$E,'Trab_Sectores_productivos (2)'!DL$1,Trabajo!$C:$C,'Trab_Sectores_productivos (2)'!$C35,Trabajo!$A:$A,'Trab_Sectores_productivos (2)'!$A35),2)</f>
        <v>8.77</v>
      </c>
      <c r="CX35" s="340">
        <f>ROUND(SUMIFS(Trabajo!$V:$V,Trabajo!$E:$E,'Trab_Sectores_productivos (2)'!DM$1,Trabajo!$C:$C,'Trab_Sectores_productivos (2)'!$C35,Trabajo!$A:$A,'Trab_Sectores_productivos (2)'!$A35),2)</f>
        <v>1.01</v>
      </c>
      <c r="CY35" s="340">
        <f>ROUND(SUMIFS(Trabajo!$V:$V,Trabajo!$E:$E,'Trab_Sectores_productivos (2)'!DN$1,Trabajo!$C:$C,'Trab_Sectores_productivos (2)'!$C35,Trabajo!$A:$A,'Trab_Sectores_productivos (2)'!$A35),2)</f>
        <v>0.98</v>
      </c>
      <c r="CZ35" s="340">
        <f>ROUND(SUMIFS(Trabajo!$V:$V,Trabajo!$E:$E,'Trab_Sectores_productivos (2)'!DO$1,Trabajo!$C:$C,'Trab_Sectores_productivos (2)'!$C35,Trabajo!$A:$A,'Trab_Sectores_productivos (2)'!$A35),2)</f>
        <v>1.24</v>
      </c>
      <c r="DA35" s="340">
        <f>ROUND(SUMIFS(Trabajo!$V:$V,Trabajo!$E:$E,'Trab_Sectores_productivos (2)'!DP$1,Trabajo!$C:$C,'Trab_Sectores_productivos (2)'!$C35,Trabajo!$A:$A,'Trab_Sectores_productivos (2)'!$A35),2)</f>
        <v>0.44</v>
      </c>
      <c r="DB35" s="340">
        <f>ROUND(SUMIFS(Trabajo!$V:$V,Trabajo!$E:$E,'Trab_Sectores_productivos (2)'!DQ$1,Trabajo!$C:$C,'Trab_Sectores_productivos (2)'!$C35,Trabajo!$A:$A,'Trab_Sectores_productivos (2)'!$A35),2)</f>
        <v>0.92</v>
      </c>
      <c r="DC35" s="340">
        <f>ROUND(SUMIFS(Trabajo!$V:$V,Trabajo!$E:$E,'Trab_Sectores_productivos (2)'!DR$1,Trabajo!$C:$C,'Trab_Sectores_productivos (2)'!$C35,Trabajo!$A:$A,'Trab_Sectores_productivos (2)'!$A35),2)</f>
        <v>0.17</v>
      </c>
      <c r="DD35" s="340">
        <f>ROUND(SUMIFS(Trabajo!$V:$V,Trabajo!$E:$E,'Trab_Sectores_productivos (2)'!DS$1,Trabajo!$C:$C,'Trab_Sectores_productivos (2)'!$C35,Trabajo!$A:$A,'Trab_Sectores_productivos (2)'!$A35),2)</f>
        <v>0.17</v>
      </c>
    </row>
    <row r="36" spans="1:108">
      <c r="A36" s="137">
        <v>2015</v>
      </c>
      <c r="B36" s="137">
        <v>11</v>
      </c>
      <c r="C36" s="137" t="s">
        <v>129</v>
      </c>
      <c r="D36" s="340">
        <f>ROUND(SUMIFS(Trabajo!$P:$P,Trabajo!$E:$E,'Trab_Sectores_productivos (2)'!DE$1,Trabajo!$C:$C,'Trab_Sectores_productivos (2)'!$C36,Trabajo!$A:$A,'Trab_Sectores_productivos (2)'!$A36),2)</f>
        <v>25.17</v>
      </c>
      <c r="E36" s="340">
        <f>ROUND(SUMIFS(Trabajo!$P:$P,Trabajo!$E:$E,'Trab_Sectores_productivos (2)'!DF$1,Trabajo!$C:$C,'Trab_Sectores_productivos (2)'!$C36,Trabajo!$A:$A,'Trab_Sectores_productivos (2)'!$A36),2)</f>
        <v>1.53</v>
      </c>
      <c r="F36" s="340">
        <f>ROUND(SUMIFS(Trabajo!$P:$P,Trabajo!$E:$E,'Trab_Sectores_productivos (2)'!DG$1,Trabajo!$C:$C,'Trab_Sectores_productivos (2)'!$C36,Trabajo!$A:$A,'Trab_Sectores_productivos (2)'!$A36),2)</f>
        <v>5.64</v>
      </c>
      <c r="G36" s="340">
        <f>ROUND(SUMIFS(Trabajo!$P:$P,Trabajo!$E:$E,'Trab_Sectores_productivos (2)'!DH$1,Trabajo!$C:$C,'Trab_Sectores_productivos (2)'!$C36,Trabajo!$A:$A,'Trab_Sectores_productivos (2)'!$A36),2)</f>
        <v>7.32</v>
      </c>
      <c r="H36" s="340">
        <f>ROUND(SUMIFS(Trabajo!$P:$P,Trabajo!$E:$E,'Trab_Sectores_productivos (2)'!DI$1,Trabajo!$C:$C,'Trab_Sectores_productivos (2)'!$C36,Trabajo!$A:$A,'Trab_Sectores_productivos (2)'!$A36),2)</f>
        <v>3.02</v>
      </c>
      <c r="I36" s="340">
        <f>ROUND(SUMIFS(Trabajo!$P:$P,Trabajo!$E:$E,'Trab_Sectores_productivos (2)'!DJ$1,Trabajo!$C:$C,'Trab_Sectores_productivos (2)'!$C36,Trabajo!$A:$A,'Trab_Sectores_productivos (2)'!$A36),2)</f>
        <v>11.43</v>
      </c>
      <c r="J36" s="340">
        <f>ROUND(SUMIFS(Trabajo!$P:$P,Trabajo!$E:$E,'Trab_Sectores_productivos (2)'!DK$1,Trabajo!$C:$C,'Trab_Sectores_productivos (2)'!$C36,Trabajo!$A:$A,'Trab_Sectores_productivos (2)'!$A36),2)</f>
        <v>25.4</v>
      </c>
      <c r="K36" s="340">
        <f>ROUND(SUMIFS(Trabajo!$P:$P,Trabajo!$E:$E,'Trab_Sectores_productivos (2)'!DL$1,Trabajo!$C:$C,'Trab_Sectores_productivos (2)'!$C36,Trabajo!$A:$A,'Trab_Sectores_productivos (2)'!$A36),2)</f>
        <v>106.63</v>
      </c>
      <c r="L36" s="340">
        <f>ROUND(SUMIFS(Trabajo!$P:$P,Trabajo!$E:$E,'Trab_Sectores_productivos (2)'!DM$1,Trabajo!$C:$C,'Trab_Sectores_productivos (2)'!$C36,Trabajo!$A:$A,'Trab_Sectores_productivos (2)'!$A36),2)</f>
        <v>12.28</v>
      </c>
      <c r="M36" s="340">
        <f>ROUND(SUMIFS(Trabajo!$P:$P,Trabajo!$E:$E,'Trab_Sectores_productivos (2)'!DN$1,Trabajo!$C:$C,'Trab_Sectores_productivos (2)'!$C36,Trabajo!$A:$A,'Trab_Sectores_productivos (2)'!$A36),2)</f>
        <v>13.03</v>
      </c>
      <c r="N36" s="340">
        <f>ROUND(SUMIFS(Trabajo!$P:$P,Trabajo!$E:$E,'Trab_Sectores_productivos (2)'!DO$1,Trabajo!$C:$C,'Trab_Sectores_productivos (2)'!$C36,Trabajo!$A:$A,'Trab_Sectores_productivos (2)'!$A36),2)</f>
        <v>14.82</v>
      </c>
      <c r="O36" s="340">
        <f>ROUND(SUMIFS(Trabajo!$P:$P,Trabajo!$E:$E,'Trab_Sectores_productivos (2)'!DP$1,Trabajo!$C:$C,'Trab_Sectores_productivos (2)'!$C36,Trabajo!$A:$A,'Trab_Sectores_productivos (2)'!$A36),2)</f>
        <v>5.65</v>
      </c>
      <c r="P36" s="340">
        <f>ROUND(SUMIFS(Trabajo!$P:$P,Trabajo!$E:$E,'Trab_Sectores_productivos (2)'!DQ$1,Trabajo!$C:$C,'Trab_Sectores_productivos (2)'!$C36,Trabajo!$A:$A,'Trab_Sectores_productivos (2)'!$A36),2)</f>
        <v>11.95</v>
      </c>
      <c r="Q36" s="340">
        <f>ROUND(SUMIFS(Trabajo!$P:$P,Trabajo!$E:$E,'Trab_Sectores_productivos (2)'!DR$1,Trabajo!$C:$C,'Trab_Sectores_productivos (2)'!$C36,Trabajo!$A:$A,'Trab_Sectores_productivos (2)'!$A36),2)</f>
        <v>2.4500000000000002</v>
      </c>
      <c r="R36" s="340">
        <f>ROUND(SUMIFS(Trabajo!$P:$P,Trabajo!$E:$E,'Trab_Sectores_productivos (2)'!DS$1,Trabajo!$C:$C,'Trab_Sectores_productivos (2)'!$C36,Trabajo!$A:$A,'Trab_Sectores_productivos (2)'!$A36),2)</f>
        <v>2.33</v>
      </c>
      <c r="S36" s="341">
        <f>ROUND(SUMIFS(Trabajo!$Q:$Q,Trabajo!$E:$E,'Trab_Sectores_productivos (2)'!DE$1,Trabajo!$C:$C,'Trab_Sectores_productivos (2)'!$C36,Trabajo!$A:$A,'Trab_Sectores_productivos (2)'!$A36),2)</f>
        <v>12.68</v>
      </c>
      <c r="T36" s="341">
        <f>ROUND(SUMIFS(Trabajo!$Q:$Q,Trabajo!$E:$E,'Trab_Sectores_productivos (2)'!DF$1,Trabajo!$C:$C,'Trab_Sectores_productivos (2)'!$C36,Trabajo!$A:$A,'Trab_Sectores_productivos (2)'!$A36),2)</f>
        <v>0.77</v>
      </c>
      <c r="U36" s="341">
        <f>ROUND(SUMIFS(Trabajo!$Q:$Q,Trabajo!$E:$E,'Trab_Sectores_productivos (2)'!DG$1,Trabajo!$C:$C,'Trab_Sectores_productivos (2)'!$C36,Trabajo!$A:$A,'Trab_Sectores_productivos (2)'!$A36),2)</f>
        <v>2.84</v>
      </c>
      <c r="V36" s="341">
        <f>ROUND(SUMIFS(Trabajo!$Q:$Q,Trabajo!$E:$E,'Trab_Sectores_productivos (2)'!DH$1,Trabajo!$C:$C,'Trab_Sectores_productivos (2)'!$C36,Trabajo!$A:$A,'Trab_Sectores_productivos (2)'!$A36),2)</f>
        <v>3.69</v>
      </c>
      <c r="W36" s="341">
        <f>ROUND(SUMIFS(Trabajo!$Q:$Q,Trabajo!$E:$E,'Trab_Sectores_productivos (2)'!DI$1,Trabajo!$C:$C,'Trab_Sectores_productivos (2)'!$C36,Trabajo!$A:$A,'Trab_Sectores_productivos (2)'!$A36),2)</f>
        <v>1.52</v>
      </c>
      <c r="X36" s="341">
        <f>ROUND(SUMIFS(Trabajo!$Q:$Q,Trabajo!$E:$E,'Trab_Sectores_productivos (2)'!DJ$1,Trabajo!$C:$C,'Trab_Sectores_productivos (2)'!$C36,Trabajo!$A:$A,'Trab_Sectores_productivos (2)'!$A36),2)</f>
        <v>5.76</v>
      </c>
      <c r="Y36" s="341">
        <f>ROUND(SUMIFS(Trabajo!$Q:$Q,Trabajo!$E:$E,'Trab_Sectores_productivos (2)'!DK$1,Trabajo!$C:$C,'Trab_Sectores_productivos (2)'!$C36,Trabajo!$A:$A,'Trab_Sectores_productivos (2)'!$A36),2)</f>
        <v>12.8</v>
      </c>
      <c r="Z36" s="341">
        <f>ROUND(SUMIFS(Trabajo!$Q:$Q,Trabajo!$E:$E,'Trab_Sectores_productivos (2)'!DL$1,Trabajo!$C:$C,'Trab_Sectores_productivos (2)'!$C36,Trabajo!$A:$A,'Trab_Sectores_productivos (2)'!$A36),2)</f>
        <v>53.75</v>
      </c>
      <c r="AA36" s="341">
        <f>ROUND(SUMIFS(Trabajo!$Q:$Q,Trabajo!$E:$E,'Trab_Sectores_productivos (2)'!DM$1,Trabajo!$C:$C,'Trab_Sectores_productivos (2)'!$C36,Trabajo!$A:$A,'Trab_Sectores_productivos (2)'!$A36),2)</f>
        <v>6.19</v>
      </c>
      <c r="AB36" s="341">
        <f>ROUND(SUMIFS(Trabajo!$Q:$Q,Trabajo!$E:$E,'Trab_Sectores_productivos (2)'!DN$1,Trabajo!$C:$C,'Trab_Sectores_productivos (2)'!$C36,Trabajo!$A:$A,'Trab_Sectores_productivos (2)'!$A36),2)</f>
        <v>6.57</v>
      </c>
      <c r="AC36" s="341">
        <f>ROUND(SUMIFS(Trabajo!$Q:$Q,Trabajo!$E:$E,'Trab_Sectores_productivos (2)'!DO$1,Trabajo!$C:$C,'Trab_Sectores_productivos (2)'!$C36,Trabajo!$A:$A,'Trab_Sectores_productivos (2)'!$A36),2)</f>
        <v>7.47</v>
      </c>
      <c r="AD36" s="341">
        <f>ROUND(SUMIFS(Trabajo!$Q:$Q,Trabajo!$E:$E,'Trab_Sectores_productivos (2)'!DP$1,Trabajo!$C:$C,'Trab_Sectores_productivos (2)'!$C36,Trabajo!$A:$A,'Trab_Sectores_productivos (2)'!$A36),2)</f>
        <v>2.85</v>
      </c>
      <c r="AE36" s="341">
        <f>ROUND(SUMIFS(Trabajo!$Q:$Q,Trabajo!$E:$E,'Trab_Sectores_productivos (2)'!DQ$1,Trabajo!$C:$C,'Trab_Sectores_productivos (2)'!$C36,Trabajo!$A:$A,'Trab_Sectores_productivos (2)'!$A36),2)</f>
        <v>6.02</v>
      </c>
      <c r="AF36" s="341">
        <f>ROUND(SUMIFS(Trabajo!$Q:$Q,Trabajo!$E:$E,'Trab_Sectores_productivos (2)'!DR$1,Trabajo!$C:$C,'Trab_Sectores_productivos (2)'!$C36,Trabajo!$A:$A,'Trab_Sectores_productivos (2)'!$A36),2)</f>
        <v>1.23</v>
      </c>
      <c r="AG36" s="341">
        <f>ROUND(SUMIFS(Trabajo!$Q:$Q,Trabajo!$E:$E,'Trab_Sectores_productivos (2)'!DS$1,Trabajo!$C:$C,'Trab_Sectores_productivos (2)'!$C36,Trabajo!$A:$A,'Trab_Sectores_productivos (2)'!$A36),2)</f>
        <v>1.17</v>
      </c>
      <c r="AH36" s="340">
        <f>ROUND(SUMIFS(Trabajo!$R:$R,Trabajo!$E:$E,'Trab_Sectores_productivos (2)'!DE$1,Trabajo!$C:$C,'Trab_Sectores_productivos (2)'!$C36,Trabajo!$A:$A,'Trab_Sectores_productivos (2)'!$A36),2)</f>
        <v>9.81</v>
      </c>
      <c r="AI36" s="340">
        <f>ROUND(SUMIFS(Trabajo!$R:$R,Trabajo!$E:$E,'Trab_Sectores_productivos (2)'!DF$1,Trabajo!$C:$C,'Trab_Sectores_productivos (2)'!$C36,Trabajo!$A:$A,'Trab_Sectores_productivos (2)'!$A36),2)</f>
        <v>0.59</v>
      </c>
      <c r="AJ36" s="340">
        <f>ROUND(SUMIFS(Trabajo!$R:$R,Trabajo!$E:$E,'Trab_Sectores_productivos (2)'!DG$1,Trabajo!$C:$C,'Trab_Sectores_productivos (2)'!$C36,Trabajo!$A:$A,'Trab_Sectores_productivos (2)'!$A36),2)</f>
        <v>2.2000000000000002</v>
      </c>
      <c r="AK36" s="340">
        <f>ROUND(SUMIFS(Trabajo!$R:$R,Trabajo!$E:$E,'Trab_Sectores_productivos (2)'!DH$1,Trabajo!$C:$C,'Trab_Sectores_productivos (2)'!$C36,Trabajo!$A:$A,'Trab_Sectores_productivos (2)'!$A36),2)</f>
        <v>2.85</v>
      </c>
      <c r="AL36" s="340">
        <f>ROUND(SUMIFS(Trabajo!$R:$R,Trabajo!$E:$E,'Trab_Sectores_productivos (2)'!DI$1,Trabajo!$C:$C,'Trab_Sectores_productivos (2)'!$C36,Trabajo!$A:$A,'Trab_Sectores_productivos (2)'!$A36),2)</f>
        <v>1.18</v>
      </c>
      <c r="AM36" s="340">
        <f>ROUND(SUMIFS(Trabajo!$R:$R,Trabajo!$E:$E,'Trab_Sectores_productivos (2)'!DJ$1,Trabajo!$C:$C,'Trab_Sectores_productivos (2)'!$C36,Trabajo!$A:$A,'Trab_Sectores_productivos (2)'!$A36),2)</f>
        <v>4.45</v>
      </c>
      <c r="AN36" s="340">
        <f>ROUND(SUMIFS(Trabajo!$R:$R,Trabajo!$E:$E,'Trab_Sectores_productivos (2)'!DK$1,Trabajo!$C:$C,'Trab_Sectores_productivos (2)'!$C36,Trabajo!$A:$A,'Trab_Sectores_productivos (2)'!$A36),2)</f>
        <v>9.9</v>
      </c>
      <c r="AO36" s="340">
        <f>ROUND(SUMIFS(Trabajo!$R:$R,Trabajo!$E:$E,'Trab_Sectores_productivos (2)'!DL$1,Trabajo!$C:$C,'Trab_Sectores_productivos (2)'!$C36,Trabajo!$A:$A,'Trab_Sectores_productivos (2)'!$A36),2)</f>
        <v>41.55</v>
      </c>
      <c r="AP36" s="340">
        <f>ROUND(SUMIFS(Trabajo!$R:$R,Trabajo!$E:$E,'Trab_Sectores_productivos (2)'!DM$1,Trabajo!$C:$C,'Trab_Sectores_productivos (2)'!$C36,Trabajo!$A:$A,'Trab_Sectores_productivos (2)'!$A36),2)</f>
        <v>4.79</v>
      </c>
      <c r="AQ36" s="340">
        <f>ROUND(SUMIFS(Trabajo!$R:$R,Trabajo!$E:$E,'Trab_Sectores_productivos (2)'!DN$1,Trabajo!$C:$C,'Trab_Sectores_productivos (2)'!$C36,Trabajo!$A:$A,'Trab_Sectores_productivos (2)'!$A36),2)</f>
        <v>5.08</v>
      </c>
      <c r="AR36" s="340">
        <f>ROUND(SUMIFS(Trabajo!$R:$R,Trabajo!$E:$E,'Trab_Sectores_productivos (2)'!DO$1,Trabajo!$C:$C,'Trab_Sectores_productivos (2)'!$C36,Trabajo!$A:$A,'Trab_Sectores_productivos (2)'!$A36),2)</f>
        <v>5.78</v>
      </c>
      <c r="AS36" s="340">
        <f>ROUND(SUMIFS(Trabajo!$R:$R,Trabajo!$E:$E,'Trab_Sectores_productivos (2)'!DP$1,Trabajo!$C:$C,'Trab_Sectores_productivos (2)'!$C36,Trabajo!$A:$A,'Trab_Sectores_productivos (2)'!$A36),2)</f>
        <v>2.2000000000000002</v>
      </c>
      <c r="AT36" s="340">
        <f>ROUND(SUMIFS(Trabajo!$R:$R,Trabajo!$E:$E,'Trab_Sectores_productivos (2)'!DQ$1,Trabajo!$C:$C,'Trab_Sectores_productivos (2)'!$C36,Trabajo!$A:$A,'Trab_Sectores_productivos (2)'!$A36),2)</f>
        <v>4.66</v>
      </c>
      <c r="AU36" s="340">
        <f>ROUND(SUMIFS(Trabajo!$R:$R,Trabajo!$E:$E,'Trab_Sectores_productivos (2)'!DR$1,Trabajo!$C:$C,'Trab_Sectores_productivos (2)'!$C36,Trabajo!$A:$A,'Trab_Sectores_productivos (2)'!$A36),2)</f>
        <v>0.95</v>
      </c>
      <c r="AV36" s="340">
        <f>ROUND(SUMIFS(Trabajo!$R:$R,Trabajo!$E:$E,'Trab_Sectores_productivos (2)'!DS$1,Trabajo!$C:$C,'Trab_Sectores_productivos (2)'!$C36,Trabajo!$A:$A,'Trab_Sectores_productivos (2)'!$A36),2)</f>
        <v>0.91</v>
      </c>
      <c r="AW36" s="341">
        <f>ROUND(SUMIFS(Trabajo!$S:$S,Trabajo!$E:$E,'Trab_Sectores_productivos (2)'!DE$1,Trabajo!$C:$C,'Trab_Sectores_productivos (2)'!$C36,Trabajo!$A:$A,'Trab_Sectores_productivos (2)'!$A36),2)</f>
        <v>0.59</v>
      </c>
      <c r="AX36" s="341">
        <f>ROUND(SUMIFS(Trabajo!$S:$S,Trabajo!$E:$E,'Trab_Sectores_productivos (2)'!DF$1,Trabajo!$C:$C,'Trab_Sectores_productivos (2)'!$C36,Trabajo!$A:$A,'Trab_Sectores_productivos (2)'!$A36),2)</f>
        <v>0.04</v>
      </c>
      <c r="AY36" s="341">
        <f>ROUND(SUMIFS(Trabajo!$S:$S,Trabajo!$E:$E,'Trab_Sectores_productivos (2)'!DG$1,Trabajo!$C:$C,'Trab_Sectores_productivos (2)'!$C36,Trabajo!$A:$A,'Trab_Sectores_productivos (2)'!$A36),2)</f>
        <v>0.13</v>
      </c>
      <c r="AZ36" s="341">
        <f>ROUND(SUMIFS(Trabajo!$S:$S,Trabajo!$E:$E,'Trab_Sectores_productivos (2)'!DH$1,Trabajo!$C:$C,'Trab_Sectores_productivos (2)'!$C36,Trabajo!$A:$A,'Trab_Sectores_productivos (2)'!$A36),2)</f>
        <v>0.17</v>
      </c>
      <c r="BA36" s="341">
        <f>ROUND(SUMIFS(Trabajo!$S:$S,Trabajo!$E:$E,'Trab_Sectores_productivos (2)'!DI$1,Trabajo!$C:$C,'Trab_Sectores_productivos (2)'!$C36,Trabajo!$A:$A,'Trab_Sectores_productivos (2)'!$A36),2)</f>
        <v>7.0000000000000007E-2</v>
      </c>
      <c r="BB36" s="341">
        <f>ROUND(SUMIFS(Trabajo!$S:$S,Trabajo!$E:$E,'Trab_Sectores_productivos (2)'!DJ$1,Trabajo!$C:$C,'Trab_Sectores_productivos (2)'!$C36,Trabajo!$A:$A,'Trab_Sectores_productivos (2)'!$A36),2)</f>
        <v>0.27</v>
      </c>
      <c r="BC36" s="341">
        <f>ROUND(SUMIFS(Trabajo!$S:$S,Trabajo!$E:$E,'Trab_Sectores_productivos (2)'!DK$1,Trabajo!$C:$C,'Trab_Sectores_productivos (2)'!$C36,Trabajo!$A:$A,'Trab_Sectores_productivos (2)'!$A36),2)</f>
        <v>0.6</v>
      </c>
      <c r="BD36" s="341">
        <f>ROUND(SUMIFS(Trabajo!$S:$S,Trabajo!$E:$E,'Trab_Sectores_productivos (2)'!DL$1,Trabajo!$C:$C,'Trab_Sectores_productivos (2)'!$C36,Trabajo!$A:$A,'Trab_Sectores_productivos (2)'!$A36),2)</f>
        <v>2.5099999999999998</v>
      </c>
      <c r="BE36" s="341">
        <f>ROUND(SUMIFS(Trabajo!$S:$S,Trabajo!$E:$E,'Trab_Sectores_productivos (2)'!DM$1,Trabajo!$C:$C,'Trab_Sectores_productivos (2)'!$C36,Trabajo!$A:$A,'Trab_Sectores_productivos (2)'!$A36),2)</f>
        <v>0.28999999999999998</v>
      </c>
      <c r="BF36" s="341">
        <f>ROUND(SUMIFS(Trabajo!$S:$S,Trabajo!$E:$E,'Trab_Sectores_productivos (2)'!DN$1,Trabajo!$C:$C,'Trab_Sectores_productivos (2)'!$C36,Trabajo!$A:$A,'Trab_Sectores_productivos (2)'!$A36),2)</f>
        <v>0.31</v>
      </c>
      <c r="BG36" s="341">
        <f>ROUND(SUMIFS(Trabajo!$S:$S,Trabajo!$E:$E,'Trab_Sectores_productivos (2)'!DO$1,Trabajo!$C:$C,'Trab_Sectores_productivos (2)'!$C36,Trabajo!$A:$A,'Trab_Sectores_productivos (2)'!$A36),2)</f>
        <v>0.35</v>
      </c>
      <c r="BH36" s="341">
        <f>ROUND(SUMIFS(Trabajo!$S:$S,Trabajo!$E:$E,'Trab_Sectores_productivos (2)'!DP$1,Trabajo!$C:$C,'Trab_Sectores_productivos (2)'!$C36,Trabajo!$A:$A,'Trab_Sectores_productivos (2)'!$A36),2)</f>
        <v>0.13</v>
      </c>
      <c r="BI36" s="341">
        <f>ROUND(SUMIFS(Trabajo!$S:$S,Trabajo!$E:$E,'Trab_Sectores_productivos (2)'!DQ$1,Trabajo!$C:$C,'Trab_Sectores_productivos (2)'!$C36,Trabajo!$A:$A,'Trab_Sectores_productivos (2)'!$A36),2)</f>
        <v>0.28000000000000003</v>
      </c>
      <c r="BJ36" s="341">
        <f>ROUND(SUMIFS(Trabajo!$S:$S,Trabajo!$E:$E,'Trab_Sectores_productivos (2)'!DR$1,Trabajo!$C:$C,'Trab_Sectores_productivos (2)'!$C36,Trabajo!$A:$A,'Trab_Sectores_productivos (2)'!$A36),2)</f>
        <v>0.06</v>
      </c>
      <c r="BK36" s="341">
        <f>ROUND(SUMIFS(Trabajo!$S:$S,Trabajo!$E:$E,'Trab_Sectores_productivos (2)'!DS$1,Trabajo!$C:$C,'Trab_Sectores_productivos (2)'!$C36,Trabajo!$A:$A,'Trab_Sectores_productivos (2)'!$A36),2)</f>
        <v>0.05</v>
      </c>
      <c r="BL36" s="340">
        <f>ROUND(SUMIFS(Trabajo!$T:$T,Trabajo!$E:$E,'Trab_Sectores_productivos (2)'!DE$1,Trabajo!$C:$C,'Trab_Sectores_productivos (2)'!$C36,Trabajo!$A:$A,'Trab_Sectores_productivos (2)'!$A36),2)</f>
        <v>0.14000000000000001</v>
      </c>
      <c r="BM36" s="340">
        <f>ROUND(SUMIFS(Trabajo!$T:$T,Trabajo!$E:$E,'Trab_Sectores_productivos (2)'!DF$1,Trabajo!$C:$C,'Trab_Sectores_productivos (2)'!$C36,Trabajo!$A:$A,'Trab_Sectores_productivos (2)'!$A36),2)</f>
        <v>0.01</v>
      </c>
      <c r="BN36" s="340">
        <f>ROUND(SUMIFS(Trabajo!$T:$T,Trabajo!$E:$E,'Trab_Sectores_productivos (2)'!DG$1,Trabajo!$C:$C,'Trab_Sectores_productivos (2)'!$C36,Trabajo!$A:$A,'Trab_Sectores_productivos (2)'!$A36),2)</f>
        <v>0.03</v>
      </c>
      <c r="BO36" s="340">
        <f>ROUND(SUMIFS(Trabajo!$T:$T,Trabajo!$E:$E,'Trab_Sectores_productivos (2)'!DH$1,Trabajo!$C:$C,'Trab_Sectores_productivos (2)'!$C36,Trabajo!$A:$A,'Trab_Sectores_productivos (2)'!$A36),2)</f>
        <v>0.04</v>
      </c>
      <c r="BP36" s="340">
        <f>ROUND(SUMIFS(Trabajo!$T:$T,Trabajo!$E:$E,'Trab_Sectores_productivos (2)'!DI$1,Trabajo!$C:$C,'Trab_Sectores_productivos (2)'!$C36,Trabajo!$A:$A,'Trab_Sectores_productivos (2)'!$A36),2)</f>
        <v>0.02</v>
      </c>
      <c r="BQ36" s="340">
        <f>ROUND(SUMIFS(Trabajo!$T:$T,Trabajo!$E:$E,'Trab_Sectores_productivos (2)'!DJ$1,Trabajo!$C:$C,'Trab_Sectores_productivos (2)'!$C36,Trabajo!$A:$A,'Trab_Sectores_productivos (2)'!$A36),2)</f>
        <v>0.06</v>
      </c>
      <c r="BR36" s="340">
        <f>ROUND(SUMIFS(Trabajo!$T:$T,Trabajo!$E:$E,'Trab_Sectores_productivos (2)'!DK$1,Trabajo!$C:$C,'Trab_Sectores_productivos (2)'!$C36,Trabajo!$A:$A,'Trab_Sectores_productivos (2)'!$A36),2)</f>
        <v>0.14000000000000001</v>
      </c>
      <c r="BS36" s="340">
        <f>ROUND(SUMIFS(Trabajo!$T:$T,Trabajo!$E:$E,'Trab_Sectores_productivos (2)'!DL$1,Trabajo!$C:$C,'Trab_Sectores_productivos (2)'!$C36,Trabajo!$A:$A,'Trab_Sectores_productivos (2)'!$A36),2)</f>
        <v>0.57999999999999996</v>
      </c>
      <c r="BT36" s="340">
        <f>ROUND(SUMIFS(Trabajo!$T:$T,Trabajo!$E:$E,'Trab_Sectores_productivos (2)'!DM$1,Trabajo!$C:$C,'Trab_Sectores_productivos (2)'!$C36,Trabajo!$A:$A,'Trab_Sectores_productivos (2)'!$A36),2)</f>
        <v>7.0000000000000007E-2</v>
      </c>
      <c r="BU36" s="340">
        <f>ROUND(SUMIFS(Trabajo!$T:$T,Trabajo!$E:$E,'Trab_Sectores_productivos (2)'!DN$1,Trabajo!$C:$C,'Trab_Sectores_productivos (2)'!$C36,Trabajo!$A:$A,'Trab_Sectores_productivos (2)'!$A36),2)</f>
        <v>7.0000000000000007E-2</v>
      </c>
      <c r="BV36" s="340">
        <f>ROUND(SUMIFS(Trabajo!$T:$T,Trabajo!$E:$E,'Trab_Sectores_productivos (2)'!DO$1,Trabajo!$C:$C,'Trab_Sectores_productivos (2)'!$C36,Trabajo!$A:$A,'Trab_Sectores_productivos (2)'!$A36),2)</f>
        <v>0.08</v>
      </c>
      <c r="BW36" s="340">
        <f>ROUND(SUMIFS(Trabajo!$T:$T,Trabajo!$E:$E,'Trab_Sectores_productivos (2)'!DP$1,Trabajo!$C:$C,'Trab_Sectores_productivos (2)'!$C36,Trabajo!$A:$A,'Trab_Sectores_productivos (2)'!$A36),2)</f>
        <v>0.03</v>
      </c>
      <c r="BX36" s="340">
        <f>ROUND(SUMIFS(Trabajo!$T:$T,Trabajo!$E:$E,'Trab_Sectores_productivos (2)'!DQ$1,Trabajo!$C:$C,'Trab_Sectores_productivos (2)'!$C36,Trabajo!$A:$A,'Trab_Sectores_productivos (2)'!$A36),2)</f>
        <v>0.06</v>
      </c>
      <c r="BY36" s="340">
        <f>ROUND(SUMIFS(Trabajo!$T:$T,Trabajo!$E:$E,'Trab_Sectores_productivos (2)'!DR$1,Trabajo!$C:$C,'Trab_Sectores_productivos (2)'!$C36,Trabajo!$A:$A,'Trab_Sectores_productivos (2)'!$A36),2)</f>
        <v>0.01</v>
      </c>
      <c r="BZ36" s="340">
        <f>ROUND(SUMIFS(Trabajo!$T:$T,Trabajo!$E:$E,'Trab_Sectores_productivos (2)'!DS$1,Trabajo!$C:$C,'Trab_Sectores_productivos (2)'!$C36,Trabajo!$A:$A,'Trab_Sectores_productivos (2)'!$A36),2)</f>
        <v>0.01</v>
      </c>
      <c r="CA36" s="341">
        <f>ROUND(SUMIFS(Trabajo!$U:$U,Trabajo!$E:$E,'Trab_Sectores_productivos (2)'!DE$1,Trabajo!$C:$C,'Trab_Sectores_productivos (2)'!$C36,Trabajo!$A:$A,'Trab_Sectores_productivos (2)'!$A36),2)</f>
        <v>21.05</v>
      </c>
      <c r="CB36" s="341">
        <f>ROUND(SUMIFS(Trabajo!$U:$U,Trabajo!$E:$E,'Trab_Sectores_productivos (2)'!DF$1,Trabajo!$C:$C,'Trab_Sectores_productivos (2)'!$C36,Trabajo!$A:$A,'Trab_Sectores_productivos (2)'!$A36),2)</f>
        <v>1.28</v>
      </c>
      <c r="CC36" s="341">
        <f>ROUND(SUMIFS(Trabajo!$U:$U,Trabajo!$E:$E,'Trab_Sectores_productivos (2)'!DG$1,Trabajo!$C:$C,'Trab_Sectores_productivos (2)'!$C36,Trabajo!$A:$A,'Trab_Sectores_productivos (2)'!$A36),2)</f>
        <v>4.72</v>
      </c>
      <c r="CD36" s="341">
        <f>ROUND(SUMIFS(Trabajo!$U:$U,Trabajo!$E:$E,'Trab_Sectores_productivos (2)'!DH$1,Trabajo!$C:$C,'Trab_Sectores_productivos (2)'!$C36,Trabajo!$A:$A,'Trab_Sectores_productivos (2)'!$A36),2)</f>
        <v>6.12</v>
      </c>
      <c r="CE36" s="341">
        <f>ROUND(SUMIFS(Trabajo!$U:$U,Trabajo!$E:$E,'Trab_Sectores_productivos (2)'!DI$1,Trabajo!$C:$C,'Trab_Sectores_productivos (2)'!$C36,Trabajo!$A:$A,'Trab_Sectores_productivos (2)'!$A36),2)</f>
        <v>2.52</v>
      </c>
      <c r="CF36" s="341">
        <f>ROUND(SUMIFS(Trabajo!$U:$U,Trabajo!$E:$E,'Trab_Sectores_productivos (2)'!DJ$1,Trabajo!$C:$C,'Trab_Sectores_productivos (2)'!$C36,Trabajo!$A:$A,'Trab_Sectores_productivos (2)'!$A36),2)</f>
        <v>9.56</v>
      </c>
      <c r="CG36" s="341">
        <f>ROUND(SUMIFS(Trabajo!$U:$U,Trabajo!$E:$E,'Trab_Sectores_productivos (2)'!DK$1,Trabajo!$C:$C,'Trab_Sectores_productivos (2)'!$C36,Trabajo!$A:$A,'Trab_Sectores_productivos (2)'!$A36),2)</f>
        <v>21.24</v>
      </c>
      <c r="CH36" s="341">
        <f>ROUND(SUMIFS(Trabajo!$U:$U,Trabajo!$E:$E,'Trab_Sectores_productivos (2)'!DL$1,Trabajo!$C:$C,'Trab_Sectores_productivos (2)'!$C36,Trabajo!$A:$A,'Trab_Sectores_productivos (2)'!$A36),2)</f>
        <v>89.2</v>
      </c>
      <c r="CI36" s="341">
        <f>ROUND(SUMIFS(Trabajo!$U:$U,Trabajo!$E:$E,'Trab_Sectores_productivos (2)'!DM$1,Trabajo!$C:$C,'Trab_Sectores_productivos (2)'!$C36,Trabajo!$A:$A,'Trab_Sectores_productivos (2)'!$A36),2)</f>
        <v>10.27</v>
      </c>
      <c r="CJ36" s="341">
        <f>ROUND(SUMIFS(Trabajo!$U:$U,Trabajo!$E:$E,'Trab_Sectores_productivos (2)'!DN$1,Trabajo!$C:$C,'Trab_Sectores_productivos (2)'!$C36,Trabajo!$A:$A,'Trab_Sectores_productivos (2)'!$A36),2)</f>
        <v>10.9</v>
      </c>
      <c r="CK36" s="341">
        <f>ROUND(SUMIFS(Trabajo!$U:$U,Trabajo!$E:$E,'Trab_Sectores_productivos (2)'!DO$1,Trabajo!$C:$C,'Trab_Sectores_productivos (2)'!$C36,Trabajo!$A:$A,'Trab_Sectores_productivos (2)'!$A36),2)</f>
        <v>12.4</v>
      </c>
      <c r="CL36" s="341">
        <f>ROUND(SUMIFS(Trabajo!$U:$U,Trabajo!$E:$E,'Trab_Sectores_productivos (2)'!DP$1,Trabajo!$C:$C,'Trab_Sectores_productivos (2)'!$C36,Trabajo!$A:$A,'Trab_Sectores_productivos (2)'!$A36),2)</f>
        <v>4.7300000000000004</v>
      </c>
      <c r="CM36" s="341">
        <f>ROUND(SUMIFS(Trabajo!$U:$U,Trabajo!$E:$E,'Trab_Sectores_productivos (2)'!DQ$1,Trabajo!$C:$C,'Trab_Sectores_productivos (2)'!$C36,Trabajo!$A:$A,'Trab_Sectores_productivos (2)'!$A36),2)</f>
        <v>9.99</v>
      </c>
      <c r="CN36" s="341">
        <f>ROUND(SUMIFS(Trabajo!$U:$U,Trabajo!$E:$E,'Trab_Sectores_productivos (2)'!DR$1,Trabajo!$C:$C,'Trab_Sectores_productivos (2)'!$C36,Trabajo!$A:$A,'Trab_Sectores_productivos (2)'!$A36),2)</f>
        <v>2.0499999999999998</v>
      </c>
      <c r="CO36" s="341">
        <f>ROUND(SUMIFS(Trabajo!$U:$U,Trabajo!$E:$E,'Trab_Sectores_productivos (2)'!DS$1,Trabajo!$C:$C,'Trab_Sectores_productivos (2)'!$C36,Trabajo!$A:$A,'Trab_Sectores_productivos (2)'!$A36),2)</f>
        <v>1.95</v>
      </c>
      <c r="CP36" s="340">
        <f>ROUND(SUMIFS(Trabajo!$V:$V,Trabajo!$E:$E,'Trab_Sectores_productivos (2)'!DE$1,Trabajo!$C:$C,'Trab_Sectores_productivos (2)'!$C36,Trabajo!$A:$A,'Trab_Sectores_productivos (2)'!$A36),2)</f>
        <v>1.98</v>
      </c>
      <c r="CQ36" s="340">
        <f>ROUND(SUMIFS(Trabajo!$V:$V,Trabajo!$E:$E,'Trab_Sectores_productivos (2)'!DF$1,Trabajo!$C:$C,'Trab_Sectores_productivos (2)'!$C36,Trabajo!$A:$A,'Trab_Sectores_productivos (2)'!$A36),2)</f>
        <v>0.12</v>
      </c>
      <c r="CR36" s="340">
        <f>ROUND(SUMIFS(Trabajo!$V:$V,Trabajo!$E:$E,'Trab_Sectores_productivos (2)'!DG$1,Trabajo!$C:$C,'Trab_Sectores_productivos (2)'!$C36,Trabajo!$A:$A,'Trab_Sectores_productivos (2)'!$A36),2)</f>
        <v>0.44</v>
      </c>
      <c r="CS36" s="340">
        <f>ROUND(SUMIFS(Trabajo!$V:$V,Trabajo!$E:$E,'Trab_Sectores_productivos (2)'!DH$1,Trabajo!$C:$C,'Trab_Sectores_productivos (2)'!$C36,Trabajo!$A:$A,'Trab_Sectores_productivos (2)'!$A36),2)</f>
        <v>0.57999999999999996</v>
      </c>
      <c r="CT36" s="340">
        <f>ROUND(SUMIFS(Trabajo!$V:$V,Trabajo!$E:$E,'Trab_Sectores_productivos (2)'!DI$1,Trabajo!$C:$C,'Trab_Sectores_productivos (2)'!$C36,Trabajo!$A:$A,'Trab_Sectores_productivos (2)'!$A36),2)</f>
        <v>0.24</v>
      </c>
      <c r="CU36" s="340">
        <f>ROUND(SUMIFS(Trabajo!$V:$V,Trabajo!$E:$E,'Trab_Sectores_productivos (2)'!DJ$1,Trabajo!$C:$C,'Trab_Sectores_productivos (2)'!$C36,Trabajo!$A:$A,'Trab_Sectores_productivos (2)'!$A36),2)</f>
        <v>0.9</v>
      </c>
      <c r="CV36" s="340">
        <f>ROUND(SUMIFS(Trabajo!$V:$V,Trabajo!$E:$E,'Trab_Sectores_productivos (2)'!DK$1,Trabajo!$C:$C,'Trab_Sectores_productivos (2)'!$C36,Trabajo!$A:$A,'Trab_Sectores_productivos (2)'!$A36),2)</f>
        <v>2</v>
      </c>
      <c r="CW36" s="340">
        <f>ROUND(SUMIFS(Trabajo!$V:$V,Trabajo!$E:$E,'Trab_Sectores_productivos (2)'!DL$1,Trabajo!$C:$C,'Trab_Sectores_productivos (2)'!$C36,Trabajo!$A:$A,'Trab_Sectores_productivos (2)'!$A36),2)</f>
        <v>8.4</v>
      </c>
      <c r="CX36" s="340">
        <f>ROUND(SUMIFS(Trabajo!$V:$V,Trabajo!$E:$E,'Trab_Sectores_productivos (2)'!DM$1,Trabajo!$C:$C,'Trab_Sectores_productivos (2)'!$C36,Trabajo!$A:$A,'Trab_Sectores_productivos (2)'!$A36),2)</f>
        <v>0.97</v>
      </c>
      <c r="CY36" s="340">
        <f>ROUND(SUMIFS(Trabajo!$V:$V,Trabajo!$E:$E,'Trab_Sectores_productivos (2)'!DN$1,Trabajo!$C:$C,'Trab_Sectores_productivos (2)'!$C36,Trabajo!$A:$A,'Trab_Sectores_productivos (2)'!$A36),2)</f>
        <v>1.03</v>
      </c>
      <c r="CZ36" s="340">
        <f>ROUND(SUMIFS(Trabajo!$V:$V,Trabajo!$E:$E,'Trab_Sectores_productivos (2)'!DO$1,Trabajo!$C:$C,'Trab_Sectores_productivos (2)'!$C36,Trabajo!$A:$A,'Trab_Sectores_productivos (2)'!$A36),2)</f>
        <v>1.17</v>
      </c>
      <c r="DA36" s="340">
        <f>ROUND(SUMIFS(Trabajo!$V:$V,Trabajo!$E:$E,'Trab_Sectores_productivos (2)'!DP$1,Trabajo!$C:$C,'Trab_Sectores_productivos (2)'!$C36,Trabajo!$A:$A,'Trab_Sectores_productivos (2)'!$A36),2)</f>
        <v>0.44</v>
      </c>
      <c r="DB36" s="340">
        <f>ROUND(SUMIFS(Trabajo!$V:$V,Trabajo!$E:$E,'Trab_Sectores_productivos (2)'!DQ$1,Trabajo!$C:$C,'Trab_Sectores_productivos (2)'!$C36,Trabajo!$A:$A,'Trab_Sectores_productivos (2)'!$A36),2)</f>
        <v>0.94</v>
      </c>
      <c r="DC36" s="340">
        <f>ROUND(SUMIFS(Trabajo!$V:$V,Trabajo!$E:$E,'Trab_Sectores_productivos (2)'!DR$1,Trabajo!$C:$C,'Trab_Sectores_productivos (2)'!$C36,Trabajo!$A:$A,'Trab_Sectores_productivos (2)'!$A36),2)</f>
        <v>0.19</v>
      </c>
      <c r="DD36" s="340">
        <f>ROUND(SUMIFS(Trabajo!$V:$V,Trabajo!$E:$E,'Trab_Sectores_productivos (2)'!DS$1,Trabajo!$C:$C,'Trab_Sectores_productivos (2)'!$C36,Trabajo!$A:$A,'Trab_Sectores_productivos (2)'!$A36),2)</f>
        <v>0.18</v>
      </c>
    </row>
    <row r="37" spans="1:108">
      <c r="A37" s="137">
        <v>2015</v>
      </c>
      <c r="B37" s="137">
        <v>12</v>
      </c>
      <c r="C37" s="137" t="s">
        <v>130</v>
      </c>
      <c r="D37" s="340">
        <f>ROUND(SUMIFS(Trabajo!$P:$P,Trabajo!$E:$E,'Trab_Sectores_productivos (2)'!DE$1,Trabajo!$C:$C,'Trab_Sectores_productivos (2)'!$C37,Trabajo!$A:$A,'Trab_Sectores_productivos (2)'!$A37),2)</f>
        <v>26.81</v>
      </c>
      <c r="E37" s="340">
        <f>ROUND(SUMIFS(Trabajo!$P:$P,Trabajo!$E:$E,'Trab_Sectores_productivos (2)'!DF$1,Trabajo!$C:$C,'Trab_Sectores_productivos (2)'!$C37,Trabajo!$A:$A,'Trab_Sectores_productivos (2)'!$A37),2)</f>
        <v>1.6</v>
      </c>
      <c r="F37" s="340">
        <f>ROUND(SUMIFS(Trabajo!$P:$P,Trabajo!$E:$E,'Trab_Sectores_productivos (2)'!DG$1,Trabajo!$C:$C,'Trab_Sectores_productivos (2)'!$C37,Trabajo!$A:$A,'Trab_Sectores_productivos (2)'!$A37),2)</f>
        <v>5.67</v>
      </c>
      <c r="G37" s="340">
        <f>ROUND(SUMIFS(Trabajo!$P:$P,Trabajo!$E:$E,'Trab_Sectores_productivos (2)'!DH$1,Trabajo!$C:$C,'Trab_Sectores_productivos (2)'!$C37,Trabajo!$A:$A,'Trab_Sectores_productivos (2)'!$A37),2)</f>
        <v>8.59</v>
      </c>
      <c r="H37" s="340">
        <f>ROUND(SUMIFS(Trabajo!$P:$P,Trabajo!$E:$E,'Trab_Sectores_productivos (2)'!DI$1,Trabajo!$C:$C,'Trab_Sectores_productivos (2)'!$C37,Trabajo!$A:$A,'Trab_Sectores_productivos (2)'!$A37),2)</f>
        <v>3.22</v>
      </c>
      <c r="I37" s="340">
        <f>ROUND(SUMIFS(Trabajo!$P:$P,Trabajo!$E:$E,'Trab_Sectores_productivos (2)'!DJ$1,Trabajo!$C:$C,'Trab_Sectores_productivos (2)'!$C37,Trabajo!$A:$A,'Trab_Sectores_productivos (2)'!$A37),2)</f>
        <v>11.36</v>
      </c>
      <c r="J37" s="340">
        <f>ROUND(SUMIFS(Trabajo!$P:$P,Trabajo!$E:$E,'Trab_Sectores_productivos (2)'!DK$1,Trabajo!$C:$C,'Trab_Sectores_productivos (2)'!$C37,Trabajo!$A:$A,'Trab_Sectores_productivos (2)'!$A37),2)</f>
        <v>24.73</v>
      </c>
      <c r="K37" s="340">
        <f>ROUND(SUMIFS(Trabajo!$P:$P,Trabajo!$E:$E,'Trab_Sectores_productivos (2)'!DL$1,Trabajo!$C:$C,'Trab_Sectores_productivos (2)'!$C37,Trabajo!$A:$A,'Trab_Sectores_productivos (2)'!$A37),2)</f>
        <v>108.13</v>
      </c>
      <c r="L37" s="340">
        <f>ROUND(SUMIFS(Trabajo!$P:$P,Trabajo!$E:$E,'Trab_Sectores_productivos (2)'!DM$1,Trabajo!$C:$C,'Trab_Sectores_productivos (2)'!$C37,Trabajo!$A:$A,'Trab_Sectores_productivos (2)'!$A37),2)</f>
        <v>11.64</v>
      </c>
      <c r="M37" s="340">
        <f>ROUND(SUMIFS(Trabajo!$P:$P,Trabajo!$E:$E,'Trab_Sectores_productivos (2)'!DN$1,Trabajo!$C:$C,'Trab_Sectores_productivos (2)'!$C37,Trabajo!$A:$A,'Trab_Sectores_productivos (2)'!$A37),2)</f>
        <v>12.58</v>
      </c>
      <c r="N37" s="340">
        <f>ROUND(SUMIFS(Trabajo!$P:$P,Trabajo!$E:$E,'Trab_Sectores_productivos (2)'!DO$1,Trabajo!$C:$C,'Trab_Sectores_productivos (2)'!$C37,Trabajo!$A:$A,'Trab_Sectores_productivos (2)'!$A37),2)</f>
        <v>14.92</v>
      </c>
      <c r="O37" s="340">
        <f>ROUND(SUMIFS(Trabajo!$P:$P,Trabajo!$E:$E,'Trab_Sectores_productivos (2)'!DP$1,Trabajo!$C:$C,'Trab_Sectores_productivos (2)'!$C37,Trabajo!$A:$A,'Trab_Sectores_productivos (2)'!$A37),2)</f>
        <v>4.95</v>
      </c>
      <c r="P37" s="340">
        <f>ROUND(SUMIFS(Trabajo!$P:$P,Trabajo!$E:$E,'Trab_Sectores_productivos (2)'!DQ$1,Trabajo!$C:$C,'Trab_Sectores_productivos (2)'!$C37,Trabajo!$A:$A,'Trab_Sectores_productivos (2)'!$A37),2)</f>
        <v>11.85</v>
      </c>
      <c r="Q37" s="340">
        <f>ROUND(SUMIFS(Trabajo!$P:$P,Trabajo!$E:$E,'Trab_Sectores_productivos (2)'!DR$1,Trabajo!$C:$C,'Trab_Sectores_productivos (2)'!$C37,Trabajo!$A:$A,'Trab_Sectores_productivos (2)'!$A37),2)</f>
        <v>2.0499999999999998</v>
      </c>
      <c r="R37" s="340">
        <f>ROUND(SUMIFS(Trabajo!$P:$P,Trabajo!$E:$E,'Trab_Sectores_productivos (2)'!DS$1,Trabajo!$C:$C,'Trab_Sectores_productivos (2)'!$C37,Trabajo!$A:$A,'Trab_Sectores_productivos (2)'!$A37),2)</f>
        <v>2.4</v>
      </c>
      <c r="S37" s="341">
        <f>ROUND(SUMIFS(Trabajo!$Q:$Q,Trabajo!$E:$E,'Trab_Sectores_productivos (2)'!DE$1,Trabajo!$C:$C,'Trab_Sectores_productivos (2)'!$C37,Trabajo!$A:$A,'Trab_Sectores_productivos (2)'!$A37),2)</f>
        <v>13.51</v>
      </c>
      <c r="T37" s="341">
        <f>ROUND(SUMIFS(Trabajo!$Q:$Q,Trabajo!$E:$E,'Trab_Sectores_productivos (2)'!DF$1,Trabajo!$C:$C,'Trab_Sectores_productivos (2)'!$C37,Trabajo!$A:$A,'Trab_Sectores_productivos (2)'!$A37),2)</f>
        <v>0.81</v>
      </c>
      <c r="U37" s="341">
        <f>ROUND(SUMIFS(Trabajo!$Q:$Q,Trabajo!$E:$E,'Trab_Sectores_productivos (2)'!DG$1,Trabajo!$C:$C,'Trab_Sectores_productivos (2)'!$C37,Trabajo!$A:$A,'Trab_Sectores_productivos (2)'!$A37),2)</f>
        <v>2.86</v>
      </c>
      <c r="V37" s="341">
        <f>ROUND(SUMIFS(Trabajo!$Q:$Q,Trabajo!$E:$E,'Trab_Sectores_productivos (2)'!DH$1,Trabajo!$C:$C,'Trab_Sectores_productivos (2)'!$C37,Trabajo!$A:$A,'Trab_Sectores_productivos (2)'!$A37),2)</f>
        <v>4.33</v>
      </c>
      <c r="W37" s="341">
        <f>ROUND(SUMIFS(Trabajo!$Q:$Q,Trabajo!$E:$E,'Trab_Sectores_productivos (2)'!DI$1,Trabajo!$C:$C,'Trab_Sectores_productivos (2)'!$C37,Trabajo!$A:$A,'Trab_Sectores_productivos (2)'!$A37),2)</f>
        <v>1.62</v>
      </c>
      <c r="X37" s="341">
        <f>ROUND(SUMIFS(Trabajo!$Q:$Q,Trabajo!$E:$E,'Trab_Sectores_productivos (2)'!DJ$1,Trabajo!$C:$C,'Trab_Sectores_productivos (2)'!$C37,Trabajo!$A:$A,'Trab_Sectores_productivos (2)'!$A37),2)</f>
        <v>5.73</v>
      </c>
      <c r="Y37" s="341">
        <f>ROUND(SUMIFS(Trabajo!$Q:$Q,Trabajo!$E:$E,'Trab_Sectores_productivos (2)'!DK$1,Trabajo!$C:$C,'Trab_Sectores_productivos (2)'!$C37,Trabajo!$A:$A,'Trab_Sectores_productivos (2)'!$A37),2)</f>
        <v>12.47</v>
      </c>
      <c r="Z37" s="341">
        <f>ROUND(SUMIFS(Trabajo!$Q:$Q,Trabajo!$E:$E,'Trab_Sectores_productivos (2)'!DL$1,Trabajo!$C:$C,'Trab_Sectores_productivos (2)'!$C37,Trabajo!$A:$A,'Trab_Sectores_productivos (2)'!$A37),2)</f>
        <v>54.5</v>
      </c>
      <c r="AA37" s="341">
        <f>ROUND(SUMIFS(Trabajo!$Q:$Q,Trabajo!$E:$E,'Trab_Sectores_productivos (2)'!DM$1,Trabajo!$C:$C,'Trab_Sectores_productivos (2)'!$C37,Trabajo!$A:$A,'Trab_Sectores_productivos (2)'!$A37),2)</f>
        <v>5.87</v>
      </c>
      <c r="AB37" s="341">
        <f>ROUND(SUMIFS(Trabajo!$Q:$Q,Trabajo!$E:$E,'Trab_Sectores_productivos (2)'!DN$1,Trabajo!$C:$C,'Trab_Sectores_productivos (2)'!$C37,Trabajo!$A:$A,'Trab_Sectores_productivos (2)'!$A37),2)</f>
        <v>6.34</v>
      </c>
      <c r="AC37" s="341">
        <f>ROUND(SUMIFS(Trabajo!$Q:$Q,Trabajo!$E:$E,'Trab_Sectores_productivos (2)'!DO$1,Trabajo!$C:$C,'Trab_Sectores_productivos (2)'!$C37,Trabajo!$A:$A,'Trab_Sectores_productivos (2)'!$A37),2)</f>
        <v>7.52</v>
      </c>
      <c r="AD37" s="341">
        <f>ROUND(SUMIFS(Trabajo!$Q:$Q,Trabajo!$E:$E,'Trab_Sectores_productivos (2)'!DP$1,Trabajo!$C:$C,'Trab_Sectores_productivos (2)'!$C37,Trabajo!$A:$A,'Trab_Sectores_productivos (2)'!$A37),2)</f>
        <v>2.5</v>
      </c>
      <c r="AE37" s="341">
        <f>ROUND(SUMIFS(Trabajo!$Q:$Q,Trabajo!$E:$E,'Trab_Sectores_productivos (2)'!DQ$1,Trabajo!$C:$C,'Trab_Sectores_productivos (2)'!$C37,Trabajo!$A:$A,'Trab_Sectores_productivos (2)'!$A37),2)</f>
        <v>5.97</v>
      </c>
      <c r="AF37" s="341">
        <f>ROUND(SUMIFS(Trabajo!$Q:$Q,Trabajo!$E:$E,'Trab_Sectores_productivos (2)'!DR$1,Trabajo!$C:$C,'Trab_Sectores_productivos (2)'!$C37,Trabajo!$A:$A,'Trab_Sectores_productivos (2)'!$A37),2)</f>
        <v>1.03</v>
      </c>
      <c r="AG37" s="341">
        <f>ROUND(SUMIFS(Trabajo!$Q:$Q,Trabajo!$E:$E,'Trab_Sectores_productivos (2)'!DS$1,Trabajo!$C:$C,'Trab_Sectores_productivos (2)'!$C37,Trabajo!$A:$A,'Trab_Sectores_productivos (2)'!$A37),2)</f>
        <v>1.21</v>
      </c>
      <c r="AH37" s="340">
        <f>ROUND(SUMIFS(Trabajo!$R:$R,Trabajo!$E:$E,'Trab_Sectores_productivos (2)'!DE$1,Trabajo!$C:$C,'Trab_Sectores_productivos (2)'!$C37,Trabajo!$A:$A,'Trab_Sectores_productivos (2)'!$A37),2)</f>
        <v>10.45</v>
      </c>
      <c r="AI37" s="340">
        <f>ROUND(SUMIFS(Trabajo!$R:$R,Trabajo!$E:$E,'Trab_Sectores_productivos (2)'!DF$1,Trabajo!$C:$C,'Trab_Sectores_productivos (2)'!$C37,Trabajo!$A:$A,'Trab_Sectores_productivos (2)'!$A37),2)</f>
        <v>0.62</v>
      </c>
      <c r="AJ37" s="340">
        <f>ROUND(SUMIFS(Trabajo!$R:$R,Trabajo!$E:$E,'Trab_Sectores_productivos (2)'!DG$1,Trabajo!$C:$C,'Trab_Sectores_productivos (2)'!$C37,Trabajo!$A:$A,'Trab_Sectores_productivos (2)'!$A37),2)</f>
        <v>2.21</v>
      </c>
      <c r="AK37" s="340">
        <f>ROUND(SUMIFS(Trabajo!$R:$R,Trabajo!$E:$E,'Trab_Sectores_productivos (2)'!DH$1,Trabajo!$C:$C,'Trab_Sectores_productivos (2)'!$C37,Trabajo!$A:$A,'Trab_Sectores_productivos (2)'!$A37),2)</f>
        <v>3.35</v>
      </c>
      <c r="AL37" s="340">
        <f>ROUND(SUMIFS(Trabajo!$R:$R,Trabajo!$E:$E,'Trab_Sectores_productivos (2)'!DI$1,Trabajo!$C:$C,'Trab_Sectores_productivos (2)'!$C37,Trabajo!$A:$A,'Trab_Sectores_productivos (2)'!$A37),2)</f>
        <v>1.26</v>
      </c>
      <c r="AM37" s="340">
        <f>ROUND(SUMIFS(Trabajo!$R:$R,Trabajo!$E:$E,'Trab_Sectores_productivos (2)'!DJ$1,Trabajo!$C:$C,'Trab_Sectores_productivos (2)'!$C37,Trabajo!$A:$A,'Trab_Sectores_productivos (2)'!$A37),2)</f>
        <v>4.43</v>
      </c>
      <c r="AN37" s="340">
        <f>ROUND(SUMIFS(Trabajo!$R:$R,Trabajo!$E:$E,'Trab_Sectores_productivos (2)'!DK$1,Trabajo!$C:$C,'Trab_Sectores_productivos (2)'!$C37,Trabajo!$A:$A,'Trab_Sectores_productivos (2)'!$A37),2)</f>
        <v>9.64</v>
      </c>
      <c r="AO37" s="340">
        <f>ROUND(SUMIFS(Trabajo!$R:$R,Trabajo!$E:$E,'Trab_Sectores_productivos (2)'!DL$1,Trabajo!$C:$C,'Trab_Sectores_productivos (2)'!$C37,Trabajo!$A:$A,'Trab_Sectores_productivos (2)'!$A37),2)</f>
        <v>42.14</v>
      </c>
      <c r="AP37" s="340">
        <f>ROUND(SUMIFS(Trabajo!$R:$R,Trabajo!$E:$E,'Trab_Sectores_productivos (2)'!DM$1,Trabajo!$C:$C,'Trab_Sectores_productivos (2)'!$C37,Trabajo!$A:$A,'Trab_Sectores_productivos (2)'!$A37),2)</f>
        <v>4.54</v>
      </c>
      <c r="AQ37" s="340">
        <f>ROUND(SUMIFS(Trabajo!$R:$R,Trabajo!$E:$E,'Trab_Sectores_productivos (2)'!DN$1,Trabajo!$C:$C,'Trab_Sectores_productivos (2)'!$C37,Trabajo!$A:$A,'Trab_Sectores_productivos (2)'!$A37),2)</f>
        <v>4.9000000000000004</v>
      </c>
      <c r="AR37" s="340">
        <f>ROUND(SUMIFS(Trabajo!$R:$R,Trabajo!$E:$E,'Trab_Sectores_productivos (2)'!DO$1,Trabajo!$C:$C,'Trab_Sectores_productivos (2)'!$C37,Trabajo!$A:$A,'Trab_Sectores_productivos (2)'!$A37),2)</f>
        <v>5.81</v>
      </c>
      <c r="AS37" s="340">
        <f>ROUND(SUMIFS(Trabajo!$R:$R,Trabajo!$E:$E,'Trab_Sectores_productivos (2)'!DP$1,Trabajo!$C:$C,'Trab_Sectores_productivos (2)'!$C37,Trabajo!$A:$A,'Trab_Sectores_productivos (2)'!$A37),2)</f>
        <v>1.93</v>
      </c>
      <c r="AT37" s="340">
        <f>ROUND(SUMIFS(Trabajo!$R:$R,Trabajo!$E:$E,'Trab_Sectores_productivos (2)'!DQ$1,Trabajo!$C:$C,'Trab_Sectores_productivos (2)'!$C37,Trabajo!$A:$A,'Trab_Sectores_productivos (2)'!$A37),2)</f>
        <v>4.62</v>
      </c>
      <c r="AU37" s="340">
        <f>ROUND(SUMIFS(Trabajo!$R:$R,Trabajo!$E:$E,'Trab_Sectores_productivos (2)'!DR$1,Trabajo!$C:$C,'Trab_Sectores_productivos (2)'!$C37,Trabajo!$A:$A,'Trab_Sectores_productivos (2)'!$A37),2)</f>
        <v>0.8</v>
      </c>
      <c r="AV37" s="340">
        <f>ROUND(SUMIFS(Trabajo!$R:$R,Trabajo!$E:$E,'Trab_Sectores_productivos (2)'!DS$1,Trabajo!$C:$C,'Trab_Sectores_productivos (2)'!$C37,Trabajo!$A:$A,'Trab_Sectores_productivos (2)'!$A37),2)</f>
        <v>0.93</v>
      </c>
      <c r="AW37" s="341">
        <f>ROUND(SUMIFS(Trabajo!$S:$S,Trabajo!$E:$E,'Trab_Sectores_productivos (2)'!DE$1,Trabajo!$C:$C,'Trab_Sectores_productivos (2)'!$C37,Trabajo!$A:$A,'Trab_Sectores_productivos (2)'!$A37),2)</f>
        <v>0.63</v>
      </c>
      <c r="AX37" s="341">
        <f>ROUND(SUMIFS(Trabajo!$S:$S,Trabajo!$E:$E,'Trab_Sectores_productivos (2)'!DF$1,Trabajo!$C:$C,'Trab_Sectores_productivos (2)'!$C37,Trabajo!$A:$A,'Trab_Sectores_productivos (2)'!$A37),2)</f>
        <v>0.04</v>
      </c>
      <c r="AY37" s="341">
        <f>ROUND(SUMIFS(Trabajo!$S:$S,Trabajo!$E:$E,'Trab_Sectores_productivos (2)'!DG$1,Trabajo!$C:$C,'Trab_Sectores_productivos (2)'!$C37,Trabajo!$A:$A,'Trab_Sectores_productivos (2)'!$A37),2)</f>
        <v>0.13</v>
      </c>
      <c r="AZ37" s="341">
        <f>ROUND(SUMIFS(Trabajo!$S:$S,Trabajo!$E:$E,'Trab_Sectores_productivos (2)'!DH$1,Trabajo!$C:$C,'Trab_Sectores_productivos (2)'!$C37,Trabajo!$A:$A,'Trab_Sectores_productivos (2)'!$A37),2)</f>
        <v>0.2</v>
      </c>
      <c r="BA37" s="341">
        <f>ROUND(SUMIFS(Trabajo!$S:$S,Trabajo!$E:$E,'Trab_Sectores_productivos (2)'!DI$1,Trabajo!$C:$C,'Trab_Sectores_productivos (2)'!$C37,Trabajo!$A:$A,'Trab_Sectores_productivos (2)'!$A37),2)</f>
        <v>0.08</v>
      </c>
      <c r="BB37" s="341">
        <f>ROUND(SUMIFS(Trabajo!$S:$S,Trabajo!$E:$E,'Trab_Sectores_productivos (2)'!DJ$1,Trabajo!$C:$C,'Trab_Sectores_productivos (2)'!$C37,Trabajo!$A:$A,'Trab_Sectores_productivos (2)'!$A37),2)</f>
        <v>0.27</v>
      </c>
      <c r="BC37" s="341">
        <f>ROUND(SUMIFS(Trabajo!$S:$S,Trabajo!$E:$E,'Trab_Sectores_productivos (2)'!DK$1,Trabajo!$C:$C,'Trab_Sectores_productivos (2)'!$C37,Trabajo!$A:$A,'Trab_Sectores_productivos (2)'!$A37),2)</f>
        <v>0.57999999999999996</v>
      </c>
      <c r="BD37" s="341">
        <f>ROUND(SUMIFS(Trabajo!$S:$S,Trabajo!$E:$E,'Trab_Sectores_productivos (2)'!DL$1,Trabajo!$C:$C,'Trab_Sectores_productivos (2)'!$C37,Trabajo!$A:$A,'Trab_Sectores_productivos (2)'!$A37),2)</f>
        <v>2.5499999999999998</v>
      </c>
      <c r="BE37" s="341">
        <f>ROUND(SUMIFS(Trabajo!$S:$S,Trabajo!$E:$E,'Trab_Sectores_productivos (2)'!DM$1,Trabajo!$C:$C,'Trab_Sectores_productivos (2)'!$C37,Trabajo!$A:$A,'Trab_Sectores_productivos (2)'!$A37),2)</f>
        <v>0.27</v>
      </c>
      <c r="BF37" s="341">
        <f>ROUND(SUMIFS(Trabajo!$S:$S,Trabajo!$E:$E,'Trab_Sectores_productivos (2)'!DN$1,Trabajo!$C:$C,'Trab_Sectores_productivos (2)'!$C37,Trabajo!$A:$A,'Trab_Sectores_productivos (2)'!$A37),2)</f>
        <v>0.3</v>
      </c>
      <c r="BG37" s="341">
        <f>ROUND(SUMIFS(Trabajo!$S:$S,Trabajo!$E:$E,'Trab_Sectores_productivos (2)'!DO$1,Trabajo!$C:$C,'Trab_Sectores_productivos (2)'!$C37,Trabajo!$A:$A,'Trab_Sectores_productivos (2)'!$A37),2)</f>
        <v>0.35</v>
      </c>
      <c r="BH37" s="341">
        <f>ROUND(SUMIFS(Trabajo!$S:$S,Trabajo!$E:$E,'Trab_Sectores_productivos (2)'!DP$1,Trabajo!$C:$C,'Trab_Sectores_productivos (2)'!$C37,Trabajo!$A:$A,'Trab_Sectores_productivos (2)'!$A37),2)</f>
        <v>0.12</v>
      </c>
      <c r="BI37" s="341">
        <f>ROUND(SUMIFS(Trabajo!$S:$S,Trabajo!$E:$E,'Trab_Sectores_productivos (2)'!DQ$1,Trabajo!$C:$C,'Trab_Sectores_productivos (2)'!$C37,Trabajo!$A:$A,'Trab_Sectores_productivos (2)'!$A37),2)</f>
        <v>0.28000000000000003</v>
      </c>
      <c r="BJ37" s="341">
        <f>ROUND(SUMIFS(Trabajo!$S:$S,Trabajo!$E:$E,'Trab_Sectores_productivos (2)'!DR$1,Trabajo!$C:$C,'Trab_Sectores_productivos (2)'!$C37,Trabajo!$A:$A,'Trab_Sectores_productivos (2)'!$A37),2)</f>
        <v>0.05</v>
      </c>
      <c r="BK37" s="341">
        <f>ROUND(SUMIFS(Trabajo!$S:$S,Trabajo!$E:$E,'Trab_Sectores_productivos (2)'!DS$1,Trabajo!$C:$C,'Trab_Sectores_productivos (2)'!$C37,Trabajo!$A:$A,'Trab_Sectores_productivos (2)'!$A37),2)</f>
        <v>0.06</v>
      </c>
      <c r="BL37" s="340">
        <f>ROUND(SUMIFS(Trabajo!$T:$T,Trabajo!$E:$E,'Trab_Sectores_productivos (2)'!DE$1,Trabajo!$C:$C,'Trab_Sectores_productivos (2)'!$C37,Trabajo!$A:$A,'Trab_Sectores_productivos (2)'!$A37),2)</f>
        <v>0.15</v>
      </c>
      <c r="BM37" s="340">
        <f>ROUND(SUMIFS(Trabajo!$T:$T,Trabajo!$E:$E,'Trab_Sectores_productivos (2)'!DF$1,Trabajo!$C:$C,'Trab_Sectores_productivos (2)'!$C37,Trabajo!$A:$A,'Trab_Sectores_productivos (2)'!$A37),2)</f>
        <v>0.01</v>
      </c>
      <c r="BN37" s="340">
        <f>ROUND(SUMIFS(Trabajo!$T:$T,Trabajo!$E:$E,'Trab_Sectores_productivos (2)'!DG$1,Trabajo!$C:$C,'Trab_Sectores_productivos (2)'!$C37,Trabajo!$A:$A,'Trab_Sectores_productivos (2)'!$A37),2)</f>
        <v>0.03</v>
      </c>
      <c r="BO37" s="340">
        <f>ROUND(SUMIFS(Trabajo!$T:$T,Trabajo!$E:$E,'Trab_Sectores_productivos (2)'!DH$1,Trabajo!$C:$C,'Trab_Sectores_productivos (2)'!$C37,Trabajo!$A:$A,'Trab_Sectores_productivos (2)'!$A37),2)</f>
        <v>0.05</v>
      </c>
      <c r="BP37" s="340">
        <f>ROUND(SUMIFS(Trabajo!$T:$T,Trabajo!$E:$E,'Trab_Sectores_productivos (2)'!DI$1,Trabajo!$C:$C,'Trab_Sectores_productivos (2)'!$C37,Trabajo!$A:$A,'Trab_Sectores_productivos (2)'!$A37),2)</f>
        <v>0.02</v>
      </c>
      <c r="BQ37" s="340">
        <f>ROUND(SUMIFS(Trabajo!$T:$T,Trabajo!$E:$E,'Trab_Sectores_productivos (2)'!DJ$1,Trabajo!$C:$C,'Trab_Sectores_productivos (2)'!$C37,Trabajo!$A:$A,'Trab_Sectores_productivos (2)'!$A37),2)</f>
        <v>0.06</v>
      </c>
      <c r="BR37" s="340">
        <f>ROUND(SUMIFS(Trabajo!$T:$T,Trabajo!$E:$E,'Trab_Sectores_productivos (2)'!DK$1,Trabajo!$C:$C,'Trab_Sectores_productivos (2)'!$C37,Trabajo!$A:$A,'Trab_Sectores_productivos (2)'!$A37),2)</f>
        <v>0.13</v>
      </c>
      <c r="BS37" s="340">
        <f>ROUND(SUMIFS(Trabajo!$T:$T,Trabajo!$E:$E,'Trab_Sectores_productivos (2)'!DL$1,Trabajo!$C:$C,'Trab_Sectores_productivos (2)'!$C37,Trabajo!$A:$A,'Trab_Sectores_productivos (2)'!$A37),2)</f>
        <v>0.59</v>
      </c>
      <c r="BT37" s="340">
        <f>ROUND(SUMIFS(Trabajo!$T:$T,Trabajo!$E:$E,'Trab_Sectores_productivos (2)'!DM$1,Trabajo!$C:$C,'Trab_Sectores_productivos (2)'!$C37,Trabajo!$A:$A,'Trab_Sectores_productivos (2)'!$A37),2)</f>
        <v>0.06</v>
      </c>
      <c r="BU37" s="340">
        <f>ROUND(SUMIFS(Trabajo!$T:$T,Trabajo!$E:$E,'Trab_Sectores_productivos (2)'!DN$1,Trabajo!$C:$C,'Trab_Sectores_productivos (2)'!$C37,Trabajo!$A:$A,'Trab_Sectores_productivos (2)'!$A37),2)</f>
        <v>7.0000000000000007E-2</v>
      </c>
      <c r="BV37" s="340">
        <f>ROUND(SUMIFS(Trabajo!$T:$T,Trabajo!$E:$E,'Trab_Sectores_productivos (2)'!DO$1,Trabajo!$C:$C,'Trab_Sectores_productivos (2)'!$C37,Trabajo!$A:$A,'Trab_Sectores_productivos (2)'!$A37),2)</f>
        <v>0.08</v>
      </c>
      <c r="BW37" s="340">
        <f>ROUND(SUMIFS(Trabajo!$T:$T,Trabajo!$E:$E,'Trab_Sectores_productivos (2)'!DP$1,Trabajo!$C:$C,'Trab_Sectores_productivos (2)'!$C37,Trabajo!$A:$A,'Trab_Sectores_productivos (2)'!$A37),2)</f>
        <v>0.03</v>
      </c>
      <c r="BX37" s="340">
        <f>ROUND(SUMIFS(Trabajo!$T:$T,Trabajo!$E:$E,'Trab_Sectores_productivos (2)'!DQ$1,Trabajo!$C:$C,'Trab_Sectores_productivos (2)'!$C37,Trabajo!$A:$A,'Trab_Sectores_productivos (2)'!$A37),2)</f>
        <v>0.06</v>
      </c>
      <c r="BY37" s="340">
        <f>ROUND(SUMIFS(Trabajo!$T:$T,Trabajo!$E:$E,'Trab_Sectores_productivos (2)'!DR$1,Trabajo!$C:$C,'Trab_Sectores_productivos (2)'!$C37,Trabajo!$A:$A,'Trab_Sectores_productivos (2)'!$A37),2)</f>
        <v>0.01</v>
      </c>
      <c r="BZ37" s="340">
        <f>ROUND(SUMIFS(Trabajo!$T:$T,Trabajo!$E:$E,'Trab_Sectores_productivos (2)'!DS$1,Trabajo!$C:$C,'Trab_Sectores_productivos (2)'!$C37,Trabajo!$A:$A,'Trab_Sectores_productivos (2)'!$A37),2)</f>
        <v>0.01</v>
      </c>
      <c r="CA37" s="341">
        <f>ROUND(SUMIFS(Trabajo!$U:$U,Trabajo!$E:$E,'Trab_Sectores_productivos (2)'!DE$1,Trabajo!$C:$C,'Trab_Sectores_productivos (2)'!$C37,Trabajo!$A:$A,'Trab_Sectores_productivos (2)'!$A37),2)</f>
        <v>22.42</v>
      </c>
      <c r="CB37" s="341">
        <f>ROUND(SUMIFS(Trabajo!$U:$U,Trabajo!$E:$E,'Trab_Sectores_productivos (2)'!DF$1,Trabajo!$C:$C,'Trab_Sectores_productivos (2)'!$C37,Trabajo!$A:$A,'Trab_Sectores_productivos (2)'!$A37),2)</f>
        <v>1.34</v>
      </c>
      <c r="CC37" s="341">
        <f>ROUND(SUMIFS(Trabajo!$U:$U,Trabajo!$E:$E,'Trab_Sectores_productivos (2)'!DG$1,Trabajo!$C:$C,'Trab_Sectores_productivos (2)'!$C37,Trabajo!$A:$A,'Trab_Sectores_productivos (2)'!$A37),2)</f>
        <v>4.75</v>
      </c>
      <c r="CD37" s="341">
        <f>ROUND(SUMIFS(Trabajo!$U:$U,Trabajo!$E:$E,'Trab_Sectores_productivos (2)'!DH$1,Trabajo!$C:$C,'Trab_Sectores_productivos (2)'!$C37,Trabajo!$A:$A,'Trab_Sectores_productivos (2)'!$A37),2)</f>
        <v>7.18</v>
      </c>
      <c r="CE37" s="341">
        <f>ROUND(SUMIFS(Trabajo!$U:$U,Trabajo!$E:$E,'Trab_Sectores_productivos (2)'!DI$1,Trabajo!$C:$C,'Trab_Sectores_productivos (2)'!$C37,Trabajo!$A:$A,'Trab_Sectores_productivos (2)'!$A37),2)</f>
        <v>2.69</v>
      </c>
      <c r="CF37" s="341">
        <f>ROUND(SUMIFS(Trabajo!$U:$U,Trabajo!$E:$E,'Trab_Sectores_productivos (2)'!DJ$1,Trabajo!$C:$C,'Trab_Sectores_productivos (2)'!$C37,Trabajo!$A:$A,'Trab_Sectores_productivos (2)'!$A37),2)</f>
        <v>9.5</v>
      </c>
      <c r="CG37" s="341">
        <f>ROUND(SUMIFS(Trabajo!$U:$U,Trabajo!$E:$E,'Trab_Sectores_productivos (2)'!DK$1,Trabajo!$C:$C,'Trab_Sectores_productivos (2)'!$C37,Trabajo!$A:$A,'Trab_Sectores_productivos (2)'!$A37),2)</f>
        <v>20.69</v>
      </c>
      <c r="CH37" s="341">
        <f>ROUND(SUMIFS(Trabajo!$U:$U,Trabajo!$E:$E,'Trab_Sectores_productivos (2)'!DL$1,Trabajo!$C:$C,'Trab_Sectores_productivos (2)'!$C37,Trabajo!$A:$A,'Trab_Sectores_productivos (2)'!$A37),2)</f>
        <v>90.45</v>
      </c>
      <c r="CI37" s="341">
        <f>ROUND(SUMIFS(Trabajo!$U:$U,Trabajo!$E:$E,'Trab_Sectores_productivos (2)'!DM$1,Trabajo!$C:$C,'Trab_Sectores_productivos (2)'!$C37,Trabajo!$A:$A,'Trab_Sectores_productivos (2)'!$A37),2)</f>
        <v>9.74</v>
      </c>
      <c r="CJ37" s="341">
        <f>ROUND(SUMIFS(Trabajo!$U:$U,Trabajo!$E:$E,'Trab_Sectores_productivos (2)'!DN$1,Trabajo!$C:$C,'Trab_Sectores_productivos (2)'!$C37,Trabajo!$A:$A,'Trab_Sectores_productivos (2)'!$A37),2)</f>
        <v>10.52</v>
      </c>
      <c r="CK37" s="341">
        <f>ROUND(SUMIFS(Trabajo!$U:$U,Trabajo!$E:$E,'Trab_Sectores_productivos (2)'!DO$1,Trabajo!$C:$C,'Trab_Sectores_productivos (2)'!$C37,Trabajo!$A:$A,'Trab_Sectores_productivos (2)'!$A37),2)</f>
        <v>12.48</v>
      </c>
      <c r="CL37" s="341">
        <f>ROUND(SUMIFS(Trabajo!$U:$U,Trabajo!$E:$E,'Trab_Sectores_productivos (2)'!DP$1,Trabajo!$C:$C,'Trab_Sectores_productivos (2)'!$C37,Trabajo!$A:$A,'Trab_Sectores_productivos (2)'!$A37),2)</f>
        <v>4.1399999999999997</v>
      </c>
      <c r="CM37" s="341">
        <f>ROUND(SUMIFS(Trabajo!$U:$U,Trabajo!$E:$E,'Trab_Sectores_productivos (2)'!DQ$1,Trabajo!$C:$C,'Trab_Sectores_productivos (2)'!$C37,Trabajo!$A:$A,'Trab_Sectores_productivos (2)'!$A37),2)</f>
        <v>9.91</v>
      </c>
      <c r="CN37" s="341">
        <f>ROUND(SUMIFS(Trabajo!$U:$U,Trabajo!$E:$E,'Trab_Sectores_productivos (2)'!DR$1,Trabajo!$C:$C,'Trab_Sectores_productivos (2)'!$C37,Trabajo!$A:$A,'Trab_Sectores_productivos (2)'!$A37),2)</f>
        <v>1.71</v>
      </c>
      <c r="CO37" s="341">
        <f>ROUND(SUMIFS(Trabajo!$U:$U,Trabajo!$E:$E,'Trab_Sectores_productivos (2)'!DS$1,Trabajo!$C:$C,'Trab_Sectores_productivos (2)'!$C37,Trabajo!$A:$A,'Trab_Sectores_productivos (2)'!$A37),2)</f>
        <v>2</v>
      </c>
      <c r="CP37" s="340">
        <f>ROUND(SUMIFS(Trabajo!$V:$V,Trabajo!$E:$E,'Trab_Sectores_productivos (2)'!DE$1,Trabajo!$C:$C,'Trab_Sectores_productivos (2)'!$C37,Trabajo!$A:$A,'Trab_Sectores_productivos (2)'!$A37),2)</f>
        <v>2.11</v>
      </c>
      <c r="CQ37" s="340">
        <f>ROUND(SUMIFS(Trabajo!$V:$V,Trabajo!$E:$E,'Trab_Sectores_productivos (2)'!DF$1,Trabajo!$C:$C,'Trab_Sectores_productivos (2)'!$C37,Trabajo!$A:$A,'Trab_Sectores_productivos (2)'!$A37),2)</f>
        <v>0.13</v>
      </c>
      <c r="CR37" s="340">
        <f>ROUND(SUMIFS(Trabajo!$V:$V,Trabajo!$E:$E,'Trab_Sectores_productivos (2)'!DG$1,Trabajo!$C:$C,'Trab_Sectores_productivos (2)'!$C37,Trabajo!$A:$A,'Trab_Sectores_productivos (2)'!$A37),2)</f>
        <v>0.45</v>
      </c>
      <c r="CS37" s="340">
        <f>ROUND(SUMIFS(Trabajo!$V:$V,Trabajo!$E:$E,'Trab_Sectores_productivos (2)'!DH$1,Trabajo!$C:$C,'Trab_Sectores_productivos (2)'!$C37,Trabajo!$A:$A,'Trab_Sectores_productivos (2)'!$A37),2)</f>
        <v>0.68</v>
      </c>
      <c r="CT37" s="340">
        <f>ROUND(SUMIFS(Trabajo!$V:$V,Trabajo!$E:$E,'Trab_Sectores_productivos (2)'!DI$1,Trabajo!$C:$C,'Trab_Sectores_productivos (2)'!$C37,Trabajo!$A:$A,'Trab_Sectores_productivos (2)'!$A37),2)</f>
        <v>0.25</v>
      </c>
      <c r="CU37" s="340">
        <f>ROUND(SUMIFS(Trabajo!$V:$V,Trabajo!$E:$E,'Trab_Sectores_productivos (2)'!DJ$1,Trabajo!$C:$C,'Trab_Sectores_productivos (2)'!$C37,Trabajo!$A:$A,'Trab_Sectores_productivos (2)'!$A37),2)</f>
        <v>0.89</v>
      </c>
      <c r="CV37" s="340">
        <f>ROUND(SUMIFS(Trabajo!$V:$V,Trabajo!$E:$E,'Trab_Sectores_productivos (2)'!DK$1,Trabajo!$C:$C,'Trab_Sectores_productivos (2)'!$C37,Trabajo!$A:$A,'Trab_Sectores_productivos (2)'!$A37),2)</f>
        <v>1.95</v>
      </c>
      <c r="CW37" s="340">
        <f>ROUND(SUMIFS(Trabajo!$V:$V,Trabajo!$E:$E,'Trab_Sectores_productivos (2)'!DL$1,Trabajo!$C:$C,'Trab_Sectores_productivos (2)'!$C37,Trabajo!$A:$A,'Trab_Sectores_productivos (2)'!$A37),2)</f>
        <v>8.52</v>
      </c>
      <c r="CX37" s="340">
        <f>ROUND(SUMIFS(Trabajo!$V:$V,Trabajo!$E:$E,'Trab_Sectores_productivos (2)'!DM$1,Trabajo!$C:$C,'Trab_Sectores_productivos (2)'!$C37,Trabajo!$A:$A,'Trab_Sectores_productivos (2)'!$A37),2)</f>
        <v>0.92</v>
      </c>
      <c r="CY37" s="340">
        <f>ROUND(SUMIFS(Trabajo!$V:$V,Trabajo!$E:$E,'Trab_Sectores_productivos (2)'!DN$1,Trabajo!$C:$C,'Trab_Sectores_productivos (2)'!$C37,Trabajo!$A:$A,'Trab_Sectores_productivos (2)'!$A37),2)</f>
        <v>0.99</v>
      </c>
      <c r="CZ37" s="340">
        <f>ROUND(SUMIFS(Trabajo!$V:$V,Trabajo!$E:$E,'Trab_Sectores_productivos (2)'!DO$1,Trabajo!$C:$C,'Trab_Sectores_productivos (2)'!$C37,Trabajo!$A:$A,'Trab_Sectores_productivos (2)'!$A37),2)</f>
        <v>1.17</v>
      </c>
      <c r="DA37" s="340">
        <f>ROUND(SUMIFS(Trabajo!$V:$V,Trabajo!$E:$E,'Trab_Sectores_productivos (2)'!DP$1,Trabajo!$C:$C,'Trab_Sectores_productivos (2)'!$C37,Trabajo!$A:$A,'Trab_Sectores_productivos (2)'!$A37),2)</f>
        <v>0.39</v>
      </c>
      <c r="DB37" s="340">
        <f>ROUND(SUMIFS(Trabajo!$V:$V,Trabajo!$E:$E,'Trab_Sectores_productivos (2)'!DQ$1,Trabajo!$C:$C,'Trab_Sectores_productivos (2)'!$C37,Trabajo!$A:$A,'Trab_Sectores_productivos (2)'!$A37),2)</f>
        <v>0.93</v>
      </c>
      <c r="DC37" s="340">
        <f>ROUND(SUMIFS(Trabajo!$V:$V,Trabajo!$E:$E,'Trab_Sectores_productivos (2)'!DR$1,Trabajo!$C:$C,'Trab_Sectores_productivos (2)'!$C37,Trabajo!$A:$A,'Trab_Sectores_productivos (2)'!$A37),2)</f>
        <v>0.16</v>
      </c>
      <c r="DD37" s="340">
        <f>ROUND(SUMIFS(Trabajo!$V:$V,Trabajo!$E:$E,'Trab_Sectores_productivos (2)'!DS$1,Trabajo!$C:$C,'Trab_Sectores_productivos (2)'!$C37,Trabajo!$A:$A,'Trab_Sectores_productivos (2)'!$A37),2)</f>
        <v>0.19</v>
      </c>
    </row>
    <row r="38" spans="1:108">
      <c r="A38" s="137">
        <v>2016</v>
      </c>
      <c r="B38" s="137">
        <v>1</v>
      </c>
      <c r="C38" s="137" t="s">
        <v>119</v>
      </c>
      <c r="D38" s="340">
        <f>ROUND(SUMIFS(Trabajo!$P:$P,Trabajo!$E:$E,'Trab_Sectores_productivos (2)'!DE$1,Trabajo!$C:$C,'Trab_Sectores_productivos (2)'!$C38,Trabajo!$A:$A,'Trab_Sectores_productivos (2)'!$A38),2)</f>
        <v>28.17</v>
      </c>
      <c r="E38" s="340">
        <f>ROUND(SUMIFS(Trabajo!$P:$P,Trabajo!$E:$E,'Trab_Sectores_productivos (2)'!DF$1,Trabajo!$C:$C,'Trab_Sectores_productivos (2)'!$C38,Trabajo!$A:$A,'Trab_Sectores_productivos (2)'!$A38),2)</f>
        <v>1.83</v>
      </c>
      <c r="F38" s="340">
        <f>ROUND(SUMIFS(Trabajo!$P:$P,Trabajo!$E:$E,'Trab_Sectores_productivos (2)'!DG$1,Trabajo!$C:$C,'Trab_Sectores_productivos (2)'!$C38,Trabajo!$A:$A,'Trab_Sectores_productivos (2)'!$A38),2)</f>
        <v>5.18</v>
      </c>
      <c r="G38" s="340">
        <f>ROUND(SUMIFS(Trabajo!$P:$P,Trabajo!$E:$E,'Trab_Sectores_productivos (2)'!DH$1,Trabajo!$C:$C,'Trab_Sectores_productivos (2)'!$C38,Trabajo!$A:$A,'Trab_Sectores_productivos (2)'!$A38),2)</f>
        <v>8.68</v>
      </c>
      <c r="H38" s="340">
        <f>ROUND(SUMIFS(Trabajo!$P:$P,Trabajo!$E:$E,'Trab_Sectores_productivos (2)'!DI$1,Trabajo!$C:$C,'Trab_Sectores_productivos (2)'!$C38,Trabajo!$A:$A,'Trab_Sectores_productivos (2)'!$A38),2)</f>
        <v>3.48</v>
      </c>
      <c r="I38" s="340">
        <f>ROUND(SUMIFS(Trabajo!$P:$P,Trabajo!$E:$E,'Trab_Sectores_productivos (2)'!DJ$1,Trabajo!$C:$C,'Trab_Sectores_productivos (2)'!$C38,Trabajo!$A:$A,'Trab_Sectores_productivos (2)'!$A38),2)</f>
        <v>12.07</v>
      </c>
      <c r="J38" s="340">
        <f>ROUND(SUMIFS(Trabajo!$P:$P,Trabajo!$E:$E,'Trab_Sectores_productivos (2)'!DK$1,Trabajo!$C:$C,'Trab_Sectores_productivos (2)'!$C38,Trabajo!$A:$A,'Trab_Sectores_productivos (2)'!$A38),2)</f>
        <v>24.69</v>
      </c>
      <c r="K38" s="340">
        <f>ROUND(SUMIFS(Trabajo!$P:$P,Trabajo!$E:$E,'Trab_Sectores_productivos (2)'!DL$1,Trabajo!$C:$C,'Trab_Sectores_productivos (2)'!$C38,Trabajo!$A:$A,'Trab_Sectores_productivos (2)'!$A38),2)</f>
        <v>109.8</v>
      </c>
      <c r="L38" s="340">
        <f>ROUND(SUMIFS(Trabajo!$P:$P,Trabajo!$E:$E,'Trab_Sectores_productivos (2)'!DM$1,Trabajo!$C:$C,'Trab_Sectores_productivos (2)'!$C38,Trabajo!$A:$A,'Trab_Sectores_productivos (2)'!$A38),2)</f>
        <v>10.61</v>
      </c>
      <c r="M38" s="340">
        <f>ROUND(SUMIFS(Trabajo!$P:$P,Trabajo!$E:$E,'Trab_Sectores_productivos (2)'!DN$1,Trabajo!$C:$C,'Trab_Sectores_productivos (2)'!$C38,Trabajo!$A:$A,'Trab_Sectores_productivos (2)'!$A38),2)</f>
        <v>14.8</v>
      </c>
      <c r="N38" s="340">
        <f>ROUND(SUMIFS(Trabajo!$P:$P,Trabajo!$E:$E,'Trab_Sectores_productivos (2)'!DO$1,Trabajo!$C:$C,'Trab_Sectores_productivos (2)'!$C38,Trabajo!$A:$A,'Trab_Sectores_productivos (2)'!$A38),2)</f>
        <v>15.72</v>
      </c>
      <c r="O38" s="340">
        <f>ROUND(SUMIFS(Trabajo!$P:$P,Trabajo!$E:$E,'Trab_Sectores_productivos (2)'!DP$1,Trabajo!$C:$C,'Trab_Sectores_productivos (2)'!$C38,Trabajo!$A:$A,'Trab_Sectores_productivos (2)'!$A38),2)</f>
        <v>4.4000000000000004</v>
      </c>
      <c r="P38" s="340">
        <f>ROUND(SUMIFS(Trabajo!$P:$P,Trabajo!$E:$E,'Trab_Sectores_productivos (2)'!DQ$1,Trabajo!$C:$C,'Trab_Sectores_productivos (2)'!$C38,Trabajo!$A:$A,'Trab_Sectores_productivos (2)'!$A38),2)</f>
        <v>12.33</v>
      </c>
      <c r="Q38" s="340">
        <f>ROUND(SUMIFS(Trabajo!$P:$P,Trabajo!$E:$E,'Trab_Sectores_productivos (2)'!DR$1,Trabajo!$C:$C,'Trab_Sectores_productivos (2)'!$C38,Trabajo!$A:$A,'Trab_Sectores_productivos (2)'!$A38),2)</f>
        <v>2.1</v>
      </c>
      <c r="R38" s="340">
        <f>ROUND(SUMIFS(Trabajo!$P:$P,Trabajo!$E:$E,'Trab_Sectores_productivos (2)'!DS$1,Trabajo!$C:$C,'Trab_Sectores_productivos (2)'!$C38,Trabajo!$A:$A,'Trab_Sectores_productivos (2)'!$A38),2)</f>
        <v>2.31</v>
      </c>
      <c r="S38" s="341">
        <f>ROUND(SUMIFS(Trabajo!$Q:$Q,Trabajo!$E:$E,'Trab_Sectores_productivos (2)'!DE$1,Trabajo!$C:$C,'Trab_Sectores_productivos (2)'!$C38,Trabajo!$A:$A,'Trab_Sectores_productivos (2)'!$A38),2)</f>
        <v>12.96</v>
      </c>
      <c r="T38" s="341">
        <f>ROUND(SUMIFS(Trabajo!$Q:$Q,Trabajo!$E:$E,'Trab_Sectores_productivos (2)'!DF$1,Trabajo!$C:$C,'Trab_Sectores_productivos (2)'!$C38,Trabajo!$A:$A,'Trab_Sectores_productivos (2)'!$A38),2)</f>
        <v>0.84</v>
      </c>
      <c r="U38" s="341">
        <f>ROUND(SUMIFS(Trabajo!$Q:$Q,Trabajo!$E:$E,'Trab_Sectores_productivos (2)'!DG$1,Trabajo!$C:$C,'Trab_Sectores_productivos (2)'!$C38,Trabajo!$A:$A,'Trab_Sectores_productivos (2)'!$A38),2)</f>
        <v>2.38</v>
      </c>
      <c r="V38" s="341">
        <f>ROUND(SUMIFS(Trabajo!$Q:$Q,Trabajo!$E:$E,'Trab_Sectores_productivos (2)'!DH$1,Trabajo!$C:$C,'Trab_Sectores_productivos (2)'!$C38,Trabajo!$A:$A,'Trab_Sectores_productivos (2)'!$A38),2)</f>
        <v>3.99</v>
      </c>
      <c r="W38" s="341">
        <f>ROUND(SUMIFS(Trabajo!$Q:$Q,Trabajo!$E:$E,'Trab_Sectores_productivos (2)'!DI$1,Trabajo!$C:$C,'Trab_Sectores_productivos (2)'!$C38,Trabajo!$A:$A,'Trab_Sectores_productivos (2)'!$A38),2)</f>
        <v>1.6</v>
      </c>
      <c r="X38" s="341">
        <f>ROUND(SUMIFS(Trabajo!$Q:$Q,Trabajo!$E:$E,'Trab_Sectores_productivos (2)'!DJ$1,Trabajo!$C:$C,'Trab_Sectores_productivos (2)'!$C38,Trabajo!$A:$A,'Trab_Sectores_productivos (2)'!$A38),2)</f>
        <v>5.56</v>
      </c>
      <c r="Y38" s="341">
        <f>ROUND(SUMIFS(Trabajo!$Q:$Q,Trabajo!$E:$E,'Trab_Sectores_productivos (2)'!DK$1,Trabajo!$C:$C,'Trab_Sectores_productivos (2)'!$C38,Trabajo!$A:$A,'Trab_Sectores_productivos (2)'!$A38),2)</f>
        <v>11.36</v>
      </c>
      <c r="Z38" s="341">
        <f>ROUND(SUMIFS(Trabajo!$Q:$Q,Trabajo!$E:$E,'Trab_Sectores_productivos (2)'!DL$1,Trabajo!$C:$C,'Trab_Sectores_productivos (2)'!$C38,Trabajo!$A:$A,'Trab_Sectores_productivos (2)'!$A38),2)</f>
        <v>50.52</v>
      </c>
      <c r="AA38" s="341">
        <f>ROUND(SUMIFS(Trabajo!$Q:$Q,Trabajo!$E:$E,'Trab_Sectores_productivos (2)'!DM$1,Trabajo!$C:$C,'Trab_Sectores_productivos (2)'!$C38,Trabajo!$A:$A,'Trab_Sectores_productivos (2)'!$A38),2)</f>
        <v>4.88</v>
      </c>
      <c r="AB38" s="341">
        <f>ROUND(SUMIFS(Trabajo!$Q:$Q,Trabajo!$E:$E,'Trab_Sectores_productivos (2)'!DN$1,Trabajo!$C:$C,'Trab_Sectores_productivos (2)'!$C38,Trabajo!$A:$A,'Trab_Sectores_productivos (2)'!$A38),2)</f>
        <v>6.81</v>
      </c>
      <c r="AC38" s="341">
        <f>ROUND(SUMIFS(Trabajo!$Q:$Q,Trabajo!$E:$E,'Trab_Sectores_productivos (2)'!DO$1,Trabajo!$C:$C,'Trab_Sectores_productivos (2)'!$C38,Trabajo!$A:$A,'Trab_Sectores_productivos (2)'!$A38),2)</f>
        <v>7.23</v>
      </c>
      <c r="AD38" s="341">
        <f>ROUND(SUMIFS(Trabajo!$Q:$Q,Trabajo!$E:$E,'Trab_Sectores_productivos (2)'!DP$1,Trabajo!$C:$C,'Trab_Sectores_productivos (2)'!$C38,Trabajo!$A:$A,'Trab_Sectores_productivos (2)'!$A38),2)</f>
        <v>2.02</v>
      </c>
      <c r="AE38" s="341">
        <f>ROUND(SUMIFS(Trabajo!$Q:$Q,Trabajo!$E:$E,'Trab_Sectores_productivos (2)'!DQ$1,Trabajo!$C:$C,'Trab_Sectores_productivos (2)'!$C38,Trabajo!$A:$A,'Trab_Sectores_productivos (2)'!$A38),2)</f>
        <v>5.68</v>
      </c>
      <c r="AF38" s="341">
        <f>ROUND(SUMIFS(Trabajo!$Q:$Q,Trabajo!$E:$E,'Trab_Sectores_productivos (2)'!DR$1,Trabajo!$C:$C,'Trab_Sectores_productivos (2)'!$C38,Trabajo!$A:$A,'Trab_Sectores_productivos (2)'!$A38),2)</f>
        <v>0.97</v>
      </c>
      <c r="AG38" s="341">
        <f>ROUND(SUMIFS(Trabajo!$Q:$Q,Trabajo!$E:$E,'Trab_Sectores_productivos (2)'!DS$1,Trabajo!$C:$C,'Trab_Sectores_productivos (2)'!$C38,Trabajo!$A:$A,'Trab_Sectores_productivos (2)'!$A38),2)</f>
        <v>1.06</v>
      </c>
      <c r="AH38" s="340">
        <f>ROUND(SUMIFS(Trabajo!$R:$R,Trabajo!$E:$E,'Trab_Sectores_productivos (2)'!DE$1,Trabajo!$C:$C,'Trab_Sectores_productivos (2)'!$C38,Trabajo!$A:$A,'Trab_Sectores_productivos (2)'!$A38),2)</f>
        <v>10.75</v>
      </c>
      <c r="AI38" s="340">
        <f>ROUND(SUMIFS(Trabajo!$R:$R,Trabajo!$E:$E,'Trab_Sectores_productivos (2)'!DF$1,Trabajo!$C:$C,'Trab_Sectores_productivos (2)'!$C38,Trabajo!$A:$A,'Trab_Sectores_productivos (2)'!$A38),2)</f>
        <v>0.7</v>
      </c>
      <c r="AJ38" s="340">
        <f>ROUND(SUMIFS(Trabajo!$R:$R,Trabajo!$E:$E,'Trab_Sectores_productivos (2)'!DG$1,Trabajo!$C:$C,'Trab_Sectores_productivos (2)'!$C38,Trabajo!$A:$A,'Trab_Sectores_productivos (2)'!$A38),2)</f>
        <v>1.98</v>
      </c>
      <c r="AK38" s="340">
        <f>ROUND(SUMIFS(Trabajo!$R:$R,Trabajo!$E:$E,'Trab_Sectores_productivos (2)'!DH$1,Trabajo!$C:$C,'Trab_Sectores_productivos (2)'!$C38,Trabajo!$A:$A,'Trab_Sectores_productivos (2)'!$A38),2)</f>
        <v>3.31</v>
      </c>
      <c r="AL38" s="340">
        <f>ROUND(SUMIFS(Trabajo!$R:$R,Trabajo!$E:$E,'Trab_Sectores_productivos (2)'!DI$1,Trabajo!$C:$C,'Trab_Sectores_productivos (2)'!$C38,Trabajo!$A:$A,'Trab_Sectores_productivos (2)'!$A38),2)</f>
        <v>1.33</v>
      </c>
      <c r="AM38" s="340">
        <f>ROUND(SUMIFS(Trabajo!$R:$R,Trabajo!$E:$E,'Trab_Sectores_productivos (2)'!DJ$1,Trabajo!$C:$C,'Trab_Sectores_productivos (2)'!$C38,Trabajo!$A:$A,'Trab_Sectores_productivos (2)'!$A38),2)</f>
        <v>4.6100000000000003</v>
      </c>
      <c r="AN38" s="340">
        <f>ROUND(SUMIFS(Trabajo!$R:$R,Trabajo!$E:$E,'Trab_Sectores_productivos (2)'!DK$1,Trabajo!$C:$C,'Trab_Sectores_productivos (2)'!$C38,Trabajo!$A:$A,'Trab_Sectores_productivos (2)'!$A38),2)</f>
        <v>9.42</v>
      </c>
      <c r="AO38" s="340">
        <f>ROUND(SUMIFS(Trabajo!$R:$R,Trabajo!$E:$E,'Trab_Sectores_productivos (2)'!DL$1,Trabajo!$C:$C,'Trab_Sectores_productivos (2)'!$C38,Trabajo!$A:$A,'Trab_Sectores_productivos (2)'!$A38),2)</f>
        <v>41.89</v>
      </c>
      <c r="AP38" s="340">
        <f>ROUND(SUMIFS(Trabajo!$R:$R,Trabajo!$E:$E,'Trab_Sectores_productivos (2)'!DM$1,Trabajo!$C:$C,'Trab_Sectores_productivos (2)'!$C38,Trabajo!$A:$A,'Trab_Sectores_productivos (2)'!$A38),2)</f>
        <v>4.05</v>
      </c>
      <c r="AQ38" s="340">
        <f>ROUND(SUMIFS(Trabajo!$R:$R,Trabajo!$E:$E,'Trab_Sectores_productivos (2)'!DN$1,Trabajo!$C:$C,'Trab_Sectores_productivos (2)'!$C38,Trabajo!$A:$A,'Trab_Sectores_productivos (2)'!$A38),2)</f>
        <v>5.65</v>
      </c>
      <c r="AR38" s="340">
        <f>ROUND(SUMIFS(Trabajo!$R:$R,Trabajo!$E:$E,'Trab_Sectores_productivos (2)'!DO$1,Trabajo!$C:$C,'Trab_Sectores_productivos (2)'!$C38,Trabajo!$A:$A,'Trab_Sectores_productivos (2)'!$A38),2)</f>
        <v>6</v>
      </c>
      <c r="AS38" s="340">
        <f>ROUND(SUMIFS(Trabajo!$R:$R,Trabajo!$E:$E,'Trab_Sectores_productivos (2)'!DP$1,Trabajo!$C:$C,'Trab_Sectores_productivos (2)'!$C38,Trabajo!$A:$A,'Trab_Sectores_productivos (2)'!$A38),2)</f>
        <v>1.68</v>
      </c>
      <c r="AT38" s="340">
        <f>ROUND(SUMIFS(Trabajo!$R:$R,Trabajo!$E:$E,'Trab_Sectores_productivos (2)'!DQ$1,Trabajo!$C:$C,'Trab_Sectores_productivos (2)'!$C38,Trabajo!$A:$A,'Trab_Sectores_productivos (2)'!$A38),2)</f>
        <v>4.71</v>
      </c>
      <c r="AU38" s="340">
        <f>ROUND(SUMIFS(Trabajo!$R:$R,Trabajo!$E:$E,'Trab_Sectores_productivos (2)'!DR$1,Trabajo!$C:$C,'Trab_Sectores_productivos (2)'!$C38,Trabajo!$A:$A,'Trab_Sectores_productivos (2)'!$A38),2)</f>
        <v>0.8</v>
      </c>
      <c r="AV38" s="340">
        <f>ROUND(SUMIFS(Trabajo!$R:$R,Trabajo!$E:$E,'Trab_Sectores_productivos (2)'!DS$1,Trabajo!$C:$C,'Trab_Sectores_productivos (2)'!$C38,Trabajo!$A:$A,'Trab_Sectores_productivos (2)'!$A38),2)</f>
        <v>0.88</v>
      </c>
      <c r="AW38" s="341">
        <f>ROUND(SUMIFS(Trabajo!$S:$S,Trabajo!$E:$E,'Trab_Sectores_productivos (2)'!DE$1,Trabajo!$C:$C,'Trab_Sectores_productivos (2)'!$C38,Trabajo!$A:$A,'Trab_Sectores_productivos (2)'!$A38),2)</f>
        <v>0.7</v>
      </c>
      <c r="AX38" s="341">
        <f>ROUND(SUMIFS(Trabajo!$S:$S,Trabajo!$E:$E,'Trab_Sectores_productivos (2)'!DF$1,Trabajo!$C:$C,'Trab_Sectores_productivos (2)'!$C38,Trabajo!$A:$A,'Trab_Sectores_productivos (2)'!$A38),2)</f>
        <v>0.05</v>
      </c>
      <c r="AY38" s="341">
        <f>ROUND(SUMIFS(Trabajo!$S:$S,Trabajo!$E:$E,'Trab_Sectores_productivos (2)'!DG$1,Trabajo!$C:$C,'Trab_Sectores_productivos (2)'!$C38,Trabajo!$A:$A,'Trab_Sectores_productivos (2)'!$A38),2)</f>
        <v>0.13</v>
      </c>
      <c r="AZ38" s="341">
        <f>ROUND(SUMIFS(Trabajo!$S:$S,Trabajo!$E:$E,'Trab_Sectores_productivos (2)'!DH$1,Trabajo!$C:$C,'Trab_Sectores_productivos (2)'!$C38,Trabajo!$A:$A,'Trab_Sectores_productivos (2)'!$A38),2)</f>
        <v>0.22</v>
      </c>
      <c r="BA38" s="341">
        <f>ROUND(SUMIFS(Trabajo!$S:$S,Trabajo!$E:$E,'Trab_Sectores_productivos (2)'!DI$1,Trabajo!$C:$C,'Trab_Sectores_productivos (2)'!$C38,Trabajo!$A:$A,'Trab_Sectores_productivos (2)'!$A38),2)</f>
        <v>0.09</v>
      </c>
      <c r="BB38" s="341">
        <f>ROUND(SUMIFS(Trabajo!$S:$S,Trabajo!$E:$E,'Trab_Sectores_productivos (2)'!DJ$1,Trabajo!$C:$C,'Trab_Sectores_productivos (2)'!$C38,Trabajo!$A:$A,'Trab_Sectores_productivos (2)'!$A38),2)</f>
        <v>0.3</v>
      </c>
      <c r="BC38" s="341">
        <f>ROUND(SUMIFS(Trabajo!$S:$S,Trabajo!$E:$E,'Trab_Sectores_productivos (2)'!DK$1,Trabajo!$C:$C,'Trab_Sectores_productivos (2)'!$C38,Trabajo!$A:$A,'Trab_Sectores_productivos (2)'!$A38),2)</f>
        <v>0.61</v>
      </c>
      <c r="BD38" s="341">
        <f>ROUND(SUMIFS(Trabajo!$S:$S,Trabajo!$E:$E,'Trab_Sectores_productivos (2)'!DL$1,Trabajo!$C:$C,'Trab_Sectores_productivos (2)'!$C38,Trabajo!$A:$A,'Trab_Sectores_productivos (2)'!$A38),2)</f>
        <v>2.73</v>
      </c>
      <c r="BE38" s="341">
        <f>ROUND(SUMIFS(Trabajo!$S:$S,Trabajo!$E:$E,'Trab_Sectores_productivos (2)'!DM$1,Trabajo!$C:$C,'Trab_Sectores_productivos (2)'!$C38,Trabajo!$A:$A,'Trab_Sectores_productivos (2)'!$A38),2)</f>
        <v>0.26</v>
      </c>
      <c r="BF38" s="341">
        <f>ROUND(SUMIFS(Trabajo!$S:$S,Trabajo!$E:$E,'Trab_Sectores_productivos (2)'!DN$1,Trabajo!$C:$C,'Trab_Sectores_productivos (2)'!$C38,Trabajo!$A:$A,'Trab_Sectores_productivos (2)'!$A38),2)</f>
        <v>0.37</v>
      </c>
      <c r="BG38" s="341">
        <f>ROUND(SUMIFS(Trabajo!$S:$S,Trabajo!$E:$E,'Trab_Sectores_productivos (2)'!DO$1,Trabajo!$C:$C,'Trab_Sectores_productivos (2)'!$C38,Trabajo!$A:$A,'Trab_Sectores_productivos (2)'!$A38),2)</f>
        <v>0.39</v>
      </c>
      <c r="BH38" s="341">
        <f>ROUND(SUMIFS(Trabajo!$S:$S,Trabajo!$E:$E,'Trab_Sectores_productivos (2)'!DP$1,Trabajo!$C:$C,'Trab_Sectores_productivos (2)'!$C38,Trabajo!$A:$A,'Trab_Sectores_productivos (2)'!$A38),2)</f>
        <v>0.11</v>
      </c>
      <c r="BI38" s="341">
        <f>ROUND(SUMIFS(Trabajo!$S:$S,Trabajo!$E:$E,'Trab_Sectores_productivos (2)'!DQ$1,Trabajo!$C:$C,'Trab_Sectores_productivos (2)'!$C38,Trabajo!$A:$A,'Trab_Sectores_productivos (2)'!$A38),2)</f>
        <v>0.31</v>
      </c>
      <c r="BJ38" s="341">
        <f>ROUND(SUMIFS(Trabajo!$S:$S,Trabajo!$E:$E,'Trab_Sectores_productivos (2)'!DR$1,Trabajo!$C:$C,'Trab_Sectores_productivos (2)'!$C38,Trabajo!$A:$A,'Trab_Sectores_productivos (2)'!$A38),2)</f>
        <v>0.05</v>
      </c>
      <c r="BK38" s="341">
        <f>ROUND(SUMIFS(Trabajo!$S:$S,Trabajo!$E:$E,'Trab_Sectores_productivos (2)'!DS$1,Trabajo!$C:$C,'Trab_Sectores_productivos (2)'!$C38,Trabajo!$A:$A,'Trab_Sectores_productivos (2)'!$A38),2)</f>
        <v>0.06</v>
      </c>
      <c r="BL38" s="340">
        <f>ROUND(SUMIFS(Trabajo!$T:$T,Trabajo!$E:$E,'Trab_Sectores_productivos (2)'!DE$1,Trabajo!$C:$C,'Trab_Sectores_productivos (2)'!$C38,Trabajo!$A:$A,'Trab_Sectores_productivos (2)'!$A38),2)</f>
        <v>0.27</v>
      </c>
      <c r="BM38" s="340">
        <f>ROUND(SUMIFS(Trabajo!$T:$T,Trabajo!$E:$E,'Trab_Sectores_productivos (2)'!DF$1,Trabajo!$C:$C,'Trab_Sectores_productivos (2)'!$C38,Trabajo!$A:$A,'Trab_Sectores_productivos (2)'!$A38),2)</f>
        <v>0.02</v>
      </c>
      <c r="BN38" s="340">
        <f>ROUND(SUMIFS(Trabajo!$T:$T,Trabajo!$E:$E,'Trab_Sectores_productivos (2)'!DG$1,Trabajo!$C:$C,'Trab_Sectores_productivos (2)'!$C38,Trabajo!$A:$A,'Trab_Sectores_productivos (2)'!$A38),2)</f>
        <v>0.05</v>
      </c>
      <c r="BO38" s="340">
        <f>ROUND(SUMIFS(Trabajo!$T:$T,Trabajo!$E:$E,'Trab_Sectores_productivos (2)'!DH$1,Trabajo!$C:$C,'Trab_Sectores_productivos (2)'!$C38,Trabajo!$A:$A,'Trab_Sectores_productivos (2)'!$A38),2)</f>
        <v>0.08</v>
      </c>
      <c r="BP38" s="340">
        <f>ROUND(SUMIFS(Trabajo!$T:$T,Trabajo!$E:$E,'Trab_Sectores_productivos (2)'!DI$1,Trabajo!$C:$C,'Trab_Sectores_productivos (2)'!$C38,Trabajo!$A:$A,'Trab_Sectores_productivos (2)'!$A38),2)</f>
        <v>0.03</v>
      </c>
      <c r="BQ38" s="340">
        <f>ROUND(SUMIFS(Trabajo!$T:$T,Trabajo!$E:$E,'Trab_Sectores_productivos (2)'!DJ$1,Trabajo!$C:$C,'Trab_Sectores_productivos (2)'!$C38,Trabajo!$A:$A,'Trab_Sectores_productivos (2)'!$A38),2)</f>
        <v>0.11</v>
      </c>
      <c r="BR38" s="340">
        <f>ROUND(SUMIFS(Trabajo!$T:$T,Trabajo!$E:$E,'Trab_Sectores_productivos (2)'!DK$1,Trabajo!$C:$C,'Trab_Sectores_productivos (2)'!$C38,Trabajo!$A:$A,'Trab_Sectores_productivos (2)'!$A38),2)</f>
        <v>0.23</v>
      </c>
      <c r="BS38" s="340">
        <f>ROUND(SUMIFS(Trabajo!$T:$T,Trabajo!$E:$E,'Trab_Sectores_productivos (2)'!DL$1,Trabajo!$C:$C,'Trab_Sectores_productivos (2)'!$C38,Trabajo!$A:$A,'Trab_Sectores_productivos (2)'!$A38),2)</f>
        <v>1.04</v>
      </c>
      <c r="BT38" s="340">
        <f>ROUND(SUMIFS(Trabajo!$T:$T,Trabajo!$E:$E,'Trab_Sectores_productivos (2)'!DM$1,Trabajo!$C:$C,'Trab_Sectores_productivos (2)'!$C38,Trabajo!$A:$A,'Trab_Sectores_productivos (2)'!$A38),2)</f>
        <v>0.1</v>
      </c>
      <c r="BU38" s="340">
        <f>ROUND(SUMIFS(Trabajo!$T:$T,Trabajo!$E:$E,'Trab_Sectores_productivos (2)'!DN$1,Trabajo!$C:$C,'Trab_Sectores_productivos (2)'!$C38,Trabajo!$A:$A,'Trab_Sectores_productivos (2)'!$A38),2)</f>
        <v>0.14000000000000001</v>
      </c>
      <c r="BV38" s="340">
        <f>ROUND(SUMIFS(Trabajo!$T:$T,Trabajo!$E:$E,'Trab_Sectores_productivos (2)'!DO$1,Trabajo!$C:$C,'Trab_Sectores_productivos (2)'!$C38,Trabajo!$A:$A,'Trab_Sectores_productivos (2)'!$A38),2)</f>
        <v>0.15</v>
      </c>
      <c r="BW38" s="340">
        <f>ROUND(SUMIFS(Trabajo!$T:$T,Trabajo!$E:$E,'Trab_Sectores_productivos (2)'!DP$1,Trabajo!$C:$C,'Trab_Sectores_productivos (2)'!$C38,Trabajo!$A:$A,'Trab_Sectores_productivos (2)'!$A38),2)</f>
        <v>0.04</v>
      </c>
      <c r="BX38" s="340">
        <f>ROUND(SUMIFS(Trabajo!$T:$T,Trabajo!$E:$E,'Trab_Sectores_productivos (2)'!DQ$1,Trabajo!$C:$C,'Trab_Sectores_productivos (2)'!$C38,Trabajo!$A:$A,'Trab_Sectores_productivos (2)'!$A38),2)</f>
        <v>0.12</v>
      </c>
      <c r="BY38" s="340">
        <f>ROUND(SUMIFS(Trabajo!$T:$T,Trabajo!$E:$E,'Trab_Sectores_productivos (2)'!DR$1,Trabajo!$C:$C,'Trab_Sectores_productivos (2)'!$C38,Trabajo!$A:$A,'Trab_Sectores_productivos (2)'!$A38),2)</f>
        <v>0.02</v>
      </c>
      <c r="BZ38" s="340">
        <f>ROUND(SUMIFS(Trabajo!$T:$T,Trabajo!$E:$E,'Trab_Sectores_productivos (2)'!DS$1,Trabajo!$C:$C,'Trab_Sectores_productivos (2)'!$C38,Trabajo!$A:$A,'Trab_Sectores_productivos (2)'!$A38),2)</f>
        <v>0.02</v>
      </c>
      <c r="CA38" s="341">
        <f>ROUND(SUMIFS(Trabajo!$U:$U,Trabajo!$E:$E,'Trab_Sectores_productivos (2)'!DE$1,Trabajo!$C:$C,'Trab_Sectores_productivos (2)'!$C38,Trabajo!$A:$A,'Trab_Sectores_productivos (2)'!$A38),2)</f>
        <v>23.95</v>
      </c>
      <c r="CB38" s="341">
        <f>ROUND(SUMIFS(Trabajo!$U:$U,Trabajo!$E:$E,'Trab_Sectores_productivos (2)'!DF$1,Trabajo!$C:$C,'Trab_Sectores_productivos (2)'!$C38,Trabajo!$A:$A,'Trab_Sectores_productivos (2)'!$A38),2)</f>
        <v>1.55</v>
      </c>
      <c r="CC38" s="341">
        <f>ROUND(SUMIFS(Trabajo!$U:$U,Trabajo!$E:$E,'Trab_Sectores_productivos (2)'!DG$1,Trabajo!$C:$C,'Trab_Sectores_productivos (2)'!$C38,Trabajo!$A:$A,'Trab_Sectores_productivos (2)'!$A38),2)</f>
        <v>4.41</v>
      </c>
      <c r="CD38" s="341">
        <f>ROUND(SUMIFS(Trabajo!$U:$U,Trabajo!$E:$E,'Trab_Sectores_productivos (2)'!DH$1,Trabajo!$C:$C,'Trab_Sectores_productivos (2)'!$C38,Trabajo!$A:$A,'Trab_Sectores_productivos (2)'!$A38),2)</f>
        <v>7.38</v>
      </c>
      <c r="CE38" s="341">
        <f>ROUND(SUMIFS(Trabajo!$U:$U,Trabajo!$E:$E,'Trab_Sectores_productivos (2)'!DI$1,Trabajo!$C:$C,'Trab_Sectores_productivos (2)'!$C38,Trabajo!$A:$A,'Trab_Sectores_productivos (2)'!$A38),2)</f>
        <v>2.96</v>
      </c>
      <c r="CF38" s="341">
        <f>ROUND(SUMIFS(Trabajo!$U:$U,Trabajo!$E:$E,'Trab_Sectores_productivos (2)'!DJ$1,Trabajo!$C:$C,'Trab_Sectores_productivos (2)'!$C38,Trabajo!$A:$A,'Trab_Sectores_productivos (2)'!$A38),2)</f>
        <v>10.26</v>
      </c>
      <c r="CG38" s="341">
        <f>ROUND(SUMIFS(Trabajo!$U:$U,Trabajo!$E:$E,'Trab_Sectores_productivos (2)'!DK$1,Trabajo!$C:$C,'Trab_Sectores_productivos (2)'!$C38,Trabajo!$A:$A,'Trab_Sectores_productivos (2)'!$A38),2)</f>
        <v>20.99</v>
      </c>
      <c r="CH38" s="341">
        <f>ROUND(SUMIFS(Trabajo!$U:$U,Trabajo!$E:$E,'Trab_Sectores_productivos (2)'!DL$1,Trabajo!$C:$C,'Trab_Sectores_productivos (2)'!$C38,Trabajo!$A:$A,'Trab_Sectores_productivos (2)'!$A38),2)</f>
        <v>93.35</v>
      </c>
      <c r="CI38" s="341">
        <f>ROUND(SUMIFS(Trabajo!$U:$U,Trabajo!$E:$E,'Trab_Sectores_productivos (2)'!DM$1,Trabajo!$C:$C,'Trab_Sectores_productivos (2)'!$C38,Trabajo!$A:$A,'Trab_Sectores_productivos (2)'!$A38),2)</f>
        <v>9.02</v>
      </c>
      <c r="CJ38" s="341">
        <f>ROUND(SUMIFS(Trabajo!$U:$U,Trabajo!$E:$E,'Trab_Sectores_productivos (2)'!DN$1,Trabajo!$C:$C,'Trab_Sectores_productivos (2)'!$C38,Trabajo!$A:$A,'Trab_Sectores_productivos (2)'!$A38),2)</f>
        <v>12.58</v>
      </c>
      <c r="CK38" s="341">
        <f>ROUND(SUMIFS(Trabajo!$U:$U,Trabajo!$E:$E,'Trab_Sectores_productivos (2)'!DO$1,Trabajo!$C:$C,'Trab_Sectores_productivos (2)'!$C38,Trabajo!$A:$A,'Trab_Sectores_productivos (2)'!$A38),2)</f>
        <v>13.36</v>
      </c>
      <c r="CL38" s="341">
        <f>ROUND(SUMIFS(Trabajo!$U:$U,Trabajo!$E:$E,'Trab_Sectores_productivos (2)'!DP$1,Trabajo!$C:$C,'Trab_Sectores_productivos (2)'!$C38,Trabajo!$A:$A,'Trab_Sectores_productivos (2)'!$A38),2)</f>
        <v>3.74</v>
      </c>
      <c r="CM38" s="341">
        <f>ROUND(SUMIFS(Trabajo!$U:$U,Trabajo!$E:$E,'Trab_Sectores_productivos (2)'!DQ$1,Trabajo!$C:$C,'Trab_Sectores_productivos (2)'!$C38,Trabajo!$A:$A,'Trab_Sectores_productivos (2)'!$A38),2)</f>
        <v>10.49</v>
      </c>
      <c r="CN38" s="341">
        <f>ROUND(SUMIFS(Trabajo!$U:$U,Trabajo!$E:$E,'Trab_Sectores_productivos (2)'!DR$1,Trabajo!$C:$C,'Trab_Sectores_productivos (2)'!$C38,Trabajo!$A:$A,'Trab_Sectores_productivos (2)'!$A38),2)</f>
        <v>1.78</v>
      </c>
      <c r="CO38" s="341">
        <f>ROUND(SUMIFS(Trabajo!$U:$U,Trabajo!$E:$E,'Trab_Sectores_productivos (2)'!DS$1,Trabajo!$C:$C,'Trab_Sectores_productivos (2)'!$C38,Trabajo!$A:$A,'Trab_Sectores_productivos (2)'!$A38),2)</f>
        <v>1.96</v>
      </c>
      <c r="CP38" s="340">
        <f>ROUND(SUMIFS(Trabajo!$V:$V,Trabajo!$E:$E,'Trab_Sectores_productivos (2)'!DE$1,Trabajo!$C:$C,'Trab_Sectores_productivos (2)'!$C38,Trabajo!$A:$A,'Trab_Sectores_productivos (2)'!$A38),2)</f>
        <v>2.25</v>
      </c>
      <c r="CQ38" s="340">
        <f>ROUND(SUMIFS(Trabajo!$V:$V,Trabajo!$E:$E,'Trab_Sectores_productivos (2)'!DF$1,Trabajo!$C:$C,'Trab_Sectores_productivos (2)'!$C38,Trabajo!$A:$A,'Trab_Sectores_productivos (2)'!$A38),2)</f>
        <v>0.15</v>
      </c>
      <c r="CR38" s="340">
        <f>ROUND(SUMIFS(Trabajo!$V:$V,Trabajo!$E:$E,'Trab_Sectores_productivos (2)'!DG$1,Trabajo!$C:$C,'Trab_Sectores_productivos (2)'!$C38,Trabajo!$A:$A,'Trab_Sectores_productivos (2)'!$A38),2)</f>
        <v>0.41</v>
      </c>
      <c r="CS38" s="340">
        <f>ROUND(SUMIFS(Trabajo!$V:$V,Trabajo!$E:$E,'Trab_Sectores_productivos (2)'!DH$1,Trabajo!$C:$C,'Trab_Sectores_productivos (2)'!$C38,Trabajo!$A:$A,'Trab_Sectores_productivos (2)'!$A38),2)</f>
        <v>0.69</v>
      </c>
      <c r="CT38" s="340">
        <f>ROUND(SUMIFS(Trabajo!$V:$V,Trabajo!$E:$E,'Trab_Sectores_productivos (2)'!DI$1,Trabajo!$C:$C,'Trab_Sectores_productivos (2)'!$C38,Trabajo!$A:$A,'Trab_Sectores_productivos (2)'!$A38),2)</f>
        <v>0.28000000000000003</v>
      </c>
      <c r="CU38" s="340">
        <f>ROUND(SUMIFS(Trabajo!$V:$V,Trabajo!$E:$E,'Trab_Sectores_productivos (2)'!DJ$1,Trabajo!$C:$C,'Trab_Sectores_productivos (2)'!$C38,Trabajo!$A:$A,'Trab_Sectores_productivos (2)'!$A38),2)</f>
        <v>0.97</v>
      </c>
      <c r="CV38" s="340">
        <f>ROUND(SUMIFS(Trabajo!$V:$V,Trabajo!$E:$E,'Trab_Sectores_productivos (2)'!DK$1,Trabajo!$C:$C,'Trab_Sectores_productivos (2)'!$C38,Trabajo!$A:$A,'Trab_Sectores_productivos (2)'!$A38),2)</f>
        <v>1.97</v>
      </c>
      <c r="CW38" s="340">
        <f>ROUND(SUMIFS(Trabajo!$V:$V,Trabajo!$E:$E,'Trab_Sectores_productivos (2)'!DL$1,Trabajo!$C:$C,'Trab_Sectores_productivos (2)'!$C38,Trabajo!$A:$A,'Trab_Sectores_productivos (2)'!$A38),2)</f>
        <v>8.7799999999999994</v>
      </c>
      <c r="CX38" s="340">
        <f>ROUND(SUMIFS(Trabajo!$V:$V,Trabajo!$E:$E,'Trab_Sectores_productivos (2)'!DM$1,Trabajo!$C:$C,'Trab_Sectores_productivos (2)'!$C38,Trabajo!$A:$A,'Trab_Sectores_productivos (2)'!$A38),2)</f>
        <v>0.85</v>
      </c>
      <c r="CY38" s="340">
        <f>ROUND(SUMIFS(Trabajo!$V:$V,Trabajo!$E:$E,'Trab_Sectores_productivos (2)'!DN$1,Trabajo!$C:$C,'Trab_Sectores_productivos (2)'!$C38,Trabajo!$A:$A,'Trab_Sectores_productivos (2)'!$A38),2)</f>
        <v>1.18</v>
      </c>
      <c r="CZ38" s="340">
        <f>ROUND(SUMIFS(Trabajo!$V:$V,Trabajo!$E:$E,'Trab_Sectores_productivos (2)'!DO$1,Trabajo!$C:$C,'Trab_Sectores_productivos (2)'!$C38,Trabajo!$A:$A,'Trab_Sectores_productivos (2)'!$A38),2)</f>
        <v>1.26</v>
      </c>
      <c r="DA38" s="340">
        <f>ROUND(SUMIFS(Trabajo!$V:$V,Trabajo!$E:$E,'Trab_Sectores_productivos (2)'!DP$1,Trabajo!$C:$C,'Trab_Sectores_productivos (2)'!$C38,Trabajo!$A:$A,'Trab_Sectores_productivos (2)'!$A38),2)</f>
        <v>0.35</v>
      </c>
      <c r="DB38" s="340">
        <f>ROUND(SUMIFS(Trabajo!$V:$V,Trabajo!$E:$E,'Trab_Sectores_productivos (2)'!DQ$1,Trabajo!$C:$C,'Trab_Sectores_productivos (2)'!$C38,Trabajo!$A:$A,'Trab_Sectores_productivos (2)'!$A38),2)</f>
        <v>0.99</v>
      </c>
      <c r="DC38" s="340">
        <f>ROUND(SUMIFS(Trabajo!$V:$V,Trabajo!$E:$E,'Trab_Sectores_productivos (2)'!DR$1,Trabajo!$C:$C,'Trab_Sectores_productivos (2)'!$C38,Trabajo!$A:$A,'Trab_Sectores_productivos (2)'!$A38),2)</f>
        <v>0.17</v>
      </c>
      <c r="DD38" s="340">
        <f>ROUND(SUMIFS(Trabajo!$V:$V,Trabajo!$E:$E,'Trab_Sectores_productivos (2)'!DS$1,Trabajo!$C:$C,'Trab_Sectores_productivos (2)'!$C38,Trabajo!$A:$A,'Trab_Sectores_productivos (2)'!$A38),2)</f>
        <v>0.18</v>
      </c>
    </row>
    <row r="39" spans="1:108">
      <c r="A39" s="137">
        <v>2016</v>
      </c>
      <c r="B39" s="137">
        <v>2</v>
      </c>
      <c r="C39" s="137" t="s">
        <v>120</v>
      </c>
      <c r="D39" s="340">
        <f>ROUND(SUMIFS(Trabajo!$P:$P,Trabajo!$E:$E,'Trab_Sectores_productivos (2)'!DE$1,Trabajo!$C:$C,'Trab_Sectores_productivos (2)'!$C39,Trabajo!$A:$A,'Trab_Sectores_productivos (2)'!$A39),2)</f>
        <v>26.57</v>
      </c>
      <c r="E39" s="340">
        <f>ROUND(SUMIFS(Trabajo!$P:$P,Trabajo!$E:$E,'Trab_Sectores_productivos (2)'!DF$1,Trabajo!$C:$C,'Trab_Sectores_productivos (2)'!$C39,Trabajo!$A:$A,'Trab_Sectores_productivos (2)'!$A39),2)</f>
        <v>1.9</v>
      </c>
      <c r="F39" s="340">
        <f>ROUND(SUMIFS(Trabajo!$P:$P,Trabajo!$E:$E,'Trab_Sectores_productivos (2)'!DG$1,Trabajo!$C:$C,'Trab_Sectores_productivos (2)'!$C39,Trabajo!$A:$A,'Trab_Sectores_productivos (2)'!$A39),2)</f>
        <v>5.65</v>
      </c>
      <c r="G39" s="340">
        <f>ROUND(SUMIFS(Trabajo!$P:$P,Trabajo!$E:$E,'Trab_Sectores_productivos (2)'!DH$1,Trabajo!$C:$C,'Trab_Sectores_productivos (2)'!$C39,Trabajo!$A:$A,'Trab_Sectores_productivos (2)'!$A39),2)</f>
        <v>8.27</v>
      </c>
      <c r="H39" s="340">
        <f>ROUND(SUMIFS(Trabajo!$P:$P,Trabajo!$E:$E,'Trab_Sectores_productivos (2)'!DI$1,Trabajo!$C:$C,'Trab_Sectores_productivos (2)'!$C39,Trabajo!$A:$A,'Trab_Sectores_productivos (2)'!$A39),2)</f>
        <v>3.13</v>
      </c>
      <c r="I39" s="340">
        <f>ROUND(SUMIFS(Trabajo!$P:$P,Trabajo!$E:$E,'Trab_Sectores_productivos (2)'!DJ$1,Trabajo!$C:$C,'Trab_Sectores_productivos (2)'!$C39,Trabajo!$A:$A,'Trab_Sectores_productivos (2)'!$A39),2)</f>
        <v>12.73</v>
      </c>
      <c r="J39" s="340">
        <f>ROUND(SUMIFS(Trabajo!$P:$P,Trabajo!$E:$E,'Trab_Sectores_productivos (2)'!DK$1,Trabajo!$C:$C,'Trab_Sectores_productivos (2)'!$C39,Trabajo!$A:$A,'Trab_Sectores_productivos (2)'!$A39),2)</f>
        <v>24.08</v>
      </c>
      <c r="K39" s="340">
        <f>ROUND(SUMIFS(Trabajo!$P:$P,Trabajo!$E:$E,'Trab_Sectores_productivos (2)'!DL$1,Trabajo!$C:$C,'Trab_Sectores_productivos (2)'!$C39,Trabajo!$A:$A,'Trab_Sectores_productivos (2)'!$A39),2)</f>
        <v>104.78</v>
      </c>
      <c r="L39" s="340">
        <f>ROUND(SUMIFS(Trabajo!$P:$P,Trabajo!$E:$E,'Trab_Sectores_productivos (2)'!DM$1,Trabajo!$C:$C,'Trab_Sectores_productivos (2)'!$C39,Trabajo!$A:$A,'Trab_Sectores_productivos (2)'!$A39),2)</f>
        <v>10.59</v>
      </c>
      <c r="M39" s="340">
        <f>ROUND(SUMIFS(Trabajo!$P:$P,Trabajo!$E:$E,'Trab_Sectores_productivos (2)'!DN$1,Trabajo!$C:$C,'Trab_Sectores_productivos (2)'!$C39,Trabajo!$A:$A,'Trab_Sectores_productivos (2)'!$A39),2)</f>
        <v>15.68</v>
      </c>
      <c r="N39" s="340">
        <f>ROUND(SUMIFS(Trabajo!$P:$P,Trabajo!$E:$E,'Trab_Sectores_productivos (2)'!DO$1,Trabajo!$C:$C,'Trab_Sectores_productivos (2)'!$C39,Trabajo!$A:$A,'Trab_Sectores_productivos (2)'!$A39),2)</f>
        <v>16.010000000000002</v>
      </c>
      <c r="O39" s="340">
        <f>ROUND(SUMIFS(Trabajo!$P:$P,Trabajo!$E:$E,'Trab_Sectores_productivos (2)'!DP$1,Trabajo!$C:$C,'Trab_Sectores_productivos (2)'!$C39,Trabajo!$A:$A,'Trab_Sectores_productivos (2)'!$A39),2)</f>
        <v>4.2</v>
      </c>
      <c r="P39" s="340">
        <f>ROUND(SUMIFS(Trabajo!$P:$P,Trabajo!$E:$E,'Trab_Sectores_productivos (2)'!DQ$1,Trabajo!$C:$C,'Trab_Sectores_productivos (2)'!$C39,Trabajo!$A:$A,'Trab_Sectores_productivos (2)'!$A39),2)</f>
        <v>13.04</v>
      </c>
      <c r="Q39" s="340">
        <f>ROUND(SUMIFS(Trabajo!$P:$P,Trabajo!$E:$E,'Trab_Sectores_productivos (2)'!DR$1,Trabajo!$C:$C,'Trab_Sectores_productivos (2)'!$C39,Trabajo!$A:$A,'Trab_Sectores_productivos (2)'!$A39),2)</f>
        <v>2.08</v>
      </c>
      <c r="R39" s="340">
        <f>ROUND(SUMIFS(Trabajo!$P:$P,Trabajo!$E:$E,'Trab_Sectores_productivos (2)'!DS$1,Trabajo!$C:$C,'Trab_Sectores_productivos (2)'!$C39,Trabajo!$A:$A,'Trab_Sectores_productivos (2)'!$A39),2)</f>
        <v>2.31</v>
      </c>
      <c r="S39" s="341">
        <f>ROUND(SUMIFS(Trabajo!$Q:$Q,Trabajo!$E:$E,'Trab_Sectores_productivos (2)'!DE$1,Trabajo!$C:$C,'Trab_Sectores_productivos (2)'!$C39,Trabajo!$A:$A,'Trab_Sectores_productivos (2)'!$A39),2)</f>
        <v>12.22</v>
      </c>
      <c r="T39" s="341">
        <f>ROUND(SUMIFS(Trabajo!$Q:$Q,Trabajo!$E:$E,'Trab_Sectores_productivos (2)'!DF$1,Trabajo!$C:$C,'Trab_Sectores_productivos (2)'!$C39,Trabajo!$A:$A,'Trab_Sectores_productivos (2)'!$A39),2)</f>
        <v>0.88</v>
      </c>
      <c r="U39" s="341">
        <f>ROUND(SUMIFS(Trabajo!$Q:$Q,Trabajo!$E:$E,'Trab_Sectores_productivos (2)'!DG$1,Trabajo!$C:$C,'Trab_Sectores_productivos (2)'!$C39,Trabajo!$A:$A,'Trab_Sectores_productivos (2)'!$A39),2)</f>
        <v>2.6</v>
      </c>
      <c r="V39" s="341">
        <f>ROUND(SUMIFS(Trabajo!$Q:$Q,Trabajo!$E:$E,'Trab_Sectores_productivos (2)'!DH$1,Trabajo!$C:$C,'Trab_Sectores_productivos (2)'!$C39,Trabajo!$A:$A,'Trab_Sectores_productivos (2)'!$A39),2)</f>
        <v>3.8</v>
      </c>
      <c r="W39" s="341">
        <f>ROUND(SUMIFS(Trabajo!$Q:$Q,Trabajo!$E:$E,'Trab_Sectores_productivos (2)'!DI$1,Trabajo!$C:$C,'Trab_Sectores_productivos (2)'!$C39,Trabajo!$A:$A,'Trab_Sectores_productivos (2)'!$A39),2)</f>
        <v>1.44</v>
      </c>
      <c r="X39" s="341">
        <f>ROUND(SUMIFS(Trabajo!$Q:$Q,Trabajo!$E:$E,'Trab_Sectores_productivos (2)'!DJ$1,Trabajo!$C:$C,'Trab_Sectores_productivos (2)'!$C39,Trabajo!$A:$A,'Trab_Sectores_productivos (2)'!$A39),2)</f>
        <v>5.86</v>
      </c>
      <c r="Y39" s="341">
        <f>ROUND(SUMIFS(Trabajo!$Q:$Q,Trabajo!$E:$E,'Trab_Sectores_productivos (2)'!DK$1,Trabajo!$C:$C,'Trab_Sectores_productivos (2)'!$C39,Trabajo!$A:$A,'Trab_Sectores_productivos (2)'!$A39),2)</f>
        <v>11.08</v>
      </c>
      <c r="Z39" s="341">
        <f>ROUND(SUMIFS(Trabajo!$Q:$Q,Trabajo!$E:$E,'Trab_Sectores_productivos (2)'!DL$1,Trabajo!$C:$C,'Trab_Sectores_productivos (2)'!$C39,Trabajo!$A:$A,'Trab_Sectores_productivos (2)'!$A39),2)</f>
        <v>48.21</v>
      </c>
      <c r="AA39" s="341">
        <f>ROUND(SUMIFS(Trabajo!$Q:$Q,Trabajo!$E:$E,'Trab_Sectores_productivos (2)'!DM$1,Trabajo!$C:$C,'Trab_Sectores_productivos (2)'!$C39,Trabajo!$A:$A,'Trab_Sectores_productivos (2)'!$A39),2)</f>
        <v>4.87</v>
      </c>
      <c r="AB39" s="341">
        <f>ROUND(SUMIFS(Trabajo!$Q:$Q,Trabajo!$E:$E,'Trab_Sectores_productivos (2)'!DN$1,Trabajo!$C:$C,'Trab_Sectores_productivos (2)'!$C39,Trabajo!$A:$A,'Trab_Sectores_productivos (2)'!$A39),2)</f>
        <v>7.21</v>
      </c>
      <c r="AC39" s="341">
        <f>ROUND(SUMIFS(Trabajo!$Q:$Q,Trabajo!$E:$E,'Trab_Sectores_productivos (2)'!DO$1,Trabajo!$C:$C,'Trab_Sectores_productivos (2)'!$C39,Trabajo!$A:$A,'Trab_Sectores_productivos (2)'!$A39),2)</f>
        <v>7.37</v>
      </c>
      <c r="AD39" s="341">
        <f>ROUND(SUMIFS(Trabajo!$Q:$Q,Trabajo!$E:$E,'Trab_Sectores_productivos (2)'!DP$1,Trabajo!$C:$C,'Trab_Sectores_productivos (2)'!$C39,Trabajo!$A:$A,'Trab_Sectores_productivos (2)'!$A39),2)</f>
        <v>1.93</v>
      </c>
      <c r="AE39" s="341">
        <f>ROUND(SUMIFS(Trabajo!$Q:$Q,Trabajo!$E:$E,'Trab_Sectores_productivos (2)'!DQ$1,Trabajo!$C:$C,'Trab_Sectores_productivos (2)'!$C39,Trabajo!$A:$A,'Trab_Sectores_productivos (2)'!$A39),2)</f>
        <v>6</v>
      </c>
      <c r="AF39" s="341">
        <f>ROUND(SUMIFS(Trabajo!$Q:$Q,Trabajo!$E:$E,'Trab_Sectores_productivos (2)'!DR$1,Trabajo!$C:$C,'Trab_Sectores_productivos (2)'!$C39,Trabajo!$A:$A,'Trab_Sectores_productivos (2)'!$A39),2)</f>
        <v>0.96</v>
      </c>
      <c r="AG39" s="341">
        <f>ROUND(SUMIFS(Trabajo!$Q:$Q,Trabajo!$E:$E,'Trab_Sectores_productivos (2)'!DS$1,Trabajo!$C:$C,'Trab_Sectores_productivos (2)'!$C39,Trabajo!$A:$A,'Trab_Sectores_productivos (2)'!$A39),2)</f>
        <v>1.06</v>
      </c>
      <c r="AH39" s="340">
        <f>ROUND(SUMIFS(Trabajo!$R:$R,Trabajo!$E:$E,'Trab_Sectores_productivos (2)'!DE$1,Trabajo!$C:$C,'Trab_Sectores_productivos (2)'!$C39,Trabajo!$A:$A,'Trab_Sectores_productivos (2)'!$A39),2)</f>
        <v>10.14</v>
      </c>
      <c r="AI39" s="340">
        <f>ROUND(SUMIFS(Trabajo!$R:$R,Trabajo!$E:$E,'Trab_Sectores_productivos (2)'!DF$1,Trabajo!$C:$C,'Trab_Sectores_productivos (2)'!$C39,Trabajo!$A:$A,'Trab_Sectores_productivos (2)'!$A39),2)</f>
        <v>0.73</v>
      </c>
      <c r="AJ39" s="340">
        <f>ROUND(SUMIFS(Trabajo!$R:$R,Trabajo!$E:$E,'Trab_Sectores_productivos (2)'!DG$1,Trabajo!$C:$C,'Trab_Sectores_productivos (2)'!$C39,Trabajo!$A:$A,'Trab_Sectores_productivos (2)'!$A39),2)</f>
        <v>2.16</v>
      </c>
      <c r="AK39" s="340">
        <f>ROUND(SUMIFS(Trabajo!$R:$R,Trabajo!$E:$E,'Trab_Sectores_productivos (2)'!DH$1,Trabajo!$C:$C,'Trab_Sectores_productivos (2)'!$C39,Trabajo!$A:$A,'Trab_Sectores_productivos (2)'!$A39),2)</f>
        <v>3.15</v>
      </c>
      <c r="AL39" s="340">
        <f>ROUND(SUMIFS(Trabajo!$R:$R,Trabajo!$E:$E,'Trab_Sectores_productivos (2)'!DI$1,Trabajo!$C:$C,'Trab_Sectores_productivos (2)'!$C39,Trabajo!$A:$A,'Trab_Sectores_productivos (2)'!$A39),2)</f>
        <v>1.2</v>
      </c>
      <c r="AM39" s="340">
        <f>ROUND(SUMIFS(Trabajo!$R:$R,Trabajo!$E:$E,'Trab_Sectores_productivos (2)'!DJ$1,Trabajo!$C:$C,'Trab_Sectores_productivos (2)'!$C39,Trabajo!$A:$A,'Trab_Sectores_productivos (2)'!$A39),2)</f>
        <v>4.8600000000000003</v>
      </c>
      <c r="AN39" s="340">
        <f>ROUND(SUMIFS(Trabajo!$R:$R,Trabajo!$E:$E,'Trab_Sectores_productivos (2)'!DK$1,Trabajo!$C:$C,'Trab_Sectores_productivos (2)'!$C39,Trabajo!$A:$A,'Trab_Sectores_productivos (2)'!$A39),2)</f>
        <v>9.19</v>
      </c>
      <c r="AO39" s="340">
        <f>ROUND(SUMIFS(Trabajo!$R:$R,Trabajo!$E:$E,'Trab_Sectores_productivos (2)'!DL$1,Trabajo!$C:$C,'Trab_Sectores_productivos (2)'!$C39,Trabajo!$A:$A,'Trab_Sectores_productivos (2)'!$A39),2)</f>
        <v>39.979999999999997</v>
      </c>
      <c r="AP39" s="340">
        <f>ROUND(SUMIFS(Trabajo!$R:$R,Trabajo!$E:$E,'Trab_Sectores_productivos (2)'!DM$1,Trabajo!$C:$C,'Trab_Sectores_productivos (2)'!$C39,Trabajo!$A:$A,'Trab_Sectores_productivos (2)'!$A39),2)</f>
        <v>4.04</v>
      </c>
      <c r="AQ39" s="340">
        <f>ROUND(SUMIFS(Trabajo!$R:$R,Trabajo!$E:$E,'Trab_Sectores_productivos (2)'!DN$1,Trabajo!$C:$C,'Trab_Sectores_productivos (2)'!$C39,Trabajo!$A:$A,'Trab_Sectores_productivos (2)'!$A39),2)</f>
        <v>5.98</v>
      </c>
      <c r="AR39" s="340">
        <f>ROUND(SUMIFS(Trabajo!$R:$R,Trabajo!$E:$E,'Trab_Sectores_productivos (2)'!DO$1,Trabajo!$C:$C,'Trab_Sectores_productivos (2)'!$C39,Trabajo!$A:$A,'Trab_Sectores_productivos (2)'!$A39),2)</f>
        <v>6.11</v>
      </c>
      <c r="AS39" s="340">
        <f>ROUND(SUMIFS(Trabajo!$R:$R,Trabajo!$E:$E,'Trab_Sectores_productivos (2)'!DP$1,Trabajo!$C:$C,'Trab_Sectores_productivos (2)'!$C39,Trabajo!$A:$A,'Trab_Sectores_productivos (2)'!$A39),2)</f>
        <v>1.6</v>
      </c>
      <c r="AT39" s="340">
        <f>ROUND(SUMIFS(Trabajo!$R:$R,Trabajo!$E:$E,'Trab_Sectores_productivos (2)'!DQ$1,Trabajo!$C:$C,'Trab_Sectores_productivos (2)'!$C39,Trabajo!$A:$A,'Trab_Sectores_productivos (2)'!$A39),2)</f>
        <v>4.97</v>
      </c>
      <c r="AU39" s="340">
        <f>ROUND(SUMIFS(Trabajo!$R:$R,Trabajo!$E:$E,'Trab_Sectores_productivos (2)'!DR$1,Trabajo!$C:$C,'Trab_Sectores_productivos (2)'!$C39,Trabajo!$A:$A,'Trab_Sectores_productivos (2)'!$A39),2)</f>
        <v>0.79</v>
      </c>
      <c r="AV39" s="340">
        <f>ROUND(SUMIFS(Trabajo!$R:$R,Trabajo!$E:$E,'Trab_Sectores_productivos (2)'!DS$1,Trabajo!$C:$C,'Trab_Sectores_productivos (2)'!$C39,Trabajo!$A:$A,'Trab_Sectores_productivos (2)'!$A39),2)</f>
        <v>0.88</v>
      </c>
      <c r="AW39" s="341">
        <f>ROUND(SUMIFS(Trabajo!$S:$S,Trabajo!$E:$E,'Trab_Sectores_productivos (2)'!DE$1,Trabajo!$C:$C,'Trab_Sectores_productivos (2)'!$C39,Trabajo!$A:$A,'Trab_Sectores_productivos (2)'!$A39),2)</f>
        <v>0.66</v>
      </c>
      <c r="AX39" s="341">
        <f>ROUND(SUMIFS(Trabajo!$S:$S,Trabajo!$E:$E,'Trab_Sectores_productivos (2)'!DF$1,Trabajo!$C:$C,'Trab_Sectores_productivos (2)'!$C39,Trabajo!$A:$A,'Trab_Sectores_productivos (2)'!$A39),2)</f>
        <v>0.05</v>
      </c>
      <c r="AY39" s="341">
        <f>ROUND(SUMIFS(Trabajo!$S:$S,Trabajo!$E:$E,'Trab_Sectores_productivos (2)'!DG$1,Trabajo!$C:$C,'Trab_Sectores_productivos (2)'!$C39,Trabajo!$A:$A,'Trab_Sectores_productivos (2)'!$A39),2)</f>
        <v>0.14000000000000001</v>
      </c>
      <c r="AZ39" s="341">
        <f>ROUND(SUMIFS(Trabajo!$S:$S,Trabajo!$E:$E,'Trab_Sectores_productivos (2)'!DH$1,Trabajo!$C:$C,'Trab_Sectores_productivos (2)'!$C39,Trabajo!$A:$A,'Trab_Sectores_productivos (2)'!$A39),2)</f>
        <v>0.21</v>
      </c>
      <c r="BA39" s="341">
        <f>ROUND(SUMIFS(Trabajo!$S:$S,Trabajo!$E:$E,'Trab_Sectores_productivos (2)'!DI$1,Trabajo!$C:$C,'Trab_Sectores_productivos (2)'!$C39,Trabajo!$A:$A,'Trab_Sectores_productivos (2)'!$A39),2)</f>
        <v>0.08</v>
      </c>
      <c r="BB39" s="341">
        <f>ROUND(SUMIFS(Trabajo!$S:$S,Trabajo!$E:$E,'Trab_Sectores_productivos (2)'!DJ$1,Trabajo!$C:$C,'Trab_Sectores_productivos (2)'!$C39,Trabajo!$A:$A,'Trab_Sectores_productivos (2)'!$A39),2)</f>
        <v>0.32</v>
      </c>
      <c r="BC39" s="341">
        <f>ROUND(SUMIFS(Trabajo!$S:$S,Trabajo!$E:$E,'Trab_Sectores_productivos (2)'!DK$1,Trabajo!$C:$C,'Trab_Sectores_productivos (2)'!$C39,Trabajo!$A:$A,'Trab_Sectores_productivos (2)'!$A39),2)</f>
        <v>0.6</v>
      </c>
      <c r="BD39" s="341">
        <f>ROUND(SUMIFS(Trabajo!$S:$S,Trabajo!$E:$E,'Trab_Sectores_productivos (2)'!DL$1,Trabajo!$C:$C,'Trab_Sectores_productivos (2)'!$C39,Trabajo!$A:$A,'Trab_Sectores_productivos (2)'!$A39),2)</f>
        <v>2.61</v>
      </c>
      <c r="BE39" s="341">
        <f>ROUND(SUMIFS(Trabajo!$S:$S,Trabajo!$E:$E,'Trab_Sectores_productivos (2)'!DM$1,Trabajo!$C:$C,'Trab_Sectores_productivos (2)'!$C39,Trabajo!$A:$A,'Trab_Sectores_productivos (2)'!$A39),2)</f>
        <v>0.26</v>
      </c>
      <c r="BF39" s="341">
        <f>ROUND(SUMIFS(Trabajo!$S:$S,Trabajo!$E:$E,'Trab_Sectores_productivos (2)'!DN$1,Trabajo!$C:$C,'Trab_Sectores_productivos (2)'!$C39,Trabajo!$A:$A,'Trab_Sectores_productivos (2)'!$A39),2)</f>
        <v>0.39</v>
      </c>
      <c r="BG39" s="341">
        <f>ROUND(SUMIFS(Trabajo!$S:$S,Trabajo!$E:$E,'Trab_Sectores_productivos (2)'!DO$1,Trabajo!$C:$C,'Trab_Sectores_productivos (2)'!$C39,Trabajo!$A:$A,'Trab_Sectores_productivos (2)'!$A39),2)</f>
        <v>0.4</v>
      </c>
      <c r="BH39" s="341">
        <f>ROUND(SUMIFS(Trabajo!$S:$S,Trabajo!$E:$E,'Trab_Sectores_productivos (2)'!DP$1,Trabajo!$C:$C,'Trab_Sectores_productivos (2)'!$C39,Trabajo!$A:$A,'Trab_Sectores_productivos (2)'!$A39),2)</f>
        <v>0.1</v>
      </c>
      <c r="BI39" s="341">
        <f>ROUND(SUMIFS(Trabajo!$S:$S,Trabajo!$E:$E,'Trab_Sectores_productivos (2)'!DQ$1,Trabajo!$C:$C,'Trab_Sectores_productivos (2)'!$C39,Trabajo!$A:$A,'Trab_Sectores_productivos (2)'!$A39),2)</f>
        <v>0.32</v>
      </c>
      <c r="BJ39" s="341">
        <f>ROUND(SUMIFS(Trabajo!$S:$S,Trabajo!$E:$E,'Trab_Sectores_productivos (2)'!DR$1,Trabajo!$C:$C,'Trab_Sectores_productivos (2)'!$C39,Trabajo!$A:$A,'Trab_Sectores_productivos (2)'!$A39),2)</f>
        <v>0.05</v>
      </c>
      <c r="BK39" s="341">
        <f>ROUND(SUMIFS(Trabajo!$S:$S,Trabajo!$E:$E,'Trab_Sectores_productivos (2)'!DS$1,Trabajo!$C:$C,'Trab_Sectores_productivos (2)'!$C39,Trabajo!$A:$A,'Trab_Sectores_productivos (2)'!$A39),2)</f>
        <v>0.06</v>
      </c>
      <c r="BL39" s="340">
        <f>ROUND(SUMIFS(Trabajo!$T:$T,Trabajo!$E:$E,'Trab_Sectores_productivos (2)'!DE$1,Trabajo!$C:$C,'Trab_Sectores_productivos (2)'!$C39,Trabajo!$A:$A,'Trab_Sectores_productivos (2)'!$A39),2)</f>
        <v>0.25</v>
      </c>
      <c r="BM39" s="340">
        <f>ROUND(SUMIFS(Trabajo!$T:$T,Trabajo!$E:$E,'Trab_Sectores_productivos (2)'!DF$1,Trabajo!$C:$C,'Trab_Sectores_productivos (2)'!$C39,Trabajo!$A:$A,'Trab_Sectores_productivos (2)'!$A39),2)</f>
        <v>0.02</v>
      </c>
      <c r="BN39" s="340">
        <f>ROUND(SUMIFS(Trabajo!$T:$T,Trabajo!$E:$E,'Trab_Sectores_productivos (2)'!DG$1,Trabajo!$C:$C,'Trab_Sectores_productivos (2)'!$C39,Trabajo!$A:$A,'Trab_Sectores_productivos (2)'!$A39),2)</f>
        <v>0.05</v>
      </c>
      <c r="BO39" s="340">
        <f>ROUND(SUMIFS(Trabajo!$T:$T,Trabajo!$E:$E,'Trab_Sectores_productivos (2)'!DH$1,Trabajo!$C:$C,'Trab_Sectores_productivos (2)'!$C39,Trabajo!$A:$A,'Trab_Sectores_productivos (2)'!$A39),2)</f>
        <v>0.08</v>
      </c>
      <c r="BP39" s="340">
        <f>ROUND(SUMIFS(Trabajo!$T:$T,Trabajo!$E:$E,'Trab_Sectores_productivos (2)'!DI$1,Trabajo!$C:$C,'Trab_Sectores_productivos (2)'!$C39,Trabajo!$A:$A,'Trab_Sectores_productivos (2)'!$A39),2)</f>
        <v>0.03</v>
      </c>
      <c r="BQ39" s="340">
        <f>ROUND(SUMIFS(Trabajo!$T:$T,Trabajo!$E:$E,'Trab_Sectores_productivos (2)'!DJ$1,Trabajo!$C:$C,'Trab_Sectores_productivos (2)'!$C39,Trabajo!$A:$A,'Trab_Sectores_productivos (2)'!$A39),2)</f>
        <v>0.12</v>
      </c>
      <c r="BR39" s="340">
        <f>ROUND(SUMIFS(Trabajo!$T:$T,Trabajo!$E:$E,'Trab_Sectores_productivos (2)'!DK$1,Trabajo!$C:$C,'Trab_Sectores_productivos (2)'!$C39,Trabajo!$A:$A,'Trab_Sectores_productivos (2)'!$A39),2)</f>
        <v>0.23</v>
      </c>
      <c r="BS39" s="340">
        <f>ROUND(SUMIFS(Trabajo!$T:$T,Trabajo!$E:$E,'Trab_Sectores_productivos (2)'!DL$1,Trabajo!$C:$C,'Trab_Sectores_productivos (2)'!$C39,Trabajo!$A:$A,'Trab_Sectores_productivos (2)'!$A39),2)</f>
        <v>1</v>
      </c>
      <c r="BT39" s="340">
        <f>ROUND(SUMIFS(Trabajo!$T:$T,Trabajo!$E:$E,'Trab_Sectores_productivos (2)'!DM$1,Trabajo!$C:$C,'Trab_Sectores_productivos (2)'!$C39,Trabajo!$A:$A,'Trab_Sectores_productivos (2)'!$A39),2)</f>
        <v>0.1</v>
      </c>
      <c r="BU39" s="340">
        <f>ROUND(SUMIFS(Trabajo!$T:$T,Trabajo!$E:$E,'Trab_Sectores_productivos (2)'!DN$1,Trabajo!$C:$C,'Trab_Sectores_productivos (2)'!$C39,Trabajo!$A:$A,'Trab_Sectores_productivos (2)'!$A39),2)</f>
        <v>0.15</v>
      </c>
      <c r="BV39" s="340">
        <f>ROUND(SUMIFS(Trabajo!$T:$T,Trabajo!$E:$E,'Trab_Sectores_productivos (2)'!DO$1,Trabajo!$C:$C,'Trab_Sectores_productivos (2)'!$C39,Trabajo!$A:$A,'Trab_Sectores_productivos (2)'!$A39),2)</f>
        <v>0.15</v>
      </c>
      <c r="BW39" s="340">
        <f>ROUND(SUMIFS(Trabajo!$T:$T,Trabajo!$E:$E,'Trab_Sectores_productivos (2)'!DP$1,Trabajo!$C:$C,'Trab_Sectores_productivos (2)'!$C39,Trabajo!$A:$A,'Trab_Sectores_productivos (2)'!$A39),2)</f>
        <v>0.04</v>
      </c>
      <c r="BX39" s="340">
        <f>ROUND(SUMIFS(Trabajo!$T:$T,Trabajo!$E:$E,'Trab_Sectores_productivos (2)'!DQ$1,Trabajo!$C:$C,'Trab_Sectores_productivos (2)'!$C39,Trabajo!$A:$A,'Trab_Sectores_productivos (2)'!$A39),2)</f>
        <v>0.12</v>
      </c>
      <c r="BY39" s="340">
        <f>ROUND(SUMIFS(Trabajo!$T:$T,Trabajo!$E:$E,'Trab_Sectores_productivos (2)'!DR$1,Trabajo!$C:$C,'Trab_Sectores_productivos (2)'!$C39,Trabajo!$A:$A,'Trab_Sectores_productivos (2)'!$A39),2)</f>
        <v>0.02</v>
      </c>
      <c r="BZ39" s="340">
        <f>ROUND(SUMIFS(Trabajo!$T:$T,Trabajo!$E:$E,'Trab_Sectores_productivos (2)'!DS$1,Trabajo!$C:$C,'Trab_Sectores_productivos (2)'!$C39,Trabajo!$A:$A,'Trab_Sectores_productivos (2)'!$A39),2)</f>
        <v>0.02</v>
      </c>
      <c r="CA39" s="341">
        <f>ROUND(SUMIFS(Trabajo!$U:$U,Trabajo!$E:$E,'Trab_Sectores_productivos (2)'!DE$1,Trabajo!$C:$C,'Trab_Sectores_productivos (2)'!$C39,Trabajo!$A:$A,'Trab_Sectores_productivos (2)'!$A39),2)</f>
        <v>22.59</v>
      </c>
      <c r="CB39" s="341">
        <f>ROUND(SUMIFS(Trabajo!$U:$U,Trabajo!$E:$E,'Trab_Sectores_productivos (2)'!DF$1,Trabajo!$C:$C,'Trab_Sectores_productivos (2)'!$C39,Trabajo!$A:$A,'Trab_Sectores_productivos (2)'!$A39),2)</f>
        <v>1.62</v>
      </c>
      <c r="CC39" s="341">
        <f>ROUND(SUMIFS(Trabajo!$U:$U,Trabajo!$E:$E,'Trab_Sectores_productivos (2)'!DG$1,Trabajo!$C:$C,'Trab_Sectores_productivos (2)'!$C39,Trabajo!$A:$A,'Trab_Sectores_productivos (2)'!$A39),2)</f>
        <v>4.8099999999999996</v>
      </c>
      <c r="CD39" s="341">
        <f>ROUND(SUMIFS(Trabajo!$U:$U,Trabajo!$E:$E,'Trab_Sectores_productivos (2)'!DH$1,Trabajo!$C:$C,'Trab_Sectores_productivos (2)'!$C39,Trabajo!$A:$A,'Trab_Sectores_productivos (2)'!$A39),2)</f>
        <v>7.03</v>
      </c>
      <c r="CE39" s="341">
        <f>ROUND(SUMIFS(Trabajo!$U:$U,Trabajo!$E:$E,'Trab_Sectores_productivos (2)'!DI$1,Trabajo!$C:$C,'Trab_Sectores_productivos (2)'!$C39,Trabajo!$A:$A,'Trab_Sectores_productivos (2)'!$A39),2)</f>
        <v>2.66</v>
      </c>
      <c r="CF39" s="341">
        <f>ROUND(SUMIFS(Trabajo!$U:$U,Trabajo!$E:$E,'Trab_Sectores_productivos (2)'!DJ$1,Trabajo!$C:$C,'Trab_Sectores_productivos (2)'!$C39,Trabajo!$A:$A,'Trab_Sectores_productivos (2)'!$A39),2)</f>
        <v>10.83</v>
      </c>
      <c r="CG39" s="341">
        <f>ROUND(SUMIFS(Trabajo!$U:$U,Trabajo!$E:$E,'Trab_Sectores_productivos (2)'!DK$1,Trabajo!$C:$C,'Trab_Sectores_productivos (2)'!$C39,Trabajo!$A:$A,'Trab_Sectores_productivos (2)'!$A39),2)</f>
        <v>20.47</v>
      </c>
      <c r="CH39" s="341">
        <f>ROUND(SUMIFS(Trabajo!$U:$U,Trabajo!$E:$E,'Trab_Sectores_productivos (2)'!DL$1,Trabajo!$C:$C,'Trab_Sectores_productivos (2)'!$C39,Trabajo!$A:$A,'Trab_Sectores_productivos (2)'!$A39),2)</f>
        <v>89.08</v>
      </c>
      <c r="CI39" s="341">
        <f>ROUND(SUMIFS(Trabajo!$U:$U,Trabajo!$E:$E,'Trab_Sectores_productivos (2)'!DM$1,Trabajo!$C:$C,'Trab_Sectores_productivos (2)'!$C39,Trabajo!$A:$A,'Trab_Sectores_productivos (2)'!$A39),2)</f>
        <v>9</v>
      </c>
      <c r="CJ39" s="341">
        <f>ROUND(SUMIFS(Trabajo!$U:$U,Trabajo!$E:$E,'Trab_Sectores_productivos (2)'!DN$1,Trabajo!$C:$C,'Trab_Sectores_productivos (2)'!$C39,Trabajo!$A:$A,'Trab_Sectores_productivos (2)'!$A39),2)</f>
        <v>13.33</v>
      </c>
      <c r="CK39" s="341">
        <f>ROUND(SUMIFS(Trabajo!$U:$U,Trabajo!$E:$E,'Trab_Sectores_productivos (2)'!DO$1,Trabajo!$C:$C,'Trab_Sectores_productivos (2)'!$C39,Trabajo!$A:$A,'Trab_Sectores_productivos (2)'!$A39),2)</f>
        <v>13.61</v>
      </c>
      <c r="CL39" s="341">
        <f>ROUND(SUMIFS(Trabajo!$U:$U,Trabajo!$E:$E,'Trab_Sectores_productivos (2)'!DP$1,Trabajo!$C:$C,'Trab_Sectores_productivos (2)'!$C39,Trabajo!$A:$A,'Trab_Sectores_productivos (2)'!$A39),2)</f>
        <v>3.57</v>
      </c>
      <c r="CM39" s="341">
        <f>ROUND(SUMIFS(Trabajo!$U:$U,Trabajo!$E:$E,'Trab_Sectores_productivos (2)'!DQ$1,Trabajo!$C:$C,'Trab_Sectores_productivos (2)'!$C39,Trabajo!$A:$A,'Trab_Sectores_productivos (2)'!$A39),2)</f>
        <v>11.08</v>
      </c>
      <c r="CN39" s="341">
        <f>ROUND(SUMIFS(Trabajo!$U:$U,Trabajo!$E:$E,'Trab_Sectores_productivos (2)'!DR$1,Trabajo!$C:$C,'Trab_Sectores_productivos (2)'!$C39,Trabajo!$A:$A,'Trab_Sectores_productivos (2)'!$A39),2)</f>
        <v>1.77</v>
      </c>
      <c r="CO39" s="341">
        <f>ROUND(SUMIFS(Trabajo!$U:$U,Trabajo!$E:$E,'Trab_Sectores_productivos (2)'!DS$1,Trabajo!$C:$C,'Trab_Sectores_productivos (2)'!$C39,Trabajo!$A:$A,'Trab_Sectores_productivos (2)'!$A39),2)</f>
        <v>1.96</v>
      </c>
      <c r="CP39" s="340">
        <f>ROUND(SUMIFS(Trabajo!$V:$V,Trabajo!$E:$E,'Trab_Sectores_productivos (2)'!DE$1,Trabajo!$C:$C,'Trab_Sectores_productivos (2)'!$C39,Trabajo!$A:$A,'Trab_Sectores_productivos (2)'!$A39),2)</f>
        <v>2.13</v>
      </c>
      <c r="CQ39" s="340">
        <f>ROUND(SUMIFS(Trabajo!$V:$V,Trabajo!$E:$E,'Trab_Sectores_productivos (2)'!DF$1,Trabajo!$C:$C,'Trab_Sectores_productivos (2)'!$C39,Trabajo!$A:$A,'Trab_Sectores_productivos (2)'!$A39),2)</f>
        <v>0.15</v>
      </c>
      <c r="CR39" s="340">
        <f>ROUND(SUMIFS(Trabajo!$V:$V,Trabajo!$E:$E,'Trab_Sectores_productivos (2)'!DG$1,Trabajo!$C:$C,'Trab_Sectores_productivos (2)'!$C39,Trabajo!$A:$A,'Trab_Sectores_productivos (2)'!$A39),2)</f>
        <v>0.45</v>
      </c>
      <c r="CS39" s="340">
        <f>ROUND(SUMIFS(Trabajo!$V:$V,Trabajo!$E:$E,'Trab_Sectores_productivos (2)'!DH$1,Trabajo!$C:$C,'Trab_Sectores_productivos (2)'!$C39,Trabajo!$A:$A,'Trab_Sectores_productivos (2)'!$A39),2)</f>
        <v>0.66</v>
      </c>
      <c r="CT39" s="340">
        <f>ROUND(SUMIFS(Trabajo!$V:$V,Trabajo!$E:$E,'Trab_Sectores_productivos (2)'!DI$1,Trabajo!$C:$C,'Trab_Sectores_productivos (2)'!$C39,Trabajo!$A:$A,'Trab_Sectores_productivos (2)'!$A39),2)</f>
        <v>0.25</v>
      </c>
      <c r="CU39" s="340">
        <f>ROUND(SUMIFS(Trabajo!$V:$V,Trabajo!$E:$E,'Trab_Sectores_productivos (2)'!DJ$1,Trabajo!$C:$C,'Trab_Sectores_productivos (2)'!$C39,Trabajo!$A:$A,'Trab_Sectores_productivos (2)'!$A39),2)</f>
        <v>1.02</v>
      </c>
      <c r="CV39" s="340">
        <f>ROUND(SUMIFS(Trabajo!$V:$V,Trabajo!$E:$E,'Trab_Sectores_productivos (2)'!DK$1,Trabajo!$C:$C,'Trab_Sectores_productivos (2)'!$C39,Trabajo!$A:$A,'Trab_Sectores_productivos (2)'!$A39),2)</f>
        <v>1.93</v>
      </c>
      <c r="CW39" s="340">
        <f>ROUND(SUMIFS(Trabajo!$V:$V,Trabajo!$E:$E,'Trab_Sectores_productivos (2)'!DL$1,Trabajo!$C:$C,'Trab_Sectores_productivos (2)'!$C39,Trabajo!$A:$A,'Trab_Sectores_productivos (2)'!$A39),2)</f>
        <v>8.3800000000000008</v>
      </c>
      <c r="CX39" s="340">
        <f>ROUND(SUMIFS(Trabajo!$V:$V,Trabajo!$E:$E,'Trab_Sectores_productivos (2)'!DM$1,Trabajo!$C:$C,'Trab_Sectores_productivos (2)'!$C39,Trabajo!$A:$A,'Trab_Sectores_productivos (2)'!$A39),2)</f>
        <v>0.85</v>
      </c>
      <c r="CY39" s="340">
        <f>ROUND(SUMIFS(Trabajo!$V:$V,Trabajo!$E:$E,'Trab_Sectores_productivos (2)'!DN$1,Trabajo!$C:$C,'Trab_Sectores_productivos (2)'!$C39,Trabajo!$A:$A,'Trab_Sectores_productivos (2)'!$A39),2)</f>
        <v>1.25</v>
      </c>
      <c r="CZ39" s="340">
        <f>ROUND(SUMIFS(Trabajo!$V:$V,Trabajo!$E:$E,'Trab_Sectores_productivos (2)'!DO$1,Trabajo!$C:$C,'Trab_Sectores_productivos (2)'!$C39,Trabajo!$A:$A,'Trab_Sectores_productivos (2)'!$A39),2)</f>
        <v>1.28</v>
      </c>
      <c r="DA39" s="340">
        <f>ROUND(SUMIFS(Trabajo!$V:$V,Trabajo!$E:$E,'Trab_Sectores_productivos (2)'!DP$1,Trabajo!$C:$C,'Trab_Sectores_productivos (2)'!$C39,Trabajo!$A:$A,'Trab_Sectores_productivos (2)'!$A39),2)</f>
        <v>0.34</v>
      </c>
      <c r="DB39" s="340">
        <f>ROUND(SUMIFS(Trabajo!$V:$V,Trabajo!$E:$E,'Trab_Sectores_productivos (2)'!DQ$1,Trabajo!$C:$C,'Trab_Sectores_productivos (2)'!$C39,Trabajo!$A:$A,'Trab_Sectores_productivos (2)'!$A39),2)</f>
        <v>1.04</v>
      </c>
      <c r="DC39" s="340">
        <f>ROUND(SUMIFS(Trabajo!$V:$V,Trabajo!$E:$E,'Trab_Sectores_productivos (2)'!DR$1,Trabajo!$C:$C,'Trab_Sectores_productivos (2)'!$C39,Trabajo!$A:$A,'Trab_Sectores_productivos (2)'!$A39),2)</f>
        <v>0.17</v>
      </c>
      <c r="DD39" s="340">
        <f>ROUND(SUMIFS(Trabajo!$V:$V,Trabajo!$E:$E,'Trab_Sectores_productivos (2)'!DS$1,Trabajo!$C:$C,'Trab_Sectores_productivos (2)'!$C39,Trabajo!$A:$A,'Trab_Sectores_productivos (2)'!$A39),2)</f>
        <v>0.18</v>
      </c>
    </row>
    <row r="40" spans="1:108">
      <c r="A40" s="137">
        <v>2016</v>
      </c>
      <c r="B40" s="137">
        <v>3</v>
      </c>
      <c r="C40" s="137" t="s">
        <v>121</v>
      </c>
      <c r="D40" s="340">
        <f>ROUND(SUMIFS(Trabajo!$P:$P,Trabajo!$E:$E,'Trab_Sectores_productivos (2)'!DE$1,Trabajo!$C:$C,'Trab_Sectores_productivos (2)'!$C40,Trabajo!$A:$A,'Trab_Sectores_productivos (2)'!$A40),2)</f>
        <v>28.32</v>
      </c>
      <c r="E40" s="340">
        <f>ROUND(SUMIFS(Trabajo!$P:$P,Trabajo!$E:$E,'Trab_Sectores_productivos (2)'!DF$1,Trabajo!$C:$C,'Trab_Sectores_productivos (2)'!$C40,Trabajo!$A:$A,'Trab_Sectores_productivos (2)'!$A40),2)</f>
        <v>1.88</v>
      </c>
      <c r="F40" s="340">
        <f>ROUND(SUMIFS(Trabajo!$P:$P,Trabajo!$E:$E,'Trab_Sectores_productivos (2)'!DG$1,Trabajo!$C:$C,'Trab_Sectores_productivos (2)'!$C40,Trabajo!$A:$A,'Trab_Sectores_productivos (2)'!$A40),2)</f>
        <v>5.56</v>
      </c>
      <c r="G40" s="340">
        <f>ROUND(SUMIFS(Trabajo!$P:$P,Trabajo!$E:$E,'Trab_Sectores_productivos (2)'!DH$1,Trabajo!$C:$C,'Trab_Sectores_productivos (2)'!$C40,Trabajo!$A:$A,'Trab_Sectores_productivos (2)'!$A40),2)</f>
        <v>7.43</v>
      </c>
      <c r="H40" s="340">
        <f>ROUND(SUMIFS(Trabajo!$P:$P,Trabajo!$E:$E,'Trab_Sectores_productivos (2)'!DI$1,Trabajo!$C:$C,'Trab_Sectores_productivos (2)'!$C40,Trabajo!$A:$A,'Trab_Sectores_productivos (2)'!$A40),2)</f>
        <v>3.63</v>
      </c>
      <c r="I40" s="340">
        <f>ROUND(SUMIFS(Trabajo!$P:$P,Trabajo!$E:$E,'Trab_Sectores_productivos (2)'!DJ$1,Trabajo!$C:$C,'Trab_Sectores_productivos (2)'!$C40,Trabajo!$A:$A,'Trab_Sectores_productivos (2)'!$A40),2)</f>
        <v>12.89</v>
      </c>
      <c r="J40" s="340">
        <f>ROUND(SUMIFS(Trabajo!$P:$P,Trabajo!$E:$E,'Trab_Sectores_productivos (2)'!DK$1,Trabajo!$C:$C,'Trab_Sectores_productivos (2)'!$C40,Trabajo!$A:$A,'Trab_Sectores_productivos (2)'!$A40),2)</f>
        <v>24.16</v>
      </c>
      <c r="K40" s="340">
        <f>ROUND(SUMIFS(Trabajo!$P:$P,Trabajo!$E:$E,'Trab_Sectores_productivos (2)'!DL$1,Trabajo!$C:$C,'Trab_Sectores_productivos (2)'!$C40,Trabajo!$A:$A,'Trab_Sectores_productivos (2)'!$A40),2)</f>
        <v>107.07</v>
      </c>
      <c r="L40" s="340">
        <f>ROUND(SUMIFS(Trabajo!$P:$P,Trabajo!$E:$E,'Trab_Sectores_productivos (2)'!DM$1,Trabajo!$C:$C,'Trab_Sectores_productivos (2)'!$C40,Trabajo!$A:$A,'Trab_Sectores_productivos (2)'!$A40),2)</f>
        <v>10.87</v>
      </c>
      <c r="M40" s="340">
        <f>ROUND(SUMIFS(Trabajo!$P:$P,Trabajo!$E:$E,'Trab_Sectores_productivos (2)'!DN$1,Trabajo!$C:$C,'Trab_Sectores_productivos (2)'!$C40,Trabajo!$A:$A,'Trab_Sectores_productivos (2)'!$A40),2)</f>
        <v>16.39</v>
      </c>
      <c r="N40" s="340">
        <f>ROUND(SUMIFS(Trabajo!$P:$P,Trabajo!$E:$E,'Trab_Sectores_productivos (2)'!DO$1,Trabajo!$C:$C,'Trab_Sectores_productivos (2)'!$C40,Trabajo!$A:$A,'Trab_Sectores_productivos (2)'!$A40),2)</f>
        <v>16.5</v>
      </c>
      <c r="O40" s="340">
        <f>ROUND(SUMIFS(Trabajo!$P:$P,Trabajo!$E:$E,'Trab_Sectores_productivos (2)'!DP$1,Trabajo!$C:$C,'Trab_Sectores_productivos (2)'!$C40,Trabajo!$A:$A,'Trab_Sectores_productivos (2)'!$A40),2)</f>
        <v>5.28</v>
      </c>
      <c r="P40" s="340">
        <f>ROUND(SUMIFS(Trabajo!$P:$P,Trabajo!$E:$E,'Trab_Sectores_productivos (2)'!DQ$1,Trabajo!$C:$C,'Trab_Sectores_productivos (2)'!$C40,Trabajo!$A:$A,'Trab_Sectores_productivos (2)'!$A40),2)</f>
        <v>14.02</v>
      </c>
      <c r="Q40" s="340">
        <f>ROUND(SUMIFS(Trabajo!$P:$P,Trabajo!$E:$E,'Trab_Sectores_productivos (2)'!DR$1,Trabajo!$C:$C,'Trab_Sectores_productivos (2)'!$C40,Trabajo!$A:$A,'Trab_Sectores_productivos (2)'!$A40),2)</f>
        <v>2.2200000000000002</v>
      </c>
      <c r="R40" s="340">
        <f>ROUND(SUMIFS(Trabajo!$P:$P,Trabajo!$E:$E,'Trab_Sectores_productivos (2)'!DS$1,Trabajo!$C:$C,'Trab_Sectores_productivos (2)'!$C40,Trabajo!$A:$A,'Trab_Sectores_productivos (2)'!$A40),2)</f>
        <v>2.31</v>
      </c>
      <c r="S40" s="341">
        <f>ROUND(SUMIFS(Trabajo!$Q:$Q,Trabajo!$E:$E,'Trab_Sectores_productivos (2)'!DE$1,Trabajo!$C:$C,'Trab_Sectores_productivos (2)'!$C40,Trabajo!$A:$A,'Trab_Sectores_productivos (2)'!$A40),2)</f>
        <v>13.03</v>
      </c>
      <c r="T40" s="341">
        <f>ROUND(SUMIFS(Trabajo!$Q:$Q,Trabajo!$E:$E,'Trab_Sectores_productivos (2)'!DF$1,Trabajo!$C:$C,'Trab_Sectores_productivos (2)'!$C40,Trabajo!$A:$A,'Trab_Sectores_productivos (2)'!$A40),2)</f>
        <v>0.87</v>
      </c>
      <c r="U40" s="341">
        <f>ROUND(SUMIFS(Trabajo!$Q:$Q,Trabajo!$E:$E,'Trab_Sectores_productivos (2)'!DG$1,Trabajo!$C:$C,'Trab_Sectores_productivos (2)'!$C40,Trabajo!$A:$A,'Trab_Sectores_productivos (2)'!$A40),2)</f>
        <v>2.56</v>
      </c>
      <c r="V40" s="341">
        <f>ROUND(SUMIFS(Trabajo!$Q:$Q,Trabajo!$E:$E,'Trab_Sectores_productivos (2)'!DH$1,Trabajo!$C:$C,'Trab_Sectores_productivos (2)'!$C40,Trabajo!$A:$A,'Trab_Sectores_productivos (2)'!$A40),2)</f>
        <v>3.42</v>
      </c>
      <c r="W40" s="341">
        <f>ROUND(SUMIFS(Trabajo!$Q:$Q,Trabajo!$E:$E,'Trab_Sectores_productivos (2)'!DI$1,Trabajo!$C:$C,'Trab_Sectores_productivos (2)'!$C40,Trabajo!$A:$A,'Trab_Sectores_productivos (2)'!$A40),2)</f>
        <v>1.67</v>
      </c>
      <c r="X40" s="341">
        <f>ROUND(SUMIFS(Trabajo!$Q:$Q,Trabajo!$E:$E,'Trab_Sectores_productivos (2)'!DJ$1,Trabajo!$C:$C,'Trab_Sectores_productivos (2)'!$C40,Trabajo!$A:$A,'Trab_Sectores_productivos (2)'!$A40),2)</f>
        <v>5.93</v>
      </c>
      <c r="Y40" s="341">
        <f>ROUND(SUMIFS(Trabajo!$Q:$Q,Trabajo!$E:$E,'Trab_Sectores_productivos (2)'!DK$1,Trabajo!$C:$C,'Trab_Sectores_productivos (2)'!$C40,Trabajo!$A:$A,'Trab_Sectores_productivos (2)'!$A40),2)</f>
        <v>11.12</v>
      </c>
      <c r="Z40" s="341">
        <f>ROUND(SUMIFS(Trabajo!$Q:$Q,Trabajo!$E:$E,'Trab_Sectores_productivos (2)'!DL$1,Trabajo!$C:$C,'Trab_Sectores_productivos (2)'!$C40,Trabajo!$A:$A,'Trab_Sectores_productivos (2)'!$A40),2)</f>
        <v>49.27</v>
      </c>
      <c r="AA40" s="341">
        <f>ROUND(SUMIFS(Trabajo!$Q:$Q,Trabajo!$E:$E,'Trab_Sectores_productivos (2)'!DM$1,Trabajo!$C:$C,'Trab_Sectores_productivos (2)'!$C40,Trabajo!$A:$A,'Trab_Sectores_productivos (2)'!$A40),2)</f>
        <v>5</v>
      </c>
      <c r="AB40" s="341">
        <f>ROUND(SUMIFS(Trabajo!$Q:$Q,Trabajo!$E:$E,'Trab_Sectores_productivos (2)'!DN$1,Trabajo!$C:$C,'Trab_Sectores_productivos (2)'!$C40,Trabajo!$A:$A,'Trab_Sectores_productivos (2)'!$A40),2)</f>
        <v>7.54</v>
      </c>
      <c r="AC40" s="341">
        <f>ROUND(SUMIFS(Trabajo!$Q:$Q,Trabajo!$E:$E,'Trab_Sectores_productivos (2)'!DO$1,Trabajo!$C:$C,'Trab_Sectores_productivos (2)'!$C40,Trabajo!$A:$A,'Trab_Sectores_productivos (2)'!$A40),2)</f>
        <v>7.59</v>
      </c>
      <c r="AD40" s="341">
        <f>ROUND(SUMIFS(Trabajo!$Q:$Q,Trabajo!$E:$E,'Trab_Sectores_productivos (2)'!DP$1,Trabajo!$C:$C,'Trab_Sectores_productivos (2)'!$C40,Trabajo!$A:$A,'Trab_Sectores_productivos (2)'!$A40),2)</f>
        <v>2.4300000000000002</v>
      </c>
      <c r="AE40" s="341">
        <f>ROUND(SUMIFS(Trabajo!$Q:$Q,Trabajo!$E:$E,'Trab_Sectores_productivos (2)'!DQ$1,Trabajo!$C:$C,'Trab_Sectores_productivos (2)'!$C40,Trabajo!$A:$A,'Trab_Sectores_productivos (2)'!$A40),2)</f>
        <v>6.45</v>
      </c>
      <c r="AF40" s="341">
        <f>ROUND(SUMIFS(Trabajo!$Q:$Q,Trabajo!$E:$E,'Trab_Sectores_productivos (2)'!DR$1,Trabajo!$C:$C,'Trab_Sectores_productivos (2)'!$C40,Trabajo!$A:$A,'Trab_Sectores_productivos (2)'!$A40),2)</f>
        <v>1.02</v>
      </c>
      <c r="AG40" s="341">
        <f>ROUND(SUMIFS(Trabajo!$Q:$Q,Trabajo!$E:$E,'Trab_Sectores_productivos (2)'!DS$1,Trabajo!$C:$C,'Trab_Sectores_productivos (2)'!$C40,Trabajo!$A:$A,'Trab_Sectores_productivos (2)'!$A40),2)</f>
        <v>1.06</v>
      </c>
      <c r="AH40" s="340">
        <f>ROUND(SUMIFS(Trabajo!$R:$R,Trabajo!$E:$E,'Trab_Sectores_productivos (2)'!DE$1,Trabajo!$C:$C,'Trab_Sectores_productivos (2)'!$C40,Trabajo!$A:$A,'Trab_Sectores_productivos (2)'!$A40),2)</f>
        <v>10.81</v>
      </c>
      <c r="AI40" s="340">
        <f>ROUND(SUMIFS(Trabajo!$R:$R,Trabajo!$E:$E,'Trab_Sectores_productivos (2)'!DF$1,Trabajo!$C:$C,'Trab_Sectores_productivos (2)'!$C40,Trabajo!$A:$A,'Trab_Sectores_productivos (2)'!$A40),2)</f>
        <v>0.72</v>
      </c>
      <c r="AJ40" s="340">
        <f>ROUND(SUMIFS(Trabajo!$R:$R,Trabajo!$E:$E,'Trab_Sectores_productivos (2)'!DG$1,Trabajo!$C:$C,'Trab_Sectores_productivos (2)'!$C40,Trabajo!$A:$A,'Trab_Sectores_productivos (2)'!$A40),2)</f>
        <v>2.12</v>
      </c>
      <c r="AK40" s="340">
        <f>ROUND(SUMIFS(Trabajo!$R:$R,Trabajo!$E:$E,'Trab_Sectores_productivos (2)'!DH$1,Trabajo!$C:$C,'Trab_Sectores_productivos (2)'!$C40,Trabajo!$A:$A,'Trab_Sectores_productivos (2)'!$A40),2)</f>
        <v>2.84</v>
      </c>
      <c r="AL40" s="340">
        <f>ROUND(SUMIFS(Trabajo!$R:$R,Trabajo!$E:$E,'Trab_Sectores_productivos (2)'!DI$1,Trabajo!$C:$C,'Trab_Sectores_productivos (2)'!$C40,Trabajo!$A:$A,'Trab_Sectores_productivos (2)'!$A40),2)</f>
        <v>1.38</v>
      </c>
      <c r="AM40" s="340">
        <f>ROUND(SUMIFS(Trabajo!$R:$R,Trabajo!$E:$E,'Trab_Sectores_productivos (2)'!DJ$1,Trabajo!$C:$C,'Trab_Sectores_productivos (2)'!$C40,Trabajo!$A:$A,'Trab_Sectores_productivos (2)'!$A40),2)</f>
        <v>4.92</v>
      </c>
      <c r="AN40" s="340">
        <f>ROUND(SUMIFS(Trabajo!$R:$R,Trabajo!$E:$E,'Trab_Sectores_productivos (2)'!DK$1,Trabajo!$C:$C,'Trab_Sectores_productivos (2)'!$C40,Trabajo!$A:$A,'Trab_Sectores_productivos (2)'!$A40),2)</f>
        <v>9.2200000000000006</v>
      </c>
      <c r="AO40" s="340">
        <f>ROUND(SUMIFS(Trabajo!$R:$R,Trabajo!$E:$E,'Trab_Sectores_productivos (2)'!DL$1,Trabajo!$C:$C,'Trab_Sectores_productivos (2)'!$C40,Trabajo!$A:$A,'Trab_Sectores_productivos (2)'!$A40),2)</f>
        <v>40.85</v>
      </c>
      <c r="AP40" s="340">
        <f>ROUND(SUMIFS(Trabajo!$R:$R,Trabajo!$E:$E,'Trab_Sectores_productivos (2)'!DM$1,Trabajo!$C:$C,'Trab_Sectores_productivos (2)'!$C40,Trabajo!$A:$A,'Trab_Sectores_productivos (2)'!$A40),2)</f>
        <v>4.1500000000000004</v>
      </c>
      <c r="AQ40" s="340">
        <f>ROUND(SUMIFS(Trabajo!$R:$R,Trabajo!$E:$E,'Trab_Sectores_productivos (2)'!DN$1,Trabajo!$C:$C,'Trab_Sectores_productivos (2)'!$C40,Trabajo!$A:$A,'Trab_Sectores_productivos (2)'!$A40),2)</f>
        <v>6.25</v>
      </c>
      <c r="AR40" s="340">
        <f>ROUND(SUMIFS(Trabajo!$R:$R,Trabajo!$E:$E,'Trab_Sectores_productivos (2)'!DO$1,Trabajo!$C:$C,'Trab_Sectores_productivos (2)'!$C40,Trabajo!$A:$A,'Trab_Sectores_productivos (2)'!$A40),2)</f>
        <v>6.3</v>
      </c>
      <c r="AS40" s="340">
        <f>ROUND(SUMIFS(Trabajo!$R:$R,Trabajo!$E:$E,'Trab_Sectores_productivos (2)'!DP$1,Trabajo!$C:$C,'Trab_Sectores_productivos (2)'!$C40,Trabajo!$A:$A,'Trab_Sectores_productivos (2)'!$A40),2)</f>
        <v>2.02</v>
      </c>
      <c r="AT40" s="340">
        <f>ROUND(SUMIFS(Trabajo!$R:$R,Trabajo!$E:$E,'Trab_Sectores_productivos (2)'!DQ$1,Trabajo!$C:$C,'Trab_Sectores_productivos (2)'!$C40,Trabajo!$A:$A,'Trab_Sectores_productivos (2)'!$A40),2)</f>
        <v>5.35</v>
      </c>
      <c r="AU40" s="340">
        <f>ROUND(SUMIFS(Trabajo!$R:$R,Trabajo!$E:$E,'Trab_Sectores_productivos (2)'!DR$1,Trabajo!$C:$C,'Trab_Sectores_productivos (2)'!$C40,Trabajo!$A:$A,'Trab_Sectores_productivos (2)'!$A40),2)</f>
        <v>0.85</v>
      </c>
      <c r="AV40" s="340">
        <f>ROUND(SUMIFS(Trabajo!$R:$R,Trabajo!$E:$E,'Trab_Sectores_productivos (2)'!DS$1,Trabajo!$C:$C,'Trab_Sectores_productivos (2)'!$C40,Trabajo!$A:$A,'Trab_Sectores_productivos (2)'!$A40),2)</f>
        <v>0.88</v>
      </c>
      <c r="AW40" s="341">
        <f>ROUND(SUMIFS(Trabajo!$S:$S,Trabajo!$E:$E,'Trab_Sectores_productivos (2)'!DE$1,Trabajo!$C:$C,'Trab_Sectores_productivos (2)'!$C40,Trabajo!$A:$A,'Trab_Sectores_productivos (2)'!$A40),2)</f>
        <v>0.7</v>
      </c>
      <c r="AX40" s="341">
        <f>ROUND(SUMIFS(Trabajo!$S:$S,Trabajo!$E:$E,'Trab_Sectores_productivos (2)'!DF$1,Trabajo!$C:$C,'Trab_Sectores_productivos (2)'!$C40,Trabajo!$A:$A,'Trab_Sectores_productivos (2)'!$A40),2)</f>
        <v>0.05</v>
      </c>
      <c r="AY40" s="341">
        <f>ROUND(SUMIFS(Trabajo!$S:$S,Trabajo!$E:$E,'Trab_Sectores_productivos (2)'!DG$1,Trabajo!$C:$C,'Trab_Sectores_productivos (2)'!$C40,Trabajo!$A:$A,'Trab_Sectores_productivos (2)'!$A40),2)</f>
        <v>0.14000000000000001</v>
      </c>
      <c r="AZ40" s="341">
        <f>ROUND(SUMIFS(Trabajo!$S:$S,Trabajo!$E:$E,'Trab_Sectores_productivos (2)'!DH$1,Trabajo!$C:$C,'Trab_Sectores_productivos (2)'!$C40,Trabajo!$A:$A,'Trab_Sectores_productivos (2)'!$A40),2)</f>
        <v>0.18</v>
      </c>
      <c r="BA40" s="341">
        <f>ROUND(SUMIFS(Trabajo!$S:$S,Trabajo!$E:$E,'Trab_Sectores_productivos (2)'!DI$1,Trabajo!$C:$C,'Trab_Sectores_productivos (2)'!$C40,Trabajo!$A:$A,'Trab_Sectores_productivos (2)'!$A40),2)</f>
        <v>0.09</v>
      </c>
      <c r="BB40" s="341">
        <f>ROUND(SUMIFS(Trabajo!$S:$S,Trabajo!$E:$E,'Trab_Sectores_productivos (2)'!DJ$1,Trabajo!$C:$C,'Trab_Sectores_productivos (2)'!$C40,Trabajo!$A:$A,'Trab_Sectores_productivos (2)'!$A40),2)</f>
        <v>0.32</v>
      </c>
      <c r="BC40" s="341">
        <f>ROUND(SUMIFS(Trabajo!$S:$S,Trabajo!$E:$E,'Trab_Sectores_productivos (2)'!DK$1,Trabajo!$C:$C,'Trab_Sectores_productivos (2)'!$C40,Trabajo!$A:$A,'Trab_Sectores_productivos (2)'!$A40),2)</f>
        <v>0.6</v>
      </c>
      <c r="BD40" s="341">
        <f>ROUND(SUMIFS(Trabajo!$S:$S,Trabajo!$E:$E,'Trab_Sectores_productivos (2)'!DL$1,Trabajo!$C:$C,'Trab_Sectores_productivos (2)'!$C40,Trabajo!$A:$A,'Trab_Sectores_productivos (2)'!$A40),2)</f>
        <v>2.66</v>
      </c>
      <c r="BE40" s="341">
        <f>ROUND(SUMIFS(Trabajo!$S:$S,Trabajo!$E:$E,'Trab_Sectores_productivos (2)'!DM$1,Trabajo!$C:$C,'Trab_Sectores_productivos (2)'!$C40,Trabajo!$A:$A,'Trab_Sectores_productivos (2)'!$A40),2)</f>
        <v>0.27</v>
      </c>
      <c r="BF40" s="341">
        <f>ROUND(SUMIFS(Trabajo!$S:$S,Trabajo!$E:$E,'Trab_Sectores_productivos (2)'!DN$1,Trabajo!$C:$C,'Trab_Sectores_productivos (2)'!$C40,Trabajo!$A:$A,'Trab_Sectores_productivos (2)'!$A40),2)</f>
        <v>0.41</v>
      </c>
      <c r="BG40" s="341">
        <f>ROUND(SUMIFS(Trabajo!$S:$S,Trabajo!$E:$E,'Trab_Sectores_productivos (2)'!DO$1,Trabajo!$C:$C,'Trab_Sectores_productivos (2)'!$C40,Trabajo!$A:$A,'Trab_Sectores_productivos (2)'!$A40),2)</f>
        <v>0.41</v>
      </c>
      <c r="BH40" s="341">
        <f>ROUND(SUMIFS(Trabajo!$S:$S,Trabajo!$E:$E,'Trab_Sectores_productivos (2)'!DP$1,Trabajo!$C:$C,'Trab_Sectores_productivos (2)'!$C40,Trabajo!$A:$A,'Trab_Sectores_productivos (2)'!$A40),2)</f>
        <v>0.13</v>
      </c>
      <c r="BI40" s="341">
        <f>ROUND(SUMIFS(Trabajo!$S:$S,Trabajo!$E:$E,'Trab_Sectores_productivos (2)'!DQ$1,Trabajo!$C:$C,'Trab_Sectores_productivos (2)'!$C40,Trabajo!$A:$A,'Trab_Sectores_productivos (2)'!$A40),2)</f>
        <v>0.35</v>
      </c>
      <c r="BJ40" s="341">
        <f>ROUND(SUMIFS(Trabajo!$S:$S,Trabajo!$E:$E,'Trab_Sectores_productivos (2)'!DR$1,Trabajo!$C:$C,'Trab_Sectores_productivos (2)'!$C40,Trabajo!$A:$A,'Trab_Sectores_productivos (2)'!$A40),2)</f>
        <v>0.06</v>
      </c>
      <c r="BK40" s="341">
        <f>ROUND(SUMIFS(Trabajo!$S:$S,Trabajo!$E:$E,'Trab_Sectores_productivos (2)'!DS$1,Trabajo!$C:$C,'Trab_Sectores_productivos (2)'!$C40,Trabajo!$A:$A,'Trab_Sectores_productivos (2)'!$A40),2)</f>
        <v>0.06</v>
      </c>
      <c r="BL40" s="340">
        <f>ROUND(SUMIFS(Trabajo!$T:$T,Trabajo!$E:$E,'Trab_Sectores_productivos (2)'!DE$1,Trabajo!$C:$C,'Trab_Sectores_productivos (2)'!$C40,Trabajo!$A:$A,'Trab_Sectores_productivos (2)'!$A40),2)</f>
        <v>0.27</v>
      </c>
      <c r="BM40" s="340">
        <f>ROUND(SUMIFS(Trabajo!$T:$T,Trabajo!$E:$E,'Trab_Sectores_productivos (2)'!DF$1,Trabajo!$C:$C,'Trab_Sectores_productivos (2)'!$C40,Trabajo!$A:$A,'Trab_Sectores_productivos (2)'!$A40),2)</f>
        <v>0.02</v>
      </c>
      <c r="BN40" s="340">
        <f>ROUND(SUMIFS(Trabajo!$T:$T,Trabajo!$E:$E,'Trab_Sectores_productivos (2)'!DG$1,Trabajo!$C:$C,'Trab_Sectores_productivos (2)'!$C40,Trabajo!$A:$A,'Trab_Sectores_productivos (2)'!$A40),2)</f>
        <v>0.05</v>
      </c>
      <c r="BO40" s="340">
        <f>ROUND(SUMIFS(Trabajo!$T:$T,Trabajo!$E:$E,'Trab_Sectores_productivos (2)'!DH$1,Trabajo!$C:$C,'Trab_Sectores_productivos (2)'!$C40,Trabajo!$A:$A,'Trab_Sectores_productivos (2)'!$A40),2)</f>
        <v>7.0000000000000007E-2</v>
      </c>
      <c r="BP40" s="340">
        <f>ROUND(SUMIFS(Trabajo!$T:$T,Trabajo!$E:$E,'Trab_Sectores_productivos (2)'!DI$1,Trabajo!$C:$C,'Trab_Sectores_productivos (2)'!$C40,Trabajo!$A:$A,'Trab_Sectores_productivos (2)'!$A40),2)</f>
        <v>0.03</v>
      </c>
      <c r="BQ40" s="340">
        <f>ROUND(SUMIFS(Trabajo!$T:$T,Trabajo!$E:$E,'Trab_Sectores_productivos (2)'!DJ$1,Trabajo!$C:$C,'Trab_Sectores_productivos (2)'!$C40,Trabajo!$A:$A,'Trab_Sectores_productivos (2)'!$A40),2)</f>
        <v>0.12</v>
      </c>
      <c r="BR40" s="340">
        <f>ROUND(SUMIFS(Trabajo!$T:$T,Trabajo!$E:$E,'Trab_Sectores_productivos (2)'!DK$1,Trabajo!$C:$C,'Trab_Sectores_productivos (2)'!$C40,Trabajo!$A:$A,'Trab_Sectores_productivos (2)'!$A40),2)</f>
        <v>0.23</v>
      </c>
      <c r="BS40" s="340">
        <f>ROUND(SUMIFS(Trabajo!$T:$T,Trabajo!$E:$E,'Trab_Sectores_productivos (2)'!DL$1,Trabajo!$C:$C,'Trab_Sectores_productivos (2)'!$C40,Trabajo!$A:$A,'Trab_Sectores_productivos (2)'!$A40),2)</f>
        <v>1.02</v>
      </c>
      <c r="BT40" s="340">
        <f>ROUND(SUMIFS(Trabajo!$T:$T,Trabajo!$E:$E,'Trab_Sectores_productivos (2)'!DM$1,Trabajo!$C:$C,'Trab_Sectores_productivos (2)'!$C40,Trabajo!$A:$A,'Trab_Sectores_productivos (2)'!$A40),2)</f>
        <v>0.1</v>
      </c>
      <c r="BU40" s="340">
        <f>ROUND(SUMIFS(Trabajo!$T:$T,Trabajo!$E:$E,'Trab_Sectores_productivos (2)'!DN$1,Trabajo!$C:$C,'Trab_Sectores_productivos (2)'!$C40,Trabajo!$A:$A,'Trab_Sectores_productivos (2)'!$A40),2)</f>
        <v>0.16</v>
      </c>
      <c r="BV40" s="340">
        <f>ROUND(SUMIFS(Trabajo!$T:$T,Trabajo!$E:$E,'Trab_Sectores_productivos (2)'!DO$1,Trabajo!$C:$C,'Trab_Sectores_productivos (2)'!$C40,Trabajo!$A:$A,'Trab_Sectores_productivos (2)'!$A40),2)</f>
        <v>0.16</v>
      </c>
      <c r="BW40" s="340">
        <f>ROUND(SUMIFS(Trabajo!$T:$T,Trabajo!$E:$E,'Trab_Sectores_productivos (2)'!DP$1,Trabajo!$C:$C,'Trab_Sectores_productivos (2)'!$C40,Trabajo!$A:$A,'Trab_Sectores_productivos (2)'!$A40),2)</f>
        <v>0.05</v>
      </c>
      <c r="BX40" s="340">
        <f>ROUND(SUMIFS(Trabajo!$T:$T,Trabajo!$E:$E,'Trab_Sectores_productivos (2)'!DQ$1,Trabajo!$C:$C,'Trab_Sectores_productivos (2)'!$C40,Trabajo!$A:$A,'Trab_Sectores_productivos (2)'!$A40),2)</f>
        <v>0.13</v>
      </c>
      <c r="BY40" s="340">
        <f>ROUND(SUMIFS(Trabajo!$T:$T,Trabajo!$E:$E,'Trab_Sectores_productivos (2)'!DR$1,Trabajo!$C:$C,'Trab_Sectores_productivos (2)'!$C40,Trabajo!$A:$A,'Trab_Sectores_productivos (2)'!$A40),2)</f>
        <v>0.02</v>
      </c>
      <c r="BZ40" s="340">
        <f>ROUND(SUMIFS(Trabajo!$T:$T,Trabajo!$E:$E,'Trab_Sectores_productivos (2)'!DS$1,Trabajo!$C:$C,'Trab_Sectores_productivos (2)'!$C40,Trabajo!$A:$A,'Trab_Sectores_productivos (2)'!$A40),2)</f>
        <v>0.02</v>
      </c>
      <c r="CA40" s="341">
        <f>ROUND(SUMIFS(Trabajo!$U:$U,Trabajo!$E:$E,'Trab_Sectores_productivos (2)'!DE$1,Trabajo!$C:$C,'Trab_Sectores_productivos (2)'!$C40,Trabajo!$A:$A,'Trab_Sectores_productivos (2)'!$A40),2)</f>
        <v>24.08</v>
      </c>
      <c r="CB40" s="341">
        <f>ROUND(SUMIFS(Trabajo!$U:$U,Trabajo!$E:$E,'Trab_Sectores_productivos (2)'!DF$1,Trabajo!$C:$C,'Trab_Sectores_productivos (2)'!$C40,Trabajo!$A:$A,'Trab_Sectores_productivos (2)'!$A40),2)</f>
        <v>1.6</v>
      </c>
      <c r="CC40" s="341">
        <f>ROUND(SUMIFS(Trabajo!$U:$U,Trabajo!$E:$E,'Trab_Sectores_productivos (2)'!DG$1,Trabajo!$C:$C,'Trab_Sectores_productivos (2)'!$C40,Trabajo!$A:$A,'Trab_Sectores_productivos (2)'!$A40),2)</f>
        <v>4.7300000000000004</v>
      </c>
      <c r="CD40" s="341">
        <f>ROUND(SUMIFS(Trabajo!$U:$U,Trabajo!$E:$E,'Trab_Sectores_productivos (2)'!DH$1,Trabajo!$C:$C,'Trab_Sectores_productivos (2)'!$C40,Trabajo!$A:$A,'Trab_Sectores_productivos (2)'!$A40),2)</f>
        <v>6.32</v>
      </c>
      <c r="CE40" s="341">
        <f>ROUND(SUMIFS(Trabajo!$U:$U,Trabajo!$E:$E,'Trab_Sectores_productivos (2)'!DI$1,Trabajo!$C:$C,'Trab_Sectores_productivos (2)'!$C40,Trabajo!$A:$A,'Trab_Sectores_productivos (2)'!$A40),2)</f>
        <v>3.08</v>
      </c>
      <c r="CF40" s="341">
        <f>ROUND(SUMIFS(Trabajo!$U:$U,Trabajo!$E:$E,'Trab_Sectores_productivos (2)'!DJ$1,Trabajo!$C:$C,'Trab_Sectores_productivos (2)'!$C40,Trabajo!$A:$A,'Trab_Sectores_productivos (2)'!$A40),2)</f>
        <v>10.96</v>
      </c>
      <c r="CG40" s="341">
        <f>ROUND(SUMIFS(Trabajo!$U:$U,Trabajo!$E:$E,'Trab_Sectores_productivos (2)'!DK$1,Trabajo!$C:$C,'Trab_Sectores_productivos (2)'!$C40,Trabajo!$A:$A,'Trab_Sectores_productivos (2)'!$A40),2)</f>
        <v>20.54</v>
      </c>
      <c r="CH40" s="341">
        <f>ROUND(SUMIFS(Trabajo!$U:$U,Trabajo!$E:$E,'Trab_Sectores_productivos (2)'!DL$1,Trabajo!$C:$C,'Trab_Sectores_productivos (2)'!$C40,Trabajo!$A:$A,'Trab_Sectores_productivos (2)'!$A40),2)</f>
        <v>91.02</v>
      </c>
      <c r="CI40" s="341">
        <f>ROUND(SUMIFS(Trabajo!$U:$U,Trabajo!$E:$E,'Trab_Sectores_productivos (2)'!DM$1,Trabajo!$C:$C,'Trab_Sectores_productivos (2)'!$C40,Trabajo!$A:$A,'Trab_Sectores_productivos (2)'!$A40),2)</f>
        <v>9.24</v>
      </c>
      <c r="CJ40" s="341">
        <f>ROUND(SUMIFS(Trabajo!$U:$U,Trabajo!$E:$E,'Trab_Sectores_productivos (2)'!DN$1,Trabajo!$C:$C,'Trab_Sectores_productivos (2)'!$C40,Trabajo!$A:$A,'Trab_Sectores_productivos (2)'!$A40),2)</f>
        <v>13.94</v>
      </c>
      <c r="CK40" s="341">
        <f>ROUND(SUMIFS(Trabajo!$U:$U,Trabajo!$E:$E,'Trab_Sectores_productivos (2)'!DO$1,Trabajo!$C:$C,'Trab_Sectores_productivos (2)'!$C40,Trabajo!$A:$A,'Trab_Sectores_productivos (2)'!$A40),2)</f>
        <v>14.03</v>
      </c>
      <c r="CL40" s="341">
        <f>ROUND(SUMIFS(Trabajo!$U:$U,Trabajo!$E:$E,'Trab_Sectores_productivos (2)'!DP$1,Trabajo!$C:$C,'Trab_Sectores_productivos (2)'!$C40,Trabajo!$A:$A,'Trab_Sectores_productivos (2)'!$A40),2)</f>
        <v>4.49</v>
      </c>
      <c r="CM40" s="341">
        <f>ROUND(SUMIFS(Trabajo!$U:$U,Trabajo!$E:$E,'Trab_Sectores_productivos (2)'!DQ$1,Trabajo!$C:$C,'Trab_Sectores_productivos (2)'!$C40,Trabajo!$A:$A,'Trab_Sectores_productivos (2)'!$A40),2)</f>
        <v>11.92</v>
      </c>
      <c r="CN40" s="341">
        <f>ROUND(SUMIFS(Trabajo!$U:$U,Trabajo!$E:$E,'Trab_Sectores_productivos (2)'!DR$1,Trabajo!$C:$C,'Trab_Sectores_productivos (2)'!$C40,Trabajo!$A:$A,'Trab_Sectores_productivos (2)'!$A40),2)</f>
        <v>1.89</v>
      </c>
      <c r="CO40" s="341">
        <f>ROUND(SUMIFS(Trabajo!$U:$U,Trabajo!$E:$E,'Trab_Sectores_productivos (2)'!DS$1,Trabajo!$C:$C,'Trab_Sectores_productivos (2)'!$C40,Trabajo!$A:$A,'Trab_Sectores_productivos (2)'!$A40),2)</f>
        <v>1.96</v>
      </c>
      <c r="CP40" s="340">
        <f>ROUND(SUMIFS(Trabajo!$V:$V,Trabajo!$E:$E,'Trab_Sectores_productivos (2)'!DE$1,Trabajo!$C:$C,'Trab_Sectores_productivos (2)'!$C40,Trabajo!$A:$A,'Trab_Sectores_productivos (2)'!$A40),2)</f>
        <v>2.27</v>
      </c>
      <c r="CQ40" s="340">
        <f>ROUND(SUMIFS(Trabajo!$V:$V,Trabajo!$E:$E,'Trab_Sectores_productivos (2)'!DF$1,Trabajo!$C:$C,'Trab_Sectores_productivos (2)'!$C40,Trabajo!$A:$A,'Trab_Sectores_productivos (2)'!$A40),2)</f>
        <v>0.15</v>
      </c>
      <c r="CR40" s="340">
        <f>ROUND(SUMIFS(Trabajo!$V:$V,Trabajo!$E:$E,'Trab_Sectores_productivos (2)'!DG$1,Trabajo!$C:$C,'Trab_Sectores_productivos (2)'!$C40,Trabajo!$A:$A,'Trab_Sectores_productivos (2)'!$A40),2)</f>
        <v>0.44</v>
      </c>
      <c r="CS40" s="340">
        <f>ROUND(SUMIFS(Trabajo!$V:$V,Trabajo!$E:$E,'Trab_Sectores_productivos (2)'!DH$1,Trabajo!$C:$C,'Trab_Sectores_productivos (2)'!$C40,Trabajo!$A:$A,'Trab_Sectores_productivos (2)'!$A40),2)</f>
        <v>0.59</v>
      </c>
      <c r="CT40" s="340">
        <f>ROUND(SUMIFS(Trabajo!$V:$V,Trabajo!$E:$E,'Trab_Sectores_productivos (2)'!DI$1,Trabajo!$C:$C,'Trab_Sectores_productivos (2)'!$C40,Trabajo!$A:$A,'Trab_Sectores_productivos (2)'!$A40),2)</f>
        <v>0.28999999999999998</v>
      </c>
      <c r="CU40" s="340">
        <f>ROUND(SUMIFS(Trabajo!$V:$V,Trabajo!$E:$E,'Trab_Sectores_productivos (2)'!DJ$1,Trabajo!$C:$C,'Trab_Sectores_productivos (2)'!$C40,Trabajo!$A:$A,'Trab_Sectores_productivos (2)'!$A40),2)</f>
        <v>1.03</v>
      </c>
      <c r="CV40" s="340">
        <f>ROUND(SUMIFS(Trabajo!$V:$V,Trabajo!$E:$E,'Trab_Sectores_productivos (2)'!DK$1,Trabajo!$C:$C,'Trab_Sectores_productivos (2)'!$C40,Trabajo!$A:$A,'Trab_Sectores_productivos (2)'!$A40),2)</f>
        <v>1.93</v>
      </c>
      <c r="CW40" s="340">
        <f>ROUND(SUMIFS(Trabajo!$V:$V,Trabajo!$E:$E,'Trab_Sectores_productivos (2)'!DL$1,Trabajo!$C:$C,'Trab_Sectores_productivos (2)'!$C40,Trabajo!$A:$A,'Trab_Sectores_productivos (2)'!$A40),2)</f>
        <v>8.56</v>
      </c>
      <c r="CX40" s="340">
        <f>ROUND(SUMIFS(Trabajo!$V:$V,Trabajo!$E:$E,'Trab_Sectores_productivos (2)'!DM$1,Trabajo!$C:$C,'Trab_Sectores_productivos (2)'!$C40,Trabajo!$A:$A,'Trab_Sectores_productivos (2)'!$A40),2)</f>
        <v>0.87</v>
      </c>
      <c r="CY40" s="340">
        <f>ROUND(SUMIFS(Trabajo!$V:$V,Trabajo!$E:$E,'Trab_Sectores_productivos (2)'!DN$1,Trabajo!$C:$C,'Trab_Sectores_productivos (2)'!$C40,Trabajo!$A:$A,'Trab_Sectores_productivos (2)'!$A40),2)</f>
        <v>1.31</v>
      </c>
      <c r="CZ40" s="340">
        <f>ROUND(SUMIFS(Trabajo!$V:$V,Trabajo!$E:$E,'Trab_Sectores_productivos (2)'!DO$1,Trabajo!$C:$C,'Trab_Sectores_productivos (2)'!$C40,Trabajo!$A:$A,'Trab_Sectores_productivos (2)'!$A40),2)</f>
        <v>1.32</v>
      </c>
      <c r="DA40" s="340">
        <f>ROUND(SUMIFS(Trabajo!$V:$V,Trabajo!$E:$E,'Trab_Sectores_productivos (2)'!DP$1,Trabajo!$C:$C,'Trab_Sectores_productivos (2)'!$C40,Trabajo!$A:$A,'Trab_Sectores_productivos (2)'!$A40),2)</f>
        <v>0.42</v>
      </c>
      <c r="DB40" s="340">
        <f>ROUND(SUMIFS(Trabajo!$V:$V,Trabajo!$E:$E,'Trab_Sectores_productivos (2)'!DQ$1,Trabajo!$C:$C,'Trab_Sectores_productivos (2)'!$C40,Trabajo!$A:$A,'Trab_Sectores_productivos (2)'!$A40),2)</f>
        <v>1.1200000000000001</v>
      </c>
      <c r="DC40" s="340">
        <f>ROUND(SUMIFS(Trabajo!$V:$V,Trabajo!$E:$E,'Trab_Sectores_productivos (2)'!DR$1,Trabajo!$C:$C,'Trab_Sectores_productivos (2)'!$C40,Trabajo!$A:$A,'Trab_Sectores_productivos (2)'!$A40),2)</f>
        <v>0.18</v>
      </c>
      <c r="DD40" s="340">
        <f>ROUND(SUMIFS(Trabajo!$V:$V,Trabajo!$E:$E,'Trab_Sectores_productivos (2)'!DS$1,Trabajo!$C:$C,'Trab_Sectores_productivos (2)'!$C40,Trabajo!$A:$A,'Trab_Sectores_productivos (2)'!$A40),2)</f>
        <v>0.18</v>
      </c>
    </row>
    <row r="41" spans="1:108">
      <c r="A41" s="137">
        <v>2016</v>
      </c>
      <c r="B41" s="137">
        <v>4</v>
      </c>
      <c r="C41" s="137" t="s">
        <v>122</v>
      </c>
      <c r="D41" s="340">
        <f>ROUND(SUMIFS(Trabajo!$P:$P,Trabajo!$E:$E,'Trab_Sectores_productivos (2)'!DE$1,Trabajo!$C:$C,'Trab_Sectores_productivos (2)'!$C41,Trabajo!$A:$A,'Trab_Sectores_productivos (2)'!$A41),2)</f>
        <v>28.33</v>
      </c>
      <c r="E41" s="340">
        <f>ROUND(SUMIFS(Trabajo!$P:$P,Trabajo!$E:$E,'Trab_Sectores_productivos (2)'!DF$1,Trabajo!$C:$C,'Trab_Sectores_productivos (2)'!$C41,Trabajo!$A:$A,'Trab_Sectores_productivos (2)'!$A41),2)</f>
        <v>1.85</v>
      </c>
      <c r="F41" s="340">
        <f>ROUND(SUMIFS(Trabajo!$P:$P,Trabajo!$E:$E,'Trab_Sectores_productivos (2)'!DG$1,Trabajo!$C:$C,'Trab_Sectores_productivos (2)'!$C41,Trabajo!$A:$A,'Trab_Sectores_productivos (2)'!$A41),2)</f>
        <v>6.22</v>
      </c>
      <c r="G41" s="340">
        <f>ROUND(SUMIFS(Trabajo!$P:$P,Trabajo!$E:$E,'Trab_Sectores_productivos (2)'!DH$1,Trabajo!$C:$C,'Trab_Sectores_productivos (2)'!$C41,Trabajo!$A:$A,'Trab_Sectores_productivos (2)'!$A41),2)</f>
        <v>6.44</v>
      </c>
      <c r="H41" s="340">
        <f>ROUND(SUMIFS(Trabajo!$P:$P,Trabajo!$E:$E,'Trab_Sectores_productivos (2)'!DI$1,Trabajo!$C:$C,'Trab_Sectores_productivos (2)'!$C41,Trabajo!$A:$A,'Trab_Sectores_productivos (2)'!$A41),2)</f>
        <v>3.7</v>
      </c>
      <c r="I41" s="340">
        <f>ROUND(SUMIFS(Trabajo!$P:$P,Trabajo!$E:$E,'Trab_Sectores_productivos (2)'!DJ$1,Trabajo!$C:$C,'Trab_Sectores_productivos (2)'!$C41,Trabajo!$A:$A,'Trab_Sectores_productivos (2)'!$A41),2)</f>
        <v>13.36</v>
      </c>
      <c r="J41" s="340">
        <f>ROUND(SUMIFS(Trabajo!$P:$P,Trabajo!$E:$E,'Trab_Sectores_productivos (2)'!DK$1,Trabajo!$C:$C,'Trab_Sectores_productivos (2)'!$C41,Trabajo!$A:$A,'Trab_Sectores_productivos (2)'!$A41),2)</f>
        <v>24.05</v>
      </c>
      <c r="K41" s="340">
        <f>ROUND(SUMIFS(Trabajo!$P:$P,Trabajo!$E:$E,'Trab_Sectores_productivos (2)'!DL$1,Trabajo!$C:$C,'Trab_Sectores_productivos (2)'!$C41,Trabajo!$A:$A,'Trab_Sectores_productivos (2)'!$A41),2)</f>
        <v>106.07</v>
      </c>
      <c r="L41" s="340">
        <f>ROUND(SUMIFS(Trabajo!$P:$P,Trabajo!$E:$E,'Trab_Sectores_productivos (2)'!DM$1,Trabajo!$C:$C,'Trab_Sectores_productivos (2)'!$C41,Trabajo!$A:$A,'Trab_Sectores_productivos (2)'!$A41),2)</f>
        <v>10.95</v>
      </c>
      <c r="M41" s="340">
        <f>ROUND(SUMIFS(Trabajo!$P:$P,Trabajo!$E:$E,'Trab_Sectores_productivos (2)'!DN$1,Trabajo!$C:$C,'Trab_Sectores_productivos (2)'!$C41,Trabajo!$A:$A,'Trab_Sectores_productivos (2)'!$A41),2)</f>
        <v>15.12</v>
      </c>
      <c r="N41" s="340">
        <f>ROUND(SUMIFS(Trabajo!$P:$P,Trabajo!$E:$E,'Trab_Sectores_productivos (2)'!DO$1,Trabajo!$C:$C,'Trab_Sectores_productivos (2)'!$C41,Trabajo!$A:$A,'Trab_Sectores_productivos (2)'!$A41),2)</f>
        <v>17</v>
      </c>
      <c r="O41" s="340">
        <f>ROUND(SUMIFS(Trabajo!$P:$P,Trabajo!$E:$E,'Trab_Sectores_productivos (2)'!DP$1,Trabajo!$C:$C,'Trab_Sectores_productivos (2)'!$C41,Trabajo!$A:$A,'Trab_Sectores_productivos (2)'!$A41),2)</f>
        <v>7.06</v>
      </c>
      <c r="P41" s="340">
        <f>ROUND(SUMIFS(Trabajo!$P:$P,Trabajo!$E:$E,'Trab_Sectores_productivos (2)'!DQ$1,Trabajo!$C:$C,'Trab_Sectores_productivos (2)'!$C41,Trabajo!$A:$A,'Trab_Sectores_productivos (2)'!$A41),2)</f>
        <v>13.35</v>
      </c>
      <c r="Q41" s="340">
        <f>ROUND(SUMIFS(Trabajo!$P:$P,Trabajo!$E:$E,'Trab_Sectores_productivos (2)'!DR$1,Trabajo!$C:$C,'Trab_Sectores_productivos (2)'!$C41,Trabajo!$A:$A,'Trab_Sectores_productivos (2)'!$A41),2)</f>
        <v>2.37</v>
      </c>
      <c r="R41" s="340">
        <f>ROUND(SUMIFS(Trabajo!$P:$P,Trabajo!$E:$E,'Trab_Sectores_productivos (2)'!DS$1,Trabajo!$C:$C,'Trab_Sectores_productivos (2)'!$C41,Trabajo!$A:$A,'Trab_Sectores_productivos (2)'!$A41),2)</f>
        <v>2.34</v>
      </c>
      <c r="S41" s="341">
        <f>ROUND(SUMIFS(Trabajo!$Q:$Q,Trabajo!$E:$E,'Trab_Sectores_productivos (2)'!DE$1,Trabajo!$C:$C,'Trab_Sectores_productivos (2)'!$C41,Trabajo!$A:$A,'Trab_Sectores_productivos (2)'!$A41),2)</f>
        <v>13.04</v>
      </c>
      <c r="T41" s="341">
        <f>ROUND(SUMIFS(Trabajo!$Q:$Q,Trabajo!$E:$E,'Trab_Sectores_productivos (2)'!DF$1,Trabajo!$C:$C,'Trab_Sectores_productivos (2)'!$C41,Trabajo!$A:$A,'Trab_Sectores_productivos (2)'!$A41),2)</f>
        <v>0.85</v>
      </c>
      <c r="U41" s="341">
        <f>ROUND(SUMIFS(Trabajo!$Q:$Q,Trabajo!$E:$E,'Trab_Sectores_productivos (2)'!DG$1,Trabajo!$C:$C,'Trab_Sectores_productivos (2)'!$C41,Trabajo!$A:$A,'Trab_Sectores_productivos (2)'!$A41),2)</f>
        <v>2.86</v>
      </c>
      <c r="V41" s="341">
        <f>ROUND(SUMIFS(Trabajo!$Q:$Q,Trabajo!$E:$E,'Trab_Sectores_productivos (2)'!DH$1,Trabajo!$C:$C,'Trab_Sectores_productivos (2)'!$C41,Trabajo!$A:$A,'Trab_Sectores_productivos (2)'!$A41),2)</f>
        <v>2.96</v>
      </c>
      <c r="W41" s="341">
        <f>ROUND(SUMIFS(Trabajo!$Q:$Q,Trabajo!$E:$E,'Trab_Sectores_productivos (2)'!DI$1,Trabajo!$C:$C,'Trab_Sectores_productivos (2)'!$C41,Trabajo!$A:$A,'Trab_Sectores_productivos (2)'!$A41),2)</f>
        <v>1.7</v>
      </c>
      <c r="X41" s="341">
        <f>ROUND(SUMIFS(Trabajo!$Q:$Q,Trabajo!$E:$E,'Trab_Sectores_productivos (2)'!DJ$1,Trabajo!$C:$C,'Trab_Sectores_productivos (2)'!$C41,Trabajo!$A:$A,'Trab_Sectores_productivos (2)'!$A41),2)</f>
        <v>6.15</v>
      </c>
      <c r="Y41" s="341">
        <f>ROUND(SUMIFS(Trabajo!$Q:$Q,Trabajo!$E:$E,'Trab_Sectores_productivos (2)'!DK$1,Trabajo!$C:$C,'Trab_Sectores_productivos (2)'!$C41,Trabajo!$A:$A,'Trab_Sectores_productivos (2)'!$A41),2)</f>
        <v>11.06</v>
      </c>
      <c r="Z41" s="341">
        <f>ROUND(SUMIFS(Trabajo!$Q:$Q,Trabajo!$E:$E,'Trab_Sectores_productivos (2)'!DL$1,Trabajo!$C:$C,'Trab_Sectores_productivos (2)'!$C41,Trabajo!$A:$A,'Trab_Sectores_productivos (2)'!$A41),2)</f>
        <v>48.81</v>
      </c>
      <c r="AA41" s="341">
        <f>ROUND(SUMIFS(Trabajo!$Q:$Q,Trabajo!$E:$E,'Trab_Sectores_productivos (2)'!DM$1,Trabajo!$C:$C,'Trab_Sectores_productivos (2)'!$C41,Trabajo!$A:$A,'Trab_Sectores_productivos (2)'!$A41),2)</f>
        <v>5.04</v>
      </c>
      <c r="AB41" s="341">
        <f>ROUND(SUMIFS(Trabajo!$Q:$Q,Trabajo!$E:$E,'Trab_Sectores_productivos (2)'!DN$1,Trabajo!$C:$C,'Trab_Sectores_productivos (2)'!$C41,Trabajo!$A:$A,'Trab_Sectores_productivos (2)'!$A41),2)</f>
        <v>6.96</v>
      </c>
      <c r="AC41" s="341">
        <f>ROUND(SUMIFS(Trabajo!$Q:$Q,Trabajo!$E:$E,'Trab_Sectores_productivos (2)'!DO$1,Trabajo!$C:$C,'Trab_Sectores_productivos (2)'!$C41,Trabajo!$A:$A,'Trab_Sectores_productivos (2)'!$A41),2)</f>
        <v>7.82</v>
      </c>
      <c r="AD41" s="341">
        <f>ROUND(SUMIFS(Trabajo!$Q:$Q,Trabajo!$E:$E,'Trab_Sectores_productivos (2)'!DP$1,Trabajo!$C:$C,'Trab_Sectores_productivos (2)'!$C41,Trabajo!$A:$A,'Trab_Sectores_productivos (2)'!$A41),2)</f>
        <v>3.25</v>
      </c>
      <c r="AE41" s="341">
        <f>ROUND(SUMIFS(Trabajo!$Q:$Q,Trabajo!$E:$E,'Trab_Sectores_productivos (2)'!DQ$1,Trabajo!$C:$C,'Trab_Sectores_productivos (2)'!$C41,Trabajo!$A:$A,'Trab_Sectores_productivos (2)'!$A41),2)</f>
        <v>6.14</v>
      </c>
      <c r="AF41" s="341">
        <f>ROUND(SUMIFS(Trabajo!$Q:$Q,Trabajo!$E:$E,'Trab_Sectores_productivos (2)'!DR$1,Trabajo!$C:$C,'Trab_Sectores_productivos (2)'!$C41,Trabajo!$A:$A,'Trab_Sectores_productivos (2)'!$A41),2)</f>
        <v>1.0900000000000001</v>
      </c>
      <c r="AG41" s="341">
        <f>ROUND(SUMIFS(Trabajo!$Q:$Q,Trabajo!$E:$E,'Trab_Sectores_productivos (2)'!DS$1,Trabajo!$C:$C,'Trab_Sectores_productivos (2)'!$C41,Trabajo!$A:$A,'Trab_Sectores_productivos (2)'!$A41),2)</f>
        <v>1.08</v>
      </c>
      <c r="AH41" s="340">
        <f>ROUND(SUMIFS(Trabajo!$R:$R,Trabajo!$E:$E,'Trab_Sectores_productivos (2)'!DE$1,Trabajo!$C:$C,'Trab_Sectores_productivos (2)'!$C41,Trabajo!$A:$A,'Trab_Sectores_productivos (2)'!$A41),2)</f>
        <v>10.81</v>
      </c>
      <c r="AI41" s="340">
        <f>ROUND(SUMIFS(Trabajo!$R:$R,Trabajo!$E:$E,'Trab_Sectores_productivos (2)'!DF$1,Trabajo!$C:$C,'Trab_Sectores_productivos (2)'!$C41,Trabajo!$A:$A,'Trab_Sectores_productivos (2)'!$A41),2)</f>
        <v>0.7</v>
      </c>
      <c r="AJ41" s="340">
        <f>ROUND(SUMIFS(Trabajo!$R:$R,Trabajo!$E:$E,'Trab_Sectores_productivos (2)'!DG$1,Trabajo!$C:$C,'Trab_Sectores_productivos (2)'!$C41,Trabajo!$A:$A,'Trab_Sectores_productivos (2)'!$A41),2)</f>
        <v>2.37</v>
      </c>
      <c r="AK41" s="340">
        <f>ROUND(SUMIFS(Trabajo!$R:$R,Trabajo!$E:$E,'Trab_Sectores_productivos (2)'!DH$1,Trabajo!$C:$C,'Trab_Sectores_productivos (2)'!$C41,Trabajo!$A:$A,'Trab_Sectores_productivos (2)'!$A41),2)</f>
        <v>2.46</v>
      </c>
      <c r="AL41" s="340">
        <f>ROUND(SUMIFS(Trabajo!$R:$R,Trabajo!$E:$E,'Trab_Sectores_productivos (2)'!DI$1,Trabajo!$C:$C,'Trab_Sectores_productivos (2)'!$C41,Trabajo!$A:$A,'Trab_Sectores_productivos (2)'!$A41),2)</f>
        <v>1.41</v>
      </c>
      <c r="AM41" s="340">
        <f>ROUND(SUMIFS(Trabajo!$R:$R,Trabajo!$E:$E,'Trab_Sectores_productivos (2)'!DJ$1,Trabajo!$C:$C,'Trab_Sectores_productivos (2)'!$C41,Trabajo!$A:$A,'Trab_Sectores_productivos (2)'!$A41),2)</f>
        <v>5.0999999999999996</v>
      </c>
      <c r="AN41" s="340">
        <f>ROUND(SUMIFS(Trabajo!$R:$R,Trabajo!$E:$E,'Trab_Sectores_productivos (2)'!DK$1,Trabajo!$C:$C,'Trab_Sectores_productivos (2)'!$C41,Trabajo!$A:$A,'Trab_Sectores_productivos (2)'!$A41),2)</f>
        <v>9.17</v>
      </c>
      <c r="AO41" s="340">
        <f>ROUND(SUMIFS(Trabajo!$R:$R,Trabajo!$E:$E,'Trab_Sectores_productivos (2)'!DL$1,Trabajo!$C:$C,'Trab_Sectores_productivos (2)'!$C41,Trabajo!$A:$A,'Trab_Sectores_productivos (2)'!$A41),2)</f>
        <v>40.47</v>
      </c>
      <c r="AP41" s="340">
        <f>ROUND(SUMIFS(Trabajo!$R:$R,Trabajo!$E:$E,'Trab_Sectores_productivos (2)'!DM$1,Trabajo!$C:$C,'Trab_Sectores_productivos (2)'!$C41,Trabajo!$A:$A,'Trab_Sectores_productivos (2)'!$A41),2)</f>
        <v>4.18</v>
      </c>
      <c r="AQ41" s="340">
        <f>ROUND(SUMIFS(Trabajo!$R:$R,Trabajo!$E:$E,'Trab_Sectores_productivos (2)'!DN$1,Trabajo!$C:$C,'Trab_Sectores_productivos (2)'!$C41,Trabajo!$A:$A,'Trab_Sectores_productivos (2)'!$A41),2)</f>
        <v>5.77</v>
      </c>
      <c r="AR41" s="340">
        <f>ROUND(SUMIFS(Trabajo!$R:$R,Trabajo!$E:$E,'Trab_Sectores_productivos (2)'!DO$1,Trabajo!$C:$C,'Trab_Sectores_productivos (2)'!$C41,Trabajo!$A:$A,'Trab_Sectores_productivos (2)'!$A41),2)</f>
        <v>6.49</v>
      </c>
      <c r="AS41" s="340">
        <f>ROUND(SUMIFS(Trabajo!$R:$R,Trabajo!$E:$E,'Trab_Sectores_productivos (2)'!DP$1,Trabajo!$C:$C,'Trab_Sectores_productivos (2)'!$C41,Trabajo!$A:$A,'Trab_Sectores_productivos (2)'!$A41),2)</f>
        <v>2.69</v>
      </c>
      <c r="AT41" s="340">
        <f>ROUND(SUMIFS(Trabajo!$R:$R,Trabajo!$E:$E,'Trab_Sectores_productivos (2)'!DQ$1,Trabajo!$C:$C,'Trab_Sectores_productivos (2)'!$C41,Trabajo!$A:$A,'Trab_Sectores_productivos (2)'!$A41),2)</f>
        <v>5.09</v>
      </c>
      <c r="AU41" s="340">
        <f>ROUND(SUMIFS(Trabajo!$R:$R,Trabajo!$E:$E,'Trab_Sectores_productivos (2)'!DR$1,Trabajo!$C:$C,'Trab_Sectores_productivos (2)'!$C41,Trabajo!$A:$A,'Trab_Sectores_productivos (2)'!$A41),2)</f>
        <v>0.91</v>
      </c>
      <c r="AV41" s="340">
        <f>ROUND(SUMIFS(Trabajo!$R:$R,Trabajo!$E:$E,'Trab_Sectores_productivos (2)'!DS$1,Trabajo!$C:$C,'Trab_Sectores_productivos (2)'!$C41,Trabajo!$A:$A,'Trab_Sectores_productivos (2)'!$A41),2)</f>
        <v>0.89</v>
      </c>
      <c r="AW41" s="341">
        <f>ROUND(SUMIFS(Trabajo!$S:$S,Trabajo!$E:$E,'Trab_Sectores_productivos (2)'!DE$1,Trabajo!$C:$C,'Trab_Sectores_productivos (2)'!$C41,Trabajo!$A:$A,'Trab_Sectores_productivos (2)'!$A41),2)</f>
        <v>0.7</v>
      </c>
      <c r="AX41" s="341">
        <f>ROUND(SUMIFS(Trabajo!$S:$S,Trabajo!$E:$E,'Trab_Sectores_productivos (2)'!DF$1,Trabajo!$C:$C,'Trab_Sectores_productivos (2)'!$C41,Trabajo!$A:$A,'Trab_Sectores_productivos (2)'!$A41),2)</f>
        <v>0.05</v>
      </c>
      <c r="AY41" s="341">
        <f>ROUND(SUMIFS(Trabajo!$S:$S,Trabajo!$E:$E,'Trab_Sectores_productivos (2)'!DG$1,Trabajo!$C:$C,'Trab_Sectores_productivos (2)'!$C41,Trabajo!$A:$A,'Trab_Sectores_productivos (2)'!$A41),2)</f>
        <v>0.15</v>
      </c>
      <c r="AZ41" s="341">
        <f>ROUND(SUMIFS(Trabajo!$S:$S,Trabajo!$E:$E,'Trab_Sectores_productivos (2)'!DH$1,Trabajo!$C:$C,'Trab_Sectores_productivos (2)'!$C41,Trabajo!$A:$A,'Trab_Sectores_productivos (2)'!$A41),2)</f>
        <v>0.16</v>
      </c>
      <c r="BA41" s="341">
        <f>ROUND(SUMIFS(Trabajo!$S:$S,Trabajo!$E:$E,'Trab_Sectores_productivos (2)'!DI$1,Trabajo!$C:$C,'Trab_Sectores_productivos (2)'!$C41,Trabajo!$A:$A,'Trab_Sectores_productivos (2)'!$A41),2)</f>
        <v>0.09</v>
      </c>
      <c r="BB41" s="341">
        <f>ROUND(SUMIFS(Trabajo!$S:$S,Trabajo!$E:$E,'Trab_Sectores_productivos (2)'!DJ$1,Trabajo!$C:$C,'Trab_Sectores_productivos (2)'!$C41,Trabajo!$A:$A,'Trab_Sectores_productivos (2)'!$A41),2)</f>
        <v>0.33</v>
      </c>
      <c r="BC41" s="341">
        <f>ROUND(SUMIFS(Trabajo!$S:$S,Trabajo!$E:$E,'Trab_Sectores_productivos (2)'!DK$1,Trabajo!$C:$C,'Trab_Sectores_productivos (2)'!$C41,Trabajo!$A:$A,'Trab_Sectores_productivos (2)'!$A41),2)</f>
        <v>0.6</v>
      </c>
      <c r="BD41" s="341">
        <f>ROUND(SUMIFS(Trabajo!$S:$S,Trabajo!$E:$E,'Trab_Sectores_productivos (2)'!DL$1,Trabajo!$C:$C,'Trab_Sectores_productivos (2)'!$C41,Trabajo!$A:$A,'Trab_Sectores_productivos (2)'!$A41),2)</f>
        <v>2.64</v>
      </c>
      <c r="BE41" s="341">
        <f>ROUND(SUMIFS(Trabajo!$S:$S,Trabajo!$E:$E,'Trab_Sectores_productivos (2)'!DM$1,Trabajo!$C:$C,'Trab_Sectores_productivos (2)'!$C41,Trabajo!$A:$A,'Trab_Sectores_productivos (2)'!$A41),2)</f>
        <v>0.27</v>
      </c>
      <c r="BF41" s="341">
        <f>ROUND(SUMIFS(Trabajo!$S:$S,Trabajo!$E:$E,'Trab_Sectores_productivos (2)'!DN$1,Trabajo!$C:$C,'Trab_Sectores_productivos (2)'!$C41,Trabajo!$A:$A,'Trab_Sectores_productivos (2)'!$A41),2)</f>
        <v>0.38</v>
      </c>
      <c r="BG41" s="341">
        <f>ROUND(SUMIFS(Trabajo!$S:$S,Trabajo!$E:$E,'Trab_Sectores_productivos (2)'!DO$1,Trabajo!$C:$C,'Trab_Sectores_productivos (2)'!$C41,Trabajo!$A:$A,'Trab_Sectores_productivos (2)'!$A41),2)</f>
        <v>0.42</v>
      </c>
      <c r="BH41" s="341">
        <f>ROUND(SUMIFS(Trabajo!$S:$S,Trabajo!$E:$E,'Trab_Sectores_productivos (2)'!DP$1,Trabajo!$C:$C,'Trab_Sectores_productivos (2)'!$C41,Trabajo!$A:$A,'Trab_Sectores_productivos (2)'!$A41),2)</f>
        <v>0.18</v>
      </c>
      <c r="BI41" s="341">
        <f>ROUND(SUMIFS(Trabajo!$S:$S,Trabajo!$E:$E,'Trab_Sectores_productivos (2)'!DQ$1,Trabajo!$C:$C,'Trab_Sectores_productivos (2)'!$C41,Trabajo!$A:$A,'Trab_Sectores_productivos (2)'!$A41),2)</f>
        <v>0.33</v>
      </c>
      <c r="BJ41" s="341">
        <f>ROUND(SUMIFS(Trabajo!$S:$S,Trabajo!$E:$E,'Trab_Sectores_productivos (2)'!DR$1,Trabajo!$C:$C,'Trab_Sectores_productivos (2)'!$C41,Trabajo!$A:$A,'Trab_Sectores_productivos (2)'!$A41),2)</f>
        <v>0.06</v>
      </c>
      <c r="BK41" s="341">
        <f>ROUND(SUMIFS(Trabajo!$S:$S,Trabajo!$E:$E,'Trab_Sectores_productivos (2)'!DS$1,Trabajo!$C:$C,'Trab_Sectores_productivos (2)'!$C41,Trabajo!$A:$A,'Trab_Sectores_productivos (2)'!$A41),2)</f>
        <v>0.06</v>
      </c>
      <c r="BL41" s="340">
        <f>ROUND(SUMIFS(Trabajo!$T:$T,Trabajo!$E:$E,'Trab_Sectores_productivos (2)'!DE$1,Trabajo!$C:$C,'Trab_Sectores_productivos (2)'!$C41,Trabajo!$A:$A,'Trab_Sectores_productivos (2)'!$A41),2)</f>
        <v>0.27</v>
      </c>
      <c r="BM41" s="340">
        <f>ROUND(SUMIFS(Trabajo!$T:$T,Trabajo!$E:$E,'Trab_Sectores_productivos (2)'!DF$1,Trabajo!$C:$C,'Trab_Sectores_productivos (2)'!$C41,Trabajo!$A:$A,'Trab_Sectores_productivos (2)'!$A41),2)</f>
        <v>0.02</v>
      </c>
      <c r="BN41" s="340">
        <f>ROUND(SUMIFS(Trabajo!$T:$T,Trabajo!$E:$E,'Trab_Sectores_productivos (2)'!DG$1,Trabajo!$C:$C,'Trab_Sectores_productivos (2)'!$C41,Trabajo!$A:$A,'Trab_Sectores_productivos (2)'!$A41),2)</f>
        <v>0.06</v>
      </c>
      <c r="BO41" s="340">
        <f>ROUND(SUMIFS(Trabajo!$T:$T,Trabajo!$E:$E,'Trab_Sectores_productivos (2)'!DH$1,Trabajo!$C:$C,'Trab_Sectores_productivos (2)'!$C41,Trabajo!$A:$A,'Trab_Sectores_productivos (2)'!$A41),2)</f>
        <v>0.06</v>
      </c>
      <c r="BP41" s="340">
        <f>ROUND(SUMIFS(Trabajo!$T:$T,Trabajo!$E:$E,'Trab_Sectores_productivos (2)'!DI$1,Trabajo!$C:$C,'Trab_Sectores_productivos (2)'!$C41,Trabajo!$A:$A,'Trab_Sectores_productivos (2)'!$A41),2)</f>
        <v>0.04</v>
      </c>
      <c r="BQ41" s="340">
        <f>ROUND(SUMIFS(Trabajo!$T:$T,Trabajo!$E:$E,'Trab_Sectores_productivos (2)'!DJ$1,Trabajo!$C:$C,'Trab_Sectores_productivos (2)'!$C41,Trabajo!$A:$A,'Trab_Sectores_productivos (2)'!$A41),2)</f>
        <v>0.13</v>
      </c>
      <c r="BR41" s="340">
        <f>ROUND(SUMIFS(Trabajo!$T:$T,Trabajo!$E:$E,'Trab_Sectores_productivos (2)'!DK$1,Trabajo!$C:$C,'Trab_Sectores_productivos (2)'!$C41,Trabajo!$A:$A,'Trab_Sectores_productivos (2)'!$A41),2)</f>
        <v>0.23</v>
      </c>
      <c r="BS41" s="340">
        <f>ROUND(SUMIFS(Trabajo!$T:$T,Trabajo!$E:$E,'Trab_Sectores_productivos (2)'!DL$1,Trabajo!$C:$C,'Trab_Sectores_productivos (2)'!$C41,Trabajo!$A:$A,'Trab_Sectores_productivos (2)'!$A41),2)</f>
        <v>1.01</v>
      </c>
      <c r="BT41" s="340">
        <f>ROUND(SUMIFS(Trabajo!$T:$T,Trabajo!$E:$E,'Trab_Sectores_productivos (2)'!DM$1,Trabajo!$C:$C,'Trab_Sectores_productivos (2)'!$C41,Trabajo!$A:$A,'Trab_Sectores_productivos (2)'!$A41),2)</f>
        <v>0.1</v>
      </c>
      <c r="BU41" s="340">
        <f>ROUND(SUMIFS(Trabajo!$T:$T,Trabajo!$E:$E,'Trab_Sectores_productivos (2)'!DN$1,Trabajo!$C:$C,'Trab_Sectores_productivos (2)'!$C41,Trabajo!$A:$A,'Trab_Sectores_productivos (2)'!$A41),2)</f>
        <v>0.14000000000000001</v>
      </c>
      <c r="BV41" s="340">
        <f>ROUND(SUMIFS(Trabajo!$T:$T,Trabajo!$E:$E,'Trab_Sectores_productivos (2)'!DO$1,Trabajo!$C:$C,'Trab_Sectores_productivos (2)'!$C41,Trabajo!$A:$A,'Trab_Sectores_productivos (2)'!$A41),2)</f>
        <v>0.16</v>
      </c>
      <c r="BW41" s="340">
        <f>ROUND(SUMIFS(Trabajo!$T:$T,Trabajo!$E:$E,'Trab_Sectores_productivos (2)'!DP$1,Trabajo!$C:$C,'Trab_Sectores_productivos (2)'!$C41,Trabajo!$A:$A,'Trab_Sectores_productivos (2)'!$A41),2)</f>
        <v>7.0000000000000007E-2</v>
      </c>
      <c r="BX41" s="340">
        <f>ROUND(SUMIFS(Trabajo!$T:$T,Trabajo!$E:$E,'Trab_Sectores_productivos (2)'!DQ$1,Trabajo!$C:$C,'Trab_Sectores_productivos (2)'!$C41,Trabajo!$A:$A,'Trab_Sectores_productivos (2)'!$A41),2)</f>
        <v>0.13</v>
      </c>
      <c r="BY41" s="340">
        <f>ROUND(SUMIFS(Trabajo!$T:$T,Trabajo!$E:$E,'Trab_Sectores_productivos (2)'!DR$1,Trabajo!$C:$C,'Trab_Sectores_productivos (2)'!$C41,Trabajo!$A:$A,'Trab_Sectores_productivos (2)'!$A41),2)</f>
        <v>0.02</v>
      </c>
      <c r="BZ41" s="340">
        <f>ROUND(SUMIFS(Trabajo!$T:$T,Trabajo!$E:$E,'Trab_Sectores_productivos (2)'!DS$1,Trabajo!$C:$C,'Trab_Sectores_productivos (2)'!$C41,Trabajo!$A:$A,'Trab_Sectores_productivos (2)'!$A41),2)</f>
        <v>0.02</v>
      </c>
      <c r="CA41" s="341">
        <f>ROUND(SUMIFS(Trabajo!$U:$U,Trabajo!$E:$E,'Trab_Sectores_productivos (2)'!DE$1,Trabajo!$C:$C,'Trab_Sectores_productivos (2)'!$C41,Trabajo!$A:$A,'Trab_Sectores_productivos (2)'!$A41),2)</f>
        <v>24.09</v>
      </c>
      <c r="CB41" s="341">
        <f>ROUND(SUMIFS(Trabajo!$U:$U,Trabajo!$E:$E,'Trab_Sectores_productivos (2)'!DF$1,Trabajo!$C:$C,'Trab_Sectores_productivos (2)'!$C41,Trabajo!$A:$A,'Trab_Sectores_productivos (2)'!$A41),2)</f>
        <v>1.57</v>
      </c>
      <c r="CC41" s="341">
        <f>ROUND(SUMIFS(Trabajo!$U:$U,Trabajo!$E:$E,'Trab_Sectores_productivos (2)'!DG$1,Trabajo!$C:$C,'Trab_Sectores_productivos (2)'!$C41,Trabajo!$A:$A,'Trab_Sectores_productivos (2)'!$A41),2)</f>
        <v>5.29</v>
      </c>
      <c r="CD41" s="341">
        <f>ROUND(SUMIFS(Trabajo!$U:$U,Trabajo!$E:$E,'Trab_Sectores_productivos (2)'!DH$1,Trabajo!$C:$C,'Trab_Sectores_productivos (2)'!$C41,Trabajo!$A:$A,'Trab_Sectores_productivos (2)'!$A41),2)</f>
        <v>5.48</v>
      </c>
      <c r="CE41" s="341">
        <f>ROUND(SUMIFS(Trabajo!$U:$U,Trabajo!$E:$E,'Trab_Sectores_productivos (2)'!DI$1,Trabajo!$C:$C,'Trab_Sectores_productivos (2)'!$C41,Trabajo!$A:$A,'Trab_Sectores_productivos (2)'!$A41),2)</f>
        <v>3.15</v>
      </c>
      <c r="CF41" s="341">
        <f>ROUND(SUMIFS(Trabajo!$U:$U,Trabajo!$E:$E,'Trab_Sectores_productivos (2)'!DJ$1,Trabajo!$C:$C,'Trab_Sectores_productivos (2)'!$C41,Trabajo!$A:$A,'Trab_Sectores_productivos (2)'!$A41),2)</f>
        <v>11.35</v>
      </c>
      <c r="CG41" s="341">
        <f>ROUND(SUMIFS(Trabajo!$U:$U,Trabajo!$E:$E,'Trab_Sectores_productivos (2)'!DK$1,Trabajo!$C:$C,'Trab_Sectores_productivos (2)'!$C41,Trabajo!$A:$A,'Trab_Sectores_productivos (2)'!$A41),2)</f>
        <v>20.440000000000001</v>
      </c>
      <c r="CH41" s="341">
        <f>ROUND(SUMIFS(Trabajo!$U:$U,Trabajo!$E:$E,'Trab_Sectores_productivos (2)'!DL$1,Trabajo!$C:$C,'Trab_Sectores_productivos (2)'!$C41,Trabajo!$A:$A,'Trab_Sectores_productivos (2)'!$A41),2)</f>
        <v>90.17</v>
      </c>
      <c r="CI41" s="341">
        <f>ROUND(SUMIFS(Trabajo!$U:$U,Trabajo!$E:$E,'Trab_Sectores_productivos (2)'!DM$1,Trabajo!$C:$C,'Trab_Sectores_productivos (2)'!$C41,Trabajo!$A:$A,'Trab_Sectores_productivos (2)'!$A41),2)</f>
        <v>9.31</v>
      </c>
      <c r="CJ41" s="341">
        <f>ROUND(SUMIFS(Trabajo!$U:$U,Trabajo!$E:$E,'Trab_Sectores_productivos (2)'!DN$1,Trabajo!$C:$C,'Trab_Sectores_productivos (2)'!$C41,Trabajo!$A:$A,'Trab_Sectores_productivos (2)'!$A41),2)</f>
        <v>12.86</v>
      </c>
      <c r="CK41" s="341">
        <f>ROUND(SUMIFS(Trabajo!$U:$U,Trabajo!$E:$E,'Trab_Sectores_productivos (2)'!DO$1,Trabajo!$C:$C,'Trab_Sectores_productivos (2)'!$C41,Trabajo!$A:$A,'Trab_Sectores_productivos (2)'!$A41),2)</f>
        <v>14.46</v>
      </c>
      <c r="CL41" s="341">
        <f>ROUND(SUMIFS(Trabajo!$U:$U,Trabajo!$E:$E,'Trab_Sectores_productivos (2)'!DP$1,Trabajo!$C:$C,'Trab_Sectores_productivos (2)'!$C41,Trabajo!$A:$A,'Trab_Sectores_productivos (2)'!$A41),2)</f>
        <v>6</v>
      </c>
      <c r="CM41" s="341">
        <f>ROUND(SUMIFS(Trabajo!$U:$U,Trabajo!$E:$E,'Trab_Sectores_productivos (2)'!DQ$1,Trabajo!$C:$C,'Trab_Sectores_productivos (2)'!$C41,Trabajo!$A:$A,'Trab_Sectores_productivos (2)'!$A41),2)</f>
        <v>11.35</v>
      </c>
      <c r="CN41" s="341">
        <f>ROUND(SUMIFS(Trabajo!$U:$U,Trabajo!$E:$E,'Trab_Sectores_productivos (2)'!DR$1,Trabajo!$C:$C,'Trab_Sectores_productivos (2)'!$C41,Trabajo!$A:$A,'Trab_Sectores_productivos (2)'!$A41),2)</f>
        <v>2.02</v>
      </c>
      <c r="CO41" s="341">
        <f>ROUND(SUMIFS(Trabajo!$U:$U,Trabajo!$E:$E,'Trab_Sectores_productivos (2)'!DS$1,Trabajo!$C:$C,'Trab_Sectores_productivos (2)'!$C41,Trabajo!$A:$A,'Trab_Sectores_productivos (2)'!$A41),2)</f>
        <v>1.99</v>
      </c>
      <c r="CP41" s="340">
        <f>ROUND(SUMIFS(Trabajo!$V:$V,Trabajo!$E:$E,'Trab_Sectores_productivos (2)'!DE$1,Trabajo!$C:$C,'Trab_Sectores_productivos (2)'!$C41,Trabajo!$A:$A,'Trab_Sectores_productivos (2)'!$A41),2)</f>
        <v>2.27</v>
      </c>
      <c r="CQ41" s="340">
        <f>ROUND(SUMIFS(Trabajo!$V:$V,Trabajo!$E:$E,'Trab_Sectores_productivos (2)'!DF$1,Trabajo!$C:$C,'Trab_Sectores_productivos (2)'!$C41,Trabajo!$A:$A,'Trab_Sectores_productivos (2)'!$A41),2)</f>
        <v>0.15</v>
      </c>
      <c r="CR41" s="340">
        <f>ROUND(SUMIFS(Trabajo!$V:$V,Trabajo!$E:$E,'Trab_Sectores_productivos (2)'!DG$1,Trabajo!$C:$C,'Trab_Sectores_productivos (2)'!$C41,Trabajo!$A:$A,'Trab_Sectores_productivos (2)'!$A41),2)</f>
        <v>0.5</v>
      </c>
      <c r="CS41" s="340">
        <f>ROUND(SUMIFS(Trabajo!$V:$V,Trabajo!$E:$E,'Trab_Sectores_productivos (2)'!DH$1,Trabajo!$C:$C,'Trab_Sectores_productivos (2)'!$C41,Trabajo!$A:$A,'Trab_Sectores_productivos (2)'!$A41),2)</f>
        <v>0.52</v>
      </c>
      <c r="CT41" s="340">
        <f>ROUND(SUMIFS(Trabajo!$V:$V,Trabajo!$E:$E,'Trab_Sectores_productivos (2)'!DI$1,Trabajo!$C:$C,'Trab_Sectores_productivos (2)'!$C41,Trabajo!$A:$A,'Trab_Sectores_productivos (2)'!$A41),2)</f>
        <v>0.3</v>
      </c>
      <c r="CU41" s="340">
        <f>ROUND(SUMIFS(Trabajo!$V:$V,Trabajo!$E:$E,'Trab_Sectores_productivos (2)'!DJ$1,Trabajo!$C:$C,'Trab_Sectores_productivos (2)'!$C41,Trabajo!$A:$A,'Trab_Sectores_productivos (2)'!$A41),2)</f>
        <v>1.07</v>
      </c>
      <c r="CV41" s="340">
        <f>ROUND(SUMIFS(Trabajo!$V:$V,Trabajo!$E:$E,'Trab_Sectores_productivos (2)'!DK$1,Trabajo!$C:$C,'Trab_Sectores_productivos (2)'!$C41,Trabajo!$A:$A,'Trab_Sectores_productivos (2)'!$A41),2)</f>
        <v>1.92</v>
      </c>
      <c r="CW41" s="340">
        <f>ROUND(SUMIFS(Trabajo!$V:$V,Trabajo!$E:$E,'Trab_Sectores_productivos (2)'!DL$1,Trabajo!$C:$C,'Trab_Sectores_productivos (2)'!$C41,Trabajo!$A:$A,'Trab_Sectores_productivos (2)'!$A41),2)</f>
        <v>8.48</v>
      </c>
      <c r="CX41" s="340">
        <f>ROUND(SUMIFS(Trabajo!$V:$V,Trabajo!$E:$E,'Trab_Sectores_productivos (2)'!DM$1,Trabajo!$C:$C,'Trab_Sectores_productivos (2)'!$C41,Trabajo!$A:$A,'Trab_Sectores_productivos (2)'!$A41),2)</f>
        <v>0.88</v>
      </c>
      <c r="CY41" s="340">
        <f>ROUND(SUMIFS(Trabajo!$V:$V,Trabajo!$E:$E,'Trab_Sectores_productivos (2)'!DN$1,Trabajo!$C:$C,'Trab_Sectores_productivos (2)'!$C41,Trabajo!$A:$A,'Trab_Sectores_productivos (2)'!$A41),2)</f>
        <v>1.21</v>
      </c>
      <c r="CZ41" s="340">
        <f>ROUND(SUMIFS(Trabajo!$V:$V,Trabajo!$E:$E,'Trab_Sectores_productivos (2)'!DO$1,Trabajo!$C:$C,'Trab_Sectores_productivos (2)'!$C41,Trabajo!$A:$A,'Trab_Sectores_productivos (2)'!$A41),2)</f>
        <v>1.36</v>
      </c>
      <c r="DA41" s="340">
        <f>ROUND(SUMIFS(Trabajo!$V:$V,Trabajo!$E:$E,'Trab_Sectores_productivos (2)'!DP$1,Trabajo!$C:$C,'Trab_Sectores_productivos (2)'!$C41,Trabajo!$A:$A,'Trab_Sectores_productivos (2)'!$A41),2)</f>
        <v>0.56000000000000005</v>
      </c>
      <c r="DB41" s="340">
        <f>ROUND(SUMIFS(Trabajo!$V:$V,Trabajo!$E:$E,'Trab_Sectores_productivos (2)'!DQ$1,Trabajo!$C:$C,'Trab_Sectores_productivos (2)'!$C41,Trabajo!$A:$A,'Trab_Sectores_productivos (2)'!$A41),2)</f>
        <v>1.07</v>
      </c>
      <c r="DC41" s="340">
        <f>ROUND(SUMIFS(Trabajo!$V:$V,Trabajo!$E:$E,'Trab_Sectores_productivos (2)'!DR$1,Trabajo!$C:$C,'Trab_Sectores_productivos (2)'!$C41,Trabajo!$A:$A,'Trab_Sectores_productivos (2)'!$A41),2)</f>
        <v>0.19</v>
      </c>
      <c r="DD41" s="340">
        <f>ROUND(SUMIFS(Trabajo!$V:$V,Trabajo!$E:$E,'Trab_Sectores_productivos (2)'!DS$1,Trabajo!$C:$C,'Trab_Sectores_productivos (2)'!$C41,Trabajo!$A:$A,'Trab_Sectores_productivos (2)'!$A41),2)</f>
        <v>0.19</v>
      </c>
    </row>
    <row r="42" spans="1:108">
      <c r="A42" s="137">
        <v>2016</v>
      </c>
      <c r="B42" s="137">
        <v>5</v>
      </c>
      <c r="C42" s="137" t="s">
        <v>123</v>
      </c>
      <c r="D42" s="340">
        <f>ROUND(SUMIFS(Trabajo!$P:$P,Trabajo!$E:$E,'Trab_Sectores_productivos (2)'!DE$1,Trabajo!$C:$C,'Trab_Sectores_productivos (2)'!$C42,Trabajo!$A:$A,'Trab_Sectores_productivos (2)'!$A42),2)</f>
        <v>26.7</v>
      </c>
      <c r="E42" s="340">
        <f>ROUND(SUMIFS(Trabajo!$P:$P,Trabajo!$E:$E,'Trab_Sectores_productivos (2)'!DF$1,Trabajo!$C:$C,'Trab_Sectores_productivos (2)'!$C42,Trabajo!$A:$A,'Trab_Sectores_productivos (2)'!$A42),2)</f>
        <v>1.94</v>
      </c>
      <c r="F42" s="340">
        <f>ROUND(SUMIFS(Trabajo!$P:$P,Trabajo!$E:$E,'Trab_Sectores_productivos (2)'!DG$1,Trabajo!$C:$C,'Trab_Sectores_productivos (2)'!$C42,Trabajo!$A:$A,'Trab_Sectores_productivos (2)'!$A42),2)</f>
        <v>5.54</v>
      </c>
      <c r="G42" s="340">
        <f>ROUND(SUMIFS(Trabajo!$P:$P,Trabajo!$E:$E,'Trab_Sectores_productivos (2)'!DH$1,Trabajo!$C:$C,'Trab_Sectores_productivos (2)'!$C42,Trabajo!$A:$A,'Trab_Sectores_productivos (2)'!$A42),2)</f>
        <v>6.36</v>
      </c>
      <c r="H42" s="340">
        <f>ROUND(SUMIFS(Trabajo!$P:$P,Trabajo!$E:$E,'Trab_Sectores_productivos (2)'!DI$1,Trabajo!$C:$C,'Trab_Sectores_productivos (2)'!$C42,Trabajo!$A:$A,'Trab_Sectores_productivos (2)'!$A42),2)</f>
        <v>3.8</v>
      </c>
      <c r="I42" s="340">
        <f>ROUND(SUMIFS(Trabajo!$P:$P,Trabajo!$E:$E,'Trab_Sectores_productivos (2)'!DJ$1,Trabajo!$C:$C,'Trab_Sectores_productivos (2)'!$C42,Trabajo!$A:$A,'Trab_Sectores_productivos (2)'!$A42),2)</f>
        <v>12.31</v>
      </c>
      <c r="J42" s="340">
        <f>ROUND(SUMIFS(Trabajo!$P:$P,Trabajo!$E:$E,'Trab_Sectores_productivos (2)'!DK$1,Trabajo!$C:$C,'Trab_Sectores_productivos (2)'!$C42,Trabajo!$A:$A,'Trab_Sectores_productivos (2)'!$A42),2)</f>
        <v>25.05</v>
      </c>
      <c r="K42" s="340">
        <f>ROUND(SUMIFS(Trabajo!$P:$P,Trabajo!$E:$E,'Trab_Sectores_productivos (2)'!DL$1,Trabajo!$C:$C,'Trab_Sectores_productivos (2)'!$C42,Trabajo!$A:$A,'Trab_Sectores_productivos (2)'!$A42),2)</f>
        <v>107.61</v>
      </c>
      <c r="L42" s="340">
        <f>ROUND(SUMIFS(Trabajo!$P:$P,Trabajo!$E:$E,'Trab_Sectores_productivos (2)'!DM$1,Trabajo!$C:$C,'Trab_Sectores_productivos (2)'!$C42,Trabajo!$A:$A,'Trab_Sectores_productivos (2)'!$A42),2)</f>
        <v>10.86</v>
      </c>
      <c r="M42" s="340">
        <f>ROUND(SUMIFS(Trabajo!$P:$P,Trabajo!$E:$E,'Trab_Sectores_productivos (2)'!DN$1,Trabajo!$C:$C,'Trab_Sectores_productivos (2)'!$C42,Trabajo!$A:$A,'Trab_Sectores_productivos (2)'!$A42),2)</f>
        <v>13.95</v>
      </c>
      <c r="N42" s="340">
        <f>ROUND(SUMIFS(Trabajo!$P:$P,Trabajo!$E:$E,'Trab_Sectores_productivos (2)'!DO$1,Trabajo!$C:$C,'Trab_Sectores_productivos (2)'!$C42,Trabajo!$A:$A,'Trab_Sectores_productivos (2)'!$A42),2)</f>
        <v>18.2</v>
      </c>
      <c r="O42" s="340">
        <f>ROUND(SUMIFS(Trabajo!$P:$P,Trabajo!$E:$E,'Trab_Sectores_productivos (2)'!DP$1,Trabajo!$C:$C,'Trab_Sectores_productivos (2)'!$C42,Trabajo!$A:$A,'Trab_Sectores_productivos (2)'!$A42),2)</f>
        <v>7.02</v>
      </c>
      <c r="P42" s="340">
        <f>ROUND(SUMIFS(Trabajo!$P:$P,Trabajo!$E:$E,'Trab_Sectores_productivos (2)'!DQ$1,Trabajo!$C:$C,'Trab_Sectores_productivos (2)'!$C42,Trabajo!$A:$A,'Trab_Sectores_productivos (2)'!$A42),2)</f>
        <v>13.26</v>
      </c>
      <c r="Q42" s="340">
        <f>ROUND(SUMIFS(Trabajo!$P:$P,Trabajo!$E:$E,'Trab_Sectores_productivos (2)'!DR$1,Trabajo!$C:$C,'Trab_Sectores_productivos (2)'!$C42,Trabajo!$A:$A,'Trab_Sectores_productivos (2)'!$A42),2)</f>
        <v>2.4</v>
      </c>
      <c r="R42" s="340">
        <f>ROUND(SUMIFS(Trabajo!$P:$P,Trabajo!$E:$E,'Trab_Sectores_productivos (2)'!DS$1,Trabajo!$C:$C,'Trab_Sectores_productivos (2)'!$C42,Trabajo!$A:$A,'Trab_Sectores_productivos (2)'!$A42),2)</f>
        <v>2.2999999999999998</v>
      </c>
      <c r="S42" s="341">
        <f>ROUND(SUMIFS(Trabajo!$Q:$Q,Trabajo!$E:$E,'Trab_Sectores_productivos (2)'!DE$1,Trabajo!$C:$C,'Trab_Sectores_productivos (2)'!$C42,Trabajo!$A:$A,'Trab_Sectores_productivos (2)'!$A42),2)</f>
        <v>12.29</v>
      </c>
      <c r="T42" s="341">
        <f>ROUND(SUMIFS(Trabajo!$Q:$Q,Trabajo!$E:$E,'Trab_Sectores_productivos (2)'!DF$1,Trabajo!$C:$C,'Trab_Sectores_productivos (2)'!$C42,Trabajo!$A:$A,'Trab_Sectores_productivos (2)'!$A42),2)</f>
        <v>0.89</v>
      </c>
      <c r="U42" s="341">
        <f>ROUND(SUMIFS(Trabajo!$Q:$Q,Trabajo!$E:$E,'Trab_Sectores_productivos (2)'!DG$1,Trabajo!$C:$C,'Trab_Sectores_productivos (2)'!$C42,Trabajo!$A:$A,'Trab_Sectores_productivos (2)'!$A42),2)</f>
        <v>2.5499999999999998</v>
      </c>
      <c r="V42" s="341">
        <f>ROUND(SUMIFS(Trabajo!$Q:$Q,Trabajo!$E:$E,'Trab_Sectores_productivos (2)'!DH$1,Trabajo!$C:$C,'Trab_Sectores_productivos (2)'!$C42,Trabajo!$A:$A,'Trab_Sectores_productivos (2)'!$A42),2)</f>
        <v>2.93</v>
      </c>
      <c r="W42" s="341">
        <f>ROUND(SUMIFS(Trabajo!$Q:$Q,Trabajo!$E:$E,'Trab_Sectores_productivos (2)'!DI$1,Trabajo!$C:$C,'Trab_Sectores_productivos (2)'!$C42,Trabajo!$A:$A,'Trab_Sectores_productivos (2)'!$A42),2)</f>
        <v>1.75</v>
      </c>
      <c r="X42" s="341">
        <f>ROUND(SUMIFS(Trabajo!$Q:$Q,Trabajo!$E:$E,'Trab_Sectores_productivos (2)'!DJ$1,Trabajo!$C:$C,'Trab_Sectores_productivos (2)'!$C42,Trabajo!$A:$A,'Trab_Sectores_productivos (2)'!$A42),2)</f>
        <v>5.66</v>
      </c>
      <c r="Y42" s="341">
        <f>ROUND(SUMIFS(Trabajo!$Q:$Q,Trabajo!$E:$E,'Trab_Sectores_productivos (2)'!DK$1,Trabajo!$C:$C,'Trab_Sectores_productivos (2)'!$C42,Trabajo!$A:$A,'Trab_Sectores_productivos (2)'!$A42),2)</f>
        <v>11.53</v>
      </c>
      <c r="Z42" s="341">
        <f>ROUND(SUMIFS(Trabajo!$Q:$Q,Trabajo!$E:$E,'Trab_Sectores_productivos (2)'!DL$1,Trabajo!$C:$C,'Trab_Sectores_productivos (2)'!$C42,Trabajo!$A:$A,'Trab_Sectores_productivos (2)'!$A42),2)</f>
        <v>49.51</v>
      </c>
      <c r="AA42" s="341">
        <f>ROUND(SUMIFS(Trabajo!$Q:$Q,Trabajo!$E:$E,'Trab_Sectores_productivos (2)'!DM$1,Trabajo!$C:$C,'Trab_Sectores_productivos (2)'!$C42,Trabajo!$A:$A,'Trab_Sectores_productivos (2)'!$A42),2)</f>
        <v>5</v>
      </c>
      <c r="AB42" s="341">
        <f>ROUND(SUMIFS(Trabajo!$Q:$Q,Trabajo!$E:$E,'Trab_Sectores_productivos (2)'!DN$1,Trabajo!$C:$C,'Trab_Sectores_productivos (2)'!$C42,Trabajo!$A:$A,'Trab_Sectores_productivos (2)'!$A42),2)</f>
        <v>6.42</v>
      </c>
      <c r="AC42" s="341">
        <f>ROUND(SUMIFS(Trabajo!$Q:$Q,Trabajo!$E:$E,'Trab_Sectores_productivos (2)'!DO$1,Trabajo!$C:$C,'Trab_Sectores_productivos (2)'!$C42,Trabajo!$A:$A,'Trab_Sectores_productivos (2)'!$A42),2)</f>
        <v>8.3699999999999992</v>
      </c>
      <c r="AD42" s="341">
        <f>ROUND(SUMIFS(Trabajo!$Q:$Q,Trabajo!$E:$E,'Trab_Sectores_productivos (2)'!DP$1,Trabajo!$C:$C,'Trab_Sectores_productivos (2)'!$C42,Trabajo!$A:$A,'Trab_Sectores_productivos (2)'!$A42),2)</f>
        <v>3.23</v>
      </c>
      <c r="AE42" s="341">
        <f>ROUND(SUMIFS(Trabajo!$Q:$Q,Trabajo!$E:$E,'Trab_Sectores_productivos (2)'!DQ$1,Trabajo!$C:$C,'Trab_Sectores_productivos (2)'!$C42,Trabajo!$A:$A,'Trab_Sectores_productivos (2)'!$A42),2)</f>
        <v>6.1</v>
      </c>
      <c r="AF42" s="341">
        <f>ROUND(SUMIFS(Trabajo!$Q:$Q,Trabajo!$E:$E,'Trab_Sectores_productivos (2)'!DR$1,Trabajo!$C:$C,'Trab_Sectores_productivos (2)'!$C42,Trabajo!$A:$A,'Trab_Sectores_productivos (2)'!$A42),2)</f>
        <v>1.1000000000000001</v>
      </c>
      <c r="AG42" s="341">
        <f>ROUND(SUMIFS(Trabajo!$Q:$Q,Trabajo!$E:$E,'Trab_Sectores_productivos (2)'!DS$1,Trabajo!$C:$C,'Trab_Sectores_productivos (2)'!$C42,Trabajo!$A:$A,'Trab_Sectores_productivos (2)'!$A42),2)</f>
        <v>1.06</v>
      </c>
      <c r="AH42" s="340">
        <f>ROUND(SUMIFS(Trabajo!$R:$R,Trabajo!$E:$E,'Trab_Sectores_productivos (2)'!DE$1,Trabajo!$C:$C,'Trab_Sectores_productivos (2)'!$C42,Trabajo!$A:$A,'Trab_Sectores_productivos (2)'!$A42),2)</f>
        <v>10.19</v>
      </c>
      <c r="AI42" s="340">
        <f>ROUND(SUMIFS(Trabajo!$R:$R,Trabajo!$E:$E,'Trab_Sectores_productivos (2)'!DF$1,Trabajo!$C:$C,'Trab_Sectores_productivos (2)'!$C42,Trabajo!$A:$A,'Trab_Sectores_productivos (2)'!$A42),2)</f>
        <v>0.74</v>
      </c>
      <c r="AJ42" s="340">
        <f>ROUND(SUMIFS(Trabajo!$R:$R,Trabajo!$E:$E,'Trab_Sectores_productivos (2)'!DG$1,Trabajo!$C:$C,'Trab_Sectores_productivos (2)'!$C42,Trabajo!$A:$A,'Trab_Sectores_productivos (2)'!$A42),2)</f>
        <v>2.11</v>
      </c>
      <c r="AK42" s="340">
        <f>ROUND(SUMIFS(Trabajo!$R:$R,Trabajo!$E:$E,'Trab_Sectores_productivos (2)'!DH$1,Trabajo!$C:$C,'Trab_Sectores_productivos (2)'!$C42,Trabajo!$A:$A,'Trab_Sectores_productivos (2)'!$A42),2)</f>
        <v>2.4300000000000002</v>
      </c>
      <c r="AL42" s="340">
        <f>ROUND(SUMIFS(Trabajo!$R:$R,Trabajo!$E:$E,'Trab_Sectores_productivos (2)'!DI$1,Trabajo!$C:$C,'Trab_Sectores_productivos (2)'!$C42,Trabajo!$A:$A,'Trab_Sectores_productivos (2)'!$A42),2)</f>
        <v>1.45</v>
      </c>
      <c r="AM42" s="340">
        <f>ROUND(SUMIFS(Trabajo!$R:$R,Trabajo!$E:$E,'Trab_Sectores_productivos (2)'!DJ$1,Trabajo!$C:$C,'Trab_Sectores_productivos (2)'!$C42,Trabajo!$A:$A,'Trab_Sectores_productivos (2)'!$A42),2)</f>
        <v>4.7</v>
      </c>
      <c r="AN42" s="340">
        <f>ROUND(SUMIFS(Trabajo!$R:$R,Trabajo!$E:$E,'Trab_Sectores_productivos (2)'!DK$1,Trabajo!$C:$C,'Trab_Sectores_productivos (2)'!$C42,Trabajo!$A:$A,'Trab_Sectores_productivos (2)'!$A42),2)</f>
        <v>9.56</v>
      </c>
      <c r="AO42" s="340">
        <f>ROUND(SUMIFS(Trabajo!$R:$R,Trabajo!$E:$E,'Trab_Sectores_productivos (2)'!DL$1,Trabajo!$C:$C,'Trab_Sectores_productivos (2)'!$C42,Trabajo!$A:$A,'Trab_Sectores_productivos (2)'!$A42),2)</f>
        <v>41.05</v>
      </c>
      <c r="AP42" s="340">
        <f>ROUND(SUMIFS(Trabajo!$R:$R,Trabajo!$E:$E,'Trab_Sectores_productivos (2)'!DM$1,Trabajo!$C:$C,'Trab_Sectores_productivos (2)'!$C42,Trabajo!$A:$A,'Trab_Sectores_productivos (2)'!$A42),2)</f>
        <v>4.1399999999999997</v>
      </c>
      <c r="AQ42" s="340">
        <f>ROUND(SUMIFS(Trabajo!$R:$R,Trabajo!$E:$E,'Trab_Sectores_productivos (2)'!DN$1,Trabajo!$C:$C,'Trab_Sectores_productivos (2)'!$C42,Trabajo!$A:$A,'Trab_Sectores_productivos (2)'!$A42),2)</f>
        <v>5.32</v>
      </c>
      <c r="AR42" s="340">
        <f>ROUND(SUMIFS(Trabajo!$R:$R,Trabajo!$E:$E,'Trab_Sectores_productivos (2)'!DO$1,Trabajo!$C:$C,'Trab_Sectores_productivos (2)'!$C42,Trabajo!$A:$A,'Trab_Sectores_productivos (2)'!$A42),2)</f>
        <v>6.94</v>
      </c>
      <c r="AS42" s="340">
        <f>ROUND(SUMIFS(Trabajo!$R:$R,Trabajo!$E:$E,'Trab_Sectores_productivos (2)'!DP$1,Trabajo!$C:$C,'Trab_Sectores_productivos (2)'!$C42,Trabajo!$A:$A,'Trab_Sectores_productivos (2)'!$A42),2)</f>
        <v>2.68</v>
      </c>
      <c r="AT42" s="340">
        <f>ROUND(SUMIFS(Trabajo!$R:$R,Trabajo!$E:$E,'Trab_Sectores_productivos (2)'!DQ$1,Trabajo!$C:$C,'Trab_Sectores_productivos (2)'!$C42,Trabajo!$A:$A,'Trab_Sectores_productivos (2)'!$A42),2)</f>
        <v>5.0599999999999996</v>
      </c>
      <c r="AU42" s="340">
        <f>ROUND(SUMIFS(Trabajo!$R:$R,Trabajo!$E:$E,'Trab_Sectores_productivos (2)'!DR$1,Trabajo!$C:$C,'Trab_Sectores_productivos (2)'!$C42,Trabajo!$A:$A,'Trab_Sectores_productivos (2)'!$A42),2)</f>
        <v>0.91</v>
      </c>
      <c r="AV42" s="340">
        <f>ROUND(SUMIFS(Trabajo!$R:$R,Trabajo!$E:$E,'Trab_Sectores_productivos (2)'!DS$1,Trabajo!$C:$C,'Trab_Sectores_productivos (2)'!$C42,Trabajo!$A:$A,'Trab_Sectores_productivos (2)'!$A42),2)</f>
        <v>0.88</v>
      </c>
      <c r="AW42" s="341">
        <f>ROUND(SUMIFS(Trabajo!$S:$S,Trabajo!$E:$E,'Trab_Sectores_productivos (2)'!DE$1,Trabajo!$C:$C,'Trab_Sectores_productivos (2)'!$C42,Trabajo!$A:$A,'Trab_Sectores_productivos (2)'!$A42),2)</f>
        <v>0.66</v>
      </c>
      <c r="AX42" s="341">
        <f>ROUND(SUMIFS(Trabajo!$S:$S,Trabajo!$E:$E,'Trab_Sectores_productivos (2)'!DF$1,Trabajo!$C:$C,'Trab_Sectores_productivos (2)'!$C42,Trabajo!$A:$A,'Trab_Sectores_productivos (2)'!$A42),2)</f>
        <v>0.05</v>
      </c>
      <c r="AY42" s="341">
        <f>ROUND(SUMIFS(Trabajo!$S:$S,Trabajo!$E:$E,'Trab_Sectores_productivos (2)'!DG$1,Trabajo!$C:$C,'Trab_Sectores_productivos (2)'!$C42,Trabajo!$A:$A,'Trab_Sectores_productivos (2)'!$A42),2)</f>
        <v>0.14000000000000001</v>
      </c>
      <c r="AZ42" s="341">
        <f>ROUND(SUMIFS(Trabajo!$S:$S,Trabajo!$E:$E,'Trab_Sectores_productivos (2)'!DH$1,Trabajo!$C:$C,'Trab_Sectores_productivos (2)'!$C42,Trabajo!$A:$A,'Trab_Sectores_productivos (2)'!$A42),2)</f>
        <v>0.16</v>
      </c>
      <c r="BA42" s="341">
        <f>ROUND(SUMIFS(Trabajo!$S:$S,Trabajo!$E:$E,'Trab_Sectores_productivos (2)'!DI$1,Trabajo!$C:$C,'Trab_Sectores_productivos (2)'!$C42,Trabajo!$A:$A,'Trab_Sectores_productivos (2)'!$A42),2)</f>
        <v>0.09</v>
      </c>
      <c r="BB42" s="341">
        <f>ROUND(SUMIFS(Trabajo!$S:$S,Trabajo!$E:$E,'Trab_Sectores_productivos (2)'!DJ$1,Trabajo!$C:$C,'Trab_Sectores_productivos (2)'!$C42,Trabajo!$A:$A,'Trab_Sectores_productivos (2)'!$A42),2)</f>
        <v>0.31</v>
      </c>
      <c r="BC42" s="341">
        <f>ROUND(SUMIFS(Trabajo!$S:$S,Trabajo!$E:$E,'Trab_Sectores_productivos (2)'!DK$1,Trabajo!$C:$C,'Trab_Sectores_productivos (2)'!$C42,Trabajo!$A:$A,'Trab_Sectores_productivos (2)'!$A42),2)</f>
        <v>0.62</v>
      </c>
      <c r="BD42" s="341">
        <f>ROUND(SUMIFS(Trabajo!$S:$S,Trabajo!$E:$E,'Trab_Sectores_productivos (2)'!DL$1,Trabajo!$C:$C,'Trab_Sectores_productivos (2)'!$C42,Trabajo!$A:$A,'Trab_Sectores_productivos (2)'!$A42),2)</f>
        <v>2.68</v>
      </c>
      <c r="BE42" s="341">
        <f>ROUND(SUMIFS(Trabajo!$S:$S,Trabajo!$E:$E,'Trab_Sectores_productivos (2)'!DM$1,Trabajo!$C:$C,'Trab_Sectores_productivos (2)'!$C42,Trabajo!$A:$A,'Trab_Sectores_productivos (2)'!$A42),2)</f>
        <v>0.27</v>
      </c>
      <c r="BF42" s="341">
        <f>ROUND(SUMIFS(Trabajo!$S:$S,Trabajo!$E:$E,'Trab_Sectores_productivos (2)'!DN$1,Trabajo!$C:$C,'Trab_Sectores_productivos (2)'!$C42,Trabajo!$A:$A,'Trab_Sectores_productivos (2)'!$A42),2)</f>
        <v>0.35</v>
      </c>
      <c r="BG42" s="341">
        <f>ROUND(SUMIFS(Trabajo!$S:$S,Trabajo!$E:$E,'Trab_Sectores_productivos (2)'!DO$1,Trabajo!$C:$C,'Trab_Sectores_productivos (2)'!$C42,Trabajo!$A:$A,'Trab_Sectores_productivos (2)'!$A42),2)</f>
        <v>0.45</v>
      </c>
      <c r="BH42" s="341">
        <f>ROUND(SUMIFS(Trabajo!$S:$S,Trabajo!$E:$E,'Trab_Sectores_productivos (2)'!DP$1,Trabajo!$C:$C,'Trab_Sectores_productivos (2)'!$C42,Trabajo!$A:$A,'Trab_Sectores_productivos (2)'!$A42),2)</f>
        <v>0.17</v>
      </c>
      <c r="BI42" s="341">
        <f>ROUND(SUMIFS(Trabajo!$S:$S,Trabajo!$E:$E,'Trab_Sectores_productivos (2)'!DQ$1,Trabajo!$C:$C,'Trab_Sectores_productivos (2)'!$C42,Trabajo!$A:$A,'Trab_Sectores_productivos (2)'!$A42),2)</f>
        <v>0.33</v>
      </c>
      <c r="BJ42" s="341">
        <f>ROUND(SUMIFS(Trabajo!$S:$S,Trabajo!$E:$E,'Trab_Sectores_productivos (2)'!DR$1,Trabajo!$C:$C,'Trab_Sectores_productivos (2)'!$C42,Trabajo!$A:$A,'Trab_Sectores_productivos (2)'!$A42),2)</f>
        <v>0.06</v>
      </c>
      <c r="BK42" s="341">
        <f>ROUND(SUMIFS(Trabajo!$S:$S,Trabajo!$E:$E,'Trab_Sectores_productivos (2)'!DS$1,Trabajo!$C:$C,'Trab_Sectores_productivos (2)'!$C42,Trabajo!$A:$A,'Trab_Sectores_productivos (2)'!$A42),2)</f>
        <v>0.06</v>
      </c>
      <c r="BL42" s="340">
        <f>ROUND(SUMIFS(Trabajo!$T:$T,Trabajo!$E:$E,'Trab_Sectores_productivos (2)'!DE$1,Trabajo!$C:$C,'Trab_Sectores_productivos (2)'!$C42,Trabajo!$A:$A,'Trab_Sectores_productivos (2)'!$A42),2)</f>
        <v>0.25</v>
      </c>
      <c r="BM42" s="340">
        <f>ROUND(SUMIFS(Trabajo!$T:$T,Trabajo!$E:$E,'Trab_Sectores_productivos (2)'!DF$1,Trabajo!$C:$C,'Trab_Sectores_productivos (2)'!$C42,Trabajo!$A:$A,'Trab_Sectores_productivos (2)'!$A42),2)</f>
        <v>0.02</v>
      </c>
      <c r="BN42" s="340">
        <f>ROUND(SUMIFS(Trabajo!$T:$T,Trabajo!$E:$E,'Trab_Sectores_productivos (2)'!DG$1,Trabajo!$C:$C,'Trab_Sectores_productivos (2)'!$C42,Trabajo!$A:$A,'Trab_Sectores_productivos (2)'!$A42),2)</f>
        <v>0.05</v>
      </c>
      <c r="BO42" s="340">
        <f>ROUND(SUMIFS(Trabajo!$T:$T,Trabajo!$E:$E,'Trab_Sectores_productivos (2)'!DH$1,Trabajo!$C:$C,'Trab_Sectores_productivos (2)'!$C42,Trabajo!$A:$A,'Trab_Sectores_productivos (2)'!$A42),2)</f>
        <v>0.06</v>
      </c>
      <c r="BP42" s="340">
        <f>ROUND(SUMIFS(Trabajo!$T:$T,Trabajo!$E:$E,'Trab_Sectores_productivos (2)'!DI$1,Trabajo!$C:$C,'Trab_Sectores_productivos (2)'!$C42,Trabajo!$A:$A,'Trab_Sectores_productivos (2)'!$A42),2)</f>
        <v>0.04</v>
      </c>
      <c r="BQ42" s="340">
        <f>ROUND(SUMIFS(Trabajo!$T:$T,Trabajo!$E:$E,'Trab_Sectores_productivos (2)'!DJ$1,Trabajo!$C:$C,'Trab_Sectores_productivos (2)'!$C42,Trabajo!$A:$A,'Trab_Sectores_productivos (2)'!$A42),2)</f>
        <v>0.12</v>
      </c>
      <c r="BR42" s="340">
        <f>ROUND(SUMIFS(Trabajo!$T:$T,Trabajo!$E:$E,'Trab_Sectores_productivos (2)'!DK$1,Trabajo!$C:$C,'Trab_Sectores_productivos (2)'!$C42,Trabajo!$A:$A,'Trab_Sectores_productivos (2)'!$A42),2)</f>
        <v>0.24</v>
      </c>
      <c r="BS42" s="340">
        <f>ROUND(SUMIFS(Trabajo!$T:$T,Trabajo!$E:$E,'Trab_Sectores_productivos (2)'!DL$1,Trabajo!$C:$C,'Trab_Sectores_productivos (2)'!$C42,Trabajo!$A:$A,'Trab_Sectores_productivos (2)'!$A42),2)</f>
        <v>1.02</v>
      </c>
      <c r="BT42" s="340">
        <f>ROUND(SUMIFS(Trabajo!$T:$T,Trabajo!$E:$E,'Trab_Sectores_productivos (2)'!DM$1,Trabajo!$C:$C,'Trab_Sectores_productivos (2)'!$C42,Trabajo!$A:$A,'Trab_Sectores_productivos (2)'!$A42),2)</f>
        <v>0.1</v>
      </c>
      <c r="BU42" s="340">
        <f>ROUND(SUMIFS(Trabajo!$T:$T,Trabajo!$E:$E,'Trab_Sectores_productivos (2)'!DN$1,Trabajo!$C:$C,'Trab_Sectores_productivos (2)'!$C42,Trabajo!$A:$A,'Trab_Sectores_productivos (2)'!$A42),2)</f>
        <v>0.13</v>
      </c>
      <c r="BV42" s="340">
        <f>ROUND(SUMIFS(Trabajo!$T:$T,Trabajo!$E:$E,'Trab_Sectores_productivos (2)'!DO$1,Trabajo!$C:$C,'Trab_Sectores_productivos (2)'!$C42,Trabajo!$A:$A,'Trab_Sectores_productivos (2)'!$A42),2)</f>
        <v>0.17</v>
      </c>
      <c r="BW42" s="340">
        <f>ROUND(SUMIFS(Trabajo!$T:$T,Trabajo!$E:$E,'Trab_Sectores_productivos (2)'!DP$1,Trabajo!$C:$C,'Trab_Sectores_productivos (2)'!$C42,Trabajo!$A:$A,'Trab_Sectores_productivos (2)'!$A42),2)</f>
        <v>7.0000000000000007E-2</v>
      </c>
      <c r="BX42" s="340">
        <f>ROUND(SUMIFS(Trabajo!$T:$T,Trabajo!$E:$E,'Trab_Sectores_productivos (2)'!DQ$1,Trabajo!$C:$C,'Trab_Sectores_productivos (2)'!$C42,Trabajo!$A:$A,'Trab_Sectores_productivos (2)'!$A42),2)</f>
        <v>0.13</v>
      </c>
      <c r="BY42" s="340">
        <f>ROUND(SUMIFS(Trabajo!$T:$T,Trabajo!$E:$E,'Trab_Sectores_productivos (2)'!DR$1,Trabajo!$C:$C,'Trab_Sectores_productivos (2)'!$C42,Trabajo!$A:$A,'Trab_Sectores_productivos (2)'!$A42),2)</f>
        <v>0.02</v>
      </c>
      <c r="BZ42" s="340">
        <f>ROUND(SUMIFS(Trabajo!$T:$T,Trabajo!$E:$E,'Trab_Sectores_productivos (2)'!DS$1,Trabajo!$C:$C,'Trab_Sectores_productivos (2)'!$C42,Trabajo!$A:$A,'Trab_Sectores_productivos (2)'!$A42),2)</f>
        <v>0.02</v>
      </c>
      <c r="CA42" s="341">
        <f>ROUND(SUMIFS(Trabajo!$U:$U,Trabajo!$E:$E,'Trab_Sectores_productivos (2)'!DE$1,Trabajo!$C:$C,'Trab_Sectores_productivos (2)'!$C42,Trabajo!$A:$A,'Trab_Sectores_productivos (2)'!$A42),2)</f>
        <v>22.7</v>
      </c>
      <c r="CB42" s="341">
        <f>ROUND(SUMIFS(Trabajo!$U:$U,Trabajo!$E:$E,'Trab_Sectores_productivos (2)'!DF$1,Trabajo!$C:$C,'Trab_Sectores_productivos (2)'!$C42,Trabajo!$A:$A,'Trab_Sectores_productivos (2)'!$A42),2)</f>
        <v>1.65</v>
      </c>
      <c r="CC42" s="341">
        <f>ROUND(SUMIFS(Trabajo!$U:$U,Trabajo!$E:$E,'Trab_Sectores_productivos (2)'!DG$1,Trabajo!$C:$C,'Trab_Sectores_productivos (2)'!$C42,Trabajo!$A:$A,'Trab_Sectores_productivos (2)'!$A42),2)</f>
        <v>4.71</v>
      </c>
      <c r="CD42" s="341">
        <f>ROUND(SUMIFS(Trabajo!$U:$U,Trabajo!$E:$E,'Trab_Sectores_productivos (2)'!DH$1,Trabajo!$C:$C,'Trab_Sectores_productivos (2)'!$C42,Trabajo!$A:$A,'Trab_Sectores_productivos (2)'!$A42),2)</f>
        <v>5.41</v>
      </c>
      <c r="CE42" s="341">
        <f>ROUND(SUMIFS(Trabajo!$U:$U,Trabajo!$E:$E,'Trab_Sectores_productivos (2)'!DI$1,Trabajo!$C:$C,'Trab_Sectores_productivos (2)'!$C42,Trabajo!$A:$A,'Trab_Sectores_productivos (2)'!$A42),2)</f>
        <v>3.23</v>
      </c>
      <c r="CF42" s="341">
        <f>ROUND(SUMIFS(Trabajo!$U:$U,Trabajo!$E:$E,'Trab_Sectores_productivos (2)'!DJ$1,Trabajo!$C:$C,'Trab_Sectores_productivos (2)'!$C42,Trabajo!$A:$A,'Trab_Sectores_productivos (2)'!$A42),2)</f>
        <v>10.46</v>
      </c>
      <c r="CG42" s="341">
        <f>ROUND(SUMIFS(Trabajo!$U:$U,Trabajo!$E:$E,'Trab_Sectores_productivos (2)'!DK$1,Trabajo!$C:$C,'Trab_Sectores_productivos (2)'!$C42,Trabajo!$A:$A,'Trab_Sectores_productivos (2)'!$A42),2)</f>
        <v>21.3</v>
      </c>
      <c r="CH42" s="341">
        <f>ROUND(SUMIFS(Trabajo!$U:$U,Trabajo!$E:$E,'Trab_Sectores_productivos (2)'!DL$1,Trabajo!$C:$C,'Trab_Sectores_productivos (2)'!$C42,Trabajo!$A:$A,'Trab_Sectores_productivos (2)'!$A42),2)</f>
        <v>91.48</v>
      </c>
      <c r="CI42" s="341">
        <f>ROUND(SUMIFS(Trabajo!$U:$U,Trabajo!$E:$E,'Trab_Sectores_productivos (2)'!DM$1,Trabajo!$C:$C,'Trab_Sectores_productivos (2)'!$C42,Trabajo!$A:$A,'Trab_Sectores_productivos (2)'!$A42),2)</f>
        <v>9.23</v>
      </c>
      <c r="CJ42" s="341">
        <f>ROUND(SUMIFS(Trabajo!$U:$U,Trabajo!$E:$E,'Trab_Sectores_productivos (2)'!DN$1,Trabajo!$C:$C,'Trab_Sectores_productivos (2)'!$C42,Trabajo!$A:$A,'Trab_Sectores_productivos (2)'!$A42),2)</f>
        <v>11.86</v>
      </c>
      <c r="CK42" s="341">
        <f>ROUND(SUMIFS(Trabajo!$U:$U,Trabajo!$E:$E,'Trab_Sectores_productivos (2)'!DO$1,Trabajo!$C:$C,'Trab_Sectores_productivos (2)'!$C42,Trabajo!$A:$A,'Trab_Sectores_productivos (2)'!$A42),2)</f>
        <v>15.47</v>
      </c>
      <c r="CL42" s="341">
        <f>ROUND(SUMIFS(Trabajo!$U:$U,Trabajo!$E:$E,'Trab_Sectores_productivos (2)'!DP$1,Trabajo!$C:$C,'Trab_Sectores_productivos (2)'!$C42,Trabajo!$A:$A,'Trab_Sectores_productivos (2)'!$A42),2)</f>
        <v>5.97</v>
      </c>
      <c r="CM42" s="341">
        <f>ROUND(SUMIFS(Trabajo!$U:$U,Trabajo!$E:$E,'Trab_Sectores_productivos (2)'!DQ$1,Trabajo!$C:$C,'Trab_Sectores_productivos (2)'!$C42,Trabajo!$A:$A,'Trab_Sectores_productivos (2)'!$A42),2)</f>
        <v>11.27</v>
      </c>
      <c r="CN42" s="341">
        <f>ROUND(SUMIFS(Trabajo!$U:$U,Trabajo!$E:$E,'Trab_Sectores_productivos (2)'!DR$1,Trabajo!$C:$C,'Trab_Sectores_productivos (2)'!$C42,Trabajo!$A:$A,'Trab_Sectores_productivos (2)'!$A42),2)</f>
        <v>2.04</v>
      </c>
      <c r="CO42" s="341">
        <f>ROUND(SUMIFS(Trabajo!$U:$U,Trabajo!$E:$E,'Trab_Sectores_productivos (2)'!DS$1,Trabajo!$C:$C,'Trab_Sectores_productivos (2)'!$C42,Trabajo!$A:$A,'Trab_Sectores_productivos (2)'!$A42),2)</f>
        <v>1.95</v>
      </c>
      <c r="CP42" s="340">
        <f>ROUND(SUMIFS(Trabajo!$V:$V,Trabajo!$E:$E,'Trab_Sectores_productivos (2)'!DE$1,Trabajo!$C:$C,'Trab_Sectores_productivos (2)'!$C42,Trabajo!$A:$A,'Trab_Sectores_productivos (2)'!$A42),2)</f>
        <v>2.14</v>
      </c>
      <c r="CQ42" s="340">
        <f>ROUND(SUMIFS(Trabajo!$V:$V,Trabajo!$E:$E,'Trab_Sectores_productivos (2)'!DF$1,Trabajo!$C:$C,'Trab_Sectores_productivos (2)'!$C42,Trabajo!$A:$A,'Trab_Sectores_productivos (2)'!$A42),2)</f>
        <v>0.16</v>
      </c>
      <c r="CR42" s="340">
        <f>ROUND(SUMIFS(Trabajo!$V:$V,Trabajo!$E:$E,'Trab_Sectores_productivos (2)'!DG$1,Trabajo!$C:$C,'Trab_Sectores_productivos (2)'!$C42,Trabajo!$A:$A,'Trab_Sectores_productivos (2)'!$A42),2)</f>
        <v>0.44</v>
      </c>
      <c r="CS42" s="340">
        <f>ROUND(SUMIFS(Trabajo!$V:$V,Trabajo!$E:$E,'Trab_Sectores_productivos (2)'!DH$1,Trabajo!$C:$C,'Trab_Sectores_productivos (2)'!$C42,Trabajo!$A:$A,'Trab_Sectores_productivos (2)'!$A42),2)</f>
        <v>0.51</v>
      </c>
      <c r="CT42" s="340">
        <f>ROUND(SUMIFS(Trabajo!$V:$V,Trabajo!$E:$E,'Trab_Sectores_productivos (2)'!DI$1,Trabajo!$C:$C,'Trab_Sectores_productivos (2)'!$C42,Trabajo!$A:$A,'Trab_Sectores_productivos (2)'!$A42),2)</f>
        <v>0.3</v>
      </c>
      <c r="CU42" s="340">
        <f>ROUND(SUMIFS(Trabajo!$V:$V,Trabajo!$E:$E,'Trab_Sectores_productivos (2)'!DJ$1,Trabajo!$C:$C,'Trab_Sectores_productivos (2)'!$C42,Trabajo!$A:$A,'Trab_Sectores_productivos (2)'!$A42),2)</f>
        <v>0.98</v>
      </c>
      <c r="CV42" s="340">
        <f>ROUND(SUMIFS(Trabajo!$V:$V,Trabajo!$E:$E,'Trab_Sectores_productivos (2)'!DK$1,Trabajo!$C:$C,'Trab_Sectores_productivos (2)'!$C42,Trabajo!$A:$A,'Trab_Sectores_productivos (2)'!$A42),2)</f>
        <v>2</v>
      </c>
      <c r="CW42" s="340">
        <f>ROUND(SUMIFS(Trabajo!$V:$V,Trabajo!$E:$E,'Trab_Sectores_productivos (2)'!DL$1,Trabajo!$C:$C,'Trab_Sectores_productivos (2)'!$C42,Trabajo!$A:$A,'Trab_Sectores_productivos (2)'!$A42),2)</f>
        <v>8.61</v>
      </c>
      <c r="CX42" s="340">
        <f>ROUND(SUMIFS(Trabajo!$V:$V,Trabajo!$E:$E,'Trab_Sectores_productivos (2)'!DM$1,Trabajo!$C:$C,'Trab_Sectores_productivos (2)'!$C42,Trabajo!$A:$A,'Trab_Sectores_productivos (2)'!$A42),2)</f>
        <v>0.87</v>
      </c>
      <c r="CY42" s="340">
        <f>ROUND(SUMIFS(Trabajo!$V:$V,Trabajo!$E:$E,'Trab_Sectores_productivos (2)'!DN$1,Trabajo!$C:$C,'Trab_Sectores_productivos (2)'!$C42,Trabajo!$A:$A,'Trab_Sectores_productivos (2)'!$A42),2)</f>
        <v>1.1200000000000001</v>
      </c>
      <c r="CZ42" s="340">
        <f>ROUND(SUMIFS(Trabajo!$V:$V,Trabajo!$E:$E,'Trab_Sectores_productivos (2)'!DO$1,Trabajo!$C:$C,'Trab_Sectores_productivos (2)'!$C42,Trabajo!$A:$A,'Trab_Sectores_productivos (2)'!$A42),2)</f>
        <v>1.46</v>
      </c>
      <c r="DA42" s="340">
        <f>ROUND(SUMIFS(Trabajo!$V:$V,Trabajo!$E:$E,'Trab_Sectores_productivos (2)'!DP$1,Trabajo!$C:$C,'Trab_Sectores_productivos (2)'!$C42,Trabajo!$A:$A,'Trab_Sectores_productivos (2)'!$A42),2)</f>
        <v>0.56000000000000005</v>
      </c>
      <c r="DB42" s="340">
        <f>ROUND(SUMIFS(Trabajo!$V:$V,Trabajo!$E:$E,'Trab_Sectores_productivos (2)'!DQ$1,Trabajo!$C:$C,'Trab_Sectores_productivos (2)'!$C42,Trabajo!$A:$A,'Trab_Sectores_productivos (2)'!$A42),2)</f>
        <v>1.06</v>
      </c>
      <c r="DC42" s="340">
        <f>ROUND(SUMIFS(Trabajo!$V:$V,Trabajo!$E:$E,'Trab_Sectores_productivos (2)'!DR$1,Trabajo!$C:$C,'Trab_Sectores_productivos (2)'!$C42,Trabajo!$A:$A,'Trab_Sectores_productivos (2)'!$A42),2)</f>
        <v>0.19</v>
      </c>
      <c r="DD42" s="340">
        <f>ROUND(SUMIFS(Trabajo!$V:$V,Trabajo!$E:$E,'Trab_Sectores_productivos (2)'!DS$1,Trabajo!$C:$C,'Trab_Sectores_productivos (2)'!$C42,Trabajo!$A:$A,'Trab_Sectores_productivos (2)'!$A42),2)</f>
        <v>0.18</v>
      </c>
    </row>
    <row r="43" spans="1:108">
      <c r="A43" s="137">
        <v>2016</v>
      </c>
      <c r="B43" s="137">
        <v>6</v>
      </c>
      <c r="C43" s="137" t="s">
        <v>124</v>
      </c>
      <c r="D43" s="340">
        <f>ROUND(SUMIFS(Trabajo!$P:$P,Trabajo!$E:$E,'Trab_Sectores_productivos (2)'!DE$1,Trabajo!$C:$C,'Trab_Sectores_productivos (2)'!$C43,Trabajo!$A:$A,'Trab_Sectores_productivos (2)'!$A43),2)</f>
        <v>26</v>
      </c>
      <c r="E43" s="340">
        <f>ROUND(SUMIFS(Trabajo!$P:$P,Trabajo!$E:$E,'Trab_Sectores_productivos (2)'!DF$1,Trabajo!$C:$C,'Trab_Sectores_productivos (2)'!$C43,Trabajo!$A:$A,'Trab_Sectores_productivos (2)'!$A43),2)</f>
        <v>2.0099999999999998</v>
      </c>
      <c r="F43" s="340">
        <f>ROUND(SUMIFS(Trabajo!$P:$P,Trabajo!$E:$E,'Trab_Sectores_productivos (2)'!DG$1,Trabajo!$C:$C,'Trab_Sectores_productivos (2)'!$C43,Trabajo!$A:$A,'Trab_Sectores_productivos (2)'!$A43),2)</f>
        <v>5.22</v>
      </c>
      <c r="G43" s="340">
        <f>ROUND(SUMIFS(Trabajo!$P:$P,Trabajo!$E:$E,'Trab_Sectores_productivos (2)'!DH$1,Trabajo!$C:$C,'Trab_Sectores_productivos (2)'!$C43,Trabajo!$A:$A,'Trab_Sectores_productivos (2)'!$A43),2)</f>
        <v>7.16</v>
      </c>
      <c r="H43" s="340">
        <f>ROUND(SUMIFS(Trabajo!$P:$P,Trabajo!$E:$E,'Trab_Sectores_productivos (2)'!DI$1,Trabajo!$C:$C,'Trab_Sectores_productivos (2)'!$C43,Trabajo!$A:$A,'Trab_Sectores_productivos (2)'!$A43),2)</f>
        <v>3.09</v>
      </c>
      <c r="I43" s="340">
        <f>ROUND(SUMIFS(Trabajo!$P:$P,Trabajo!$E:$E,'Trab_Sectores_productivos (2)'!DJ$1,Trabajo!$C:$C,'Trab_Sectores_productivos (2)'!$C43,Trabajo!$A:$A,'Trab_Sectores_productivos (2)'!$A43),2)</f>
        <v>12.43</v>
      </c>
      <c r="J43" s="340">
        <f>ROUND(SUMIFS(Trabajo!$P:$P,Trabajo!$E:$E,'Trab_Sectores_productivos (2)'!DK$1,Trabajo!$C:$C,'Trab_Sectores_productivos (2)'!$C43,Trabajo!$A:$A,'Trab_Sectores_productivos (2)'!$A43),2)</f>
        <v>26.29</v>
      </c>
      <c r="K43" s="340">
        <f>ROUND(SUMIFS(Trabajo!$P:$P,Trabajo!$E:$E,'Trab_Sectores_productivos (2)'!DL$1,Trabajo!$C:$C,'Trab_Sectores_productivos (2)'!$C43,Trabajo!$A:$A,'Trab_Sectores_productivos (2)'!$A43),2)</f>
        <v>105.26</v>
      </c>
      <c r="L43" s="340">
        <f>ROUND(SUMIFS(Trabajo!$P:$P,Trabajo!$E:$E,'Trab_Sectores_productivos (2)'!DM$1,Trabajo!$C:$C,'Trab_Sectores_productivos (2)'!$C43,Trabajo!$A:$A,'Trab_Sectores_productivos (2)'!$A43),2)</f>
        <v>10.34</v>
      </c>
      <c r="M43" s="340">
        <f>ROUND(SUMIFS(Trabajo!$P:$P,Trabajo!$E:$E,'Trab_Sectores_productivos (2)'!DN$1,Trabajo!$C:$C,'Trab_Sectores_productivos (2)'!$C43,Trabajo!$A:$A,'Trab_Sectores_productivos (2)'!$A43),2)</f>
        <v>13.49</v>
      </c>
      <c r="N43" s="340">
        <f>ROUND(SUMIFS(Trabajo!$P:$P,Trabajo!$E:$E,'Trab_Sectores_productivos (2)'!DO$1,Trabajo!$C:$C,'Trab_Sectores_productivos (2)'!$C43,Trabajo!$A:$A,'Trab_Sectores_productivos (2)'!$A43),2)</f>
        <v>18.239999999999998</v>
      </c>
      <c r="O43" s="340">
        <f>ROUND(SUMIFS(Trabajo!$P:$P,Trabajo!$E:$E,'Trab_Sectores_productivos (2)'!DP$1,Trabajo!$C:$C,'Trab_Sectores_productivos (2)'!$C43,Trabajo!$A:$A,'Trab_Sectores_productivos (2)'!$A43),2)</f>
        <v>6.33</v>
      </c>
      <c r="P43" s="340">
        <f>ROUND(SUMIFS(Trabajo!$P:$P,Trabajo!$E:$E,'Trab_Sectores_productivos (2)'!DQ$1,Trabajo!$C:$C,'Trab_Sectores_productivos (2)'!$C43,Trabajo!$A:$A,'Trab_Sectores_productivos (2)'!$A43),2)</f>
        <v>11.88</v>
      </c>
      <c r="Q43" s="340">
        <f>ROUND(SUMIFS(Trabajo!$P:$P,Trabajo!$E:$E,'Trab_Sectores_productivos (2)'!DR$1,Trabajo!$C:$C,'Trab_Sectores_productivos (2)'!$C43,Trabajo!$A:$A,'Trab_Sectores_productivos (2)'!$A43),2)</f>
        <v>2.5299999999999998</v>
      </c>
      <c r="R43" s="340">
        <f>ROUND(SUMIFS(Trabajo!$P:$P,Trabajo!$E:$E,'Trab_Sectores_productivos (2)'!DS$1,Trabajo!$C:$C,'Trab_Sectores_productivos (2)'!$C43,Trabajo!$A:$A,'Trab_Sectores_productivos (2)'!$A43),2)</f>
        <v>2.21</v>
      </c>
      <c r="S43" s="341">
        <f>ROUND(SUMIFS(Trabajo!$Q:$Q,Trabajo!$E:$E,'Trab_Sectores_productivos (2)'!DE$1,Trabajo!$C:$C,'Trab_Sectores_productivos (2)'!$C43,Trabajo!$A:$A,'Trab_Sectores_productivos (2)'!$A43),2)</f>
        <v>11.96</v>
      </c>
      <c r="T43" s="341">
        <f>ROUND(SUMIFS(Trabajo!$Q:$Q,Trabajo!$E:$E,'Trab_Sectores_productivos (2)'!DF$1,Trabajo!$C:$C,'Trab_Sectores_productivos (2)'!$C43,Trabajo!$A:$A,'Trab_Sectores_productivos (2)'!$A43),2)</f>
        <v>0.93</v>
      </c>
      <c r="U43" s="341">
        <f>ROUND(SUMIFS(Trabajo!$Q:$Q,Trabajo!$E:$E,'Trab_Sectores_productivos (2)'!DG$1,Trabajo!$C:$C,'Trab_Sectores_productivos (2)'!$C43,Trabajo!$A:$A,'Trab_Sectores_productivos (2)'!$A43),2)</f>
        <v>2.4</v>
      </c>
      <c r="V43" s="341">
        <f>ROUND(SUMIFS(Trabajo!$Q:$Q,Trabajo!$E:$E,'Trab_Sectores_productivos (2)'!DH$1,Trabajo!$C:$C,'Trab_Sectores_productivos (2)'!$C43,Trabajo!$A:$A,'Trab_Sectores_productivos (2)'!$A43),2)</f>
        <v>3.3</v>
      </c>
      <c r="W43" s="341">
        <f>ROUND(SUMIFS(Trabajo!$Q:$Q,Trabajo!$E:$E,'Trab_Sectores_productivos (2)'!DI$1,Trabajo!$C:$C,'Trab_Sectores_productivos (2)'!$C43,Trabajo!$A:$A,'Trab_Sectores_productivos (2)'!$A43),2)</f>
        <v>1.42</v>
      </c>
      <c r="X43" s="341">
        <f>ROUND(SUMIFS(Trabajo!$Q:$Q,Trabajo!$E:$E,'Trab_Sectores_productivos (2)'!DJ$1,Trabajo!$C:$C,'Trab_Sectores_productivos (2)'!$C43,Trabajo!$A:$A,'Trab_Sectores_productivos (2)'!$A43),2)</f>
        <v>5.72</v>
      </c>
      <c r="Y43" s="341">
        <f>ROUND(SUMIFS(Trabajo!$Q:$Q,Trabajo!$E:$E,'Trab_Sectores_productivos (2)'!DK$1,Trabajo!$C:$C,'Trab_Sectores_productivos (2)'!$C43,Trabajo!$A:$A,'Trab_Sectores_productivos (2)'!$A43),2)</f>
        <v>12.1</v>
      </c>
      <c r="Z43" s="341">
        <f>ROUND(SUMIFS(Trabajo!$Q:$Q,Trabajo!$E:$E,'Trab_Sectores_productivos (2)'!DL$1,Trabajo!$C:$C,'Trab_Sectores_productivos (2)'!$C43,Trabajo!$A:$A,'Trab_Sectores_productivos (2)'!$A43),2)</f>
        <v>48.44</v>
      </c>
      <c r="AA43" s="341">
        <f>ROUND(SUMIFS(Trabajo!$Q:$Q,Trabajo!$E:$E,'Trab_Sectores_productivos (2)'!DM$1,Trabajo!$C:$C,'Trab_Sectores_productivos (2)'!$C43,Trabajo!$A:$A,'Trab_Sectores_productivos (2)'!$A43),2)</f>
        <v>4.76</v>
      </c>
      <c r="AB43" s="341">
        <f>ROUND(SUMIFS(Trabajo!$Q:$Q,Trabajo!$E:$E,'Trab_Sectores_productivos (2)'!DN$1,Trabajo!$C:$C,'Trab_Sectores_productivos (2)'!$C43,Trabajo!$A:$A,'Trab_Sectores_productivos (2)'!$A43),2)</f>
        <v>6.21</v>
      </c>
      <c r="AC43" s="341">
        <f>ROUND(SUMIFS(Trabajo!$Q:$Q,Trabajo!$E:$E,'Trab_Sectores_productivos (2)'!DO$1,Trabajo!$C:$C,'Trab_Sectores_productivos (2)'!$C43,Trabajo!$A:$A,'Trab_Sectores_productivos (2)'!$A43),2)</f>
        <v>8.39</v>
      </c>
      <c r="AD43" s="341">
        <f>ROUND(SUMIFS(Trabajo!$Q:$Q,Trabajo!$E:$E,'Trab_Sectores_productivos (2)'!DP$1,Trabajo!$C:$C,'Trab_Sectores_productivos (2)'!$C43,Trabajo!$A:$A,'Trab_Sectores_productivos (2)'!$A43),2)</f>
        <v>2.91</v>
      </c>
      <c r="AE43" s="341">
        <f>ROUND(SUMIFS(Trabajo!$Q:$Q,Trabajo!$E:$E,'Trab_Sectores_productivos (2)'!DQ$1,Trabajo!$C:$C,'Trab_Sectores_productivos (2)'!$C43,Trabajo!$A:$A,'Trab_Sectores_productivos (2)'!$A43),2)</f>
        <v>5.47</v>
      </c>
      <c r="AF43" s="341">
        <f>ROUND(SUMIFS(Trabajo!$Q:$Q,Trabajo!$E:$E,'Trab_Sectores_productivos (2)'!DR$1,Trabajo!$C:$C,'Trab_Sectores_productivos (2)'!$C43,Trabajo!$A:$A,'Trab_Sectores_productivos (2)'!$A43),2)</f>
        <v>1.1599999999999999</v>
      </c>
      <c r="AG43" s="341">
        <f>ROUND(SUMIFS(Trabajo!$Q:$Q,Trabajo!$E:$E,'Trab_Sectores_productivos (2)'!DS$1,Trabajo!$C:$C,'Trab_Sectores_productivos (2)'!$C43,Trabajo!$A:$A,'Trab_Sectores_productivos (2)'!$A43),2)</f>
        <v>1.02</v>
      </c>
      <c r="AH43" s="340">
        <f>ROUND(SUMIFS(Trabajo!$R:$R,Trabajo!$E:$E,'Trab_Sectores_productivos (2)'!DE$1,Trabajo!$C:$C,'Trab_Sectores_productivos (2)'!$C43,Trabajo!$A:$A,'Trab_Sectores_productivos (2)'!$A43),2)</f>
        <v>9.92</v>
      </c>
      <c r="AI43" s="340">
        <f>ROUND(SUMIFS(Trabajo!$R:$R,Trabajo!$E:$E,'Trab_Sectores_productivos (2)'!DF$1,Trabajo!$C:$C,'Trab_Sectores_productivos (2)'!$C43,Trabajo!$A:$A,'Trab_Sectores_productivos (2)'!$A43),2)</f>
        <v>0.77</v>
      </c>
      <c r="AJ43" s="340">
        <f>ROUND(SUMIFS(Trabajo!$R:$R,Trabajo!$E:$E,'Trab_Sectores_productivos (2)'!DG$1,Trabajo!$C:$C,'Trab_Sectores_productivos (2)'!$C43,Trabajo!$A:$A,'Trab_Sectores_productivos (2)'!$A43),2)</f>
        <v>1.99</v>
      </c>
      <c r="AK43" s="340">
        <f>ROUND(SUMIFS(Trabajo!$R:$R,Trabajo!$E:$E,'Trab_Sectores_productivos (2)'!DH$1,Trabajo!$C:$C,'Trab_Sectores_productivos (2)'!$C43,Trabajo!$A:$A,'Trab_Sectores_productivos (2)'!$A43),2)</f>
        <v>2.73</v>
      </c>
      <c r="AL43" s="340">
        <f>ROUND(SUMIFS(Trabajo!$R:$R,Trabajo!$E:$E,'Trab_Sectores_productivos (2)'!DI$1,Trabajo!$C:$C,'Trab_Sectores_productivos (2)'!$C43,Trabajo!$A:$A,'Trab_Sectores_productivos (2)'!$A43),2)</f>
        <v>1.18</v>
      </c>
      <c r="AM43" s="340">
        <f>ROUND(SUMIFS(Trabajo!$R:$R,Trabajo!$E:$E,'Trab_Sectores_productivos (2)'!DJ$1,Trabajo!$C:$C,'Trab_Sectores_productivos (2)'!$C43,Trabajo!$A:$A,'Trab_Sectores_productivos (2)'!$A43),2)</f>
        <v>4.74</v>
      </c>
      <c r="AN43" s="340">
        <f>ROUND(SUMIFS(Trabajo!$R:$R,Trabajo!$E:$E,'Trab_Sectores_productivos (2)'!DK$1,Trabajo!$C:$C,'Trab_Sectores_productivos (2)'!$C43,Trabajo!$A:$A,'Trab_Sectores_productivos (2)'!$A43),2)</f>
        <v>10.029999999999999</v>
      </c>
      <c r="AO43" s="340">
        <f>ROUND(SUMIFS(Trabajo!$R:$R,Trabajo!$E:$E,'Trab_Sectores_productivos (2)'!DL$1,Trabajo!$C:$C,'Trab_Sectores_productivos (2)'!$C43,Trabajo!$A:$A,'Trab_Sectores_productivos (2)'!$A43),2)</f>
        <v>40.159999999999997</v>
      </c>
      <c r="AP43" s="340">
        <f>ROUND(SUMIFS(Trabajo!$R:$R,Trabajo!$E:$E,'Trab_Sectores_productivos (2)'!DM$1,Trabajo!$C:$C,'Trab_Sectores_productivos (2)'!$C43,Trabajo!$A:$A,'Trab_Sectores_productivos (2)'!$A43),2)</f>
        <v>3.94</v>
      </c>
      <c r="AQ43" s="340">
        <f>ROUND(SUMIFS(Trabajo!$R:$R,Trabajo!$E:$E,'Trab_Sectores_productivos (2)'!DN$1,Trabajo!$C:$C,'Trab_Sectores_productivos (2)'!$C43,Trabajo!$A:$A,'Trab_Sectores_productivos (2)'!$A43),2)</f>
        <v>5.15</v>
      </c>
      <c r="AR43" s="340">
        <f>ROUND(SUMIFS(Trabajo!$R:$R,Trabajo!$E:$E,'Trab_Sectores_productivos (2)'!DO$1,Trabajo!$C:$C,'Trab_Sectores_productivos (2)'!$C43,Trabajo!$A:$A,'Trab_Sectores_productivos (2)'!$A43),2)</f>
        <v>6.96</v>
      </c>
      <c r="AS43" s="340">
        <f>ROUND(SUMIFS(Trabajo!$R:$R,Trabajo!$E:$E,'Trab_Sectores_productivos (2)'!DP$1,Trabajo!$C:$C,'Trab_Sectores_productivos (2)'!$C43,Trabajo!$A:$A,'Trab_Sectores_productivos (2)'!$A43),2)</f>
        <v>2.41</v>
      </c>
      <c r="AT43" s="340">
        <f>ROUND(SUMIFS(Trabajo!$R:$R,Trabajo!$E:$E,'Trab_Sectores_productivos (2)'!DQ$1,Trabajo!$C:$C,'Trab_Sectores_productivos (2)'!$C43,Trabajo!$A:$A,'Trab_Sectores_productivos (2)'!$A43),2)</f>
        <v>4.53</v>
      </c>
      <c r="AU43" s="340">
        <f>ROUND(SUMIFS(Trabajo!$R:$R,Trabajo!$E:$E,'Trab_Sectores_productivos (2)'!DR$1,Trabajo!$C:$C,'Trab_Sectores_productivos (2)'!$C43,Trabajo!$A:$A,'Trab_Sectores_productivos (2)'!$A43),2)</f>
        <v>0.96</v>
      </c>
      <c r="AV43" s="340">
        <f>ROUND(SUMIFS(Trabajo!$R:$R,Trabajo!$E:$E,'Trab_Sectores_productivos (2)'!DS$1,Trabajo!$C:$C,'Trab_Sectores_productivos (2)'!$C43,Trabajo!$A:$A,'Trab_Sectores_productivos (2)'!$A43),2)</f>
        <v>0.84</v>
      </c>
      <c r="AW43" s="341">
        <f>ROUND(SUMIFS(Trabajo!$S:$S,Trabajo!$E:$E,'Trab_Sectores_productivos (2)'!DE$1,Trabajo!$C:$C,'Trab_Sectores_productivos (2)'!$C43,Trabajo!$A:$A,'Trab_Sectores_productivos (2)'!$A43),2)</f>
        <v>0.65</v>
      </c>
      <c r="AX43" s="341">
        <f>ROUND(SUMIFS(Trabajo!$S:$S,Trabajo!$E:$E,'Trab_Sectores_productivos (2)'!DF$1,Trabajo!$C:$C,'Trab_Sectores_productivos (2)'!$C43,Trabajo!$A:$A,'Trab_Sectores_productivos (2)'!$A43),2)</f>
        <v>0.05</v>
      </c>
      <c r="AY43" s="341">
        <f>ROUND(SUMIFS(Trabajo!$S:$S,Trabajo!$E:$E,'Trab_Sectores_productivos (2)'!DG$1,Trabajo!$C:$C,'Trab_Sectores_productivos (2)'!$C43,Trabajo!$A:$A,'Trab_Sectores_productivos (2)'!$A43),2)</f>
        <v>0.13</v>
      </c>
      <c r="AZ43" s="341">
        <f>ROUND(SUMIFS(Trabajo!$S:$S,Trabajo!$E:$E,'Trab_Sectores_productivos (2)'!DH$1,Trabajo!$C:$C,'Trab_Sectores_productivos (2)'!$C43,Trabajo!$A:$A,'Trab_Sectores_productivos (2)'!$A43),2)</f>
        <v>0.18</v>
      </c>
      <c r="BA43" s="341">
        <f>ROUND(SUMIFS(Trabajo!$S:$S,Trabajo!$E:$E,'Trab_Sectores_productivos (2)'!DI$1,Trabajo!$C:$C,'Trab_Sectores_productivos (2)'!$C43,Trabajo!$A:$A,'Trab_Sectores_productivos (2)'!$A43),2)</f>
        <v>0.08</v>
      </c>
      <c r="BB43" s="341">
        <f>ROUND(SUMIFS(Trabajo!$S:$S,Trabajo!$E:$E,'Trab_Sectores_productivos (2)'!DJ$1,Trabajo!$C:$C,'Trab_Sectores_productivos (2)'!$C43,Trabajo!$A:$A,'Trab_Sectores_productivos (2)'!$A43),2)</f>
        <v>0.31</v>
      </c>
      <c r="BC43" s="341">
        <f>ROUND(SUMIFS(Trabajo!$S:$S,Trabajo!$E:$E,'Trab_Sectores_productivos (2)'!DK$1,Trabajo!$C:$C,'Trab_Sectores_productivos (2)'!$C43,Trabajo!$A:$A,'Trab_Sectores_productivos (2)'!$A43),2)</f>
        <v>0.65</v>
      </c>
      <c r="BD43" s="341">
        <f>ROUND(SUMIFS(Trabajo!$S:$S,Trabajo!$E:$E,'Trab_Sectores_productivos (2)'!DL$1,Trabajo!$C:$C,'Trab_Sectores_productivos (2)'!$C43,Trabajo!$A:$A,'Trab_Sectores_productivos (2)'!$A43),2)</f>
        <v>2.62</v>
      </c>
      <c r="BE43" s="341">
        <f>ROUND(SUMIFS(Trabajo!$S:$S,Trabajo!$E:$E,'Trab_Sectores_productivos (2)'!DM$1,Trabajo!$C:$C,'Trab_Sectores_productivos (2)'!$C43,Trabajo!$A:$A,'Trab_Sectores_productivos (2)'!$A43),2)</f>
        <v>0.26</v>
      </c>
      <c r="BF43" s="341">
        <f>ROUND(SUMIFS(Trabajo!$S:$S,Trabajo!$E:$E,'Trab_Sectores_productivos (2)'!DN$1,Trabajo!$C:$C,'Trab_Sectores_productivos (2)'!$C43,Trabajo!$A:$A,'Trab_Sectores_productivos (2)'!$A43),2)</f>
        <v>0.34</v>
      </c>
      <c r="BG43" s="341">
        <f>ROUND(SUMIFS(Trabajo!$S:$S,Trabajo!$E:$E,'Trab_Sectores_productivos (2)'!DO$1,Trabajo!$C:$C,'Trab_Sectores_productivos (2)'!$C43,Trabajo!$A:$A,'Trab_Sectores_productivos (2)'!$A43),2)</f>
        <v>0.45</v>
      </c>
      <c r="BH43" s="341">
        <f>ROUND(SUMIFS(Trabajo!$S:$S,Trabajo!$E:$E,'Trab_Sectores_productivos (2)'!DP$1,Trabajo!$C:$C,'Trab_Sectores_productivos (2)'!$C43,Trabajo!$A:$A,'Trab_Sectores_productivos (2)'!$A43),2)</f>
        <v>0.16</v>
      </c>
      <c r="BI43" s="341">
        <f>ROUND(SUMIFS(Trabajo!$S:$S,Trabajo!$E:$E,'Trab_Sectores_productivos (2)'!DQ$1,Trabajo!$C:$C,'Trab_Sectores_productivos (2)'!$C43,Trabajo!$A:$A,'Trab_Sectores_productivos (2)'!$A43),2)</f>
        <v>0.3</v>
      </c>
      <c r="BJ43" s="341">
        <f>ROUND(SUMIFS(Trabajo!$S:$S,Trabajo!$E:$E,'Trab_Sectores_productivos (2)'!DR$1,Trabajo!$C:$C,'Trab_Sectores_productivos (2)'!$C43,Trabajo!$A:$A,'Trab_Sectores_productivos (2)'!$A43),2)</f>
        <v>0.06</v>
      </c>
      <c r="BK43" s="341">
        <f>ROUND(SUMIFS(Trabajo!$S:$S,Trabajo!$E:$E,'Trab_Sectores_productivos (2)'!DS$1,Trabajo!$C:$C,'Trab_Sectores_productivos (2)'!$C43,Trabajo!$A:$A,'Trab_Sectores_productivos (2)'!$A43),2)</f>
        <v>0.05</v>
      </c>
      <c r="BL43" s="340">
        <f>ROUND(SUMIFS(Trabajo!$T:$T,Trabajo!$E:$E,'Trab_Sectores_productivos (2)'!DE$1,Trabajo!$C:$C,'Trab_Sectores_productivos (2)'!$C43,Trabajo!$A:$A,'Trab_Sectores_productivos (2)'!$A43),2)</f>
        <v>0.25</v>
      </c>
      <c r="BM43" s="340">
        <f>ROUND(SUMIFS(Trabajo!$T:$T,Trabajo!$E:$E,'Trab_Sectores_productivos (2)'!DF$1,Trabajo!$C:$C,'Trab_Sectores_productivos (2)'!$C43,Trabajo!$A:$A,'Trab_Sectores_productivos (2)'!$A43),2)</f>
        <v>0.02</v>
      </c>
      <c r="BN43" s="340">
        <f>ROUND(SUMIFS(Trabajo!$T:$T,Trabajo!$E:$E,'Trab_Sectores_productivos (2)'!DG$1,Trabajo!$C:$C,'Trab_Sectores_productivos (2)'!$C43,Trabajo!$A:$A,'Trab_Sectores_productivos (2)'!$A43),2)</f>
        <v>0.05</v>
      </c>
      <c r="BO43" s="340">
        <f>ROUND(SUMIFS(Trabajo!$T:$T,Trabajo!$E:$E,'Trab_Sectores_productivos (2)'!DH$1,Trabajo!$C:$C,'Trab_Sectores_productivos (2)'!$C43,Trabajo!$A:$A,'Trab_Sectores_productivos (2)'!$A43),2)</f>
        <v>7.0000000000000007E-2</v>
      </c>
      <c r="BP43" s="340">
        <f>ROUND(SUMIFS(Trabajo!$T:$T,Trabajo!$E:$E,'Trab_Sectores_productivos (2)'!DI$1,Trabajo!$C:$C,'Trab_Sectores_productivos (2)'!$C43,Trabajo!$A:$A,'Trab_Sectores_productivos (2)'!$A43),2)</f>
        <v>0.03</v>
      </c>
      <c r="BQ43" s="340">
        <f>ROUND(SUMIFS(Trabajo!$T:$T,Trabajo!$E:$E,'Trab_Sectores_productivos (2)'!DJ$1,Trabajo!$C:$C,'Trab_Sectores_productivos (2)'!$C43,Trabajo!$A:$A,'Trab_Sectores_productivos (2)'!$A43),2)</f>
        <v>0.12</v>
      </c>
      <c r="BR43" s="340">
        <f>ROUND(SUMIFS(Trabajo!$T:$T,Trabajo!$E:$E,'Trab_Sectores_productivos (2)'!DK$1,Trabajo!$C:$C,'Trab_Sectores_productivos (2)'!$C43,Trabajo!$A:$A,'Trab_Sectores_productivos (2)'!$A43),2)</f>
        <v>0.25</v>
      </c>
      <c r="BS43" s="340">
        <f>ROUND(SUMIFS(Trabajo!$T:$T,Trabajo!$E:$E,'Trab_Sectores_productivos (2)'!DL$1,Trabajo!$C:$C,'Trab_Sectores_productivos (2)'!$C43,Trabajo!$A:$A,'Trab_Sectores_productivos (2)'!$A43),2)</f>
        <v>1</v>
      </c>
      <c r="BT43" s="340">
        <f>ROUND(SUMIFS(Trabajo!$T:$T,Trabajo!$E:$E,'Trab_Sectores_productivos (2)'!DM$1,Trabajo!$C:$C,'Trab_Sectores_productivos (2)'!$C43,Trabajo!$A:$A,'Trab_Sectores_productivos (2)'!$A43),2)</f>
        <v>0.1</v>
      </c>
      <c r="BU43" s="340">
        <f>ROUND(SUMIFS(Trabajo!$T:$T,Trabajo!$E:$E,'Trab_Sectores_productivos (2)'!DN$1,Trabajo!$C:$C,'Trab_Sectores_productivos (2)'!$C43,Trabajo!$A:$A,'Trab_Sectores_productivos (2)'!$A43),2)</f>
        <v>0.13</v>
      </c>
      <c r="BV43" s="340">
        <f>ROUND(SUMIFS(Trabajo!$T:$T,Trabajo!$E:$E,'Trab_Sectores_productivos (2)'!DO$1,Trabajo!$C:$C,'Trab_Sectores_productivos (2)'!$C43,Trabajo!$A:$A,'Trab_Sectores_productivos (2)'!$A43),2)</f>
        <v>0.17</v>
      </c>
      <c r="BW43" s="340">
        <f>ROUND(SUMIFS(Trabajo!$T:$T,Trabajo!$E:$E,'Trab_Sectores_productivos (2)'!DP$1,Trabajo!$C:$C,'Trab_Sectores_productivos (2)'!$C43,Trabajo!$A:$A,'Trab_Sectores_productivos (2)'!$A43),2)</f>
        <v>0.06</v>
      </c>
      <c r="BX43" s="340">
        <f>ROUND(SUMIFS(Trabajo!$T:$T,Trabajo!$E:$E,'Trab_Sectores_productivos (2)'!DQ$1,Trabajo!$C:$C,'Trab_Sectores_productivos (2)'!$C43,Trabajo!$A:$A,'Trab_Sectores_productivos (2)'!$A43),2)</f>
        <v>0.11</v>
      </c>
      <c r="BY43" s="340">
        <f>ROUND(SUMIFS(Trabajo!$T:$T,Trabajo!$E:$E,'Trab_Sectores_productivos (2)'!DR$1,Trabajo!$C:$C,'Trab_Sectores_productivos (2)'!$C43,Trabajo!$A:$A,'Trab_Sectores_productivos (2)'!$A43),2)</f>
        <v>0.02</v>
      </c>
      <c r="BZ43" s="340">
        <f>ROUND(SUMIFS(Trabajo!$T:$T,Trabajo!$E:$E,'Trab_Sectores_productivos (2)'!DS$1,Trabajo!$C:$C,'Trab_Sectores_productivos (2)'!$C43,Trabajo!$A:$A,'Trab_Sectores_productivos (2)'!$A43),2)</f>
        <v>0.02</v>
      </c>
      <c r="CA43" s="341">
        <f>ROUND(SUMIFS(Trabajo!$U:$U,Trabajo!$E:$E,'Trab_Sectores_productivos (2)'!DE$1,Trabajo!$C:$C,'Trab_Sectores_productivos (2)'!$C43,Trabajo!$A:$A,'Trab_Sectores_productivos (2)'!$A43),2)</f>
        <v>22.11</v>
      </c>
      <c r="CB43" s="341">
        <f>ROUND(SUMIFS(Trabajo!$U:$U,Trabajo!$E:$E,'Trab_Sectores_productivos (2)'!DF$1,Trabajo!$C:$C,'Trab_Sectores_productivos (2)'!$C43,Trabajo!$A:$A,'Trab_Sectores_productivos (2)'!$A43),2)</f>
        <v>1.71</v>
      </c>
      <c r="CC43" s="341">
        <f>ROUND(SUMIFS(Trabajo!$U:$U,Trabajo!$E:$E,'Trab_Sectores_productivos (2)'!DG$1,Trabajo!$C:$C,'Trab_Sectores_productivos (2)'!$C43,Trabajo!$A:$A,'Trab_Sectores_productivos (2)'!$A43),2)</f>
        <v>4.4400000000000004</v>
      </c>
      <c r="CD43" s="341">
        <f>ROUND(SUMIFS(Trabajo!$U:$U,Trabajo!$E:$E,'Trab_Sectores_productivos (2)'!DH$1,Trabajo!$C:$C,'Trab_Sectores_productivos (2)'!$C43,Trabajo!$A:$A,'Trab_Sectores_productivos (2)'!$A43),2)</f>
        <v>6.09</v>
      </c>
      <c r="CE43" s="341">
        <f>ROUND(SUMIFS(Trabajo!$U:$U,Trabajo!$E:$E,'Trab_Sectores_productivos (2)'!DI$1,Trabajo!$C:$C,'Trab_Sectores_productivos (2)'!$C43,Trabajo!$A:$A,'Trab_Sectores_productivos (2)'!$A43),2)</f>
        <v>2.63</v>
      </c>
      <c r="CF43" s="341">
        <f>ROUND(SUMIFS(Trabajo!$U:$U,Trabajo!$E:$E,'Trab_Sectores_productivos (2)'!DJ$1,Trabajo!$C:$C,'Trab_Sectores_productivos (2)'!$C43,Trabajo!$A:$A,'Trab_Sectores_productivos (2)'!$A43),2)</f>
        <v>10.57</v>
      </c>
      <c r="CG43" s="341">
        <f>ROUND(SUMIFS(Trabajo!$U:$U,Trabajo!$E:$E,'Trab_Sectores_productivos (2)'!DK$1,Trabajo!$C:$C,'Trab_Sectores_productivos (2)'!$C43,Trabajo!$A:$A,'Trab_Sectores_productivos (2)'!$A43),2)</f>
        <v>22.35</v>
      </c>
      <c r="CH43" s="341">
        <f>ROUND(SUMIFS(Trabajo!$U:$U,Trabajo!$E:$E,'Trab_Sectores_productivos (2)'!DL$1,Trabajo!$C:$C,'Trab_Sectores_productivos (2)'!$C43,Trabajo!$A:$A,'Trab_Sectores_productivos (2)'!$A43),2)</f>
        <v>89.49</v>
      </c>
      <c r="CI43" s="341">
        <f>ROUND(SUMIFS(Trabajo!$U:$U,Trabajo!$E:$E,'Trab_Sectores_productivos (2)'!DM$1,Trabajo!$C:$C,'Trab_Sectores_productivos (2)'!$C43,Trabajo!$A:$A,'Trab_Sectores_productivos (2)'!$A43),2)</f>
        <v>8.7899999999999991</v>
      </c>
      <c r="CJ43" s="341">
        <f>ROUND(SUMIFS(Trabajo!$U:$U,Trabajo!$E:$E,'Trab_Sectores_productivos (2)'!DN$1,Trabajo!$C:$C,'Trab_Sectores_productivos (2)'!$C43,Trabajo!$A:$A,'Trab_Sectores_productivos (2)'!$A43),2)</f>
        <v>11.46</v>
      </c>
      <c r="CK43" s="341">
        <f>ROUND(SUMIFS(Trabajo!$U:$U,Trabajo!$E:$E,'Trab_Sectores_productivos (2)'!DO$1,Trabajo!$C:$C,'Trab_Sectores_productivos (2)'!$C43,Trabajo!$A:$A,'Trab_Sectores_productivos (2)'!$A43),2)</f>
        <v>15.51</v>
      </c>
      <c r="CL43" s="341">
        <f>ROUND(SUMIFS(Trabajo!$U:$U,Trabajo!$E:$E,'Trab_Sectores_productivos (2)'!DP$1,Trabajo!$C:$C,'Trab_Sectores_productivos (2)'!$C43,Trabajo!$A:$A,'Trab_Sectores_productivos (2)'!$A43),2)</f>
        <v>5.38</v>
      </c>
      <c r="CM43" s="341">
        <f>ROUND(SUMIFS(Trabajo!$U:$U,Trabajo!$E:$E,'Trab_Sectores_productivos (2)'!DQ$1,Trabajo!$C:$C,'Trab_Sectores_productivos (2)'!$C43,Trabajo!$A:$A,'Trab_Sectores_productivos (2)'!$A43),2)</f>
        <v>10.1</v>
      </c>
      <c r="CN43" s="341">
        <f>ROUND(SUMIFS(Trabajo!$U:$U,Trabajo!$E:$E,'Trab_Sectores_productivos (2)'!DR$1,Trabajo!$C:$C,'Trab_Sectores_productivos (2)'!$C43,Trabajo!$A:$A,'Trab_Sectores_productivos (2)'!$A43),2)</f>
        <v>2.15</v>
      </c>
      <c r="CO43" s="341">
        <f>ROUND(SUMIFS(Trabajo!$U:$U,Trabajo!$E:$E,'Trab_Sectores_productivos (2)'!DS$1,Trabajo!$C:$C,'Trab_Sectores_productivos (2)'!$C43,Trabajo!$A:$A,'Trab_Sectores_productivos (2)'!$A43),2)</f>
        <v>1.88</v>
      </c>
      <c r="CP43" s="340">
        <f>ROUND(SUMIFS(Trabajo!$V:$V,Trabajo!$E:$E,'Trab_Sectores_productivos (2)'!DE$1,Trabajo!$C:$C,'Trab_Sectores_productivos (2)'!$C43,Trabajo!$A:$A,'Trab_Sectores_productivos (2)'!$A43),2)</f>
        <v>2.08</v>
      </c>
      <c r="CQ43" s="340">
        <f>ROUND(SUMIFS(Trabajo!$V:$V,Trabajo!$E:$E,'Trab_Sectores_productivos (2)'!DF$1,Trabajo!$C:$C,'Trab_Sectores_productivos (2)'!$C43,Trabajo!$A:$A,'Trab_Sectores_productivos (2)'!$A43),2)</f>
        <v>0.16</v>
      </c>
      <c r="CR43" s="340">
        <f>ROUND(SUMIFS(Trabajo!$V:$V,Trabajo!$E:$E,'Trab_Sectores_productivos (2)'!DG$1,Trabajo!$C:$C,'Trab_Sectores_productivos (2)'!$C43,Trabajo!$A:$A,'Trab_Sectores_productivos (2)'!$A43),2)</f>
        <v>0.42</v>
      </c>
      <c r="CS43" s="340">
        <f>ROUND(SUMIFS(Trabajo!$V:$V,Trabajo!$E:$E,'Trab_Sectores_productivos (2)'!DH$1,Trabajo!$C:$C,'Trab_Sectores_productivos (2)'!$C43,Trabajo!$A:$A,'Trab_Sectores_productivos (2)'!$A43),2)</f>
        <v>0.56999999999999995</v>
      </c>
      <c r="CT43" s="340">
        <f>ROUND(SUMIFS(Trabajo!$V:$V,Trabajo!$E:$E,'Trab_Sectores_productivos (2)'!DI$1,Trabajo!$C:$C,'Trab_Sectores_productivos (2)'!$C43,Trabajo!$A:$A,'Trab_Sectores_productivos (2)'!$A43),2)</f>
        <v>0.25</v>
      </c>
      <c r="CU43" s="340">
        <f>ROUND(SUMIFS(Trabajo!$V:$V,Trabajo!$E:$E,'Trab_Sectores_productivos (2)'!DJ$1,Trabajo!$C:$C,'Trab_Sectores_productivos (2)'!$C43,Trabajo!$A:$A,'Trab_Sectores_productivos (2)'!$A43),2)</f>
        <v>0.99</v>
      </c>
      <c r="CV43" s="340">
        <f>ROUND(SUMIFS(Trabajo!$V:$V,Trabajo!$E:$E,'Trab_Sectores_productivos (2)'!DK$1,Trabajo!$C:$C,'Trab_Sectores_productivos (2)'!$C43,Trabajo!$A:$A,'Trab_Sectores_productivos (2)'!$A43),2)</f>
        <v>2.1</v>
      </c>
      <c r="CW43" s="340">
        <f>ROUND(SUMIFS(Trabajo!$V:$V,Trabajo!$E:$E,'Trab_Sectores_productivos (2)'!DL$1,Trabajo!$C:$C,'Trab_Sectores_productivos (2)'!$C43,Trabajo!$A:$A,'Trab_Sectores_productivos (2)'!$A43),2)</f>
        <v>8.42</v>
      </c>
      <c r="CX43" s="340">
        <f>ROUND(SUMIFS(Trabajo!$V:$V,Trabajo!$E:$E,'Trab_Sectores_productivos (2)'!DM$1,Trabajo!$C:$C,'Trab_Sectores_productivos (2)'!$C43,Trabajo!$A:$A,'Trab_Sectores_productivos (2)'!$A43),2)</f>
        <v>0.83</v>
      </c>
      <c r="CY43" s="340">
        <f>ROUND(SUMIFS(Trabajo!$V:$V,Trabajo!$E:$E,'Trab_Sectores_productivos (2)'!DN$1,Trabajo!$C:$C,'Trab_Sectores_productivos (2)'!$C43,Trabajo!$A:$A,'Trab_Sectores_productivos (2)'!$A43),2)</f>
        <v>1.08</v>
      </c>
      <c r="CZ43" s="340">
        <f>ROUND(SUMIFS(Trabajo!$V:$V,Trabajo!$E:$E,'Trab_Sectores_productivos (2)'!DO$1,Trabajo!$C:$C,'Trab_Sectores_productivos (2)'!$C43,Trabajo!$A:$A,'Trab_Sectores_productivos (2)'!$A43),2)</f>
        <v>1.46</v>
      </c>
      <c r="DA43" s="340">
        <f>ROUND(SUMIFS(Trabajo!$V:$V,Trabajo!$E:$E,'Trab_Sectores_productivos (2)'!DP$1,Trabajo!$C:$C,'Trab_Sectores_productivos (2)'!$C43,Trabajo!$A:$A,'Trab_Sectores_productivos (2)'!$A43),2)</f>
        <v>0.51</v>
      </c>
      <c r="DB43" s="340">
        <f>ROUND(SUMIFS(Trabajo!$V:$V,Trabajo!$E:$E,'Trab_Sectores_productivos (2)'!DQ$1,Trabajo!$C:$C,'Trab_Sectores_productivos (2)'!$C43,Trabajo!$A:$A,'Trab_Sectores_productivos (2)'!$A43),2)</f>
        <v>0.95</v>
      </c>
      <c r="DC43" s="340">
        <f>ROUND(SUMIFS(Trabajo!$V:$V,Trabajo!$E:$E,'Trab_Sectores_productivos (2)'!DR$1,Trabajo!$C:$C,'Trab_Sectores_productivos (2)'!$C43,Trabajo!$A:$A,'Trab_Sectores_productivos (2)'!$A43),2)</f>
        <v>0.2</v>
      </c>
      <c r="DD43" s="340">
        <f>ROUND(SUMIFS(Trabajo!$V:$V,Trabajo!$E:$E,'Trab_Sectores_productivos (2)'!DS$1,Trabajo!$C:$C,'Trab_Sectores_productivos (2)'!$C43,Trabajo!$A:$A,'Trab_Sectores_productivos (2)'!$A43),2)</f>
        <v>0.18</v>
      </c>
    </row>
    <row r="44" spans="1:108">
      <c r="A44" s="137">
        <v>2016</v>
      </c>
      <c r="B44" s="137">
        <v>7</v>
      </c>
      <c r="C44" s="137" t="s">
        <v>125</v>
      </c>
      <c r="D44" s="340">
        <f>ROUND(SUMIFS(Trabajo!$P:$P,Trabajo!$E:$E,'Trab_Sectores_productivos (2)'!DE$1,Trabajo!$C:$C,'Trab_Sectores_productivos (2)'!$C44,Trabajo!$A:$A,'Trab_Sectores_productivos (2)'!$A44),2)</f>
        <v>25.34</v>
      </c>
      <c r="E44" s="340">
        <f>ROUND(SUMIFS(Trabajo!$P:$P,Trabajo!$E:$E,'Trab_Sectores_productivos (2)'!DF$1,Trabajo!$C:$C,'Trab_Sectores_productivos (2)'!$C44,Trabajo!$A:$A,'Trab_Sectores_productivos (2)'!$A44),2)</f>
        <v>2.25</v>
      </c>
      <c r="F44" s="340">
        <f>ROUND(SUMIFS(Trabajo!$P:$P,Trabajo!$E:$E,'Trab_Sectores_productivos (2)'!DG$1,Trabajo!$C:$C,'Trab_Sectores_productivos (2)'!$C44,Trabajo!$A:$A,'Trab_Sectores_productivos (2)'!$A44),2)</f>
        <v>5.57</v>
      </c>
      <c r="G44" s="340">
        <f>ROUND(SUMIFS(Trabajo!$P:$P,Trabajo!$E:$E,'Trab_Sectores_productivos (2)'!DH$1,Trabajo!$C:$C,'Trab_Sectores_productivos (2)'!$C44,Trabajo!$A:$A,'Trab_Sectores_productivos (2)'!$A44),2)</f>
        <v>7.24</v>
      </c>
      <c r="H44" s="340">
        <f>ROUND(SUMIFS(Trabajo!$P:$P,Trabajo!$E:$E,'Trab_Sectores_productivos (2)'!DI$1,Trabajo!$C:$C,'Trab_Sectores_productivos (2)'!$C44,Trabajo!$A:$A,'Trab_Sectores_productivos (2)'!$A44),2)</f>
        <v>3.07</v>
      </c>
      <c r="I44" s="340">
        <f>ROUND(SUMIFS(Trabajo!$P:$P,Trabajo!$E:$E,'Trab_Sectores_productivos (2)'!DJ$1,Trabajo!$C:$C,'Trab_Sectores_productivos (2)'!$C44,Trabajo!$A:$A,'Trab_Sectores_productivos (2)'!$A44),2)</f>
        <v>12.37</v>
      </c>
      <c r="J44" s="340">
        <f>ROUND(SUMIFS(Trabajo!$P:$P,Trabajo!$E:$E,'Trab_Sectores_productivos (2)'!DK$1,Trabajo!$C:$C,'Trab_Sectores_productivos (2)'!$C44,Trabajo!$A:$A,'Trab_Sectores_productivos (2)'!$A44),2)</f>
        <v>27.68</v>
      </c>
      <c r="K44" s="340">
        <f>ROUND(SUMIFS(Trabajo!$P:$P,Trabajo!$E:$E,'Trab_Sectores_productivos (2)'!DL$1,Trabajo!$C:$C,'Trab_Sectores_productivos (2)'!$C44,Trabajo!$A:$A,'Trab_Sectores_productivos (2)'!$A44),2)</f>
        <v>109.33</v>
      </c>
      <c r="L44" s="340">
        <f>ROUND(SUMIFS(Trabajo!$P:$P,Trabajo!$E:$E,'Trab_Sectores_productivos (2)'!DM$1,Trabajo!$C:$C,'Trab_Sectores_productivos (2)'!$C44,Trabajo!$A:$A,'Trab_Sectores_productivos (2)'!$A44),2)</f>
        <v>11.44</v>
      </c>
      <c r="M44" s="340">
        <f>ROUND(SUMIFS(Trabajo!$P:$P,Trabajo!$E:$E,'Trab_Sectores_productivos (2)'!DN$1,Trabajo!$C:$C,'Trab_Sectores_productivos (2)'!$C44,Trabajo!$A:$A,'Trab_Sectores_productivos (2)'!$A44),2)</f>
        <v>13.16</v>
      </c>
      <c r="N44" s="340">
        <f>ROUND(SUMIFS(Trabajo!$P:$P,Trabajo!$E:$E,'Trab_Sectores_productivos (2)'!DO$1,Trabajo!$C:$C,'Trab_Sectores_productivos (2)'!$C44,Trabajo!$A:$A,'Trab_Sectores_productivos (2)'!$A44),2)</f>
        <v>17.61</v>
      </c>
      <c r="O44" s="340">
        <f>ROUND(SUMIFS(Trabajo!$P:$P,Trabajo!$E:$E,'Trab_Sectores_productivos (2)'!DP$1,Trabajo!$C:$C,'Trab_Sectores_productivos (2)'!$C44,Trabajo!$A:$A,'Trab_Sectores_productivos (2)'!$A44),2)</f>
        <v>5.4</v>
      </c>
      <c r="P44" s="340">
        <f>ROUND(SUMIFS(Trabajo!$P:$P,Trabajo!$E:$E,'Trab_Sectores_productivos (2)'!DQ$1,Trabajo!$C:$C,'Trab_Sectores_productivos (2)'!$C44,Trabajo!$A:$A,'Trab_Sectores_productivos (2)'!$A44),2)</f>
        <v>11.8</v>
      </c>
      <c r="Q44" s="340">
        <f>ROUND(SUMIFS(Trabajo!$P:$P,Trabajo!$E:$E,'Trab_Sectores_productivos (2)'!DR$1,Trabajo!$C:$C,'Trab_Sectores_productivos (2)'!$C44,Trabajo!$A:$A,'Trab_Sectores_productivos (2)'!$A44),2)</f>
        <v>2.52</v>
      </c>
      <c r="R44" s="340">
        <f>ROUND(SUMIFS(Trabajo!$P:$P,Trabajo!$E:$E,'Trab_Sectores_productivos (2)'!DS$1,Trabajo!$C:$C,'Trab_Sectores_productivos (2)'!$C44,Trabajo!$A:$A,'Trab_Sectores_productivos (2)'!$A44),2)</f>
        <v>2.19</v>
      </c>
      <c r="S44" s="341">
        <f>ROUND(SUMIFS(Trabajo!$Q:$Q,Trabajo!$E:$E,'Trab_Sectores_productivos (2)'!DE$1,Trabajo!$C:$C,'Trab_Sectores_productivos (2)'!$C44,Trabajo!$A:$A,'Trab_Sectores_productivos (2)'!$A44),2)</f>
        <v>11.66</v>
      </c>
      <c r="T44" s="341">
        <f>ROUND(SUMIFS(Trabajo!$Q:$Q,Trabajo!$E:$E,'Trab_Sectores_productivos (2)'!DF$1,Trabajo!$C:$C,'Trab_Sectores_productivos (2)'!$C44,Trabajo!$A:$A,'Trab_Sectores_productivos (2)'!$A44),2)</f>
        <v>1.04</v>
      </c>
      <c r="U44" s="341">
        <f>ROUND(SUMIFS(Trabajo!$Q:$Q,Trabajo!$E:$E,'Trab_Sectores_productivos (2)'!DG$1,Trabajo!$C:$C,'Trab_Sectores_productivos (2)'!$C44,Trabajo!$A:$A,'Trab_Sectores_productivos (2)'!$A44),2)</f>
        <v>2.56</v>
      </c>
      <c r="V44" s="341">
        <f>ROUND(SUMIFS(Trabajo!$Q:$Q,Trabajo!$E:$E,'Trab_Sectores_productivos (2)'!DH$1,Trabajo!$C:$C,'Trab_Sectores_productivos (2)'!$C44,Trabajo!$A:$A,'Trab_Sectores_productivos (2)'!$A44),2)</f>
        <v>3.33</v>
      </c>
      <c r="W44" s="341">
        <f>ROUND(SUMIFS(Trabajo!$Q:$Q,Trabajo!$E:$E,'Trab_Sectores_productivos (2)'!DI$1,Trabajo!$C:$C,'Trab_Sectores_productivos (2)'!$C44,Trabajo!$A:$A,'Trab_Sectores_productivos (2)'!$A44),2)</f>
        <v>1.41</v>
      </c>
      <c r="X44" s="341">
        <f>ROUND(SUMIFS(Trabajo!$Q:$Q,Trabajo!$E:$E,'Trab_Sectores_productivos (2)'!DJ$1,Trabajo!$C:$C,'Trab_Sectores_productivos (2)'!$C44,Trabajo!$A:$A,'Trab_Sectores_productivos (2)'!$A44),2)</f>
        <v>5.69</v>
      </c>
      <c r="Y44" s="341">
        <f>ROUND(SUMIFS(Trabajo!$Q:$Q,Trabajo!$E:$E,'Trab_Sectores_productivos (2)'!DK$1,Trabajo!$C:$C,'Trab_Sectores_productivos (2)'!$C44,Trabajo!$A:$A,'Trab_Sectores_productivos (2)'!$A44),2)</f>
        <v>12.74</v>
      </c>
      <c r="Z44" s="341">
        <f>ROUND(SUMIFS(Trabajo!$Q:$Q,Trabajo!$E:$E,'Trab_Sectores_productivos (2)'!DL$1,Trabajo!$C:$C,'Trab_Sectores_productivos (2)'!$C44,Trabajo!$A:$A,'Trab_Sectores_productivos (2)'!$A44),2)</f>
        <v>50.31</v>
      </c>
      <c r="AA44" s="341">
        <f>ROUND(SUMIFS(Trabajo!$Q:$Q,Trabajo!$E:$E,'Trab_Sectores_productivos (2)'!DM$1,Trabajo!$C:$C,'Trab_Sectores_productivos (2)'!$C44,Trabajo!$A:$A,'Trab_Sectores_productivos (2)'!$A44),2)</f>
        <v>5.26</v>
      </c>
      <c r="AB44" s="341">
        <f>ROUND(SUMIFS(Trabajo!$Q:$Q,Trabajo!$E:$E,'Trab_Sectores_productivos (2)'!DN$1,Trabajo!$C:$C,'Trab_Sectores_productivos (2)'!$C44,Trabajo!$A:$A,'Trab_Sectores_productivos (2)'!$A44),2)</f>
        <v>6.06</v>
      </c>
      <c r="AC44" s="341">
        <f>ROUND(SUMIFS(Trabajo!$Q:$Q,Trabajo!$E:$E,'Trab_Sectores_productivos (2)'!DO$1,Trabajo!$C:$C,'Trab_Sectores_productivos (2)'!$C44,Trabajo!$A:$A,'Trab_Sectores_productivos (2)'!$A44),2)</f>
        <v>8.1</v>
      </c>
      <c r="AD44" s="341">
        <f>ROUND(SUMIFS(Trabajo!$Q:$Q,Trabajo!$E:$E,'Trab_Sectores_productivos (2)'!DP$1,Trabajo!$C:$C,'Trab_Sectores_productivos (2)'!$C44,Trabajo!$A:$A,'Trab_Sectores_productivos (2)'!$A44),2)</f>
        <v>2.4900000000000002</v>
      </c>
      <c r="AE44" s="341">
        <f>ROUND(SUMIFS(Trabajo!$Q:$Q,Trabajo!$E:$E,'Trab_Sectores_productivos (2)'!DQ$1,Trabajo!$C:$C,'Trab_Sectores_productivos (2)'!$C44,Trabajo!$A:$A,'Trab_Sectores_productivos (2)'!$A44),2)</f>
        <v>5.43</v>
      </c>
      <c r="AF44" s="341">
        <f>ROUND(SUMIFS(Trabajo!$Q:$Q,Trabajo!$E:$E,'Trab_Sectores_productivos (2)'!DR$1,Trabajo!$C:$C,'Trab_Sectores_productivos (2)'!$C44,Trabajo!$A:$A,'Trab_Sectores_productivos (2)'!$A44),2)</f>
        <v>1.1599999999999999</v>
      </c>
      <c r="AG44" s="341">
        <f>ROUND(SUMIFS(Trabajo!$Q:$Q,Trabajo!$E:$E,'Trab_Sectores_productivos (2)'!DS$1,Trabajo!$C:$C,'Trab_Sectores_productivos (2)'!$C44,Trabajo!$A:$A,'Trab_Sectores_productivos (2)'!$A44),2)</f>
        <v>1.01</v>
      </c>
      <c r="AH44" s="340">
        <f>ROUND(SUMIFS(Trabajo!$R:$R,Trabajo!$E:$E,'Trab_Sectores_productivos (2)'!DE$1,Trabajo!$C:$C,'Trab_Sectores_productivos (2)'!$C44,Trabajo!$A:$A,'Trab_Sectores_productivos (2)'!$A44),2)</f>
        <v>9.67</v>
      </c>
      <c r="AI44" s="340">
        <f>ROUND(SUMIFS(Trabajo!$R:$R,Trabajo!$E:$E,'Trab_Sectores_productivos (2)'!DF$1,Trabajo!$C:$C,'Trab_Sectores_productivos (2)'!$C44,Trabajo!$A:$A,'Trab_Sectores_productivos (2)'!$A44),2)</f>
        <v>0.86</v>
      </c>
      <c r="AJ44" s="340">
        <f>ROUND(SUMIFS(Trabajo!$R:$R,Trabajo!$E:$E,'Trab_Sectores_productivos (2)'!DG$1,Trabajo!$C:$C,'Trab_Sectores_productivos (2)'!$C44,Trabajo!$A:$A,'Trab_Sectores_productivos (2)'!$A44),2)</f>
        <v>2.12</v>
      </c>
      <c r="AK44" s="340">
        <f>ROUND(SUMIFS(Trabajo!$R:$R,Trabajo!$E:$E,'Trab_Sectores_productivos (2)'!DH$1,Trabajo!$C:$C,'Trab_Sectores_productivos (2)'!$C44,Trabajo!$A:$A,'Trab_Sectores_productivos (2)'!$A44),2)</f>
        <v>2.76</v>
      </c>
      <c r="AL44" s="340">
        <f>ROUND(SUMIFS(Trabajo!$R:$R,Trabajo!$E:$E,'Trab_Sectores_productivos (2)'!DI$1,Trabajo!$C:$C,'Trab_Sectores_productivos (2)'!$C44,Trabajo!$A:$A,'Trab_Sectores_productivos (2)'!$A44),2)</f>
        <v>1.17</v>
      </c>
      <c r="AM44" s="340">
        <f>ROUND(SUMIFS(Trabajo!$R:$R,Trabajo!$E:$E,'Trab_Sectores_productivos (2)'!DJ$1,Trabajo!$C:$C,'Trab_Sectores_productivos (2)'!$C44,Trabajo!$A:$A,'Trab_Sectores_productivos (2)'!$A44),2)</f>
        <v>4.72</v>
      </c>
      <c r="AN44" s="340">
        <f>ROUND(SUMIFS(Trabajo!$R:$R,Trabajo!$E:$E,'Trab_Sectores_productivos (2)'!DK$1,Trabajo!$C:$C,'Trab_Sectores_productivos (2)'!$C44,Trabajo!$A:$A,'Trab_Sectores_productivos (2)'!$A44),2)</f>
        <v>10.56</v>
      </c>
      <c r="AO44" s="340">
        <f>ROUND(SUMIFS(Trabajo!$R:$R,Trabajo!$E:$E,'Trab_Sectores_productivos (2)'!DL$1,Trabajo!$C:$C,'Trab_Sectores_productivos (2)'!$C44,Trabajo!$A:$A,'Trab_Sectores_productivos (2)'!$A44),2)</f>
        <v>41.71</v>
      </c>
      <c r="AP44" s="340">
        <f>ROUND(SUMIFS(Trabajo!$R:$R,Trabajo!$E:$E,'Trab_Sectores_productivos (2)'!DM$1,Trabajo!$C:$C,'Trab_Sectores_productivos (2)'!$C44,Trabajo!$A:$A,'Trab_Sectores_productivos (2)'!$A44),2)</f>
        <v>4.3600000000000003</v>
      </c>
      <c r="AQ44" s="340">
        <f>ROUND(SUMIFS(Trabajo!$R:$R,Trabajo!$E:$E,'Trab_Sectores_productivos (2)'!DN$1,Trabajo!$C:$C,'Trab_Sectores_productivos (2)'!$C44,Trabajo!$A:$A,'Trab_Sectores_productivos (2)'!$A44),2)</f>
        <v>5.0199999999999996</v>
      </c>
      <c r="AR44" s="340">
        <f>ROUND(SUMIFS(Trabajo!$R:$R,Trabajo!$E:$E,'Trab_Sectores_productivos (2)'!DO$1,Trabajo!$C:$C,'Trab_Sectores_productivos (2)'!$C44,Trabajo!$A:$A,'Trab_Sectores_productivos (2)'!$A44),2)</f>
        <v>6.72</v>
      </c>
      <c r="AS44" s="340">
        <f>ROUND(SUMIFS(Trabajo!$R:$R,Trabajo!$E:$E,'Trab_Sectores_productivos (2)'!DP$1,Trabajo!$C:$C,'Trab_Sectores_productivos (2)'!$C44,Trabajo!$A:$A,'Trab_Sectores_productivos (2)'!$A44),2)</f>
        <v>2.06</v>
      </c>
      <c r="AT44" s="340">
        <f>ROUND(SUMIFS(Trabajo!$R:$R,Trabajo!$E:$E,'Trab_Sectores_productivos (2)'!DQ$1,Trabajo!$C:$C,'Trab_Sectores_productivos (2)'!$C44,Trabajo!$A:$A,'Trab_Sectores_productivos (2)'!$A44),2)</f>
        <v>4.5</v>
      </c>
      <c r="AU44" s="340">
        <f>ROUND(SUMIFS(Trabajo!$R:$R,Trabajo!$E:$E,'Trab_Sectores_productivos (2)'!DR$1,Trabajo!$C:$C,'Trab_Sectores_productivos (2)'!$C44,Trabajo!$A:$A,'Trab_Sectores_productivos (2)'!$A44),2)</f>
        <v>0.96</v>
      </c>
      <c r="AV44" s="340">
        <f>ROUND(SUMIFS(Trabajo!$R:$R,Trabajo!$E:$E,'Trab_Sectores_productivos (2)'!DS$1,Trabajo!$C:$C,'Trab_Sectores_productivos (2)'!$C44,Trabajo!$A:$A,'Trab_Sectores_productivos (2)'!$A44),2)</f>
        <v>0.84</v>
      </c>
      <c r="AW44" s="341">
        <f>ROUND(SUMIFS(Trabajo!$S:$S,Trabajo!$E:$E,'Trab_Sectores_productivos (2)'!DE$1,Trabajo!$C:$C,'Trab_Sectores_productivos (2)'!$C44,Trabajo!$A:$A,'Trab_Sectores_productivos (2)'!$A44),2)</f>
        <v>0.63</v>
      </c>
      <c r="AX44" s="341">
        <f>ROUND(SUMIFS(Trabajo!$S:$S,Trabajo!$E:$E,'Trab_Sectores_productivos (2)'!DF$1,Trabajo!$C:$C,'Trab_Sectores_productivos (2)'!$C44,Trabajo!$A:$A,'Trab_Sectores_productivos (2)'!$A44),2)</f>
        <v>0.06</v>
      </c>
      <c r="AY44" s="341">
        <f>ROUND(SUMIFS(Trabajo!$S:$S,Trabajo!$E:$E,'Trab_Sectores_productivos (2)'!DG$1,Trabajo!$C:$C,'Trab_Sectores_productivos (2)'!$C44,Trabajo!$A:$A,'Trab_Sectores_productivos (2)'!$A44),2)</f>
        <v>0.14000000000000001</v>
      </c>
      <c r="AZ44" s="341">
        <f>ROUND(SUMIFS(Trabajo!$S:$S,Trabajo!$E:$E,'Trab_Sectores_productivos (2)'!DH$1,Trabajo!$C:$C,'Trab_Sectores_productivos (2)'!$C44,Trabajo!$A:$A,'Trab_Sectores_productivos (2)'!$A44),2)</f>
        <v>0.18</v>
      </c>
      <c r="BA44" s="341">
        <f>ROUND(SUMIFS(Trabajo!$S:$S,Trabajo!$E:$E,'Trab_Sectores_productivos (2)'!DI$1,Trabajo!$C:$C,'Trab_Sectores_productivos (2)'!$C44,Trabajo!$A:$A,'Trab_Sectores_productivos (2)'!$A44),2)</f>
        <v>0.08</v>
      </c>
      <c r="BB44" s="341">
        <f>ROUND(SUMIFS(Trabajo!$S:$S,Trabajo!$E:$E,'Trab_Sectores_productivos (2)'!DJ$1,Trabajo!$C:$C,'Trab_Sectores_productivos (2)'!$C44,Trabajo!$A:$A,'Trab_Sectores_productivos (2)'!$A44),2)</f>
        <v>0.31</v>
      </c>
      <c r="BC44" s="341">
        <f>ROUND(SUMIFS(Trabajo!$S:$S,Trabajo!$E:$E,'Trab_Sectores_productivos (2)'!DK$1,Trabajo!$C:$C,'Trab_Sectores_productivos (2)'!$C44,Trabajo!$A:$A,'Trab_Sectores_productivos (2)'!$A44),2)</f>
        <v>0.69</v>
      </c>
      <c r="BD44" s="341">
        <f>ROUND(SUMIFS(Trabajo!$S:$S,Trabajo!$E:$E,'Trab_Sectores_productivos (2)'!DL$1,Trabajo!$C:$C,'Trab_Sectores_productivos (2)'!$C44,Trabajo!$A:$A,'Trab_Sectores_productivos (2)'!$A44),2)</f>
        <v>2.72</v>
      </c>
      <c r="BE44" s="341">
        <f>ROUND(SUMIFS(Trabajo!$S:$S,Trabajo!$E:$E,'Trab_Sectores_productivos (2)'!DM$1,Trabajo!$C:$C,'Trab_Sectores_productivos (2)'!$C44,Trabajo!$A:$A,'Trab_Sectores_productivos (2)'!$A44),2)</f>
        <v>0.28000000000000003</v>
      </c>
      <c r="BF44" s="341">
        <f>ROUND(SUMIFS(Trabajo!$S:$S,Trabajo!$E:$E,'Trab_Sectores_productivos (2)'!DN$1,Trabajo!$C:$C,'Trab_Sectores_productivos (2)'!$C44,Trabajo!$A:$A,'Trab_Sectores_productivos (2)'!$A44),2)</f>
        <v>0.33</v>
      </c>
      <c r="BG44" s="341">
        <f>ROUND(SUMIFS(Trabajo!$S:$S,Trabajo!$E:$E,'Trab_Sectores_productivos (2)'!DO$1,Trabajo!$C:$C,'Trab_Sectores_productivos (2)'!$C44,Trabajo!$A:$A,'Trab_Sectores_productivos (2)'!$A44),2)</f>
        <v>0.44</v>
      </c>
      <c r="BH44" s="341">
        <f>ROUND(SUMIFS(Trabajo!$S:$S,Trabajo!$E:$E,'Trab_Sectores_productivos (2)'!DP$1,Trabajo!$C:$C,'Trab_Sectores_productivos (2)'!$C44,Trabajo!$A:$A,'Trab_Sectores_productivos (2)'!$A44),2)</f>
        <v>0.13</v>
      </c>
      <c r="BI44" s="341">
        <f>ROUND(SUMIFS(Trabajo!$S:$S,Trabajo!$E:$E,'Trab_Sectores_productivos (2)'!DQ$1,Trabajo!$C:$C,'Trab_Sectores_productivos (2)'!$C44,Trabajo!$A:$A,'Trab_Sectores_productivos (2)'!$A44),2)</f>
        <v>0.28999999999999998</v>
      </c>
      <c r="BJ44" s="341">
        <f>ROUND(SUMIFS(Trabajo!$S:$S,Trabajo!$E:$E,'Trab_Sectores_productivos (2)'!DR$1,Trabajo!$C:$C,'Trab_Sectores_productivos (2)'!$C44,Trabajo!$A:$A,'Trab_Sectores_productivos (2)'!$A44),2)</f>
        <v>0.06</v>
      </c>
      <c r="BK44" s="341">
        <f>ROUND(SUMIFS(Trabajo!$S:$S,Trabajo!$E:$E,'Trab_Sectores_productivos (2)'!DS$1,Trabajo!$C:$C,'Trab_Sectores_productivos (2)'!$C44,Trabajo!$A:$A,'Trab_Sectores_productivos (2)'!$A44),2)</f>
        <v>0.05</v>
      </c>
      <c r="BL44" s="340">
        <f>ROUND(SUMIFS(Trabajo!$T:$T,Trabajo!$E:$E,'Trab_Sectores_productivos (2)'!DE$1,Trabajo!$C:$C,'Trab_Sectores_productivos (2)'!$C44,Trabajo!$A:$A,'Trab_Sectores_productivos (2)'!$A44),2)</f>
        <v>0.24</v>
      </c>
      <c r="BM44" s="340">
        <f>ROUND(SUMIFS(Trabajo!$T:$T,Trabajo!$E:$E,'Trab_Sectores_productivos (2)'!DF$1,Trabajo!$C:$C,'Trab_Sectores_productivos (2)'!$C44,Trabajo!$A:$A,'Trab_Sectores_productivos (2)'!$A44),2)</f>
        <v>0.02</v>
      </c>
      <c r="BN44" s="340">
        <f>ROUND(SUMIFS(Trabajo!$T:$T,Trabajo!$E:$E,'Trab_Sectores_productivos (2)'!DG$1,Trabajo!$C:$C,'Trab_Sectores_productivos (2)'!$C44,Trabajo!$A:$A,'Trab_Sectores_productivos (2)'!$A44),2)</f>
        <v>0.05</v>
      </c>
      <c r="BO44" s="340">
        <f>ROUND(SUMIFS(Trabajo!$T:$T,Trabajo!$E:$E,'Trab_Sectores_productivos (2)'!DH$1,Trabajo!$C:$C,'Trab_Sectores_productivos (2)'!$C44,Trabajo!$A:$A,'Trab_Sectores_productivos (2)'!$A44),2)</f>
        <v>7.0000000000000007E-2</v>
      </c>
      <c r="BP44" s="340">
        <f>ROUND(SUMIFS(Trabajo!$T:$T,Trabajo!$E:$E,'Trab_Sectores_productivos (2)'!DI$1,Trabajo!$C:$C,'Trab_Sectores_productivos (2)'!$C44,Trabajo!$A:$A,'Trab_Sectores_productivos (2)'!$A44),2)</f>
        <v>0.03</v>
      </c>
      <c r="BQ44" s="340">
        <f>ROUND(SUMIFS(Trabajo!$T:$T,Trabajo!$E:$E,'Trab_Sectores_productivos (2)'!DJ$1,Trabajo!$C:$C,'Trab_Sectores_productivos (2)'!$C44,Trabajo!$A:$A,'Trab_Sectores_productivos (2)'!$A44),2)</f>
        <v>0.12</v>
      </c>
      <c r="BR44" s="340">
        <f>ROUND(SUMIFS(Trabajo!$T:$T,Trabajo!$E:$E,'Trab_Sectores_productivos (2)'!DK$1,Trabajo!$C:$C,'Trab_Sectores_productivos (2)'!$C44,Trabajo!$A:$A,'Trab_Sectores_productivos (2)'!$A44),2)</f>
        <v>0.26</v>
      </c>
      <c r="BS44" s="340">
        <f>ROUND(SUMIFS(Trabajo!$T:$T,Trabajo!$E:$E,'Trab_Sectores_productivos (2)'!DL$1,Trabajo!$C:$C,'Trab_Sectores_productivos (2)'!$C44,Trabajo!$A:$A,'Trab_Sectores_productivos (2)'!$A44),2)</f>
        <v>1.04</v>
      </c>
      <c r="BT44" s="340">
        <f>ROUND(SUMIFS(Trabajo!$T:$T,Trabajo!$E:$E,'Trab_Sectores_productivos (2)'!DM$1,Trabajo!$C:$C,'Trab_Sectores_productivos (2)'!$C44,Trabajo!$A:$A,'Trab_Sectores_productivos (2)'!$A44),2)</f>
        <v>0.11</v>
      </c>
      <c r="BU44" s="340">
        <f>ROUND(SUMIFS(Trabajo!$T:$T,Trabajo!$E:$E,'Trab_Sectores_productivos (2)'!DN$1,Trabajo!$C:$C,'Trab_Sectores_productivos (2)'!$C44,Trabajo!$A:$A,'Trab_Sectores_productivos (2)'!$A44),2)</f>
        <v>0.13</v>
      </c>
      <c r="BV44" s="340">
        <f>ROUND(SUMIFS(Trabajo!$T:$T,Trabajo!$E:$E,'Trab_Sectores_productivos (2)'!DO$1,Trabajo!$C:$C,'Trab_Sectores_productivos (2)'!$C44,Trabajo!$A:$A,'Trab_Sectores_productivos (2)'!$A44),2)</f>
        <v>0.17</v>
      </c>
      <c r="BW44" s="340">
        <f>ROUND(SUMIFS(Trabajo!$T:$T,Trabajo!$E:$E,'Trab_Sectores_productivos (2)'!DP$1,Trabajo!$C:$C,'Trab_Sectores_productivos (2)'!$C44,Trabajo!$A:$A,'Trab_Sectores_productivos (2)'!$A44),2)</f>
        <v>0.05</v>
      </c>
      <c r="BX44" s="340">
        <f>ROUND(SUMIFS(Trabajo!$T:$T,Trabajo!$E:$E,'Trab_Sectores_productivos (2)'!DQ$1,Trabajo!$C:$C,'Trab_Sectores_productivos (2)'!$C44,Trabajo!$A:$A,'Trab_Sectores_productivos (2)'!$A44),2)</f>
        <v>0.11</v>
      </c>
      <c r="BY44" s="340">
        <f>ROUND(SUMIFS(Trabajo!$T:$T,Trabajo!$E:$E,'Trab_Sectores_productivos (2)'!DR$1,Trabajo!$C:$C,'Trab_Sectores_productivos (2)'!$C44,Trabajo!$A:$A,'Trab_Sectores_productivos (2)'!$A44),2)</f>
        <v>0.02</v>
      </c>
      <c r="BZ44" s="340">
        <f>ROUND(SUMIFS(Trabajo!$T:$T,Trabajo!$E:$E,'Trab_Sectores_productivos (2)'!DS$1,Trabajo!$C:$C,'Trab_Sectores_productivos (2)'!$C44,Trabajo!$A:$A,'Trab_Sectores_productivos (2)'!$A44),2)</f>
        <v>0.02</v>
      </c>
      <c r="CA44" s="341">
        <f>ROUND(SUMIFS(Trabajo!$U:$U,Trabajo!$E:$E,'Trab_Sectores_productivos (2)'!DE$1,Trabajo!$C:$C,'Trab_Sectores_productivos (2)'!$C44,Trabajo!$A:$A,'Trab_Sectores_productivos (2)'!$A44),2)</f>
        <v>21.54</v>
      </c>
      <c r="CB44" s="341">
        <f>ROUND(SUMIFS(Trabajo!$U:$U,Trabajo!$E:$E,'Trab_Sectores_productivos (2)'!DF$1,Trabajo!$C:$C,'Trab_Sectores_productivos (2)'!$C44,Trabajo!$A:$A,'Trab_Sectores_productivos (2)'!$A44),2)</f>
        <v>1.92</v>
      </c>
      <c r="CC44" s="341">
        <f>ROUND(SUMIFS(Trabajo!$U:$U,Trabajo!$E:$E,'Trab_Sectores_productivos (2)'!DG$1,Trabajo!$C:$C,'Trab_Sectores_productivos (2)'!$C44,Trabajo!$A:$A,'Trab_Sectores_productivos (2)'!$A44),2)</f>
        <v>4.7300000000000004</v>
      </c>
      <c r="CD44" s="341">
        <f>ROUND(SUMIFS(Trabajo!$U:$U,Trabajo!$E:$E,'Trab_Sectores_productivos (2)'!DH$1,Trabajo!$C:$C,'Trab_Sectores_productivos (2)'!$C44,Trabajo!$A:$A,'Trab_Sectores_productivos (2)'!$A44),2)</f>
        <v>6.16</v>
      </c>
      <c r="CE44" s="341">
        <f>ROUND(SUMIFS(Trabajo!$U:$U,Trabajo!$E:$E,'Trab_Sectores_productivos (2)'!DI$1,Trabajo!$C:$C,'Trab_Sectores_productivos (2)'!$C44,Trabajo!$A:$A,'Trab_Sectores_productivos (2)'!$A44),2)</f>
        <v>2.61</v>
      </c>
      <c r="CF44" s="341">
        <f>ROUND(SUMIFS(Trabajo!$U:$U,Trabajo!$E:$E,'Trab_Sectores_productivos (2)'!DJ$1,Trabajo!$C:$C,'Trab_Sectores_productivos (2)'!$C44,Trabajo!$A:$A,'Trab_Sectores_productivos (2)'!$A44),2)</f>
        <v>10.51</v>
      </c>
      <c r="CG44" s="341">
        <f>ROUND(SUMIFS(Trabajo!$U:$U,Trabajo!$E:$E,'Trab_Sectores_productivos (2)'!DK$1,Trabajo!$C:$C,'Trab_Sectores_productivos (2)'!$C44,Trabajo!$A:$A,'Trab_Sectores_productivos (2)'!$A44),2)</f>
        <v>23.53</v>
      </c>
      <c r="CH44" s="341">
        <f>ROUND(SUMIFS(Trabajo!$U:$U,Trabajo!$E:$E,'Trab_Sectores_productivos (2)'!DL$1,Trabajo!$C:$C,'Trab_Sectores_productivos (2)'!$C44,Trabajo!$A:$A,'Trab_Sectores_productivos (2)'!$A44),2)</f>
        <v>92.95</v>
      </c>
      <c r="CI44" s="341">
        <f>ROUND(SUMIFS(Trabajo!$U:$U,Trabajo!$E:$E,'Trab_Sectores_productivos (2)'!DM$1,Trabajo!$C:$C,'Trab_Sectores_productivos (2)'!$C44,Trabajo!$A:$A,'Trab_Sectores_productivos (2)'!$A44),2)</f>
        <v>9.73</v>
      </c>
      <c r="CJ44" s="341">
        <f>ROUND(SUMIFS(Trabajo!$U:$U,Trabajo!$E:$E,'Trab_Sectores_productivos (2)'!DN$1,Trabajo!$C:$C,'Trab_Sectores_productivos (2)'!$C44,Trabajo!$A:$A,'Trab_Sectores_productivos (2)'!$A44),2)</f>
        <v>11.19</v>
      </c>
      <c r="CK44" s="341">
        <f>ROUND(SUMIFS(Trabajo!$U:$U,Trabajo!$E:$E,'Trab_Sectores_productivos (2)'!DO$1,Trabajo!$C:$C,'Trab_Sectores_productivos (2)'!$C44,Trabajo!$A:$A,'Trab_Sectores_productivos (2)'!$A44),2)</f>
        <v>14.97</v>
      </c>
      <c r="CL44" s="341">
        <f>ROUND(SUMIFS(Trabajo!$U:$U,Trabajo!$E:$E,'Trab_Sectores_productivos (2)'!DP$1,Trabajo!$C:$C,'Trab_Sectores_productivos (2)'!$C44,Trabajo!$A:$A,'Trab_Sectores_productivos (2)'!$A44),2)</f>
        <v>4.59</v>
      </c>
      <c r="CM44" s="341">
        <f>ROUND(SUMIFS(Trabajo!$U:$U,Trabajo!$E:$E,'Trab_Sectores_productivos (2)'!DQ$1,Trabajo!$C:$C,'Trab_Sectores_productivos (2)'!$C44,Trabajo!$A:$A,'Trab_Sectores_productivos (2)'!$A44),2)</f>
        <v>10.029999999999999</v>
      </c>
      <c r="CN44" s="341">
        <f>ROUND(SUMIFS(Trabajo!$U:$U,Trabajo!$E:$E,'Trab_Sectores_productivos (2)'!DR$1,Trabajo!$C:$C,'Trab_Sectores_productivos (2)'!$C44,Trabajo!$A:$A,'Trab_Sectores_productivos (2)'!$A44),2)</f>
        <v>2.14</v>
      </c>
      <c r="CO44" s="341">
        <f>ROUND(SUMIFS(Trabajo!$U:$U,Trabajo!$E:$E,'Trab_Sectores_productivos (2)'!DS$1,Trabajo!$C:$C,'Trab_Sectores_productivos (2)'!$C44,Trabajo!$A:$A,'Trab_Sectores_productivos (2)'!$A44),2)</f>
        <v>1.87</v>
      </c>
      <c r="CP44" s="340">
        <f>ROUND(SUMIFS(Trabajo!$V:$V,Trabajo!$E:$E,'Trab_Sectores_productivos (2)'!DE$1,Trabajo!$C:$C,'Trab_Sectores_productivos (2)'!$C44,Trabajo!$A:$A,'Trab_Sectores_productivos (2)'!$A44),2)</f>
        <v>2.0299999999999998</v>
      </c>
      <c r="CQ44" s="340">
        <f>ROUND(SUMIFS(Trabajo!$V:$V,Trabajo!$E:$E,'Trab_Sectores_productivos (2)'!DF$1,Trabajo!$C:$C,'Trab_Sectores_productivos (2)'!$C44,Trabajo!$A:$A,'Trab_Sectores_productivos (2)'!$A44),2)</f>
        <v>0.18</v>
      </c>
      <c r="CR44" s="340">
        <f>ROUND(SUMIFS(Trabajo!$V:$V,Trabajo!$E:$E,'Trab_Sectores_productivos (2)'!DG$1,Trabajo!$C:$C,'Trab_Sectores_productivos (2)'!$C44,Trabajo!$A:$A,'Trab_Sectores_productivos (2)'!$A44),2)</f>
        <v>0.45</v>
      </c>
      <c r="CS44" s="340">
        <f>ROUND(SUMIFS(Trabajo!$V:$V,Trabajo!$E:$E,'Trab_Sectores_productivos (2)'!DH$1,Trabajo!$C:$C,'Trab_Sectores_productivos (2)'!$C44,Trabajo!$A:$A,'Trab_Sectores_productivos (2)'!$A44),2)</f>
        <v>0.57999999999999996</v>
      </c>
      <c r="CT44" s="340">
        <f>ROUND(SUMIFS(Trabajo!$V:$V,Trabajo!$E:$E,'Trab_Sectores_productivos (2)'!DI$1,Trabajo!$C:$C,'Trab_Sectores_productivos (2)'!$C44,Trabajo!$A:$A,'Trab_Sectores_productivos (2)'!$A44),2)</f>
        <v>0.25</v>
      </c>
      <c r="CU44" s="340">
        <f>ROUND(SUMIFS(Trabajo!$V:$V,Trabajo!$E:$E,'Trab_Sectores_productivos (2)'!DJ$1,Trabajo!$C:$C,'Trab_Sectores_productivos (2)'!$C44,Trabajo!$A:$A,'Trab_Sectores_productivos (2)'!$A44),2)</f>
        <v>0.99</v>
      </c>
      <c r="CV44" s="340">
        <f>ROUND(SUMIFS(Trabajo!$V:$V,Trabajo!$E:$E,'Trab_Sectores_productivos (2)'!DK$1,Trabajo!$C:$C,'Trab_Sectores_productivos (2)'!$C44,Trabajo!$A:$A,'Trab_Sectores_productivos (2)'!$A44),2)</f>
        <v>2.21</v>
      </c>
      <c r="CW44" s="340">
        <f>ROUND(SUMIFS(Trabajo!$V:$V,Trabajo!$E:$E,'Trab_Sectores_productivos (2)'!DL$1,Trabajo!$C:$C,'Trab_Sectores_productivos (2)'!$C44,Trabajo!$A:$A,'Trab_Sectores_productivos (2)'!$A44),2)</f>
        <v>8.74</v>
      </c>
      <c r="CX44" s="340">
        <f>ROUND(SUMIFS(Trabajo!$V:$V,Trabajo!$E:$E,'Trab_Sectores_productivos (2)'!DM$1,Trabajo!$C:$C,'Trab_Sectores_productivos (2)'!$C44,Trabajo!$A:$A,'Trab_Sectores_productivos (2)'!$A44),2)</f>
        <v>0.91</v>
      </c>
      <c r="CY44" s="340">
        <f>ROUND(SUMIFS(Trabajo!$V:$V,Trabajo!$E:$E,'Trab_Sectores_productivos (2)'!DN$1,Trabajo!$C:$C,'Trab_Sectores_productivos (2)'!$C44,Trabajo!$A:$A,'Trab_Sectores_productivos (2)'!$A44),2)</f>
        <v>1.05</v>
      </c>
      <c r="CZ44" s="340">
        <f>ROUND(SUMIFS(Trabajo!$V:$V,Trabajo!$E:$E,'Trab_Sectores_productivos (2)'!DO$1,Trabajo!$C:$C,'Trab_Sectores_productivos (2)'!$C44,Trabajo!$A:$A,'Trab_Sectores_productivos (2)'!$A44),2)</f>
        <v>1.41</v>
      </c>
      <c r="DA44" s="340">
        <f>ROUND(SUMIFS(Trabajo!$V:$V,Trabajo!$E:$E,'Trab_Sectores_productivos (2)'!DP$1,Trabajo!$C:$C,'Trab_Sectores_productivos (2)'!$C44,Trabajo!$A:$A,'Trab_Sectores_productivos (2)'!$A44),2)</f>
        <v>0.43</v>
      </c>
      <c r="DB44" s="340">
        <f>ROUND(SUMIFS(Trabajo!$V:$V,Trabajo!$E:$E,'Trab_Sectores_productivos (2)'!DQ$1,Trabajo!$C:$C,'Trab_Sectores_productivos (2)'!$C44,Trabajo!$A:$A,'Trab_Sectores_productivos (2)'!$A44),2)</f>
        <v>0.94</v>
      </c>
      <c r="DC44" s="340">
        <f>ROUND(SUMIFS(Trabajo!$V:$V,Trabajo!$E:$E,'Trab_Sectores_productivos (2)'!DR$1,Trabajo!$C:$C,'Trab_Sectores_productivos (2)'!$C44,Trabajo!$A:$A,'Trab_Sectores_productivos (2)'!$A44),2)</f>
        <v>0.2</v>
      </c>
      <c r="DD44" s="340">
        <f>ROUND(SUMIFS(Trabajo!$V:$V,Trabajo!$E:$E,'Trab_Sectores_productivos (2)'!DS$1,Trabajo!$C:$C,'Trab_Sectores_productivos (2)'!$C44,Trabajo!$A:$A,'Trab_Sectores_productivos (2)'!$A44),2)</f>
        <v>0.18</v>
      </c>
    </row>
    <row r="45" spans="1:108">
      <c r="A45" s="137">
        <v>2016</v>
      </c>
      <c r="B45" s="137">
        <v>8</v>
      </c>
      <c r="C45" s="137" t="s">
        <v>126</v>
      </c>
      <c r="D45" s="340">
        <f>ROUND(SUMIFS(Trabajo!$P:$P,Trabajo!$E:$E,'Trab_Sectores_productivos (2)'!DE$1,Trabajo!$C:$C,'Trab_Sectores_productivos (2)'!$C45,Trabajo!$A:$A,'Trab_Sectores_productivos (2)'!$A45),2)</f>
        <v>27.57</v>
      </c>
      <c r="E45" s="340">
        <f>ROUND(SUMIFS(Trabajo!$P:$P,Trabajo!$E:$E,'Trab_Sectores_productivos (2)'!DF$1,Trabajo!$C:$C,'Trab_Sectores_productivos (2)'!$C45,Trabajo!$A:$A,'Trab_Sectores_productivos (2)'!$A45),2)</f>
        <v>2.15</v>
      </c>
      <c r="F45" s="340">
        <f>ROUND(SUMIFS(Trabajo!$P:$P,Trabajo!$E:$E,'Trab_Sectores_productivos (2)'!DG$1,Trabajo!$C:$C,'Trab_Sectores_productivos (2)'!$C45,Trabajo!$A:$A,'Trab_Sectores_productivos (2)'!$A45),2)</f>
        <v>5.65</v>
      </c>
      <c r="G45" s="340">
        <f>ROUND(SUMIFS(Trabajo!$P:$P,Trabajo!$E:$E,'Trab_Sectores_productivos (2)'!DH$1,Trabajo!$C:$C,'Trab_Sectores_productivos (2)'!$C45,Trabajo!$A:$A,'Trab_Sectores_productivos (2)'!$A45),2)</f>
        <v>7.88</v>
      </c>
      <c r="H45" s="340">
        <f>ROUND(SUMIFS(Trabajo!$P:$P,Trabajo!$E:$E,'Trab_Sectores_productivos (2)'!DI$1,Trabajo!$C:$C,'Trab_Sectores_productivos (2)'!$C45,Trabajo!$A:$A,'Trab_Sectores_productivos (2)'!$A45),2)</f>
        <v>2.57</v>
      </c>
      <c r="I45" s="340">
        <f>ROUND(SUMIFS(Trabajo!$P:$P,Trabajo!$E:$E,'Trab_Sectores_productivos (2)'!DJ$1,Trabajo!$C:$C,'Trab_Sectores_productivos (2)'!$C45,Trabajo!$A:$A,'Trab_Sectores_productivos (2)'!$A45),2)</f>
        <v>12.06</v>
      </c>
      <c r="J45" s="340">
        <f>ROUND(SUMIFS(Trabajo!$P:$P,Trabajo!$E:$E,'Trab_Sectores_productivos (2)'!DK$1,Trabajo!$C:$C,'Trab_Sectores_productivos (2)'!$C45,Trabajo!$A:$A,'Trab_Sectores_productivos (2)'!$A45),2)</f>
        <v>26.8</v>
      </c>
      <c r="K45" s="340">
        <f>ROUND(SUMIFS(Trabajo!$P:$P,Trabajo!$E:$E,'Trab_Sectores_productivos (2)'!DL$1,Trabajo!$C:$C,'Trab_Sectores_productivos (2)'!$C45,Trabajo!$A:$A,'Trab_Sectores_productivos (2)'!$A45),2)</f>
        <v>108.34</v>
      </c>
      <c r="L45" s="340">
        <f>ROUND(SUMIFS(Trabajo!$P:$P,Trabajo!$E:$E,'Trab_Sectores_productivos (2)'!DM$1,Trabajo!$C:$C,'Trab_Sectores_productivos (2)'!$C45,Trabajo!$A:$A,'Trab_Sectores_productivos (2)'!$A45),2)</f>
        <v>12.05</v>
      </c>
      <c r="M45" s="340">
        <f>ROUND(SUMIFS(Trabajo!$P:$P,Trabajo!$E:$E,'Trab_Sectores_productivos (2)'!DN$1,Trabajo!$C:$C,'Trab_Sectores_productivos (2)'!$C45,Trabajo!$A:$A,'Trab_Sectores_productivos (2)'!$A45),2)</f>
        <v>13.43</v>
      </c>
      <c r="N45" s="340">
        <f>ROUND(SUMIFS(Trabajo!$P:$P,Trabajo!$E:$E,'Trab_Sectores_productivos (2)'!DO$1,Trabajo!$C:$C,'Trab_Sectores_productivos (2)'!$C45,Trabajo!$A:$A,'Trab_Sectores_productivos (2)'!$A45),2)</f>
        <v>17</v>
      </c>
      <c r="O45" s="340">
        <f>ROUND(SUMIFS(Trabajo!$P:$P,Trabajo!$E:$E,'Trab_Sectores_productivos (2)'!DP$1,Trabajo!$C:$C,'Trab_Sectores_productivos (2)'!$C45,Trabajo!$A:$A,'Trab_Sectores_productivos (2)'!$A45),2)</f>
        <v>5.58</v>
      </c>
      <c r="P45" s="340">
        <f>ROUND(SUMIFS(Trabajo!$P:$P,Trabajo!$E:$E,'Trab_Sectores_productivos (2)'!DQ$1,Trabajo!$C:$C,'Trab_Sectores_productivos (2)'!$C45,Trabajo!$A:$A,'Trab_Sectores_productivos (2)'!$A45),2)</f>
        <v>11.53</v>
      </c>
      <c r="Q45" s="340">
        <f>ROUND(SUMIFS(Trabajo!$P:$P,Trabajo!$E:$E,'Trab_Sectores_productivos (2)'!DR$1,Trabajo!$C:$C,'Trab_Sectores_productivos (2)'!$C45,Trabajo!$A:$A,'Trab_Sectores_productivos (2)'!$A45),2)</f>
        <v>2.38</v>
      </c>
      <c r="R45" s="340">
        <f>ROUND(SUMIFS(Trabajo!$P:$P,Trabajo!$E:$E,'Trab_Sectores_productivos (2)'!DS$1,Trabajo!$C:$C,'Trab_Sectores_productivos (2)'!$C45,Trabajo!$A:$A,'Trab_Sectores_productivos (2)'!$A45),2)</f>
        <v>2.16</v>
      </c>
      <c r="S45" s="341">
        <f>ROUND(SUMIFS(Trabajo!$Q:$Q,Trabajo!$E:$E,'Trab_Sectores_productivos (2)'!DE$1,Trabajo!$C:$C,'Trab_Sectores_productivos (2)'!$C45,Trabajo!$A:$A,'Trab_Sectores_productivos (2)'!$A45),2)</f>
        <v>12.69</v>
      </c>
      <c r="T45" s="341">
        <f>ROUND(SUMIFS(Trabajo!$Q:$Q,Trabajo!$E:$E,'Trab_Sectores_productivos (2)'!DF$1,Trabajo!$C:$C,'Trab_Sectores_productivos (2)'!$C45,Trabajo!$A:$A,'Trab_Sectores_productivos (2)'!$A45),2)</f>
        <v>0.99</v>
      </c>
      <c r="U45" s="341">
        <f>ROUND(SUMIFS(Trabajo!$Q:$Q,Trabajo!$E:$E,'Trab_Sectores_productivos (2)'!DG$1,Trabajo!$C:$C,'Trab_Sectores_productivos (2)'!$C45,Trabajo!$A:$A,'Trab_Sectores_productivos (2)'!$A45),2)</f>
        <v>2.6</v>
      </c>
      <c r="V45" s="341">
        <f>ROUND(SUMIFS(Trabajo!$Q:$Q,Trabajo!$E:$E,'Trab_Sectores_productivos (2)'!DH$1,Trabajo!$C:$C,'Trab_Sectores_productivos (2)'!$C45,Trabajo!$A:$A,'Trab_Sectores_productivos (2)'!$A45),2)</f>
        <v>3.62</v>
      </c>
      <c r="W45" s="341">
        <f>ROUND(SUMIFS(Trabajo!$Q:$Q,Trabajo!$E:$E,'Trab_Sectores_productivos (2)'!DI$1,Trabajo!$C:$C,'Trab_Sectores_productivos (2)'!$C45,Trabajo!$A:$A,'Trab_Sectores_productivos (2)'!$A45),2)</f>
        <v>1.18</v>
      </c>
      <c r="X45" s="341">
        <f>ROUND(SUMIFS(Trabajo!$Q:$Q,Trabajo!$E:$E,'Trab_Sectores_productivos (2)'!DJ$1,Trabajo!$C:$C,'Trab_Sectores_productivos (2)'!$C45,Trabajo!$A:$A,'Trab_Sectores_productivos (2)'!$A45),2)</f>
        <v>5.55</v>
      </c>
      <c r="Y45" s="341">
        <f>ROUND(SUMIFS(Trabajo!$Q:$Q,Trabajo!$E:$E,'Trab_Sectores_productivos (2)'!DK$1,Trabajo!$C:$C,'Trab_Sectores_productivos (2)'!$C45,Trabajo!$A:$A,'Trab_Sectores_productivos (2)'!$A45),2)</f>
        <v>12.33</v>
      </c>
      <c r="Z45" s="341">
        <f>ROUND(SUMIFS(Trabajo!$Q:$Q,Trabajo!$E:$E,'Trab_Sectores_productivos (2)'!DL$1,Trabajo!$C:$C,'Trab_Sectores_productivos (2)'!$C45,Trabajo!$A:$A,'Trab_Sectores_productivos (2)'!$A45),2)</f>
        <v>49.85</v>
      </c>
      <c r="AA45" s="341">
        <f>ROUND(SUMIFS(Trabajo!$Q:$Q,Trabajo!$E:$E,'Trab_Sectores_productivos (2)'!DM$1,Trabajo!$C:$C,'Trab_Sectores_productivos (2)'!$C45,Trabajo!$A:$A,'Trab_Sectores_productivos (2)'!$A45),2)</f>
        <v>5.55</v>
      </c>
      <c r="AB45" s="341">
        <f>ROUND(SUMIFS(Trabajo!$Q:$Q,Trabajo!$E:$E,'Trab_Sectores_productivos (2)'!DN$1,Trabajo!$C:$C,'Trab_Sectores_productivos (2)'!$C45,Trabajo!$A:$A,'Trab_Sectores_productivos (2)'!$A45),2)</f>
        <v>6.18</v>
      </c>
      <c r="AC45" s="341">
        <f>ROUND(SUMIFS(Trabajo!$Q:$Q,Trabajo!$E:$E,'Trab_Sectores_productivos (2)'!DO$1,Trabajo!$C:$C,'Trab_Sectores_productivos (2)'!$C45,Trabajo!$A:$A,'Trab_Sectores_productivos (2)'!$A45),2)</f>
        <v>7.82</v>
      </c>
      <c r="AD45" s="341">
        <f>ROUND(SUMIFS(Trabajo!$Q:$Q,Trabajo!$E:$E,'Trab_Sectores_productivos (2)'!DP$1,Trabajo!$C:$C,'Trab_Sectores_productivos (2)'!$C45,Trabajo!$A:$A,'Trab_Sectores_productivos (2)'!$A45),2)</f>
        <v>2.57</v>
      </c>
      <c r="AE45" s="341">
        <f>ROUND(SUMIFS(Trabajo!$Q:$Q,Trabajo!$E:$E,'Trab_Sectores_productivos (2)'!DQ$1,Trabajo!$C:$C,'Trab_Sectores_productivos (2)'!$C45,Trabajo!$A:$A,'Trab_Sectores_productivos (2)'!$A45),2)</f>
        <v>5.31</v>
      </c>
      <c r="AF45" s="341">
        <f>ROUND(SUMIFS(Trabajo!$Q:$Q,Trabajo!$E:$E,'Trab_Sectores_productivos (2)'!DR$1,Trabajo!$C:$C,'Trab_Sectores_productivos (2)'!$C45,Trabajo!$A:$A,'Trab_Sectores_productivos (2)'!$A45),2)</f>
        <v>1.0900000000000001</v>
      </c>
      <c r="AG45" s="341">
        <f>ROUND(SUMIFS(Trabajo!$Q:$Q,Trabajo!$E:$E,'Trab_Sectores_productivos (2)'!DS$1,Trabajo!$C:$C,'Trab_Sectores_productivos (2)'!$C45,Trabajo!$A:$A,'Trab_Sectores_productivos (2)'!$A45),2)</f>
        <v>1</v>
      </c>
      <c r="AH45" s="340">
        <f>ROUND(SUMIFS(Trabajo!$R:$R,Trabajo!$E:$E,'Trab_Sectores_productivos (2)'!DE$1,Trabajo!$C:$C,'Trab_Sectores_productivos (2)'!$C45,Trabajo!$A:$A,'Trab_Sectores_productivos (2)'!$A45),2)</f>
        <v>10.52</v>
      </c>
      <c r="AI45" s="340">
        <f>ROUND(SUMIFS(Trabajo!$R:$R,Trabajo!$E:$E,'Trab_Sectores_productivos (2)'!DF$1,Trabajo!$C:$C,'Trab_Sectores_productivos (2)'!$C45,Trabajo!$A:$A,'Trab_Sectores_productivos (2)'!$A45),2)</f>
        <v>0.82</v>
      </c>
      <c r="AJ45" s="340">
        <f>ROUND(SUMIFS(Trabajo!$R:$R,Trabajo!$E:$E,'Trab_Sectores_productivos (2)'!DG$1,Trabajo!$C:$C,'Trab_Sectores_productivos (2)'!$C45,Trabajo!$A:$A,'Trab_Sectores_productivos (2)'!$A45),2)</f>
        <v>2.16</v>
      </c>
      <c r="AK45" s="340">
        <f>ROUND(SUMIFS(Trabajo!$R:$R,Trabajo!$E:$E,'Trab_Sectores_productivos (2)'!DH$1,Trabajo!$C:$C,'Trab_Sectores_productivos (2)'!$C45,Trabajo!$A:$A,'Trab_Sectores_productivos (2)'!$A45),2)</f>
        <v>3</v>
      </c>
      <c r="AL45" s="340">
        <f>ROUND(SUMIFS(Trabajo!$R:$R,Trabajo!$E:$E,'Trab_Sectores_productivos (2)'!DI$1,Trabajo!$C:$C,'Trab_Sectores_productivos (2)'!$C45,Trabajo!$A:$A,'Trab_Sectores_productivos (2)'!$A45),2)</f>
        <v>0.98</v>
      </c>
      <c r="AM45" s="340">
        <f>ROUND(SUMIFS(Trabajo!$R:$R,Trabajo!$E:$E,'Trab_Sectores_productivos (2)'!DJ$1,Trabajo!$C:$C,'Trab_Sectores_productivos (2)'!$C45,Trabajo!$A:$A,'Trab_Sectores_productivos (2)'!$A45),2)</f>
        <v>4.5999999999999996</v>
      </c>
      <c r="AN45" s="340">
        <f>ROUND(SUMIFS(Trabajo!$R:$R,Trabajo!$E:$E,'Trab_Sectores_productivos (2)'!DK$1,Trabajo!$C:$C,'Trab_Sectores_productivos (2)'!$C45,Trabajo!$A:$A,'Trab_Sectores_productivos (2)'!$A45),2)</f>
        <v>10.220000000000001</v>
      </c>
      <c r="AO45" s="340">
        <f>ROUND(SUMIFS(Trabajo!$R:$R,Trabajo!$E:$E,'Trab_Sectores_productivos (2)'!DL$1,Trabajo!$C:$C,'Trab_Sectores_productivos (2)'!$C45,Trabajo!$A:$A,'Trab_Sectores_productivos (2)'!$A45),2)</f>
        <v>41.33</v>
      </c>
      <c r="AP45" s="340">
        <f>ROUND(SUMIFS(Trabajo!$R:$R,Trabajo!$E:$E,'Trab_Sectores_productivos (2)'!DM$1,Trabajo!$C:$C,'Trab_Sectores_productivos (2)'!$C45,Trabajo!$A:$A,'Trab_Sectores_productivos (2)'!$A45),2)</f>
        <v>4.5999999999999996</v>
      </c>
      <c r="AQ45" s="340">
        <f>ROUND(SUMIFS(Trabajo!$R:$R,Trabajo!$E:$E,'Trab_Sectores_productivos (2)'!DN$1,Trabajo!$C:$C,'Trab_Sectores_productivos (2)'!$C45,Trabajo!$A:$A,'Trab_Sectores_productivos (2)'!$A45),2)</f>
        <v>5.12</v>
      </c>
      <c r="AR45" s="340">
        <f>ROUND(SUMIFS(Trabajo!$R:$R,Trabajo!$E:$E,'Trab_Sectores_productivos (2)'!DO$1,Trabajo!$C:$C,'Trab_Sectores_productivos (2)'!$C45,Trabajo!$A:$A,'Trab_Sectores_productivos (2)'!$A45),2)</f>
        <v>6.48</v>
      </c>
      <c r="AS45" s="340">
        <f>ROUND(SUMIFS(Trabajo!$R:$R,Trabajo!$E:$E,'Trab_Sectores_productivos (2)'!DP$1,Trabajo!$C:$C,'Trab_Sectores_productivos (2)'!$C45,Trabajo!$A:$A,'Trab_Sectores_productivos (2)'!$A45),2)</f>
        <v>2.13</v>
      </c>
      <c r="AT45" s="340">
        <f>ROUND(SUMIFS(Trabajo!$R:$R,Trabajo!$E:$E,'Trab_Sectores_productivos (2)'!DQ$1,Trabajo!$C:$C,'Trab_Sectores_productivos (2)'!$C45,Trabajo!$A:$A,'Trab_Sectores_productivos (2)'!$A45),2)</f>
        <v>4.4000000000000004</v>
      </c>
      <c r="AU45" s="340">
        <f>ROUND(SUMIFS(Trabajo!$R:$R,Trabajo!$E:$E,'Trab_Sectores_productivos (2)'!DR$1,Trabajo!$C:$C,'Trab_Sectores_productivos (2)'!$C45,Trabajo!$A:$A,'Trab_Sectores_productivos (2)'!$A45),2)</f>
        <v>0.91</v>
      </c>
      <c r="AV45" s="340">
        <f>ROUND(SUMIFS(Trabajo!$R:$R,Trabajo!$E:$E,'Trab_Sectores_productivos (2)'!DS$1,Trabajo!$C:$C,'Trab_Sectores_productivos (2)'!$C45,Trabajo!$A:$A,'Trab_Sectores_productivos (2)'!$A45),2)</f>
        <v>0.83</v>
      </c>
      <c r="AW45" s="341">
        <f>ROUND(SUMIFS(Trabajo!$S:$S,Trabajo!$E:$E,'Trab_Sectores_productivos (2)'!DE$1,Trabajo!$C:$C,'Trab_Sectores_productivos (2)'!$C45,Trabajo!$A:$A,'Trab_Sectores_productivos (2)'!$A45),2)</f>
        <v>0.69</v>
      </c>
      <c r="AX45" s="341">
        <f>ROUND(SUMIFS(Trabajo!$S:$S,Trabajo!$E:$E,'Trab_Sectores_productivos (2)'!DF$1,Trabajo!$C:$C,'Trab_Sectores_productivos (2)'!$C45,Trabajo!$A:$A,'Trab_Sectores_productivos (2)'!$A45),2)</f>
        <v>0.05</v>
      </c>
      <c r="AY45" s="341">
        <f>ROUND(SUMIFS(Trabajo!$S:$S,Trabajo!$E:$E,'Trab_Sectores_productivos (2)'!DG$1,Trabajo!$C:$C,'Trab_Sectores_productivos (2)'!$C45,Trabajo!$A:$A,'Trab_Sectores_productivos (2)'!$A45),2)</f>
        <v>0.14000000000000001</v>
      </c>
      <c r="AZ45" s="341">
        <f>ROUND(SUMIFS(Trabajo!$S:$S,Trabajo!$E:$E,'Trab_Sectores_productivos (2)'!DH$1,Trabajo!$C:$C,'Trab_Sectores_productivos (2)'!$C45,Trabajo!$A:$A,'Trab_Sectores_productivos (2)'!$A45),2)</f>
        <v>0.2</v>
      </c>
      <c r="BA45" s="341">
        <f>ROUND(SUMIFS(Trabajo!$S:$S,Trabajo!$E:$E,'Trab_Sectores_productivos (2)'!DI$1,Trabajo!$C:$C,'Trab_Sectores_productivos (2)'!$C45,Trabajo!$A:$A,'Trab_Sectores_productivos (2)'!$A45),2)</f>
        <v>0.06</v>
      </c>
      <c r="BB45" s="341">
        <f>ROUND(SUMIFS(Trabajo!$S:$S,Trabajo!$E:$E,'Trab_Sectores_productivos (2)'!DJ$1,Trabajo!$C:$C,'Trab_Sectores_productivos (2)'!$C45,Trabajo!$A:$A,'Trab_Sectores_productivos (2)'!$A45),2)</f>
        <v>0.3</v>
      </c>
      <c r="BC45" s="341">
        <f>ROUND(SUMIFS(Trabajo!$S:$S,Trabajo!$E:$E,'Trab_Sectores_productivos (2)'!DK$1,Trabajo!$C:$C,'Trab_Sectores_productivos (2)'!$C45,Trabajo!$A:$A,'Trab_Sectores_productivos (2)'!$A45),2)</f>
        <v>0.67</v>
      </c>
      <c r="BD45" s="341">
        <f>ROUND(SUMIFS(Trabajo!$S:$S,Trabajo!$E:$E,'Trab_Sectores_productivos (2)'!DL$1,Trabajo!$C:$C,'Trab_Sectores_productivos (2)'!$C45,Trabajo!$A:$A,'Trab_Sectores_productivos (2)'!$A45),2)</f>
        <v>2.69</v>
      </c>
      <c r="BE45" s="341">
        <f>ROUND(SUMIFS(Trabajo!$S:$S,Trabajo!$E:$E,'Trab_Sectores_productivos (2)'!DM$1,Trabajo!$C:$C,'Trab_Sectores_productivos (2)'!$C45,Trabajo!$A:$A,'Trab_Sectores_productivos (2)'!$A45),2)</f>
        <v>0.3</v>
      </c>
      <c r="BF45" s="341">
        <f>ROUND(SUMIFS(Trabajo!$S:$S,Trabajo!$E:$E,'Trab_Sectores_productivos (2)'!DN$1,Trabajo!$C:$C,'Trab_Sectores_productivos (2)'!$C45,Trabajo!$A:$A,'Trab_Sectores_productivos (2)'!$A45),2)</f>
        <v>0.33</v>
      </c>
      <c r="BG45" s="341">
        <f>ROUND(SUMIFS(Trabajo!$S:$S,Trabajo!$E:$E,'Trab_Sectores_productivos (2)'!DO$1,Trabajo!$C:$C,'Trab_Sectores_productivos (2)'!$C45,Trabajo!$A:$A,'Trab_Sectores_productivos (2)'!$A45),2)</f>
        <v>0.42</v>
      </c>
      <c r="BH45" s="341">
        <f>ROUND(SUMIFS(Trabajo!$S:$S,Trabajo!$E:$E,'Trab_Sectores_productivos (2)'!DP$1,Trabajo!$C:$C,'Trab_Sectores_productivos (2)'!$C45,Trabajo!$A:$A,'Trab_Sectores_productivos (2)'!$A45),2)</f>
        <v>0.14000000000000001</v>
      </c>
      <c r="BI45" s="341">
        <f>ROUND(SUMIFS(Trabajo!$S:$S,Trabajo!$E:$E,'Trab_Sectores_productivos (2)'!DQ$1,Trabajo!$C:$C,'Trab_Sectores_productivos (2)'!$C45,Trabajo!$A:$A,'Trab_Sectores_productivos (2)'!$A45),2)</f>
        <v>0.28999999999999998</v>
      </c>
      <c r="BJ45" s="341">
        <f>ROUND(SUMIFS(Trabajo!$S:$S,Trabajo!$E:$E,'Trab_Sectores_productivos (2)'!DR$1,Trabajo!$C:$C,'Trab_Sectores_productivos (2)'!$C45,Trabajo!$A:$A,'Trab_Sectores_productivos (2)'!$A45),2)</f>
        <v>0.06</v>
      </c>
      <c r="BK45" s="341">
        <f>ROUND(SUMIFS(Trabajo!$S:$S,Trabajo!$E:$E,'Trab_Sectores_productivos (2)'!DS$1,Trabajo!$C:$C,'Trab_Sectores_productivos (2)'!$C45,Trabajo!$A:$A,'Trab_Sectores_productivos (2)'!$A45),2)</f>
        <v>0.05</v>
      </c>
      <c r="BL45" s="340">
        <f>ROUND(SUMIFS(Trabajo!$T:$T,Trabajo!$E:$E,'Trab_Sectores_productivos (2)'!DE$1,Trabajo!$C:$C,'Trab_Sectores_productivos (2)'!$C45,Trabajo!$A:$A,'Trab_Sectores_productivos (2)'!$A45),2)</f>
        <v>0.26</v>
      </c>
      <c r="BM45" s="340">
        <f>ROUND(SUMIFS(Trabajo!$T:$T,Trabajo!$E:$E,'Trab_Sectores_productivos (2)'!DF$1,Trabajo!$C:$C,'Trab_Sectores_productivos (2)'!$C45,Trabajo!$A:$A,'Trab_Sectores_productivos (2)'!$A45),2)</f>
        <v>0.02</v>
      </c>
      <c r="BN45" s="340">
        <f>ROUND(SUMIFS(Trabajo!$T:$T,Trabajo!$E:$E,'Trab_Sectores_productivos (2)'!DG$1,Trabajo!$C:$C,'Trab_Sectores_productivos (2)'!$C45,Trabajo!$A:$A,'Trab_Sectores_productivos (2)'!$A45),2)</f>
        <v>0.05</v>
      </c>
      <c r="BO45" s="340">
        <f>ROUND(SUMIFS(Trabajo!$T:$T,Trabajo!$E:$E,'Trab_Sectores_productivos (2)'!DH$1,Trabajo!$C:$C,'Trab_Sectores_productivos (2)'!$C45,Trabajo!$A:$A,'Trab_Sectores_productivos (2)'!$A45),2)</f>
        <v>7.0000000000000007E-2</v>
      </c>
      <c r="BP45" s="340">
        <f>ROUND(SUMIFS(Trabajo!$T:$T,Trabajo!$E:$E,'Trab_Sectores_productivos (2)'!DI$1,Trabajo!$C:$C,'Trab_Sectores_productivos (2)'!$C45,Trabajo!$A:$A,'Trab_Sectores_productivos (2)'!$A45),2)</f>
        <v>0.02</v>
      </c>
      <c r="BQ45" s="340">
        <f>ROUND(SUMIFS(Trabajo!$T:$T,Trabajo!$E:$E,'Trab_Sectores_productivos (2)'!DJ$1,Trabajo!$C:$C,'Trab_Sectores_productivos (2)'!$C45,Trabajo!$A:$A,'Trab_Sectores_productivos (2)'!$A45),2)</f>
        <v>0.11</v>
      </c>
      <c r="BR45" s="340">
        <f>ROUND(SUMIFS(Trabajo!$T:$T,Trabajo!$E:$E,'Trab_Sectores_productivos (2)'!DK$1,Trabajo!$C:$C,'Trab_Sectores_productivos (2)'!$C45,Trabajo!$A:$A,'Trab_Sectores_productivos (2)'!$A45),2)</f>
        <v>0.25</v>
      </c>
      <c r="BS45" s="340">
        <f>ROUND(SUMIFS(Trabajo!$T:$T,Trabajo!$E:$E,'Trab_Sectores_productivos (2)'!DL$1,Trabajo!$C:$C,'Trab_Sectores_productivos (2)'!$C45,Trabajo!$A:$A,'Trab_Sectores_productivos (2)'!$A45),2)</f>
        <v>1.03</v>
      </c>
      <c r="BT45" s="340">
        <f>ROUND(SUMIFS(Trabajo!$T:$T,Trabajo!$E:$E,'Trab_Sectores_productivos (2)'!DM$1,Trabajo!$C:$C,'Trab_Sectores_productivos (2)'!$C45,Trabajo!$A:$A,'Trab_Sectores_productivos (2)'!$A45),2)</f>
        <v>0.11</v>
      </c>
      <c r="BU45" s="340">
        <f>ROUND(SUMIFS(Trabajo!$T:$T,Trabajo!$E:$E,'Trab_Sectores_productivos (2)'!DN$1,Trabajo!$C:$C,'Trab_Sectores_productivos (2)'!$C45,Trabajo!$A:$A,'Trab_Sectores_productivos (2)'!$A45),2)</f>
        <v>0.13</v>
      </c>
      <c r="BV45" s="340">
        <f>ROUND(SUMIFS(Trabajo!$T:$T,Trabajo!$E:$E,'Trab_Sectores_productivos (2)'!DO$1,Trabajo!$C:$C,'Trab_Sectores_productivos (2)'!$C45,Trabajo!$A:$A,'Trab_Sectores_productivos (2)'!$A45),2)</f>
        <v>0.16</v>
      </c>
      <c r="BW45" s="340">
        <f>ROUND(SUMIFS(Trabajo!$T:$T,Trabajo!$E:$E,'Trab_Sectores_productivos (2)'!DP$1,Trabajo!$C:$C,'Trab_Sectores_productivos (2)'!$C45,Trabajo!$A:$A,'Trab_Sectores_productivos (2)'!$A45),2)</f>
        <v>0.05</v>
      </c>
      <c r="BX45" s="340">
        <f>ROUND(SUMIFS(Trabajo!$T:$T,Trabajo!$E:$E,'Trab_Sectores_productivos (2)'!DQ$1,Trabajo!$C:$C,'Trab_Sectores_productivos (2)'!$C45,Trabajo!$A:$A,'Trab_Sectores_productivos (2)'!$A45),2)</f>
        <v>0.11</v>
      </c>
      <c r="BY45" s="340">
        <f>ROUND(SUMIFS(Trabajo!$T:$T,Trabajo!$E:$E,'Trab_Sectores_productivos (2)'!DR$1,Trabajo!$C:$C,'Trab_Sectores_productivos (2)'!$C45,Trabajo!$A:$A,'Trab_Sectores_productivos (2)'!$A45),2)</f>
        <v>0.02</v>
      </c>
      <c r="BZ45" s="340">
        <f>ROUND(SUMIFS(Trabajo!$T:$T,Trabajo!$E:$E,'Trab_Sectores_productivos (2)'!DS$1,Trabajo!$C:$C,'Trab_Sectores_productivos (2)'!$C45,Trabajo!$A:$A,'Trab_Sectores_productivos (2)'!$A45),2)</f>
        <v>0.02</v>
      </c>
      <c r="CA45" s="341">
        <f>ROUND(SUMIFS(Trabajo!$U:$U,Trabajo!$E:$E,'Trab_Sectores_productivos (2)'!DE$1,Trabajo!$C:$C,'Trab_Sectores_productivos (2)'!$C45,Trabajo!$A:$A,'Trab_Sectores_productivos (2)'!$A45),2)</f>
        <v>23.44</v>
      </c>
      <c r="CB45" s="341">
        <f>ROUND(SUMIFS(Trabajo!$U:$U,Trabajo!$E:$E,'Trab_Sectores_productivos (2)'!DF$1,Trabajo!$C:$C,'Trab_Sectores_productivos (2)'!$C45,Trabajo!$A:$A,'Trab_Sectores_productivos (2)'!$A45),2)</f>
        <v>1.82</v>
      </c>
      <c r="CC45" s="341">
        <f>ROUND(SUMIFS(Trabajo!$U:$U,Trabajo!$E:$E,'Trab_Sectores_productivos (2)'!DG$1,Trabajo!$C:$C,'Trab_Sectores_productivos (2)'!$C45,Trabajo!$A:$A,'Trab_Sectores_productivos (2)'!$A45),2)</f>
        <v>4.8099999999999996</v>
      </c>
      <c r="CD45" s="341">
        <f>ROUND(SUMIFS(Trabajo!$U:$U,Trabajo!$E:$E,'Trab_Sectores_productivos (2)'!DH$1,Trabajo!$C:$C,'Trab_Sectores_productivos (2)'!$C45,Trabajo!$A:$A,'Trab_Sectores_productivos (2)'!$A45),2)</f>
        <v>6.69</v>
      </c>
      <c r="CE45" s="341">
        <f>ROUND(SUMIFS(Trabajo!$U:$U,Trabajo!$E:$E,'Trab_Sectores_productivos (2)'!DI$1,Trabajo!$C:$C,'Trab_Sectores_productivos (2)'!$C45,Trabajo!$A:$A,'Trab_Sectores_productivos (2)'!$A45),2)</f>
        <v>2.1800000000000002</v>
      </c>
      <c r="CF45" s="341">
        <f>ROUND(SUMIFS(Trabajo!$U:$U,Trabajo!$E:$E,'Trab_Sectores_productivos (2)'!DJ$1,Trabajo!$C:$C,'Trab_Sectores_productivos (2)'!$C45,Trabajo!$A:$A,'Trab_Sectores_productivos (2)'!$A45),2)</f>
        <v>10.26</v>
      </c>
      <c r="CG45" s="341">
        <f>ROUND(SUMIFS(Trabajo!$U:$U,Trabajo!$E:$E,'Trab_Sectores_productivos (2)'!DK$1,Trabajo!$C:$C,'Trab_Sectores_productivos (2)'!$C45,Trabajo!$A:$A,'Trab_Sectores_productivos (2)'!$A45),2)</f>
        <v>22.78</v>
      </c>
      <c r="CH45" s="341">
        <f>ROUND(SUMIFS(Trabajo!$U:$U,Trabajo!$E:$E,'Trab_Sectores_productivos (2)'!DL$1,Trabajo!$C:$C,'Trab_Sectores_productivos (2)'!$C45,Trabajo!$A:$A,'Trab_Sectores_productivos (2)'!$A45),2)</f>
        <v>92.1</v>
      </c>
      <c r="CI45" s="341">
        <f>ROUND(SUMIFS(Trabajo!$U:$U,Trabajo!$E:$E,'Trab_Sectores_productivos (2)'!DM$1,Trabajo!$C:$C,'Trab_Sectores_productivos (2)'!$C45,Trabajo!$A:$A,'Trab_Sectores_productivos (2)'!$A45),2)</f>
        <v>10.25</v>
      </c>
      <c r="CJ45" s="341">
        <f>ROUND(SUMIFS(Trabajo!$U:$U,Trabajo!$E:$E,'Trab_Sectores_productivos (2)'!DN$1,Trabajo!$C:$C,'Trab_Sectores_productivos (2)'!$C45,Trabajo!$A:$A,'Trab_Sectores_productivos (2)'!$A45),2)</f>
        <v>11.42</v>
      </c>
      <c r="CK45" s="341">
        <f>ROUND(SUMIFS(Trabajo!$U:$U,Trabajo!$E:$E,'Trab_Sectores_productivos (2)'!DO$1,Trabajo!$C:$C,'Trab_Sectores_productivos (2)'!$C45,Trabajo!$A:$A,'Trab_Sectores_productivos (2)'!$A45),2)</f>
        <v>14.45</v>
      </c>
      <c r="CL45" s="341">
        <f>ROUND(SUMIFS(Trabajo!$U:$U,Trabajo!$E:$E,'Trab_Sectores_productivos (2)'!DP$1,Trabajo!$C:$C,'Trab_Sectores_productivos (2)'!$C45,Trabajo!$A:$A,'Trab_Sectores_productivos (2)'!$A45),2)</f>
        <v>4.74</v>
      </c>
      <c r="CM45" s="341">
        <f>ROUND(SUMIFS(Trabajo!$U:$U,Trabajo!$E:$E,'Trab_Sectores_productivos (2)'!DQ$1,Trabajo!$C:$C,'Trab_Sectores_productivos (2)'!$C45,Trabajo!$A:$A,'Trab_Sectores_productivos (2)'!$A45),2)</f>
        <v>9.8000000000000007</v>
      </c>
      <c r="CN45" s="341">
        <f>ROUND(SUMIFS(Trabajo!$U:$U,Trabajo!$E:$E,'Trab_Sectores_productivos (2)'!DR$1,Trabajo!$C:$C,'Trab_Sectores_productivos (2)'!$C45,Trabajo!$A:$A,'Trab_Sectores_productivos (2)'!$A45),2)</f>
        <v>2.02</v>
      </c>
      <c r="CO45" s="341">
        <f>ROUND(SUMIFS(Trabajo!$U:$U,Trabajo!$E:$E,'Trab_Sectores_productivos (2)'!DS$1,Trabajo!$C:$C,'Trab_Sectores_productivos (2)'!$C45,Trabajo!$A:$A,'Trab_Sectores_productivos (2)'!$A45),2)</f>
        <v>1.84</v>
      </c>
      <c r="CP45" s="340">
        <f>ROUND(SUMIFS(Trabajo!$V:$V,Trabajo!$E:$E,'Trab_Sectores_productivos (2)'!DE$1,Trabajo!$C:$C,'Trab_Sectores_productivos (2)'!$C45,Trabajo!$A:$A,'Trab_Sectores_productivos (2)'!$A45),2)</f>
        <v>2.21</v>
      </c>
      <c r="CQ45" s="340">
        <f>ROUND(SUMIFS(Trabajo!$V:$V,Trabajo!$E:$E,'Trab_Sectores_productivos (2)'!DF$1,Trabajo!$C:$C,'Trab_Sectores_productivos (2)'!$C45,Trabajo!$A:$A,'Trab_Sectores_productivos (2)'!$A45),2)</f>
        <v>0.17</v>
      </c>
      <c r="CR45" s="340">
        <f>ROUND(SUMIFS(Trabajo!$V:$V,Trabajo!$E:$E,'Trab_Sectores_productivos (2)'!DG$1,Trabajo!$C:$C,'Trab_Sectores_productivos (2)'!$C45,Trabajo!$A:$A,'Trab_Sectores_productivos (2)'!$A45),2)</f>
        <v>0.45</v>
      </c>
      <c r="CS45" s="340">
        <f>ROUND(SUMIFS(Trabajo!$V:$V,Trabajo!$E:$E,'Trab_Sectores_productivos (2)'!DH$1,Trabajo!$C:$C,'Trab_Sectores_productivos (2)'!$C45,Trabajo!$A:$A,'Trab_Sectores_productivos (2)'!$A45),2)</f>
        <v>0.63</v>
      </c>
      <c r="CT45" s="340">
        <f>ROUND(SUMIFS(Trabajo!$V:$V,Trabajo!$E:$E,'Trab_Sectores_productivos (2)'!DI$1,Trabajo!$C:$C,'Trab_Sectores_productivos (2)'!$C45,Trabajo!$A:$A,'Trab_Sectores_productivos (2)'!$A45),2)</f>
        <v>0.21</v>
      </c>
      <c r="CU45" s="340">
        <f>ROUND(SUMIFS(Trabajo!$V:$V,Trabajo!$E:$E,'Trab_Sectores_productivos (2)'!DJ$1,Trabajo!$C:$C,'Trab_Sectores_productivos (2)'!$C45,Trabajo!$A:$A,'Trab_Sectores_productivos (2)'!$A45),2)</f>
        <v>0.96</v>
      </c>
      <c r="CV45" s="340">
        <f>ROUND(SUMIFS(Trabajo!$V:$V,Trabajo!$E:$E,'Trab_Sectores_productivos (2)'!DK$1,Trabajo!$C:$C,'Trab_Sectores_productivos (2)'!$C45,Trabajo!$A:$A,'Trab_Sectores_productivos (2)'!$A45),2)</f>
        <v>2.14</v>
      </c>
      <c r="CW45" s="340">
        <f>ROUND(SUMIFS(Trabajo!$V:$V,Trabajo!$E:$E,'Trab_Sectores_productivos (2)'!DL$1,Trabajo!$C:$C,'Trab_Sectores_productivos (2)'!$C45,Trabajo!$A:$A,'Trab_Sectores_productivos (2)'!$A45),2)</f>
        <v>8.67</v>
      </c>
      <c r="CX45" s="340">
        <f>ROUND(SUMIFS(Trabajo!$V:$V,Trabajo!$E:$E,'Trab_Sectores_productivos (2)'!DM$1,Trabajo!$C:$C,'Trab_Sectores_productivos (2)'!$C45,Trabajo!$A:$A,'Trab_Sectores_productivos (2)'!$A45),2)</f>
        <v>0.96</v>
      </c>
      <c r="CY45" s="340">
        <f>ROUND(SUMIFS(Trabajo!$V:$V,Trabajo!$E:$E,'Trab_Sectores_productivos (2)'!DN$1,Trabajo!$C:$C,'Trab_Sectores_productivos (2)'!$C45,Trabajo!$A:$A,'Trab_Sectores_productivos (2)'!$A45),2)</f>
        <v>1.07</v>
      </c>
      <c r="CZ45" s="340">
        <f>ROUND(SUMIFS(Trabajo!$V:$V,Trabajo!$E:$E,'Trab_Sectores_productivos (2)'!DO$1,Trabajo!$C:$C,'Trab_Sectores_productivos (2)'!$C45,Trabajo!$A:$A,'Trab_Sectores_productivos (2)'!$A45),2)</f>
        <v>1.36</v>
      </c>
      <c r="DA45" s="340">
        <f>ROUND(SUMIFS(Trabajo!$V:$V,Trabajo!$E:$E,'Trab_Sectores_productivos (2)'!DP$1,Trabajo!$C:$C,'Trab_Sectores_productivos (2)'!$C45,Trabajo!$A:$A,'Trab_Sectores_productivos (2)'!$A45),2)</f>
        <v>0.45</v>
      </c>
      <c r="DB45" s="340">
        <f>ROUND(SUMIFS(Trabajo!$V:$V,Trabajo!$E:$E,'Trab_Sectores_productivos (2)'!DQ$1,Trabajo!$C:$C,'Trab_Sectores_productivos (2)'!$C45,Trabajo!$A:$A,'Trab_Sectores_productivos (2)'!$A45),2)</f>
        <v>0.92</v>
      </c>
      <c r="DC45" s="340">
        <f>ROUND(SUMIFS(Trabajo!$V:$V,Trabajo!$E:$E,'Trab_Sectores_productivos (2)'!DR$1,Trabajo!$C:$C,'Trab_Sectores_productivos (2)'!$C45,Trabajo!$A:$A,'Trab_Sectores_productivos (2)'!$A45),2)</f>
        <v>0.19</v>
      </c>
      <c r="DD45" s="340">
        <f>ROUND(SUMIFS(Trabajo!$V:$V,Trabajo!$E:$E,'Trab_Sectores_productivos (2)'!DS$1,Trabajo!$C:$C,'Trab_Sectores_productivos (2)'!$C45,Trabajo!$A:$A,'Trab_Sectores_productivos (2)'!$A45),2)</f>
        <v>0.17</v>
      </c>
    </row>
    <row r="46" spans="1:108">
      <c r="A46" s="137">
        <v>2016</v>
      </c>
      <c r="B46" s="137">
        <v>9</v>
      </c>
      <c r="C46" s="137" t="s">
        <v>127</v>
      </c>
      <c r="D46" s="340">
        <f>ROUND(SUMIFS(Trabajo!$P:$P,Trabajo!$E:$E,'Trab_Sectores_productivos (2)'!DE$1,Trabajo!$C:$C,'Trab_Sectores_productivos (2)'!$C46,Trabajo!$A:$A,'Trab_Sectores_productivos (2)'!$A46),2)</f>
        <v>28.6</v>
      </c>
      <c r="E46" s="340">
        <f>ROUND(SUMIFS(Trabajo!$P:$P,Trabajo!$E:$E,'Trab_Sectores_productivos (2)'!DF$1,Trabajo!$C:$C,'Trab_Sectores_productivos (2)'!$C46,Trabajo!$A:$A,'Trab_Sectores_productivos (2)'!$A46),2)</f>
        <v>1.98</v>
      </c>
      <c r="F46" s="340">
        <f>ROUND(SUMIFS(Trabajo!$P:$P,Trabajo!$E:$E,'Trab_Sectores_productivos (2)'!DG$1,Trabajo!$C:$C,'Trab_Sectores_productivos (2)'!$C46,Trabajo!$A:$A,'Trab_Sectores_productivos (2)'!$A46),2)</f>
        <v>5.9</v>
      </c>
      <c r="G46" s="340">
        <f>ROUND(SUMIFS(Trabajo!$P:$P,Trabajo!$E:$E,'Trab_Sectores_productivos (2)'!DH$1,Trabajo!$C:$C,'Trab_Sectores_productivos (2)'!$C46,Trabajo!$A:$A,'Trab_Sectores_productivos (2)'!$A46),2)</f>
        <v>7.52</v>
      </c>
      <c r="H46" s="340">
        <f>ROUND(SUMIFS(Trabajo!$P:$P,Trabajo!$E:$E,'Trab_Sectores_productivos (2)'!DI$1,Trabajo!$C:$C,'Trab_Sectores_productivos (2)'!$C46,Trabajo!$A:$A,'Trab_Sectores_productivos (2)'!$A46),2)</f>
        <v>2.94</v>
      </c>
      <c r="I46" s="340">
        <f>ROUND(SUMIFS(Trabajo!$P:$P,Trabajo!$E:$E,'Trab_Sectores_productivos (2)'!DJ$1,Trabajo!$C:$C,'Trab_Sectores_productivos (2)'!$C46,Trabajo!$A:$A,'Trab_Sectores_productivos (2)'!$A46),2)</f>
        <v>11.37</v>
      </c>
      <c r="J46" s="340">
        <f>ROUND(SUMIFS(Trabajo!$P:$P,Trabajo!$E:$E,'Trab_Sectores_productivos (2)'!DK$1,Trabajo!$C:$C,'Trab_Sectores_productivos (2)'!$C46,Trabajo!$A:$A,'Trab_Sectores_productivos (2)'!$A46),2)</f>
        <v>25.56</v>
      </c>
      <c r="K46" s="340">
        <f>ROUND(SUMIFS(Trabajo!$P:$P,Trabajo!$E:$E,'Trab_Sectores_productivos (2)'!DL$1,Trabajo!$C:$C,'Trab_Sectores_productivos (2)'!$C46,Trabajo!$A:$A,'Trab_Sectores_productivos (2)'!$A46),2)</f>
        <v>105.28</v>
      </c>
      <c r="L46" s="340">
        <f>ROUND(SUMIFS(Trabajo!$P:$P,Trabajo!$E:$E,'Trab_Sectores_productivos (2)'!DM$1,Trabajo!$C:$C,'Trab_Sectores_productivos (2)'!$C46,Trabajo!$A:$A,'Trab_Sectores_productivos (2)'!$A46),2)</f>
        <v>12.29</v>
      </c>
      <c r="M46" s="340">
        <f>ROUND(SUMIFS(Trabajo!$P:$P,Trabajo!$E:$E,'Trab_Sectores_productivos (2)'!DN$1,Trabajo!$C:$C,'Trab_Sectores_productivos (2)'!$C46,Trabajo!$A:$A,'Trab_Sectores_productivos (2)'!$A46),2)</f>
        <v>13.57</v>
      </c>
      <c r="N46" s="340">
        <f>ROUND(SUMIFS(Trabajo!$P:$P,Trabajo!$E:$E,'Trab_Sectores_productivos (2)'!DO$1,Trabajo!$C:$C,'Trab_Sectores_productivos (2)'!$C46,Trabajo!$A:$A,'Trab_Sectores_productivos (2)'!$A46),2)</f>
        <v>15.56</v>
      </c>
      <c r="O46" s="340">
        <f>ROUND(SUMIFS(Trabajo!$P:$P,Trabajo!$E:$E,'Trab_Sectores_productivos (2)'!DP$1,Trabajo!$C:$C,'Trab_Sectores_productivos (2)'!$C46,Trabajo!$A:$A,'Trab_Sectores_productivos (2)'!$A46),2)</f>
        <v>5.32</v>
      </c>
      <c r="P46" s="340">
        <f>ROUND(SUMIFS(Trabajo!$P:$P,Trabajo!$E:$E,'Trab_Sectores_productivos (2)'!DQ$1,Trabajo!$C:$C,'Trab_Sectores_productivos (2)'!$C46,Trabajo!$A:$A,'Trab_Sectores_productivos (2)'!$A46),2)</f>
        <v>12.28</v>
      </c>
      <c r="Q46" s="340">
        <f>ROUND(SUMIFS(Trabajo!$P:$P,Trabajo!$E:$E,'Trab_Sectores_productivos (2)'!DR$1,Trabajo!$C:$C,'Trab_Sectores_productivos (2)'!$C46,Trabajo!$A:$A,'Trab_Sectores_productivos (2)'!$A46),2)</f>
        <v>2.3199999999999998</v>
      </c>
      <c r="R46" s="340">
        <f>ROUND(SUMIFS(Trabajo!$P:$P,Trabajo!$E:$E,'Trab_Sectores_productivos (2)'!DS$1,Trabajo!$C:$C,'Trab_Sectores_productivos (2)'!$C46,Trabajo!$A:$A,'Trab_Sectores_productivos (2)'!$A46),2)</f>
        <v>2.2200000000000002</v>
      </c>
      <c r="S46" s="341">
        <f>ROUND(SUMIFS(Trabajo!$Q:$Q,Trabajo!$E:$E,'Trab_Sectores_productivos (2)'!DE$1,Trabajo!$C:$C,'Trab_Sectores_productivos (2)'!$C46,Trabajo!$A:$A,'Trab_Sectores_productivos (2)'!$A46),2)</f>
        <v>13.16</v>
      </c>
      <c r="T46" s="341">
        <f>ROUND(SUMIFS(Trabajo!$Q:$Q,Trabajo!$E:$E,'Trab_Sectores_productivos (2)'!DF$1,Trabajo!$C:$C,'Trab_Sectores_productivos (2)'!$C46,Trabajo!$A:$A,'Trab_Sectores_productivos (2)'!$A46),2)</f>
        <v>0.91</v>
      </c>
      <c r="U46" s="341">
        <f>ROUND(SUMIFS(Trabajo!$Q:$Q,Trabajo!$E:$E,'Trab_Sectores_productivos (2)'!DG$1,Trabajo!$C:$C,'Trab_Sectores_productivos (2)'!$C46,Trabajo!$A:$A,'Trab_Sectores_productivos (2)'!$A46),2)</f>
        <v>2.72</v>
      </c>
      <c r="V46" s="341">
        <f>ROUND(SUMIFS(Trabajo!$Q:$Q,Trabajo!$E:$E,'Trab_Sectores_productivos (2)'!DH$1,Trabajo!$C:$C,'Trab_Sectores_productivos (2)'!$C46,Trabajo!$A:$A,'Trab_Sectores_productivos (2)'!$A46),2)</f>
        <v>3.46</v>
      </c>
      <c r="W46" s="341">
        <f>ROUND(SUMIFS(Trabajo!$Q:$Q,Trabajo!$E:$E,'Trab_Sectores_productivos (2)'!DI$1,Trabajo!$C:$C,'Trab_Sectores_productivos (2)'!$C46,Trabajo!$A:$A,'Trab_Sectores_productivos (2)'!$A46),2)</f>
        <v>1.35</v>
      </c>
      <c r="X46" s="341">
        <f>ROUND(SUMIFS(Trabajo!$Q:$Q,Trabajo!$E:$E,'Trab_Sectores_productivos (2)'!DJ$1,Trabajo!$C:$C,'Trab_Sectores_productivos (2)'!$C46,Trabajo!$A:$A,'Trab_Sectores_productivos (2)'!$A46),2)</f>
        <v>5.23</v>
      </c>
      <c r="Y46" s="341">
        <f>ROUND(SUMIFS(Trabajo!$Q:$Q,Trabajo!$E:$E,'Trab_Sectores_productivos (2)'!DK$1,Trabajo!$C:$C,'Trab_Sectores_productivos (2)'!$C46,Trabajo!$A:$A,'Trab_Sectores_productivos (2)'!$A46),2)</f>
        <v>11.76</v>
      </c>
      <c r="Z46" s="341">
        <f>ROUND(SUMIFS(Trabajo!$Q:$Q,Trabajo!$E:$E,'Trab_Sectores_productivos (2)'!DL$1,Trabajo!$C:$C,'Trab_Sectores_productivos (2)'!$C46,Trabajo!$A:$A,'Trab_Sectores_productivos (2)'!$A46),2)</f>
        <v>48.45</v>
      </c>
      <c r="AA46" s="341">
        <f>ROUND(SUMIFS(Trabajo!$Q:$Q,Trabajo!$E:$E,'Trab_Sectores_productivos (2)'!DM$1,Trabajo!$C:$C,'Trab_Sectores_productivos (2)'!$C46,Trabajo!$A:$A,'Trab_Sectores_productivos (2)'!$A46),2)</f>
        <v>5.66</v>
      </c>
      <c r="AB46" s="341">
        <f>ROUND(SUMIFS(Trabajo!$Q:$Q,Trabajo!$E:$E,'Trab_Sectores_productivos (2)'!DN$1,Trabajo!$C:$C,'Trab_Sectores_productivos (2)'!$C46,Trabajo!$A:$A,'Trab_Sectores_productivos (2)'!$A46),2)</f>
        <v>6.24</v>
      </c>
      <c r="AC46" s="341">
        <f>ROUND(SUMIFS(Trabajo!$Q:$Q,Trabajo!$E:$E,'Trab_Sectores_productivos (2)'!DO$1,Trabajo!$C:$C,'Trab_Sectores_productivos (2)'!$C46,Trabajo!$A:$A,'Trab_Sectores_productivos (2)'!$A46),2)</f>
        <v>7.16</v>
      </c>
      <c r="AD46" s="341">
        <f>ROUND(SUMIFS(Trabajo!$Q:$Q,Trabajo!$E:$E,'Trab_Sectores_productivos (2)'!DP$1,Trabajo!$C:$C,'Trab_Sectores_productivos (2)'!$C46,Trabajo!$A:$A,'Trab_Sectores_productivos (2)'!$A46),2)</f>
        <v>2.4500000000000002</v>
      </c>
      <c r="AE46" s="341">
        <f>ROUND(SUMIFS(Trabajo!$Q:$Q,Trabajo!$E:$E,'Trab_Sectores_productivos (2)'!DQ$1,Trabajo!$C:$C,'Trab_Sectores_productivos (2)'!$C46,Trabajo!$A:$A,'Trab_Sectores_productivos (2)'!$A46),2)</f>
        <v>5.65</v>
      </c>
      <c r="AF46" s="341">
        <f>ROUND(SUMIFS(Trabajo!$Q:$Q,Trabajo!$E:$E,'Trab_Sectores_productivos (2)'!DR$1,Trabajo!$C:$C,'Trab_Sectores_productivos (2)'!$C46,Trabajo!$A:$A,'Trab_Sectores_productivos (2)'!$A46),2)</f>
        <v>1.07</v>
      </c>
      <c r="AG46" s="341">
        <f>ROUND(SUMIFS(Trabajo!$Q:$Q,Trabajo!$E:$E,'Trab_Sectores_productivos (2)'!DS$1,Trabajo!$C:$C,'Trab_Sectores_productivos (2)'!$C46,Trabajo!$A:$A,'Trab_Sectores_productivos (2)'!$A46),2)</f>
        <v>1.02</v>
      </c>
      <c r="AH46" s="340">
        <f>ROUND(SUMIFS(Trabajo!$R:$R,Trabajo!$E:$E,'Trab_Sectores_productivos (2)'!DE$1,Trabajo!$C:$C,'Trab_Sectores_productivos (2)'!$C46,Trabajo!$A:$A,'Trab_Sectores_productivos (2)'!$A46),2)</f>
        <v>10.91</v>
      </c>
      <c r="AI46" s="340">
        <f>ROUND(SUMIFS(Trabajo!$R:$R,Trabajo!$E:$E,'Trab_Sectores_productivos (2)'!DF$1,Trabajo!$C:$C,'Trab_Sectores_productivos (2)'!$C46,Trabajo!$A:$A,'Trab_Sectores_productivos (2)'!$A46),2)</f>
        <v>0.76</v>
      </c>
      <c r="AJ46" s="340">
        <f>ROUND(SUMIFS(Trabajo!$R:$R,Trabajo!$E:$E,'Trab_Sectores_productivos (2)'!DG$1,Trabajo!$C:$C,'Trab_Sectores_productivos (2)'!$C46,Trabajo!$A:$A,'Trab_Sectores_productivos (2)'!$A46),2)</f>
        <v>2.25</v>
      </c>
      <c r="AK46" s="340">
        <f>ROUND(SUMIFS(Trabajo!$R:$R,Trabajo!$E:$E,'Trab_Sectores_productivos (2)'!DH$1,Trabajo!$C:$C,'Trab_Sectores_productivos (2)'!$C46,Trabajo!$A:$A,'Trab_Sectores_productivos (2)'!$A46),2)</f>
        <v>2.87</v>
      </c>
      <c r="AL46" s="340">
        <f>ROUND(SUMIFS(Trabajo!$R:$R,Trabajo!$E:$E,'Trab_Sectores_productivos (2)'!DI$1,Trabajo!$C:$C,'Trab_Sectores_productivos (2)'!$C46,Trabajo!$A:$A,'Trab_Sectores_productivos (2)'!$A46),2)</f>
        <v>1.1200000000000001</v>
      </c>
      <c r="AM46" s="340">
        <f>ROUND(SUMIFS(Trabajo!$R:$R,Trabajo!$E:$E,'Trab_Sectores_productivos (2)'!DJ$1,Trabajo!$C:$C,'Trab_Sectores_productivos (2)'!$C46,Trabajo!$A:$A,'Trab_Sectores_productivos (2)'!$A46),2)</f>
        <v>4.34</v>
      </c>
      <c r="AN46" s="340">
        <f>ROUND(SUMIFS(Trabajo!$R:$R,Trabajo!$E:$E,'Trab_Sectores_productivos (2)'!DK$1,Trabajo!$C:$C,'Trab_Sectores_productivos (2)'!$C46,Trabajo!$A:$A,'Trab_Sectores_productivos (2)'!$A46),2)</f>
        <v>9.75</v>
      </c>
      <c r="AO46" s="340">
        <f>ROUND(SUMIFS(Trabajo!$R:$R,Trabajo!$E:$E,'Trab_Sectores_productivos (2)'!DL$1,Trabajo!$C:$C,'Trab_Sectores_productivos (2)'!$C46,Trabajo!$A:$A,'Trab_Sectores_productivos (2)'!$A46),2)</f>
        <v>40.17</v>
      </c>
      <c r="AP46" s="340">
        <f>ROUND(SUMIFS(Trabajo!$R:$R,Trabajo!$E:$E,'Trab_Sectores_productivos (2)'!DM$1,Trabajo!$C:$C,'Trab_Sectores_productivos (2)'!$C46,Trabajo!$A:$A,'Trab_Sectores_productivos (2)'!$A46),2)</f>
        <v>4.6900000000000004</v>
      </c>
      <c r="AQ46" s="340">
        <f>ROUND(SUMIFS(Trabajo!$R:$R,Trabajo!$E:$E,'Trab_Sectores_productivos (2)'!DN$1,Trabajo!$C:$C,'Trab_Sectores_productivos (2)'!$C46,Trabajo!$A:$A,'Trab_Sectores_productivos (2)'!$A46),2)</f>
        <v>5.18</v>
      </c>
      <c r="AR46" s="340">
        <f>ROUND(SUMIFS(Trabajo!$R:$R,Trabajo!$E:$E,'Trab_Sectores_productivos (2)'!DO$1,Trabajo!$C:$C,'Trab_Sectores_productivos (2)'!$C46,Trabajo!$A:$A,'Trab_Sectores_productivos (2)'!$A46),2)</f>
        <v>5.93</v>
      </c>
      <c r="AS46" s="340">
        <f>ROUND(SUMIFS(Trabajo!$R:$R,Trabajo!$E:$E,'Trab_Sectores_productivos (2)'!DP$1,Trabajo!$C:$C,'Trab_Sectores_productivos (2)'!$C46,Trabajo!$A:$A,'Trab_Sectores_productivos (2)'!$A46),2)</f>
        <v>2.0299999999999998</v>
      </c>
      <c r="AT46" s="340">
        <f>ROUND(SUMIFS(Trabajo!$R:$R,Trabajo!$E:$E,'Trab_Sectores_productivos (2)'!DQ$1,Trabajo!$C:$C,'Trab_Sectores_productivos (2)'!$C46,Trabajo!$A:$A,'Trab_Sectores_productivos (2)'!$A46),2)</f>
        <v>4.6900000000000004</v>
      </c>
      <c r="AU46" s="340">
        <f>ROUND(SUMIFS(Trabajo!$R:$R,Trabajo!$E:$E,'Trab_Sectores_productivos (2)'!DR$1,Trabajo!$C:$C,'Trab_Sectores_productivos (2)'!$C46,Trabajo!$A:$A,'Trab_Sectores_productivos (2)'!$A46),2)</f>
        <v>0.89</v>
      </c>
      <c r="AV46" s="340">
        <f>ROUND(SUMIFS(Trabajo!$R:$R,Trabajo!$E:$E,'Trab_Sectores_productivos (2)'!DS$1,Trabajo!$C:$C,'Trab_Sectores_productivos (2)'!$C46,Trabajo!$A:$A,'Trab_Sectores_productivos (2)'!$A46),2)</f>
        <v>0.85</v>
      </c>
      <c r="AW46" s="341">
        <f>ROUND(SUMIFS(Trabajo!$S:$S,Trabajo!$E:$E,'Trab_Sectores_productivos (2)'!DE$1,Trabajo!$C:$C,'Trab_Sectores_productivos (2)'!$C46,Trabajo!$A:$A,'Trab_Sectores_productivos (2)'!$A46),2)</f>
        <v>0.71</v>
      </c>
      <c r="AX46" s="341">
        <f>ROUND(SUMIFS(Trabajo!$S:$S,Trabajo!$E:$E,'Trab_Sectores_productivos (2)'!DF$1,Trabajo!$C:$C,'Trab_Sectores_productivos (2)'!$C46,Trabajo!$A:$A,'Trab_Sectores_productivos (2)'!$A46),2)</f>
        <v>0.05</v>
      </c>
      <c r="AY46" s="341">
        <f>ROUND(SUMIFS(Trabajo!$S:$S,Trabajo!$E:$E,'Trab_Sectores_productivos (2)'!DG$1,Trabajo!$C:$C,'Trab_Sectores_productivos (2)'!$C46,Trabajo!$A:$A,'Trab_Sectores_productivos (2)'!$A46),2)</f>
        <v>0.15</v>
      </c>
      <c r="AZ46" s="341">
        <f>ROUND(SUMIFS(Trabajo!$S:$S,Trabajo!$E:$E,'Trab_Sectores_productivos (2)'!DH$1,Trabajo!$C:$C,'Trab_Sectores_productivos (2)'!$C46,Trabajo!$A:$A,'Trab_Sectores_productivos (2)'!$A46),2)</f>
        <v>0.19</v>
      </c>
      <c r="BA46" s="341">
        <f>ROUND(SUMIFS(Trabajo!$S:$S,Trabajo!$E:$E,'Trab_Sectores_productivos (2)'!DI$1,Trabajo!$C:$C,'Trab_Sectores_productivos (2)'!$C46,Trabajo!$A:$A,'Trab_Sectores_productivos (2)'!$A46),2)</f>
        <v>7.0000000000000007E-2</v>
      </c>
      <c r="BB46" s="341">
        <f>ROUND(SUMIFS(Trabajo!$S:$S,Trabajo!$E:$E,'Trab_Sectores_productivos (2)'!DJ$1,Trabajo!$C:$C,'Trab_Sectores_productivos (2)'!$C46,Trabajo!$A:$A,'Trab_Sectores_productivos (2)'!$A46),2)</f>
        <v>0.28000000000000003</v>
      </c>
      <c r="BC46" s="341">
        <f>ROUND(SUMIFS(Trabajo!$S:$S,Trabajo!$E:$E,'Trab_Sectores_productivos (2)'!DK$1,Trabajo!$C:$C,'Trab_Sectores_productivos (2)'!$C46,Trabajo!$A:$A,'Trab_Sectores_productivos (2)'!$A46),2)</f>
        <v>0.64</v>
      </c>
      <c r="BD46" s="341">
        <f>ROUND(SUMIFS(Trabajo!$S:$S,Trabajo!$E:$E,'Trab_Sectores_productivos (2)'!DL$1,Trabajo!$C:$C,'Trab_Sectores_productivos (2)'!$C46,Trabajo!$A:$A,'Trab_Sectores_productivos (2)'!$A46),2)</f>
        <v>2.62</v>
      </c>
      <c r="BE46" s="341">
        <f>ROUND(SUMIFS(Trabajo!$S:$S,Trabajo!$E:$E,'Trab_Sectores_productivos (2)'!DM$1,Trabajo!$C:$C,'Trab_Sectores_productivos (2)'!$C46,Trabajo!$A:$A,'Trab_Sectores_productivos (2)'!$A46),2)</f>
        <v>0.31</v>
      </c>
      <c r="BF46" s="341">
        <f>ROUND(SUMIFS(Trabajo!$S:$S,Trabajo!$E:$E,'Trab_Sectores_productivos (2)'!DN$1,Trabajo!$C:$C,'Trab_Sectores_productivos (2)'!$C46,Trabajo!$A:$A,'Trab_Sectores_productivos (2)'!$A46),2)</f>
        <v>0.34</v>
      </c>
      <c r="BG46" s="341">
        <f>ROUND(SUMIFS(Trabajo!$S:$S,Trabajo!$E:$E,'Trab_Sectores_productivos (2)'!DO$1,Trabajo!$C:$C,'Trab_Sectores_productivos (2)'!$C46,Trabajo!$A:$A,'Trab_Sectores_productivos (2)'!$A46),2)</f>
        <v>0.39</v>
      </c>
      <c r="BH46" s="341">
        <f>ROUND(SUMIFS(Trabajo!$S:$S,Trabajo!$E:$E,'Trab_Sectores_productivos (2)'!DP$1,Trabajo!$C:$C,'Trab_Sectores_productivos (2)'!$C46,Trabajo!$A:$A,'Trab_Sectores_productivos (2)'!$A46),2)</f>
        <v>0.13</v>
      </c>
      <c r="BI46" s="341">
        <f>ROUND(SUMIFS(Trabajo!$S:$S,Trabajo!$E:$E,'Trab_Sectores_productivos (2)'!DQ$1,Trabajo!$C:$C,'Trab_Sectores_productivos (2)'!$C46,Trabajo!$A:$A,'Trab_Sectores_productivos (2)'!$A46),2)</f>
        <v>0.31</v>
      </c>
      <c r="BJ46" s="341">
        <f>ROUND(SUMIFS(Trabajo!$S:$S,Trabajo!$E:$E,'Trab_Sectores_productivos (2)'!DR$1,Trabajo!$C:$C,'Trab_Sectores_productivos (2)'!$C46,Trabajo!$A:$A,'Trab_Sectores_productivos (2)'!$A46),2)</f>
        <v>0.06</v>
      </c>
      <c r="BK46" s="341">
        <f>ROUND(SUMIFS(Trabajo!$S:$S,Trabajo!$E:$E,'Trab_Sectores_productivos (2)'!DS$1,Trabajo!$C:$C,'Trab_Sectores_productivos (2)'!$C46,Trabajo!$A:$A,'Trab_Sectores_productivos (2)'!$A46),2)</f>
        <v>0.06</v>
      </c>
      <c r="BL46" s="340">
        <f>ROUND(SUMIFS(Trabajo!$T:$T,Trabajo!$E:$E,'Trab_Sectores_productivos (2)'!DE$1,Trabajo!$C:$C,'Trab_Sectores_productivos (2)'!$C46,Trabajo!$A:$A,'Trab_Sectores_productivos (2)'!$A46),2)</f>
        <v>0.27</v>
      </c>
      <c r="BM46" s="340">
        <f>ROUND(SUMIFS(Trabajo!$T:$T,Trabajo!$E:$E,'Trab_Sectores_productivos (2)'!DF$1,Trabajo!$C:$C,'Trab_Sectores_productivos (2)'!$C46,Trabajo!$A:$A,'Trab_Sectores_productivos (2)'!$A46),2)</f>
        <v>0.02</v>
      </c>
      <c r="BN46" s="340">
        <f>ROUND(SUMIFS(Trabajo!$T:$T,Trabajo!$E:$E,'Trab_Sectores_productivos (2)'!DG$1,Trabajo!$C:$C,'Trab_Sectores_productivos (2)'!$C46,Trabajo!$A:$A,'Trab_Sectores_productivos (2)'!$A46),2)</f>
        <v>0.06</v>
      </c>
      <c r="BO46" s="340">
        <f>ROUND(SUMIFS(Trabajo!$T:$T,Trabajo!$E:$E,'Trab_Sectores_productivos (2)'!DH$1,Trabajo!$C:$C,'Trab_Sectores_productivos (2)'!$C46,Trabajo!$A:$A,'Trab_Sectores_productivos (2)'!$A46),2)</f>
        <v>7.0000000000000007E-2</v>
      </c>
      <c r="BP46" s="340">
        <f>ROUND(SUMIFS(Trabajo!$T:$T,Trabajo!$E:$E,'Trab_Sectores_productivos (2)'!DI$1,Trabajo!$C:$C,'Trab_Sectores_productivos (2)'!$C46,Trabajo!$A:$A,'Trab_Sectores_productivos (2)'!$A46),2)</f>
        <v>0.03</v>
      </c>
      <c r="BQ46" s="340">
        <f>ROUND(SUMIFS(Trabajo!$T:$T,Trabajo!$E:$E,'Trab_Sectores_productivos (2)'!DJ$1,Trabajo!$C:$C,'Trab_Sectores_productivos (2)'!$C46,Trabajo!$A:$A,'Trab_Sectores_productivos (2)'!$A46),2)</f>
        <v>0.11</v>
      </c>
      <c r="BR46" s="340">
        <f>ROUND(SUMIFS(Trabajo!$T:$T,Trabajo!$E:$E,'Trab_Sectores_productivos (2)'!DK$1,Trabajo!$C:$C,'Trab_Sectores_productivos (2)'!$C46,Trabajo!$A:$A,'Trab_Sectores_productivos (2)'!$A46),2)</f>
        <v>0.24</v>
      </c>
      <c r="BS46" s="340">
        <f>ROUND(SUMIFS(Trabajo!$T:$T,Trabajo!$E:$E,'Trab_Sectores_productivos (2)'!DL$1,Trabajo!$C:$C,'Trab_Sectores_productivos (2)'!$C46,Trabajo!$A:$A,'Trab_Sectores_productivos (2)'!$A46),2)</f>
        <v>1</v>
      </c>
      <c r="BT46" s="340">
        <f>ROUND(SUMIFS(Trabajo!$T:$T,Trabajo!$E:$E,'Trab_Sectores_productivos (2)'!DM$1,Trabajo!$C:$C,'Trab_Sectores_productivos (2)'!$C46,Trabajo!$A:$A,'Trab_Sectores_productivos (2)'!$A46),2)</f>
        <v>0.12</v>
      </c>
      <c r="BU46" s="340">
        <f>ROUND(SUMIFS(Trabajo!$T:$T,Trabajo!$E:$E,'Trab_Sectores_productivos (2)'!DN$1,Trabajo!$C:$C,'Trab_Sectores_productivos (2)'!$C46,Trabajo!$A:$A,'Trab_Sectores_productivos (2)'!$A46),2)</f>
        <v>0.13</v>
      </c>
      <c r="BV46" s="340">
        <f>ROUND(SUMIFS(Trabajo!$T:$T,Trabajo!$E:$E,'Trab_Sectores_productivos (2)'!DO$1,Trabajo!$C:$C,'Trab_Sectores_productivos (2)'!$C46,Trabajo!$A:$A,'Trab_Sectores_productivos (2)'!$A46),2)</f>
        <v>0.15</v>
      </c>
      <c r="BW46" s="340">
        <f>ROUND(SUMIFS(Trabajo!$T:$T,Trabajo!$E:$E,'Trab_Sectores_productivos (2)'!DP$1,Trabajo!$C:$C,'Trab_Sectores_productivos (2)'!$C46,Trabajo!$A:$A,'Trab_Sectores_productivos (2)'!$A46),2)</f>
        <v>0.05</v>
      </c>
      <c r="BX46" s="340">
        <f>ROUND(SUMIFS(Trabajo!$T:$T,Trabajo!$E:$E,'Trab_Sectores_productivos (2)'!DQ$1,Trabajo!$C:$C,'Trab_Sectores_productivos (2)'!$C46,Trabajo!$A:$A,'Trab_Sectores_productivos (2)'!$A46),2)</f>
        <v>0.12</v>
      </c>
      <c r="BY46" s="340">
        <f>ROUND(SUMIFS(Trabajo!$T:$T,Trabajo!$E:$E,'Trab_Sectores_productivos (2)'!DR$1,Trabajo!$C:$C,'Trab_Sectores_productivos (2)'!$C46,Trabajo!$A:$A,'Trab_Sectores_productivos (2)'!$A46),2)</f>
        <v>0.02</v>
      </c>
      <c r="BZ46" s="340">
        <f>ROUND(SUMIFS(Trabajo!$T:$T,Trabajo!$E:$E,'Trab_Sectores_productivos (2)'!DS$1,Trabajo!$C:$C,'Trab_Sectores_productivos (2)'!$C46,Trabajo!$A:$A,'Trab_Sectores_productivos (2)'!$A46),2)</f>
        <v>0.02</v>
      </c>
      <c r="CA46" s="341">
        <f>ROUND(SUMIFS(Trabajo!$U:$U,Trabajo!$E:$E,'Trab_Sectores_productivos (2)'!DE$1,Trabajo!$C:$C,'Trab_Sectores_productivos (2)'!$C46,Trabajo!$A:$A,'Trab_Sectores_productivos (2)'!$A46),2)</f>
        <v>24.31</v>
      </c>
      <c r="CB46" s="341">
        <f>ROUND(SUMIFS(Trabajo!$U:$U,Trabajo!$E:$E,'Trab_Sectores_productivos (2)'!DF$1,Trabajo!$C:$C,'Trab_Sectores_productivos (2)'!$C46,Trabajo!$A:$A,'Trab_Sectores_productivos (2)'!$A46),2)</f>
        <v>1.69</v>
      </c>
      <c r="CC46" s="341">
        <f>ROUND(SUMIFS(Trabajo!$U:$U,Trabajo!$E:$E,'Trab_Sectores_productivos (2)'!DG$1,Trabajo!$C:$C,'Trab_Sectores_productivos (2)'!$C46,Trabajo!$A:$A,'Trab_Sectores_productivos (2)'!$A46),2)</f>
        <v>5.0199999999999996</v>
      </c>
      <c r="CD46" s="341">
        <f>ROUND(SUMIFS(Trabajo!$U:$U,Trabajo!$E:$E,'Trab_Sectores_productivos (2)'!DH$1,Trabajo!$C:$C,'Trab_Sectores_productivos (2)'!$C46,Trabajo!$A:$A,'Trab_Sectores_productivos (2)'!$A46),2)</f>
        <v>6.4</v>
      </c>
      <c r="CE46" s="341">
        <f>ROUND(SUMIFS(Trabajo!$U:$U,Trabajo!$E:$E,'Trab_Sectores_productivos (2)'!DI$1,Trabajo!$C:$C,'Trab_Sectores_productivos (2)'!$C46,Trabajo!$A:$A,'Trab_Sectores_productivos (2)'!$A46),2)</f>
        <v>2.5</v>
      </c>
      <c r="CF46" s="341">
        <f>ROUND(SUMIFS(Trabajo!$U:$U,Trabajo!$E:$E,'Trab_Sectores_productivos (2)'!DJ$1,Trabajo!$C:$C,'Trab_Sectores_productivos (2)'!$C46,Trabajo!$A:$A,'Trab_Sectores_productivos (2)'!$A46),2)</f>
        <v>9.66</v>
      </c>
      <c r="CG46" s="341">
        <f>ROUND(SUMIFS(Trabajo!$U:$U,Trabajo!$E:$E,'Trab_Sectores_productivos (2)'!DK$1,Trabajo!$C:$C,'Trab_Sectores_productivos (2)'!$C46,Trabajo!$A:$A,'Trab_Sectores_productivos (2)'!$A46),2)</f>
        <v>21.73</v>
      </c>
      <c r="CH46" s="341">
        <f>ROUND(SUMIFS(Trabajo!$U:$U,Trabajo!$E:$E,'Trab_Sectores_productivos (2)'!DL$1,Trabajo!$C:$C,'Trab_Sectores_productivos (2)'!$C46,Trabajo!$A:$A,'Trab_Sectores_productivos (2)'!$A46),2)</f>
        <v>89.51</v>
      </c>
      <c r="CI46" s="341">
        <f>ROUND(SUMIFS(Trabajo!$U:$U,Trabajo!$E:$E,'Trab_Sectores_productivos (2)'!DM$1,Trabajo!$C:$C,'Trab_Sectores_productivos (2)'!$C46,Trabajo!$A:$A,'Trab_Sectores_productivos (2)'!$A46),2)</f>
        <v>10.45</v>
      </c>
      <c r="CJ46" s="341">
        <f>ROUND(SUMIFS(Trabajo!$U:$U,Trabajo!$E:$E,'Trab_Sectores_productivos (2)'!DN$1,Trabajo!$C:$C,'Trab_Sectores_productivos (2)'!$C46,Trabajo!$A:$A,'Trab_Sectores_productivos (2)'!$A46),2)</f>
        <v>11.53</v>
      </c>
      <c r="CK46" s="341">
        <f>ROUND(SUMIFS(Trabajo!$U:$U,Trabajo!$E:$E,'Trab_Sectores_productivos (2)'!DO$1,Trabajo!$C:$C,'Trab_Sectores_productivos (2)'!$C46,Trabajo!$A:$A,'Trab_Sectores_productivos (2)'!$A46),2)</f>
        <v>13.22</v>
      </c>
      <c r="CL46" s="341">
        <f>ROUND(SUMIFS(Trabajo!$U:$U,Trabajo!$E:$E,'Trab_Sectores_productivos (2)'!DP$1,Trabajo!$C:$C,'Trab_Sectores_productivos (2)'!$C46,Trabajo!$A:$A,'Trab_Sectores_productivos (2)'!$A46),2)</f>
        <v>4.5199999999999996</v>
      </c>
      <c r="CM46" s="341">
        <f>ROUND(SUMIFS(Trabajo!$U:$U,Trabajo!$E:$E,'Trab_Sectores_productivos (2)'!DQ$1,Trabajo!$C:$C,'Trab_Sectores_productivos (2)'!$C46,Trabajo!$A:$A,'Trab_Sectores_productivos (2)'!$A46),2)</f>
        <v>10.44</v>
      </c>
      <c r="CN46" s="341">
        <f>ROUND(SUMIFS(Trabajo!$U:$U,Trabajo!$E:$E,'Trab_Sectores_productivos (2)'!DR$1,Trabajo!$C:$C,'Trab_Sectores_productivos (2)'!$C46,Trabajo!$A:$A,'Trab_Sectores_productivos (2)'!$A46),2)</f>
        <v>1.97</v>
      </c>
      <c r="CO46" s="341">
        <f>ROUND(SUMIFS(Trabajo!$U:$U,Trabajo!$E:$E,'Trab_Sectores_productivos (2)'!DS$1,Trabajo!$C:$C,'Trab_Sectores_productivos (2)'!$C46,Trabajo!$A:$A,'Trab_Sectores_productivos (2)'!$A46),2)</f>
        <v>1.89</v>
      </c>
      <c r="CP46" s="340">
        <f>ROUND(SUMIFS(Trabajo!$V:$V,Trabajo!$E:$E,'Trab_Sectores_productivos (2)'!DE$1,Trabajo!$C:$C,'Trab_Sectores_productivos (2)'!$C46,Trabajo!$A:$A,'Trab_Sectores_productivos (2)'!$A46),2)</f>
        <v>2.29</v>
      </c>
      <c r="CQ46" s="340">
        <f>ROUND(SUMIFS(Trabajo!$V:$V,Trabajo!$E:$E,'Trab_Sectores_productivos (2)'!DF$1,Trabajo!$C:$C,'Trab_Sectores_productivos (2)'!$C46,Trabajo!$A:$A,'Trab_Sectores_productivos (2)'!$A46),2)</f>
        <v>0.16</v>
      </c>
      <c r="CR46" s="340">
        <f>ROUND(SUMIFS(Trabajo!$V:$V,Trabajo!$E:$E,'Trab_Sectores_productivos (2)'!DG$1,Trabajo!$C:$C,'Trab_Sectores_productivos (2)'!$C46,Trabajo!$A:$A,'Trab_Sectores_productivos (2)'!$A46),2)</f>
        <v>0.47</v>
      </c>
      <c r="CS46" s="340">
        <f>ROUND(SUMIFS(Trabajo!$V:$V,Trabajo!$E:$E,'Trab_Sectores_productivos (2)'!DH$1,Trabajo!$C:$C,'Trab_Sectores_productivos (2)'!$C46,Trabajo!$A:$A,'Trab_Sectores_productivos (2)'!$A46),2)</f>
        <v>0.6</v>
      </c>
      <c r="CT46" s="340">
        <f>ROUND(SUMIFS(Trabajo!$V:$V,Trabajo!$E:$E,'Trab_Sectores_productivos (2)'!DI$1,Trabajo!$C:$C,'Trab_Sectores_productivos (2)'!$C46,Trabajo!$A:$A,'Trab_Sectores_productivos (2)'!$A46),2)</f>
        <v>0.24</v>
      </c>
      <c r="CU46" s="340">
        <f>ROUND(SUMIFS(Trabajo!$V:$V,Trabajo!$E:$E,'Trab_Sectores_productivos (2)'!DJ$1,Trabajo!$C:$C,'Trab_Sectores_productivos (2)'!$C46,Trabajo!$A:$A,'Trab_Sectores_productivos (2)'!$A46),2)</f>
        <v>0.91</v>
      </c>
      <c r="CV46" s="340">
        <f>ROUND(SUMIFS(Trabajo!$V:$V,Trabajo!$E:$E,'Trab_Sectores_productivos (2)'!DK$1,Trabajo!$C:$C,'Trab_Sectores_productivos (2)'!$C46,Trabajo!$A:$A,'Trab_Sectores_productivos (2)'!$A46),2)</f>
        <v>2.04</v>
      </c>
      <c r="CW46" s="340">
        <f>ROUND(SUMIFS(Trabajo!$V:$V,Trabajo!$E:$E,'Trab_Sectores_productivos (2)'!DL$1,Trabajo!$C:$C,'Trab_Sectores_productivos (2)'!$C46,Trabajo!$A:$A,'Trab_Sectores_productivos (2)'!$A46),2)</f>
        <v>8.42</v>
      </c>
      <c r="CX46" s="340">
        <f>ROUND(SUMIFS(Trabajo!$V:$V,Trabajo!$E:$E,'Trab_Sectores_productivos (2)'!DM$1,Trabajo!$C:$C,'Trab_Sectores_productivos (2)'!$C46,Trabajo!$A:$A,'Trab_Sectores_productivos (2)'!$A46),2)</f>
        <v>0.98</v>
      </c>
      <c r="CY46" s="340">
        <f>ROUND(SUMIFS(Trabajo!$V:$V,Trabajo!$E:$E,'Trab_Sectores_productivos (2)'!DN$1,Trabajo!$C:$C,'Trab_Sectores_productivos (2)'!$C46,Trabajo!$A:$A,'Trab_Sectores_productivos (2)'!$A46),2)</f>
        <v>1.0900000000000001</v>
      </c>
      <c r="CZ46" s="340">
        <f>ROUND(SUMIFS(Trabajo!$V:$V,Trabajo!$E:$E,'Trab_Sectores_productivos (2)'!DO$1,Trabajo!$C:$C,'Trab_Sectores_productivos (2)'!$C46,Trabajo!$A:$A,'Trab_Sectores_productivos (2)'!$A46),2)</f>
        <v>1.24</v>
      </c>
      <c r="DA46" s="340">
        <f>ROUND(SUMIFS(Trabajo!$V:$V,Trabajo!$E:$E,'Trab_Sectores_productivos (2)'!DP$1,Trabajo!$C:$C,'Trab_Sectores_productivos (2)'!$C46,Trabajo!$A:$A,'Trab_Sectores_productivos (2)'!$A46),2)</f>
        <v>0.43</v>
      </c>
      <c r="DB46" s="340">
        <f>ROUND(SUMIFS(Trabajo!$V:$V,Trabajo!$E:$E,'Trab_Sectores_productivos (2)'!DQ$1,Trabajo!$C:$C,'Trab_Sectores_productivos (2)'!$C46,Trabajo!$A:$A,'Trab_Sectores_productivos (2)'!$A46),2)</f>
        <v>0.98</v>
      </c>
      <c r="DC46" s="340">
        <f>ROUND(SUMIFS(Trabajo!$V:$V,Trabajo!$E:$E,'Trab_Sectores_productivos (2)'!DR$1,Trabajo!$C:$C,'Trab_Sectores_productivos (2)'!$C46,Trabajo!$A:$A,'Trab_Sectores_productivos (2)'!$A46),2)</f>
        <v>0.19</v>
      </c>
      <c r="DD46" s="340">
        <f>ROUND(SUMIFS(Trabajo!$V:$V,Trabajo!$E:$E,'Trab_Sectores_productivos (2)'!DS$1,Trabajo!$C:$C,'Trab_Sectores_productivos (2)'!$C46,Trabajo!$A:$A,'Trab_Sectores_productivos (2)'!$A46),2)</f>
        <v>0.18</v>
      </c>
    </row>
    <row r="47" spans="1:108">
      <c r="A47" s="137">
        <v>2016</v>
      </c>
      <c r="B47" s="137">
        <v>10</v>
      </c>
      <c r="C47" s="137" t="s">
        <v>128</v>
      </c>
      <c r="D47" s="340">
        <f>ROUND(SUMIFS(Trabajo!$P:$P,Trabajo!$E:$E,'Trab_Sectores_productivos (2)'!DE$1,Trabajo!$C:$C,'Trab_Sectores_productivos (2)'!$C47,Trabajo!$A:$A,'Trab_Sectores_productivos (2)'!$A47),2)</f>
        <v>27.36</v>
      </c>
      <c r="E47" s="340">
        <f>ROUND(SUMIFS(Trabajo!$P:$P,Trabajo!$E:$E,'Trab_Sectores_productivos (2)'!DF$1,Trabajo!$C:$C,'Trab_Sectores_productivos (2)'!$C47,Trabajo!$A:$A,'Trab_Sectores_productivos (2)'!$A47),2)</f>
        <v>1.78</v>
      </c>
      <c r="F47" s="340">
        <f>ROUND(SUMIFS(Trabajo!$P:$P,Trabajo!$E:$E,'Trab_Sectores_productivos (2)'!DG$1,Trabajo!$C:$C,'Trab_Sectores_productivos (2)'!$C47,Trabajo!$A:$A,'Trab_Sectores_productivos (2)'!$A47),2)</f>
        <v>5.63</v>
      </c>
      <c r="G47" s="340">
        <f>ROUND(SUMIFS(Trabajo!$P:$P,Trabajo!$E:$E,'Trab_Sectores_productivos (2)'!DH$1,Trabajo!$C:$C,'Trab_Sectores_productivos (2)'!$C47,Trabajo!$A:$A,'Trab_Sectores_productivos (2)'!$A47),2)</f>
        <v>8.3699999999999992</v>
      </c>
      <c r="H47" s="340">
        <f>ROUND(SUMIFS(Trabajo!$P:$P,Trabajo!$E:$E,'Trab_Sectores_productivos (2)'!DI$1,Trabajo!$C:$C,'Trab_Sectores_productivos (2)'!$C47,Trabajo!$A:$A,'Trab_Sectores_productivos (2)'!$A47),2)</f>
        <v>3.11</v>
      </c>
      <c r="I47" s="340">
        <f>ROUND(SUMIFS(Trabajo!$P:$P,Trabajo!$E:$E,'Trab_Sectores_productivos (2)'!DJ$1,Trabajo!$C:$C,'Trab_Sectores_productivos (2)'!$C47,Trabajo!$A:$A,'Trab_Sectores_productivos (2)'!$A47),2)</f>
        <v>10.7</v>
      </c>
      <c r="J47" s="340">
        <f>ROUND(SUMIFS(Trabajo!$P:$P,Trabajo!$E:$E,'Trab_Sectores_productivos (2)'!DK$1,Trabajo!$C:$C,'Trab_Sectores_productivos (2)'!$C47,Trabajo!$A:$A,'Trab_Sectores_productivos (2)'!$A47),2)</f>
        <v>23.62</v>
      </c>
      <c r="K47" s="340">
        <f>ROUND(SUMIFS(Trabajo!$P:$P,Trabajo!$E:$E,'Trab_Sectores_productivos (2)'!DL$1,Trabajo!$C:$C,'Trab_Sectores_productivos (2)'!$C47,Trabajo!$A:$A,'Trab_Sectores_productivos (2)'!$A47),2)</f>
        <v>99.07</v>
      </c>
      <c r="L47" s="340">
        <f>ROUND(SUMIFS(Trabajo!$P:$P,Trabajo!$E:$E,'Trab_Sectores_productivos (2)'!DM$1,Trabajo!$C:$C,'Trab_Sectores_productivos (2)'!$C47,Trabajo!$A:$A,'Trab_Sectores_productivos (2)'!$A47),2)</f>
        <v>11.87</v>
      </c>
      <c r="M47" s="340">
        <f>ROUND(SUMIFS(Trabajo!$P:$P,Trabajo!$E:$E,'Trab_Sectores_productivos (2)'!DN$1,Trabajo!$C:$C,'Trab_Sectores_productivos (2)'!$C47,Trabajo!$A:$A,'Trab_Sectores_productivos (2)'!$A47),2)</f>
        <v>13.42</v>
      </c>
      <c r="N47" s="340">
        <f>ROUND(SUMIFS(Trabajo!$P:$P,Trabajo!$E:$E,'Trab_Sectores_productivos (2)'!DO$1,Trabajo!$C:$C,'Trab_Sectores_productivos (2)'!$C47,Trabajo!$A:$A,'Trab_Sectores_productivos (2)'!$A47),2)</f>
        <v>15.87</v>
      </c>
      <c r="O47" s="340">
        <f>ROUND(SUMIFS(Trabajo!$P:$P,Trabajo!$E:$E,'Trab_Sectores_productivos (2)'!DP$1,Trabajo!$C:$C,'Trab_Sectores_productivos (2)'!$C47,Trabajo!$A:$A,'Trab_Sectores_productivos (2)'!$A47),2)</f>
        <v>5.55</v>
      </c>
      <c r="P47" s="340">
        <f>ROUND(SUMIFS(Trabajo!$P:$P,Trabajo!$E:$E,'Trab_Sectores_productivos (2)'!DQ$1,Trabajo!$C:$C,'Trab_Sectores_productivos (2)'!$C47,Trabajo!$A:$A,'Trab_Sectores_productivos (2)'!$A47),2)</f>
        <v>12.54</v>
      </c>
      <c r="Q47" s="340">
        <f>ROUND(SUMIFS(Trabajo!$P:$P,Trabajo!$E:$E,'Trab_Sectores_productivos (2)'!DR$1,Trabajo!$C:$C,'Trab_Sectores_productivos (2)'!$C47,Trabajo!$A:$A,'Trab_Sectores_productivos (2)'!$A47),2)</f>
        <v>2.2000000000000002</v>
      </c>
      <c r="R47" s="340">
        <f>ROUND(SUMIFS(Trabajo!$P:$P,Trabajo!$E:$E,'Trab_Sectores_productivos (2)'!DS$1,Trabajo!$C:$C,'Trab_Sectores_productivos (2)'!$C47,Trabajo!$A:$A,'Trab_Sectores_productivos (2)'!$A47),2)</f>
        <v>2.36</v>
      </c>
      <c r="S47" s="341">
        <f>ROUND(SUMIFS(Trabajo!$Q:$Q,Trabajo!$E:$E,'Trab_Sectores_productivos (2)'!DE$1,Trabajo!$C:$C,'Trab_Sectores_productivos (2)'!$C47,Trabajo!$A:$A,'Trab_Sectores_productivos (2)'!$A47),2)</f>
        <v>12.59</v>
      </c>
      <c r="T47" s="341">
        <f>ROUND(SUMIFS(Trabajo!$Q:$Q,Trabajo!$E:$E,'Trab_Sectores_productivos (2)'!DF$1,Trabajo!$C:$C,'Trab_Sectores_productivos (2)'!$C47,Trabajo!$A:$A,'Trab_Sectores_productivos (2)'!$A47),2)</f>
        <v>0.82</v>
      </c>
      <c r="U47" s="341">
        <f>ROUND(SUMIFS(Trabajo!$Q:$Q,Trabajo!$E:$E,'Trab_Sectores_productivos (2)'!DG$1,Trabajo!$C:$C,'Trab_Sectores_productivos (2)'!$C47,Trabajo!$A:$A,'Trab_Sectores_productivos (2)'!$A47),2)</f>
        <v>2.59</v>
      </c>
      <c r="V47" s="341">
        <f>ROUND(SUMIFS(Trabajo!$Q:$Q,Trabajo!$E:$E,'Trab_Sectores_productivos (2)'!DH$1,Trabajo!$C:$C,'Trab_Sectores_productivos (2)'!$C47,Trabajo!$A:$A,'Trab_Sectores_productivos (2)'!$A47),2)</f>
        <v>3.85</v>
      </c>
      <c r="W47" s="341">
        <f>ROUND(SUMIFS(Trabajo!$Q:$Q,Trabajo!$E:$E,'Trab_Sectores_productivos (2)'!DI$1,Trabajo!$C:$C,'Trab_Sectores_productivos (2)'!$C47,Trabajo!$A:$A,'Trab_Sectores_productivos (2)'!$A47),2)</f>
        <v>1.43</v>
      </c>
      <c r="X47" s="341">
        <f>ROUND(SUMIFS(Trabajo!$Q:$Q,Trabajo!$E:$E,'Trab_Sectores_productivos (2)'!DJ$1,Trabajo!$C:$C,'Trab_Sectores_productivos (2)'!$C47,Trabajo!$A:$A,'Trab_Sectores_productivos (2)'!$A47),2)</f>
        <v>4.92</v>
      </c>
      <c r="Y47" s="341">
        <f>ROUND(SUMIFS(Trabajo!$Q:$Q,Trabajo!$E:$E,'Trab_Sectores_productivos (2)'!DK$1,Trabajo!$C:$C,'Trab_Sectores_productivos (2)'!$C47,Trabajo!$A:$A,'Trab_Sectores_productivos (2)'!$A47),2)</f>
        <v>10.87</v>
      </c>
      <c r="Z47" s="341">
        <f>ROUND(SUMIFS(Trabajo!$Q:$Q,Trabajo!$E:$E,'Trab_Sectores_productivos (2)'!DL$1,Trabajo!$C:$C,'Trab_Sectores_productivos (2)'!$C47,Trabajo!$A:$A,'Trab_Sectores_productivos (2)'!$A47),2)</f>
        <v>45.59</v>
      </c>
      <c r="AA47" s="341">
        <f>ROUND(SUMIFS(Trabajo!$Q:$Q,Trabajo!$E:$E,'Trab_Sectores_productivos (2)'!DM$1,Trabajo!$C:$C,'Trab_Sectores_productivos (2)'!$C47,Trabajo!$A:$A,'Trab_Sectores_productivos (2)'!$A47),2)</f>
        <v>5.46</v>
      </c>
      <c r="AB47" s="341">
        <f>ROUND(SUMIFS(Trabajo!$Q:$Q,Trabajo!$E:$E,'Trab_Sectores_productivos (2)'!DN$1,Trabajo!$C:$C,'Trab_Sectores_productivos (2)'!$C47,Trabajo!$A:$A,'Trab_Sectores_productivos (2)'!$A47),2)</f>
        <v>6.18</v>
      </c>
      <c r="AC47" s="341">
        <f>ROUND(SUMIFS(Trabajo!$Q:$Q,Trabajo!$E:$E,'Trab_Sectores_productivos (2)'!DO$1,Trabajo!$C:$C,'Trab_Sectores_productivos (2)'!$C47,Trabajo!$A:$A,'Trab_Sectores_productivos (2)'!$A47),2)</f>
        <v>7.3</v>
      </c>
      <c r="AD47" s="341">
        <f>ROUND(SUMIFS(Trabajo!$Q:$Q,Trabajo!$E:$E,'Trab_Sectores_productivos (2)'!DP$1,Trabajo!$C:$C,'Trab_Sectores_productivos (2)'!$C47,Trabajo!$A:$A,'Trab_Sectores_productivos (2)'!$A47),2)</f>
        <v>2.56</v>
      </c>
      <c r="AE47" s="341">
        <f>ROUND(SUMIFS(Trabajo!$Q:$Q,Trabajo!$E:$E,'Trab_Sectores_productivos (2)'!DQ$1,Trabajo!$C:$C,'Trab_Sectores_productivos (2)'!$C47,Trabajo!$A:$A,'Trab_Sectores_productivos (2)'!$A47),2)</f>
        <v>5.77</v>
      </c>
      <c r="AF47" s="341">
        <f>ROUND(SUMIFS(Trabajo!$Q:$Q,Trabajo!$E:$E,'Trab_Sectores_productivos (2)'!DR$1,Trabajo!$C:$C,'Trab_Sectores_productivos (2)'!$C47,Trabajo!$A:$A,'Trab_Sectores_productivos (2)'!$A47),2)</f>
        <v>1.01</v>
      </c>
      <c r="AG47" s="341">
        <f>ROUND(SUMIFS(Trabajo!$Q:$Q,Trabajo!$E:$E,'Trab_Sectores_productivos (2)'!DS$1,Trabajo!$C:$C,'Trab_Sectores_productivos (2)'!$C47,Trabajo!$A:$A,'Trab_Sectores_productivos (2)'!$A47),2)</f>
        <v>1.0900000000000001</v>
      </c>
      <c r="AH47" s="340">
        <f>ROUND(SUMIFS(Trabajo!$R:$R,Trabajo!$E:$E,'Trab_Sectores_productivos (2)'!DE$1,Trabajo!$C:$C,'Trab_Sectores_productivos (2)'!$C47,Trabajo!$A:$A,'Trab_Sectores_productivos (2)'!$A47),2)</f>
        <v>10.44</v>
      </c>
      <c r="AI47" s="340">
        <f>ROUND(SUMIFS(Trabajo!$R:$R,Trabajo!$E:$E,'Trab_Sectores_productivos (2)'!DF$1,Trabajo!$C:$C,'Trab_Sectores_productivos (2)'!$C47,Trabajo!$A:$A,'Trab_Sectores_productivos (2)'!$A47),2)</f>
        <v>0.68</v>
      </c>
      <c r="AJ47" s="340">
        <f>ROUND(SUMIFS(Trabajo!$R:$R,Trabajo!$E:$E,'Trab_Sectores_productivos (2)'!DG$1,Trabajo!$C:$C,'Trab_Sectores_productivos (2)'!$C47,Trabajo!$A:$A,'Trab_Sectores_productivos (2)'!$A47),2)</f>
        <v>2.15</v>
      </c>
      <c r="AK47" s="340">
        <f>ROUND(SUMIFS(Trabajo!$R:$R,Trabajo!$E:$E,'Trab_Sectores_productivos (2)'!DH$1,Trabajo!$C:$C,'Trab_Sectores_productivos (2)'!$C47,Trabajo!$A:$A,'Trab_Sectores_productivos (2)'!$A47),2)</f>
        <v>3.19</v>
      </c>
      <c r="AL47" s="340">
        <f>ROUND(SUMIFS(Trabajo!$R:$R,Trabajo!$E:$E,'Trab_Sectores_productivos (2)'!DI$1,Trabajo!$C:$C,'Trab_Sectores_productivos (2)'!$C47,Trabajo!$A:$A,'Trab_Sectores_productivos (2)'!$A47),2)</f>
        <v>1.19</v>
      </c>
      <c r="AM47" s="340">
        <f>ROUND(SUMIFS(Trabajo!$R:$R,Trabajo!$E:$E,'Trab_Sectores_productivos (2)'!DJ$1,Trabajo!$C:$C,'Trab_Sectores_productivos (2)'!$C47,Trabajo!$A:$A,'Trab_Sectores_productivos (2)'!$A47),2)</f>
        <v>4.08</v>
      </c>
      <c r="AN47" s="340">
        <f>ROUND(SUMIFS(Trabajo!$R:$R,Trabajo!$E:$E,'Trab_Sectores_productivos (2)'!DK$1,Trabajo!$C:$C,'Trab_Sectores_productivos (2)'!$C47,Trabajo!$A:$A,'Trab_Sectores_productivos (2)'!$A47),2)</f>
        <v>9.01</v>
      </c>
      <c r="AO47" s="340">
        <f>ROUND(SUMIFS(Trabajo!$R:$R,Trabajo!$E:$E,'Trab_Sectores_productivos (2)'!DL$1,Trabajo!$C:$C,'Trab_Sectores_productivos (2)'!$C47,Trabajo!$A:$A,'Trab_Sectores_productivos (2)'!$A47),2)</f>
        <v>37.799999999999997</v>
      </c>
      <c r="AP47" s="340">
        <f>ROUND(SUMIFS(Trabajo!$R:$R,Trabajo!$E:$E,'Trab_Sectores_productivos (2)'!DM$1,Trabajo!$C:$C,'Trab_Sectores_productivos (2)'!$C47,Trabajo!$A:$A,'Trab_Sectores_productivos (2)'!$A47),2)</f>
        <v>4.53</v>
      </c>
      <c r="AQ47" s="340">
        <f>ROUND(SUMIFS(Trabajo!$R:$R,Trabajo!$E:$E,'Trab_Sectores_productivos (2)'!DN$1,Trabajo!$C:$C,'Trab_Sectores_productivos (2)'!$C47,Trabajo!$A:$A,'Trab_Sectores_productivos (2)'!$A47),2)</f>
        <v>5.12</v>
      </c>
      <c r="AR47" s="340">
        <f>ROUND(SUMIFS(Trabajo!$R:$R,Trabajo!$E:$E,'Trab_Sectores_productivos (2)'!DO$1,Trabajo!$C:$C,'Trab_Sectores_productivos (2)'!$C47,Trabajo!$A:$A,'Trab_Sectores_productivos (2)'!$A47),2)</f>
        <v>6.06</v>
      </c>
      <c r="AS47" s="340">
        <f>ROUND(SUMIFS(Trabajo!$R:$R,Trabajo!$E:$E,'Trab_Sectores_productivos (2)'!DP$1,Trabajo!$C:$C,'Trab_Sectores_productivos (2)'!$C47,Trabajo!$A:$A,'Trab_Sectores_productivos (2)'!$A47),2)</f>
        <v>2.12</v>
      </c>
      <c r="AT47" s="340">
        <f>ROUND(SUMIFS(Trabajo!$R:$R,Trabajo!$E:$E,'Trab_Sectores_productivos (2)'!DQ$1,Trabajo!$C:$C,'Trab_Sectores_productivos (2)'!$C47,Trabajo!$A:$A,'Trab_Sectores_productivos (2)'!$A47),2)</f>
        <v>4.78</v>
      </c>
      <c r="AU47" s="340">
        <f>ROUND(SUMIFS(Trabajo!$R:$R,Trabajo!$E:$E,'Trab_Sectores_productivos (2)'!DR$1,Trabajo!$C:$C,'Trab_Sectores_productivos (2)'!$C47,Trabajo!$A:$A,'Trab_Sectores_productivos (2)'!$A47),2)</f>
        <v>0.84</v>
      </c>
      <c r="AV47" s="340">
        <f>ROUND(SUMIFS(Trabajo!$R:$R,Trabajo!$E:$E,'Trab_Sectores_productivos (2)'!DS$1,Trabajo!$C:$C,'Trab_Sectores_productivos (2)'!$C47,Trabajo!$A:$A,'Trab_Sectores_productivos (2)'!$A47),2)</f>
        <v>0.9</v>
      </c>
      <c r="AW47" s="341">
        <f>ROUND(SUMIFS(Trabajo!$S:$S,Trabajo!$E:$E,'Trab_Sectores_productivos (2)'!DE$1,Trabajo!$C:$C,'Trab_Sectores_productivos (2)'!$C47,Trabajo!$A:$A,'Trab_Sectores_productivos (2)'!$A47),2)</f>
        <v>0.68</v>
      </c>
      <c r="AX47" s="341">
        <f>ROUND(SUMIFS(Trabajo!$S:$S,Trabajo!$E:$E,'Trab_Sectores_productivos (2)'!DF$1,Trabajo!$C:$C,'Trab_Sectores_productivos (2)'!$C47,Trabajo!$A:$A,'Trab_Sectores_productivos (2)'!$A47),2)</f>
        <v>0.04</v>
      </c>
      <c r="AY47" s="341">
        <f>ROUND(SUMIFS(Trabajo!$S:$S,Trabajo!$E:$E,'Trab_Sectores_productivos (2)'!DG$1,Trabajo!$C:$C,'Trab_Sectores_productivos (2)'!$C47,Trabajo!$A:$A,'Trab_Sectores_productivos (2)'!$A47),2)</f>
        <v>0.14000000000000001</v>
      </c>
      <c r="AZ47" s="341">
        <f>ROUND(SUMIFS(Trabajo!$S:$S,Trabajo!$E:$E,'Trab_Sectores_productivos (2)'!DH$1,Trabajo!$C:$C,'Trab_Sectores_productivos (2)'!$C47,Trabajo!$A:$A,'Trab_Sectores_productivos (2)'!$A47),2)</f>
        <v>0.21</v>
      </c>
      <c r="BA47" s="341">
        <f>ROUND(SUMIFS(Trabajo!$S:$S,Trabajo!$E:$E,'Trab_Sectores_productivos (2)'!DI$1,Trabajo!$C:$C,'Trab_Sectores_productivos (2)'!$C47,Trabajo!$A:$A,'Trab_Sectores_productivos (2)'!$A47),2)</f>
        <v>0.08</v>
      </c>
      <c r="BB47" s="341">
        <f>ROUND(SUMIFS(Trabajo!$S:$S,Trabajo!$E:$E,'Trab_Sectores_productivos (2)'!DJ$1,Trabajo!$C:$C,'Trab_Sectores_productivos (2)'!$C47,Trabajo!$A:$A,'Trab_Sectores_productivos (2)'!$A47),2)</f>
        <v>0.27</v>
      </c>
      <c r="BC47" s="341">
        <f>ROUND(SUMIFS(Trabajo!$S:$S,Trabajo!$E:$E,'Trab_Sectores_productivos (2)'!DK$1,Trabajo!$C:$C,'Trab_Sectores_productivos (2)'!$C47,Trabajo!$A:$A,'Trab_Sectores_productivos (2)'!$A47),2)</f>
        <v>0.59</v>
      </c>
      <c r="BD47" s="341">
        <f>ROUND(SUMIFS(Trabajo!$S:$S,Trabajo!$E:$E,'Trab_Sectores_productivos (2)'!DL$1,Trabajo!$C:$C,'Trab_Sectores_productivos (2)'!$C47,Trabajo!$A:$A,'Trab_Sectores_productivos (2)'!$A47),2)</f>
        <v>2.46</v>
      </c>
      <c r="BE47" s="341">
        <f>ROUND(SUMIFS(Trabajo!$S:$S,Trabajo!$E:$E,'Trab_Sectores_productivos (2)'!DM$1,Trabajo!$C:$C,'Trab_Sectores_productivos (2)'!$C47,Trabajo!$A:$A,'Trab_Sectores_productivos (2)'!$A47),2)</f>
        <v>0.3</v>
      </c>
      <c r="BF47" s="341">
        <f>ROUND(SUMIFS(Trabajo!$S:$S,Trabajo!$E:$E,'Trab_Sectores_productivos (2)'!DN$1,Trabajo!$C:$C,'Trab_Sectores_productivos (2)'!$C47,Trabajo!$A:$A,'Trab_Sectores_productivos (2)'!$A47),2)</f>
        <v>0.33</v>
      </c>
      <c r="BG47" s="341">
        <f>ROUND(SUMIFS(Trabajo!$S:$S,Trabajo!$E:$E,'Trab_Sectores_productivos (2)'!DO$1,Trabajo!$C:$C,'Trab_Sectores_productivos (2)'!$C47,Trabajo!$A:$A,'Trab_Sectores_productivos (2)'!$A47),2)</f>
        <v>0.39</v>
      </c>
      <c r="BH47" s="341">
        <f>ROUND(SUMIFS(Trabajo!$S:$S,Trabajo!$E:$E,'Trab_Sectores_productivos (2)'!DP$1,Trabajo!$C:$C,'Trab_Sectores_productivos (2)'!$C47,Trabajo!$A:$A,'Trab_Sectores_productivos (2)'!$A47),2)</f>
        <v>0.14000000000000001</v>
      </c>
      <c r="BI47" s="341">
        <f>ROUND(SUMIFS(Trabajo!$S:$S,Trabajo!$E:$E,'Trab_Sectores_productivos (2)'!DQ$1,Trabajo!$C:$C,'Trab_Sectores_productivos (2)'!$C47,Trabajo!$A:$A,'Trab_Sectores_productivos (2)'!$A47),2)</f>
        <v>0.31</v>
      </c>
      <c r="BJ47" s="341">
        <f>ROUND(SUMIFS(Trabajo!$S:$S,Trabajo!$E:$E,'Trab_Sectores_productivos (2)'!DR$1,Trabajo!$C:$C,'Trab_Sectores_productivos (2)'!$C47,Trabajo!$A:$A,'Trab_Sectores_productivos (2)'!$A47),2)</f>
        <v>0.05</v>
      </c>
      <c r="BK47" s="341">
        <f>ROUND(SUMIFS(Trabajo!$S:$S,Trabajo!$E:$E,'Trab_Sectores_productivos (2)'!DS$1,Trabajo!$C:$C,'Trab_Sectores_productivos (2)'!$C47,Trabajo!$A:$A,'Trab_Sectores_productivos (2)'!$A47),2)</f>
        <v>0.06</v>
      </c>
      <c r="BL47" s="340">
        <f>ROUND(SUMIFS(Trabajo!$T:$T,Trabajo!$E:$E,'Trab_Sectores_productivos (2)'!DE$1,Trabajo!$C:$C,'Trab_Sectores_productivos (2)'!$C47,Trabajo!$A:$A,'Trab_Sectores_productivos (2)'!$A47),2)</f>
        <v>0.26</v>
      </c>
      <c r="BM47" s="340">
        <f>ROUND(SUMIFS(Trabajo!$T:$T,Trabajo!$E:$E,'Trab_Sectores_productivos (2)'!DF$1,Trabajo!$C:$C,'Trab_Sectores_productivos (2)'!$C47,Trabajo!$A:$A,'Trab_Sectores_productivos (2)'!$A47),2)</f>
        <v>0.02</v>
      </c>
      <c r="BN47" s="340">
        <f>ROUND(SUMIFS(Trabajo!$T:$T,Trabajo!$E:$E,'Trab_Sectores_productivos (2)'!DG$1,Trabajo!$C:$C,'Trab_Sectores_productivos (2)'!$C47,Trabajo!$A:$A,'Trab_Sectores_productivos (2)'!$A47),2)</f>
        <v>0.05</v>
      </c>
      <c r="BO47" s="340">
        <f>ROUND(SUMIFS(Trabajo!$T:$T,Trabajo!$E:$E,'Trab_Sectores_productivos (2)'!DH$1,Trabajo!$C:$C,'Trab_Sectores_productivos (2)'!$C47,Trabajo!$A:$A,'Trab_Sectores_productivos (2)'!$A47),2)</f>
        <v>0.08</v>
      </c>
      <c r="BP47" s="340">
        <f>ROUND(SUMIFS(Trabajo!$T:$T,Trabajo!$E:$E,'Trab_Sectores_productivos (2)'!DI$1,Trabajo!$C:$C,'Trab_Sectores_productivos (2)'!$C47,Trabajo!$A:$A,'Trab_Sectores_productivos (2)'!$A47),2)</f>
        <v>0.03</v>
      </c>
      <c r="BQ47" s="340">
        <f>ROUND(SUMIFS(Trabajo!$T:$T,Trabajo!$E:$E,'Trab_Sectores_productivos (2)'!DJ$1,Trabajo!$C:$C,'Trab_Sectores_productivos (2)'!$C47,Trabajo!$A:$A,'Trab_Sectores_productivos (2)'!$A47),2)</f>
        <v>0.1</v>
      </c>
      <c r="BR47" s="340">
        <f>ROUND(SUMIFS(Trabajo!$T:$T,Trabajo!$E:$E,'Trab_Sectores_productivos (2)'!DK$1,Trabajo!$C:$C,'Trab_Sectores_productivos (2)'!$C47,Trabajo!$A:$A,'Trab_Sectores_productivos (2)'!$A47),2)</f>
        <v>0.22</v>
      </c>
      <c r="BS47" s="340">
        <f>ROUND(SUMIFS(Trabajo!$T:$T,Trabajo!$E:$E,'Trab_Sectores_productivos (2)'!DL$1,Trabajo!$C:$C,'Trab_Sectores_productivos (2)'!$C47,Trabajo!$A:$A,'Trab_Sectores_productivos (2)'!$A47),2)</f>
        <v>0.94</v>
      </c>
      <c r="BT47" s="340">
        <f>ROUND(SUMIFS(Trabajo!$T:$T,Trabajo!$E:$E,'Trab_Sectores_productivos (2)'!DM$1,Trabajo!$C:$C,'Trab_Sectores_productivos (2)'!$C47,Trabajo!$A:$A,'Trab_Sectores_productivos (2)'!$A47),2)</f>
        <v>0.11</v>
      </c>
      <c r="BU47" s="340">
        <f>ROUND(SUMIFS(Trabajo!$T:$T,Trabajo!$E:$E,'Trab_Sectores_productivos (2)'!DN$1,Trabajo!$C:$C,'Trab_Sectores_productivos (2)'!$C47,Trabajo!$A:$A,'Trab_Sectores_productivos (2)'!$A47),2)</f>
        <v>0.13</v>
      </c>
      <c r="BV47" s="340">
        <f>ROUND(SUMIFS(Trabajo!$T:$T,Trabajo!$E:$E,'Trab_Sectores_productivos (2)'!DO$1,Trabajo!$C:$C,'Trab_Sectores_productivos (2)'!$C47,Trabajo!$A:$A,'Trab_Sectores_productivos (2)'!$A47),2)</f>
        <v>0.15</v>
      </c>
      <c r="BW47" s="340">
        <f>ROUND(SUMIFS(Trabajo!$T:$T,Trabajo!$E:$E,'Trab_Sectores_productivos (2)'!DP$1,Trabajo!$C:$C,'Trab_Sectores_productivos (2)'!$C47,Trabajo!$A:$A,'Trab_Sectores_productivos (2)'!$A47),2)</f>
        <v>0.05</v>
      </c>
      <c r="BX47" s="340">
        <f>ROUND(SUMIFS(Trabajo!$T:$T,Trabajo!$E:$E,'Trab_Sectores_productivos (2)'!DQ$1,Trabajo!$C:$C,'Trab_Sectores_productivos (2)'!$C47,Trabajo!$A:$A,'Trab_Sectores_productivos (2)'!$A47),2)</f>
        <v>0.12</v>
      </c>
      <c r="BY47" s="340">
        <f>ROUND(SUMIFS(Trabajo!$T:$T,Trabajo!$E:$E,'Trab_Sectores_productivos (2)'!DR$1,Trabajo!$C:$C,'Trab_Sectores_productivos (2)'!$C47,Trabajo!$A:$A,'Trab_Sectores_productivos (2)'!$A47),2)</f>
        <v>0.02</v>
      </c>
      <c r="BZ47" s="340">
        <f>ROUND(SUMIFS(Trabajo!$T:$T,Trabajo!$E:$E,'Trab_Sectores_productivos (2)'!DS$1,Trabajo!$C:$C,'Trab_Sectores_productivos (2)'!$C47,Trabajo!$A:$A,'Trab_Sectores_productivos (2)'!$A47),2)</f>
        <v>0.02</v>
      </c>
      <c r="CA47" s="341">
        <f>ROUND(SUMIFS(Trabajo!$U:$U,Trabajo!$E:$E,'Trab_Sectores_productivos (2)'!DE$1,Trabajo!$C:$C,'Trab_Sectores_productivos (2)'!$C47,Trabajo!$A:$A,'Trab_Sectores_productivos (2)'!$A47),2)</f>
        <v>23.26</v>
      </c>
      <c r="CB47" s="341">
        <f>ROUND(SUMIFS(Trabajo!$U:$U,Trabajo!$E:$E,'Trab_Sectores_productivos (2)'!DF$1,Trabajo!$C:$C,'Trab_Sectores_productivos (2)'!$C47,Trabajo!$A:$A,'Trab_Sectores_productivos (2)'!$A47),2)</f>
        <v>1.52</v>
      </c>
      <c r="CC47" s="341">
        <f>ROUND(SUMIFS(Trabajo!$U:$U,Trabajo!$E:$E,'Trab_Sectores_productivos (2)'!DG$1,Trabajo!$C:$C,'Trab_Sectores_productivos (2)'!$C47,Trabajo!$A:$A,'Trab_Sectores_productivos (2)'!$A47),2)</f>
        <v>4.79</v>
      </c>
      <c r="CD47" s="341">
        <f>ROUND(SUMIFS(Trabajo!$U:$U,Trabajo!$E:$E,'Trab_Sectores_productivos (2)'!DH$1,Trabajo!$C:$C,'Trab_Sectores_productivos (2)'!$C47,Trabajo!$A:$A,'Trab_Sectores_productivos (2)'!$A47),2)</f>
        <v>7.12</v>
      </c>
      <c r="CE47" s="341">
        <f>ROUND(SUMIFS(Trabajo!$U:$U,Trabajo!$E:$E,'Trab_Sectores_productivos (2)'!DI$1,Trabajo!$C:$C,'Trab_Sectores_productivos (2)'!$C47,Trabajo!$A:$A,'Trab_Sectores_productivos (2)'!$A47),2)</f>
        <v>2.64</v>
      </c>
      <c r="CF47" s="341">
        <f>ROUND(SUMIFS(Trabajo!$U:$U,Trabajo!$E:$E,'Trab_Sectores_productivos (2)'!DJ$1,Trabajo!$C:$C,'Trab_Sectores_productivos (2)'!$C47,Trabajo!$A:$A,'Trab_Sectores_productivos (2)'!$A47),2)</f>
        <v>9.1</v>
      </c>
      <c r="CG47" s="341">
        <f>ROUND(SUMIFS(Trabajo!$U:$U,Trabajo!$E:$E,'Trab_Sectores_productivos (2)'!DK$1,Trabajo!$C:$C,'Trab_Sectores_productivos (2)'!$C47,Trabajo!$A:$A,'Trab_Sectores_productivos (2)'!$A47),2)</f>
        <v>20.079999999999998</v>
      </c>
      <c r="CH47" s="341">
        <f>ROUND(SUMIFS(Trabajo!$U:$U,Trabajo!$E:$E,'Trab_Sectores_productivos (2)'!DL$1,Trabajo!$C:$C,'Trab_Sectores_productivos (2)'!$C47,Trabajo!$A:$A,'Trab_Sectores_productivos (2)'!$A47),2)</f>
        <v>84.22</v>
      </c>
      <c r="CI47" s="341">
        <f>ROUND(SUMIFS(Trabajo!$U:$U,Trabajo!$E:$E,'Trab_Sectores_productivos (2)'!DM$1,Trabajo!$C:$C,'Trab_Sectores_productivos (2)'!$C47,Trabajo!$A:$A,'Trab_Sectores_productivos (2)'!$A47),2)</f>
        <v>10.1</v>
      </c>
      <c r="CJ47" s="341">
        <f>ROUND(SUMIFS(Trabajo!$U:$U,Trabajo!$E:$E,'Trab_Sectores_productivos (2)'!DN$1,Trabajo!$C:$C,'Trab_Sectores_productivos (2)'!$C47,Trabajo!$A:$A,'Trab_Sectores_productivos (2)'!$A47),2)</f>
        <v>11.41</v>
      </c>
      <c r="CK47" s="341">
        <f>ROUND(SUMIFS(Trabajo!$U:$U,Trabajo!$E:$E,'Trab_Sectores_productivos (2)'!DO$1,Trabajo!$C:$C,'Trab_Sectores_productivos (2)'!$C47,Trabajo!$A:$A,'Trab_Sectores_productivos (2)'!$A47),2)</f>
        <v>13.49</v>
      </c>
      <c r="CL47" s="341">
        <f>ROUND(SUMIFS(Trabajo!$U:$U,Trabajo!$E:$E,'Trab_Sectores_productivos (2)'!DP$1,Trabajo!$C:$C,'Trab_Sectores_productivos (2)'!$C47,Trabajo!$A:$A,'Trab_Sectores_productivos (2)'!$A47),2)</f>
        <v>4.72</v>
      </c>
      <c r="CM47" s="341">
        <f>ROUND(SUMIFS(Trabajo!$U:$U,Trabajo!$E:$E,'Trab_Sectores_productivos (2)'!DQ$1,Trabajo!$C:$C,'Trab_Sectores_productivos (2)'!$C47,Trabajo!$A:$A,'Trab_Sectores_productivos (2)'!$A47),2)</f>
        <v>10.66</v>
      </c>
      <c r="CN47" s="341">
        <f>ROUND(SUMIFS(Trabajo!$U:$U,Trabajo!$E:$E,'Trab_Sectores_productivos (2)'!DR$1,Trabajo!$C:$C,'Trab_Sectores_productivos (2)'!$C47,Trabajo!$A:$A,'Trab_Sectores_productivos (2)'!$A47),2)</f>
        <v>1.87</v>
      </c>
      <c r="CO47" s="341">
        <f>ROUND(SUMIFS(Trabajo!$U:$U,Trabajo!$E:$E,'Trab_Sectores_productivos (2)'!DS$1,Trabajo!$C:$C,'Trab_Sectores_productivos (2)'!$C47,Trabajo!$A:$A,'Trab_Sectores_productivos (2)'!$A47),2)</f>
        <v>2.0099999999999998</v>
      </c>
      <c r="CP47" s="340">
        <f>ROUND(SUMIFS(Trabajo!$V:$V,Trabajo!$E:$E,'Trab_Sectores_productivos (2)'!DE$1,Trabajo!$C:$C,'Trab_Sectores_productivos (2)'!$C47,Trabajo!$A:$A,'Trab_Sectores_productivos (2)'!$A47),2)</f>
        <v>2.19</v>
      </c>
      <c r="CQ47" s="340">
        <f>ROUND(SUMIFS(Trabajo!$V:$V,Trabajo!$E:$E,'Trab_Sectores_productivos (2)'!DF$1,Trabajo!$C:$C,'Trab_Sectores_productivos (2)'!$C47,Trabajo!$A:$A,'Trab_Sectores_productivos (2)'!$A47),2)</f>
        <v>0.14000000000000001</v>
      </c>
      <c r="CR47" s="340">
        <f>ROUND(SUMIFS(Trabajo!$V:$V,Trabajo!$E:$E,'Trab_Sectores_productivos (2)'!DG$1,Trabajo!$C:$C,'Trab_Sectores_productivos (2)'!$C47,Trabajo!$A:$A,'Trab_Sectores_productivos (2)'!$A47),2)</f>
        <v>0.45</v>
      </c>
      <c r="CS47" s="340">
        <f>ROUND(SUMIFS(Trabajo!$V:$V,Trabajo!$E:$E,'Trab_Sectores_productivos (2)'!DH$1,Trabajo!$C:$C,'Trab_Sectores_productivos (2)'!$C47,Trabajo!$A:$A,'Trab_Sectores_productivos (2)'!$A47),2)</f>
        <v>0.67</v>
      </c>
      <c r="CT47" s="340">
        <f>ROUND(SUMIFS(Trabajo!$V:$V,Trabajo!$E:$E,'Trab_Sectores_productivos (2)'!DI$1,Trabajo!$C:$C,'Trab_Sectores_productivos (2)'!$C47,Trabajo!$A:$A,'Trab_Sectores_productivos (2)'!$A47),2)</f>
        <v>0.25</v>
      </c>
      <c r="CU47" s="340">
        <f>ROUND(SUMIFS(Trabajo!$V:$V,Trabajo!$E:$E,'Trab_Sectores_productivos (2)'!DJ$1,Trabajo!$C:$C,'Trab_Sectores_productivos (2)'!$C47,Trabajo!$A:$A,'Trab_Sectores_productivos (2)'!$A47),2)</f>
        <v>0.86</v>
      </c>
      <c r="CV47" s="340">
        <f>ROUND(SUMIFS(Trabajo!$V:$V,Trabajo!$E:$E,'Trab_Sectores_productivos (2)'!DK$1,Trabajo!$C:$C,'Trab_Sectores_productivos (2)'!$C47,Trabajo!$A:$A,'Trab_Sectores_productivos (2)'!$A47),2)</f>
        <v>1.89</v>
      </c>
      <c r="CW47" s="340">
        <f>ROUND(SUMIFS(Trabajo!$V:$V,Trabajo!$E:$E,'Trab_Sectores_productivos (2)'!DL$1,Trabajo!$C:$C,'Trab_Sectores_productivos (2)'!$C47,Trabajo!$A:$A,'Trab_Sectores_productivos (2)'!$A47),2)</f>
        <v>7.92</v>
      </c>
      <c r="CX47" s="340">
        <f>ROUND(SUMIFS(Trabajo!$V:$V,Trabajo!$E:$E,'Trab_Sectores_productivos (2)'!DM$1,Trabajo!$C:$C,'Trab_Sectores_productivos (2)'!$C47,Trabajo!$A:$A,'Trab_Sectores_productivos (2)'!$A47),2)</f>
        <v>0.95</v>
      </c>
      <c r="CY47" s="340">
        <f>ROUND(SUMIFS(Trabajo!$V:$V,Trabajo!$E:$E,'Trab_Sectores_productivos (2)'!DN$1,Trabajo!$C:$C,'Trab_Sectores_productivos (2)'!$C47,Trabajo!$A:$A,'Trab_Sectores_productivos (2)'!$A47),2)</f>
        <v>1.07</v>
      </c>
      <c r="CZ47" s="340">
        <f>ROUND(SUMIFS(Trabajo!$V:$V,Trabajo!$E:$E,'Trab_Sectores_productivos (2)'!DO$1,Trabajo!$C:$C,'Trab_Sectores_productivos (2)'!$C47,Trabajo!$A:$A,'Trab_Sectores_productivos (2)'!$A47),2)</f>
        <v>1.27</v>
      </c>
      <c r="DA47" s="340">
        <f>ROUND(SUMIFS(Trabajo!$V:$V,Trabajo!$E:$E,'Trab_Sectores_productivos (2)'!DP$1,Trabajo!$C:$C,'Trab_Sectores_productivos (2)'!$C47,Trabajo!$A:$A,'Trab_Sectores_productivos (2)'!$A47),2)</f>
        <v>0.44</v>
      </c>
      <c r="DB47" s="340">
        <f>ROUND(SUMIFS(Trabajo!$V:$V,Trabajo!$E:$E,'Trab_Sectores_productivos (2)'!DQ$1,Trabajo!$C:$C,'Trab_Sectores_productivos (2)'!$C47,Trabajo!$A:$A,'Trab_Sectores_productivos (2)'!$A47),2)</f>
        <v>1</v>
      </c>
      <c r="DC47" s="340">
        <f>ROUND(SUMIFS(Trabajo!$V:$V,Trabajo!$E:$E,'Trab_Sectores_productivos (2)'!DR$1,Trabajo!$C:$C,'Trab_Sectores_productivos (2)'!$C47,Trabajo!$A:$A,'Trab_Sectores_productivos (2)'!$A47),2)</f>
        <v>0.18</v>
      </c>
      <c r="DD47" s="340">
        <f>ROUND(SUMIFS(Trabajo!$V:$V,Trabajo!$E:$E,'Trab_Sectores_productivos (2)'!DS$1,Trabajo!$C:$C,'Trab_Sectores_productivos (2)'!$C47,Trabajo!$A:$A,'Trab_Sectores_productivos (2)'!$A47),2)</f>
        <v>0.19</v>
      </c>
    </row>
    <row r="48" spans="1:108">
      <c r="A48" s="137">
        <v>2016</v>
      </c>
      <c r="B48" s="137">
        <v>11</v>
      </c>
      <c r="C48" s="137" t="s">
        <v>129</v>
      </c>
      <c r="D48" s="340">
        <f>ROUND(SUMIFS(Trabajo!$P:$P,Trabajo!$E:$E,'Trab_Sectores_productivos (2)'!DE$1,Trabajo!$C:$C,'Trab_Sectores_productivos (2)'!$C48,Trabajo!$A:$A,'Trab_Sectores_productivos (2)'!$A48),2)</f>
        <v>26.35</v>
      </c>
      <c r="E48" s="340">
        <f>ROUND(SUMIFS(Trabajo!$P:$P,Trabajo!$E:$E,'Trab_Sectores_productivos (2)'!DF$1,Trabajo!$C:$C,'Trab_Sectores_productivos (2)'!$C48,Trabajo!$A:$A,'Trab_Sectores_productivos (2)'!$A48),2)</f>
        <v>1.94</v>
      </c>
      <c r="F48" s="340">
        <f>ROUND(SUMIFS(Trabajo!$P:$P,Trabajo!$E:$E,'Trab_Sectores_productivos (2)'!DG$1,Trabajo!$C:$C,'Trab_Sectores_productivos (2)'!$C48,Trabajo!$A:$A,'Trab_Sectores_productivos (2)'!$A48),2)</f>
        <v>5.8</v>
      </c>
      <c r="G48" s="340">
        <f>ROUND(SUMIFS(Trabajo!$P:$P,Trabajo!$E:$E,'Trab_Sectores_productivos (2)'!DH$1,Trabajo!$C:$C,'Trab_Sectores_productivos (2)'!$C48,Trabajo!$A:$A,'Trab_Sectores_productivos (2)'!$A48),2)</f>
        <v>9.09</v>
      </c>
      <c r="H48" s="340">
        <f>ROUND(SUMIFS(Trabajo!$P:$P,Trabajo!$E:$E,'Trab_Sectores_productivos (2)'!DI$1,Trabajo!$C:$C,'Trab_Sectores_productivos (2)'!$C48,Trabajo!$A:$A,'Trab_Sectores_productivos (2)'!$A48),2)</f>
        <v>2.86</v>
      </c>
      <c r="I48" s="340">
        <f>ROUND(SUMIFS(Trabajo!$P:$P,Trabajo!$E:$E,'Trab_Sectores_productivos (2)'!DJ$1,Trabajo!$C:$C,'Trab_Sectores_productivos (2)'!$C48,Trabajo!$A:$A,'Trab_Sectores_productivos (2)'!$A48),2)</f>
        <v>9.07</v>
      </c>
      <c r="J48" s="340">
        <f>ROUND(SUMIFS(Trabajo!$P:$P,Trabajo!$E:$E,'Trab_Sectores_productivos (2)'!DK$1,Trabajo!$C:$C,'Trab_Sectores_productivos (2)'!$C48,Trabajo!$A:$A,'Trab_Sectores_productivos (2)'!$A48),2)</f>
        <v>24.81</v>
      </c>
      <c r="K48" s="340">
        <f>ROUND(SUMIFS(Trabajo!$P:$P,Trabajo!$E:$E,'Trab_Sectores_productivos (2)'!DL$1,Trabajo!$C:$C,'Trab_Sectores_productivos (2)'!$C48,Trabajo!$A:$A,'Trab_Sectores_productivos (2)'!$A48),2)</f>
        <v>102.9</v>
      </c>
      <c r="L48" s="340">
        <f>ROUND(SUMIFS(Trabajo!$P:$P,Trabajo!$E:$E,'Trab_Sectores_productivos (2)'!DM$1,Trabajo!$C:$C,'Trab_Sectores_productivos (2)'!$C48,Trabajo!$A:$A,'Trab_Sectores_productivos (2)'!$A48),2)</f>
        <v>10.55</v>
      </c>
      <c r="M48" s="340">
        <f>ROUND(SUMIFS(Trabajo!$P:$P,Trabajo!$E:$E,'Trab_Sectores_productivos (2)'!DN$1,Trabajo!$C:$C,'Trab_Sectores_productivos (2)'!$C48,Trabajo!$A:$A,'Trab_Sectores_productivos (2)'!$A48),2)</f>
        <v>14.32</v>
      </c>
      <c r="N48" s="340">
        <f>ROUND(SUMIFS(Trabajo!$P:$P,Trabajo!$E:$E,'Trab_Sectores_productivos (2)'!DO$1,Trabajo!$C:$C,'Trab_Sectores_productivos (2)'!$C48,Trabajo!$A:$A,'Trab_Sectores_productivos (2)'!$A48),2)</f>
        <v>16.989999999999998</v>
      </c>
      <c r="O48" s="340">
        <f>ROUND(SUMIFS(Trabajo!$P:$P,Trabajo!$E:$E,'Trab_Sectores_productivos (2)'!DP$1,Trabajo!$C:$C,'Trab_Sectores_productivos (2)'!$C48,Trabajo!$A:$A,'Trab_Sectores_productivos (2)'!$A48),2)</f>
        <v>5.37</v>
      </c>
      <c r="P48" s="340">
        <f>ROUND(SUMIFS(Trabajo!$P:$P,Trabajo!$E:$E,'Trab_Sectores_productivos (2)'!DQ$1,Trabajo!$C:$C,'Trab_Sectores_productivos (2)'!$C48,Trabajo!$A:$A,'Trab_Sectores_productivos (2)'!$A48),2)</f>
        <v>11.72</v>
      </c>
      <c r="Q48" s="340">
        <f>ROUND(SUMIFS(Trabajo!$P:$P,Trabajo!$E:$E,'Trab_Sectores_productivos (2)'!DR$1,Trabajo!$C:$C,'Trab_Sectores_productivos (2)'!$C48,Trabajo!$A:$A,'Trab_Sectores_productivos (2)'!$A48),2)</f>
        <v>1.99</v>
      </c>
      <c r="R48" s="340">
        <f>ROUND(SUMIFS(Trabajo!$P:$P,Trabajo!$E:$E,'Trab_Sectores_productivos (2)'!DS$1,Trabajo!$C:$C,'Trab_Sectores_productivos (2)'!$C48,Trabajo!$A:$A,'Trab_Sectores_productivos (2)'!$A48),2)</f>
        <v>2.2799999999999998</v>
      </c>
      <c r="S48" s="341">
        <f>ROUND(SUMIFS(Trabajo!$Q:$Q,Trabajo!$E:$E,'Trab_Sectores_productivos (2)'!DE$1,Trabajo!$C:$C,'Trab_Sectores_productivos (2)'!$C48,Trabajo!$A:$A,'Trab_Sectores_productivos (2)'!$A48),2)</f>
        <v>12.13</v>
      </c>
      <c r="T48" s="341">
        <f>ROUND(SUMIFS(Trabajo!$Q:$Q,Trabajo!$E:$E,'Trab_Sectores_productivos (2)'!DF$1,Trabajo!$C:$C,'Trab_Sectores_productivos (2)'!$C48,Trabajo!$A:$A,'Trab_Sectores_productivos (2)'!$A48),2)</f>
        <v>0.89</v>
      </c>
      <c r="U48" s="341">
        <f>ROUND(SUMIFS(Trabajo!$Q:$Q,Trabajo!$E:$E,'Trab_Sectores_productivos (2)'!DG$1,Trabajo!$C:$C,'Trab_Sectores_productivos (2)'!$C48,Trabajo!$A:$A,'Trab_Sectores_productivos (2)'!$A48),2)</f>
        <v>2.67</v>
      </c>
      <c r="V48" s="341">
        <f>ROUND(SUMIFS(Trabajo!$Q:$Q,Trabajo!$E:$E,'Trab_Sectores_productivos (2)'!DH$1,Trabajo!$C:$C,'Trab_Sectores_productivos (2)'!$C48,Trabajo!$A:$A,'Trab_Sectores_productivos (2)'!$A48),2)</f>
        <v>4.18</v>
      </c>
      <c r="W48" s="341">
        <f>ROUND(SUMIFS(Trabajo!$Q:$Q,Trabajo!$E:$E,'Trab_Sectores_productivos (2)'!DI$1,Trabajo!$C:$C,'Trab_Sectores_productivos (2)'!$C48,Trabajo!$A:$A,'Trab_Sectores_productivos (2)'!$A48),2)</f>
        <v>1.32</v>
      </c>
      <c r="X48" s="341">
        <f>ROUND(SUMIFS(Trabajo!$Q:$Q,Trabajo!$E:$E,'Trab_Sectores_productivos (2)'!DJ$1,Trabajo!$C:$C,'Trab_Sectores_productivos (2)'!$C48,Trabajo!$A:$A,'Trab_Sectores_productivos (2)'!$A48),2)</f>
        <v>4.17</v>
      </c>
      <c r="Y48" s="341">
        <f>ROUND(SUMIFS(Trabajo!$Q:$Q,Trabajo!$E:$E,'Trab_Sectores_productivos (2)'!DK$1,Trabajo!$C:$C,'Trab_Sectores_productivos (2)'!$C48,Trabajo!$A:$A,'Trab_Sectores_productivos (2)'!$A48),2)</f>
        <v>11.41</v>
      </c>
      <c r="Z48" s="341">
        <f>ROUND(SUMIFS(Trabajo!$Q:$Q,Trabajo!$E:$E,'Trab_Sectores_productivos (2)'!DL$1,Trabajo!$C:$C,'Trab_Sectores_productivos (2)'!$C48,Trabajo!$A:$A,'Trab_Sectores_productivos (2)'!$A48),2)</f>
        <v>47.35</v>
      </c>
      <c r="AA48" s="341">
        <f>ROUND(SUMIFS(Trabajo!$Q:$Q,Trabajo!$E:$E,'Trab_Sectores_productivos (2)'!DM$1,Trabajo!$C:$C,'Trab_Sectores_productivos (2)'!$C48,Trabajo!$A:$A,'Trab_Sectores_productivos (2)'!$A48),2)</f>
        <v>4.8600000000000003</v>
      </c>
      <c r="AB48" s="341">
        <f>ROUND(SUMIFS(Trabajo!$Q:$Q,Trabajo!$E:$E,'Trab_Sectores_productivos (2)'!DN$1,Trabajo!$C:$C,'Trab_Sectores_productivos (2)'!$C48,Trabajo!$A:$A,'Trab_Sectores_productivos (2)'!$A48),2)</f>
        <v>6.59</v>
      </c>
      <c r="AC48" s="341">
        <f>ROUND(SUMIFS(Trabajo!$Q:$Q,Trabajo!$E:$E,'Trab_Sectores_productivos (2)'!DO$1,Trabajo!$C:$C,'Trab_Sectores_productivos (2)'!$C48,Trabajo!$A:$A,'Trab_Sectores_productivos (2)'!$A48),2)</f>
        <v>7.82</v>
      </c>
      <c r="AD48" s="341">
        <f>ROUND(SUMIFS(Trabajo!$Q:$Q,Trabajo!$E:$E,'Trab_Sectores_productivos (2)'!DP$1,Trabajo!$C:$C,'Trab_Sectores_productivos (2)'!$C48,Trabajo!$A:$A,'Trab_Sectores_productivos (2)'!$A48),2)</f>
        <v>2.4700000000000002</v>
      </c>
      <c r="AE48" s="341">
        <f>ROUND(SUMIFS(Trabajo!$Q:$Q,Trabajo!$E:$E,'Trab_Sectores_productivos (2)'!DQ$1,Trabajo!$C:$C,'Trab_Sectores_productivos (2)'!$C48,Trabajo!$A:$A,'Trab_Sectores_productivos (2)'!$A48),2)</f>
        <v>5.39</v>
      </c>
      <c r="AF48" s="341">
        <f>ROUND(SUMIFS(Trabajo!$Q:$Q,Trabajo!$E:$E,'Trab_Sectores_productivos (2)'!DR$1,Trabajo!$C:$C,'Trab_Sectores_productivos (2)'!$C48,Trabajo!$A:$A,'Trab_Sectores_productivos (2)'!$A48),2)</f>
        <v>0.92</v>
      </c>
      <c r="AG48" s="341">
        <f>ROUND(SUMIFS(Trabajo!$Q:$Q,Trabajo!$E:$E,'Trab_Sectores_productivos (2)'!DS$1,Trabajo!$C:$C,'Trab_Sectores_productivos (2)'!$C48,Trabajo!$A:$A,'Trab_Sectores_productivos (2)'!$A48),2)</f>
        <v>1.05</v>
      </c>
      <c r="AH48" s="340">
        <f>ROUND(SUMIFS(Trabajo!$R:$R,Trabajo!$E:$E,'Trab_Sectores_productivos (2)'!DE$1,Trabajo!$C:$C,'Trab_Sectores_productivos (2)'!$C48,Trabajo!$A:$A,'Trab_Sectores_productivos (2)'!$A48),2)</f>
        <v>10.050000000000001</v>
      </c>
      <c r="AI48" s="340">
        <f>ROUND(SUMIFS(Trabajo!$R:$R,Trabajo!$E:$E,'Trab_Sectores_productivos (2)'!DF$1,Trabajo!$C:$C,'Trab_Sectores_productivos (2)'!$C48,Trabajo!$A:$A,'Trab_Sectores_productivos (2)'!$A48),2)</f>
        <v>0.74</v>
      </c>
      <c r="AJ48" s="340">
        <f>ROUND(SUMIFS(Trabajo!$R:$R,Trabajo!$E:$E,'Trab_Sectores_productivos (2)'!DG$1,Trabajo!$C:$C,'Trab_Sectores_productivos (2)'!$C48,Trabajo!$A:$A,'Trab_Sectores_productivos (2)'!$A48),2)</f>
        <v>2.21</v>
      </c>
      <c r="AK48" s="340">
        <f>ROUND(SUMIFS(Trabajo!$R:$R,Trabajo!$E:$E,'Trab_Sectores_productivos (2)'!DH$1,Trabajo!$C:$C,'Trab_Sectores_productivos (2)'!$C48,Trabajo!$A:$A,'Trab_Sectores_productivos (2)'!$A48),2)</f>
        <v>3.47</v>
      </c>
      <c r="AL48" s="340">
        <f>ROUND(SUMIFS(Trabajo!$R:$R,Trabajo!$E:$E,'Trab_Sectores_productivos (2)'!DI$1,Trabajo!$C:$C,'Trab_Sectores_productivos (2)'!$C48,Trabajo!$A:$A,'Trab_Sectores_productivos (2)'!$A48),2)</f>
        <v>1.0900000000000001</v>
      </c>
      <c r="AM48" s="340">
        <f>ROUND(SUMIFS(Trabajo!$R:$R,Trabajo!$E:$E,'Trab_Sectores_productivos (2)'!DJ$1,Trabajo!$C:$C,'Trab_Sectores_productivos (2)'!$C48,Trabajo!$A:$A,'Trab_Sectores_productivos (2)'!$A48),2)</f>
        <v>3.46</v>
      </c>
      <c r="AN48" s="340">
        <f>ROUND(SUMIFS(Trabajo!$R:$R,Trabajo!$E:$E,'Trab_Sectores_productivos (2)'!DK$1,Trabajo!$C:$C,'Trab_Sectores_productivos (2)'!$C48,Trabajo!$A:$A,'Trab_Sectores_productivos (2)'!$A48),2)</f>
        <v>9.4600000000000009</v>
      </c>
      <c r="AO48" s="340">
        <f>ROUND(SUMIFS(Trabajo!$R:$R,Trabajo!$E:$E,'Trab_Sectores_productivos (2)'!DL$1,Trabajo!$C:$C,'Trab_Sectores_productivos (2)'!$C48,Trabajo!$A:$A,'Trab_Sectores_productivos (2)'!$A48),2)</f>
        <v>39.26</v>
      </c>
      <c r="AP48" s="340">
        <f>ROUND(SUMIFS(Trabajo!$R:$R,Trabajo!$E:$E,'Trab_Sectores_productivos (2)'!DM$1,Trabajo!$C:$C,'Trab_Sectores_productivos (2)'!$C48,Trabajo!$A:$A,'Trab_Sectores_productivos (2)'!$A48),2)</f>
        <v>4.03</v>
      </c>
      <c r="AQ48" s="340">
        <f>ROUND(SUMIFS(Trabajo!$R:$R,Trabajo!$E:$E,'Trab_Sectores_productivos (2)'!DN$1,Trabajo!$C:$C,'Trab_Sectores_productivos (2)'!$C48,Trabajo!$A:$A,'Trab_Sectores_productivos (2)'!$A48),2)</f>
        <v>5.46</v>
      </c>
      <c r="AR48" s="340">
        <f>ROUND(SUMIFS(Trabajo!$R:$R,Trabajo!$E:$E,'Trab_Sectores_productivos (2)'!DO$1,Trabajo!$C:$C,'Trab_Sectores_productivos (2)'!$C48,Trabajo!$A:$A,'Trab_Sectores_productivos (2)'!$A48),2)</f>
        <v>6.48</v>
      </c>
      <c r="AS48" s="340">
        <f>ROUND(SUMIFS(Trabajo!$R:$R,Trabajo!$E:$E,'Trab_Sectores_productivos (2)'!DP$1,Trabajo!$C:$C,'Trab_Sectores_productivos (2)'!$C48,Trabajo!$A:$A,'Trab_Sectores_productivos (2)'!$A48),2)</f>
        <v>2.0499999999999998</v>
      </c>
      <c r="AT48" s="340">
        <f>ROUND(SUMIFS(Trabajo!$R:$R,Trabajo!$E:$E,'Trab_Sectores_productivos (2)'!DQ$1,Trabajo!$C:$C,'Trab_Sectores_productivos (2)'!$C48,Trabajo!$A:$A,'Trab_Sectores_productivos (2)'!$A48),2)</f>
        <v>4.47</v>
      </c>
      <c r="AU48" s="340">
        <f>ROUND(SUMIFS(Trabajo!$R:$R,Trabajo!$E:$E,'Trab_Sectores_productivos (2)'!DR$1,Trabajo!$C:$C,'Trab_Sectores_productivos (2)'!$C48,Trabajo!$A:$A,'Trab_Sectores_productivos (2)'!$A48),2)</f>
        <v>0.76</v>
      </c>
      <c r="AV48" s="340">
        <f>ROUND(SUMIFS(Trabajo!$R:$R,Trabajo!$E:$E,'Trab_Sectores_productivos (2)'!DS$1,Trabajo!$C:$C,'Trab_Sectores_productivos (2)'!$C48,Trabajo!$A:$A,'Trab_Sectores_productivos (2)'!$A48),2)</f>
        <v>0.87</v>
      </c>
      <c r="AW48" s="341">
        <f>ROUND(SUMIFS(Trabajo!$S:$S,Trabajo!$E:$E,'Trab_Sectores_productivos (2)'!DE$1,Trabajo!$C:$C,'Trab_Sectores_productivos (2)'!$C48,Trabajo!$A:$A,'Trab_Sectores_productivos (2)'!$A48),2)</f>
        <v>0.66</v>
      </c>
      <c r="AX48" s="341">
        <f>ROUND(SUMIFS(Trabajo!$S:$S,Trabajo!$E:$E,'Trab_Sectores_productivos (2)'!DF$1,Trabajo!$C:$C,'Trab_Sectores_productivos (2)'!$C48,Trabajo!$A:$A,'Trab_Sectores_productivos (2)'!$A48),2)</f>
        <v>0.05</v>
      </c>
      <c r="AY48" s="341">
        <f>ROUND(SUMIFS(Trabajo!$S:$S,Trabajo!$E:$E,'Trab_Sectores_productivos (2)'!DG$1,Trabajo!$C:$C,'Trab_Sectores_productivos (2)'!$C48,Trabajo!$A:$A,'Trab_Sectores_productivos (2)'!$A48),2)</f>
        <v>0.14000000000000001</v>
      </c>
      <c r="AZ48" s="341">
        <f>ROUND(SUMIFS(Trabajo!$S:$S,Trabajo!$E:$E,'Trab_Sectores_productivos (2)'!DH$1,Trabajo!$C:$C,'Trab_Sectores_productivos (2)'!$C48,Trabajo!$A:$A,'Trab_Sectores_productivos (2)'!$A48),2)</f>
        <v>0.23</v>
      </c>
      <c r="BA48" s="341">
        <f>ROUND(SUMIFS(Trabajo!$S:$S,Trabajo!$E:$E,'Trab_Sectores_productivos (2)'!DI$1,Trabajo!$C:$C,'Trab_Sectores_productivos (2)'!$C48,Trabajo!$A:$A,'Trab_Sectores_productivos (2)'!$A48),2)</f>
        <v>7.0000000000000007E-2</v>
      </c>
      <c r="BB48" s="341">
        <f>ROUND(SUMIFS(Trabajo!$S:$S,Trabajo!$E:$E,'Trab_Sectores_productivos (2)'!DJ$1,Trabajo!$C:$C,'Trab_Sectores_productivos (2)'!$C48,Trabajo!$A:$A,'Trab_Sectores_productivos (2)'!$A48),2)</f>
        <v>0.23</v>
      </c>
      <c r="BC48" s="341">
        <f>ROUND(SUMIFS(Trabajo!$S:$S,Trabajo!$E:$E,'Trab_Sectores_productivos (2)'!DK$1,Trabajo!$C:$C,'Trab_Sectores_productivos (2)'!$C48,Trabajo!$A:$A,'Trab_Sectores_productivos (2)'!$A48),2)</f>
        <v>0.62</v>
      </c>
      <c r="BD48" s="341">
        <f>ROUND(SUMIFS(Trabajo!$S:$S,Trabajo!$E:$E,'Trab_Sectores_productivos (2)'!DL$1,Trabajo!$C:$C,'Trab_Sectores_productivos (2)'!$C48,Trabajo!$A:$A,'Trab_Sectores_productivos (2)'!$A48),2)</f>
        <v>2.56</v>
      </c>
      <c r="BE48" s="341">
        <f>ROUND(SUMIFS(Trabajo!$S:$S,Trabajo!$E:$E,'Trab_Sectores_productivos (2)'!DM$1,Trabajo!$C:$C,'Trab_Sectores_productivos (2)'!$C48,Trabajo!$A:$A,'Trab_Sectores_productivos (2)'!$A48),2)</f>
        <v>0.26</v>
      </c>
      <c r="BF48" s="341">
        <f>ROUND(SUMIFS(Trabajo!$S:$S,Trabajo!$E:$E,'Trab_Sectores_productivos (2)'!DN$1,Trabajo!$C:$C,'Trab_Sectores_productivos (2)'!$C48,Trabajo!$A:$A,'Trab_Sectores_productivos (2)'!$A48),2)</f>
        <v>0.36</v>
      </c>
      <c r="BG48" s="341">
        <f>ROUND(SUMIFS(Trabajo!$S:$S,Trabajo!$E:$E,'Trab_Sectores_productivos (2)'!DO$1,Trabajo!$C:$C,'Trab_Sectores_productivos (2)'!$C48,Trabajo!$A:$A,'Trab_Sectores_productivos (2)'!$A48),2)</f>
        <v>0.42</v>
      </c>
      <c r="BH48" s="341">
        <f>ROUND(SUMIFS(Trabajo!$S:$S,Trabajo!$E:$E,'Trab_Sectores_productivos (2)'!DP$1,Trabajo!$C:$C,'Trab_Sectores_productivos (2)'!$C48,Trabajo!$A:$A,'Trab_Sectores_productivos (2)'!$A48),2)</f>
        <v>0.13</v>
      </c>
      <c r="BI48" s="341">
        <f>ROUND(SUMIFS(Trabajo!$S:$S,Trabajo!$E:$E,'Trab_Sectores_productivos (2)'!DQ$1,Trabajo!$C:$C,'Trab_Sectores_productivos (2)'!$C48,Trabajo!$A:$A,'Trab_Sectores_productivos (2)'!$A48),2)</f>
        <v>0.28999999999999998</v>
      </c>
      <c r="BJ48" s="341">
        <f>ROUND(SUMIFS(Trabajo!$S:$S,Trabajo!$E:$E,'Trab_Sectores_productivos (2)'!DR$1,Trabajo!$C:$C,'Trab_Sectores_productivos (2)'!$C48,Trabajo!$A:$A,'Trab_Sectores_productivos (2)'!$A48),2)</f>
        <v>0.05</v>
      </c>
      <c r="BK48" s="341">
        <f>ROUND(SUMIFS(Trabajo!$S:$S,Trabajo!$E:$E,'Trab_Sectores_productivos (2)'!DS$1,Trabajo!$C:$C,'Trab_Sectores_productivos (2)'!$C48,Trabajo!$A:$A,'Trab_Sectores_productivos (2)'!$A48),2)</f>
        <v>0.06</v>
      </c>
      <c r="BL48" s="340">
        <f>ROUND(SUMIFS(Trabajo!$T:$T,Trabajo!$E:$E,'Trab_Sectores_productivos (2)'!DE$1,Trabajo!$C:$C,'Trab_Sectores_productivos (2)'!$C48,Trabajo!$A:$A,'Trab_Sectores_productivos (2)'!$A48),2)</f>
        <v>0.25</v>
      </c>
      <c r="BM48" s="340">
        <f>ROUND(SUMIFS(Trabajo!$T:$T,Trabajo!$E:$E,'Trab_Sectores_productivos (2)'!DF$1,Trabajo!$C:$C,'Trab_Sectores_productivos (2)'!$C48,Trabajo!$A:$A,'Trab_Sectores_productivos (2)'!$A48),2)</f>
        <v>0.02</v>
      </c>
      <c r="BN48" s="340">
        <f>ROUND(SUMIFS(Trabajo!$T:$T,Trabajo!$E:$E,'Trab_Sectores_productivos (2)'!DG$1,Trabajo!$C:$C,'Trab_Sectores_productivos (2)'!$C48,Trabajo!$A:$A,'Trab_Sectores_productivos (2)'!$A48),2)</f>
        <v>0.06</v>
      </c>
      <c r="BO48" s="340">
        <f>ROUND(SUMIFS(Trabajo!$T:$T,Trabajo!$E:$E,'Trab_Sectores_productivos (2)'!DH$1,Trabajo!$C:$C,'Trab_Sectores_productivos (2)'!$C48,Trabajo!$A:$A,'Trab_Sectores_productivos (2)'!$A48),2)</f>
        <v>0.09</v>
      </c>
      <c r="BP48" s="340">
        <f>ROUND(SUMIFS(Trabajo!$T:$T,Trabajo!$E:$E,'Trab_Sectores_productivos (2)'!DI$1,Trabajo!$C:$C,'Trab_Sectores_productivos (2)'!$C48,Trabajo!$A:$A,'Trab_Sectores_productivos (2)'!$A48),2)</f>
        <v>0.03</v>
      </c>
      <c r="BQ48" s="340">
        <f>ROUND(SUMIFS(Trabajo!$T:$T,Trabajo!$E:$E,'Trab_Sectores_productivos (2)'!DJ$1,Trabajo!$C:$C,'Trab_Sectores_productivos (2)'!$C48,Trabajo!$A:$A,'Trab_Sectores_productivos (2)'!$A48),2)</f>
        <v>0.09</v>
      </c>
      <c r="BR48" s="340">
        <f>ROUND(SUMIFS(Trabajo!$T:$T,Trabajo!$E:$E,'Trab_Sectores_productivos (2)'!DK$1,Trabajo!$C:$C,'Trab_Sectores_productivos (2)'!$C48,Trabajo!$A:$A,'Trab_Sectores_productivos (2)'!$A48),2)</f>
        <v>0.24</v>
      </c>
      <c r="BS48" s="340">
        <f>ROUND(SUMIFS(Trabajo!$T:$T,Trabajo!$E:$E,'Trab_Sectores_productivos (2)'!DL$1,Trabajo!$C:$C,'Trab_Sectores_productivos (2)'!$C48,Trabajo!$A:$A,'Trab_Sectores_productivos (2)'!$A48),2)</f>
        <v>0.98</v>
      </c>
      <c r="BT48" s="340">
        <f>ROUND(SUMIFS(Trabajo!$T:$T,Trabajo!$E:$E,'Trab_Sectores_productivos (2)'!DM$1,Trabajo!$C:$C,'Trab_Sectores_productivos (2)'!$C48,Trabajo!$A:$A,'Trab_Sectores_productivos (2)'!$A48),2)</f>
        <v>0.1</v>
      </c>
      <c r="BU48" s="340">
        <f>ROUND(SUMIFS(Trabajo!$T:$T,Trabajo!$E:$E,'Trab_Sectores_productivos (2)'!DN$1,Trabajo!$C:$C,'Trab_Sectores_productivos (2)'!$C48,Trabajo!$A:$A,'Trab_Sectores_productivos (2)'!$A48),2)</f>
        <v>0.14000000000000001</v>
      </c>
      <c r="BV48" s="340">
        <f>ROUND(SUMIFS(Trabajo!$T:$T,Trabajo!$E:$E,'Trab_Sectores_productivos (2)'!DO$1,Trabajo!$C:$C,'Trab_Sectores_productivos (2)'!$C48,Trabajo!$A:$A,'Trab_Sectores_productivos (2)'!$A48),2)</f>
        <v>0.16</v>
      </c>
      <c r="BW48" s="340">
        <f>ROUND(SUMIFS(Trabajo!$T:$T,Trabajo!$E:$E,'Trab_Sectores_productivos (2)'!DP$1,Trabajo!$C:$C,'Trab_Sectores_productivos (2)'!$C48,Trabajo!$A:$A,'Trab_Sectores_productivos (2)'!$A48),2)</f>
        <v>0.05</v>
      </c>
      <c r="BX48" s="340">
        <f>ROUND(SUMIFS(Trabajo!$T:$T,Trabajo!$E:$E,'Trab_Sectores_productivos (2)'!DQ$1,Trabajo!$C:$C,'Trab_Sectores_productivos (2)'!$C48,Trabajo!$A:$A,'Trab_Sectores_productivos (2)'!$A48),2)</f>
        <v>0.11</v>
      </c>
      <c r="BY48" s="340">
        <f>ROUND(SUMIFS(Trabajo!$T:$T,Trabajo!$E:$E,'Trab_Sectores_productivos (2)'!DR$1,Trabajo!$C:$C,'Trab_Sectores_productivos (2)'!$C48,Trabajo!$A:$A,'Trab_Sectores_productivos (2)'!$A48),2)</f>
        <v>0.02</v>
      </c>
      <c r="BZ48" s="340">
        <f>ROUND(SUMIFS(Trabajo!$T:$T,Trabajo!$E:$E,'Trab_Sectores_productivos (2)'!DS$1,Trabajo!$C:$C,'Trab_Sectores_productivos (2)'!$C48,Trabajo!$A:$A,'Trab_Sectores_productivos (2)'!$A48),2)</f>
        <v>0.02</v>
      </c>
      <c r="CA48" s="341">
        <f>ROUND(SUMIFS(Trabajo!$U:$U,Trabajo!$E:$E,'Trab_Sectores_productivos (2)'!DE$1,Trabajo!$C:$C,'Trab_Sectores_productivos (2)'!$C48,Trabajo!$A:$A,'Trab_Sectores_productivos (2)'!$A48),2)</f>
        <v>22.4</v>
      </c>
      <c r="CB48" s="341">
        <f>ROUND(SUMIFS(Trabajo!$U:$U,Trabajo!$E:$E,'Trab_Sectores_productivos (2)'!DF$1,Trabajo!$C:$C,'Trab_Sectores_productivos (2)'!$C48,Trabajo!$A:$A,'Trab_Sectores_productivos (2)'!$A48),2)</f>
        <v>1.65</v>
      </c>
      <c r="CC48" s="341">
        <f>ROUND(SUMIFS(Trabajo!$U:$U,Trabajo!$E:$E,'Trab_Sectores_productivos (2)'!DG$1,Trabajo!$C:$C,'Trab_Sectores_productivos (2)'!$C48,Trabajo!$A:$A,'Trab_Sectores_productivos (2)'!$A48),2)</f>
        <v>4.93</v>
      </c>
      <c r="CD48" s="341">
        <f>ROUND(SUMIFS(Trabajo!$U:$U,Trabajo!$E:$E,'Trab_Sectores_productivos (2)'!DH$1,Trabajo!$C:$C,'Trab_Sectores_productivos (2)'!$C48,Trabajo!$A:$A,'Trab_Sectores_productivos (2)'!$A48),2)</f>
        <v>7.73</v>
      </c>
      <c r="CE48" s="341">
        <f>ROUND(SUMIFS(Trabajo!$U:$U,Trabajo!$E:$E,'Trab_Sectores_productivos (2)'!DI$1,Trabajo!$C:$C,'Trab_Sectores_productivos (2)'!$C48,Trabajo!$A:$A,'Trab_Sectores_productivos (2)'!$A48),2)</f>
        <v>2.4300000000000002</v>
      </c>
      <c r="CF48" s="341">
        <f>ROUND(SUMIFS(Trabajo!$U:$U,Trabajo!$E:$E,'Trab_Sectores_productivos (2)'!DJ$1,Trabajo!$C:$C,'Trab_Sectores_productivos (2)'!$C48,Trabajo!$A:$A,'Trab_Sectores_productivos (2)'!$A48),2)</f>
        <v>7.71</v>
      </c>
      <c r="CG48" s="341">
        <f>ROUND(SUMIFS(Trabajo!$U:$U,Trabajo!$E:$E,'Trab_Sectores_productivos (2)'!DK$1,Trabajo!$C:$C,'Trab_Sectores_productivos (2)'!$C48,Trabajo!$A:$A,'Trab_Sectores_productivos (2)'!$A48),2)</f>
        <v>21.09</v>
      </c>
      <c r="CH48" s="341">
        <f>ROUND(SUMIFS(Trabajo!$U:$U,Trabajo!$E:$E,'Trab_Sectores_productivos (2)'!DL$1,Trabajo!$C:$C,'Trab_Sectores_productivos (2)'!$C48,Trabajo!$A:$A,'Trab_Sectores_productivos (2)'!$A48),2)</f>
        <v>87.48</v>
      </c>
      <c r="CI48" s="341">
        <f>ROUND(SUMIFS(Trabajo!$U:$U,Trabajo!$E:$E,'Trab_Sectores_productivos (2)'!DM$1,Trabajo!$C:$C,'Trab_Sectores_productivos (2)'!$C48,Trabajo!$A:$A,'Trab_Sectores_productivos (2)'!$A48),2)</f>
        <v>8.9700000000000006</v>
      </c>
      <c r="CJ48" s="341">
        <f>ROUND(SUMIFS(Trabajo!$U:$U,Trabajo!$E:$E,'Trab_Sectores_productivos (2)'!DN$1,Trabajo!$C:$C,'Trab_Sectores_productivos (2)'!$C48,Trabajo!$A:$A,'Trab_Sectores_productivos (2)'!$A48),2)</f>
        <v>12.17</v>
      </c>
      <c r="CK48" s="341">
        <f>ROUND(SUMIFS(Trabajo!$U:$U,Trabajo!$E:$E,'Trab_Sectores_productivos (2)'!DO$1,Trabajo!$C:$C,'Trab_Sectores_productivos (2)'!$C48,Trabajo!$A:$A,'Trab_Sectores_productivos (2)'!$A48),2)</f>
        <v>14.44</v>
      </c>
      <c r="CL48" s="341">
        <f>ROUND(SUMIFS(Trabajo!$U:$U,Trabajo!$E:$E,'Trab_Sectores_productivos (2)'!DP$1,Trabajo!$C:$C,'Trab_Sectores_productivos (2)'!$C48,Trabajo!$A:$A,'Trab_Sectores_productivos (2)'!$A48),2)</f>
        <v>4.5599999999999996</v>
      </c>
      <c r="CM48" s="341">
        <f>ROUND(SUMIFS(Trabajo!$U:$U,Trabajo!$E:$E,'Trab_Sectores_productivos (2)'!DQ$1,Trabajo!$C:$C,'Trab_Sectores_productivos (2)'!$C48,Trabajo!$A:$A,'Trab_Sectores_productivos (2)'!$A48),2)</f>
        <v>9.9600000000000009</v>
      </c>
      <c r="CN48" s="341">
        <f>ROUND(SUMIFS(Trabajo!$U:$U,Trabajo!$E:$E,'Trab_Sectores_productivos (2)'!DR$1,Trabajo!$C:$C,'Trab_Sectores_productivos (2)'!$C48,Trabajo!$A:$A,'Trab_Sectores_productivos (2)'!$A48),2)</f>
        <v>1.69</v>
      </c>
      <c r="CO48" s="341">
        <f>ROUND(SUMIFS(Trabajo!$U:$U,Trabajo!$E:$E,'Trab_Sectores_productivos (2)'!DS$1,Trabajo!$C:$C,'Trab_Sectores_productivos (2)'!$C48,Trabajo!$A:$A,'Trab_Sectores_productivos (2)'!$A48),2)</f>
        <v>1.94</v>
      </c>
      <c r="CP48" s="340">
        <f>ROUND(SUMIFS(Trabajo!$V:$V,Trabajo!$E:$E,'Trab_Sectores_productivos (2)'!DE$1,Trabajo!$C:$C,'Trab_Sectores_productivos (2)'!$C48,Trabajo!$A:$A,'Trab_Sectores_productivos (2)'!$A48),2)</f>
        <v>2.11</v>
      </c>
      <c r="CQ48" s="340">
        <f>ROUND(SUMIFS(Trabajo!$V:$V,Trabajo!$E:$E,'Trab_Sectores_productivos (2)'!DF$1,Trabajo!$C:$C,'Trab_Sectores_productivos (2)'!$C48,Trabajo!$A:$A,'Trab_Sectores_productivos (2)'!$A48),2)</f>
        <v>0.15</v>
      </c>
      <c r="CR48" s="340">
        <f>ROUND(SUMIFS(Trabajo!$V:$V,Trabajo!$E:$E,'Trab_Sectores_productivos (2)'!DG$1,Trabajo!$C:$C,'Trab_Sectores_productivos (2)'!$C48,Trabajo!$A:$A,'Trab_Sectores_productivos (2)'!$A48),2)</f>
        <v>0.46</v>
      </c>
      <c r="CS48" s="340">
        <f>ROUND(SUMIFS(Trabajo!$V:$V,Trabajo!$E:$E,'Trab_Sectores_productivos (2)'!DH$1,Trabajo!$C:$C,'Trab_Sectores_productivos (2)'!$C48,Trabajo!$A:$A,'Trab_Sectores_productivos (2)'!$A48),2)</f>
        <v>0.73</v>
      </c>
      <c r="CT48" s="340">
        <f>ROUND(SUMIFS(Trabajo!$V:$V,Trabajo!$E:$E,'Trab_Sectores_productivos (2)'!DI$1,Trabajo!$C:$C,'Trab_Sectores_productivos (2)'!$C48,Trabajo!$A:$A,'Trab_Sectores_productivos (2)'!$A48),2)</f>
        <v>0.23</v>
      </c>
      <c r="CU48" s="340">
        <f>ROUND(SUMIFS(Trabajo!$V:$V,Trabajo!$E:$E,'Trab_Sectores_productivos (2)'!DJ$1,Trabajo!$C:$C,'Trab_Sectores_productivos (2)'!$C48,Trabajo!$A:$A,'Trab_Sectores_productivos (2)'!$A48),2)</f>
        <v>0.73</v>
      </c>
      <c r="CV48" s="340">
        <f>ROUND(SUMIFS(Trabajo!$V:$V,Trabajo!$E:$E,'Trab_Sectores_productivos (2)'!DK$1,Trabajo!$C:$C,'Trab_Sectores_productivos (2)'!$C48,Trabajo!$A:$A,'Trab_Sectores_productivos (2)'!$A48),2)</f>
        <v>1.98</v>
      </c>
      <c r="CW48" s="340">
        <f>ROUND(SUMIFS(Trabajo!$V:$V,Trabajo!$E:$E,'Trab_Sectores_productivos (2)'!DL$1,Trabajo!$C:$C,'Trab_Sectores_productivos (2)'!$C48,Trabajo!$A:$A,'Trab_Sectores_productivos (2)'!$A48),2)</f>
        <v>8.23</v>
      </c>
      <c r="CX48" s="340">
        <f>ROUND(SUMIFS(Trabajo!$V:$V,Trabajo!$E:$E,'Trab_Sectores_productivos (2)'!DM$1,Trabajo!$C:$C,'Trab_Sectores_productivos (2)'!$C48,Trabajo!$A:$A,'Trab_Sectores_productivos (2)'!$A48),2)</f>
        <v>0.84</v>
      </c>
      <c r="CY48" s="340">
        <f>ROUND(SUMIFS(Trabajo!$V:$V,Trabajo!$E:$E,'Trab_Sectores_productivos (2)'!DN$1,Trabajo!$C:$C,'Trab_Sectores_productivos (2)'!$C48,Trabajo!$A:$A,'Trab_Sectores_productivos (2)'!$A48),2)</f>
        <v>1.1499999999999999</v>
      </c>
      <c r="CZ48" s="340">
        <f>ROUND(SUMIFS(Trabajo!$V:$V,Trabajo!$E:$E,'Trab_Sectores_productivos (2)'!DO$1,Trabajo!$C:$C,'Trab_Sectores_productivos (2)'!$C48,Trabajo!$A:$A,'Trab_Sectores_productivos (2)'!$A48),2)</f>
        <v>1.36</v>
      </c>
      <c r="DA48" s="340">
        <f>ROUND(SUMIFS(Trabajo!$V:$V,Trabajo!$E:$E,'Trab_Sectores_productivos (2)'!DP$1,Trabajo!$C:$C,'Trab_Sectores_productivos (2)'!$C48,Trabajo!$A:$A,'Trab_Sectores_productivos (2)'!$A48),2)</f>
        <v>0.43</v>
      </c>
      <c r="DB48" s="340">
        <f>ROUND(SUMIFS(Trabajo!$V:$V,Trabajo!$E:$E,'Trab_Sectores_productivos (2)'!DQ$1,Trabajo!$C:$C,'Trab_Sectores_productivos (2)'!$C48,Trabajo!$A:$A,'Trab_Sectores_productivos (2)'!$A48),2)</f>
        <v>0.94</v>
      </c>
      <c r="DC48" s="340">
        <f>ROUND(SUMIFS(Trabajo!$V:$V,Trabajo!$E:$E,'Trab_Sectores_productivos (2)'!DR$1,Trabajo!$C:$C,'Trab_Sectores_productivos (2)'!$C48,Trabajo!$A:$A,'Trab_Sectores_productivos (2)'!$A48),2)</f>
        <v>0.16</v>
      </c>
      <c r="DD48" s="340">
        <f>ROUND(SUMIFS(Trabajo!$V:$V,Trabajo!$E:$E,'Trab_Sectores_productivos (2)'!DS$1,Trabajo!$C:$C,'Trab_Sectores_productivos (2)'!$C48,Trabajo!$A:$A,'Trab_Sectores_productivos (2)'!$A48),2)</f>
        <v>0.18</v>
      </c>
    </row>
    <row r="49" spans="1:108">
      <c r="A49" s="137">
        <v>2016</v>
      </c>
      <c r="B49" s="137">
        <v>12</v>
      </c>
      <c r="C49" s="137" t="s">
        <v>130</v>
      </c>
      <c r="D49" s="340">
        <f>ROUND(SUMIFS(Trabajo!$P:$P,Trabajo!$E:$E,'Trab_Sectores_productivos (2)'!DE$1,Trabajo!$C:$C,'Trab_Sectores_productivos (2)'!$C49,Trabajo!$A:$A,'Trab_Sectores_productivos (2)'!$A49),2)</f>
        <v>25.84</v>
      </c>
      <c r="E49" s="340">
        <f>ROUND(SUMIFS(Trabajo!$P:$P,Trabajo!$E:$E,'Trab_Sectores_productivos (2)'!DF$1,Trabajo!$C:$C,'Trab_Sectores_productivos (2)'!$C49,Trabajo!$A:$A,'Trab_Sectores_productivos (2)'!$A49),2)</f>
        <v>1.87</v>
      </c>
      <c r="F49" s="340">
        <f>ROUND(SUMIFS(Trabajo!$P:$P,Trabajo!$E:$E,'Trab_Sectores_productivos (2)'!DG$1,Trabajo!$C:$C,'Trab_Sectores_productivos (2)'!$C49,Trabajo!$A:$A,'Trab_Sectores_productivos (2)'!$A49),2)</f>
        <v>5.27</v>
      </c>
      <c r="G49" s="340">
        <f>ROUND(SUMIFS(Trabajo!$P:$P,Trabajo!$E:$E,'Trab_Sectores_productivos (2)'!DH$1,Trabajo!$C:$C,'Trab_Sectores_productivos (2)'!$C49,Trabajo!$A:$A,'Trab_Sectores_productivos (2)'!$A49),2)</f>
        <v>8.84</v>
      </c>
      <c r="H49" s="340">
        <f>ROUND(SUMIFS(Trabajo!$P:$P,Trabajo!$E:$E,'Trab_Sectores_productivos (2)'!DI$1,Trabajo!$C:$C,'Trab_Sectores_productivos (2)'!$C49,Trabajo!$A:$A,'Trab_Sectores_productivos (2)'!$A49),2)</f>
        <v>2.9</v>
      </c>
      <c r="I49" s="340">
        <f>ROUND(SUMIFS(Trabajo!$P:$P,Trabajo!$E:$E,'Trab_Sectores_productivos (2)'!DJ$1,Trabajo!$C:$C,'Trab_Sectores_productivos (2)'!$C49,Trabajo!$A:$A,'Trab_Sectores_productivos (2)'!$A49),2)</f>
        <v>9.25</v>
      </c>
      <c r="J49" s="340">
        <f>ROUND(SUMIFS(Trabajo!$P:$P,Trabajo!$E:$E,'Trab_Sectores_productivos (2)'!DK$1,Trabajo!$C:$C,'Trab_Sectores_productivos (2)'!$C49,Trabajo!$A:$A,'Trab_Sectores_productivos (2)'!$A49),2)</f>
        <v>25.39</v>
      </c>
      <c r="K49" s="340">
        <f>ROUND(SUMIFS(Trabajo!$P:$P,Trabajo!$E:$E,'Trab_Sectores_productivos (2)'!DL$1,Trabajo!$C:$C,'Trab_Sectores_productivos (2)'!$C49,Trabajo!$A:$A,'Trab_Sectores_productivos (2)'!$A49),2)</f>
        <v>106.93</v>
      </c>
      <c r="L49" s="340">
        <f>ROUND(SUMIFS(Trabajo!$P:$P,Trabajo!$E:$E,'Trab_Sectores_productivos (2)'!DM$1,Trabajo!$C:$C,'Trab_Sectores_productivos (2)'!$C49,Trabajo!$A:$A,'Trab_Sectores_productivos (2)'!$A49),2)</f>
        <v>10.220000000000001</v>
      </c>
      <c r="M49" s="340">
        <f>ROUND(SUMIFS(Trabajo!$P:$P,Trabajo!$E:$E,'Trab_Sectores_productivos (2)'!DN$1,Trabajo!$C:$C,'Trab_Sectores_productivos (2)'!$C49,Trabajo!$A:$A,'Trab_Sectores_productivos (2)'!$A49),2)</f>
        <v>14.5</v>
      </c>
      <c r="N49" s="340">
        <f>ROUND(SUMIFS(Trabajo!$P:$P,Trabajo!$E:$E,'Trab_Sectores_productivos (2)'!DO$1,Trabajo!$C:$C,'Trab_Sectores_productivos (2)'!$C49,Trabajo!$A:$A,'Trab_Sectores_productivos (2)'!$A49),2)</f>
        <v>17.68</v>
      </c>
      <c r="O49" s="340">
        <f>ROUND(SUMIFS(Trabajo!$P:$P,Trabajo!$E:$E,'Trab_Sectores_productivos (2)'!DP$1,Trabajo!$C:$C,'Trab_Sectores_productivos (2)'!$C49,Trabajo!$A:$A,'Trab_Sectores_productivos (2)'!$A49),2)</f>
        <v>6.11</v>
      </c>
      <c r="P49" s="340">
        <f>ROUND(SUMIFS(Trabajo!$P:$P,Trabajo!$E:$E,'Trab_Sectores_productivos (2)'!DQ$1,Trabajo!$C:$C,'Trab_Sectores_productivos (2)'!$C49,Trabajo!$A:$A,'Trab_Sectores_productivos (2)'!$A49),2)</f>
        <v>12.06</v>
      </c>
      <c r="Q49" s="340">
        <f>ROUND(SUMIFS(Trabajo!$P:$P,Trabajo!$E:$E,'Trab_Sectores_productivos (2)'!DR$1,Trabajo!$C:$C,'Trab_Sectores_productivos (2)'!$C49,Trabajo!$A:$A,'Trab_Sectores_productivos (2)'!$A49),2)</f>
        <v>2</v>
      </c>
      <c r="R49" s="340">
        <f>ROUND(SUMIFS(Trabajo!$P:$P,Trabajo!$E:$E,'Trab_Sectores_productivos (2)'!DS$1,Trabajo!$C:$C,'Trab_Sectores_productivos (2)'!$C49,Trabajo!$A:$A,'Trab_Sectores_productivos (2)'!$A49),2)</f>
        <v>2.4</v>
      </c>
      <c r="S49" s="341">
        <f>ROUND(SUMIFS(Trabajo!$Q:$Q,Trabajo!$E:$E,'Trab_Sectores_productivos (2)'!DE$1,Trabajo!$C:$C,'Trab_Sectores_productivos (2)'!$C49,Trabajo!$A:$A,'Trab_Sectores_productivos (2)'!$A49),2)</f>
        <v>11.89</v>
      </c>
      <c r="T49" s="341">
        <f>ROUND(SUMIFS(Trabajo!$Q:$Q,Trabajo!$E:$E,'Trab_Sectores_productivos (2)'!DF$1,Trabajo!$C:$C,'Trab_Sectores_productivos (2)'!$C49,Trabajo!$A:$A,'Trab_Sectores_productivos (2)'!$A49),2)</f>
        <v>0.86</v>
      </c>
      <c r="U49" s="341">
        <f>ROUND(SUMIFS(Trabajo!$Q:$Q,Trabajo!$E:$E,'Trab_Sectores_productivos (2)'!DG$1,Trabajo!$C:$C,'Trab_Sectores_productivos (2)'!$C49,Trabajo!$A:$A,'Trab_Sectores_productivos (2)'!$A49),2)</f>
        <v>2.4300000000000002</v>
      </c>
      <c r="V49" s="341">
        <f>ROUND(SUMIFS(Trabajo!$Q:$Q,Trabajo!$E:$E,'Trab_Sectores_productivos (2)'!DH$1,Trabajo!$C:$C,'Trab_Sectores_productivos (2)'!$C49,Trabajo!$A:$A,'Trab_Sectores_productivos (2)'!$A49),2)</f>
        <v>4.07</v>
      </c>
      <c r="W49" s="341">
        <f>ROUND(SUMIFS(Trabajo!$Q:$Q,Trabajo!$E:$E,'Trab_Sectores_productivos (2)'!DI$1,Trabajo!$C:$C,'Trab_Sectores_productivos (2)'!$C49,Trabajo!$A:$A,'Trab_Sectores_productivos (2)'!$A49),2)</f>
        <v>1.33</v>
      </c>
      <c r="X49" s="341">
        <f>ROUND(SUMIFS(Trabajo!$Q:$Q,Trabajo!$E:$E,'Trab_Sectores_productivos (2)'!DJ$1,Trabajo!$C:$C,'Trab_Sectores_productivos (2)'!$C49,Trabajo!$A:$A,'Trab_Sectores_productivos (2)'!$A49),2)</f>
        <v>4.26</v>
      </c>
      <c r="Y49" s="341">
        <f>ROUND(SUMIFS(Trabajo!$Q:$Q,Trabajo!$E:$E,'Trab_Sectores_productivos (2)'!DK$1,Trabajo!$C:$C,'Trab_Sectores_productivos (2)'!$C49,Trabajo!$A:$A,'Trab_Sectores_productivos (2)'!$A49),2)</f>
        <v>11.68</v>
      </c>
      <c r="Z49" s="341">
        <f>ROUND(SUMIFS(Trabajo!$Q:$Q,Trabajo!$E:$E,'Trab_Sectores_productivos (2)'!DL$1,Trabajo!$C:$C,'Trab_Sectores_productivos (2)'!$C49,Trabajo!$A:$A,'Trab_Sectores_productivos (2)'!$A49),2)</f>
        <v>49.2</v>
      </c>
      <c r="AA49" s="341">
        <f>ROUND(SUMIFS(Trabajo!$Q:$Q,Trabajo!$E:$E,'Trab_Sectores_productivos (2)'!DM$1,Trabajo!$C:$C,'Trab_Sectores_productivos (2)'!$C49,Trabajo!$A:$A,'Trab_Sectores_productivos (2)'!$A49),2)</f>
        <v>4.7</v>
      </c>
      <c r="AB49" s="341">
        <f>ROUND(SUMIFS(Trabajo!$Q:$Q,Trabajo!$E:$E,'Trab_Sectores_productivos (2)'!DN$1,Trabajo!$C:$C,'Trab_Sectores_productivos (2)'!$C49,Trabajo!$A:$A,'Trab_Sectores_productivos (2)'!$A49),2)</f>
        <v>6.67</v>
      </c>
      <c r="AC49" s="341">
        <f>ROUND(SUMIFS(Trabajo!$Q:$Q,Trabajo!$E:$E,'Trab_Sectores_productivos (2)'!DO$1,Trabajo!$C:$C,'Trab_Sectores_productivos (2)'!$C49,Trabajo!$A:$A,'Trab_Sectores_productivos (2)'!$A49),2)</f>
        <v>8.14</v>
      </c>
      <c r="AD49" s="341">
        <f>ROUND(SUMIFS(Trabajo!$Q:$Q,Trabajo!$E:$E,'Trab_Sectores_productivos (2)'!DP$1,Trabajo!$C:$C,'Trab_Sectores_productivos (2)'!$C49,Trabajo!$A:$A,'Trab_Sectores_productivos (2)'!$A49),2)</f>
        <v>2.81</v>
      </c>
      <c r="AE49" s="341">
        <f>ROUND(SUMIFS(Trabajo!$Q:$Q,Trabajo!$E:$E,'Trab_Sectores_productivos (2)'!DQ$1,Trabajo!$C:$C,'Trab_Sectores_productivos (2)'!$C49,Trabajo!$A:$A,'Trab_Sectores_productivos (2)'!$A49),2)</f>
        <v>5.55</v>
      </c>
      <c r="AF49" s="341">
        <f>ROUND(SUMIFS(Trabajo!$Q:$Q,Trabajo!$E:$E,'Trab_Sectores_productivos (2)'!DR$1,Trabajo!$C:$C,'Trab_Sectores_productivos (2)'!$C49,Trabajo!$A:$A,'Trab_Sectores_productivos (2)'!$A49),2)</f>
        <v>0.92</v>
      </c>
      <c r="AG49" s="341">
        <f>ROUND(SUMIFS(Trabajo!$Q:$Q,Trabajo!$E:$E,'Trab_Sectores_productivos (2)'!DS$1,Trabajo!$C:$C,'Trab_Sectores_productivos (2)'!$C49,Trabajo!$A:$A,'Trab_Sectores_productivos (2)'!$A49),2)</f>
        <v>1.1100000000000001</v>
      </c>
      <c r="AH49" s="340">
        <f>ROUND(SUMIFS(Trabajo!$R:$R,Trabajo!$E:$E,'Trab_Sectores_productivos (2)'!DE$1,Trabajo!$C:$C,'Trab_Sectores_productivos (2)'!$C49,Trabajo!$A:$A,'Trab_Sectores_productivos (2)'!$A49),2)</f>
        <v>9.86</v>
      </c>
      <c r="AI49" s="340">
        <f>ROUND(SUMIFS(Trabajo!$R:$R,Trabajo!$E:$E,'Trab_Sectores_productivos (2)'!DF$1,Trabajo!$C:$C,'Trab_Sectores_productivos (2)'!$C49,Trabajo!$A:$A,'Trab_Sectores_productivos (2)'!$A49),2)</f>
        <v>0.71</v>
      </c>
      <c r="AJ49" s="340">
        <f>ROUND(SUMIFS(Trabajo!$R:$R,Trabajo!$E:$E,'Trab_Sectores_productivos (2)'!DG$1,Trabajo!$C:$C,'Trab_Sectores_productivos (2)'!$C49,Trabajo!$A:$A,'Trab_Sectores_productivos (2)'!$A49),2)</f>
        <v>2.0099999999999998</v>
      </c>
      <c r="AK49" s="340">
        <f>ROUND(SUMIFS(Trabajo!$R:$R,Trabajo!$E:$E,'Trab_Sectores_productivos (2)'!DH$1,Trabajo!$C:$C,'Trab_Sectores_productivos (2)'!$C49,Trabajo!$A:$A,'Trab_Sectores_productivos (2)'!$A49),2)</f>
        <v>3.37</v>
      </c>
      <c r="AL49" s="340">
        <f>ROUND(SUMIFS(Trabajo!$R:$R,Trabajo!$E:$E,'Trab_Sectores_productivos (2)'!DI$1,Trabajo!$C:$C,'Trab_Sectores_productivos (2)'!$C49,Trabajo!$A:$A,'Trab_Sectores_productivos (2)'!$A49),2)</f>
        <v>1.1100000000000001</v>
      </c>
      <c r="AM49" s="340">
        <f>ROUND(SUMIFS(Trabajo!$R:$R,Trabajo!$E:$E,'Trab_Sectores_productivos (2)'!DJ$1,Trabajo!$C:$C,'Trab_Sectores_productivos (2)'!$C49,Trabajo!$A:$A,'Trab_Sectores_productivos (2)'!$A49),2)</f>
        <v>3.53</v>
      </c>
      <c r="AN49" s="340">
        <f>ROUND(SUMIFS(Trabajo!$R:$R,Trabajo!$E:$E,'Trab_Sectores_productivos (2)'!DK$1,Trabajo!$C:$C,'Trab_Sectores_productivos (2)'!$C49,Trabajo!$A:$A,'Trab_Sectores_productivos (2)'!$A49),2)</f>
        <v>9.69</v>
      </c>
      <c r="AO49" s="340">
        <f>ROUND(SUMIFS(Trabajo!$R:$R,Trabajo!$E:$E,'Trab_Sectores_productivos (2)'!DL$1,Trabajo!$C:$C,'Trab_Sectores_productivos (2)'!$C49,Trabajo!$A:$A,'Trab_Sectores_productivos (2)'!$A49),2)</f>
        <v>40.799999999999997</v>
      </c>
      <c r="AP49" s="340">
        <f>ROUND(SUMIFS(Trabajo!$R:$R,Trabajo!$E:$E,'Trab_Sectores_productivos (2)'!DM$1,Trabajo!$C:$C,'Trab_Sectores_productivos (2)'!$C49,Trabajo!$A:$A,'Trab_Sectores_productivos (2)'!$A49),2)</f>
        <v>3.9</v>
      </c>
      <c r="AQ49" s="340">
        <f>ROUND(SUMIFS(Trabajo!$R:$R,Trabajo!$E:$E,'Trab_Sectores_productivos (2)'!DN$1,Trabajo!$C:$C,'Trab_Sectores_productivos (2)'!$C49,Trabajo!$A:$A,'Trab_Sectores_productivos (2)'!$A49),2)</f>
        <v>5.53</v>
      </c>
      <c r="AR49" s="340">
        <f>ROUND(SUMIFS(Trabajo!$R:$R,Trabajo!$E:$E,'Trab_Sectores_productivos (2)'!DO$1,Trabajo!$C:$C,'Trab_Sectores_productivos (2)'!$C49,Trabajo!$A:$A,'Trab_Sectores_productivos (2)'!$A49),2)</f>
        <v>6.75</v>
      </c>
      <c r="AS49" s="340">
        <f>ROUND(SUMIFS(Trabajo!$R:$R,Trabajo!$E:$E,'Trab_Sectores_productivos (2)'!DP$1,Trabajo!$C:$C,'Trab_Sectores_productivos (2)'!$C49,Trabajo!$A:$A,'Trab_Sectores_productivos (2)'!$A49),2)</f>
        <v>2.33</v>
      </c>
      <c r="AT49" s="340">
        <f>ROUND(SUMIFS(Trabajo!$R:$R,Trabajo!$E:$E,'Trab_Sectores_productivos (2)'!DQ$1,Trabajo!$C:$C,'Trab_Sectores_productivos (2)'!$C49,Trabajo!$A:$A,'Trab_Sectores_productivos (2)'!$A49),2)</f>
        <v>4.5999999999999996</v>
      </c>
      <c r="AU49" s="340">
        <f>ROUND(SUMIFS(Trabajo!$R:$R,Trabajo!$E:$E,'Trab_Sectores_productivos (2)'!DR$1,Trabajo!$C:$C,'Trab_Sectores_productivos (2)'!$C49,Trabajo!$A:$A,'Trab_Sectores_productivos (2)'!$A49),2)</f>
        <v>0.76</v>
      </c>
      <c r="AV49" s="340">
        <f>ROUND(SUMIFS(Trabajo!$R:$R,Trabajo!$E:$E,'Trab_Sectores_productivos (2)'!DS$1,Trabajo!$C:$C,'Trab_Sectores_productivos (2)'!$C49,Trabajo!$A:$A,'Trab_Sectores_productivos (2)'!$A49),2)</f>
        <v>0.92</v>
      </c>
      <c r="AW49" s="341">
        <f>ROUND(SUMIFS(Trabajo!$S:$S,Trabajo!$E:$E,'Trab_Sectores_productivos (2)'!DE$1,Trabajo!$C:$C,'Trab_Sectores_productivos (2)'!$C49,Trabajo!$A:$A,'Trab_Sectores_productivos (2)'!$A49),2)</f>
        <v>0.64</v>
      </c>
      <c r="AX49" s="341">
        <f>ROUND(SUMIFS(Trabajo!$S:$S,Trabajo!$E:$E,'Trab_Sectores_productivos (2)'!DF$1,Trabajo!$C:$C,'Trab_Sectores_productivos (2)'!$C49,Trabajo!$A:$A,'Trab_Sectores_productivos (2)'!$A49),2)</f>
        <v>0.05</v>
      </c>
      <c r="AY49" s="341">
        <f>ROUND(SUMIFS(Trabajo!$S:$S,Trabajo!$E:$E,'Trab_Sectores_productivos (2)'!DG$1,Trabajo!$C:$C,'Trab_Sectores_productivos (2)'!$C49,Trabajo!$A:$A,'Trab_Sectores_productivos (2)'!$A49),2)</f>
        <v>0.13</v>
      </c>
      <c r="AZ49" s="341">
        <f>ROUND(SUMIFS(Trabajo!$S:$S,Trabajo!$E:$E,'Trab_Sectores_productivos (2)'!DH$1,Trabajo!$C:$C,'Trab_Sectores_productivos (2)'!$C49,Trabajo!$A:$A,'Trab_Sectores_productivos (2)'!$A49),2)</f>
        <v>0.22</v>
      </c>
      <c r="BA49" s="341">
        <f>ROUND(SUMIFS(Trabajo!$S:$S,Trabajo!$E:$E,'Trab_Sectores_productivos (2)'!DI$1,Trabajo!$C:$C,'Trab_Sectores_productivos (2)'!$C49,Trabajo!$A:$A,'Trab_Sectores_productivos (2)'!$A49),2)</f>
        <v>7.0000000000000007E-2</v>
      </c>
      <c r="BB49" s="341">
        <f>ROUND(SUMIFS(Trabajo!$S:$S,Trabajo!$E:$E,'Trab_Sectores_productivos (2)'!DJ$1,Trabajo!$C:$C,'Trab_Sectores_productivos (2)'!$C49,Trabajo!$A:$A,'Trab_Sectores_productivos (2)'!$A49),2)</f>
        <v>0.23</v>
      </c>
      <c r="BC49" s="341">
        <f>ROUND(SUMIFS(Trabajo!$S:$S,Trabajo!$E:$E,'Trab_Sectores_productivos (2)'!DK$1,Trabajo!$C:$C,'Trab_Sectores_productivos (2)'!$C49,Trabajo!$A:$A,'Trab_Sectores_productivos (2)'!$A49),2)</f>
        <v>0.63</v>
      </c>
      <c r="BD49" s="341">
        <f>ROUND(SUMIFS(Trabajo!$S:$S,Trabajo!$E:$E,'Trab_Sectores_productivos (2)'!DL$1,Trabajo!$C:$C,'Trab_Sectores_productivos (2)'!$C49,Trabajo!$A:$A,'Trab_Sectores_productivos (2)'!$A49),2)</f>
        <v>2.66</v>
      </c>
      <c r="BE49" s="341">
        <f>ROUND(SUMIFS(Trabajo!$S:$S,Trabajo!$E:$E,'Trab_Sectores_productivos (2)'!DM$1,Trabajo!$C:$C,'Trab_Sectores_productivos (2)'!$C49,Trabajo!$A:$A,'Trab_Sectores_productivos (2)'!$A49),2)</f>
        <v>0.25</v>
      </c>
      <c r="BF49" s="341">
        <f>ROUND(SUMIFS(Trabajo!$S:$S,Trabajo!$E:$E,'Trab_Sectores_productivos (2)'!DN$1,Trabajo!$C:$C,'Trab_Sectores_productivos (2)'!$C49,Trabajo!$A:$A,'Trab_Sectores_productivos (2)'!$A49),2)</f>
        <v>0.36</v>
      </c>
      <c r="BG49" s="341">
        <f>ROUND(SUMIFS(Trabajo!$S:$S,Trabajo!$E:$E,'Trab_Sectores_productivos (2)'!DO$1,Trabajo!$C:$C,'Trab_Sectores_productivos (2)'!$C49,Trabajo!$A:$A,'Trab_Sectores_productivos (2)'!$A49),2)</f>
        <v>0.44</v>
      </c>
      <c r="BH49" s="341">
        <f>ROUND(SUMIFS(Trabajo!$S:$S,Trabajo!$E:$E,'Trab_Sectores_productivos (2)'!DP$1,Trabajo!$C:$C,'Trab_Sectores_productivos (2)'!$C49,Trabajo!$A:$A,'Trab_Sectores_productivos (2)'!$A49),2)</f>
        <v>0.15</v>
      </c>
      <c r="BI49" s="341">
        <f>ROUND(SUMIFS(Trabajo!$S:$S,Trabajo!$E:$E,'Trab_Sectores_productivos (2)'!DQ$1,Trabajo!$C:$C,'Trab_Sectores_productivos (2)'!$C49,Trabajo!$A:$A,'Trab_Sectores_productivos (2)'!$A49),2)</f>
        <v>0.3</v>
      </c>
      <c r="BJ49" s="341">
        <f>ROUND(SUMIFS(Trabajo!$S:$S,Trabajo!$E:$E,'Trab_Sectores_productivos (2)'!DR$1,Trabajo!$C:$C,'Trab_Sectores_productivos (2)'!$C49,Trabajo!$A:$A,'Trab_Sectores_productivos (2)'!$A49),2)</f>
        <v>0.05</v>
      </c>
      <c r="BK49" s="341">
        <f>ROUND(SUMIFS(Trabajo!$S:$S,Trabajo!$E:$E,'Trab_Sectores_productivos (2)'!DS$1,Trabajo!$C:$C,'Trab_Sectores_productivos (2)'!$C49,Trabajo!$A:$A,'Trab_Sectores_productivos (2)'!$A49),2)</f>
        <v>0.06</v>
      </c>
      <c r="BL49" s="340">
        <f>ROUND(SUMIFS(Trabajo!$T:$T,Trabajo!$E:$E,'Trab_Sectores_productivos (2)'!DE$1,Trabajo!$C:$C,'Trab_Sectores_productivos (2)'!$C49,Trabajo!$A:$A,'Trab_Sectores_productivos (2)'!$A49),2)</f>
        <v>0.25</v>
      </c>
      <c r="BM49" s="340">
        <f>ROUND(SUMIFS(Trabajo!$T:$T,Trabajo!$E:$E,'Trab_Sectores_productivos (2)'!DF$1,Trabajo!$C:$C,'Trab_Sectores_productivos (2)'!$C49,Trabajo!$A:$A,'Trab_Sectores_productivos (2)'!$A49),2)</f>
        <v>0.02</v>
      </c>
      <c r="BN49" s="340">
        <f>ROUND(SUMIFS(Trabajo!$T:$T,Trabajo!$E:$E,'Trab_Sectores_productivos (2)'!DG$1,Trabajo!$C:$C,'Trab_Sectores_productivos (2)'!$C49,Trabajo!$A:$A,'Trab_Sectores_productivos (2)'!$A49),2)</f>
        <v>0.05</v>
      </c>
      <c r="BO49" s="340">
        <f>ROUND(SUMIFS(Trabajo!$T:$T,Trabajo!$E:$E,'Trab_Sectores_productivos (2)'!DH$1,Trabajo!$C:$C,'Trab_Sectores_productivos (2)'!$C49,Trabajo!$A:$A,'Trab_Sectores_productivos (2)'!$A49),2)</f>
        <v>0.08</v>
      </c>
      <c r="BP49" s="340">
        <f>ROUND(SUMIFS(Trabajo!$T:$T,Trabajo!$E:$E,'Trab_Sectores_productivos (2)'!DI$1,Trabajo!$C:$C,'Trab_Sectores_productivos (2)'!$C49,Trabajo!$A:$A,'Trab_Sectores_productivos (2)'!$A49),2)</f>
        <v>0.03</v>
      </c>
      <c r="BQ49" s="340">
        <f>ROUND(SUMIFS(Trabajo!$T:$T,Trabajo!$E:$E,'Trab_Sectores_productivos (2)'!DJ$1,Trabajo!$C:$C,'Trab_Sectores_productivos (2)'!$C49,Trabajo!$A:$A,'Trab_Sectores_productivos (2)'!$A49),2)</f>
        <v>0.09</v>
      </c>
      <c r="BR49" s="340">
        <f>ROUND(SUMIFS(Trabajo!$T:$T,Trabajo!$E:$E,'Trab_Sectores_productivos (2)'!DK$1,Trabajo!$C:$C,'Trab_Sectores_productivos (2)'!$C49,Trabajo!$A:$A,'Trab_Sectores_productivos (2)'!$A49),2)</f>
        <v>0.24</v>
      </c>
      <c r="BS49" s="340">
        <f>ROUND(SUMIFS(Trabajo!$T:$T,Trabajo!$E:$E,'Trab_Sectores_productivos (2)'!DL$1,Trabajo!$C:$C,'Trab_Sectores_productivos (2)'!$C49,Trabajo!$A:$A,'Trab_Sectores_productivos (2)'!$A49),2)</f>
        <v>1.02</v>
      </c>
      <c r="BT49" s="340">
        <f>ROUND(SUMIFS(Trabajo!$T:$T,Trabajo!$E:$E,'Trab_Sectores_productivos (2)'!DM$1,Trabajo!$C:$C,'Trab_Sectores_productivos (2)'!$C49,Trabajo!$A:$A,'Trab_Sectores_productivos (2)'!$A49),2)</f>
        <v>0.1</v>
      </c>
      <c r="BU49" s="340">
        <f>ROUND(SUMIFS(Trabajo!$T:$T,Trabajo!$E:$E,'Trab_Sectores_productivos (2)'!DN$1,Trabajo!$C:$C,'Trab_Sectores_productivos (2)'!$C49,Trabajo!$A:$A,'Trab_Sectores_productivos (2)'!$A49),2)</f>
        <v>0.14000000000000001</v>
      </c>
      <c r="BV49" s="340">
        <f>ROUND(SUMIFS(Trabajo!$T:$T,Trabajo!$E:$E,'Trab_Sectores_productivos (2)'!DO$1,Trabajo!$C:$C,'Trab_Sectores_productivos (2)'!$C49,Trabajo!$A:$A,'Trab_Sectores_productivos (2)'!$A49),2)</f>
        <v>0.17</v>
      </c>
      <c r="BW49" s="340">
        <f>ROUND(SUMIFS(Trabajo!$T:$T,Trabajo!$E:$E,'Trab_Sectores_productivos (2)'!DP$1,Trabajo!$C:$C,'Trab_Sectores_productivos (2)'!$C49,Trabajo!$A:$A,'Trab_Sectores_productivos (2)'!$A49),2)</f>
        <v>0.06</v>
      </c>
      <c r="BX49" s="340">
        <f>ROUND(SUMIFS(Trabajo!$T:$T,Trabajo!$E:$E,'Trab_Sectores_productivos (2)'!DQ$1,Trabajo!$C:$C,'Trab_Sectores_productivos (2)'!$C49,Trabajo!$A:$A,'Trab_Sectores_productivos (2)'!$A49),2)</f>
        <v>0.11</v>
      </c>
      <c r="BY49" s="340">
        <f>ROUND(SUMIFS(Trabajo!$T:$T,Trabajo!$E:$E,'Trab_Sectores_productivos (2)'!DR$1,Trabajo!$C:$C,'Trab_Sectores_productivos (2)'!$C49,Trabajo!$A:$A,'Trab_Sectores_productivos (2)'!$A49),2)</f>
        <v>0.02</v>
      </c>
      <c r="BZ49" s="340">
        <f>ROUND(SUMIFS(Trabajo!$T:$T,Trabajo!$E:$E,'Trab_Sectores_productivos (2)'!DS$1,Trabajo!$C:$C,'Trab_Sectores_productivos (2)'!$C49,Trabajo!$A:$A,'Trab_Sectores_productivos (2)'!$A49),2)</f>
        <v>0.02</v>
      </c>
      <c r="CA49" s="341">
        <f>ROUND(SUMIFS(Trabajo!$U:$U,Trabajo!$E:$E,'Trab_Sectores_productivos (2)'!DE$1,Trabajo!$C:$C,'Trab_Sectores_productivos (2)'!$C49,Trabajo!$A:$A,'Trab_Sectores_productivos (2)'!$A49),2)</f>
        <v>21.97</v>
      </c>
      <c r="CB49" s="341">
        <f>ROUND(SUMIFS(Trabajo!$U:$U,Trabajo!$E:$E,'Trab_Sectores_productivos (2)'!DF$1,Trabajo!$C:$C,'Trab_Sectores_productivos (2)'!$C49,Trabajo!$A:$A,'Trab_Sectores_productivos (2)'!$A49),2)</f>
        <v>1.59</v>
      </c>
      <c r="CC49" s="341">
        <f>ROUND(SUMIFS(Trabajo!$U:$U,Trabajo!$E:$E,'Trab_Sectores_productivos (2)'!DG$1,Trabajo!$C:$C,'Trab_Sectores_productivos (2)'!$C49,Trabajo!$A:$A,'Trab_Sectores_productivos (2)'!$A49),2)</f>
        <v>4.4800000000000004</v>
      </c>
      <c r="CD49" s="341">
        <f>ROUND(SUMIFS(Trabajo!$U:$U,Trabajo!$E:$E,'Trab_Sectores_productivos (2)'!DH$1,Trabajo!$C:$C,'Trab_Sectores_productivos (2)'!$C49,Trabajo!$A:$A,'Trab_Sectores_productivos (2)'!$A49),2)</f>
        <v>7.51</v>
      </c>
      <c r="CE49" s="341">
        <f>ROUND(SUMIFS(Trabajo!$U:$U,Trabajo!$E:$E,'Trab_Sectores_productivos (2)'!DI$1,Trabajo!$C:$C,'Trab_Sectores_productivos (2)'!$C49,Trabajo!$A:$A,'Trab_Sectores_productivos (2)'!$A49),2)</f>
        <v>2.46</v>
      </c>
      <c r="CF49" s="341">
        <f>ROUND(SUMIFS(Trabajo!$U:$U,Trabajo!$E:$E,'Trab_Sectores_productivos (2)'!DJ$1,Trabajo!$C:$C,'Trab_Sectores_productivos (2)'!$C49,Trabajo!$A:$A,'Trab_Sectores_productivos (2)'!$A49),2)</f>
        <v>7.86</v>
      </c>
      <c r="CG49" s="341">
        <f>ROUND(SUMIFS(Trabajo!$U:$U,Trabajo!$E:$E,'Trab_Sectores_productivos (2)'!DK$1,Trabajo!$C:$C,'Trab_Sectores_productivos (2)'!$C49,Trabajo!$A:$A,'Trab_Sectores_productivos (2)'!$A49),2)</f>
        <v>21.58</v>
      </c>
      <c r="CH49" s="341">
        <f>ROUND(SUMIFS(Trabajo!$U:$U,Trabajo!$E:$E,'Trab_Sectores_productivos (2)'!DL$1,Trabajo!$C:$C,'Trab_Sectores_productivos (2)'!$C49,Trabajo!$A:$A,'Trab_Sectores_productivos (2)'!$A49),2)</f>
        <v>90.91</v>
      </c>
      <c r="CI49" s="341">
        <f>ROUND(SUMIFS(Trabajo!$U:$U,Trabajo!$E:$E,'Trab_Sectores_productivos (2)'!DM$1,Trabajo!$C:$C,'Trab_Sectores_productivos (2)'!$C49,Trabajo!$A:$A,'Trab_Sectores_productivos (2)'!$A49),2)</f>
        <v>8.68</v>
      </c>
      <c r="CJ49" s="341">
        <f>ROUND(SUMIFS(Trabajo!$U:$U,Trabajo!$E:$E,'Trab_Sectores_productivos (2)'!DN$1,Trabajo!$C:$C,'Trab_Sectores_productivos (2)'!$C49,Trabajo!$A:$A,'Trab_Sectores_productivos (2)'!$A49),2)</f>
        <v>12.33</v>
      </c>
      <c r="CK49" s="341">
        <f>ROUND(SUMIFS(Trabajo!$U:$U,Trabajo!$E:$E,'Trab_Sectores_productivos (2)'!DO$1,Trabajo!$C:$C,'Trab_Sectores_productivos (2)'!$C49,Trabajo!$A:$A,'Trab_Sectores_productivos (2)'!$A49),2)</f>
        <v>15.03</v>
      </c>
      <c r="CL49" s="341">
        <f>ROUND(SUMIFS(Trabajo!$U:$U,Trabajo!$E:$E,'Trab_Sectores_productivos (2)'!DP$1,Trabajo!$C:$C,'Trab_Sectores_productivos (2)'!$C49,Trabajo!$A:$A,'Trab_Sectores_productivos (2)'!$A49),2)</f>
        <v>5.2</v>
      </c>
      <c r="CM49" s="341">
        <f>ROUND(SUMIFS(Trabajo!$U:$U,Trabajo!$E:$E,'Trab_Sectores_productivos (2)'!DQ$1,Trabajo!$C:$C,'Trab_Sectores_productivos (2)'!$C49,Trabajo!$A:$A,'Trab_Sectores_productivos (2)'!$A49),2)</f>
        <v>10.26</v>
      </c>
      <c r="CN49" s="341">
        <f>ROUND(SUMIFS(Trabajo!$U:$U,Trabajo!$E:$E,'Trab_Sectores_productivos (2)'!DR$1,Trabajo!$C:$C,'Trab_Sectores_productivos (2)'!$C49,Trabajo!$A:$A,'Trab_Sectores_productivos (2)'!$A49),2)</f>
        <v>1.7</v>
      </c>
      <c r="CO49" s="341">
        <f>ROUND(SUMIFS(Trabajo!$U:$U,Trabajo!$E:$E,'Trab_Sectores_productivos (2)'!DS$1,Trabajo!$C:$C,'Trab_Sectores_productivos (2)'!$C49,Trabajo!$A:$A,'Trab_Sectores_productivos (2)'!$A49),2)</f>
        <v>2.04</v>
      </c>
      <c r="CP49" s="340">
        <f>ROUND(SUMIFS(Trabajo!$V:$V,Trabajo!$E:$E,'Trab_Sectores_productivos (2)'!DE$1,Trabajo!$C:$C,'Trab_Sectores_productivos (2)'!$C49,Trabajo!$A:$A,'Trab_Sectores_productivos (2)'!$A49),2)</f>
        <v>2.0699999999999998</v>
      </c>
      <c r="CQ49" s="340">
        <f>ROUND(SUMIFS(Trabajo!$V:$V,Trabajo!$E:$E,'Trab_Sectores_productivos (2)'!DF$1,Trabajo!$C:$C,'Trab_Sectores_productivos (2)'!$C49,Trabajo!$A:$A,'Trab_Sectores_productivos (2)'!$A49),2)</f>
        <v>0.15</v>
      </c>
      <c r="CR49" s="340">
        <f>ROUND(SUMIFS(Trabajo!$V:$V,Trabajo!$E:$E,'Trab_Sectores_productivos (2)'!DG$1,Trabajo!$C:$C,'Trab_Sectores_productivos (2)'!$C49,Trabajo!$A:$A,'Trab_Sectores_productivos (2)'!$A49),2)</f>
        <v>0.42</v>
      </c>
      <c r="CS49" s="340">
        <f>ROUND(SUMIFS(Trabajo!$V:$V,Trabajo!$E:$E,'Trab_Sectores_productivos (2)'!DH$1,Trabajo!$C:$C,'Trab_Sectores_productivos (2)'!$C49,Trabajo!$A:$A,'Trab_Sectores_productivos (2)'!$A49),2)</f>
        <v>0.71</v>
      </c>
      <c r="CT49" s="340">
        <f>ROUND(SUMIFS(Trabajo!$V:$V,Trabajo!$E:$E,'Trab_Sectores_productivos (2)'!DI$1,Trabajo!$C:$C,'Trab_Sectores_productivos (2)'!$C49,Trabajo!$A:$A,'Trab_Sectores_productivos (2)'!$A49),2)</f>
        <v>0.23</v>
      </c>
      <c r="CU49" s="340">
        <f>ROUND(SUMIFS(Trabajo!$V:$V,Trabajo!$E:$E,'Trab_Sectores_productivos (2)'!DJ$1,Trabajo!$C:$C,'Trab_Sectores_productivos (2)'!$C49,Trabajo!$A:$A,'Trab_Sectores_productivos (2)'!$A49),2)</f>
        <v>0.74</v>
      </c>
      <c r="CV49" s="340">
        <f>ROUND(SUMIFS(Trabajo!$V:$V,Trabajo!$E:$E,'Trab_Sectores_productivos (2)'!DK$1,Trabajo!$C:$C,'Trab_Sectores_productivos (2)'!$C49,Trabajo!$A:$A,'Trab_Sectores_productivos (2)'!$A49),2)</f>
        <v>2.0299999999999998</v>
      </c>
      <c r="CW49" s="340">
        <f>ROUND(SUMIFS(Trabajo!$V:$V,Trabajo!$E:$E,'Trab_Sectores_productivos (2)'!DL$1,Trabajo!$C:$C,'Trab_Sectores_productivos (2)'!$C49,Trabajo!$A:$A,'Trab_Sectores_productivos (2)'!$A49),2)</f>
        <v>8.5500000000000007</v>
      </c>
      <c r="CX49" s="340">
        <f>ROUND(SUMIFS(Trabajo!$V:$V,Trabajo!$E:$E,'Trab_Sectores_productivos (2)'!DM$1,Trabajo!$C:$C,'Trab_Sectores_productivos (2)'!$C49,Trabajo!$A:$A,'Trab_Sectores_productivos (2)'!$A49),2)</f>
        <v>0.82</v>
      </c>
      <c r="CY49" s="340">
        <f>ROUND(SUMIFS(Trabajo!$V:$V,Trabajo!$E:$E,'Trab_Sectores_productivos (2)'!DN$1,Trabajo!$C:$C,'Trab_Sectores_productivos (2)'!$C49,Trabajo!$A:$A,'Trab_Sectores_productivos (2)'!$A49),2)</f>
        <v>1.1599999999999999</v>
      </c>
      <c r="CZ49" s="340">
        <f>ROUND(SUMIFS(Trabajo!$V:$V,Trabajo!$E:$E,'Trab_Sectores_productivos (2)'!DO$1,Trabajo!$C:$C,'Trab_Sectores_productivos (2)'!$C49,Trabajo!$A:$A,'Trab_Sectores_productivos (2)'!$A49),2)</f>
        <v>1.41</v>
      </c>
      <c r="DA49" s="340">
        <f>ROUND(SUMIFS(Trabajo!$V:$V,Trabajo!$E:$E,'Trab_Sectores_productivos (2)'!DP$1,Trabajo!$C:$C,'Trab_Sectores_productivos (2)'!$C49,Trabajo!$A:$A,'Trab_Sectores_productivos (2)'!$A49),2)</f>
        <v>0.49</v>
      </c>
      <c r="DB49" s="340">
        <f>ROUND(SUMIFS(Trabajo!$V:$V,Trabajo!$E:$E,'Trab_Sectores_productivos (2)'!DQ$1,Trabajo!$C:$C,'Trab_Sectores_productivos (2)'!$C49,Trabajo!$A:$A,'Trab_Sectores_productivos (2)'!$A49),2)</f>
        <v>0.96</v>
      </c>
      <c r="DC49" s="340">
        <f>ROUND(SUMIFS(Trabajo!$V:$V,Trabajo!$E:$E,'Trab_Sectores_productivos (2)'!DR$1,Trabajo!$C:$C,'Trab_Sectores_productivos (2)'!$C49,Trabajo!$A:$A,'Trab_Sectores_productivos (2)'!$A49),2)</f>
        <v>0.16</v>
      </c>
      <c r="DD49" s="340">
        <f>ROUND(SUMIFS(Trabajo!$V:$V,Trabajo!$E:$E,'Trab_Sectores_productivos (2)'!DS$1,Trabajo!$C:$C,'Trab_Sectores_productivos (2)'!$C49,Trabajo!$A:$A,'Trab_Sectores_productivos (2)'!$A49),2)</f>
        <v>0.19</v>
      </c>
    </row>
    <row r="50" spans="1:108">
      <c r="A50" s="137">
        <v>2017</v>
      </c>
      <c r="B50" s="137">
        <v>1</v>
      </c>
      <c r="C50" s="137" t="s">
        <v>119</v>
      </c>
      <c r="D50" s="340">
        <f>ROUND(SUMIFS(Trabajo!$P:$P,Trabajo!$E:$E,'Trab_Sectores_productivos (2)'!DE$1,Trabajo!$C:$C,'Trab_Sectores_productivos (2)'!$C50,Trabajo!$A:$A,'Trab_Sectores_productivos (2)'!$A50),2)</f>
        <v>27.45</v>
      </c>
      <c r="E50" s="340">
        <f>ROUND(SUMIFS(Trabajo!$P:$P,Trabajo!$E:$E,'Trab_Sectores_productivos (2)'!DF$1,Trabajo!$C:$C,'Trab_Sectores_productivos (2)'!$C50,Trabajo!$A:$A,'Trab_Sectores_productivos (2)'!$A50),2)</f>
        <v>1.94</v>
      </c>
      <c r="F50" s="340">
        <f>ROUND(SUMIFS(Trabajo!$P:$P,Trabajo!$E:$E,'Trab_Sectores_productivos (2)'!DG$1,Trabajo!$C:$C,'Trab_Sectores_productivos (2)'!$C50,Trabajo!$A:$A,'Trab_Sectores_productivos (2)'!$A50),2)</f>
        <v>4.76</v>
      </c>
      <c r="G50" s="340">
        <f>ROUND(SUMIFS(Trabajo!$P:$P,Trabajo!$E:$E,'Trab_Sectores_productivos (2)'!DH$1,Trabajo!$C:$C,'Trab_Sectores_productivos (2)'!$C50,Trabajo!$A:$A,'Trab_Sectores_productivos (2)'!$A50),2)</f>
        <v>7.15</v>
      </c>
      <c r="H50" s="340">
        <f>ROUND(SUMIFS(Trabajo!$P:$P,Trabajo!$E:$E,'Trab_Sectores_productivos (2)'!DI$1,Trabajo!$C:$C,'Trab_Sectores_productivos (2)'!$C50,Trabajo!$A:$A,'Trab_Sectores_productivos (2)'!$A50),2)</f>
        <v>2.82</v>
      </c>
      <c r="I50" s="340">
        <f>ROUND(SUMIFS(Trabajo!$P:$P,Trabajo!$E:$E,'Trab_Sectores_productivos (2)'!DJ$1,Trabajo!$C:$C,'Trab_Sectores_productivos (2)'!$C50,Trabajo!$A:$A,'Trab_Sectores_productivos (2)'!$A50),2)</f>
        <v>9.6</v>
      </c>
      <c r="J50" s="340">
        <f>ROUND(SUMIFS(Trabajo!$P:$P,Trabajo!$E:$E,'Trab_Sectores_productivos (2)'!DK$1,Trabajo!$C:$C,'Trab_Sectores_productivos (2)'!$C50,Trabajo!$A:$A,'Trab_Sectores_productivos (2)'!$A50),2)</f>
        <v>23.94</v>
      </c>
      <c r="K50" s="340">
        <f>ROUND(SUMIFS(Trabajo!$P:$P,Trabajo!$E:$E,'Trab_Sectores_productivos (2)'!DL$1,Trabajo!$C:$C,'Trab_Sectores_productivos (2)'!$C50,Trabajo!$A:$A,'Trab_Sectores_productivos (2)'!$A50),2)</f>
        <v>99.83</v>
      </c>
      <c r="L50" s="340">
        <f>ROUND(SUMIFS(Trabajo!$P:$P,Trabajo!$E:$E,'Trab_Sectores_productivos (2)'!DM$1,Trabajo!$C:$C,'Trab_Sectores_productivos (2)'!$C50,Trabajo!$A:$A,'Trab_Sectores_productivos (2)'!$A50),2)</f>
        <v>9.2799999999999994</v>
      </c>
      <c r="M50" s="340">
        <f>ROUND(SUMIFS(Trabajo!$P:$P,Trabajo!$E:$E,'Trab_Sectores_productivos (2)'!DN$1,Trabajo!$C:$C,'Trab_Sectores_productivos (2)'!$C50,Trabajo!$A:$A,'Trab_Sectores_productivos (2)'!$A50),2)</f>
        <v>14.34</v>
      </c>
      <c r="N50" s="340">
        <f>ROUND(SUMIFS(Trabajo!$P:$P,Trabajo!$E:$E,'Trab_Sectores_productivos (2)'!DO$1,Trabajo!$C:$C,'Trab_Sectores_productivos (2)'!$C50,Trabajo!$A:$A,'Trab_Sectores_productivos (2)'!$A50),2)</f>
        <v>16.72</v>
      </c>
      <c r="O50" s="340">
        <f>ROUND(SUMIFS(Trabajo!$P:$P,Trabajo!$E:$E,'Trab_Sectores_productivos (2)'!DP$1,Trabajo!$C:$C,'Trab_Sectores_productivos (2)'!$C50,Trabajo!$A:$A,'Trab_Sectores_productivos (2)'!$A50),2)</f>
        <v>5.73</v>
      </c>
      <c r="P50" s="340">
        <f>ROUND(SUMIFS(Trabajo!$P:$P,Trabajo!$E:$E,'Trab_Sectores_productivos (2)'!DQ$1,Trabajo!$C:$C,'Trab_Sectores_productivos (2)'!$C50,Trabajo!$A:$A,'Trab_Sectores_productivos (2)'!$A50),2)</f>
        <v>11.41</v>
      </c>
      <c r="Q50" s="340">
        <f>ROUND(SUMIFS(Trabajo!$P:$P,Trabajo!$E:$E,'Trab_Sectores_productivos (2)'!DR$1,Trabajo!$C:$C,'Trab_Sectores_productivos (2)'!$C50,Trabajo!$A:$A,'Trab_Sectores_productivos (2)'!$A50),2)</f>
        <v>2.0699999999999998</v>
      </c>
      <c r="R50" s="340">
        <f>ROUND(SUMIFS(Trabajo!$P:$P,Trabajo!$E:$E,'Trab_Sectores_productivos (2)'!DS$1,Trabajo!$C:$C,'Trab_Sectores_productivos (2)'!$C50,Trabajo!$A:$A,'Trab_Sectores_productivos (2)'!$A50),2)</f>
        <v>2.4300000000000002</v>
      </c>
      <c r="S50" s="341">
        <f>ROUND(SUMIFS(Trabajo!$Q:$Q,Trabajo!$E:$E,'Trab_Sectores_productivos (2)'!DE$1,Trabajo!$C:$C,'Trab_Sectores_productivos (2)'!$C50,Trabajo!$A:$A,'Trab_Sectores_productivos (2)'!$A50),2)</f>
        <v>12.91</v>
      </c>
      <c r="T50" s="341">
        <f>ROUND(SUMIFS(Trabajo!$Q:$Q,Trabajo!$E:$E,'Trab_Sectores_productivos (2)'!DF$1,Trabajo!$C:$C,'Trab_Sectores_productivos (2)'!$C50,Trabajo!$A:$A,'Trab_Sectores_productivos (2)'!$A50),2)</f>
        <v>0.91</v>
      </c>
      <c r="U50" s="341">
        <f>ROUND(SUMIFS(Trabajo!$Q:$Q,Trabajo!$E:$E,'Trab_Sectores_productivos (2)'!DG$1,Trabajo!$C:$C,'Trab_Sectores_productivos (2)'!$C50,Trabajo!$A:$A,'Trab_Sectores_productivos (2)'!$A50),2)</f>
        <v>2.2400000000000002</v>
      </c>
      <c r="V50" s="341">
        <f>ROUND(SUMIFS(Trabajo!$Q:$Q,Trabajo!$E:$E,'Trab_Sectores_productivos (2)'!DH$1,Trabajo!$C:$C,'Trab_Sectores_productivos (2)'!$C50,Trabajo!$A:$A,'Trab_Sectores_productivos (2)'!$A50),2)</f>
        <v>3.36</v>
      </c>
      <c r="W50" s="341">
        <f>ROUND(SUMIFS(Trabajo!$Q:$Q,Trabajo!$E:$E,'Trab_Sectores_productivos (2)'!DI$1,Trabajo!$C:$C,'Trab_Sectores_productivos (2)'!$C50,Trabajo!$A:$A,'Trab_Sectores_productivos (2)'!$A50),2)</f>
        <v>1.33</v>
      </c>
      <c r="X50" s="341">
        <f>ROUND(SUMIFS(Trabajo!$Q:$Q,Trabajo!$E:$E,'Trab_Sectores_productivos (2)'!DJ$1,Trabajo!$C:$C,'Trab_Sectores_productivos (2)'!$C50,Trabajo!$A:$A,'Trab_Sectores_productivos (2)'!$A50),2)</f>
        <v>4.51</v>
      </c>
      <c r="Y50" s="341">
        <f>ROUND(SUMIFS(Trabajo!$Q:$Q,Trabajo!$E:$E,'Trab_Sectores_productivos (2)'!DK$1,Trabajo!$C:$C,'Trab_Sectores_productivos (2)'!$C50,Trabajo!$A:$A,'Trab_Sectores_productivos (2)'!$A50),2)</f>
        <v>11.25</v>
      </c>
      <c r="Z50" s="341">
        <f>ROUND(SUMIFS(Trabajo!$Q:$Q,Trabajo!$E:$E,'Trab_Sectores_productivos (2)'!DL$1,Trabajo!$C:$C,'Trab_Sectores_productivos (2)'!$C50,Trabajo!$A:$A,'Trab_Sectores_productivos (2)'!$A50),2)</f>
        <v>46.94</v>
      </c>
      <c r="AA50" s="341">
        <f>ROUND(SUMIFS(Trabajo!$Q:$Q,Trabajo!$E:$E,'Trab_Sectores_productivos (2)'!DM$1,Trabajo!$C:$C,'Trab_Sectores_productivos (2)'!$C50,Trabajo!$A:$A,'Trab_Sectores_productivos (2)'!$A50),2)</f>
        <v>4.3600000000000003</v>
      </c>
      <c r="AB50" s="341">
        <f>ROUND(SUMIFS(Trabajo!$Q:$Q,Trabajo!$E:$E,'Trab_Sectores_productivos (2)'!DN$1,Trabajo!$C:$C,'Trab_Sectores_productivos (2)'!$C50,Trabajo!$A:$A,'Trab_Sectores_productivos (2)'!$A50),2)</f>
        <v>6.74</v>
      </c>
      <c r="AC50" s="341">
        <f>ROUND(SUMIFS(Trabajo!$Q:$Q,Trabajo!$E:$E,'Trab_Sectores_productivos (2)'!DO$1,Trabajo!$C:$C,'Trab_Sectores_productivos (2)'!$C50,Trabajo!$A:$A,'Trab_Sectores_productivos (2)'!$A50),2)</f>
        <v>7.86</v>
      </c>
      <c r="AD50" s="341">
        <f>ROUND(SUMIFS(Trabajo!$Q:$Q,Trabajo!$E:$E,'Trab_Sectores_productivos (2)'!DP$1,Trabajo!$C:$C,'Trab_Sectores_productivos (2)'!$C50,Trabajo!$A:$A,'Trab_Sectores_productivos (2)'!$A50),2)</f>
        <v>2.69</v>
      </c>
      <c r="AE50" s="341">
        <f>ROUND(SUMIFS(Trabajo!$Q:$Q,Trabajo!$E:$E,'Trab_Sectores_productivos (2)'!DQ$1,Trabajo!$C:$C,'Trab_Sectores_productivos (2)'!$C50,Trabajo!$A:$A,'Trab_Sectores_productivos (2)'!$A50),2)</f>
        <v>5.36</v>
      </c>
      <c r="AF50" s="341">
        <f>ROUND(SUMIFS(Trabajo!$Q:$Q,Trabajo!$E:$E,'Trab_Sectores_productivos (2)'!DR$1,Trabajo!$C:$C,'Trab_Sectores_productivos (2)'!$C50,Trabajo!$A:$A,'Trab_Sectores_productivos (2)'!$A50),2)</f>
        <v>0.97</v>
      </c>
      <c r="AG50" s="341">
        <f>ROUND(SUMIFS(Trabajo!$Q:$Q,Trabajo!$E:$E,'Trab_Sectores_productivos (2)'!DS$1,Trabajo!$C:$C,'Trab_Sectores_productivos (2)'!$C50,Trabajo!$A:$A,'Trab_Sectores_productivos (2)'!$A50),2)</f>
        <v>1.1399999999999999</v>
      </c>
      <c r="AH50" s="340">
        <f>ROUND(SUMIFS(Trabajo!$R:$R,Trabajo!$E:$E,'Trab_Sectores_productivos (2)'!DE$1,Trabajo!$C:$C,'Trab_Sectores_productivos (2)'!$C50,Trabajo!$A:$A,'Trab_Sectores_productivos (2)'!$A50),2)</f>
        <v>10.76</v>
      </c>
      <c r="AI50" s="340">
        <f>ROUND(SUMIFS(Trabajo!$R:$R,Trabajo!$E:$E,'Trab_Sectores_productivos (2)'!DF$1,Trabajo!$C:$C,'Trab_Sectores_productivos (2)'!$C50,Trabajo!$A:$A,'Trab_Sectores_productivos (2)'!$A50),2)</f>
        <v>0.76</v>
      </c>
      <c r="AJ50" s="340">
        <f>ROUND(SUMIFS(Trabajo!$R:$R,Trabajo!$E:$E,'Trab_Sectores_productivos (2)'!DG$1,Trabajo!$C:$C,'Trab_Sectores_productivos (2)'!$C50,Trabajo!$A:$A,'Trab_Sectores_productivos (2)'!$A50),2)</f>
        <v>1.87</v>
      </c>
      <c r="AK50" s="340">
        <f>ROUND(SUMIFS(Trabajo!$R:$R,Trabajo!$E:$E,'Trab_Sectores_productivos (2)'!DH$1,Trabajo!$C:$C,'Trab_Sectores_productivos (2)'!$C50,Trabajo!$A:$A,'Trab_Sectores_productivos (2)'!$A50),2)</f>
        <v>2.8</v>
      </c>
      <c r="AL50" s="340">
        <f>ROUND(SUMIFS(Trabajo!$R:$R,Trabajo!$E:$E,'Trab_Sectores_productivos (2)'!DI$1,Trabajo!$C:$C,'Trab_Sectores_productivos (2)'!$C50,Trabajo!$A:$A,'Trab_Sectores_productivos (2)'!$A50),2)</f>
        <v>1.1100000000000001</v>
      </c>
      <c r="AM50" s="340">
        <f>ROUND(SUMIFS(Trabajo!$R:$R,Trabajo!$E:$E,'Trab_Sectores_productivos (2)'!DJ$1,Trabajo!$C:$C,'Trab_Sectores_productivos (2)'!$C50,Trabajo!$A:$A,'Trab_Sectores_productivos (2)'!$A50),2)</f>
        <v>3.76</v>
      </c>
      <c r="AN50" s="340">
        <f>ROUND(SUMIFS(Trabajo!$R:$R,Trabajo!$E:$E,'Trab_Sectores_productivos (2)'!DK$1,Trabajo!$C:$C,'Trab_Sectores_productivos (2)'!$C50,Trabajo!$A:$A,'Trab_Sectores_productivos (2)'!$A50),2)</f>
        <v>9.3800000000000008</v>
      </c>
      <c r="AO50" s="340">
        <f>ROUND(SUMIFS(Trabajo!$R:$R,Trabajo!$E:$E,'Trab_Sectores_productivos (2)'!DL$1,Trabajo!$C:$C,'Trab_Sectores_productivos (2)'!$C50,Trabajo!$A:$A,'Trab_Sectores_productivos (2)'!$A50),2)</f>
        <v>39.14</v>
      </c>
      <c r="AP50" s="340">
        <f>ROUND(SUMIFS(Trabajo!$R:$R,Trabajo!$E:$E,'Trab_Sectores_productivos (2)'!DM$1,Trabajo!$C:$C,'Trab_Sectores_productivos (2)'!$C50,Trabajo!$A:$A,'Trab_Sectores_productivos (2)'!$A50),2)</f>
        <v>3.64</v>
      </c>
      <c r="AQ50" s="340">
        <f>ROUND(SUMIFS(Trabajo!$R:$R,Trabajo!$E:$E,'Trab_Sectores_productivos (2)'!DN$1,Trabajo!$C:$C,'Trab_Sectores_productivos (2)'!$C50,Trabajo!$A:$A,'Trab_Sectores_productivos (2)'!$A50),2)</f>
        <v>5.62</v>
      </c>
      <c r="AR50" s="340">
        <f>ROUND(SUMIFS(Trabajo!$R:$R,Trabajo!$E:$E,'Trab_Sectores_productivos (2)'!DO$1,Trabajo!$C:$C,'Trab_Sectores_productivos (2)'!$C50,Trabajo!$A:$A,'Trab_Sectores_productivos (2)'!$A50),2)</f>
        <v>6.55</v>
      </c>
      <c r="AS50" s="340">
        <f>ROUND(SUMIFS(Trabajo!$R:$R,Trabajo!$E:$E,'Trab_Sectores_productivos (2)'!DP$1,Trabajo!$C:$C,'Trab_Sectores_productivos (2)'!$C50,Trabajo!$A:$A,'Trab_Sectores_productivos (2)'!$A50),2)</f>
        <v>2.25</v>
      </c>
      <c r="AT50" s="340">
        <f>ROUND(SUMIFS(Trabajo!$R:$R,Trabajo!$E:$E,'Trab_Sectores_productivos (2)'!DQ$1,Trabajo!$C:$C,'Trab_Sectores_productivos (2)'!$C50,Trabajo!$A:$A,'Trab_Sectores_productivos (2)'!$A50),2)</f>
        <v>4.47</v>
      </c>
      <c r="AU50" s="340">
        <f>ROUND(SUMIFS(Trabajo!$R:$R,Trabajo!$E:$E,'Trab_Sectores_productivos (2)'!DR$1,Trabajo!$C:$C,'Trab_Sectores_productivos (2)'!$C50,Trabajo!$A:$A,'Trab_Sectores_productivos (2)'!$A50),2)</f>
        <v>0.81</v>
      </c>
      <c r="AV50" s="340">
        <f>ROUND(SUMIFS(Trabajo!$R:$R,Trabajo!$E:$E,'Trab_Sectores_productivos (2)'!DS$1,Trabajo!$C:$C,'Trab_Sectores_productivos (2)'!$C50,Trabajo!$A:$A,'Trab_Sectores_productivos (2)'!$A50),2)</f>
        <v>0.95</v>
      </c>
      <c r="AW50" s="341">
        <f>ROUND(SUMIFS(Trabajo!$S:$S,Trabajo!$E:$E,'Trab_Sectores_productivos (2)'!DE$1,Trabajo!$C:$C,'Trab_Sectores_productivos (2)'!$C50,Trabajo!$A:$A,'Trab_Sectores_productivos (2)'!$A50),2)</f>
        <v>0.76</v>
      </c>
      <c r="AX50" s="341">
        <f>ROUND(SUMIFS(Trabajo!$S:$S,Trabajo!$E:$E,'Trab_Sectores_productivos (2)'!DF$1,Trabajo!$C:$C,'Trab_Sectores_productivos (2)'!$C50,Trabajo!$A:$A,'Trab_Sectores_productivos (2)'!$A50),2)</f>
        <v>0.05</v>
      </c>
      <c r="AY50" s="341">
        <f>ROUND(SUMIFS(Trabajo!$S:$S,Trabajo!$E:$E,'Trab_Sectores_productivos (2)'!DG$1,Trabajo!$C:$C,'Trab_Sectores_productivos (2)'!$C50,Trabajo!$A:$A,'Trab_Sectores_productivos (2)'!$A50),2)</f>
        <v>0.13</v>
      </c>
      <c r="AZ50" s="341">
        <f>ROUND(SUMIFS(Trabajo!$S:$S,Trabajo!$E:$E,'Trab_Sectores_productivos (2)'!DH$1,Trabajo!$C:$C,'Trab_Sectores_productivos (2)'!$C50,Trabajo!$A:$A,'Trab_Sectores_productivos (2)'!$A50),2)</f>
        <v>0.2</v>
      </c>
      <c r="BA50" s="341">
        <f>ROUND(SUMIFS(Trabajo!$S:$S,Trabajo!$E:$E,'Trab_Sectores_productivos (2)'!DI$1,Trabajo!$C:$C,'Trab_Sectores_productivos (2)'!$C50,Trabajo!$A:$A,'Trab_Sectores_productivos (2)'!$A50),2)</f>
        <v>0.08</v>
      </c>
      <c r="BB50" s="341">
        <f>ROUND(SUMIFS(Trabajo!$S:$S,Trabajo!$E:$E,'Trab_Sectores_productivos (2)'!DJ$1,Trabajo!$C:$C,'Trab_Sectores_productivos (2)'!$C50,Trabajo!$A:$A,'Trab_Sectores_productivos (2)'!$A50),2)</f>
        <v>0.26</v>
      </c>
      <c r="BC50" s="341">
        <f>ROUND(SUMIFS(Trabajo!$S:$S,Trabajo!$E:$E,'Trab_Sectores_productivos (2)'!DK$1,Trabajo!$C:$C,'Trab_Sectores_productivos (2)'!$C50,Trabajo!$A:$A,'Trab_Sectores_productivos (2)'!$A50),2)</f>
        <v>0.66</v>
      </c>
      <c r="BD50" s="341">
        <f>ROUND(SUMIFS(Trabajo!$S:$S,Trabajo!$E:$E,'Trab_Sectores_productivos (2)'!DL$1,Trabajo!$C:$C,'Trab_Sectores_productivos (2)'!$C50,Trabajo!$A:$A,'Trab_Sectores_productivos (2)'!$A50),2)</f>
        <v>2.75</v>
      </c>
      <c r="BE50" s="341">
        <f>ROUND(SUMIFS(Trabajo!$S:$S,Trabajo!$E:$E,'Trab_Sectores_productivos (2)'!DM$1,Trabajo!$C:$C,'Trab_Sectores_productivos (2)'!$C50,Trabajo!$A:$A,'Trab_Sectores_productivos (2)'!$A50),2)</f>
        <v>0.26</v>
      </c>
      <c r="BF50" s="341">
        <f>ROUND(SUMIFS(Trabajo!$S:$S,Trabajo!$E:$E,'Trab_Sectores_productivos (2)'!DN$1,Trabajo!$C:$C,'Trab_Sectores_productivos (2)'!$C50,Trabajo!$A:$A,'Trab_Sectores_productivos (2)'!$A50),2)</f>
        <v>0.39</v>
      </c>
      <c r="BG50" s="341">
        <f>ROUND(SUMIFS(Trabajo!$S:$S,Trabajo!$E:$E,'Trab_Sectores_productivos (2)'!DO$1,Trabajo!$C:$C,'Trab_Sectores_productivos (2)'!$C50,Trabajo!$A:$A,'Trab_Sectores_productivos (2)'!$A50),2)</f>
        <v>0.46</v>
      </c>
      <c r="BH50" s="341">
        <f>ROUND(SUMIFS(Trabajo!$S:$S,Trabajo!$E:$E,'Trab_Sectores_productivos (2)'!DP$1,Trabajo!$C:$C,'Trab_Sectores_productivos (2)'!$C50,Trabajo!$A:$A,'Trab_Sectores_productivos (2)'!$A50),2)</f>
        <v>0.16</v>
      </c>
      <c r="BI50" s="341">
        <f>ROUND(SUMIFS(Trabajo!$S:$S,Trabajo!$E:$E,'Trab_Sectores_productivos (2)'!DQ$1,Trabajo!$C:$C,'Trab_Sectores_productivos (2)'!$C50,Trabajo!$A:$A,'Trab_Sectores_productivos (2)'!$A50),2)</f>
        <v>0.31</v>
      </c>
      <c r="BJ50" s="341">
        <f>ROUND(SUMIFS(Trabajo!$S:$S,Trabajo!$E:$E,'Trab_Sectores_productivos (2)'!DR$1,Trabajo!$C:$C,'Trab_Sectores_productivos (2)'!$C50,Trabajo!$A:$A,'Trab_Sectores_productivos (2)'!$A50),2)</f>
        <v>0.06</v>
      </c>
      <c r="BK50" s="341">
        <f>ROUND(SUMIFS(Trabajo!$S:$S,Trabajo!$E:$E,'Trab_Sectores_productivos (2)'!DS$1,Trabajo!$C:$C,'Trab_Sectores_productivos (2)'!$C50,Trabajo!$A:$A,'Trab_Sectores_productivos (2)'!$A50),2)</f>
        <v>7.0000000000000007E-2</v>
      </c>
      <c r="BL50" s="340">
        <f>ROUND(SUMIFS(Trabajo!$T:$T,Trabajo!$E:$E,'Trab_Sectores_productivos (2)'!DE$1,Trabajo!$C:$C,'Trab_Sectores_productivos (2)'!$C50,Trabajo!$A:$A,'Trab_Sectores_productivos (2)'!$A50),2)</f>
        <v>0.38</v>
      </c>
      <c r="BM50" s="340">
        <f>ROUND(SUMIFS(Trabajo!$T:$T,Trabajo!$E:$E,'Trab_Sectores_productivos (2)'!DF$1,Trabajo!$C:$C,'Trab_Sectores_productivos (2)'!$C50,Trabajo!$A:$A,'Trab_Sectores_productivos (2)'!$A50),2)</f>
        <v>0.03</v>
      </c>
      <c r="BN50" s="340">
        <f>ROUND(SUMIFS(Trabajo!$T:$T,Trabajo!$E:$E,'Trab_Sectores_productivos (2)'!DG$1,Trabajo!$C:$C,'Trab_Sectores_productivos (2)'!$C50,Trabajo!$A:$A,'Trab_Sectores_productivos (2)'!$A50),2)</f>
        <v>7.0000000000000007E-2</v>
      </c>
      <c r="BO50" s="340">
        <f>ROUND(SUMIFS(Trabajo!$T:$T,Trabajo!$E:$E,'Trab_Sectores_productivos (2)'!DH$1,Trabajo!$C:$C,'Trab_Sectores_productivos (2)'!$C50,Trabajo!$A:$A,'Trab_Sectores_productivos (2)'!$A50),2)</f>
        <v>0.1</v>
      </c>
      <c r="BP50" s="340">
        <f>ROUND(SUMIFS(Trabajo!$T:$T,Trabajo!$E:$E,'Trab_Sectores_productivos (2)'!DI$1,Trabajo!$C:$C,'Trab_Sectores_productivos (2)'!$C50,Trabajo!$A:$A,'Trab_Sectores_productivos (2)'!$A50),2)</f>
        <v>0.04</v>
      </c>
      <c r="BQ50" s="340">
        <f>ROUND(SUMIFS(Trabajo!$T:$T,Trabajo!$E:$E,'Trab_Sectores_productivos (2)'!DJ$1,Trabajo!$C:$C,'Trab_Sectores_productivos (2)'!$C50,Trabajo!$A:$A,'Trab_Sectores_productivos (2)'!$A50),2)</f>
        <v>0.13</v>
      </c>
      <c r="BR50" s="340">
        <f>ROUND(SUMIFS(Trabajo!$T:$T,Trabajo!$E:$E,'Trab_Sectores_productivos (2)'!DK$1,Trabajo!$C:$C,'Trab_Sectores_productivos (2)'!$C50,Trabajo!$A:$A,'Trab_Sectores_productivos (2)'!$A50),2)</f>
        <v>0.33</v>
      </c>
      <c r="BS50" s="340">
        <f>ROUND(SUMIFS(Trabajo!$T:$T,Trabajo!$E:$E,'Trab_Sectores_productivos (2)'!DL$1,Trabajo!$C:$C,'Trab_Sectores_productivos (2)'!$C50,Trabajo!$A:$A,'Trab_Sectores_productivos (2)'!$A50),2)</f>
        <v>1.38</v>
      </c>
      <c r="BT50" s="340">
        <f>ROUND(SUMIFS(Trabajo!$T:$T,Trabajo!$E:$E,'Trab_Sectores_productivos (2)'!DM$1,Trabajo!$C:$C,'Trab_Sectores_productivos (2)'!$C50,Trabajo!$A:$A,'Trab_Sectores_productivos (2)'!$A50),2)</f>
        <v>0.13</v>
      </c>
      <c r="BU50" s="340">
        <f>ROUND(SUMIFS(Trabajo!$T:$T,Trabajo!$E:$E,'Trab_Sectores_productivos (2)'!DN$1,Trabajo!$C:$C,'Trab_Sectores_productivos (2)'!$C50,Trabajo!$A:$A,'Trab_Sectores_productivos (2)'!$A50),2)</f>
        <v>0.2</v>
      </c>
      <c r="BV50" s="340">
        <f>ROUND(SUMIFS(Trabajo!$T:$T,Trabajo!$E:$E,'Trab_Sectores_productivos (2)'!DO$1,Trabajo!$C:$C,'Trab_Sectores_productivos (2)'!$C50,Trabajo!$A:$A,'Trab_Sectores_productivos (2)'!$A50),2)</f>
        <v>0.23</v>
      </c>
      <c r="BW50" s="340">
        <f>ROUND(SUMIFS(Trabajo!$T:$T,Trabajo!$E:$E,'Trab_Sectores_productivos (2)'!DP$1,Trabajo!$C:$C,'Trab_Sectores_productivos (2)'!$C50,Trabajo!$A:$A,'Trab_Sectores_productivos (2)'!$A50),2)</f>
        <v>0.08</v>
      </c>
      <c r="BX50" s="340">
        <f>ROUND(SUMIFS(Trabajo!$T:$T,Trabajo!$E:$E,'Trab_Sectores_productivos (2)'!DQ$1,Trabajo!$C:$C,'Trab_Sectores_productivos (2)'!$C50,Trabajo!$A:$A,'Trab_Sectores_productivos (2)'!$A50),2)</f>
        <v>0.16</v>
      </c>
      <c r="BY50" s="340">
        <f>ROUND(SUMIFS(Trabajo!$T:$T,Trabajo!$E:$E,'Trab_Sectores_productivos (2)'!DR$1,Trabajo!$C:$C,'Trab_Sectores_productivos (2)'!$C50,Trabajo!$A:$A,'Trab_Sectores_productivos (2)'!$A50),2)</f>
        <v>0.03</v>
      </c>
      <c r="BZ50" s="340">
        <f>ROUND(SUMIFS(Trabajo!$T:$T,Trabajo!$E:$E,'Trab_Sectores_productivos (2)'!DS$1,Trabajo!$C:$C,'Trab_Sectores_productivos (2)'!$C50,Trabajo!$A:$A,'Trab_Sectores_productivos (2)'!$A50),2)</f>
        <v>0.03</v>
      </c>
      <c r="CA50" s="341">
        <f>ROUND(SUMIFS(Trabajo!$U:$U,Trabajo!$E:$E,'Trab_Sectores_productivos (2)'!DE$1,Trabajo!$C:$C,'Trab_Sectores_productivos (2)'!$C50,Trabajo!$A:$A,'Trab_Sectores_productivos (2)'!$A50),2)</f>
        <v>25.92</v>
      </c>
      <c r="CB50" s="341">
        <f>ROUND(SUMIFS(Trabajo!$U:$U,Trabajo!$E:$E,'Trab_Sectores_productivos (2)'!DF$1,Trabajo!$C:$C,'Trab_Sectores_productivos (2)'!$C50,Trabajo!$A:$A,'Trab_Sectores_productivos (2)'!$A50),2)</f>
        <v>1.83</v>
      </c>
      <c r="CC50" s="341">
        <f>ROUND(SUMIFS(Trabajo!$U:$U,Trabajo!$E:$E,'Trab_Sectores_productivos (2)'!DG$1,Trabajo!$C:$C,'Trab_Sectores_productivos (2)'!$C50,Trabajo!$A:$A,'Trab_Sectores_productivos (2)'!$A50),2)</f>
        <v>4.49</v>
      </c>
      <c r="CD50" s="341">
        <f>ROUND(SUMIFS(Trabajo!$U:$U,Trabajo!$E:$E,'Trab_Sectores_productivos (2)'!DH$1,Trabajo!$C:$C,'Trab_Sectores_productivos (2)'!$C50,Trabajo!$A:$A,'Trab_Sectores_productivos (2)'!$A50),2)</f>
        <v>6.75</v>
      </c>
      <c r="CE50" s="341">
        <f>ROUND(SUMIFS(Trabajo!$U:$U,Trabajo!$E:$E,'Trab_Sectores_productivos (2)'!DI$1,Trabajo!$C:$C,'Trab_Sectores_productivos (2)'!$C50,Trabajo!$A:$A,'Trab_Sectores_productivos (2)'!$A50),2)</f>
        <v>2.67</v>
      </c>
      <c r="CF50" s="341">
        <f>ROUND(SUMIFS(Trabajo!$U:$U,Trabajo!$E:$E,'Trab_Sectores_productivos (2)'!DJ$1,Trabajo!$C:$C,'Trab_Sectores_productivos (2)'!$C50,Trabajo!$A:$A,'Trab_Sectores_productivos (2)'!$A50),2)</f>
        <v>9.07</v>
      </c>
      <c r="CG50" s="341">
        <f>ROUND(SUMIFS(Trabajo!$U:$U,Trabajo!$E:$E,'Trab_Sectores_productivos (2)'!DK$1,Trabajo!$C:$C,'Trab_Sectores_productivos (2)'!$C50,Trabajo!$A:$A,'Trab_Sectores_productivos (2)'!$A50),2)</f>
        <v>22.6</v>
      </c>
      <c r="CH50" s="341">
        <f>ROUND(SUMIFS(Trabajo!$U:$U,Trabajo!$E:$E,'Trab_Sectores_productivos (2)'!DL$1,Trabajo!$C:$C,'Trab_Sectores_productivos (2)'!$C50,Trabajo!$A:$A,'Trab_Sectores_productivos (2)'!$A50),2)</f>
        <v>94.25</v>
      </c>
      <c r="CI50" s="341">
        <f>ROUND(SUMIFS(Trabajo!$U:$U,Trabajo!$E:$E,'Trab_Sectores_productivos (2)'!DM$1,Trabajo!$C:$C,'Trab_Sectores_productivos (2)'!$C50,Trabajo!$A:$A,'Trab_Sectores_productivos (2)'!$A50),2)</f>
        <v>8.76</v>
      </c>
      <c r="CJ50" s="341">
        <f>ROUND(SUMIFS(Trabajo!$U:$U,Trabajo!$E:$E,'Trab_Sectores_productivos (2)'!DN$1,Trabajo!$C:$C,'Trab_Sectores_productivos (2)'!$C50,Trabajo!$A:$A,'Trab_Sectores_productivos (2)'!$A50),2)</f>
        <v>13.54</v>
      </c>
      <c r="CK50" s="341">
        <f>ROUND(SUMIFS(Trabajo!$U:$U,Trabajo!$E:$E,'Trab_Sectores_productivos (2)'!DO$1,Trabajo!$C:$C,'Trab_Sectores_productivos (2)'!$C50,Trabajo!$A:$A,'Trab_Sectores_productivos (2)'!$A50),2)</f>
        <v>15.78</v>
      </c>
      <c r="CL50" s="341">
        <f>ROUND(SUMIFS(Trabajo!$U:$U,Trabajo!$E:$E,'Trab_Sectores_productivos (2)'!DP$1,Trabajo!$C:$C,'Trab_Sectores_productivos (2)'!$C50,Trabajo!$A:$A,'Trab_Sectores_productivos (2)'!$A50),2)</f>
        <v>5.41</v>
      </c>
      <c r="CM50" s="341">
        <f>ROUND(SUMIFS(Trabajo!$U:$U,Trabajo!$E:$E,'Trab_Sectores_productivos (2)'!DQ$1,Trabajo!$C:$C,'Trab_Sectores_productivos (2)'!$C50,Trabajo!$A:$A,'Trab_Sectores_productivos (2)'!$A50),2)</f>
        <v>10.77</v>
      </c>
      <c r="CN50" s="341">
        <f>ROUND(SUMIFS(Trabajo!$U:$U,Trabajo!$E:$E,'Trab_Sectores_productivos (2)'!DR$1,Trabajo!$C:$C,'Trab_Sectores_productivos (2)'!$C50,Trabajo!$A:$A,'Trab_Sectores_productivos (2)'!$A50),2)</f>
        <v>1.96</v>
      </c>
      <c r="CO50" s="341">
        <f>ROUND(SUMIFS(Trabajo!$U:$U,Trabajo!$E:$E,'Trab_Sectores_productivos (2)'!DS$1,Trabajo!$C:$C,'Trab_Sectores_productivos (2)'!$C50,Trabajo!$A:$A,'Trab_Sectores_productivos (2)'!$A50),2)</f>
        <v>2.2999999999999998</v>
      </c>
      <c r="CP50" s="340">
        <f>ROUND(SUMIFS(Trabajo!$V:$V,Trabajo!$E:$E,'Trab_Sectores_productivos (2)'!DE$1,Trabajo!$C:$C,'Trab_Sectores_productivos (2)'!$C50,Trabajo!$A:$A,'Trab_Sectores_productivos (2)'!$A50),2)</f>
        <v>2.17</v>
      </c>
      <c r="CQ50" s="340">
        <f>ROUND(SUMIFS(Trabajo!$V:$V,Trabajo!$E:$E,'Trab_Sectores_productivos (2)'!DF$1,Trabajo!$C:$C,'Trab_Sectores_productivos (2)'!$C50,Trabajo!$A:$A,'Trab_Sectores_productivos (2)'!$A50),2)</f>
        <v>0.15</v>
      </c>
      <c r="CR50" s="340">
        <f>ROUND(SUMIFS(Trabajo!$V:$V,Trabajo!$E:$E,'Trab_Sectores_productivos (2)'!DG$1,Trabajo!$C:$C,'Trab_Sectores_productivos (2)'!$C50,Trabajo!$A:$A,'Trab_Sectores_productivos (2)'!$A50),2)</f>
        <v>0.38</v>
      </c>
      <c r="CS50" s="340">
        <f>ROUND(SUMIFS(Trabajo!$V:$V,Trabajo!$E:$E,'Trab_Sectores_productivos (2)'!DH$1,Trabajo!$C:$C,'Trab_Sectores_productivos (2)'!$C50,Trabajo!$A:$A,'Trab_Sectores_productivos (2)'!$A50),2)</f>
        <v>0.56000000000000005</v>
      </c>
      <c r="CT50" s="340">
        <f>ROUND(SUMIFS(Trabajo!$V:$V,Trabajo!$E:$E,'Trab_Sectores_productivos (2)'!DI$1,Trabajo!$C:$C,'Trab_Sectores_productivos (2)'!$C50,Trabajo!$A:$A,'Trab_Sectores_productivos (2)'!$A50),2)</f>
        <v>0.22</v>
      </c>
      <c r="CU50" s="340">
        <f>ROUND(SUMIFS(Trabajo!$V:$V,Trabajo!$E:$E,'Trab_Sectores_productivos (2)'!DJ$1,Trabajo!$C:$C,'Trab_Sectores_productivos (2)'!$C50,Trabajo!$A:$A,'Trab_Sectores_productivos (2)'!$A50),2)</f>
        <v>0.76</v>
      </c>
      <c r="CV50" s="340">
        <f>ROUND(SUMIFS(Trabajo!$V:$V,Trabajo!$E:$E,'Trab_Sectores_productivos (2)'!DK$1,Trabajo!$C:$C,'Trab_Sectores_productivos (2)'!$C50,Trabajo!$A:$A,'Trab_Sectores_productivos (2)'!$A50),2)</f>
        <v>1.89</v>
      </c>
      <c r="CW50" s="340">
        <f>ROUND(SUMIFS(Trabajo!$V:$V,Trabajo!$E:$E,'Trab_Sectores_productivos (2)'!DL$1,Trabajo!$C:$C,'Trab_Sectores_productivos (2)'!$C50,Trabajo!$A:$A,'Trab_Sectores_productivos (2)'!$A50),2)</f>
        <v>7.88</v>
      </c>
      <c r="CX50" s="340">
        <f>ROUND(SUMIFS(Trabajo!$V:$V,Trabajo!$E:$E,'Trab_Sectores_productivos (2)'!DM$1,Trabajo!$C:$C,'Trab_Sectores_productivos (2)'!$C50,Trabajo!$A:$A,'Trab_Sectores_productivos (2)'!$A50),2)</f>
        <v>0.73</v>
      </c>
      <c r="CY50" s="340">
        <f>ROUND(SUMIFS(Trabajo!$V:$V,Trabajo!$E:$E,'Trab_Sectores_productivos (2)'!DN$1,Trabajo!$C:$C,'Trab_Sectores_productivos (2)'!$C50,Trabajo!$A:$A,'Trab_Sectores_productivos (2)'!$A50),2)</f>
        <v>1.1299999999999999</v>
      </c>
      <c r="CZ50" s="340">
        <f>ROUND(SUMIFS(Trabajo!$V:$V,Trabajo!$E:$E,'Trab_Sectores_productivos (2)'!DO$1,Trabajo!$C:$C,'Trab_Sectores_productivos (2)'!$C50,Trabajo!$A:$A,'Trab_Sectores_productivos (2)'!$A50),2)</f>
        <v>1.32</v>
      </c>
      <c r="DA50" s="340">
        <f>ROUND(SUMIFS(Trabajo!$V:$V,Trabajo!$E:$E,'Trab_Sectores_productivos (2)'!DP$1,Trabajo!$C:$C,'Trab_Sectores_productivos (2)'!$C50,Trabajo!$A:$A,'Trab_Sectores_productivos (2)'!$A50),2)</f>
        <v>0.45</v>
      </c>
      <c r="DB50" s="340">
        <f>ROUND(SUMIFS(Trabajo!$V:$V,Trabajo!$E:$E,'Trab_Sectores_productivos (2)'!DQ$1,Trabajo!$C:$C,'Trab_Sectores_productivos (2)'!$C50,Trabajo!$A:$A,'Trab_Sectores_productivos (2)'!$A50),2)</f>
        <v>0.9</v>
      </c>
      <c r="DC50" s="340">
        <f>ROUND(SUMIFS(Trabajo!$V:$V,Trabajo!$E:$E,'Trab_Sectores_productivos (2)'!DR$1,Trabajo!$C:$C,'Trab_Sectores_productivos (2)'!$C50,Trabajo!$A:$A,'Trab_Sectores_productivos (2)'!$A50),2)</f>
        <v>0.16</v>
      </c>
      <c r="DD50" s="340">
        <f>ROUND(SUMIFS(Trabajo!$V:$V,Trabajo!$E:$E,'Trab_Sectores_productivos (2)'!DS$1,Trabajo!$C:$C,'Trab_Sectores_productivos (2)'!$C50,Trabajo!$A:$A,'Trab_Sectores_productivos (2)'!$A50),2)</f>
        <v>0.19</v>
      </c>
    </row>
    <row r="51" spans="1:108">
      <c r="A51" s="137">
        <v>2017</v>
      </c>
      <c r="B51" s="137">
        <v>2</v>
      </c>
      <c r="C51" s="137" t="s">
        <v>120</v>
      </c>
      <c r="D51" s="340">
        <f>ROUND(SUMIFS(Trabajo!$P:$P,Trabajo!$E:$E,'Trab_Sectores_productivos (2)'!DE$1,Trabajo!$C:$C,'Trab_Sectores_productivos (2)'!$C51,Trabajo!$A:$A,'Trab_Sectores_productivos (2)'!$A51),2)</f>
        <v>28.67</v>
      </c>
      <c r="E51" s="340">
        <f>ROUND(SUMIFS(Trabajo!$P:$P,Trabajo!$E:$E,'Trab_Sectores_productivos (2)'!DF$1,Trabajo!$C:$C,'Trab_Sectores_productivos (2)'!$C51,Trabajo!$A:$A,'Trab_Sectores_productivos (2)'!$A51),2)</f>
        <v>1.9</v>
      </c>
      <c r="F51" s="340">
        <f>ROUND(SUMIFS(Trabajo!$P:$P,Trabajo!$E:$E,'Trab_Sectores_productivos (2)'!DG$1,Trabajo!$C:$C,'Trab_Sectores_productivos (2)'!$C51,Trabajo!$A:$A,'Trab_Sectores_productivos (2)'!$A51),2)</f>
        <v>4.88</v>
      </c>
      <c r="G51" s="340">
        <f>ROUND(SUMIFS(Trabajo!$P:$P,Trabajo!$E:$E,'Trab_Sectores_productivos (2)'!DH$1,Trabajo!$C:$C,'Trab_Sectores_productivos (2)'!$C51,Trabajo!$A:$A,'Trab_Sectores_productivos (2)'!$A51),2)</f>
        <v>6.82</v>
      </c>
      <c r="H51" s="340">
        <f>ROUND(SUMIFS(Trabajo!$P:$P,Trabajo!$E:$E,'Trab_Sectores_productivos (2)'!DI$1,Trabajo!$C:$C,'Trab_Sectores_productivos (2)'!$C51,Trabajo!$A:$A,'Trab_Sectores_productivos (2)'!$A51),2)</f>
        <v>3.22</v>
      </c>
      <c r="I51" s="340">
        <f>ROUND(SUMIFS(Trabajo!$P:$P,Trabajo!$E:$E,'Trab_Sectores_productivos (2)'!DJ$1,Trabajo!$C:$C,'Trab_Sectores_productivos (2)'!$C51,Trabajo!$A:$A,'Trab_Sectores_productivos (2)'!$A51),2)</f>
        <v>11.06</v>
      </c>
      <c r="J51" s="340">
        <f>ROUND(SUMIFS(Trabajo!$P:$P,Trabajo!$E:$E,'Trab_Sectores_productivos (2)'!DK$1,Trabajo!$C:$C,'Trab_Sectores_productivos (2)'!$C51,Trabajo!$A:$A,'Trab_Sectores_productivos (2)'!$A51),2)</f>
        <v>24.85</v>
      </c>
      <c r="K51" s="340">
        <f>ROUND(SUMIFS(Trabajo!$P:$P,Trabajo!$E:$E,'Trab_Sectores_productivos (2)'!DL$1,Trabajo!$C:$C,'Trab_Sectores_productivos (2)'!$C51,Trabajo!$A:$A,'Trab_Sectores_productivos (2)'!$A51),2)</f>
        <v>97</v>
      </c>
      <c r="L51" s="340">
        <f>ROUND(SUMIFS(Trabajo!$P:$P,Trabajo!$E:$E,'Trab_Sectores_productivos (2)'!DM$1,Trabajo!$C:$C,'Trab_Sectores_productivos (2)'!$C51,Trabajo!$A:$A,'Trab_Sectores_productivos (2)'!$A51),2)</f>
        <v>10.31</v>
      </c>
      <c r="M51" s="340">
        <f>ROUND(SUMIFS(Trabajo!$P:$P,Trabajo!$E:$E,'Trab_Sectores_productivos (2)'!DN$1,Trabajo!$C:$C,'Trab_Sectores_productivos (2)'!$C51,Trabajo!$A:$A,'Trab_Sectores_productivos (2)'!$A51),2)</f>
        <v>15</v>
      </c>
      <c r="N51" s="340">
        <f>ROUND(SUMIFS(Trabajo!$P:$P,Trabajo!$E:$E,'Trab_Sectores_productivos (2)'!DO$1,Trabajo!$C:$C,'Trab_Sectores_productivos (2)'!$C51,Trabajo!$A:$A,'Trab_Sectores_productivos (2)'!$A51),2)</f>
        <v>16.690000000000001</v>
      </c>
      <c r="O51" s="340">
        <f>ROUND(SUMIFS(Trabajo!$P:$P,Trabajo!$E:$E,'Trab_Sectores_productivos (2)'!DP$1,Trabajo!$C:$C,'Trab_Sectores_productivos (2)'!$C51,Trabajo!$A:$A,'Trab_Sectores_productivos (2)'!$A51),2)</f>
        <v>6.14</v>
      </c>
      <c r="P51" s="340">
        <f>ROUND(SUMIFS(Trabajo!$P:$P,Trabajo!$E:$E,'Trab_Sectores_productivos (2)'!DQ$1,Trabajo!$C:$C,'Trab_Sectores_productivos (2)'!$C51,Trabajo!$A:$A,'Trab_Sectores_productivos (2)'!$A51),2)</f>
        <v>12.29</v>
      </c>
      <c r="Q51" s="340">
        <f>ROUND(SUMIFS(Trabajo!$P:$P,Trabajo!$E:$E,'Trab_Sectores_productivos (2)'!DR$1,Trabajo!$C:$C,'Trab_Sectores_productivos (2)'!$C51,Trabajo!$A:$A,'Trab_Sectores_productivos (2)'!$A51),2)</f>
        <v>2.21</v>
      </c>
      <c r="R51" s="340">
        <f>ROUND(SUMIFS(Trabajo!$P:$P,Trabajo!$E:$E,'Trab_Sectores_productivos (2)'!DS$1,Trabajo!$C:$C,'Trab_Sectores_productivos (2)'!$C51,Trabajo!$A:$A,'Trab_Sectores_productivos (2)'!$A51),2)</f>
        <v>2.5499999999999998</v>
      </c>
      <c r="S51" s="341">
        <f>ROUND(SUMIFS(Trabajo!$Q:$Q,Trabajo!$E:$E,'Trab_Sectores_productivos (2)'!DE$1,Trabajo!$C:$C,'Trab_Sectores_productivos (2)'!$C51,Trabajo!$A:$A,'Trab_Sectores_productivos (2)'!$A51),2)</f>
        <v>13.48</v>
      </c>
      <c r="T51" s="341">
        <f>ROUND(SUMIFS(Trabajo!$Q:$Q,Trabajo!$E:$E,'Trab_Sectores_productivos (2)'!DF$1,Trabajo!$C:$C,'Trab_Sectores_productivos (2)'!$C51,Trabajo!$A:$A,'Trab_Sectores_productivos (2)'!$A51),2)</f>
        <v>0.89</v>
      </c>
      <c r="U51" s="341">
        <f>ROUND(SUMIFS(Trabajo!$Q:$Q,Trabajo!$E:$E,'Trab_Sectores_productivos (2)'!DG$1,Trabajo!$C:$C,'Trab_Sectores_productivos (2)'!$C51,Trabajo!$A:$A,'Trab_Sectores_productivos (2)'!$A51),2)</f>
        <v>2.29</v>
      </c>
      <c r="V51" s="341">
        <f>ROUND(SUMIFS(Trabajo!$Q:$Q,Trabajo!$E:$E,'Trab_Sectores_productivos (2)'!DH$1,Trabajo!$C:$C,'Trab_Sectores_productivos (2)'!$C51,Trabajo!$A:$A,'Trab_Sectores_productivos (2)'!$A51),2)</f>
        <v>3.21</v>
      </c>
      <c r="W51" s="341">
        <f>ROUND(SUMIFS(Trabajo!$Q:$Q,Trabajo!$E:$E,'Trab_Sectores_productivos (2)'!DI$1,Trabajo!$C:$C,'Trab_Sectores_productivos (2)'!$C51,Trabajo!$A:$A,'Trab_Sectores_productivos (2)'!$A51),2)</f>
        <v>1.51</v>
      </c>
      <c r="X51" s="341">
        <f>ROUND(SUMIFS(Trabajo!$Q:$Q,Trabajo!$E:$E,'Trab_Sectores_productivos (2)'!DJ$1,Trabajo!$C:$C,'Trab_Sectores_productivos (2)'!$C51,Trabajo!$A:$A,'Trab_Sectores_productivos (2)'!$A51),2)</f>
        <v>5.2</v>
      </c>
      <c r="Y51" s="341">
        <f>ROUND(SUMIFS(Trabajo!$Q:$Q,Trabajo!$E:$E,'Trab_Sectores_productivos (2)'!DK$1,Trabajo!$C:$C,'Trab_Sectores_productivos (2)'!$C51,Trabajo!$A:$A,'Trab_Sectores_productivos (2)'!$A51),2)</f>
        <v>11.69</v>
      </c>
      <c r="Z51" s="341">
        <f>ROUND(SUMIFS(Trabajo!$Q:$Q,Trabajo!$E:$E,'Trab_Sectores_productivos (2)'!DL$1,Trabajo!$C:$C,'Trab_Sectores_productivos (2)'!$C51,Trabajo!$A:$A,'Trab_Sectores_productivos (2)'!$A51),2)</f>
        <v>45.61</v>
      </c>
      <c r="AA51" s="341">
        <f>ROUND(SUMIFS(Trabajo!$Q:$Q,Trabajo!$E:$E,'Trab_Sectores_productivos (2)'!DM$1,Trabajo!$C:$C,'Trab_Sectores_productivos (2)'!$C51,Trabajo!$A:$A,'Trab_Sectores_productivos (2)'!$A51),2)</f>
        <v>4.8499999999999996</v>
      </c>
      <c r="AB51" s="341">
        <f>ROUND(SUMIFS(Trabajo!$Q:$Q,Trabajo!$E:$E,'Trab_Sectores_productivos (2)'!DN$1,Trabajo!$C:$C,'Trab_Sectores_productivos (2)'!$C51,Trabajo!$A:$A,'Trab_Sectores_productivos (2)'!$A51),2)</f>
        <v>7.05</v>
      </c>
      <c r="AC51" s="341">
        <f>ROUND(SUMIFS(Trabajo!$Q:$Q,Trabajo!$E:$E,'Trab_Sectores_productivos (2)'!DO$1,Trabajo!$C:$C,'Trab_Sectores_productivos (2)'!$C51,Trabajo!$A:$A,'Trab_Sectores_productivos (2)'!$A51),2)</f>
        <v>7.85</v>
      </c>
      <c r="AD51" s="341">
        <f>ROUND(SUMIFS(Trabajo!$Q:$Q,Trabajo!$E:$E,'Trab_Sectores_productivos (2)'!DP$1,Trabajo!$C:$C,'Trab_Sectores_productivos (2)'!$C51,Trabajo!$A:$A,'Trab_Sectores_productivos (2)'!$A51),2)</f>
        <v>2.89</v>
      </c>
      <c r="AE51" s="341">
        <f>ROUND(SUMIFS(Trabajo!$Q:$Q,Trabajo!$E:$E,'Trab_Sectores_productivos (2)'!DQ$1,Trabajo!$C:$C,'Trab_Sectores_productivos (2)'!$C51,Trabajo!$A:$A,'Trab_Sectores_productivos (2)'!$A51),2)</f>
        <v>5.78</v>
      </c>
      <c r="AF51" s="341">
        <f>ROUND(SUMIFS(Trabajo!$Q:$Q,Trabajo!$E:$E,'Trab_Sectores_productivos (2)'!DR$1,Trabajo!$C:$C,'Trab_Sectores_productivos (2)'!$C51,Trabajo!$A:$A,'Trab_Sectores_productivos (2)'!$A51),2)</f>
        <v>1.04</v>
      </c>
      <c r="AG51" s="341">
        <f>ROUND(SUMIFS(Trabajo!$Q:$Q,Trabajo!$E:$E,'Trab_Sectores_productivos (2)'!DS$1,Trabajo!$C:$C,'Trab_Sectores_productivos (2)'!$C51,Trabajo!$A:$A,'Trab_Sectores_productivos (2)'!$A51),2)</f>
        <v>1.2</v>
      </c>
      <c r="AH51" s="340">
        <f>ROUND(SUMIFS(Trabajo!$R:$R,Trabajo!$E:$E,'Trab_Sectores_productivos (2)'!DE$1,Trabajo!$C:$C,'Trab_Sectores_productivos (2)'!$C51,Trabajo!$A:$A,'Trab_Sectores_productivos (2)'!$A51),2)</f>
        <v>11.24</v>
      </c>
      <c r="AI51" s="340">
        <f>ROUND(SUMIFS(Trabajo!$R:$R,Trabajo!$E:$E,'Trab_Sectores_productivos (2)'!DF$1,Trabajo!$C:$C,'Trab_Sectores_productivos (2)'!$C51,Trabajo!$A:$A,'Trab_Sectores_productivos (2)'!$A51),2)</f>
        <v>0.75</v>
      </c>
      <c r="AJ51" s="340">
        <f>ROUND(SUMIFS(Trabajo!$R:$R,Trabajo!$E:$E,'Trab_Sectores_productivos (2)'!DG$1,Trabajo!$C:$C,'Trab_Sectores_productivos (2)'!$C51,Trabajo!$A:$A,'Trab_Sectores_productivos (2)'!$A51),2)</f>
        <v>1.91</v>
      </c>
      <c r="AK51" s="340">
        <f>ROUND(SUMIFS(Trabajo!$R:$R,Trabajo!$E:$E,'Trab_Sectores_productivos (2)'!DH$1,Trabajo!$C:$C,'Trab_Sectores_productivos (2)'!$C51,Trabajo!$A:$A,'Trab_Sectores_productivos (2)'!$A51),2)</f>
        <v>2.68</v>
      </c>
      <c r="AL51" s="340">
        <f>ROUND(SUMIFS(Trabajo!$R:$R,Trabajo!$E:$E,'Trab_Sectores_productivos (2)'!DI$1,Trabajo!$C:$C,'Trab_Sectores_productivos (2)'!$C51,Trabajo!$A:$A,'Trab_Sectores_productivos (2)'!$A51),2)</f>
        <v>1.26</v>
      </c>
      <c r="AM51" s="340">
        <f>ROUND(SUMIFS(Trabajo!$R:$R,Trabajo!$E:$E,'Trab_Sectores_productivos (2)'!DJ$1,Trabajo!$C:$C,'Trab_Sectores_productivos (2)'!$C51,Trabajo!$A:$A,'Trab_Sectores_productivos (2)'!$A51),2)</f>
        <v>4.34</v>
      </c>
      <c r="AN51" s="340">
        <f>ROUND(SUMIFS(Trabajo!$R:$R,Trabajo!$E:$E,'Trab_Sectores_productivos (2)'!DK$1,Trabajo!$C:$C,'Trab_Sectores_productivos (2)'!$C51,Trabajo!$A:$A,'Trab_Sectores_productivos (2)'!$A51),2)</f>
        <v>9.74</v>
      </c>
      <c r="AO51" s="340">
        <f>ROUND(SUMIFS(Trabajo!$R:$R,Trabajo!$E:$E,'Trab_Sectores_productivos (2)'!DL$1,Trabajo!$C:$C,'Trab_Sectores_productivos (2)'!$C51,Trabajo!$A:$A,'Trab_Sectores_productivos (2)'!$A51),2)</f>
        <v>38.03</v>
      </c>
      <c r="AP51" s="340">
        <f>ROUND(SUMIFS(Trabajo!$R:$R,Trabajo!$E:$E,'Trab_Sectores_productivos (2)'!DM$1,Trabajo!$C:$C,'Trab_Sectores_productivos (2)'!$C51,Trabajo!$A:$A,'Trab_Sectores_productivos (2)'!$A51),2)</f>
        <v>4.04</v>
      </c>
      <c r="AQ51" s="340">
        <f>ROUND(SUMIFS(Trabajo!$R:$R,Trabajo!$E:$E,'Trab_Sectores_productivos (2)'!DN$1,Trabajo!$C:$C,'Trab_Sectores_productivos (2)'!$C51,Trabajo!$A:$A,'Trab_Sectores_productivos (2)'!$A51),2)</f>
        <v>5.88</v>
      </c>
      <c r="AR51" s="340">
        <f>ROUND(SUMIFS(Trabajo!$R:$R,Trabajo!$E:$E,'Trab_Sectores_productivos (2)'!DO$1,Trabajo!$C:$C,'Trab_Sectores_productivos (2)'!$C51,Trabajo!$A:$A,'Trab_Sectores_productivos (2)'!$A51),2)</f>
        <v>6.54</v>
      </c>
      <c r="AS51" s="340">
        <f>ROUND(SUMIFS(Trabajo!$R:$R,Trabajo!$E:$E,'Trab_Sectores_productivos (2)'!DP$1,Trabajo!$C:$C,'Trab_Sectores_productivos (2)'!$C51,Trabajo!$A:$A,'Trab_Sectores_productivos (2)'!$A51),2)</f>
        <v>2.41</v>
      </c>
      <c r="AT51" s="340">
        <f>ROUND(SUMIFS(Trabajo!$R:$R,Trabajo!$E:$E,'Trab_Sectores_productivos (2)'!DQ$1,Trabajo!$C:$C,'Trab_Sectores_productivos (2)'!$C51,Trabajo!$A:$A,'Trab_Sectores_productivos (2)'!$A51),2)</f>
        <v>4.82</v>
      </c>
      <c r="AU51" s="340">
        <f>ROUND(SUMIFS(Trabajo!$R:$R,Trabajo!$E:$E,'Trab_Sectores_productivos (2)'!DR$1,Trabajo!$C:$C,'Trab_Sectores_productivos (2)'!$C51,Trabajo!$A:$A,'Trab_Sectores_productivos (2)'!$A51),2)</f>
        <v>0.87</v>
      </c>
      <c r="AV51" s="340">
        <f>ROUND(SUMIFS(Trabajo!$R:$R,Trabajo!$E:$E,'Trab_Sectores_productivos (2)'!DS$1,Trabajo!$C:$C,'Trab_Sectores_productivos (2)'!$C51,Trabajo!$A:$A,'Trab_Sectores_productivos (2)'!$A51),2)</f>
        <v>1</v>
      </c>
      <c r="AW51" s="341">
        <f>ROUND(SUMIFS(Trabajo!$S:$S,Trabajo!$E:$E,'Trab_Sectores_productivos (2)'!DE$1,Trabajo!$C:$C,'Trab_Sectores_productivos (2)'!$C51,Trabajo!$A:$A,'Trab_Sectores_productivos (2)'!$A51),2)</f>
        <v>0.79</v>
      </c>
      <c r="AX51" s="341">
        <f>ROUND(SUMIFS(Trabajo!$S:$S,Trabajo!$E:$E,'Trab_Sectores_productivos (2)'!DF$1,Trabajo!$C:$C,'Trab_Sectores_productivos (2)'!$C51,Trabajo!$A:$A,'Trab_Sectores_productivos (2)'!$A51),2)</f>
        <v>0.05</v>
      </c>
      <c r="AY51" s="341">
        <f>ROUND(SUMIFS(Trabajo!$S:$S,Trabajo!$E:$E,'Trab_Sectores_productivos (2)'!DG$1,Trabajo!$C:$C,'Trab_Sectores_productivos (2)'!$C51,Trabajo!$A:$A,'Trab_Sectores_productivos (2)'!$A51),2)</f>
        <v>0.13</v>
      </c>
      <c r="AZ51" s="341">
        <f>ROUND(SUMIFS(Trabajo!$S:$S,Trabajo!$E:$E,'Trab_Sectores_productivos (2)'!DH$1,Trabajo!$C:$C,'Trab_Sectores_productivos (2)'!$C51,Trabajo!$A:$A,'Trab_Sectores_productivos (2)'!$A51),2)</f>
        <v>0.19</v>
      </c>
      <c r="BA51" s="341">
        <f>ROUND(SUMIFS(Trabajo!$S:$S,Trabajo!$E:$E,'Trab_Sectores_productivos (2)'!DI$1,Trabajo!$C:$C,'Trab_Sectores_productivos (2)'!$C51,Trabajo!$A:$A,'Trab_Sectores_productivos (2)'!$A51),2)</f>
        <v>0.09</v>
      </c>
      <c r="BB51" s="341">
        <f>ROUND(SUMIFS(Trabajo!$S:$S,Trabajo!$E:$E,'Trab_Sectores_productivos (2)'!DJ$1,Trabajo!$C:$C,'Trab_Sectores_productivos (2)'!$C51,Trabajo!$A:$A,'Trab_Sectores_productivos (2)'!$A51),2)</f>
        <v>0.3</v>
      </c>
      <c r="BC51" s="341">
        <f>ROUND(SUMIFS(Trabajo!$S:$S,Trabajo!$E:$E,'Trab_Sectores_productivos (2)'!DK$1,Trabajo!$C:$C,'Trab_Sectores_productivos (2)'!$C51,Trabajo!$A:$A,'Trab_Sectores_productivos (2)'!$A51),2)</f>
        <v>0.68</v>
      </c>
      <c r="BD51" s="341">
        <f>ROUND(SUMIFS(Trabajo!$S:$S,Trabajo!$E:$E,'Trab_Sectores_productivos (2)'!DL$1,Trabajo!$C:$C,'Trab_Sectores_productivos (2)'!$C51,Trabajo!$A:$A,'Trab_Sectores_productivos (2)'!$A51),2)</f>
        <v>2.67</v>
      </c>
      <c r="BE51" s="341">
        <f>ROUND(SUMIFS(Trabajo!$S:$S,Trabajo!$E:$E,'Trab_Sectores_productivos (2)'!DM$1,Trabajo!$C:$C,'Trab_Sectores_productivos (2)'!$C51,Trabajo!$A:$A,'Trab_Sectores_productivos (2)'!$A51),2)</f>
        <v>0.28000000000000003</v>
      </c>
      <c r="BF51" s="341">
        <f>ROUND(SUMIFS(Trabajo!$S:$S,Trabajo!$E:$E,'Trab_Sectores_productivos (2)'!DN$1,Trabajo!$C:$C,'Trab_Sectores_productivos (2)'!$C51,Trabajo!$A:$A,'Trab_Sectores_productivos (2)'!$A51),2)</f>
        <v>0.41</v>
      </c>
      <c r="BG51" s="341">
        <f>ROUND(SUMIFS(Trabajo!$S:$S,Trabajo!$E:$E,'Trab_Sectores_productivos (2)'!DO$1,Trabajo!$C:$C,'Trab_Sectores_productivos (2)'!$C51,Trabajo!$A:$A,'Trab_Sectores_productivos (2)'!$A51),2)</f>
        <v>0.46</v>
      </c>
      <c r="BH51" s="341">
        <f>ROUND(SUMIFS(Trabajo!$S:$S,Trabajo!$E:$E,'Trab_Sectores_productivos (2)'!DP$1,Trabajo!$C:$C,'Trab_Sectores_productivos (2)'!$C51,Trabajo!$A:$A,'Trab_Sectores_productivos (2)'!$A51),2)</f>
        <v>0.17</v>
      </c>
      <c r="BI51" s="341">
        <f>ROUND(SUMIFS(Trabajo!$S:$S,Trabajo!$E:$E,'Trab_Sectores_productivos (2)'!DQ$1,Trabajo!$C:$C,'Trab_Sectores_productivos (2)'!$C51,Trabajo!$A:$A,'Trab_Sectores_productivos (2)'!$A51),2)</f>
        <v>0.34</v>
      </c>
      <c r="BJ51" s="341">
        <f>ROUND(SUMIFS(Trabajo!$S:$S,Trabajo!$E:$E,'Trab_Sectores_productivos (2)'!DR$1,Trabajo!$C:$C,'Trab_Sectores_productivos (2)'!$C51,Trabajo!$A:$A,'Trab_Sectores_productivos (2)'!$A51),2)</f>
        <v>0.06</v>
      </c>
      <c r="BK51" s="341">
        <f>ROUND(SUMIFS(Trabajo!$S:$S,Trabajo!$E:$E,'Trab_Sectores_productivos (2)'!DS$1,Trabajo!$C:$C,'Trab_Sectores_productivos (2)'!$C51,Trabajo!$A:$A,'Trab_Sectores_productivos (2)'!$A51),2)</f>
        <v>7.0000000000000007E-2</v>
      </c>
      <c r="BL51" s="340">
        <f>ROUND(SUMIFS(Trabajo!$T:$T,Trabajo!$E:$E,'Trab_Sectores_productivos (2)'!DE$1,Trabajo!$C:$C,'Trab_Sectores_productivos (2)'!$C51,Trabajo!$A:$A,'Trab_Sectores_productivos (2)'!$A51),2)</f>
        <v>0.4</v>
      </c>
      <c r="BM51" s="340">
        <f>ROUND(SUMIFS(Trabajo!$T:$T,Trabajo!$E:$E,'Trab_Sectores_productivos (2)'!DF$1,Trabajo!$C:$C,'Trab_Sectores_productivos (2)'!$C51,Trabajo!$A:$A,'Trab_Sectores_productivos (2)'!$A51),2)</f>
        <v>0.03</v>
      </c>
      <c r="BN51" s="340">
        <f>ROUND(SUMIFS(Trabajo!$T:$T,Trabajo!$E:$E,'Trab_Sectores_productivos (2)'!DG$1,Trabajo!$C:$C,'Trab_Sectores_productivos (2)'!$C51,Trabajo!$A:$A,'Trab_Sectores_productivos (2)'!$A51),2)</f>
        <v>7.0000000000000007E-2</v>
      </c>
      <c r="BO51" s="340">
        <f>ROUND(SUMIFS(Trabajo!$T:$T,Trabajo!$E:$E,'Trab_Sectores_productivos (2)'!DH$1,Trabajo!$C:$C,'Trab_Sectores_productivos (2)'!$C51,Trabajo!$A:$A,'Trab_Sectores_productivos (2)'!$A51),2)</f>
        <v>0.09</v>
      </c>
      <c r="BP51" s="340">
        <f>ROUND(SUMIFS(Trabajo!$T:$T,Trabajo!$E:$E,'Trab_Sectores_productivos (2)'!DI$1,Trabajo!$C:$C,'Trab_Sectores_productivos (2)'!$C51,Trabajo!$A:$A,'Trab_Sectores_productivos (2)'!$A51),2)</f>
        <v>0.04</v>
      </c>
      <c r="BQ51" s="340">
        <f>ROUND(SUMIFS(Trabajo!$T:$T,Trabajo!$E:$E,'Trab_Sectores_productivos (2)'!DJ$1,Trabajo!$C:$C,'Trab_Sectores_productivos (2)'!$C51,Trabajo!$A:$A,'Trab_Sectores_productivos (2)'!$A51),2)</f>
        <v>0.15</v>
      </c>
      <c r="BR51" s="340">
        <f>ROUND(SUMIFS(Trabajo!$T:$T,Trabajo!$E:$E,'Trab_Sectores_productivos (2)'!DK$1,Trabajo!$C:$C,'Trab_Sectores_productivos (2)'!$C51,Trabajo!$A:$A,'Trab_Sectores_productivos (2)'!$A51),2)</f>
        <v>0.34</v>
      </c>
      <c r="BS51" s="340">
        <f>ROUND(SUMIFS(Trabajo!$T:$T,Trabajo!$E:$E,'Trab_Sectores_productivos (2)'!DL$1,Trabajo!$C:$C,'Trab_Sectores_productivos (2)'!$C51,Trabajo!$A:$A,'Trab_Sectores_productivos (2)'!$A51),2)</f>
        <v>1.34</v>
      </c>
      <c r="BT51" s="340">
        <f>ROUND(SUMIFS(Trabajo!$T:$T,Trabajo!$E:$E,'Trab_Sectores_productivos (2)'!DM$1,Trabajo!$C:$C,'Trab_Sectores_productivos (2)'!$C51,Trabajo!$A:$A,'Trab_Sectores_productivos (2)'!$A51),2)</f>
        <v>0.14000000000000001</v>
      </c>
      <c r="BU51" s="340">
        <f>ROUND(SUMIFS(Trabajo!$T:$T,Trabajo!$E:$E,'Trab_Sectores_productivos (2)'!DN$1,Trabajo!$C:$C,'Trab_Sectores_productivos (2)'!$C51,Trabajo!$A:$A,'Trab_Sectores_productivos (2)'!$A51),2)</f>
        <v>0.21</v>
      </c>
      <c r="BV51" s="340">
        <f>ROUND(SUMIFS(Trabajo!$T:$T,Trabajo!$E:$E,'Trab_Sectores_productivos (2)'!DO$1,Trabajo!$C:$C,'Trab_Sectores_productivos (2)'!$C51,Trabajo!$A:$A,'Trab_Sectores_productivos (2)'!$A51),2)</f>
        <v>0.23</v>
      </c>
      <c r="BW51" s="340">
        <f>ROUND(SUMIFS(Trabajo!$T:$T,Trabajo!$E:$E,'Trab_Sectores_productivos (2)'!DP$1,Trabajo!$C:$C,'Trab_Sectores_productivos (2)'!$C51,Trabajo!$A:$A,'Trab_Sectores_productivos (2)'!$A51),2)</f>
        <v>0.09</v>
      </c>
      <c r="BX51" s="340">
        <f>ROUND(SUMIFS(Trabajo!$T:$T,Trabajo!$E:$E,'Trab_Sectores_productivos (2)'!DQ$1,Trabajo!$C:$C,'Trab_Sectores_productivos (2)'!$C51,Trabajo!$A:$A,'Trab_Sectores_productivos (2)'!$A51),2)</f>
        <v>0.17</v>
      </c>
      <c r="BY51" s="340">
        <f>ROUND(SUMIFS(Trabajo!$T:$T,Trabajo!$E:$E,'Trab_Sectores_productivos (2)'!DR$1,Trabajo!$C:$C,'Trab_Sectores_productivos (2)'!$C51,Trabajo!$A:$A,'Trab_Sectores_productivos (2)'!$A51),2)</f>
        <v>0.03</v>
      </c>
      <c r="BZ51" s="340">
        <f>ROUND(SUMIFS(Trabajo!$T:$T,Trabajo!$E:$E,'Trab_Sectores_productivos (2)'!DS$1,Trabajo!$C:$C,'Trab_Sectores_productivos (2)'!$C51,Trabajo!$A:$A,'Trab_Sectores_productivos (2)'!$A51),2)</f>
        <v>0.04</v>
      </c>
      <c r="CA51" s="341">
        <f>ROUND(SUMIFS(Trabajo!$U:$U,Trabajo!$E:$E,'Trab_Sectores_productivos (2)'!DE$1,Trabajo!$C:$C,'Trab_Sectores_productivos (2)'!$C51,Trabajo!$A:$A,'Trab_Sectores_productivos (2)'!$A51),2)</f>
        <v>27.07</v>
      </c>
      <c r="CB51" s="341">
        <f>ROUND(SUMIFS(Trabajo!$U:$U,Trabajo!$E:$E,'Trab_Sectores_productivos (2)'!DF$1,Trabajo!$C:$C,'Trab_Sectores_productivos (2)'!$C51,Trabajo!$A:$A,'Trab_Sectores_productivos (2)'!$A51),2)</f>
        <v>1.8</v>
      </c>
      <c r="CC51" s="341">
        <f>ROUND(SUMIFS(Trabajo!$U:$U,Trabajo!$E:$E,'Trab_Sectores_productivos (2)'!DG$1,Trabajo!$C:$C,'Trab_Sectores_productivos (2)'!$C51,Trabajo!$A:$A,'Trab_Sectores_productivos (2)'!$A51),2)</f>
        <v>4.5999999999999996</v>
      </c>
      <c r="CD51" s="341">
        <f>ROUND(SUMIFS(Trabajo!$U:$U,Trabajo!$E:$E,'Trab_Sectores_productivos (2)'!DH$1,Trabajo!$C:$C,'Trab_Sectores_productivos (2)'!$C51,Trabajo!$A:$A,'Trab_Sectores_productivos (2)'!$A51),2)</f>
        <v>6.44</v>
      </c>
      <c r="CE51" s="341">
        <f>ROUND(SUMIFS(Trabajo!$U:$U,Trabajo!$E:$E,'Trab_Sectores_productivos (2)'!DI$1,Trabajo!$C:$C,'Trab_Sectores_productivos (2)'!$C51,Trabajo!$A:$A,'Trab_Sectores_productivos (2)'!$A51),2)</f>
        <v>3.04</v>
      </c>
      <c r="CF51" s="341">
        <f>ROUND(SUMIFS(Trabajo!$U:$U,Trabajo!$E:$E,'Trab_Sectores_productivos (2)'!DJ$1,Trabajo!$C:$C,'Trab_Sectores_productivos (2)'!$C51,Trabajo!$A:$A,'Trab_Sectores_productivos (2)'!$A51),2)</f>
        <v>10.44</v>
      </c>
      <c r="CG51" s="341">
        <f>ROUND(SUMIFS(Trabajo!$U:$U,Trabajo!$E:$E,'Trab_Sectores_productivos (2)'!DK$1,Trabajo!$C:$C,'Trab_Sectores_productivos (2)'!$C51,Trabajo!$A:$A,'Trab_Sectores_productivos (2)'!$A51),2)</f>
        <v>23.46</v>
      </c>
      <c r="CH51" s="341">
        <f>ROUND(SUMIFS(Trabajo!$U:$U,Trabajo!$E:$E,'Trab_Sectores_productivos (2)'!DL$1,Trabajo!$C:$C,'Trab_Sectores_productivos (2)'!$C51,Trabajo!$A:$A,'Trab_Sectores_productivos (2)'!$A51),2)</f>
        <v>91.59</v>
      </c>
      <c r="CI51" s="341">
        <f>ROUND(SUMIFS(Trabajo!$U:$U,Trabajo!$E:$E,'Trab_Sectores_productivos (2)'!DM$1,Trabajo!$C:$C,'Trab_Sectores_productivos (2)'!$C51,Trabajo!$A:$A,'Trab_Sectores_productivos (2)'!$A51),2)</f>
        <v>9.73</v>
      </c>
      <c r="CJ51" s="341">
        <f>ROUND(SUMIFS(Trabajo!$U:$U,Trabajo!$E:$E,'Trab_Sectores_productivos (2)'!DN$1,Trabajo!$C:$C,'Trab_Sectores_productivos (2)'!$C51,Trabajo!$A:$A,'Trab_Sectores_productivos (2)'!$A51),2)</f>
        <v>14.16</v>
      </c>
      <c r="CK51" s="341">
        <f>ROUND(SUMIFS(Trabajo!$U:$U,Trabajo!$E:$E,'Trab_Sectores_productivos (2)'!DO$1,Trabajo!$C:$C,'Trab_Sectores_productivos (2)'!$C51,Trabajo!$A:$A,'Trab_Sectores_productivos (2)'!$A51),2)</f>
        <v>15.76</v>
      </c>
      <c r="CL51" s="341">
        <f>ROUND(SUMIFS(Trabajo!$U:$U,Trabajo!$E:$E,'Trab_Sectores_productivos (2)'!DP$1,Trabajo!$C:$C,'Trab_Sectores_productivos (2)'!$C51,Trabajo!$A:$A,'Trab_Sectores_productivos (2)'!$A51),2)</f>
        <v>5.8</v>
      </c>
      <c r="CM51" s="341">
        <f>ROUND(SUMIFS(Trabajo!$U:$U,Trabajo!$E:$E,'Trab_Sectores_productivos (2)'!DQ$1,Trabajo!$C:$C,'Trab_Sectores_productivos (2)'!$C51,Trabajo!$A:$A,'Trab_Sectores_productivos (2)'!$A51),2)</f>
        <v>11.6</v>
      </c>
      <c r="CN51" s="341">
        <f>ROUND(SUMIFS(Trabajo!$U:$U,Trabajo!$E:$E,'Trab_Sectores_productivos (2)'!DR$1,Trabajo!$C:$C,'Trab_Sectores_productivos (2)'!$C51,Trabajo!$A:$A,'Trab_Sectores_productivos (2)'!$A51),2)</f>
        <v>2.09</v>
      </c>
      <c r="CO51" s="341">
        <f>ROUND(SUMIFS(Trabajo!$U:$U,Trabajo!$E:$E,'Trab_Sectores_productivos (2)'!DS$1,Trabajo!$C:$C,'Trab_Sectores_productivos (2)'!$C51,Trabajo!$A:$A,'Trab_Sectores_productivos (2)'!$A51),2)</f>
        <v>2.41</v>
      </c>
      <c r="CP51" s="340">
        <f>ROUND(SUMIFS(Trabajo!$V:$V,Trabajo!$E:$E,'Trab_Sectores_productivos (2)'!DE$1,Trabajo!$C:$C,'Trab_Sectores_productivos (2)'!$C51,Trabajo!$A:$A,'Trab_Sectores_productivos (2)'!$A51),2)</f>
        <v>2.2599999999999998</v>
      </c>
      <c r="CQ51" s="340">
        <f>ROUND(SUMIFS(Trabajo!$V:$V,Trabajo!$E:$E,'Trab_Sectores_productivos (2)'!DF$1,Trabajo!$C:$C,'Trab_Sectores_productivos (2)'!$C51,Trabajo!$A:$A,'Trab_Sectores_productivos (2)'!$A51),2)</f>
        <v>0.15</v>
      </c>
      <c r="CR51" s="340">
        <f>ROUND(SUMIFS(Trabajo!$V:$V,Trabajo!$E:$E,'Trab_Sectores_productivos (2)'!DG$1,Trabajo!$C:$C,'Trab_Sectores_productivos (2)'!$C51,Trabajo!$A:$A,'Trab_Sectores_productivos (2)'!$A51),2)</f>
        <v>0.38</v>
      </c>
      <c r="CS51" s="340">
        <f>ROUND(SUMIFS(Trabajo!$V:$V,Trabajo!$E:$E,'Trab_Sectores_productivos (2)'!DH$1,Trabajo!$C:$C,'Trab_Sectores_productivos (2)'!$C51,Trabajo!$A:$A,'Trab_Sectores_productivos (2)'!$A51),2)</f>
        <v>0.54</v>
      </c>
      <c r="CT51" s="340">
        <f>ROUND(SUMIFS(Trabajo!$V:$V,Trabajo!$E:$E,'Trab_Sectores_productivos (2)'!DI$1,Trabajo!$C:$C,'Trab_Sectores_productivos (2)'!$C51,Trabajo!$A:$A,'Trab_Sectores_productivos (2)'!$A51),2)</f>
        <v>0.25</v>
      </c>
      <c r="CU51" s="340">
        <f>ROUND(SUMIFS(Trabajo!$V:$V,Trabajo!$E:$E,'Trab_Sectores_productivos (2)'!DJ$1,Trabajo!$C:$C,'Trab_Sectores_productivos (2)'!$C51,Trabajo!$A:$A,'Trab_Sectores_productivos (2)'!$A51),2)</f>
        <v>0.87</v>
      </c>
      <c r="CV51" s="340">
        <f>ROUND(SUMIFS(Trabajo!$V:$V,Trabajo!$E:$E,'Trab_Sectores_productivos (2)'!DK$1,Trabajo!$C:$C,'Trab_Sectores_productivos (2)'!$C51,Trabajo!$A:$A,'Trab_Sectores_productivos (2)'!$A51),2)</f>
        <v>1.96</v>
      </c>
      <c r="CW51" s="340">
        <f>ROUND(SUMIFS(Trabajo!$V:$V,Trabajo!$E:$E,'Trab_Sectores_productivos (2)'!DL$1,Trabajo!$C:$C,'Trab_Sectores_productivos (2)'!$C51,Trabajo!$A:$A,'Trab_Sectores_productivos (2)'!$A51),2)</f>
        <v>7.66</v>
      </c>
      <c r="CX51" s="340">
        <f>ROUND(SUMIFS(Trabajo!$V:$V,Trabajo!$E:$E,'Trab_Sectores_productivos (2)'!DM$1,Trabajo!$C:$C,'Trab_Sectores_productivos (2)'!$C51,Trabajo!$A:$A,'Trab_Sectores_productivos (2)'!$A51),2)</f>
        <v>0.81</v>
      </c>
      <c r="CY51" s="340">
        <f>ROUND(SUMIFS(Trabajo!$V:$V,Trabajo!$E:$E,'Trab_Sectores_productivos (2)'!DN$1,Trabajo!$C:$C,'Trab_Sectores_productivos (2)'!$C51,Trabajo!$A:$A,'Trab_Sectores_productivos (2)'!$A51),2)</f>
        <v>1.18</v>
      </c>
      <c r="CZ51" s="340">
        <f>ROUND(SUMIFS(Trabajo!$V:$V,Trabajo!$E:$E,'Trab_Sectores_productivos (2)'!DO$1,Trabajo!$C:$C,'Trab_Sectores_productivos (2)'!$C51,Trabajo!$A:$A,'Trab_Sectores_productivos (2)'!$A51),2)</f>
        <v>1.32</v>
      </c>
      <c r="DA51" s="340">
        <f>ROUND(SUMIFS(Trabajo!$V:$V,Trabajo!$E:$E,'Trab_Sectores_productivos (2)'!DP$1,Trabajo!$C:$C,'Trab_Sectores_productivos (2)'!$C51,Trabajo!$A:$A,'Trab_Sectores_productivos (2)'!$A51),2)</f>
        <v>0.48</v>
      </c>
      <c r="DB51" s="340">
        <f>ROUND(SUMIFS(Trabajo!$V:$V,Trabajo!$E:$E,'Trab_Sectores_productivos (2)'!DQ$1,Trabajo!$C:$C,'Trab_Sectores_productivos (2)'!$C51,Trabajo!$A:$A,'Trab_Sectores_productivos (2)'!$A51),2)</f>
        <v>0.97</v>
      </c>
      <c r="DC51" s="340">
        <f>ROUND(SUMIFS(Trabajo!$V:$V,Trabajo!$E:$E,'Trab_Sectores_productivos (2)'!DR$1,Trabajo!$C:$C,'Trab_Sectores_productivos (2)'!$C51,Trabajo!$A:$A,'Trab_Sectores_productivos (2)'!$A51),2)</f>
        <v>0.17</v>
      </c>
      <c r="DD51" s="340">
        <f>ROUND(SUMIFS(Trabajo!$V:$V,Trabajo!$E:$E,'Trab_Sectores_productivos (2)'!DS$1,Trabajo!$C:$C,'Trab_Sectores_productivos (2)'!$C51,Trabajo!$A:$A,'Trab_Sectores_productivos (2)'!$A51),2)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opLeftCell="N1" workbookViewId="0">
      <selection activeCell="U1" sqref="U1"/>
    </sheetView>
  </sheetViews>
  <sheetFormatPr baseColWidth="10" defaultRowHeight="15"/>
  <cols>
    <col min="1" max="1" width="5" style="35" bestFit="1" customWidth="1"/>
    <col min="2" max="2" width="4.28515625" style="36" bestFit="1" customWidth="1"/>
    <col min="3" max="3" width="8.140625" style="33" bestFit="1" customWidth="1"/>
    <col min="4" max="4" width="12" bestFit="1" customWidth="1"/>
    <col min="5" max="5" width="18.7109375" bestFit="1" customWidth="1"/>
    <col min="6" max="6" width="19.140625" bestFit="1" customWidth="1"/>
    <col min="7" max="7" width="13.140625" bestFit="1" customWidth="1"/>
    <col min="8" max="8" width="14.42578125" bestFit="1" customWidth="1"/>
    <col min="9" max="9" width="13.5703125" bestFit="1" customWidth="1"/>
    <col min="10" max="10" width="17.42578125" bestFit="1" customWidth="1"/>
    <col min="11" max="11" width="25" bestFit="1" customWidth="1"/>
    <col min="12" max="12" width="25.42578125" bestFit="1" customWidth="1"/>
    <col min="13" max="13" width="12.42578125" bestFit="1" customWidth="1"/>
    <col min="14" max="14" width="22.85546875" bestFit="1" customWidth="1"/>
    <col min="15" max="15" width="23.28515625" bestFit="1" customWidth="1"/>
    <col min="16" max="16" width="17.28515625" bestFit="1" customWidth="1"/>
    <col min="17" max="17" width="18.5703125" bestFit="1" customWidth="1"/>
    <col min="18" max="18" width="17.7109375" bestFit="1" customWidth="1"/>
    <col min="19" max="19" width="21.5703125" bestFit="1" customWidth="1"/>
    <col min="20" max="20" width="29.140625" bestFit="1" customWidth="1"/>
    <col min="21" max="21" width="29.5703125" bestFit="1" customWidth="1"/>
  </cols>
  <sheetData>
    <row r="1" spans="1:21" ht="15.75" thickBot="1">
      <c r="A1" s="42" t="s">
        <v>47</v>
      </c>
      <c r="B1" s="43" t="s">
        <v>89</v>
      </c>
      <c r="C1" s="44" t="s">
        <v>90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  <c r="P1" t="s">
        <v>349</v>
      </c>
      <c r="Q1" t="s">
        <v>350</v>
      </c>
      <c r="R1" t="s">
        <v>351</v>
      </c>
      <c r="S1" t="s">
        <v>352</v>
      </c>
      <c r="T1" t="s">
        <v>353</v>
      </c>
      <c r="U1" t="s">
        <v>354</v>
      </c>
    </row>
    <row r="2" spans="1:21">
      <c r="A2">
        <v>1996</v>
      </c>
      <c r="B2" s="31">
        <v>12</v>
      </c>
      <c r="C2" s="33" t="s">
        <v>130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</row>
    <row r="3" spans="1:21">
      <c r="A3">
        <v>1997</v>
      </c>
      <c r="B3" s="31">
        <v>12</v>
      </c>
      <c r="C3" s="33" t="s">
        <v>130</v>
      </c>
      <c r="D3">
        <v>101.39792845198241</v>
      </c>
      <c r="E3">
        <v>100.02272082541752</v>
      </c>
      <c r="F3">
        <v>101.24796609231032</v>
      </c>
      <c r="G3">
        <v>101.39699848962287</v>
      </c>
      <c r="H3">
        <v>101.54461826077745</v>
      </c>
      <c r="I3">
        <v>100.89204365196629</v>
      </c>
      <c r="J3">
        <v>101.54368829841791</v>
      </c>
      <c r="K3">
        <v>100.168480671853</v>
      </c>
      <c r="L3">
        <v>101.3937259387458</v>
      </c>
      <c r="M3" t="str">
        <f>IFERROR(ROUND((D3-D2)/D2*100,2)&amp;"%",)</f>
        <v>1.4%</v>
      </c>
      <c r="N3" t="str">
        <f>IFERROR(ROUND((E3-E2)/E2*100,2)&amp;"%",)</f>
        <v>0.02%</v>
      </c>
      <c r="O3" t="str">
        <f t="shared" ref="O3:U3" si="0">IFERROR(ROUND((F3-F2)/F2*100,2)&amp;"%",)</f>
        <v>1.25%</v>
      </c>
      <c r="P3" t="str">
        <f t="shared" si="0"/>
        <v>1.4%</v>
      </c>
      <c r="Q3" t="str">
        <f t="shared" si="0"/>
        <v>1.54%</v>
      </c>
      <c r="R3" t="str">
        <f t="shared" si="0"/>
        <v>0.89%</v>
      </c>
      <c r="S3" t="str">
        <f t="shared" si="0"/>
        <v>1.54%</v>
      </c>
      <c r="T3" t="str">
        <f t="shared" si="0"/>
        <v>0.17%</v>
      </c>
      <c r="U3" t="str">
        <f t="shared" si="0"/>
        <v>1.39%</v>
      </c>
    </row>
    <row r="4" spans="1:21">
      <c r="A4">
        <v>1998</v>
      </c>
      <c r="B4" s="31">
        <v>12</v>
      </c>
      <c r="C4" s="33" t="s">
        <v>130</v>
      </c>
      <c r="D4">
        <v>98.547034120527996</v>
      </c>
      <c r="E4">
        <v>97.463052274171361</v>
      </c>
      <c r="F4">
        <v>98.605222714442903</v>
      </c>
      <c r="G4">
        <v>98.149809714216985</v>
      </c>
      <c r="H4">
        <v>96.609578254500008</v>
      </c>
      <c r="I4">
        <v>98.451401453999992</v>
      </c>
      <c r="J4">
        <v>96.211799545172397</v>
      </c>
      <c r="K4">
        <v>95.161730388555327</v>
      </c>
      <c r="L4">
        <v>96.273939674771285</v>
      </c>
      <c r="M4" t="str">
        <f>IFERROR(ROUND((D4-D3)/D3*100,2)&amp;"%",)</f>
        <v>-2.81%</v>
      </c>
      <c r="N4" t="str">
        <f>IFERROR(ROUND((E4-E3)/E3*100,2)&amp;"%",)</f>
        <v>-2.56%</v>
      </c>
      <c r="O4" t="str">
        <f t="shared" ref="O4:O5" si="1">IFERROR(ROUND((F4-F3)/F3*100,2)&amp;"%",)</f>
        <v>-2.61%</v>
      </c>
      <c r="P4" t="str">
        <f t="shared" ref="P4:P5" si="2">IFERROR(ROUND((G4-G3)/G3*100,2)&amp;"%",)</f>
        <v>-3.2%</v>
      </c>
      <c r="Q4" t="str">
        <f t="shared" ref="Q4:Q5" si="3">IFERROR(ROUND((H4-H3)/H3*100,2)&amp;"%",)</f>
        <v>-4.86%</v>
      </c>
      <c r="R4" t="str">
        <f t="shared" ref="R4:R5" si="4">IFERROR(ROUND((I4-I3)/I3*100,2)&amp;"%",)</f>
        <v>-2.42%</v>
      </c>
      <c r="S4" t="str">
        <f t="shared" ref="S4:S5" si="5">IFERROR(ROUND((J4-J3)/J3*100,2)&amp;"%",)</f>
        <v>-5.25%</v>
      </c>
      <c r="T4" t="str">
        <f t="shared" ref="T4:T5" si="6">IFERROR(ROUND((K4-K3)/K3*100,2)&amp;"%",)</f>
        <v>-5%</v>
      </c>
      <c r="U4" t="str">
        <f t="shared" ref="U4:U5" si="7">IFERROR(ROUND((L4-L3)/L3*100,2)&amp;"%",)</f>
        <v>-5.05%</v>
      </c>
    </row>
    <row r="5" spans="1:21">
      <c r="A5">
        <v>1999</v>
      </c>
      <c r="B5" s="31">
        <v>12</v>
      </c>
      <c r="C5" s="33" t="s">
        <v>130</v>
      </c>
      <c r="D5">
        <v>97.304491107738386</v>
      </c>
      <c r="E5">
        <v>98.542352715625498</v>
      </c>
      <c r="F5">
        <v>100.04348410550372</v>
      </c>
      <c r="G5">
        <v>99.154082341873874</v>
      </c>
      <c r="H5">
        <v>94.646067978488759</v>
      </c>
      <c r="I5">
        <v>99.401808960983203</v>
      </c>
      <c r="J5">
        <v>96.453915533489464</v>
      </c>
      <c r="K5">
        <v>97.654878592472755</v>
      </c>
      <c r="L5">
        <v>99.134351609792162</v>
      </c>
      <c r="M5" t="str">
        <f t="shared" ref="M5:M23" si="8">IFERROR(ROUND((D5-D4)/D4*100,2)&amp;"%",)</f>
        <v>-1.26%</v>
      </c>
      <c r="N5" t="str">
        <f t="shared" ref="N5:N23" si="9">IFERROR(ROUND((E5-E4)/E4*100,2)&amp;"%",)</f>
        <v>1.11%</v>
      </c>
      <c r="O5" t="str">
        <f t="shared" si="1"/>
        <v>1.46%</v>
      </c>
      <c r="P5" t="str">
        <f t="shared" si="2"/>
        <v>1.02%</v>
      </c>
      <c r="Q5" t="str">
        <f t="shared" si="3"/>
        <v>-2.03%</v>
      </c>
      <c r="R5" t="str">
        <f t="shared" si="4"/>
        <v>0.97%</v>
      </c>
      <c r="S5" t="str">
        <f t="shared" si="5"/>
        <v>0.25%</v>
      </c>
      <c r="T5" t="str">
        <f t="shared" si="6"/>
        <v>2.62%</v>
      </c>
      <c r="U5" t="str">
        <f t="shared" si="7"/>
        <v>2.97%</v>
      </c>
    </row>
    <row r="6" spans="1:21">
      <c r="A6">
        <v>2000</v>
      </c>
      <c r="B6" s="31">
        <v>12</v>
      </c>
      <c r="C6" s="33" t="s">
        <v>130</v>
      </c>
      <c r="D6">
        <v>92.996990880982153</v>
      </c>
      <c r="E6">
        <v>92.749749582305213</v>
      </c>
      <c r="F6">
        <v>95.263875318344233</v>
      </c>
      <c r="G6">
        <v>92.886359773152051</v>
      </c>
      <c r="H6">
        <v>89.737698114987936</v>
      </c>
      <c r="I6">
        <v>94.190676457221045</v>
      </c>
      <c r="J6">
        <v>89.624597182739024</v>
      </c>
      <c r="K6">
        <v>89.32310373174117</v>
      </c>
      <c r="L6">
        <v>91.767578057718353</v>
      </c>
      <c r="M6" t="str">
        <f t="shared" si="8"/>
        <v>-4.43%</v>
      </c>
      <c r="N6" t="str">
        <f t="shared" si="9"/>
        <v>-5.88%</v>
      </c>
      <c r="O6" t="str">
        <f t="shared" ref="O6:O23" si="10">IFERROR(ROUND((F6-F5)/F5*100,2)&amp;"%",)</f>
        <v>-4.78%</v>
      </c>
      <c r="P6" t="str">
        <f t="shared" ref="P6:P23" si="11">IFERROR(ROUND((G6-G5)/G5*100,2)&amp;"%",)</f>
        <v>-6.32%</v>
      </c>
      <c r="Q6" t="str">
        <f t="shared" ref="Q6:Q23" si="12">IFERROR(ROUND((H6-H5)/H5*100,2)&amp;"%",)</f>
        <v>-5.19%</v>
      </c>
      <c r="R6" t="str">
        <f t="shared" ref="R6:R23" si="13">IFERROR(ROUND((I6-I5)/I5*100,2)&amp;"%",)</f>
        <v>-5.24%</v>
      </c>
      <c r="S6" t="str">
        <f t="shared" ref="S6:S23" si="14">IFERROR(ROUND((J6-J5)/J5*100,2)&amp;"%",)</f>
        <v>-7.08%</v>
      </c>
      <c r="T6" t="str">
        <f t="shared" ref="T6:T23" si="15">IFERROR(ROUND((K6-K5)/K5*100,2)&amp;"%",)</f>
        <v>-8.53%</v>
      </c>
      <c r="U6" t="str">
        <f t="shared" ref="U6:U23" si="16">IFERROR(ROUND((L6-L5)/L5*100,2)&amp;"%",)</f>
        <v>-7.43%</v>
      </c>
    </row>
    <row r="7" spans="1:21">
      <c r="A7">
        <v>2001</v>
      </c>
      <c r="B7" s="31">
        <v>12</v>
      </c>
      <c r="C7" s="33" t="s">
        <v>130</v>
      </c>
      <c r="D7">
        <v>93.320677840555703</v>
      </c>
      <c r="E7">
        <v>93.380101572320001</v>
      </c>
      <c r="F7">
        <v>95.728172296808197</v>
      </c>
      <c r="G7">
        <v>93.913877183942489</v>
      </c>
      <c r="H7">
        <v>90.081177828755941</v>
      </c>
      <c r="I7">
        <v>94.245384252868732</v>
      </c>
      <c r="J7">
        <v>90.647130539479491</v>
      </c>
      <c r="K7">
        <v>90.638361357540887</v>
      </c>
      <c r="L7">
        <v>92.942409719281741</v>
      </c>
      <c r="M7" t="str">
        <f t="shared" si="8"/>
        <v>0.35%</v>
      </c>
      <c r="N7" t="str">
        <f t="shared" si="9"/>
        <v>0.68%</v>
      </c>
      <c r="O7" t="str">
        <f t="shared" si="10"/>
        <v>0.49%</v>
      </c>
      <c r="P7" t="str">
        <f t="shared" si="11"/>
        <v>1.11%</v>
      </c>
      <c r="Q7" t="str">
        <f t="shared" si="12"/>
        <v>0.38%</v>
      </c>
      <c r="R7" t="str">
        <f t="shared" si="13"/>
        <v>0.06%</v>
      </c>
      <c r="S7" t="str">
        <f t="shared" si="14"/>
        <v>1.14%</v>
      </c>
      <c r="T7" t="str">
        <f t="shared" si="15"/>
        <v>1.47%</v>
      </c>
      <c r="U7" t="str">
        <f t="shared" si="16"/>
        <v>1.28%</v>
      </c>
    </row>
    <row r="8" spans="1:21">
      <c r="A8">
        <v>2002</v>
      </c>
      <c r="B8" s="31">
        <v>12</v>
      </c>
      <c r="C8" s="33" t="s">
        <v>130</v>
      </c>
      <c r="D8">
        <v>96.559353707729585</v>
      </c>
      <c r="E8">
        <v>96.485816212631079</v>
      </c>
      <c r="F8">
        <v>99.014830517744642</v>
      </c>
      <c r="G8">
        <v>97.631419824308296</v>
      </c>
      <c r="H8">
        <v>93.974751534309362</v>
      </c>
      <c r="I8">
        <v>97.052778342521805</v>
      </c>
      <c r="J8">
        <v>95.007505259010301</v>
      </c>
      <c r="K8">
        <v>94.86725517525251</v>
      </c>
      <c r="L8">
        <v>97.378659462873529</v>
      </c>
      <c r="M8" t="str">
        <f t="shared" si="8"/>
        <v>3.47%</v>
      </c>
      <c r="N8" t="str">
        <f t="shared" si="9"/>
        <v>3.33%</v>
      </c>
      <c r="O8" t="str">
        <f t="shared" si="10"/>
        <v>3.43%</v>
      </c>
      <c r="P8" t="str">
        <f t="shared" si="11"/>
        <v>3.96%</v>
      </c>
      <c r="Q8" t="str">
        <f t="shared" si="12"/>
        <v>4.32%</v>
      </c>
      <c r="R8" t="str">
        <f t="shared" si="13"/>
        <v>2.98%</v>
      </c>
      <c r="S8" t="str">
        <f t="shared" si="14"/>
        <v>4.81%</v>
      </c>
      <c r="T8" t="str">
        <f t="shared" si="15"/>
        <v>4.67%</v>
      </c>
      <c r="U8" t="str">
        <f t="shared" si="16"/>
        <v>4.77%</v>
      </c>
    </row>
    <row r="9" spans="1:21">
      <c r="A9">
        <v>2003</v>
      </c>
      <c r="B9" s="31">
        <v>12</v>
      </c>
      <c r="C9" s="33" t="s">
        <v>130</v>
      </c>
      <c r="D9">
        <v>97.901817082743207</v>
      </c>
      <c r="E9">
        <v>97.659465301822891</v>
      </c>
      <c r="F9">
        <v>100.19765937751896</v>
      </c>
      <c r="G9">
        <v>98.727039155234166</v>
      </c>
      <c r="H9">
        <v>94.722513899400184</v>
      </c>
      <c r="I9">
        <v>98.520291799973563</v>
      </c>
      <c r="J9">
        <v>95.508771030233916</v>
      </c>
      <c r="K9">
        <v>95.2028038118751</v>
      </c>
      <c r="L9">
        <v>97.701864624472435</v>
      </c>
      <c r="M9" t="str">
        <f t="shared" si="8"/>
        <v>1.39%</v>
      </c>
      <c r="N9" t="str">
        <f t="shared" si="9"/>
        <v>1.22%</v>
      </c>
      <c r="O9" t="str">
        <f t="shared" si="10"/>
        <v>1.19%</v>
      </c>
      <c r="P9" t="str">
        <f t="shared" si="11"/>
        <v>1.12%</v>
      </c>
      <c r="Q9" t="str">
        <f t="shared" si="12"/>
        <v>0.8%</v>
      </c>
      <c r="R9" t="str">
        <f t="shared" si="13"/>
        <v>1.51%</v>
      </c>
      <c r="S9" t="str">
        <f t="shared" si="14"/>
        <v>0.53%</v>
      </c>
      <c r="T9" t="str">
        <f t="shared" si="15"/>
        <v>0.35%</v>
      </c>
      <c r="U9" t="str">
        <f t="shared" si="16"/>
        <v>0.33%</v>
      </c>
    </row>
    <row r="10" spans="1:21">
      <c r="A10">
        <v>2004</v>
      </c>
      <c r="B10" s="31">
        <v>12</v>
      </c>
      <c r="C10" s="33" t="s">
        <v>130</v>
      </c>
      <c r="D10">
        <v>96.334086038187223</v>
      </c>
      <c r="E10">
        <v>95.287541470255036</v>
      </c>
      <c r="F10">
        <v>98.942462659060055</v>
      </c>
      <c r="G10">
        <v>96.805418782521372</v>
      </c>
      <c r="H10">
        <v>92.187269304299122</v>
      </c>
      <c r="I10">
        <v>96.874733604547373</v>
      </c>
      <c r="J10">
        <v>92.622912684689993</v>
      </c>
      <c r="K10">
        <v>91.538444226048071</v>
      </c>
      <c r="L10">
        <v>95.090338321834025</v>
      </c>
      <c r="M10" t="str">
        <f t="shared" si="8"/>
        <v>-1.6%</v>
      </c>
      <c r="N10" t="str">
        <f t="shared" si="9"/>
        <v>-2.43%</v>
      </c>
      <c r="O10" t="str">
        <f t="shared" si="10"/>
        <v>-1.25%</v>
      </c>
      <c r="P10" t="str">
        <f t="shared" si="11"/>
        <v>-1.95%</v>
      </c>
      <c r="Q10" t="str">
        <f t="shared" si="12"/>
        <v>-2.68%</v>
      </c>
      <c r="R10" t="str">
        <f t="shared" si="13"/>
        <v>-1.67%</v>
      </c>
      <c r="S10" t="str">
        <f t="shared" si="14"/>
        <v>-3.02%</v>
      </c>
      <c r="T10" t="str">
        <f t="shared" si="15"/>
        <v>-3.85%</v>
      </c>
      <c r="U10" t="str">
        <f t="shared" si="16"/>
        <v>-2.67%</v>
      </c>
    </row>
    <row r="11" spans="1:21">
      <c r="A11">
        <v>2005</v>
      </c>
      <c r="B11" s="31">
        <v>12</v>
      </c>
      <c r="C11" s="33" t="s">
        <v>130</v>
      </c>
      <c r="D11">
        <v>94.229544277469486</v>
      </c>
      <c r="E11">
        <v>93.573073417100986</v>
      </c>
      <c r="F11">
        <v>96.214818825591991</v>
      </c>
      <c r="G11">
        <v>94.724920921196087</v>
      </c>
      <c r="H11">
        <v>90.093670198120023</v>
      </c>
      <c r="I11">
        <v>94.867672418831106</v>
      </c>
      <c r="J11">
        <v>90.552277058799561</v>
      </c>
      <c r="K11">
        <v>89.844815145593444</v>
      </c>
      <c r="L11">
        <v>92.420464001560688</v>
      </c>
      <c r="M11" t="str">
        <f t="shared" si="8"/>
        <v>-2.18%</v>
      </c>
      <c r="N11" t="str">
        <f t="shared" si="9"/>
        <v>-1.8%</v>
      </c>
      <c r="O11" t="str">
        <f t="shared" si="10"/>
        <v>-2.76%</v>
      </c>
      <c r="P11" t="str">
        <f t="shared" si="11"/>
        <v>-2.15%</v>
      </c>
      <c r="Q11" t="str">
        <f t="shared" si="12"/>
        <v>-2.27%</v>
      </c>
      <c r="R11" t="str">
        <f t="shared" si="13"/>
        <v>-2.07%</v>
      </c>
      <c r="S11" t="str">
        <f t="shared" si="14"/>
        <v>-2.24%</v>
      </c>
      <c r="T11" t="str">
        <f t="shared" si="15"/>
        <v>-1.85%</v>
      </c>
      <c r="U11" t="str">
        <f t="shared" si="16"/>
        <v>-2.81%</v>
      </c>
    </row>
    <row r="12" spans="1:21">
      <c r="A12">
        <v>2006</v>
      </c>
      <c r="B12" s="31">
        <v>12</v>
      </c>
      <c r="C12" s="33" t="s">
        <v>130</v>
      </c>
      <c r="D12">
        <v>91.533431218611369</v>
      </c>
      <c r="E12">
        <v>91.01480192489052</v>
      </c>
      <c r="F12">
        <v>92.456504096601563</v>
      </c>
      <c r="G12">
        <v>92.437456721597272</v>
      </c>
      <c r="H12">
        <v>87.660390117468381</v>
      </c>
      <c r="I12">
        <v>91.507239479875992</v>
      </c>
      <c r="J12">
        <v>88.510808049074384</v>
      </c>
      <c r="K12">
        <v>87.933610434345596</v>
      </c>
      <c r="L12">
        <v>89.371127934387715</v>
      </c>
      <c r="M12" t="str">
        <f t="shared" si="8"/>
        <v>-2.86%</v>
      </c>
      <c r="N12" t="str">
        <f t="shared" si="9"/>
        <v>-2.73%</v>
      </c>
      <c r="O12" t="str">
        <f t="shared" si="10"/>
        <v>-3.91%</v>
      </c>
      <c r="P12" t="str">
        <f t="shared" si="11"/>
        <v>-2.41%</v>
      </c>
      <c r="Q12" t="str">
        <f t="shared" si="12"/>
        <v>-2.7%</v>
      </c>
      <c r="R12" t="str">
        <f t="shared" si="13"/>
        <v>-3.54%</v>
      </c>
      <c r="S12" t="str">
        <f t="shared" si="14"/>
        <v>-2.25%</v>
      </c>
      <c r="T12" t="str">
        <f t="shared" si="15"/>
        <v>-2.13%</v>
      </c>
      <c r="U12" t="str">
        <f t="shared" si="16"/>
        <v>-3.3%</v>
      </c>
    </row>
    <row r="13" spans="1:21">
      <c r="A13">
        <v>2007</v>
      </c>
      <c r="B13" s="31">
        <v>12</v>
      </c>
      <c r="C13" s="33" t="s">
        <v>130</v>
      </c>
      <c r="D13">
        <v>87.342673938553332</v>
      </c>
      <c r="E13">
        <v>86.310050549200895</v>
      </c>
      <c r="F13">
        <v>87.777199577198616</v>
      </c>
      <c r="G13">
        <v>88.174848261796214</v>
      </c>
      <c r="H13">
        <v>83.053112049872325</v>
      </c>
      <c r="I13">
        <v>85.696455880593788</v>
      </c>
      <c r="J13">
        <v>83.829666089425103</v>
      </c>
      <c r="K13">
        <v>82.763460696128121</v>
      </c>
      <c r="L13">
        <v>84.213093221398282</v>
      </c>
      <c r="M13" t="str">
        <f t="shared" si="8"/>
        <v>-4.58%</v>
      </c>
      <c r="N13" t="str">
        <f t="shared" si="9"/>
        <v>-5.17%</v>
      </c>
      <c r="O13" t="str">
        <f t="shared" si="10"/>
        <v>-5.06%</v>
      </c>
      <c r="P13" t="str">
        <f t="shared" si="11"/>
        <v>-4.61%</v>
      </c>
      <c r="Q13" t="str">
        <f t="shared" si="12"/>
        <v>-5.26%</v>
      </c>
      <c r="R13" t="str">
        <f t="shared" si="13"/>
        <v>-6.35%</v>
      </c>
      <c r="S13" t="str">
        <f t="shared" si="14"/>
        <v>-5.29%</v>
      </c>
      <c r="T13" t="str">
        <f t="shared" si="15"/>
        <v>-5.88%</v>
      </c>
      <c r="U13" t="str">
        <f t="shared" si="16"/>
        <v>-5.77%</v>
      </c>
    </row>
    <row r="14" spans="1:21">
      <c r="A14">
        <v>2008</v>
      </c>
      <c r="B14" s="31">
        <v>12</v>
      </c>
      <c r="C14" s="33" t="s">
        <v>130</v>
      </c>
      <c r="D14">
        <v>87.916383280192946</v>
      </c>
      <c r="E14">
        <v>87.095902450296435</v>
      </c>
      <c r="F14">
        <v>88.779571245304126</v>
      </c>
      <c r="G14">
        <v>89.058830908879344</v>
      </c>
      <c r="H14">
        <v>83.292589607493937</v>
      </c>
      <c r="I14">
        <v>85.143997998747082</v>
      </c>
      <c r="J14">
        <v>84.361169320995742</v>
      </c>
      <c r="K14">
        <v>83.498133304624645</v>
      </c>
      <c r="L14">
        <v>85.15554611801177</v>
      </c>
      <c r="M14" t="str">
        <f t="shared" si="8"/>
        <v>0.66%</v>
      </c>
      <c r="N14" t="str">
        <f t="shared" si="9"/>
        <v>0.91%</v>
      </c>
      <c r="O14" t="str">
        <f t="shared" si="10"/>
        <v>1.14%</v>
      </c>
      <c r="P14" t="str">
        <f t="shared" si="11"/>
        <v>1%</v>
      </c>
      <c r="Q14" t="str">
        <f t="shared" si="12"/>
        <v>0.29%</v>
      </c>
      <c r="R14" t="str">
        <f t="shared" si="13"/>
        <v>-0.64%</v>
      </c>
      <c r="S14" t="str">
        <f t="shared" si="14"/>
        <v>0.63%</v>
      </c>
      <c r="T14" t="str">
        <f t="shared" si="15"/>
        <v>0.89%</v>
      </c>
      <c r="U14" t="str">
        <f t="shared" si="16"/>
        <v>1.12%</v>
      </c>
    </row>
    <row r="15" spans="1:21">
      <c r="A15">
        <v>2009</v>
      </c>
      <c r="B15" s="31">
        <v>12</v>
      </c>
      <c r="C15" s="33" t="s">
        <v>130</v>
      </c>
      <c r="D15">
        <v>80.011588217194387</v>
      </c>
      <c r="E15">
        <v>80.824273757108529</v>
      </c>
      <c r="F15">
        <v>82.017729574744649</v>
      </c>
      <c r="G15">
        <v>81.658197654519697</v>
      </c>
      <c r="H15">
        <v>76.875844657478524</v>
      </c>
      <c r="I15">
        <v>76.416274387081785</v>
      </c>
      <c r="J15">
        <v>78.436973048373844</v>
      </c>
      <c r="K15">
        <v>79.129522129244791</v>
      </c>
      <c r="L15">
        <v>80.346306223475608</v>
      </c>
      <c r="M15" t="str">
        <f t="shared" si="8"/>
        <v>-8.99%</v>
      </c>
      <c r="N15" t="str">
        <f t="shared" si="9"/>
        <v>-7.2%</v>
      </c>
      <c r="O15" t="str">
        <f t="shared" si="10"/>
        <v>-7.62%</v>
      </c>
      <c r="P15" t="str">
        <f t="shared" si="11"/>
        <v>-8.31%</v>
      </c>
      <c r="Q15" t="str">
        <f t="shared" si="12"/>
        <v>-7.7%</v>
      </c>
      <c r="R15" t="str">
        <f t="shared" si="13"/>
        <v>-10.25%</v>
      </c>
      <c r="S15" t="str">
        <f t="shared" si="14"/>
        <v>-7.02%</v>
      </c>
      <c r="T15" t="str">
        <f t="shared" si="15"/>
        <v>-5.23%</v>
      </c>
      <c r="U15" t="str">
        <f t="shared" si="16"/>
        <v>-5.65%</v>
      </c>
    </row>
    <row r="16" spans="1:21">
      <c r="A16">
        <v>2010</v>
      </c>
      <c r="B16" s="31">
        <v>12</v>
      </c>
      <c r="C16" s="33" t="s">
        <v>130</v>
      </c>
      <c r="D16">
        <v>76.995780645807216</v>
      </c>
      <c r="E16">
        <v>77.775306374240628</v>
      </c>
      <c r="F16">
        <v>78.003411311176819</v>
      </c>
      <c r="G16">
        <v>78.812982887501491</v>
      </c>
      <c r="H16">
        <v>73.079383663704192</v>
      </c>
      <c r="I16">
        <v>73.113255504087277</v>
      </c>
      <c r="J16">
        <v>74.786896051574828</v>
      </c>
      <c r="K16">
        <v>75.444742299574727</v>
      </c>
      <c r="L16">
        <v>75.703290658961492</v>
      </c>
      <c r="M16" t="str">
        <f t="shared" si="8"/>
        <v>-3.77%</v>
      </c>
      <c r="N16" t="str">
        <f t="shared" si="9"/>
        <v>-3.77%</v>
      </c>
      <c r="O16" t="str">
        <f t="shared" si="10"/>
        <v>-4.89%</v>
      </c>
      <c r="P16" t="str">
        <f t="shared" si="11"/>
        <v>-3.48%</v>
      </c>
      <c r="Q16" t="str">
        <f t="shared" si="12"/>
        <v>-4.94%</v>
      </c>
      <c r="R16" t="str">
        <f t="shared" si="13"/>
        <v>-4.32%</v>
      </c>
      <c r="S16" t="str">
        <f t="shared" si="14"/>
        <v>-4.65%</v>
      </c>
      <c r="T16" t="str">
        <f t="shared" si="15"/>
        <v>-4.66%</v>
      </c>
      <c r="U16" t="str">
        <f t="shared" si="16"/>
        <v>-5.78%</v>
      </c>
    </row>
    <row r="17" spans="1:21">
      <c r="A17">
        <v>2011</v>
      </c>
      <c r="B17" s="31">
        <v>12</v>
      </c>
      <c r="C17" s="33" t="s">
        <v>130</v>
      </c>
      <c r="D17">
        <v>72.345464830008481</v>
      </c>
      <c r="E17">
        <v>71.712538619469427</v>
      </c>
      <c r="F17">
        <v>73.718397358194935</v>
      </c>
      <c r="G17">
        <v>73.906605112581673</v>
      </c>
      <c r="H17">
        <v>68.07701948730309</v>
      </c>
      <c r="I17">
        <v>67.864355721989867</v>
      </c>
      <c r="J17">
        <v>69.528816442430724</v>
      </c>
      <c r="K17">
        <v>68.815954072824667</v>
      </c>
      <c r="L17">
        <v>70.794375031978731</v>
      </c>
      <c r="M17" t="str">
        <f t="shared" si="8"/>
        <v>-6.04%</v>
      </c>
      <c r="N17" t="str">
        <f t="shared" si="9"/>
        <v>-7.8%</v>
      </c>
      <c r="O17" t="str">
        <f t="shared" si="10"/>
        <v>-5.49%</v>
      </c>
      <c r="P17" t="str">
        <f t="shared" si="11"/>
        <v>-6.23%</v>
      </c>
      <c r="Q17" t="str">
        <f t="shared" si="12"/>
        <v>-6.85%</v>
      </c>
      <c r="R17" t="str">
        <f t="shared" si="13"/>
        <v>-7.18%</v>
      </c>
      <c r="S17" t="str">
        <f t="shared" si="14"/>
        <v>-7.03%</v>
      </c>
      <c r="T17" t="str">
        <f t="shared" si="15"/>
        <v>-8.79%</v>
      </c>
      <c r="U17" t="str">
        <f t="shared" si="16"/>
        <v>-6.48%</v>
      </c>
    </row>
    <row r="18" spans="1:21">
      <c r="A18">
        <v>2012</v>
      </c>
      <c r="B18" s="31">
        <v>12</v>
      </c>
      <c r="C18" s="33" t="s">
        <v>130</v>
      </c>
      <c r="D18">
        <v>72.21473314561338</v>
      </c>
      <c r="E18">
        <v>71.160265296698824</v>
      </c>
      <c r="F18">
        <v>73.222947877905696</v>
      </c>
      <c r="G18">
        <v>73.887823115552465</v>
      </c>
      <c r="H18">
        <v>68.078703289327891</v>
      </c>
      <c r="I18">
        <v>66.311353190074527</v>
      </c>
      <c r="J18">
        <v>69.638508557129541</v>
      </c>
      <c r="K18">
        <v>68.518909114818456</v>
      </c>
      <c r="L18">
        <v>70.558194949388081</v>
      </c>
      <c r="M18" t="str">
        <f t="shared" si="8"/>
        <v>-0.18%</v>
      </c>
      <c r="N18" t="str">
        <f t="shared" si="9"/>
        <v>-0.77%</v>
      </c>
      <c r="O18" t="str">
        <f t="shared" si="10"/>
        <v>-0.67%</v>
      </c>
      <c r="P18" t="str">
        <f t="shared" si="11"/>
        <v>-0.03%</v>
      </c>
      <c r="Q18" t="str">
        <f t="shared" si="12"/>
        <v>0%</v>
      </c>
      <c r="R18" t="str">
        <f t="shared" si="13"/>
        <v>-2.29%</v>
      </c>
      <c r="S18" t="str">
        <f t="shared" si="14"/>
        <v>0.16%</v>
      </c>
      <c r="T18" t="str">
        <f t="shared" si="15"/>
        <v>-0.43%</v>
      </c>
      <c r="U18" t="str">
        <f t="shared" si="16"/>
        <v>-0.33%</v>
      </c>
    </row>
    <row r="19" spans="1:21">
      <c r="A19">
        <v>2013</v>
      </c>
      <c r="B19" s="31">
        <v>12</v>
      </c>
      <c r="C19" s="33" t="s">
        <v>130</v>
      </c>
      <c r="D19">
        <v>67.449647826517975</v>
      </c>
      <c r="E19">
        <v>66.587157148524241</v>
      </c>
      <c r="F19">
        <v>68.131188603624238</v>
      </c>
      <c r="G19">
        <v>68.928186587492945</v>
      </c>
      <c r="H19">
        <v>63.1710690780533</v>
      </c>
      <c r="I19">
        <v>60.637748868403818</v>
      </c>
      <c r="J19">
        <v>64.53911881950728</v>
      </c>
      <c r="K19">
        <v>63.619358754334371</v>
      </c>
      <c r="L19">
        <v>65.140780115186274</v>
      </c>
      <c r="M19" t="str">
        <f t="shared" si="8"/>
        <v>-6.6%</v>
      </c>
      <c r="N19" t="str">
        <f t="shared" si="9"/>
        <v>-6.43%</v>
      </c>
      <c r="O19" t="str">
        <f t="shared" si="10"/>
        <v>-6.95%</v>
      </c>
      <c r="P19" t="str">
        <f t="shared" si="11"/>
        <v>-6.71%</v>
      </c>
      <c r="Q19" t="str">
        <f t="shared" si="12"/>
        <v>-7.21%</v>
      </c>
      <c r="R19" t="str">
        <f t="shared" si="13"/>
        <v>-8.56%</v>
      </c>
      <c r="S19" t="str">
        <f t="shared" si="14"/>
        <v>-7.32%</v>
      </c>
      <c r="T19" t="str">
        <f t="shared" si="15"/>
        <v>-7.15%</v>
      </c>
      <c r="U19" t="str">
        <f t="shared" si="16"/>
        <v>-7.68%</v>
      </c>
    </row>
    <row r="20" spans="1:21">
      <c r="A20">
        <v>2014</v>
      </c>
      <c r="B20" s="31">
        <v>12</v>
      </c>
      <c r="C20" s="33" t="s">
        <v>130</v>
      </c>
      <c r="D20">
        <v>62.033565390053333</v>
      </c>
      <c r="E20">
        <v>62.392301597576228</v>
      </c>
      <c r="F20">
        <v>62.882559242603513</v>
      </c>
      <c r="G20">
        <v>63.570682934043575</v>
      </c>
      <c r="H20">
        <v>57.896452666320869</v>
      </c>
      <c r="I20">
        <v>55.291441568324963</v>
      </c>
      <c r="J20">
        <v>59.316286691422867</v>
      </c>
      <c r="K20">
        <v>59.571585262716575</v>
      </c>
      <c r="L20">
        <v>60.081686167918143</v>
      </c>
      <c r="M20" t="str">
        <f t="shared" si="8"/>
        <v>-8.03%</v>
      </c>
      <c r="N20" t="str">
        <f t="shared" si="9"/>
        <v>-6.3%</v>
      </c>
      <c r="O20" t="str">
        <f t="shared" si="10"/>
        <v>-7.7%</v>
      </c>
      <c r="P20" t="str">
        <f t="shared" si="11"/>
        <v>-7.77%</v>
      </c>
      <c r="Q20" t="str">
        <f t="shared" si="12"/>
        <v>-8.35%</v>
      </c>
      <c r="R20" t="str">
        <f t="shared" si="13"/>
        <v>-8.82%</v>
      </c>
      <c r="S20" t="str">
        <f t="shared" si="14"/>
        <v>-8.09%</v>
      </c>
      <c r="T20" t="str">
        <f t="shared" si="15"/>
        <v>-6.36%</v>
      </c>
      <c r="U20" t="str">
        <f t="shared" si="16"/>
        <v>-7.77%</v>
      </c>
    </row>
    <row r="21" spans="1:21">
      <c r="A21">
        <v>2015</v>
      </c>
      <c r="B21" s="31">
        <v>12</v>
      </c>
      <c r="C21" s="33" t="s">
        <v>130</v>
      </c>
      <c r="D21">
        <v>60.387166691882442</v>
      </c>
      <c r="E21">
        <v>60.425503754550306</v>
      </c>
      <c r="F21">
        <v>61.134130572449166</v>
      </c>
      <c r="G21">
        <v>62.099821032434889</v>
      </c>
      <c r="H21">
        <v>57.06035505567931</v>
      </c>
      <c r="I21">
        <v>53.618314463726556</v>
      </c>
      <c r="J21">
        <v>58.661539663796553</v>
      </c>
      <c r="K21">
        <v>58.617196667711156</v>
      </c>
      <c r="L21">
        <v>59.342534103928578</v>
      </c>
      <c r="M21" t="str">
        <f t="shared" si="8"/>
        <v>-2.65%</v>
      </c>
      <c r="N21" t="str">
        <f t="shared" si="9"/>
        <v>-3.15%</v>
      </c>
      <c r="O21" t="str">
        <f t="shared" si="10"/>
        <v>-2.78%</v>
      </c>
      <c r="P21" t="str">
        <f t="shared" si="11"/>
        <v>-2.31%</v>
      </c>
      <c r="Q21" t="str">
        <f t="shared" si="12"/>
        <v>-1.44%</v>
      </c>
      <c r="R21" t="str">
        <f t="shared" si="13"/>
        <v>-3.03%</v>
      </c>
      <c r="S21" t="str">
        <f t="shared" si="14"/>
        <v>-1.1%</v>
      </c>
      <c r="T21" t="str">
        <f t="shared" si="15"/>
        <v>-1.6%</v>
      </c>
      <c r="U21" t="str">
        <f t="shared" si="16"/>
        <v>-1.23%</v>
      </c>
    </row>
    <row r="22" spans="1:21">
      <c r="A22">
        <v>2016</v>
      </c>
      <c r="B22" s="31">
        <v>12</v>
      </c>
      <c r="C22" s="33" t="s">
        <v>130</v>
      </c>
      <c r="D22">
        <v>58.807859103254302</v>
      </c>
      <c r="E22">
        <v>58.554813250784157</v>
      </c>
      <c r="F22">
        <v>59.655529383686506</v>
      </c>
      <c r="G22">
        <v>60.573008172487391</v>
      </c>
      <c r="H22">
        <v>54.618832737385091</v>
      </c>
      <c r="I22">
        <v>51.698055803020054</v>
      </c>
      <c r="J22">
        <v>56.24340459849796</v>
      </c>
      <c r="K22">
        <v>55.919199201572766</v>
      </c>
      <c r="L22">
        <v>57.013045179182157</v>
      </c>
      <c r="M22" t="str">
        <f t="shared" si="8"/>
        <v>-2.62%</v>
      </c>
      <c r="N22" t="str">
        <f t="shared" si="9"/>
        <v>-3.1%</v>
      </c>
      <c r="O22" t="str">
        <f t="shared" si="10"/>
        <v>-2.42%</v>
      </c>
      <c r="P22" t="str">
        <f t="shared" si="11"/>
        <v>-2.46%</v>
      </c>
      <c r="Q22" t="str">
        <f t="shared" si="12"/>
        <v>-4.28%</v>
      </c>
      <c r="R22" t="str">
        <f t="shared" si="13"/>
        <v>-3.58%</v>
      </c>
      <c r="S22" t="str">
        <f t="shared" si="14"/>
        <v>-4.12%</v>
      </c>
      <c r="T22" t="str">
        <f t="shared" si="15"/>
        <v>-4.6%</v>
      </c>
      <c r="U22" t="str">
        <f t="shared" si="16"/>
        <v>-3.93%</v>
      </c>
    </row>
    <row r="23" spans="1:21">
      <c r="A23">
        <v>2017</v>
      </c>
      <c r="B23" s="31">
        <v>12</v>
      </c>
      <c r="C23" s="33" t="s">
        <v>130</v>
      </c>
      <c r="D23">
        <v>55.296724781293243</v>
      </c>
      <c r="E23">
        <v>55.031327138470267</v>
      </c>
      <c r="F23">
        <v>56.009648995213233</v>
      </c>
      <c r="G23">
        <v>57.171975358323934</v>
      </c>
      <c r="H23">
        <v>50.922243266049513</v>
      </c>
      <c r="I23">
        <v>47.829679642666676</v>
      </c>
      <c r="J23">
        <v>52.636951881742476</v>
      </c>
      <c r="K23">
        <v>52.307311319198078</v>
      </c>
      <c r="L23">
        <v>53.27683249011541</v>
      </c>
      <c r="M23" t="str">
        <f t="shared" si="8"/>
        <v>-5.97%</v>
      </c>
      <c r="N23" t="str">
        <f t="shared" si="9"/>
        <v>-6.02%</v>
      </c>
      <c r="O23" t="str">
        <f t="shared" si="10"/>
        <v>-6.11%</v>
      </c>
      <c r="P23" t="str">
        <f t="shared" si="11"/>
        <v>-5.61%</v>
      </c>
      <c r="Q23" t="str">
        <f t="shared" si="12"/>
        <v>-6.77%</v>
      </c>
      <c r="R23" t="str">
        <f t="shared" si="13"/>
        <v>-7.48%</v>
      </c>
      <c r="S23" t="str">
        <f t="shared" si="14"/>
        <v>-6.41%</v>
      </c>
      <c r="T23" t="str">
        <f t="shared" si="15"/>
        <v>-6.46%</v>
      </c>
      <c r="U23" t="str">
        <f t="shared" si="16"/>
        <v>-6.55%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51"/>
  <sheetViews>
    <sheetView zoomScale="55" zoomScaleNormal="55" workbookViewId="0">
      <selection activeCell="B1" sqref="B1:C2"/>
    </sheetView>
  </sheetViews>
  <sheetFormatPr baseColWidth="10" defaultRowHeight="15"/>
  <cols>
    <col min="1" max="1" width="6.85546875" style="137" bestFit="1" customWidth="1"/>
    <col min="2" max="2" width="4.28515625" style="137" bestFit="1" customWidth="1"/>
    <col min="3" max="3" width="8.140625" style="137" bestFit="1" customWidth="1"/>
    <col min="4" max="4" width="28" style="137" bestFit="1" customWidth="1"/>
    <col min="5" max="6" width="73.140625" style="340" bestFit="1" customWidth="1"/>
    <col min="7" max="7" width="70.5703125" style="340" bestFit="1" customWidth="1"/>
    <col min="8" max="8" width="71" style="340" bestFit="1" customWidth="1"/>
    <col min="9" max="9" width="71.5703125" style="340" bestFit="1" customWidth="1"/>
    <col min="10" max="10" width="72.140625" style="340" bestFit="1" customWidth="1"/>
    <col min="11" max="11" width="71.5703125" style="340" bestFit="1" customWidth="1"/>
    <col min="12" max="12" width="73.7109375" style="340" bestFit="1" customWidth="1"/>
    <col min="13" max="13" width="72.140625" style="340" bestFit="1" customWidth="1"/>
    <col min="14" max="14" width="72.5703125" style="340" bestFit="1" customWidth="1"/>
    <col min="15" max="15" width="72.140625" style="340" bestFit="1" customWidth="1"/>
    <col min="16" max="16" width="73.7109375" style="340" bestFit="1" customWidth="1"/>
    <col min="17" max="17" width="71.5703125" style="340" customWidth="1"/>
    <col min="18" max="18" width="72.140625" style="340" bestFit="1" customWidth="1"/>
    <col min="19" max="19" width="72.5703125" style="340" bestFit="1" customWidth="1"/>
    <col min="20" max="21" width="33.42578125" style="341" bestFit="1" customWidth="1"/>
    <col min="22" max="22" width="30.85546875" style="341" bestFit="1" customWidth="1"/>
    <col min="23" max="23" width="31.28515625" style="341" bestFit="1" customWidth="1"/>
    <col min="24" max="24" width="31.85546875" style="341" bestFit="1" customWidth="1"/>
    <col min="25" max="25" width="32.28515625" style="341" bestFit="1" customWidth="1"/>
    <col min="26" max="26" width="31.85546875" style="341" bestFit="1" customWidth="1"/>
    <col min="27" max="27" width="33.85546875" style="341" bestFit="1" customWidth="1"/>
    <col min="28" max="28" width="32.28515625" style="341" bestFit="1" customWidth="1"/>
    <col min="29" max="29" width="32.85546875" style="341" bestFit="1" customWidth="1"/>
    <col min="30" max="30" width="32.28515625" style="341" bestFit="1" customWidth="1"/>
    <col min="31" max="31" width="33.85546875" style="341" bestFit="1" customWidth="1"/>
    <col min="32" max="32" width="31.85546875" style="341" bestFit="1" customWidth="1"/>
    <col min="33" max="33" width="32.28515625" style="341" bestFit="1" customWidth="1"/>
    <col min="34" max="34" width="32.85546875" style="341" bestFit="1" customWidth="1"/>
    <col min="35" max="36" width="73.85546875" style="340" bestFit="1" customWidth="1"/>
    <col min="37" max="37" width="71.28515625" style="340" bestFit="1" customWidth="1"/>
    <col min="38" max="38" width="71.85546875" style="340" bestFit="1" customWidth="1"/>
    <col min="39" max="39" width="72.28515625" style="340" bestFit="1" customWidth="1"/>
    <col min="40" max="40" width="72.85546875" style="340" bestFit="1" customWidth="1"/>
    <col min="41" max="41" width="72.28515625" style="340" bestFit="1" customWidth="1"/>
    <col min="42" max="42" width="74.42578125" style="340" bestFit="1" customWidth="1"/>
    <col min="43" max="43" width="72.85546875" style="340" bestFit="1" customWidth="1"/>
    <col min="44" max="44" width="73.42578125" style="340" bestFit="1" customWidth="1"/>
    <col min="45" max="45" width="72.85546875" style="340" bestFit="1" customWidth="1"/>
    <col min="46" max="46" width="74.42578125" style="340" bestFit="1" customWidth="1"/>
    <col min="47" max="47" width="72.28515625" style="340" bestFit="1" customWidth="1"/>
    <col min="48" max="48" width="72.85546875" style="340" bestFit="1" customWidth="1"/>
    <col min="49" max="49" width="73.42578125" style="340" bestFit="1" customWidth="1"/>
    <col min="50" max="51" width="79.140625" style="341" bestFit="1" customWidth="1"/>
    <col min="52" max="52" width="76.5703125" style="341" bestFit="1" customWidth="1"/>
    <col min="53" max="53" width="77" style="341" bestFit="1" customWidth="1"/>
    <col min="54" max="54" width="77.5703125" style="341" bestFit="1" customWidth="1"/>
    <col min="55" max="55" width="78" style="341" bestFit="1" customWidth="1"/>
    <col min="56" max="56" width="77.5703125" style="341" bestFit="1" customWidth="1"/>
    <col min="57" max="57" width="79.5703125" style="341" bestFit="1" customWidth="1"/>
    <col min="58" max="58" width="78" style="341" bestFit="1" customWidth="1"/>
    <col min="59" max="59" width="78.5703125" style="341" bestFit="1" customWidth="1"/>
    <col min="60" max="60" width="78" style="341" bestFit="1" customWidth="1"/>
    <col min="61" max="61" width="79.5703125" style="341" bestFit="1" customWidth="1"/>
    <col min="62" max="62" width="77.5703125" style="341" bestFit="1" customWidth="1"/>
    <col min="63" max="63" width="78" style="341" bestFit="1" customWidth="1"/>
    <col min="64" max="64" width="78.5703125" style="341" bestFit="1" customWidth="1"/>
    <col min="65" max="66" width="81.7109375" style="340" bestFit="1" customWidth="1"/>
    <col min="67" max="67" width="79.140625" style="340" bestFit="1" customWidth="1"/>
    <col min="68" max="68" width="79.5703125" style="340" bestFit="1" customWidth="1"/>
    <col min="69" max="69" width="80.140625" style="340" bestFit="1" customWidth="1"/>
    <col min="70" max="70" width="80.7109375" style="340" bestFit="1" customWidth="1"/>
    <col min="71" max="71" width="80.140625" style="340" bestFit="1" customWidth="1"/>
    <col min="72" max="72" width="82.42578125" style="340" bestFit="1" customWidth="1"/>
    <col min="73" max="73" width="80.7109375" style="340" bestFit="1" customWidth="1"/>
    <col min="74" max="74" width="81.140625" style="340" bestFit="1" customWidth="1"/>
    <col min="75" max="75" width="80.7109375" style="340" bestFit="1" customWidth="1"/>
    <col min="76" max="76" width="82.42578125" style="340" bestFit="1" customWidth="1"/>
    <col min="77" max="77" width="80.140625" style="340" bestFit="1" customWidth="1"/>
    <col min="78" max="78" width="80.7109375" style="340" bestFit="1" customWidth="1"/>
    <col min="79" max="79" width="81.140625" style="340" bestFit="1" customWidth="1"/>
    <col min="80" max="81" width="80.140625" style="341" bestFit="1" customWidth="1"/>
    <col min="82" max="82" width="77.5703125" style="341" bestFit="1" customWidth="1"/>
    <col min="83" max="83" width="78" style="341" bestFit="1" customWidth="1"/>
    <col min="84" max="84" width="78.5703125" style="341" bestFit="1" customWidth="1"/>
    <col min="85" max="85" width="79.140625" style="341" bestFit="1" customWidth="1"/>
    <col min="86" max="86" width="78.5703125" style="341" bestFit="1" customWidth="1"/>
    <col min="87" max="87" width="80.7109375" style="341" bestFit="1" customWidth="1"/>
    <col min="88" max="88" width="79.140625" style="341" bestFit="1" customWidth="1"/>
    <col min="89" max="89" width="79.5703125" style="341" bestFit="1" customWidth="1"/>
    <col min="90" max="90" width="79.140625" style="341" bestFit="1" customWidth="1"/>
    <col min="91" max="91" width="80.7109375" style="341" bestFit="1" customWidth="1"/>
    <col min="92" max="92" width="78.5703125" style="341" bestFit="1" customWidth="1"/>
    <col min="93" max="93" width="79.140625" style="341" bestFit="1" customWidth="1"/>
    <col min="94" max="94" width="79.5703125" style="341" bestFit="1" customWidth="1"/>
    <col min="95" max="96" width="45.140625" style="340" bestFit="1" customWidth="1"/>
    <col min="97" max="97" width="42.42578125" style="340" bestFit="1" customWidth="1"/>
    <col min="98" max="98" width="43" style="340" bestFit="1" customWidth="1"/>
    <col min="99" max="99" width="43.5703125" style="340" bestFit="1" customWidth="1"/>
    <col min="100" max="100" width="44" style="340" bestFit="1" customWidth="1"/>
    <col min="101" max="101" width="43.5703125" style="340" bestFit="1" customWidth="1"/>
    <col min="102" max="102" width="45.5703125" style="340" bestFit="1" customWidth="1"/>
    <col min="103" max="103" width="44" style="340" bestFit="1" customWidth="1"/>
    <col min="104" max="104" width="44.5703125" style="340" bestFit="1" customWidth="1"/>
    <col min="105" max="105" width="44" style="340" bestFit="1" customWidth="1"/>
    <col min="106" max="106" width="45.5703125" style="340" bestFit="1" customWidth="1"/>
    <col min="107" max="107" width="43.5703125" style="340" bestFit="1" customWidth="1"/>
    <col min="108" max="108" width="44" style="340" bestFit="1" customWidth="1"/>
    <col min="109" max="109" width="44.5703125" style="340" bestFit="1" customWidth="1"/>
    <col min="110" max="111" width="83.5703125" style="137" bestFit="1" customWidth="1"/>
    <col min="112" max="112" width="80.7109375" style="137" bestFit="1" customWidth="1"/>
    <col min="113" max="113" width="81.140625" style="137" bestFit="1" customWidth="1"/>
    <col min="114" max="114" width="81.7109375" style="137" bestFit="1" customWidth="1"/>
    <col min="115" max="115" width="82.42578125" style="137" bestFit="1" customWidth="1"/>
    <col min="116" max="116" width="81.7109375" style="137" bestFit="1" customWidth="1"/>
    <col min="117" max="117" width="84" style="137" bestFit="1" customWidth="1"/>
    <col min="118" max="118" width="82.42578125" style="137" bestFit="1" customWidth="1"/>
    <col min="119" max="119" width="83" style="137" bestFit="1" customWidth="1"/>
    <col min="120" max="120" width="82.42578125" style="137" bestFit="1" customWidth="1"/>
    <col min="121" max="121" width="84" style="137" bestFit="1" customWidth="1"/>
    <col min="122" max="122" width="81.7109375" style="137" bestFit="1" customWidth="1"/>
    <col min="123" max="123" width="82.42578125" style="137" bestFit="1" customWidth="1"/>
    <col min="124" max="124" width="83" style="137" bestFit="1" customWidth="1"/>
    <col min="125" max="16384" width="11.42578125" style="137"/>
  </cols>
  <sheetData>
    <row r="1" spans="1:124" s="339" customFormat="1">
      <c r="A1" s="339" t="s">
        <v>47</v>
      </c>
      <c r="B1" s="339" t="s">
        <v>89</v>
      </c>
      <c r="C1" s="150" t="s">
        <v>90</v>
      </c>
      <c r="D1" s="291" t="s">
        <v>549</v>
      </c>
      <c r="E1" s="339" t="str">
        <f t="shared" ref="E1:S1" si="0">DF2&amp;" "&amp;DF1</f>
        <v>452010 - Construcción de edificios completos o de partes de edificios VIII</v>
      </c>
      <c r="F1" s="339" t="str">
        <f t="shared" si="0"/>
        <v>452010 - Construcción de edificios completos o de partes de edificios XV</v>
      </c>
      <c r="G1" s="339" t="str">
        <f t="shared" si="0"/>
        <v>452010 - Construcción de edificios completos o de partes de edificios I</v>
      </c>
      <c r="H1" s="339" t="str">
        <f t="shared" si="0"/>
        <v>452010 - Construcción de edificios completos o de partes de edificios II</v>
      </c>
      <c r="I1" s="339" t="str">
        <f t="shared" si="0"/>
        <v>452010 - Construcción de edificios completos o de partes de edificios III</v>
      </c>
      <c r="J1" s="339" t="str">
        <f t="shared" si="0"/>
        <v>452010 - Construcción de edificios completos o de partes de edificios IV</v>
      </c>
      <c r="K1" s="339" t="str">
        <f t="shared" si="0"/>
        <v>452010 - Construcción de edificios completos o de partes de edificios V</v>
      </c>
      <c r="L1" s="339" t="str">
        <f t="shared" si="0"/>
        <v>452010 - Construcción de edificios completos o de partes de edificios RM</v>
      </c>
      <c r="M1" s="339" t="str">
        <f t="shared" si="0"/>
        <v>452010 - Construcción de edificios completos o de partes de edificios VI</v>
      </c>
      <c r="N1" s="339" t="str">
        <f t="shared" si="0"/>
        <v>452010 - Construcción de edificios completos o de partes de edificios VII</v>
      </c>
      <c r="O1" s="339" t="str">
        <f t="shared" si="0"/>
        <v>452010 - Construcción de edificios completos o de partes de edificios IX</v>
      </c>
      <c r="P1" s="339" t="str">
        <f t="shared" si="0"/>
        <v>452010 - Construcción de edificios completos o de partes de edificios XIV</v>
      </c>
      <c r="Q1" s="339" t="str">
        <f t="shared" si="0"/>
        <v>452010 - Construcción de edificios completos o de partes de edificios X</v>
      </c>
      <c r="R1" s="339" t="str">
        <f t="shared" si="0"/>
        <v>452010 - Construcción de edificios completos o de partes de edificios XI</v>
      </c>
      <c r="S1" s="339" t="str">
        <f t="shared" si="0"/>
        <v>452010 - Construcción de edificios completos o de partes de edificios XII</v>
      </c>
      <c r="T1" s="339" t="str">
        <f t="shared" ref="T1:AH1" si="1">DF3&amp;" "&amp;DF1</f>
        <v>452020 - Obras de ingeniería VIII</v>
      </c>
      <c r="U1" s="339" t="str">
        <f t="shared" si="1"/>
        <v>452020 - Obras de ingeniería XV</v>
      </c>
      <c r="V1" s="339" t="str">
        <f t="shared" si="1"/>
        <v>452020 - Obras de ingeniería I</v>
      </c>
      <c r="W1" s="339" t="str">
        <f t="shared" si="1"/>
        <v>452020 - Obras de ingeniería II</v>
      </c>
      <c r="X1" s="339" t="str">
        <f t="shared" si="1"/>
        <v>452020 - Obras de ingeniería III</v>
      </c>
      <c r="Y1" s="339" t="str">
        <f t="shared" si="1"/>
        <v>452020 - Obras de ingeniería IV</v>
      </c>
      <c r="Z1" s="339" t="str">
        <f t="shared" si="1"/>
        <v>452020 - Obras de ingeniería V</v>
      </c>
      <c r="AA1" s="339" t="str">
        <f t="shared" si="1"/>
        <v>452020 - Obras de ingeniería RM</v>
      </c>
      <c r="AB1" s="339" t="str">
        <f t="shared" si="1"/>
        <v>452020 - Obras de ingeniería VI</v>
      </c>
      <c r="AC1" s="339" t="str">
        <f t="shared" si="1"/>
        <v>452020 - Obras de ingeniería VII</v>
      </c>
      <c r="AD1" s="339" t="str">
        <f t="shared" si="1"/>
        <v>452020 - Obras de ingeniería IX</v>
      </c>
      <c r="AE1" s="339" t="str">
        <f t="shared" si="1"/>
        <v>452020 - Obras de ingeniería XIV</v>
      </c>
      <c r="AF1" s="339" t="str">
        <f t="shared" si="1"/>
        <v>452020 - Obras de ingeniería X</v>
      </c>
      <c r="AG1" s="339" t="str">
        <f t="shared" si="1"/>
        <v>452020 - Obras de ingeniería XI</v>
      </c>
      <c r="AH1" s="339" t="str">
        <f t="shared" si="1"/>
        <v>452020 - Obras de ingeniería XII</v>
      </c>
      <c r="AI1" s="339" t="str">
        <f t="shared" ref="AI1:AW1" si="2">DF4&amp;" "&amp;DF1</f>
        <v>451010 - Preparación del terreno, excavaciones y movimientos de tierras VIII</v>
      </c>
      <c r="AJ1" s="339" t="str">
        <f t="shared" si="2"/>
        <v>451010 - Preparación del terreno, excavaciones y movimientos de tierras XV</v>
      </c>
      <c r="AK1" s="339" t="str">
        <f t="shared" si="2"/>
        <v>451010 - Preparación del terreno, excavaciones y movimientos de tierras I</v>
      </c>
      <c r="AL1" s="339" t="str">
        <f t="shared" si="2"/>
        <v>451010 - Preparación del terreno, excavaciones y movimientos de tierras II</v>
      </c>
      <c r="AM1" s="339" t="str">
        <f t="shared" si="2"/>
        <v>451010 - Preparación del terreno, excavaciones y movimientos de tierras III</v>
      </c>
      <c r="AN1" s="339" t="str">
        <f t="shared" si="2"/>
        <v>451010 - Preparación del terreno, excavaciones y movimientos de tierras IV</v>
      </c>
      <c r="AO1" s="339" t="str">
        <f t="shared" si="2"/>
        <v>451010 - Preparación del terreno, excavaciones y movimientos de tierras V</v>
      </c>
      <c r="AP1" s="339" t="str">
        <f t="shared" si="2"/>
        <v>451010 - Preparación del terreno, excavaciones y movimientos de tierras RM</v>
      </c>
      <c r="AQ1" s="339" t="str">
        <f t="shared" si="2"/>
        <v>451010 - Preparación del terreno, excavaciones y movimientos de tierras VI</v>
      </c>
      <c r="AR1" s="339" t="str">
        <f t="shared" si="2"/>
        <v>451010 - Preparación del terreno, excavaciones y movimientos de tierras VII</v>
      </c>
      <c r="AS1" s="339" t="str">
        <f t="shared" si="2"/>
        <v>451010 - Preparación del terreno, excavaciones y movimientos de tierras IX</v>
      </c>
      <c r="AT1" s="339" t="str">
        <f t="shared" si="2"/>
        <v>451010 - Preparación del terreno, excavaciones y movimientos de tierras XIV</v>
      </c>
      <c r="AU1" s="339" t="str">
        <f t="shared" si="2"/>
        <v>451010 - Preparación del terreno, excavaciones y movimientos de tierras X</v>
      </c>
      <c r="AV1" s="339" t="str">
        <f t="shared" si="2"/>
        <v>451010 - Preparación del terreno, excavaciones y movimientos de tierras XI</v>
      </c>
      <c r="AW1" s="339" t="str">
        <f t="shared" si="2"/>
        <v>451010 - Preparación del terreno, excavaciones y movimientos de tierras XII</v>
      </c>
      <c r="AX1" s="339" t="str">
        <f t="shared" ref="AX1:BL1" si="3">DF5&amp;" "&amp;DF1</f>
        <v>451020 - Servicios de demolición y el derribo de edificios y otras estructuras VIII</v>
      </c>
      <c r="AY1" s="339" t="str">
        <f t="shared" si="3"/>
        <v>451020 - Servicios de demolición y el derribo de edificios y otras estructuras XV</v>
      </c>
      <c r="AZ1" s="339" t="str">
        <f t="shared" si="3"/>
        <v>451020 - Servicios de demolición y el derribo de edificios y otras estructuras I</v>
      </c>
      <c r="BA1" s="339" t="str">
        <f t="shared" si="3"/>
        <v>451020 - Servicios de demolición y el derribo de edificios y otras estructuras II</v>
      </c>
      <c r="BB1" s="339" t="str">
        <f t="shared" si="3"/>
        <v>451020 - Servicios de demolición y el derribo de edificios y otras estructuras III</v>
      </c>
      <c r="BC1" s="339" t="str">
        <f t="shared" si="3"/>
        <v>451020 - Servicios de demolición y el derribo de edificios y otras estructuras IV</v>
      </c>
      <c r="BD1" s="339" t="str">
        <f t="shared" si="3"/>
        <v>451020 - Servicios de demolición y el derribo de edificios y otras estructuras V</v>
      </c>
      <c r="BE1" s="339" t="str">
        <f t="shared" si="3"/>
        <v>451020 - Servicios de demolición y el derribo de edificios y otras estructuras RM</v>
      </c>
      <c r="BF1" s="339" t="str">
        <f t="shared" si="3"/>
        <v>451020 - Servicios de demolición y el derribo de edificios y otras estructuras VI</v>
      </c>
      <c r="BG1" s="339" t="str">
        <f t="shared" si="3"/>
        <v>451020 - Servicios de demolición y el derribo de edificios y otras estructuras VII</v>
      </c>
      <c r="BH1" s="339" t="str">
        <f t="shared" si="3"/>
        <v>451020 - Servicios de demolición y el derribo de edificios y otras estructuras IX</v>
      </c>
      <c r="BI1" s="339" t="str">
        <f t="shared" si="3"/>
        <v>451020 - Servicios de demolición y el derribo de edificios y otras estructuras XIV</v>
      </c>
      <c r="BJ1" s="339" t="str">
        <f t="shared" si="3"/>
        <v>451020 - Servicios de demolición y el derribo de edificios y otras estructuras X</v>
      </c>
      <c r="BK1" s="339" t="str">
        <f t="shared" si="3"/>
        <v>451020 - Servicios de demolición y el derribo de edificios y otras estructuras XI</v>
      </c>
      <c r="BL1" s="339" t="str">
        <f t="shared" si="3"/>
        <v>451020 - Servicios de demolición y el derribo de edificios y otras estructuras XII</v>
      </c>
      <c r="BM1" s="339" t="str">
        <f t="shared" ref="BM1:CA1" si="4">DF6&amp;" "&amp;DF1</f>
        <v>455000 - Alquiler de equipo de construcción o demolición dotado de operarios VIII</v>
      </c>
      <c r="BN1" s="339" t="str">
        <f t="shared" si="4"/>
        <v>455000 - Alquiler de equipo de construcción o demolición dotado de operarios XV</v>
      </c>
      <c r="BO1" s="339" t="str">
        <f t="shared" si="4"/>
        <v>455000 - Alquiler de equipo de construcción o demolición dotado de operarios I</v>
      </c>
      <c r="BP1" s="339" t="str">
        <f t="shared" si="4"/>
        <v>455000 - Alquiler de equipo de construcción o demolición dotado de operarios II</v>
      </c>
      <c r="BQ1" s="339" t="str">
        <f t="shared" si="4"/>
        <v>455000 - Alquiler de equipo de construcción o demolición dotado de operarios III</v>
      </c>
      <c r="BR1" s="339" t="str">
        <f t="shared" si="4"/>
        <v>455000 - Alquiler de equipo de construcción o demolición dotado de operarios IV</v>
      </c>
      <c r="BS1" s="339" t="str">
        <f t="shared" si="4"/>
        <v>455000 - Alquiler de equipo de construcción o demolición dotado de operarios V</v>
      </c>
      <c r="BT1" s="339" t="str">
        <f t="shared" si="4"/>
        <v>455000 - Alquiler de equipo de construcción o demolición dotado de operarios RM</v>
      </c>
      <c r="BU1" s="339" t="str">
        <f t="shared" si="4"/>
        <v>455000 - Alquiler de equipo de construcción o demolición dotado de operarios VI</v>
      </c>
      <c r="BV1" s="339" t="str">
        <f t="shared" si="4"/>
        <v>455000 - Alquiler de equipo de construcción o demolición dotado de operarios VII</v>
      </c>
      <c r="BW1" s="339" t="str">
        <f t="shared" si="4"/>
        <v>455000 - Alquiler de equipo de construcción o demolición dotado de operarios IX</v>
      </c>
      <c r="BX1" s="339" t="str">
        <f t="shared" si="4"/>
        <v>455000 - Alquiler de equipo de construcción o demolición dotado de operarios XIV</v>
      </c>
      <c r="BY1" s="339" t="str">
        <f t="shared" si="4"/>
        <v>455000 - Alquiler de equipo de construcción o demolición dotado de operarios X</v>
      </c>
      <c r="BZ1" s="339" t="str">
        <f t="shared" si="4"/>
        <v>455000 - Alquiler de equipo de construcción o demolición dotado de operarios XI</v>
      </c>
      <c r="CA1" s="339" t="str">
        <f t="shared" si="4"/>
        <v>455000 - Alquiler de equipo de construcción o demolición dotado de operarios XII</v>
      </c>
      <c r="CB1" s="339" t="str">
        <f t="shared" ref="CB1:CP1" si="5">DF7&amp;" "&amp;DF1</f>
        <v>454000 - Obras menores en construcción (contratistas, albañiles, carpinteros) VIII</v>
      </c>
      <c r="CC1" s="339" t="str">
        <f t="shared" si="5"/>
        <v>454000 - Obras menores en construcción (contratistas, albañiles, carpinteros) XV</v>
      </c>
      <c r="CD1" s="339" t="str">
        <f t="shared" si="5"/>
        <v>454000 - Obras menores en construcción (contratistas, albañiles, carpinteros) I</v>
      </c>
      <c r="CE1" s="339" t="str">
        <f t="shared" si="5"/>
        <v>454000 - Obras menores en construcción (contratistas, albañiles, carpinteros) II</v>
      </c>
      <c r="CF1" s="339" t="str">
        <f t="shared" si="5"/>
        <v>454000 - Obras menores en construcción (contratistas, albañiles, carpinteros) III</v>
      </c>
      <c r="CG1" s="339" t="str">
        <f t="shared" si="5"/>
        <v>454000 - Obras menores en construcción (contratistas, albañiles, carpinteros) IV</v>
      </c>
      <c r="CH1" s="339" t="str">
        <f t="shared" si="5"/>
        <v>454000 - Obras menores en construcción (contratistas, albañiles, carpinteros) V</v>
      </c>
      <c r="CI1" s="339" t="str">
        <f t="shared" si="5"/>
        <v>454000 - Obras menores en construcción (contratistas, albañiles, carpinteros) RM</v>
      </c>
      <c r="CJ1" s="339" t="str">
        <f t="shared" si="5"/>
        <v>454000 - Obras menores en construcción (contratistas, albañiles, carpinteros) VI</v>
      </c>
      <c r="CK1" s="339" t="str">
        <f t="shared" si="5"/>
        <v>454000 - Obras menores en construcción (contratistas, albañiles, carpinteros) VII</v>
      </c>
      <c r="CL1" s="339" t="str">
        <f t="shared" si="5"/>
        <v>454000 - Obras menores en construcción (contratistas, albañiles, carpinteros) IX</v>
      </c>
      <c r="CM1" s="339" t="str">
        <f t="shared" si="5"/>
        <v>454000 - Obras menores en construcción (contratistas, albañiles, carpinteros) XIV</v>
      </c>
      <c r="CN1" s="339" t="str">
        <f t="shared" si="5"/>
        <v>454000 - Obras menores en construcción (contratistas, albañiles, carpinteros) X</v>
      </c>
      <c r="CO1" s="339" t="str">
        <f t="shared" si="5"/>
        <v>454000 - Obras menores en construcción (contratistas, albañiles, carpinteros) XI</v>
      </c>
      <c r="CP1" s="339" t="str">
        <f t="shared" si="5"/>
        <v>454000 - Obras menores en construcción (contratistas, albañiles, carpinteros) XII</v>
      </c>
      <c r="CQ1" s="339" t="str">
        <f t="shared" ref="CQ1:DE1" si="6">DF8&amp;" "&amp;DF1</f>
        <v>453000 - Acondicionamiento de edificios VIII</v>
      </c>
      <c r="CR1" s="339" t="str">
        <f t="shared" si="6"/>
        <v>453000 - Acondicionamiento de edificios XV</v>
      </c>
      <c r="CS1" s="339" t="str">
        <f t="shared" si="6"/>
        <v>453000 - Acondicionamiento de edificios I</v>
      </c>
      <c r="CT1" s="339" t="str">
        <f t="shared" si="6"/>
        <v>453000 - Acondicionamiento de edificios II</v>
      </c>
      <c r="CU1" s="339" t="str">
        <f t="shared" si="6"/>
        <v>453000 - Acondicionamiento de edificios III</v>
      </c>
      <c r="CV1" s="339" t="str">
        <f t="shared" si="6"/>
        <v>453000 - Acondicionamiento de edificios IV</v>
      </c>
      <c r="CW1" s="339" t="str">
        <f t="shared" si="6"/>
        <v>453000 - Acondicionamiento de edificios V</v>
      </c>
      <c r="CX1" s="339" t="str">
        <f t="shared" si="6"/>
        <v>453000 - Acondicionamiento de edificios RM</v>
      </c>
      <c r="CY1" s="339" t="str">
        <f t="shared" si="6"/>
        <v>453000 - Acondicionamiento de edificios VI</v>
      </c>
      <c r="CZ1" s="339" t="str">
        <f t="shared" si="6"/>
        <v>453000 - Acondicionamiento de edificios VII</v>
      </c>
      <c r="DA1" s="339" t="str">
        <f t="shared" si="6"/>
        <v>453000 - Acondicionamiento de edificios IX</v>
      </c>
      <c r="DB1" s="339" t="str">
        <f t="shared" si="6"/>
        <v>453000 - Acondicionamiento de edificios XIV</v>
      </c>
      <c r="DC1" s="339" t="str">
        <f t="shared" si="6"/>
        <v>453000 - Acondicionamiento de edificios X</v>
      </c>
      <c r="DD1" s="339" t="str">
        <f t="shared" si="6"/>
        <v>453000 - Acondicionamiento de edificios XI</v>
      </c>
      <c r="DE1" s="339" t="str">
        <f t="shared" si="6"/>
        <v>453000 - Acondicionamiento de edificios XII</v>
      </c>
      <c r="DF1" s="336" t="s">
        <v>34</v>
      </c>
      <c r="DG1" s="337" t="s">
        <v>25</v>
      </c>
      <c r="DH1" s="337" t="s">
        <v>26</v>
      </c>
      <c r="DI1" s="337" t="s">
        <v>27</v>
      </c>
      <c r="DJ1" s="337" t="s">
        <v>28</v>
      </c>
      <c r="DK1" s="337" t="s">
        <v>29</v>
      </c>
      <c r="DL1" s="337" t="s">
        <v>30</v>
      </c>
      <c r="DM1" s="337" t="s">
        <v>118</v>
      </c>
      <c r="DN1" s="337" t="s">
        <v>32</v>
      </c>
      <c r="DO1" s="337" t="s">
        <v>33</v>
      </c>
      <c r="DP1" s="337" t="s">
        <v>35</v>
      </c>
      <c r="DQ1" s="337" t="s">
        <v>36</v>
      </c>
      <c r="DR1" s="337" t="s">
        <v>37</v>
      </c>
      <c r="DS1" s="337" t="s">
        <v>38</v>
      </c>
      <c r="DT1" s="338" t="s">
        <v>39</v>
      </c>
    </row>
    <row r="2" spans="1:124">
      <c r="A2" s="137">
        <v>2013</v>
      </c>
      <c r="B2" s="137">
        <v>1</v>
      </c>
      <c r="C2" s="137" t="s">
        <v>119</v>
      </c>
      <c r="D2" s="137">
        <f>ROUND(SUMIFS(Trabajo!$W:$W,Trabajo!$E:$E,Trab_Sectores_productivos!DF$1,Trabajo!$C:$C,Trab_Sectores_productivos!$C2,Trabajo!$A:$A,Trab_Sectores_productivos!$A2),2)</f>
        <v>0</v>
      </c>
      <c r="E2" s="340">
        <f>ROUND(SUMIFS(Trabajo!$P:$P,Trabajo!$E:$E,Trab_Sectores_productivos!DF$1,Trabajo!$C:$C,Trab_Sectores_productivos!$C2,Trabajo!$A:$A,Trab_Sectores_productivos!$A2),2)</f>
        <v>0</v>
      </c>
      <c r="F2" s="340">
        <f>ROUND(SUMIFS(Trabajo!$P:$P,Trabajo!$E:$E,Trab_Sectores_productivos!DG$1,Trabajo!$C:$C,Trab_Sectores_productivos!$C2,Trabajo!$A:$A,Trab_Sectores_productivos!$A2),2)</f>
        <v>0</v>
      </c>
      <c r="G2" s="340">
        <f>ROUND(SUMIFS(Trabajo!$P:$P,Trabajo!$E:$E,Trab_Sectores_productivos!DH$1,Trabajo!$C:$C,Trab_Sectores_productivos!$C2,Trabajo!$A:$A,Trab_Sectores_productivos!$A2),2)</f>
        <v>0</v>
      </c>
      <c r="H2" s="340">
        <f>ROUND(SUMIFS(Trabajo!$P:$P,Trabajo!$E:$E,Trab_Sectores_productivos!DI$1,Trabajo!$C:$C,Trab_Sectores_productivos!$C2,Trabajo!$A:$A,Trab_Sectores_productivos!$A2),2)</f>
        <v>0</v>
      </c>
      <c r="I2" s="340">
        <f>ROUND(SUMIFS(Trabajo!$P:$P,Trabajo!$E:$E,Trab_Sectores_productivos!DJ$1,Trabajo!$C:$C,Trab_Sectores_productivos!$C2,Trabajo!$A:$A,Trab_Sectores_productivos!$A2),2)</f>
        <v>0</v>
      </c>
      <c r="J2" s="340">
        <f>ROUND(SUMIFS(Trabajo!$P:$P,Trabajo!$E:$E,Trab_Sectores_productivos!DK$1,Trabajo!$C:$C,Trab_Sectores_productivos!$C2,Trabajo!$A:$A,Trab_Sectores_productivos!$A2),2)</f>
        <v>0</v>
      </c>
      <c r="K2" s="340">
        <f>ROUND(SUMIFS(Trabajo!$P:$P,Trabajo!$E:$E,Trab_Sectores_productivos!DL$1,Trabajo!$C:$C,Trab_Sectores_productivos!$C2,Trabajo!$A:$A,Trab_Sectores_productivos!$A2),2)</f>
        <v>0</v>
      </c>
      <c r="L2" s="340">
        <f>ROUND(SUMIFS(Trabajo!$P:$P,Trabajo!$E:$E,Trab_Sectores_productivos!DM$1,Trabajo!$C:$C,Trab_Sectores_productivos!$C2,Trabajo!$A:$A,Trab_Sectores_productivos!$A2),2)</f>
        <v>0</v>
      </c>
      <c r="M2" s="340">
        <f>ROUND(SUMIFS(Trabajo!$P:$P,Trabajo!$E:$E,Trab_Sectores_productivos!DN$1,Trabajo!$C:$C,Trab_Sectores_productivos!$C2,Trabajo!$A:$A,Trab_Sectores_productivos!$A2),2)</f>
        <v>0</v>
      </c>
      <c r="N2" s="340">
        <f>ROUND(SUMIFS(Trabajo!$P:$P,Trabajo!$E:$E,Trab_Sectores_productivos!DO$1,Trabajo!$C:$C,Trab_Sectores_productivos!$C2,Trabajo!$A:$A,Trab_Sectores_productivos!$A2),2)</f>
        <v>0</v>
      </c>
      <c r="O2" s="340">
        <f>ROUND(SUMIFS(Trabajo!$P:$P,Trabajo!$E:$E,Trab_Sectores_productivos!DP$1,Trabajo!$C:$C,Trab_Sectores_productivos!$C2,Trabajo!$A:$A,Trab_Sectores_productivos!$A2),2)</f>
        <v>0</v>
      </c>
      <c r="P2" s="340">
        <f>ROUND(SUMIFS(Trabajo!$P:$P,Trabajo!$E:$E,Trab_Sectores_productivos!DQ$1,Trabajo!$C:$C,Trab_Sectores_productivos!$C2,Trabajo!$A:$A,Trab_Sectores_productivos!$A2),2)</f>
        <v>0</v>
      </c>
      <c r="Q2" s="340">
        <f>ROUND(SUMIFS(Trabajo!$P:$P,Trabajo!$E:$E,Trab_Sectores_productivos!DR$1,Trabajo!$C:$C,Trab_Sectores_productivos!$C2,Trabajo!$A:$A,Trab_Sectores_productivos!$A2),2)</f>
        <v>0</v>
      </c>
      <c r="R2" s="340">
        <f>ROUND(SUMIFS(Trabajo!$P:$P,Trabajo!$E:$E,Trab_Sectores_productivos!DS$1,Trabajo!$C:$C,Trab_Sectores_productivos!$C2,Trabajo!$A:$A,Trab_Sectores_productivos!$A2),2)</f>
        <v>0</v>
      </c>
      <c r="S2" s="340">
        <f>ROUND(SUMIFS(Trabajo!$P:$P,Trabajo!$E:$E,Trab_Sectores_productivos!DT$1,Trabajo!$C:$C,Trab_Sectores_productivos!$C2,Trabajo!$A:$A,Trab_Sectores_productivos!$A2),2)</f>
        <v>0</v>
      </c>
      <c r="T2" s="341">
        <f>ROUND(SUMIFS(Trabajo!$Q:$Q,Trabajo!$E:$E,Trab_Sectores_productivos!DF$1,Trabajo!$C:$C,Trab_Sectores_productivos!$C2,Trabajo!$A:$A,Trab_Sectores_productivos!$A2),2)</f>
        <v>0</v>
      </c>
      <c r="U2" s="341">
        <f>ROUND(SUMIFS(Trabajo!$Q:$Q,Trabajo!$E:$E,Trab_Sectores_productivos!DG$1,Trabajo!$C:$C,Trab_Sectores_productivos!$C2,Trabajo!$A:$A,Trab_Sectores_productivos!$A2),2)</f>
        <v>0</v>
      </c>
      <c r="V2" s="341">
        <f>ROUND(SUMIFS(Trabajo!$Q:$Q,Trabajo!$E:$E,Trab_Sectores_productivos!DH$1,Trabajo!$C:$C,Trab_Sectores_productivos!$C2,Trabajo!$A:$A,Trab_Sectores_productivos!$A2),2)</f>
        <v>0</v>
      </c>
      <c r="W2" s="341">
        <f>ROUND(SUMIFS(Trabajo!$Q:$Q,Trabajo!$E:$E,Trab_Sectores_productivos!DI$1,Trabajo!$C:$C,Trab_Sectores_productivos!$C2,Trabajo!$A:$A,Trab_Sectores_productivos!$A2),2)</f>
        <v>0</v>
      </c>
      <c r="X2" s="341">
        <f>ROUND(SUMIFS(Trabajo!$Q:$Q,Trabajo!$E:$E,Trab_Sectores_productivos!DJ$1,Trabajo!$C:$C,Trab_Sectores_productivos!$C2,Trabajo!$A:$A,Trab_Sectores_productivos!$A2),2)</f>
        <v>0</v>
      </c>
      <c r="Y2" s="341">
        <f>ROUND(SUMIFS(Trabajo!$Q:$Q,Trabajo!$E:$E,Trab_Sectores_productivos!DK$1,Trabajo!$C:$C,Trab_Sectores_productivos!$C2,Trabajo!$A:$A,Trab_Sectores_productivos!$A2),2)</f>
        <v>0</v>
      </c>
      <c r="Z2" s="341">
        <f>ROUND(SUMIFS(Trabajo!$Q:$Q,Trabajo!$E:$E,Trab_Sectores_productivos!DL$1,Trabajo!$C:$C,Trab_Sectores_productivos!$C2,Trabajo!$A:$A,Trab_Sectores_productivos!$A2),2)</f>
        <v>0</v>
      </c>
      <c r="AA2" s="341">
        <f>ROUND(SUMIFS(Trabajo!$Q:$Q,Trabajo!$E:$E,Trab_Sectores_productivos!DM$1,Trabajo!$C:$C,Trab_Sectores_productivos!$C2,Trabajo!$A:$A,Trab_Sectores_productivos!$A2),2)</f>
        <v>0</v>
      </c>
      <c r="AB2" s="341">
        <f>ROUND(SUMIFS(Trabajo!$Q:$Q,Trabajo!$E:$E,Trab_Sectores_productivos!DN$1,Trabajo!$C:$C,Trab_Sectores_productivos!$C2,Trabajo!$A:$A,Trab_Sectores_productivos!$A2),2)</f>
        <v>0</v>
      </c>
      <c r="AC2" s="341">
        <f>ROUND(SUMIFS(Trabajo!$Q:$Q,Trabajo!$E:$E,Trab_Sectores_productivos!DO$1,Trabajo!$C:$C,Trab_Sectores_productivos!$C2,Trabajo!$A:$A,Trab_Sectores_productivos!$A2),2)</f>
        <v>0</v>
      </c>
      <c r="AD2" s="341">
        <f>ROUND(SUMIFS(Trabajo!$Q:$Q,Trabajo!$E:$E,Trab_Sectores_productivos!DP$1,Trabajo!$C:$C,Trab_Sectores_productivos!$C2,Trabajo!$A:$A,Trab_Sectores_productivos!$A2),2)</f>
        <v>0</v>
      </c>
      <c r="AE2" s="341">
        <f>ROUND(SUMIFS(Trabajo!$Q:$Q,Trabajo!$E:$E,Trab_Sectores_productivos!DQ$1,Trabajo!$C:$C,Trab_Sectores_productivos!$C2,Trabajo!$A:$A,Trab_Sectores_productivos!$A2),2)</f>
        <v>0</v>
      </c>
      <c r="AF2" s="341">
        <f>ROUND(SUMIFS(Trabajo!$Q:$Q,Trabajo!$E:$E,Trab_Sectores_productivos!DR$1,Trabajo!$C:$C,Trab_Sectores_productivos!$C2,Trabajo!$A:$A,Trab_Sectores_productivos!$A2),2)</f>
        <v>0</v>
      </c>
      <c r="AG2" s="341">
        <f>ROUND(SUMIFS(Trabajo!$Q:$Q,Trabajo!$E:$E,Trab_Sectores_productivos!DS$1,Trabajo!$C:$C,Trab_Sectores_productivos!$C2,Trabajo!$A:$A,Trab_Sectores_productivos!$A2),2)</f>
        <v>0</v>
      </c>
      <c r="AH2" s="341">
        <f>ROUND(SUMIFS(Trabajo!$Q:$Q,Trabajo!$E:$E,Trab_Sectores_productivos!DT$1,Trabajo!$C:$C,Trab_Sectores_productivos!$C2,Trabajo!$A:$A,Trab_Sectores_productivos!$A2),2)</f>
        <v>0</v>
      </c>
      <c r="AI2" s="340">
        <f>ROUND(SUMIFS(Trabajo!$R:$R,Trabajo!$E:$E,Trab_Sectores_productivos!DF$1,Trabajo!$C:$C,Trab_Sectores_productivos!$C2,Trabajo!$A:$A,Trab_Sectores_productivos!$A2),2)</f>
        <v>0</v>
      </c>
      <c r="AJ2" s="340">
        <f>ROUND(SUMIFS(Trabajo!$R:$R,Trabajo!$E:$E,Trab_Sectores_productivos!DG$1,Trabajo!$C:$C,Trab_Sectores_productivos!$C2,Trabajo!$A:$A,Trab_Sectores_productivos!$A2),2)</f>
        <v>0</v>
      </c>
      <c r="AK2" s="340">
        <f>ROUND(SUMIFS(Trabajo!$R:$R,Trabajo!$E:$E,Trab_Sectores_productivos!DH$1,Trabajo!$C:$C,Trab_Sectores_productivos!$C2,Trabajo!$A:$A,Trab_Sectores_productivos!$A2),2)</f>
        <v>0</v>
      </c>
      <c r="AL2" s="340">
        <f>ROUND(SUMIFS(Trabajo!$R:$R,Trabajo!$E:$E,Trab_Sectores_productivos!DI$1,Trabajo!$C:$C,Trab_Sectores_productivos!$C2,Trabajo!$A:$A,Trab_Sectores_productivos!$A2),2)</f>
        <v>0</v>
      </c>
      <c r="AM2" s="340">
        <f>ROUND(SUMIFS(Trabajo!$R:$R,Trabajo!$E:$E,Trab_Sectores_productivos!DJ$1,Trabajo!$C:$C,Trab_Sectores_productivos!$C2,Trabajo!$A:$A,Trab_Sectores_productivos!$A2),2)</f>
        <v>0</v>
      </c>
      <c r="AN2" s="340">
        <f>ROUND(SUMIFS(Trabajo!$R:$R,Trabajo!$E:$E,Trab_Sectores_productivos!DK$1,Trabajo!$C:$C,Trab_Sectores_productivos!$C2,Trabajo!$A:$A,Trab_Sectores_productivos!$A2),2)</f>
        <v>0</v>
      </c>
      <c r="AO2" s="340">
        <f>ROUND(SUMIFS(Trabajo!$R:$R,Trabajo!$E:$E,Trab_Sectores_productivos!DL$1,Trabajo!$C:$C,Trab_Sectores_productivos!$C2,Trabajo!$A:$A,Trab_Sectores_productivos!$A2),2)</f>
        <v>0</v>
      </c>
      <c r="AP2" s="340">
        <f>ROUND(SUMIFS(Trabajo!$R:$R,Trabajo!$E:$E,Trab_Sectores_productivos!DM$1,Trabajo!$C:$C,Trab_Sectores_productivos!$C2,Trabajo!$A:$A,Trab_Sectores_productivos!$A2),2)</f>
        <v>0</v>
      </c>
      <c r="AQ2" s="340">
        <f>ROUND(SUMIFS(Trabajo!$R:$R,Trabajo!$E:$E,Trab_Sectores_productivos!DN$1,Trabajo!$C:$C,Trab_Sectores_productivos!$C2,Trabajo!$A:$A,Trab_Sectores_productivos!$A2),2)</f>
        <v>0</v>
      </c>
      <c r="AR2" s="340">
        <f>ROUND(SUMIFS(Trabajo!$R:$R,Trabajo!$E:$E,Trab_Sectores_productivos!DO$1,Trabajo!$C:$C,Trab_Sectores_productivos!$C2,Trabajo!$A:$A,Trab_Sectores_productivos!$A2),2)</f>
        <v>0</v>
      </c>
      <c r="AS2" s="340">
        <f>ROUND(SUMIFS(Trabajo!$R:$R,Trabajo!$E:$E,Trab_Sectores_productivos!DP$1,Trabajo!$C:$C,Trab_Sectores_productivos!$C2,Trabajo!$A:$A,Trab_Sectores_productivos!$A2),2)</f>
        <v>0</v>
      </c>
      <c r="AT2" s="340">
        <f>ROUND(SUMIFS(Trabajo!$R:$R,Trabajo!$E:$E,Trab_Sectores_productivos!DQ$1,Trabajo!$C:$C,Trab_Sectores_productivos!$C2,Trabajo!$A:$A,Trab_Sectores_productivos!$A2),2)</f>
        <v>0</v>
      </c>
      <c r="AU2" s="340">
        <f>ROUND(SUMIFS(Trabajo!$R:$R,Trabajo!$E:$E,Trab_Sectores_productivos!DR$1,Trabajo!$C:$C,Trab_Sectores_productivos!$C2,Trabajo!$A:$A,Trab_Sectores_productivos!$A2),2)</f>
        <v>0</v>
      </c>
      <c r="AV2" s="340">
        <f>ROUND(SUMIFS(Trabajo!$R:$R,Trabajo!$E:$E,Trab_Sectores_productivos!DS$1,Trabajo!$C:$C,Trab_Sectores_productivos!$C2,Trabajo!$A:$A,Trab_Sectores_productivos!$A2),2)</f>
        <v>0</v>
      </c>
      <c r="AW2" s="340">
        <f>ROUND(SUMIFS(Trabajo!$R:$R,Trabajo!$E:$E,Trab_Sectores_productivos!DT$1,Trabajo!$C:$C,Trab_Sectores_productivos!$C2,Trabajo!$A:$A,Trab_Sectores_productivos!$A2),2)</f>
        <v>0</v>
      </c>
      <c r="AX2" s="341">
        <f>ROUND(SUMIFS(Trabajo!$S:$S,Trabajo!$E:$E,Trab_Sectores_productivos!DF$1,Trabajo!$C:$C,Trab_Sectores_productivos!$C2,Trabajo!$A:$A,Trab_Sectores_productivos!$A2),2)</f>
        <v>0</v>
      </c>
      <c r="AY2" s="341">
        <f>ROUND(SUMIFS(Trabajo!$S:$S,Trabajo!$E:$E,Trab_Sectores_productivos!DG$1,Trabajo!$C:$C,Trab_Sectores_productivos!$C2,Trabajo!$A:$A,Trab_Sectores_productivos!$A2),2)</f>
        <v>0</v>
      </c>
      <c r="AZ2" s="341">
        <f>ROUND(SUMIFS(Trabajo!$S:$S,Trabajo!$E:$E,Trab_Sectores_productivos!DH$1,Trabajo!$C:$C,Trab_Sectores_productivos!$C2,Trabajo!$A:$A,Trab_Sectores_productivos!$A2),2)</f>
        <v>0</v>
      </c>
      <c r="BA2" s="341">
        <f>ROUND(SUMIFS(Trabajo!$S:$S,Trabajo!$E:$E,Trab_Sectores_productivos!DI$1,Trabajo!$C:$C,Trab_Sectores_productivos!$C2,Trabajo!$A:$A,Trab_Sectores_productivos!$A2),2)</f>
        <v>0</v>
      </c>
      <c r="BB2" s="341">
        <f>ROUND(SUMIFS(Trabajo!$S:$S,Trabajo!$E:$E,Trab_Sectores_productivos!DJ$1,Trabajo!$C:$C,Trab_Sectores_productivos!$C2,Trabajo!$A:$A,Trab_Sectores_productivos!$A2),2)</f>
        <v>0</v>
      </c>
      <c r="BC2" s="341">
        <f>ROUND(SUMIFS(Trabajo!$S:$S,Trabajo!$E:$E,Trab_Sectores_productivos!DK$1,Trabajo!$C:$C,Trab_Sectores_productivos!$C2,Trabajo!$A:$A,Trab_Sectores_productivos!$A2),2)</f>
        <v>0</v>
      </c>
      <c r="BD2" s="341">
        <f>ROUND(SUMIFS(Trabajo!$S:$S,Trabajo!$E:$E,Trab_Sectores_productivos!DL$1,Trabajo!$C:$C,Trab_Sectores_productivos!$C2,Trabajo!$A:$A,Trab_Sectores_productivos!$A2),2)</f>
        <v>0</v>
      </c>
      <c r="BE2" s="341">
        <f>ROUND(SUMIFS(Trabajo!$S:$S,Trabajo!$E:$E,Trab_Sectores_productivos!DM$1,Trabajo!$C:$C,Trab_Sectores_productivos!$C2,Trabajo!$A:$A,Trab_Sectores_productivos!$A2),2)</f>
        <v>0</v>
      </c>
      <c r="BF2" s="341">
        <f>ROUND(SUMIFS(Trabajo!$S:$S,Trabajo!$E:$E,Trab_Sectores_productivos!DN$1,Trabajo!$C:$C,Trab_Sectores_productivos!$C2,Trabajo!$A:$A,Trab_Sectores_productivos!$A2),2)</f>
        <v>0</v>
      </c>
      <c r="BG2" s="341">
        <f>ROUND(SUMIFS(Trabajo!$S:$S,Trabajo!$E:$E,Trab_Sectores_productivos!DO$1,Trabajo!$C:$C,Trab_Sectores_productivos!$C2,Trabajo!$A:$A,Trab_Sectores_productivos!$A2),2)</f>
        <v>0</v>
      </c>
      <c r="BH2" s="341">
        <f>ROUND(SUMIFS(Trabajo!$S:$S,Trabajo!$E:$E,Trab_Sectores_productivos!DP$1,Trabajo!$C:$C,Trab_Sectores_productivos!$C2,Trabajo!$A:$A,Trab_Sectores_productivos!$A2),2)</f>
        <v>0</v>
      </c>
      <c r="BI2" s="341">
        <f>ROUND(SUMIFS(Trabajo!$S:$S,Trabajo!$E:$E,Trab_Sectores_productivos!DQ$1,Trabajo!$C:$C,Trab_Sectores_productivos!$C2,Trabajo!$A:$A,Trab_Sectores_productivos!$A2),2)</f>
        <v>0</v>
      </c>
      <c r="BJ2" s="341">
        <f>ROUND(SUMIFS(Trabajo!$S:$S,Trabajo!$E:$E,Trab_Sectores_productivos!DR$1,Trabajo!$C:$C,Trab_Sectores_productivos!$C2,Trabajo!$A:$A,Trab_Sectores_productivos!$A2),2)</f>
        <v>0</v>
      </c>
      <c r="BK2" s="341">
        <f>ROUND(SUMIFS(Trabajo!$S:$S,Trabajo!$E:$E,Trab_Sectores_productivos!DS$1,Trabajo!$C:$C,Trab_Sectores_productivos!$C2,Trabajo!$A:$A,Trab_Sectores_productivos!$A2),2)</f>
        <v>0</v>
      </c>
      <c r="BL2" s="341">
        <f>ROUND(SUMIFS(Trabajo!$S:$S,Trabajo!$E:$E,Trab_Sectores_productivos!DT$1,Trabajo!$C:$C,Trab_Sectores_productivos!$C2,Trabajo!$A:$A,Trab_Sectores_productivos!$A2),2)</f>
        <v>0</v>
      </c>
      <c r="BM2" s="340">
        <f>ROUND(SUMIFS(Trabajo!$T:$T,Trabajo!$E:$E,Trab_Sectores_productivos!DF$1,Trabajo!$C:$C,Trab_Sectores_productivos!$C2,Trabajo!$A:$A,Trab_Sectores_productivos!$A2),2)</f>
        <v>0</v>
      </c>
      <c r="BN2" s="340">
        <f>ROUND(SUMIFS(Trabajo!$T:$T,Trabajo!$E:$E,Trab_Sectores_productivos!DG$1,Trabajo!$C:$C,Trab_Sectores_productivos!$C2,Trabajo!$A:$A,Trab_Sectores_productivos!$A2),2)</f>
        <v>0</v>
      </c>
      <c r="BO2" s="340">
        <f>ROUND(SUMIFS(Trabajo!$T:$T,Trabajo!$E:$E,Trab_Sectores_productivos!DH$1,Trabajo!$C:$C,Trab_Sectores_productivos!$C2,Trabajo!$A:$A,Trab_Sectores_productivos!$A2),2)</f>
        <v>0</v>
      </c>
      <c r="BP2" s="340">
        <f>ROUND(SUMIFS(Trabajo!$T:$T,Trabajo!$E:$E,Trab_Sectores_productivos!DI$1,Trabajo!$C:$C,Trab_Sectores_productivos!$C2,Trabajo!$A:$A,Trab_Sectores_productivos!$A2),2)</f>
        <v>0</v>
      </c>
      <c r="BQ2" s="340">
        <f>ROUND(SUMIFS(Trabajo!$T:$T,Trabajo!$E:$E,Trab_Sectores_productivos!DJ$1,Trabajo!$C:$C,Trab_Sectores_productivos!$C2,Trabajo!$A:$A,Trab_Sectores_productivos!$A2),2)</f>
        <v>0</v>
      </c>
      <c r="BR2" s="340">
        <f>ROUND(SUMIFS(Trabajo!$T:$T,Trabajo!$E:$E,Trab_Sectores_productivos!DK$1,Trabajo!$C:$C,Trab_Sectores_productivos!$C2,Trabajo!$A:$A,Trab_Sectores_productivos!$A2),2)</f>
        <v>0</v>
      </c>
      <c r="BS2" s="340">
        <f>ROUND(SUMIFS(Trabajo!$T:$T,Trabajo!$E:$E,Trab_Sectores_productivos!DL$1,Trabajo!$C:$C,Trab_Sectores_productivos!$C2,Trabajo!$A:$A,Trab_Sectores_productivos!$A2),2)</f>
        <v>0</v>
      </c>
      <c r="BT2" s="340">
        <f>ROUND(SUMIFS(Trabajo!$T:$T,Trabajo!$E:$E,Trab_Sectores_productivos!DM$1,Trabajo!$C:$C,Trab_Sectores_productivos!$C2,Trabajo!$A:$A,Trab_Sectores_productivos!$A2),2)</f>
        <v>0</v>
      </c>
      <c r="BU2" s="340">
        <f>ROUND(SUMIFS(Trabajo!$T:$T,Trabajo!$E:$E,Trab_Sectores_productivos!DN$1,Trabajo!$C:$C,Trab_Sectores_productivos!$C2,Trabajo!$A:$A,Trab_Sectores_productivos!$A2),2)</f>
        <v>0</v>
      </c>
      <c r="BV2" s="340">
        <f>ROUND(SUMIFS(Trabajo!$T:$T,Trabajo!$E:$E,Trab_Sectores_productivos!DO$1,Trabajo!$C:$C,Trab_Sectores_productivos!$C2,Trabajo!$A:$A,Trab_Sectores_productivos!$A2),2)</f>
        <v>0</v>
      </c>
      <c r="BW2" s="340">
        <f>ROUND(SUMIFS(Trabajo!$T:$T,Trabajo!$E:$E,Trab_Sectores_productivos!DP$1,Trabajo!$C:$C,Trab_Sectores_productivos!$C2,Trabajo!$A:$A,Trab_Sectores_productivos!$A2),2)</f>
        <v>0</v>
      </c>
      <c r="BX2" s="340">
        <f>ROUND(SUMIFS(Trabajo!$T:$T,Trabajo!$E:$E,Trab_Sectores_productivos!DQ$1,Trabajo!$C:$C,Trab_Sectores_productivos!$C2,Trabajo!$A:$A,Trab_Sectores_productivos!$A2),2)</f>
        <v>0</v>
      </c>
      <c r="BY2" s="340">
        <f>ROUND(SUMIFS(Trabajo!$T:$T,Trabajo!$E:$E,Trab_Sectores_productivos!DR$1,Trabajo!$C:$C,Trab_Sectores_productivos!$C2,Trabajo!$A:$A,Trab_Sectores_productivos!$A2),2)</f>
        <v>0</v>
      </c>
      <c r="BZ2" s="340">
        <f>ROUND(SUMIFS(Trabajo!$T:$T,Trabajo!$E:$E,Trab_Sectores_productivos!DS$1,Trabajo!$C:$C,Trab_Sectores_productivos!$C2,Trabajo!$A:$A,Trab_Sectores_productivos!$A2),2)</f>
        <v>0</v>
      </c>
      <c r="CA2" s="340">
        <f>ROUND(SUMIFS(Trabajo!$T:$T,Trabajo!$E:$E,Trab_Sectores_productivos!DT$1,Trabajo!$C:$C,Trab_Sectores_productivos!$C2,Trabajo!$A:$A,Trab_Sectores_productivos!$A2),2)</f>
        <v>0</v>
      </c>
      <c r="CB2" s="341">
        <f>ROUND(SUMIFS(Trabajo!$U:$U,Trabajo!$E:$E,Trab_Sectores_productivos!DF$1,Trabajo!$C:$C,Trab_Sectores_productivos!$C2,Trabajo!$A:$A,Trab_Sectores_productivos!$A2),2)</f>
        <v>0</v>
      </c>
      <c r="CC2" s="341">
        <f>ROUND(SUMIFS(Trabajo!$U:$U,Trabajo!$E:$E,Trab_Sectores_productivos!DG$1,Trabajo!$C:$C,Trab_Sectores_productivos!$C2,Trabajo!$A:$A,Trab_Sectores_productivos!$A2),2)</f>
        <v>0</v>
      </c>
      <c r="CD2" s="341">
        <f>ROUND(SUMIFS(Trabajo!$U:$U,Trabajo!$E:$E,Trab_Sectores_productivos!DH$1,Trabajo!$C:$C,Trab_Sectores_productivos!$C2,Trabajo!$A:$A,Trab_Sectores_productivos!$A2),2)</f>
        <v>0</v>
      </c>
      <c r="CE2" s="341">
        <f>ROUND(SUMIFS(Trabajo!$U:$U,Trabajo!$E:$E,Trab_Sectores_productivos!DI$1,Trabajo!$C:$C,Trab_Sectores_productivos!$C2,Trabajo!$A:$A,Trab_Sectores_productivos!$A2),2)</f>
        <v>0</v>
      </c>
      <c r="CF2" s="341">
        <f>ROUND(SUMIFS(Trabajo!$U:$U,Trabajo!$E:$E,Trab_Sectores_productivos!DJ$1,Trabajo!$C:$C,Trab_Sectores_productivos!$C2,Trabajo!$A:$A,Trab_Sectores_productivos!$A2),2)</f>
        <v>0</v>
      </c>
      <c r="CG2" s="341">
        <f>ROUND(SUMIFS(Trabajo!$U:$U,Trabajo!$E:$E,Trab_Sectores_productivos!DK$1,Trabajo!$C:$C,Trab_Sectores_productivos!$C2,Trabajo!$A:$A,Trab_Sectores_productivos!$A2),2)</f>
        <v>0</v>
      </c>
      <c r="CH2" s="341">
        <f>ROUND(SUMIFS(Trabajo!$U:$U,Trabajo!$E:$E,Trab_Sectores_productivos!DL$1,Trabajo!$C:$C,Trab_Sectores_productivos!$C2,Trabajo!$A:$A,Trab_Sectores_productivos!$A2),2)</f>
        <v>0</v>
      </c>
      <c r="CI2" s="341">
        <f>ROUND(SUMIFS(Trabajo!$U:$U,Trabajo!$E:$E,Trab_Sectores_productivos!DM$1,Trabajo!$C:$C,Trab_Sectores_productivos!$C2,Trabajo!$A:$A,Trab_Sectores_productivos!$A2),2)</f>
        <v>0</v>
      </c>
      <c r="CJ2" s="341">
        <f>ROUND(SUMIFS(Trabajo!$U:$U,Trabajo!$E:$E,Trab_Sectores_productivos!DN$1,Trabajo!$C:$C,Trab_Sectores_productivos!$C2,Trabajo!$A:$A,Trab_Sectores_productivos!$A2),2)</f>
        <v>0</v>
      </c>
      <c r="CK2" s="341">
        <f>ROUND(SUMIFS(Trabajo!$U:$U,Trabajo!$E:$E,Trab_Sectores_productivos!DO$1,Trabajo!$C:$C,Trab_Sectores_productivos!$C2,Trabajo!$A:$A,Trab_Sectores_productivos!$A2),2)</f>
        <v>0</v>
      </c>
      <c r="CL2" s="341">
        <f>ROUND(SUMIFS(Trabajo!$U:$U,Trabajo!$E:$E,Trab_Sectores_productivos!DP$1,Trabajo!$C:$C,Trab_Sectores_productivos!$C2,Trabajo!$A:$A,Trab_Sectores_productivos!$A2),2)</f>
        <v>0</v>
      </c>
      <c r="CM2" s="341">
        <f>ROUND(SUMIFS(Trabajo!$U:$U,Trabajo!$E:$E,Trab_Sectores_productivos!DQ$1,Trabajo!$C:$C,Trab_Sectores_productivos!$C2,Trabajo!$A:$A,Trab_Sectores_productivos!$A2),2)</f>
        <v>0</v>
      </c>
      <c r="CN2" s="341">
        <f>ROUND(SUMIFS(Trabajo!$U:$U,Trabajo!$E:$E,Trab_Sectores_productivos!DR$1,Trabajo!$C:$C,Trab_Sectores_productivos!$C2,Trabajo!$A:$A,Trab_Sectores_productivos!$A2),2)</f>
        <v>0</v>
      </c>
      <c r="CO2" s="341">
        <f>ROUND(SUMIFS(Trabajo!$U:$U,Trabajo!$E:$E,Trab_Sectores_productivos!DS$1,Trabajo!$C:$C,Trab_Sectores_productivos!$C2,Trabajo!$A:$A,Trab_Sectores_productivos!$A2),2)</f>
        <v>0</v>
      </c>
      <c r="CP2" s="341">
        <f>ROUND(SUMIFS(Trabajo!$U:$U,Trabajo!$E:$E,Trab_Sectores_productivos!DT$1,Trabajo!$C:$C,Trab_Sectores_productivos!$C2,Trabajo!$A:$A,Trab_Sectores_productivos!$A2),2)</f>
        <v>0</v>
      </c>
      <c r="CQ2" s="340">
        <f>ROUND(SUMIFS(Trabajo!$V:$V,Trabajo!$E:$E,Trab_Sectores_productivos!DF$1,Trabajo!$C:$C,Trab_Sectores_productivos!$C2,Trabajo!$A:$A,Trab_Sectores_productivos!$A2),2)</f>
        <v>0</v>
      </c>
      <c r="CR2" s="340">
        <f>ROUND(SUMIFS(Trabajo!$V:$V,Trabajo!$E:$E,Trab_Sectores_productivos!DG$1,Trabajo!$C:$C,Trab_Sectores_productivos!$C2,Trabajo!$A:$A,Trab_Sectores_productivos!$A2),2)</f>
        <v>0</v>
      </c>
      <c r="CS2" s="340">
        <f>ROUND(SUMIFS(Trabajo!$V:$V,Trabajo!$E:$E,Trab_Sectores_productivos!DH$1,Trabajo!$C:$C,Trab_Sectores_productivos!$C2,Trabajo!$A:$A,Trab_Sectores_productivos!$A2),2)</f>
        <v>0</v>
      </c>
      <c r="CT2" s="340">
        <f>ROUND(SUMIFS(Trabajo!$V:$V,Trabajo!$E:$E,Trab_Sectores_productivos!DI$1,Trabajo!$C:$C,Trab_Sectores_productivos!$C2,Trabajo!$A:$A,Trab_Sectores_productivos!$A2),2)</f>
        <v>0</v>
      </c>
      <c r="CU2" s="340">
        <f>ROUND(SUMIFS(Trabajo!$V:$V,Trabajo!$E:$E,Trab_Sectores_productivos!DJ$1,Trabajo!$C:$C,Trab_Sectores_productivos!$C2,Trabajo!$A:$A,Trab_Sectores_productivos!$A2),2)</f>
        <v>0</v>
      </c>
      <c r="CV2" s="340">
        <f>ROUND(SUMIFS(Trabajo!$V:$V,Trabajo!$E:$E,Trab_Sectores_productivos!DK$1,Trabajo!$C:$C,Trab_Sectores_productivos!$C2,Trabajo!$A:$A,Trab_Sectores_productivos!$A2),2)</f>
        <v>0</v>
      </c>
      <c r="CW2" s="340">
        <f>ROUND(SUMIFS(Trabajo!$V:$V,Trabajo!$E:$E,Trab_Sectores_productivos!DL$1,Trabajo!$C:$C,Trab_Sectores_productivos!$C2,Trabajo!$A:$A,Trab_Sectores_productivos!$A2),2)</f>
        <v>0</v>
      </c>
      <c r="CX2" s="340">
        <f>ROUND(SUMIFS(Trabajo!$V:$V,Trabajo!$E:$E,Trab_Sectores_productivos!DM$1,Trabajo!$C:$C,Trab_Sectores_productivos!$C2,Trabajo!$A:$A,Trab_Sectores_productivos!$A2),2)</f>
        <v>0</v>
      </c>
      <c r="CY2" s="340">
        <f>ROUND(SUMIFS(Trabajo!$V:$V,Trabajo!$E:$E,Trab_Sectores_productivos!DN$1,Trabajo!$C:$C,Trab_Sectores_productivos!$C2,Trabajo!$A:$A,Trab_Sectores_productivos!$A2),2)</f>
        <v>0</v>
      </c>
      <c r="CZ2" s="340">
        <f>ROUND(SUMIFS(Trabajo!$V:$V,Trabajo!$E:$E,Trab_Sectores_productivos!DO$1,Trabajo!$C:$C,Trab_Sectores_productivos!$C2,Trabajo!$A:$A,Trab_Sectores_productivos!$A2),2)</f>
        <v>0</v>
      </c>
      <c r="DA2" s="340">
        <f>ROUND(SUMIFS(Trabajo!$V:$V,Trabajo!$E:$E,Trab_Sectores_productivos!DP$1,Trabajo!$C:$C,Trab_Sectores_productivos!$C2,Trabajo!$A:$A,Trab_Sectores_productivos!$A2),2)</f>
        <v>0</v>
      </c>
      <c r="DB2" s="340">
        <f>ROUND(SUMIFS(Trabajo!$V:$V,Trabajo!$E:$E,Trab_Sectores_productivos!DQ$1,Trabajo!$C:$C,Trab_Sectores_productivos!$C2,Trabajo!$A:$A,Trab_Sectores_productivos!$A2),2)</f>
        <v>0</v>
      </c>
      <c r="DC2" s="340">
        <f>ROUND(SUMIFS(Trabajo!$V:$V,Trabajo!$E:$E,Trab_Sectores_productivos!DR$1,Trabajo!$C:$C,Trab_Sectores_productivos!$C2,Trabajo!$A:$A,Trab_Sectores_productivos!$A2),2)</f>
        <v>0</v>
      </c>
      <c r="DD2" s="340">
        <f>ROUND(SUMIFS(Trabajo!$V:$V,Trabajo!$E:$E,Trab_Sectores_productivos!DS$1,Trabajo!$C:$C,Trab_Sectores_productivos!$C2,Trabajo!$A:$A,Trab_Sectores_productivos!$A2),2)</f>
        <v>0</v>
      </c>
      <c r="DE2" s="340">
        <f>ROUND(SUMIFS(Trabajo!$V:$V,Trabajo!$E:$E,Trab_Sectores_productivos!DT$1,Trabajo!$C:$C,Trab_Sectores_productivos!$C2,Trabajo!$A:$A,Trab_Sectores_productivos!$A2),2)</f>
        <v>0</v>
      </c>
      <c r="DF2" s="342" t="s">
        <v>386</v>
      </c>
      <c r="DG2" s="342" t="s">
        <v>386</v>
      </c>
      <c r="DH2" s="342" t="s">
        <v>386</v>
      </c>
      <c r="DI2" s="342" t="s">
        <v>386</v>
      </c>
      <c r="DJ2" s="342" t="s">
        <v>386</v>
      </c>
      <c r="DK2" s="342" t="s">
        <v>386</v>
      </c>
      <c r="DL2" s="342" t="s">
        <v>386</v>
      </c>
      <c r="DM2" s="342" t="s">
        <v>386</v>
      </c>
      <c r="DN2" s="342" t="s">
        <v>386</v>
      </c>
      <c r="DO2" s="342" t="s">
        <v>386</v>
      </c>
      <c r="DP2" s="342" t="s">
        <v>386</v>
      </c>
      <c r="DQ2" s="342" t="s">
        <v>386</v>
      </c>
      <c r="DR2" s="342" t="s">
        <v>386</v>
      </c>
      <c r="DS2" s="342" t="s">
        <v>386</v>
      </c>
      <c r="DT2" s="342" t="s">
        <v>386</v>
      </c>
    </row>
    <row r="3" spans="1:124">
      <c r="A3" s="137">
        <v>2013</v>
      </c>
      <c r="B3" s="137">
        <v>2</v>
      </c>
      <c r="C3" s="137" t="s">
        <v>120</v>
      </c>
      <c r="D3" s="137">
        <f>ROUND(SUMIFS(Trabajo!$W:$W,Trabajo!$E:$E,Trab_Sectores_productivos!DF$1,Trabajo!$C:$C,Trab_Sectores_productivos!$C3,Trabajo!$A:$A,Trab_Sectores_productivos!$A3),2)</f>
        <v>67.930000000000007</v>
      </c>
      <c r="E3" s="340">
        <f>ROUND(SUMIFS(Trabajo!$P:$P,Trabajo!$E:$E,Trab_Sectores_productivos!DF$1,Trabajo!$C:$C,Trab_Sectores_productivos!$C3,Trabajo!$A:$A,Trab_Sectores_productivos!$A3),2)</f>
        <v>25.66</v>
      </c>
      <c r="F3" s="340">
        <f>ROUND(SUMIFS(Trabajo!$P:$P,Trabajo!$E:$E,Trab_Sectores_productivos!DG$1,Trabajo!$C:$C,Trab_Sectores_productivos!$C3,Trabajo!$A:$A,Trab_Sectores_productivos!$A3),2)</f>
        <v>1.06</v>
      </c>
      <c r="G3" s="340">
        <f>ROUND(SUMIFS(Trabajo!$P:$P,Trabajo!$E:$E,Trab_Sectores_productivos!DH$1,Trabajo!$C:$C,Trab_Sectores_productivos!$C3,Trabajo!$A:$A,Trab_Sectores_productivos!$A3),2)</f>
        <v>4.9800000000000004</v>
      </c>
      <c r="H3" s="340">
        <f>ROUND(SUMIFS(Trabajo!$P:$P,Trabajo!$E:$E,Trab_Sectores_productivos!DI$1,Trabajo!$C:$C,Trab_Sectores_productivos!$C3,Trabajo!$A:$A,Trab_Sectores_productivos!$A3),2)</f>
        <v>5.93</v>
      </c>
      <c r="I3" s="340">
        <f>ROUND(SUMIFS(Trabajo!$P:$P,Trabajo!$E:$E,Trab_Sectores_productivos!DJ$1,Trabajo!$C:$C,Trab_Sectores_productivos!$C3,Trabajo!$A:$A,Trab_Sectores_productivos!$A3),2)</f>
        <v>4.28</v>
      </c>
      <c r="J3" s="340">
        <f>ROUND(SUMIFS(Trabajo!$P:$P,Trabajo!$E:$E,Trab_Sectores_productivos!DK$1,Trabajo!$C:$C,Trab_Sectores_productivos!$C3,Trabajo!$A:$A,Trab_Sectores_productivos!$A3),2)</f>
        <v>10.1</v>
      </c>
      <c r="K3" s="340">
        <f>ROUND(SUMIFS(Trabajo!$P:$P,Trabajo!$E:$E,Trab_Sectores_productivos!DL$1,Trabajo!$C:$C,Trab_Sectores_productivos!$C3,Trabajo!$A:$A,Trab_Sectores_productivos!$A3),2)</f>
        <v>27.76</v>
      </c>
      <c r="L3" s="340">
        <f>ROUND(SUMIFS(Trabajo!$P:$P,Trabajo!$E:$E,Trab_Sectores_productivos!DM$1,Trabajo!$C:$C,Trab_Sectores_productivos!$C3,Trabajo!$A:$A,Trab_Sectores_productivos!$A3),2)</f>
        <v>107.41</v>
      </c>
      <c r="M3" s="340">
        <f>ROUND(SUMIFS(Trabajo!$P:$P,Trabajo!$E:$E,Trab_Sectores_productivos!DN$1,Trabajo!$C:$C,Trab_Sectores_productivos!$C3,Trabajo!$A:$A,Trab_Sectores_productivos!$A3),2)</f>
        <v>8.83</v>
      </c>
      <c r="N3" s="340">
        <f>ROUND(SUMIFS(Trabajo!$P:$P,Trabajo!$E:$E,Trab_Sectores_productivos!DO$1,Trabajo!$C:$C,Trab_Sectores_productivos!$C3,Trabajo!$A:$A,Trab_Sectores_productivos!$A3),2)</f>
        <v>14.3</v>
      </c>
      <c r="O3" s="340">
        <f>ROUND(SUMIFS(Trabajo!$P:$P,Trabajo!$E:$E,Trab_Sectores_productivos!DP$1,Trabajo!$C:$C,Trab_Sectores_productivos!$C3,Trabajo!$A:$A,Trab_Sectores_productivos!$A3),2)</f>
        <v>14.66</v>
      </c>
      <c r="P3" s="340">
        <f>ROUND(SUMIFS(Trabajo!$P:$P,Trabajo!$E:$E,Trab_Sectores_productivos!DQ$1,Trabajo!$C:$C,Trab_Sectores_productivos!$C3,Trabajo!$A:$A,Trab_Sectores_productivos!$A3),2)</f>
        <v>6.43</v>
      </c>
      <c r="Q3" s="340">
        <f>ROUND(SUMIFS(Trabajo!$P:$P,Trabajo!$E:$E,Trab_Sectores_productivos!DR$1,Trabajo!$C:$C,Trab_Sectores_productivos!$C3,Trabajo!$A:$A,Trab_Sectores_productivos!$A3),2)</f>
        <v>12.67</v>
      </c>
      <c r="R3" s="340">
        <f>ROUND(SUMIFS(Trabajo!$P:$P,Trabajo!$E:$E,Trab_Sectores_productivos!DS$1,Trabajo!$C:$C,Trab_Sectores_productivos!$C3,Trabajo!$A:$A,Trab_Sectores_productivos!$A3),2)</f>
        <v>2.11</v>
      </c>
      <c r="S3" s="340">
        <f>ROUND(SUMIFS(Trabajo!$P:$P,Trabajo!$E:$E,Trab_Sectores_productivos!DT$1,Trabajo!$C:$C,Trab_Sectores_productivos!$C3,Trabajo!$A:$A,Trab_Sectores_productivos!$A3),2)</f>
        <v>3.33</v>
      </c>
      <c r="T3" s="341">
        <f>ROUND(SUMIFS(Trabajo!$Q:$Q,Trabajo!$E:$E,Trab_Sectores_productivos!DF$1,Trabajo!$C:$C,Trab_Sectores_productivos!$C3,Trabajo!$A:$A,Trab_Sectores_productivos!$A3),2)</f>
        <v>11.43</v>
      </c>
      <c r="U3" s="341">
        <f>ROUND(SUMIFS(Trabajo!$Q:$Q,Trabajo!$E:$E,Trab_Sectores_productivos!DG$1,Trabajo!$C:$C,Trab_Sectores_productivos!$C3,Trabajo!$A:$A,Trab_Sectores_productivos!$A3),2)</f>
        <v>0.47</v>
      </c>
      <c r="V3" s="341">
        <f>ROUND(SUMIFS(Trabajo!$Q:$Q,Trabajo!$E:$E,Trab_Sectores_productivos!DH$1,Trabajo!$C:$C,Trab_Sectores_productivos!$C3,Trabajo!$A:$A,Trab_Sectores_productivos!$A3),2)</f>
        <v>2.2200000000000002</v>
      </c>
      <c r="W3" s="341">
        <f>ROUND(SUMIFS(Trabajo!$Q:$Q,Trabajo!$E:$E,Trab_Sectores_productivos!DI$1,Trabajo!$C:$C,Trab_Sectores_productivos!$C3,Trabajo!$A:$A,Trab_Sectores_productivos!$A3),2)</f>
        <v>2.64</v>
      </c>
      <c r="X3" s="341">
        <f>ROUND(SUMIFS(Trabajo!$Q:$Q,Trabajo!$E:$E,Trab_Sectores_productivos!DJ$1,Trabajo!$C:$C,Trab_Sectores_productivos!$C3,Trabajo!$A:$A,Trab_Sectores_productivos!$A3),2)</f>
        <v>1.91</v>
      </c>
      <c r="Y3" s="341">
        <f>ROUND(SUMIFS(Trabajo!$Q:$Q,Trabajo!$E:$E,Trab_Sectores_productivos!DK$1,Trabajo!$C:$C,Trab_Sectores_productivos!$C3,Trabajo!$A:$A,Trab_Sectores_productivos!$A3),2)</f>
        <v>4.5</v>
      </c>
      <c r="Z3" s="341">
        <f>ROUND(SUMIFS(Trabajo!$Q:$Q,Trabajo!$E:$E,Trab_Sectores_productivos!DL$1,Trabajo!$C:$C,Trab_Sectores_productivos!$C3,Trabajo!$A:$A,Trab_Sectores_productivos!$A3),2)</f>
        <v>12.37</v>
      </c>
      <c r="AA3" s="341">
        <f>ROUND(SUMIFS(Trabajo!$Q:$Q,Trabajo!$E:$E,Trab_Sectores_productivos!DM$1,Trabajo!$C:$C,Trab_Sectores_productivos!$C3,Trabajo!$A:$A,Trab_Sectores_productivos!$A3),2)</f>
        <v>47.85</v>
      </c>
      <c r="AB3" s="341">
        <f>ROUND(SUMIFS(Trabajo!$Q:$Q,Trabajo!$E:$E,Trab_Sectores_productivos!DN$1,Trabajo!$C:$C,Trab_Sectores_productivos!$C3,Trabajo!$A:$A,Trab_Sectores_productivos!$A3),2)</f>
        <v>3.93</v>
      </c>
      <c r="AC3" s="341">
        <f>ROUND(SUMIFS(Trabajo!$Q:$Q,Trabajo!$E:$E,Trab_Sectores_productivos!DO$1,Trabajo!$C:$C,Trab_Sectores_productivos!$C3,Trabajo!$A:$A,Trab_Sectores_productivos!$A3),2)</f>
        <v>6.37</v>
      </c>
      <c r="AD3" s="341">
        <f>ROUND(SUMIFS(Trabajo!$Q:$Q,Trabajo!$E:$E,Trab_Sectores_productivos!DP$1,Trabajo!$C:$C,Trab_Sectores_productivos!$C3,Trabajo!$A:$A,Trab_Sectores_productivos!$A3),2)</f>
        <v>6.53</v>
      </c>
      <c r="AE3" s="341">
        <f>ROUND(SUMIFS(Trabajo!$Q:$Q,Trabajo!$E:$E,Trab_Sectores_productivos!DQ$1,Trabajo!$C:$C,Trab_Sectores_productivos!$C3,Trabajo!$A:$A,Trab_Sectores_productivos!$A3),2)</f>
        <v>2.87</v>
      </c>
      <c r="AF3" s="341">
        <f>ROUND(SUMIFS(Trabajo!$Q:$Q,Trabajo!$E:$E,Trab_Sectores_productivos!DR$1,Trabajo!$C:$C,Trab_Sectores_productivos!$C3,Trabajo!$A:$A,Trab_Sectores_productivos!$A3),2)</f>
        <v>5.64</v>
      </c>
      <c r="AG3" s="341">
        <f>ROUND(SUMIFS(Trabajo!$Q:$Q,Trabajo!$E:$E,Trab_Sectores_productivos!DS$1,Trabajo!$C:$C,Trab_Sectores_productivos!$C3,Trabajo!$A:$A,Trab_Sectores_productivos!$A3),2)</f>
        <v>0.94</v>
      </c>
      <c r="AH3" s="341">
        <f>ROUND(SUMIFS(Trabajo!$Q:$Q,Trabajo!$E:$E,Trab_Sectores_productivos!DT$1,Trabajo!$C:$C,Trab_Sectores_productivos!$C3,Trabajo!$A:$A,Trab_Sectores_productivos!$A3),2)</f>
        <v>1.48</v>
      </c>
      <c r="AI3" s="340">
        <f>ROUND(SUMIFS(Trabajo!$R:$R,Trabajo!$E:$E,Trab_Sectores_productivos!DF$1,Trabajo!$C:$C,Trab_Sectores_productivos!$C3,Trabajo!$A:$A,Trab_Sectores_productivos!$A3),2)</f>
        <v>10.4</v>
      </c>
      <c r="AJ3" s="340">
        <f>ROUND(SUMIFS(Trabajo!$R:$R,Trabajo!$E:$E,Trab_Sectores_productivos!DG$1,Trabajo!$C:$C,Trab_Sectores_productivos!$C3,Trabajo!$A:$A,Trab_Sectores_productivos!$A3),2)</f>
        <v>0.43</v>
      </c>
      <c r="AK3" s="340">
        <f>ROUND(SUMIFS(Trabajo!$R:$R,Trabajo!$E:$E,Trab_Sectores_productivos!DH$1,Trabajo!$C:$C,Trab_Sectores_productivos!$C3,Trabajo!$A:$A,Trab_Sectores_productivos!$A3),2)</f>
        <v>2.02</v>
      </c>
      <c r="AL3" s="340">
        <f>ROUND(SUMIFS(Trabajo!$R:$R,Trabajo!$E:$E,Trab_Sectores_productivos!DI$1,Trabajo!$C:$C,Trab_Sectores_productivos!$C3,Trabajo!$A:$A,Trab_Sectores_productivos!$A3),2)</f>
        <v>2.41</v>
      </c>
      <c r="AM3" s="340">
        <f>ROUND(SUMIFS(Trabajo!$R:$R,Trabajo!$E:$E,Trab_Sectores_productivos!DJ$1,Trabajo!$C:$C,Trab_Sectores_productivos!$C3,Trabajo!$A:$A,Trab_Sectores_productivos!$A3),2)</f>
        <v>1.74</v>
      </c>
      <c r="AN3" s="340">
        <f>ROUND(SUMIFS(Trabajo!$R:$R,Trabajo!$E:$E,Trab_Sectores_productivos!DK$1,Trabajo!$C:$C,Trab_Sectores_productivos!$C3,Trabajo!$A:$A,Trab_Sectores_productivos!$A3),2)</f>
        <v>4.0999999999999996</v>
      </c>
      <c r="AO3" s="340">
        <f>ROUND(SUMIFS(Trabajo!$R:$R,Trabajo!$E:$E,Trab_Sectores_productivos!DL$1,Trabajo!$C:$C,Trab_Sectores_productivos!$C3,Trabajo!$A:$A,Trab_Sectores_productivos!$A3),2)</f>
        <v>11.26</v>
      </c>
      <c r="AP3" s="340">
        <f>ROUND(SUMIFS(Trabajo!$R:$R,Trabajo!$E:$E,Trab_Sectores_productivos!DM$1,Trabajo!$C:$C,Trab_Sectores_productivos!$C3,Trabajo!$A:$A,Trab_Sectores_productivos!$A3),2)</f>
        <v>43.56</v>
      </c>
      <c r="AQ3" s="340">
        <f>ROUND(SUMIFS(Trabajo!$R:$R,Trabajo!$E:$E,Trab_Sectores_productivos!DN$1,Trabajo!$C:$C,Trab_Sectores_productivos!$C3,Trabajo!$A:$A,Trab_Sectores_productivos!$A3),2)</f>
        <v>3.58</v>
      </c>
      <c r="AR3" s="340">
        <f>ROUND(SUMIFS(Trabajo!$R:$R,Trabajo!$E:$E,Trab_Sectores_productivos!DO$1,Trabajo!$C:$C,Trab_Sectores_productivos!$C3,Trabajo!$A:$A,Trab_Sectores_productivos!$A3),2)</f>
        <v>5.8</v>
      </c>
      <c r="AS3" s="340">
        <f>ROUND(SUMIFS(Trabajo!$R:$R,Trabajo!$E:$E,Trab_Sectores_productivos!DP$1,Trabajo!$C:$C,Trab_Sectores_productivos!$C3,Trabajo!$A:$A,Trab_Sectores_productivos!$A3),2)</f>
        <v>5.94</v>
      </c>
      <c r="AT3" s="340">
        <f>ROUND(SUMIFS(Trabajo!$R:$R,Trabajo!$E:$E,Trab_Sectores_productivos!DQ$1,Trabajo!$C:$C,Trab_Sectores_productivos!$C3,Trabajo!$A:$A,Trab_Sectores_productivos!$A3),2)</f>
        <v>2.61</v>
      </c>
      <c r="AU3" s="340">
        <f>ROUND(SUMIFS(Trabajo!$R:$R,Trabajo!$E:$E,Trab_Sectores_productivos!DR$1,Trabajo!$C:$C,Trab_Sectores_productivos!$C3,Trabajo!$A:$A,Trab_Sectores_productivos!$A3),2)</f>
        <v>5.14</v>
      </c>
      <c r="AV3" s="340">
        <f>ROUND(SUMIFS(Trabajo!$R:$R,Trabajo!$E:$E,Trab_Sectores_productivos!DS$1,Trabajo!$C:$C,Trab_Sectores_productivos!$C3,Trabajo!$A:$A,Trab_Sectores_productivos!$A3),2)</f>
        <v>0.86</v>
      </c>
      <c r="AW3" s="340">
        <f>ROUND(SUMIFS(Trabajo!$R:$R,Trabajo!$E:$E,Trab_Sectores_productivos!DT$1,Trabajo!$C:$C,Trab_Sectores_productivos!$C3,Trabajo!$A:$A,Trab_Sectores_productivos!$A3),2)</f>
        <v>1.35</v>
      </c>
      <c r="AX3" s="341">
        <f>ROUND(SUMIFS(Trabajo!$S:$S,Trabajo!$E:$E,Trab_Sectores_productivos!DF$1,Trabajo!$C:$C,Trab_Sectores_productivos!$C3,Trabajo!$A:$A,Trab_Sectores_productivos!$A3),2)</f>
        <v>0.48</v>
      </c>
      <c r="AY3" s="341">
        <f>ROUND(SUMIFS(Trabajo!$S:$S,Trabajo!$E:$E,Trab_Sectores_productivos!DG$1,Trabajo!$C:$C,Trab_Sectores_productivos!$C3,Trabajo!$A:$A,Trab_Sectores_productivos!$A3),2)</f>
        <v>0.02</v>
      </c>
      <c r="AZ3" s="341">
        <f>ROUND(SUMIFS(Trabajo!$S:$S,Trabajo!$E:$E,Trab_Sectores_productivos!DH$1,Trabajo!$C:$C,Trab_Sectores_productivos!$C3,Trabajo!$A:$A,Trab_Sectores_productivos!$A3),2)</f>
        <v>0.09</v>
      </c>
      <c r="BA3" s="341">
        <f>ROUND(SUMIFS(Trabajo!$S:$S,Trabajo!$E:$E,Trab_Sectores_productivos!DI$1,Trabajo!$C:$C,Trab_Sectores_productivos!$C3,Trabajo!$A:$A,Trab_Sectores_productivos!$A3),2)</f>
        <v>0.11</v>
      </c>
      <c r="BB3" s="341">
        <f>ROUND(SUMIFS(Trabajo!$S:$S,Trabajo!$E:$E,Trab_Sectores_productivos!DJ$1,Trabajo!$C:$C,Trab_Sectores_productivos!$C3,Trabajo!$A:$A,Trab_Sectores_productivos!$A3),2)</f>
        <v>0.08</v>
      </c>
      <c r="BC3" s="341">
        <f>ROUND(SUMIFS(Trabajo!$S:$S,Trabajo!$E:$E,Trab_Sectores_productivos!DK$1,Trabajo!$C:$C,Trab_Sectores_productivos!$C3,Trabajo!$A:$A,Trab_Sectores_productivos!$A3),2)</f>
        <v>0.19</v>
      </c>
      <c r="BD3" s="341">
        <f>ROUND(SUMIFS(Trabajo!$S:$S,Trabajo!$E:$E,Trab_Sectores_productivos!DL$1,Trabajo!$C:$C,Trab_Sectores_productivos!$C3,Trabajo!$A:$A,Trab_Sectores_productivos!$A3),2)</f>
        <v>0.52</v>
      </c>
      <c r="BE3" s="341">
        <f>ROUND(SUMIFS(Trabajo!$S:$S,Trabajo!$E:$E,Trab_Sectores_productivos!DM$1,Trabajo!$C:$C,Trab_Sectores_productivos!$C3,Trabajo!$A:$A,Trab_Sectores_productivos!$A3),2)</f>
        <v>2.0099999999999998</v>
      </c>
      <c r="BF3" s="341">
        <f>ROUND(SUMIFS(Trabajo!$S:$S,Trabajo!$E:$E,Trab_Sectores_productivos!DN$1,Trabajo!$C:$C,Trab_Sectores_productivos!$C3,Trabajo!$A:$A,Trab_Sectores_productivos!$A3),2)</f>
        <v>0.17</v>
      </c>
      <c r="BG3" s="341">
        <f>ROUND(SUMIFS(Trabajo!$S:$S,Trabajo!$E:$E,Trab_Sectores_productivos!DO$1,Trabajo!$C:$C,Trab_Sectores_productivos!$C3,Trabajo!$A:$A,Trab_Sectores_productivos!$A3),2)</f>
        <v>0.27</v>
      </c>
      <c r="BH3" s="341">
        <f>ROUND(SUMIFS(Trabajo!$S:$S,Trabajo!$E:$E,Trab_Sectores_productivos!DP$1,Trabajo!$C:$C,Trab_Sectores_productivos!$C3,Trabajo!$A:$A,Trab_Sectores_productivos!$A3),2)</f>
        <v>0.27</v>
      </c>
      <c r="BI3" s="341">
        <f>ROUND(SUMIFS(Trabajo!$S:$S,Trabajo!$E:$E,Trab_Sectores_productivos!DQ$1,Trabajo!$C:$C,Trab_Sectores_productivos!$C3,Trabajo!$A:$A,Trab_Sectores_productivos!$A3),2)</f>
        <v>0.12</v>
      </c>
      <c r="BJ3" s="341">
        <f>ROUND(SUMIFS(Trabajo!$S:$S,Trabajo!$E:$E,Trab_Sectores_productivos!DR$1,Trabajo!$C:$C,Trab_Sectores_productivos!$C3,Trabajo!$A:$A,Trab_Sectores_productivos!$A3),2)</f>
        <v>0.24</v>
      </c>
      <c r="BK3" s="341">
        <f>ROUND(SUMIFS(Trabajo!$S:$S,Trabajo!$E:$E,Trab_Sectores_productivos!DS$1,Trabajo!$C:$C,Trab_Sectores_productivos!$C3,Trabajo!$A:$A,Trab_Sectores_productivos!$A3),2)</f>
        <v>0.04</v>
      </c>
      <c r="BL3" s="341">
        <f>ROUND(SUMIFS(Trabajo!$S:$S,Trabajo!$E:$E,Trab_Sectores_productivos!DT$1,Trabajo!$C:$C,Trab_Sectores_productivos!$C3,Trabajo!$A:$A,Trab_Sectores_productivos!$A3),2)</f>
        <v>0.06</v>
      </c>
      <c r="BM3" s="340">
        <f>ROUND(SUMIFS(Trabajo!$T:$T,Trabajo!$E:$E,Trab_Sectores_productivos!DF$1,Trabajo!$C:$C,Trab_Sectores_productivos!$C3,Trabajo!$A:$A,Trab_Sectores_productivos!$A3),2)</f>
        <v>0.09</v>
      </c>
      <c r="BN3" s="340">
        <f>ROUND(SUMIFS(Trabajo!$T:$T,Trabajo!$E:$E,Trab_Sectores_productivos!DG$1,Trabajo!$C:$C,Trab_Sectores_productivos!$C3,Trabajo!$A:$A,Trab_Sectores_productivos!$A3),2)</f>
        <v>0</v>
      </c>
      <c r="BO3" s="340">
        <f>ROUND(SUMIFS(Trabajo!$T:$T,Trabajo!$E:$E,Trab_Sectores_productivos!DH$1,Trabajo!$C:$C,Trab_Sectores_productivos!$C3,Trabajo!$A:$A,Trab_Sectores_productivos!$A3),2)</f>
        <v>0.02</v>
      </c>
      <c r="BP3" s="340">
        <f>ROUND(SUMIFS(Trabajo!$T:$T,Trabajo!$E:$E,Trab_Sectores_productivos!DI$1,Trabajo!$C:$C,Trab_Sectores_productivos!$C3,Trabajo!$A:$A,Trab_Sectores_productivos!$A3),2)</f>
        <v>0.02</v>
      </c>
      <c r="BQ3" s="340">
        <f>ROUND(SUMIFS(Trabajo!$T:$T,Trabajo!$E:$E,Trab_Sectores_productivos!DJ$1,Trabajo!$C:$C,Trab_Sectores_productivos!$C3,Trabajo!$A:$A,Trab_Sectores_productivos!$A3),2)</f>
        <v>0.02</v>
      </c>
      <c r="BR3" s="340">
        <f>ROUND(SUMIFS(Trabajo!$T:$T,Trabajo!$E:$E,Trab_Sectores_productivos!DK$1,Trabajo!$C:$C,Trab_Sectores_productivos!$C3,Trabajo!$A:$A,Trab_Sectores_productivos!$A3),2)</f>
        <v>0.04</v>
      </c>
      <c r="BS3" s="340">
        <f>ROUND(SUMIFS(Trabajo!$T:$T,Trabajo!$E:$E,Trab_Sectores_productivos!DL$1,Trabajo!$C:$C,Trab_Sectores_productivos!$C3,Trabajo!$A:$A,Trab_Sectores_productivos!$A3),2)</f>
        <v>0.1</v>
      </c>
      <c r="BT3" s="340">
        <f>ROUND(SUMIFS(Trabajo!$T:$T,Trabajo!$E:$E,Trab_Sectores_productivos!DM$1,Trabajo!$C:$C,Trab_Sectores_productivos!$C3,Trabajo!$A:$A,Trab_Sectores_productivos!$A3),2)</f>
        <v>0.4</v>
      </c>
      <c r="BU3" s="340">
        <f>ROUND(SUMIFS(Trabajo!$T:$T,Trabajo!$E:$E,Trab_Sectores_productivos!DN$1,Trabajo!$C:$C,Trab_Sectores_productivos!$C3,Trabajo!$A:$A,Trab_Sectores_productivos!$A3),2)</f>
        <v>0.03</v>
      </c>
      <c r="BV3" s="340">
        <f>ROUND(SUMIFS(Trabajo!$T:$T,Trabajo!$E:$E,Trab_Sectores_productivos!DO$1,Trabajo!$C:$C,Trab_Sectores_productivos!$C3,Trabajo!$A:$A,Trab_Sectores_productivos!$A3),2)</f>
        <v>0.05</v>
      </c>
      <c r="BW3" s="340">
        <f>ROUND(SUMIFS(Trabajo!$T:$T,Trabajo!$E:$E,Trab_Sectores_productivos!DP$1,Trabajo!$C:$C,Trab_Sectores_productivos!$C3,Trabajo!$A:$A,Trab_Sectores_productivos!$A3),2)</f>
        <v>0.05</v>
      </c>
      <c r="BX3" s="340">
        <f>ROUND(SUMIFS(Trabajo!$T:$T,Trabajo!$E:$E,Trab_Sectores_productivos!DQ$1,Trabajo!$C:$C,Trab_Sectores_productivos!$C3,Trabajo!$A:$A,Trab_Sectores_productivos!$A3),2)</f>
        <v>0.02</v>
      </c>
      <c r="BY3" s="340">
        <f>ROUND(SUMIFS(Trabajo!$T:$T,Trabajo!$E:$E,Trab_Sectores_productivos!DR$1,Trabajo!$C:$C,Trab_Sectores_productivos!$C3,Trabajo!$A:$A,Trab_Sectores_productivos!$A3),2)</f>
        <v>0.05</v>
      </c>
      <c r="BZ3" s="340">
        <f>ROUND(SUMIFS(Trabajo!$T:$T,Trabajo!$E:$E,Trab_Sectores_productivos!DS$1,Trabajo!$C:$C,Trab_Sectores_productivos!$C3,Trabajo!$A:$A,Trab_Sectores_productivos!$A3),2)</f>
        <v>0.01</v>
      </c>
      <c r="CA3" s="340">
        <f>ROUND(SUMIFS(Trabajo!$T:$T,Trabajo!$E:$E,Trab_Sectores_productivos!DT$1,Trabajo!$C:$C,Trab_Sectores_productivos!$C3,Trabajo!$A:$A,Trab_Sectores_productivos!$A3),2)</f>
        <v>0.01</v>
      </c>
      <c r="CB3" s="341">
        <f>ROUND(SUMIFS(Trabajo!$U:$U,Trabajo!$E:$E,Trab_Sectores_productivos!DF$1,Trabajo!$C:$C,Trab_Sectores_productivos!$C3,Trabajo!$A:$A,Trab_Sectores_productivos!$A3),2)</f>
        <v>18.09</v>
      </c>
      <c r="CC3" s="341">
        <f>ROUND(SUMIFS(Trabajo!$U:$U,Trabajo!$E:$E,Trab_Sectores_productivos!DG$1,Trabajo!$C:$C,Trab_Sectores_productivos!$C3,Trabajo!$A:$A,Trab_Sectores_productivos!$A3),2)</f>
        <v>0.75</v>
      </c>
      <c r="CD3" s="341">
        <f>ROUND(SUMIFS(Trabajo!$U:$U,Trabajo!$E:$E,Trab_Sectores_productivos!DH$1,Trabajo!$C:$C,Trab_Sectores_productivos!$C3,Trabajo!$A:$A,Trab_Sectores_productivos!$A3),2)</f>
        <v>3.51</v>
      </c>
      <c r="CE3" s="341">
        <f>ROUND(SUMIFS(Trabajo!$U:$U,Trabajo!$E:$E,Trab_Sectores_productivos!DI$1,Trabajo!$C:$C,Trab_Sectores_productivos!$C3,Trabajo!$A:$A,Trab_Sectores_productivos!$A3),2)</f>
        <v>4.18</v>
      </c>
      <c r="CF3" s="341">
        <f>ROUND(SUMIFS(Trabajo!$U:$U,Trabajo!$E:$E,Trab_Sectores_productivos!DJ$1,Trabajo!$C:$C,Trab_Sectores_productivos!$C3,Trabajo!$A:$A,Trab_Sectores_productivos!$A3),2)</f>
        <v>3.02</v>
      </c>
      <c r="CG3" s="341">
        <f>ROUND(SUMIFS(Trabajo!$U:$U,Trabajo!$E:$E,Trab_Sectores_productivos!DK$1,Trabajo!$C:$C,Trab_Sectores_productivos!$C3,Trabajo!$A:$A,Trab_Sectores_productivos!$A3),2)</f>
        <v>7.12</v>
      </c>
      <c r="CH3" s="341">
        <f>ROUND(SUMIFS(Trabajo!$U:$U,Trabajo!$E:$E,Trab_Sectores_productivos!DL$1,Trabajo!$C:$C,Trab_Sectores_productivos!$C3,Trabajo!$A:$A,Trab_Sectores_productivos!$A3),2)</f>
        <v>19.57</v>
      </c>
      <c r="CI3" s="341">
        <f>ROUND(SUMIFS(Trabajo!$U:$U,Trabajo!$E:$E,Trab_Sectores_productivos!DM$1,Trabajo!$C:$C,Trab_Sectores_productivos!$C3,Trabajo!$A:$A,Trab_Sectores_productivos!$A3),2)</f>
        <v>75.739999999999995</v>
      </c>
      <c r="CJ3" s="341">
        <f>ROUND(SUMIFS(Trabajo!$U:$U,Trabajo!$E:$E,Trab_Sectores_productivos!DN$1,Trabajo!$C:$C,Trab_Sectores_productivos!$C3,Trabajo!$A:$A,Trab_Sectores_productivos!$A3),2)</f>
        <v>6.22</v>
      </c>
      <c r="CK3" s="341">
        <f>ROUND(SUMIFS(Trabajo!$U:$U,Trabajo!$E:$E,Trab_Sectores_productivos!DO$1,Trabajo!$C:$C,Trab_Sectores_productivos!$C3,Trabajo!$A:$A,Trab_Sectores_productivos!$A3),2)</f>
        <v>10.08</v>
      </c>
      <c r="CL3" s="341">
        <f>ROUND(SUMIFS(Trabajo!$U:$U,Trabajo!$E:$E,Trab_Sectores_productivos!DP$1,Trabajo!$C:$C,Trab_Sectores_productivos!$C3,Trabajo!$A:$A,Trab_Sectores_productivos!$A3),2)</f>
        <v>10.33</v>
      </c>
      <c r="CM3" s="341">
        <f>ROUND(SUMIFS(Trabajo!$U:$U,Trabajo!$E:$E,Trab_Sectores_productivos!DQ$1,Trabajo!$C:$C,Trab_Sectores_productivos!$C3,Trabajo!$A:$A,Trab_Sectores_productivos!$A3),2)</f>
        <v>4.54</v>
      </c>
      <c r="CN3" s="341">
        <f>ROUND(SUMIFS(Trabajo!$U:$U,Trabajo!$E:$E,Trab_Sectores_productivos!DR$1,Trabajo!$C:$C,Trab_Sectores_productivos!$C3,Trabajo!$A:$A,Trab_Sectores_productivos!$A3),2)</f>
        <v>8.93</v>
      </c>
      <c r="CO3" s="341">
        <f>ROUND(SUMIFS(Trabajo!$U:$U,Trabajo!$E:$E,Trab_Sectores_productivos!DS$1,Trabajo!$C:$C,Trab_Sectores_productivos!$C3,Trabajo!$A:$A,Trab_Sectores_productivos!$A3),2)</f>
        <v>1.49</v>
      </c>
      <c r="CP3" s="341">
        <f>ROUND(SUMIFS(Trabajo!$U:$U,Trabajo!$E:$E,Trab_Sectores_productivos!DT$1,Trabajo!$C:$C,Trab_Sectores_productivos!$C3,Trabajo!$A:$A,Trab_Sectores_productivos!$A3),2)</f>
        <v>2.35</v>
      </c>
      <c r="CQ3" s="340">
        <f>ROUND(SUMIFS(Trabajo!$V:$V,Trabajo!$E:$E,Trab_Sectores_productivos!DF$1,Trabajo!$C:$C,Trab_Sectores_productivos!$C3,Trabajo!$A:$A,Trab_Sectores_productivos!$A3),2)</f>
        <v>1.77</v>
      </c>
      <c r="CR3" s="340">
        <f>ROUND(SUMIFS(Trabajo!$V:$V,Trabajo!$E:$E,Trab_Sectores_productivos!DG$1,Trabajo!$C:$C,Trab_Sectores_productivos!$C3,Trabajo!$A:$A,Trab_Sectores_productivos!$A3),2)</f>
        <v>7.0000000000000007E-2</v>
      </c>
      <c r="CS3" s="340">
        <f>ROUND(SUMIFS(Trabajo!$V:$V,Trabajo!$E:$E,Trab_Sectores_productivos!DH$1,Trabajo!$C:$C,Trab_Sectores_productivos!$C3,Trabajo!$A:$A,Trab_Sectores_productivos!$A3),2)</f>
        <v>0.34</v>
      </c>
      <c r="CT3" s="340">
        <f>ROUND(SUMIFS(Trabajo!$V:$V,Trabajo!$E:$E,Trab_Sectores_productivos!DI$1,Trabajo!$C:$C,Trab_Sectores_productivos!$C3,Trabajo!$A:$A,Trab_Sectores_productivos!$A3),2)</f>
        <v>0.41</v>
      </c>
      <c r="CU3" s="340">
        <f>ROUND(SUMIFS(Trabajo!$V:$V,Trabajo!$E:$E,Trab_Sectores_productivos!DJ$1,Trabajo!$C:$C,Trab_Sectores_productivos!$C3,Trabajo!$A:$A,Trab_Sectores_productivos!$A3),2)</f>
        <v>0.3</v>
      </c>
      <c r="CV3" s="340">
        <f>ROUND(SUMIFS(Trabajo!$V:$V,Trabajo!$E:$E,Trab_Sectores_productivos!DK$1,Trabajo!$C:$C,Trab_Sectores_productivos!$C3,Trabajo!$A:$A,Trab_Sectores_productivos!$A3),2)</f>
        <v>0.7</v>
      </c>
      <c r="CW3" s="340">
        <f>ROUND(SUMIFS(Trabajo!$V:$V,Trabajo!$E:$E,Trab_Sectores_productivos!DL$1,Trabajo!$C:$C,Trab_Sectores_productivos!$C3,Trabajo!$A:$A,Trab_Sectores_productivos!$A3),2)</f>
        <v>1.92</v>
      </c>
      <c r="CX3" s="340">
        <f>ROUND(SUMIFS(Trabajo!$V:$V,Trabajo!$E:$E,Trab_Sectores_productivos!DM$1,Trabajo!$C:$C,Trab_Sectores_productivos!$C3,Trabajo!$A:$A,Trab_Sectores_productivos!$A3),2)</f>
        <v>7.42</v>
      </c>
      <c r="CY3" s="340">
        <f>ROUND(SUMIFS(Trabajo!$V:$V,Trabajo!$E:$E,Trab_Sectores_productivos!DN$1,Trabajo!$C:$C,Trab_Sectores_productivos!$C3,Trabajo!$A:$A,Trab_Sectores_productivos!$A3),2)</f>
        <v>0.61</v>
      </c>
      <c r="CZ3" s="340">
        <f>ROUND(SUMIFS(Trabajo!$V:$V,Trabajo!$E:$E,Trab_Sectores_productivos!DO$1,Trabajo!$C:$C,Trab_Sectores_productivos!$C3,Trabajo!$A:$A,Trab_Sectores_productivos!$A3),2)</f>
        <v>0.99</v>
      </c>
      <c r="DA3" s="340">
        <f>ROUND(SUMIFS(Trabajo!$V:$V,Trabajo!$E:$E,Trab_Sectores_productivos!DP$1,Trabajo!$C:$C,Trab_Sectores_productivos!$C3,Trabajo!$A:$A,Trab_Sectores_productivos!$A3),2)</f>
        <v>1.01</v>
      </c>
      <c r="DB3" s="340">
        <f>ROUND(SUMIFS(Trabajo!$V:$V,Trabajo!$E:$E,Trab_Sectores_productivos!DQ$1,Trabajo!$C:$C,Trab_Sectores_productivos!$C3,Trabajo!$A:$A,Trab_Sectores_productivos!$A3),2)</f>
        <v>0.44</v>
      </c>
      <c r="DC3" s="340">
        <f>ROUND(SUMIFS(Trabajo!$V:$V,Trabajo!$E:$E,Trab_Sectores_productivos!DR$1,Trabajo!$C:$C,Trab_Sectores_productivos!$C3,Trabajo!$A:$A,Trab_Sectores_productivos!$A3),2)</f>
        <v>0.88</v>
      </c>
      <c r="DD3" s="340">
        <f>ROUND(SUMIFS(Trabajo!$V:$V,Trabajo!$E:$E,Trab_Sectores_productivos!DS$1,Trabajo!$C:$C,Trab_Sectores_productivos!$C3,Trabajo!$A:$A,Trab_Sectores_productivos!$A3),2)</f>
        <v>0.15</v>
      </c>
      <c r="DE3" s="340">
        <f>ROUND(SUMIFS(Trabajo!$V:$V,Trabajo!$E:$E,Trab_Sectores_productivos!DT$1,Trabajo!$C:$C,Trab_Sectores_productivos!$C3,Trabajo!$A:$A,Trab_Sectores_productivos!$A3),2)</f>
        <v>0.23</v>
      </c>
      <c r="DF3" s="342" t="s">
        <v>385</v>
      </c>
      <c r="DG3" s="342" t="s">
        <v>385</v>
      </c>
      <c r="DH3" s="342" t="s">
        <v>385</v>
      </c>
      <c r="DI3" s="342" t="s">
        <v>385</v>
      </c>
      <c r="DJ3" s="342" t="s">
        <v>385</v>
      </c>
      <c r="DK3" s="342" t="s">
        <v>385</v>
      </c>
      <c r="DL3" s="342" t="s">
        <v>385</v>
      </c>
      <c r="DM3" s="342" t="s">
        <v>385</v>
      </c>
      <c r="DN3" s="342" t="s">
        <v>385</v>
      </c>
      <c r="DO3" s="342" t="s">
        <v>385</v>
      </c>
      <c r="DP3" s="342" t="s">
        <v>385</v>
      </c>
      <c r="DQ3" s="342" t="s">
        <v>385</v>
      </c>
      <c r="DR3" s="342" t="s">
        <v>385</v>
      </c>
      <c r="DS3" s="342" t="s">
        <v>385</v>
      </c>
      <c r="DT3" s="342" t="s">
        <v>385</v>
      </c>
    </row>
    <row r="4" spans="1:124">
      <c r="A4" s="137">
        <v>2013</v>
      </c>
      <c r="B4" s="137">
        <v>3</v>
      </c>
      <c r="C4" s="137" t="s">
        <v>121</v>
      </c>
      <c r="D4" s="137">
        <f>ROUND(SUMIFS(Trabajo!$W:$W,Trabajo!$E:$E,Trab_Sectores_productivos!DF$1,Trabajo!$C:$C,Trab_Sectores_productivos!$C4,Trabajo!$A:$A,Trab_Sectores_productivos!$A4),2)</f>
        <v>70.58</v>
      </c>
      <c r="E4" s="340">
        <f>ROUND(SUMIFS(Trabajo!$P:$P,Trabajo!$E:$E,Trab_Sectores_productivos!DF$1,Trabajo!$C:$C,Trab_Sectores_productivos!$C4,Trabajo!$A:$A,Trab_Sectores_productivos!$A4),2)</f>
        <v>26.66</v>
      </c>
      <c r="F4" s="340">
        <f>ROUND(SUMIFS(Trabajo!$P:$P,Trabajo!$E:$E,Trab_Sectores_productivos!DG$1,Trabajo!$C:$C,Trab_Sectores_productivos!$C4,Trabajo!$A:$A,Trab_Sectores_productivos!$A4),2)</f>
        <v>0.96</v>
      </c>
      <c r="G4" s="340">
        <f>ROUND(SUMIFS(Trabajo!$P:$P,Trabajo!$E:$E,Trab_Sectores_productivos!DH$1,Trabajo!$C:$C,Trab_Sectores_productivos!$C4,Trabajo!$A:$A,Trab_Sectores_productivos!$A4),2)</f>
        <v>4.79</v>
      </c>
      <c r="H4" s="340">
        <f>ROUND(SUMIFS(Trabajo!$P:$P,Trabajo!$E:$E,Trab_Sectores_productivos!DI$1,Trabajo!$C:$C,Trab_Sectores_productivos!$C4,Trabajo!$A:$A,Trab_Sectores_productivos!$A4),2)</f>
        <v>6.1</v>
      </c>
      <c r="I4" s="340">
        <f>ROUND(SUMIFS(Trabajo!$P:$P,Trabajo!$E:$E,Trab_Sectores_productivos!DJ$1,Trabajo!$C:$C,Trab_Sectores_productivos!$C4,Trabajo!$A:$A,Trab_Sectores_productivos!$A4),2)</f>
        <v>4.58</v>
      </c>
      <c r="J4" s="340">
        <f>ROUND(SUMIFS(Trabajo!$P:$P,Trabajo!$E:$E,Trab_Sectores_productivos!DK$1,Trabajo!$C:$C,Trab_Sectores_productivos!$C4,Trabajo!$A:$A,Trab_Sectores_productivos!$A4),2)</f>
        <v>11.63</v>
      </c>
      <c r="K4" s="340">
        <f>ROUND(SUMIFS(Trabajo!$P:$P,Trabajo!$E:$E,Trab_Sectores_productivos!DL$1,Trabajo!$C:$C,Trab_Sectores_productivos!$C4,Trabajo!$A:$A,Trab_Sectores_productivos!$A4),2)</f>
        <v>27.47</v>
      </c>
      <c r="L4" s="340">
        <f>ROUND(SUMIFS(Trabajo!$P:$P,Trabajo!$E:$E,Trab_Sectores_productivos!DM$1,Trabajo!$C:$C,Trab_Sectores_productivos!$C4,Trabajo!$A:$A,Trab_Sectores_productivos!$A4),2)</f>
        <v>116.98</v>
      </c>
      <c r="M4" s="340">
        <f>ROUND(SUMIFS(Trabajo!$P:$P,Trabajo!$E:$E,Trab_Sectores_productivos!DN$1,Trabajo!$C:$C,Trab_Sectores_productivos!$C4,Trabajo!$A:$A,Trab_Sectores_productivos!$A4),2)</f>
        <v>9.8000000000000007</v>
      </c>
      <c r="N4" s="340">
        <f>ROUND(SUMIFS(Trabajo!$P:$P,Trabajo!$E:$E,Trab_Sectores_productivos!DO$1,Trabajo!$C:$C,Trab_Sectores_productivos!$C4,Trabajo!$A:$A,Trab_Sectores_productivos!$A4),2)</f>
        <v>14.36</v>
      </c>
      <c r="O4" s="340">
        <f>ROUND(SUMIFS(Trabajo!$P:$P,Trabajo!$E:$E,Trab_Sectores_productivos!DP$1,Trabajo!$C:$C,Trab_Sectores_productivos!$C4,Trabajo!$A:$A,Trab_Sectores_productivos!$A4),2)</f>
        <v>14.67</v>
      </c>
      <c r="P4" s="340">
        <f>ROUND(SUMIFS(Trabajo!$P:$P,Trabajo!$E:$E,Trab_Sectores_productivos!DQ$1,Trabajo!$C:$C,Trab_Sectores_productivos!$C4,Trabajo!$A:$A,Trab_Sectores_productivos!$A4),2)</f>
        <v>6.08</v>
      </c>
      <c r="Q4" s="340">
        <f>ROUND(SUMIFS(Trabajo!$P:$P,Trabajo!$E:$E,Trab_Sectores_productivos!DR$1,Trabajo!$C:$C,Trab_Sectores_productivos!$C4,Trabajo!$A:$A,Trab_Sectores_productivos!$A4),2)</f>
        <v>12.37</v>
      </c>
      <c r="R4" s="340">
        <f>ROUND(SUMIFS(Trabajo!$P:$P,Trabajo!$E:$E,Trab_Sectores_productivos!DS$1,Trabajo!$C:$C,Trab_Sectores_productivos!$C4,Trabajo!$A:$A,Trab_Sectores_productivos!$A4),2)</f>
        <v>2.06</v>
      </c>
      <c r="S4" s="340">
        <f>ROUND(SUMIFS(Trabajo!$P:$P,Trabajo!$E:$E,Trab_Sectores_productivos!DT$1,Trabajo!$C:$C,Trab_Sectores_productivos!$C4,Trabajo!$A:$A,Trab_Sectores_productivos!$A4),2)</f>
        <v>3.58</v>
      </c>
      <c r="T4" s="341">
        <f>ROUND(SUMIFS(Trabajo!$Q:$Q,Trabajo!$E:$E,Trab_Sectores_productivos!DF$1,Trabajo!$C:$C,Trab_Sectores_productivos!$C4,Trabajo!$A:$A,Trab_Sectores_productivos!$A4),2)</f>
        <v>11.88</v>
      </c>
      <c r="U4" s="341">
        <f>ROUND(SUMIFS(Trabajo!$Q:$Q,Trabajo!$E:$E,Trab_Sectores_productivos!DG$1,Trabajo!$C:$C,Trab_Sectores_productivos!$C4,Trabajo!$A:$A,Trab_Sectores_productivos!$A4),2)</f>
        <v>0.43</v>
      </c>
      <c r="V4" s="341">
        <f>ROUND(SUMIFS(Trabajo!$Q:$Q,Trabajo!$E:$E,Trab_Sectores_productivos!DH$1,Trabajo!$C:$C,Trab_Sectores_productivos!$C4,Trabajo!$A:$A,Trab_Sectores_productivos!$A4),2)</f>
        <v>2.13</v>
      </c>
      <c r="W4" s="341">
        <f>ROUND(SUMIFS(Trabajo!$Q:$Q,Trabajo!$E:$E,Trab_Sectores_productivos!DI$1,Trabajo!$C:$C,Trab_Sectores_productivos!$C4,Trabajo!$A:$A,Trab_Sectores_productivos!$A4),2)</f>
        <v>2.72</v>
      </c>
      <c r="X4" s="341">
        <f>ROUND(SUMIFS(Trabajo!$Q:$Q,Trabajo!$E:$E,Trab_Sectores_productivos!DJ$1,Trabajo!$C:$C,Trab_Sectores_productivos!$C4,Trabajo!$A:$A,Trab_Sectores_productivos!$A4),2)</f>
        <v>2.04</v>
      </c>
      <c r="Y4" s="341">
        <f>ROUND(SUMIFS(Trabajo!$Q:$Q,Trabajo!$E:$E,Trab_Sectores_productivos!DK$1,Trabajo!$C:$C,Trab_Sectores_productivos!$C4,Trabajo!$A:$A,Trab_Sectores_productivos!$A4),2)</f>
        <v>5.18</v>
      </c>
      <c r="Z4" s="341">
        <f>ROUND(SUMIFS(Trabajo!$Q:$Q,Trabajo!$E:$E,Trab_Sectores_productivos!DL$1,Trabajo!$C:$C,Trab_Sectores_productivos!$C4,Trabajo!$A:$A,Trab_Sectores_productivos!$A4),2)</f>
        <v>12.24</v>
      </c>
      <c r="AA4" s="341">
        <f>ROUND(SUMIFS(Trabajo!$Q:$Q,Trabajo!$E:$E,Trab_Sectores_productivos!DM$1,Trabajo!$C:$C,Trab_Sectores_productivos!$C4,Trabajo!$A:$A,Trab_Sectores_productivos!$A4),2)</f>
        <v>52.11</v>
      </c>
      <c r="AB4" s="341">
        <f>ROUND(SUMIFS(Trabajo!$Q:$Q,Trabajo!$E:$E,Trab_Sectores_productivos!DN$1,Trabajo!$C:$C,Trab_Sectores_productivos!$C4,Trabajo!$A:$A,Trab_Sectores_productivos!$A4),2)</f>
        <v>4.3600000000000003</v>
      </c>
      <c r="AC4" s="341">
        <f>ROUND(SUMIFS(Trabajo!$Q:$Q,Trabajo!$E:$E,Trab_Sectores_productivos!DO$1,Trabajo!$C:$C,Trab_Sectores_productivos!$C4,Trabajo!$A:$A,Trab_Sectores_productivos!$A4),2)</f>
        <v>6.4</v>
      </c>
      <c r="AD4" s="341">
        <f>ROUND(SUMIFS(Trabajo!$Q:$Q,Trabajo!$E:$E,Trab_Sectores_productivos!DP$1,Trabajo!$C:$C,Trab_Sectores_productivos!$C4,Trabajo!$A:$A,Trab_Sectores_productivos!$A4),2)</f>
        <v>6.54</v>
      </c>
      <c r="AE4" s="341">
        <f>ROUND(SUMIFS(Trabajo!$Q:$Q,Trabajo!$E:$E,Trab_Sectores_productivos!DQ$1,Trabajo!$C:$C,Trab_Sectores_productivos!$C4,Trabajo!$A:$A,Trab_Sectores_productivos!$A4),2)</f>
        <v>2.71</v>
      </c>
      <c r="AF4" s="341">
        <f>ROUND(SUMIFS(Trabajo!$Q:$Q,Trabajo!$E:$E,Trab_Sectores_productivos!DR$1,Trabajo!$C:$C,Trab_Sectores_productivos!$C4,Trabajo!$A:$A,Trab_Sectores_productivos!$A4),2)</f>
        <v>5.51</v>
      </c>
      <c r="AG4" s="341">
        <f>ROUND(SUMIFS(Trabajo!$Q:$Q,Trabajo!$E:$E,Trab_Sectores_productivos!DS$1,Trabajo!$C:$C,Trab_Sectores_productivos!$C4,Trabajo!$A:$A,Trab_Sectores_productivos!$A4),2)</f>
        <v>0.92</v>
      </c>
      <c r="AH4" s="341">
        <f>ROUND(SUMIFS(Trabajo!$Q:$Q,Trabajo!$E:$E,Trab_Sectores_productivos!DT$1,Trabajo!$C:$C,Trab_Sectores_productivos!$C4,Trabajo!$A:$A,Trab_Sectores_productivos!$A4),2)</f>
        <v>1.59</v>
      </c>
      <c r="AI4" s="340">
        <f>ROUND(SUMIFS(Trabajo!$R:$R,Trabajo!$E:$E,Trab_Sectores_productivos!DF$1,Trabajo!$C:$C,Trab_Sectores_productivos!$C4,Trabajo!$A:$A,Trab_Sectores_productivos!$A4),2)</f>
        <v>10.81</v>
      </c>
      <c r="AJ4" s="340">
        <f>ROUND(SUMIFS(Trabajo!$R:$R,Trabajo!$E:$E,Trab_Sectores_productivos!DG$1,Trabajo!$C:$C,Trab_Sectores_productivos!$C4,Trabajo!$A:$A,Trab_Sectores_productivos!$A4),2)</f>
        <v>0.39</v>
      </c>
      <c r="AK4" s="340">
        <f>ROUND(SUMIFS(Trabajo!$R:$R,Trabajo!$E:$E,Trab_Sectores_productivos!DH$1,Trabajo!$C:$C,Trab_Sectores_productivos!$C4,Trabajo!$A:$A,Trab_Sectores_productivos!$A4),2)</f>
        <v>1.94</v>
      </c>
      <c r="AL4" s="340">
        <f>ROUND(SUMIFS(Trabajo!$R:$R,Trabajo!$E:$E,Trab_Sectores_productivos!DI$1,Trabajo!$C:$C,Trab_Sectores_productivos!$C4,Trabajo!$A:$A,Trab_Sectores_productivos!$A4),2)</f>
        <v>2.48</v>
      </c>
      <c r="AM4" s="340">
        <f>ROUND(SUMIFS(Trabajo!$R:$R,Trabajo!$E:$E,Trab_Sectores_productivos!DJ$1,Trabajo!$C:$C,Trab_Sectores_productivos!$C4,Trabajo!$A:$A,Trab_Sectores_productivos!$A4),2)</f>
        <v>1.86</v>
      </c>
      <c r="AN4" s="340">
        <f>ROUND(SUMIFS(Trabajo!$R:$R,Trabajo!$E:$E,Trab_Sectores_productivos!DK$1,Trabajo!$C:$C,Trab_Sectores_productivos!$C4,Trabajo!$A:$A,Trab_Sectores_productivos!$A4),2)</f>
        <v>4.71</v>
      </c>
      <c r="AO4" s="340">
        <f>ROUND(SUMIFS(Trabajo!$R:$R,Trabajo!$E:$E,Trab_Sectores_productivos!DL$1,Trabajo!$C:$C,Trab_Sectores_productivos!$C4,Trabajo!$A:$A,Trab_Sectores_productivos!$A4),2)</f>
        <v>11.14</v>
      </c>
      <c r="AP4" s="340">
        <f>ROUND(SUMIFS(Trabajo!$R:$R,Trabajo!$E:$E,Trab_Sectores_productivos!DM$1,Trabajo!$C:$C,Trab_Sectores_productivos!$C4,Trabajo!$A:$A,Trab_Sectores_productivos!$A4),2)</f>
        <v>47.44</v>
      </c>
      <c r="AQ4" s="340">
        <f>ROUND(SUMIFS(Trabajo!$R:$R,Trabajo!$E:$E,Trab_Sectores_productivos!DN$1,Trabajo!$C:$C,Trab_Sectores_productivos!$C4,Trabajo!$A:$A,Trab_Sectores_productivos!$A4),2)</f>
        <v>3.97</v>
      </c>
      <c r="AR4" s="340">
        <f>ROUND(SUMIFS(Trabajo!$R:$R,Trabajo!$E:$E,Trab_Sectores_productivos!DO$1,Trabajo!$C:$C,Trab_Sectores_productivos!$C4,Trabajo!$A:$A,Trab_Sectores_productivos!$A4),2)</f>
        <v>5.83</v>
      </c>
      <c r="AS4" s="340">
        <f>ROUND(SUMIFS(Trabajo!$R:$R,Trabajo!$E:$E,Trab_Sectores_productivos!DP$1,Trabajo!$C:$C,Trab_Sectores_productivos!$C4,Trabajo!$A:$A,Trab_Sectores_productivos!$A4),2)</f>
        <v>5.95</v>
      </c>
      <c r="AT4" s="340">
        <f>ROUND(SUMIFS(Trabajo!$R:$R,Trabajo!$E:$E,Trab_Sectores_productivos!DQ$1,Trabajo!$C:$C,Trab_Sectores_productivos!$C4,Trabajo!$A:$A,Trab_Sectores_productivos!$A4),2)</f>
        <v>2.4700000000000002</v>
      </c>
      <c r="AU4" s="340">
        <f>ROUND(SUMIFS(Trabajo!$R:$R,Trabajo!$E:$E,Trab_Sectores_productivos!DR$1,Trabajo!$C:$C,Trab_Sectores_productivos!$C4,Trabajo!$A:$A,Trab_Sectores_productivos!$A4),2)</f>
        <v>5.0199999999999996</v>
      </c>
      <c r="AV4" s="340">
        <f>ROUND(SUMIFS(Trabajo!$R:$R,Trabajo!$E:$E,Trab_Sectores_productivos!DS$1,Trabajo!$C:$C,Trab_Sectores_productivos!$C4,Trabajo!$A:$A,Trab_Sectores_productivos!$A4),2)</f>
        <v>0.83</v>
      </c>
      <c r="AW4" s="340">
        <f>ROUND(SUMIFS(Trabajo!$R:$R,Trabajo!$E:$E,Trab_Sectores_productivos!DT$1,Trabajo!$C:$C,Trab_Sectores_productivos!$C4,Trabajo!$A:$A,Trab_Sectores_productivos!$A4),2)</f>
        <v>1.45</v>
      </c>
      <c r="AX4" s="341">
        <f>ROUND(SUMIFS(Trabajo!$S:$S,Trabajo!$E:$E,Trab_Sectores_productivos!DF$1,Trabajo!$C:$C,Trab_Sectores_productivos!$C4,Trabajo!$A:$A,Trab_Sectores_productivos!$A4),2)</f>
        <v>0.5</v>
      </c>
      <c r="AY4" s="341">
        <f>ROUND(SUMIFS(Trabajo!$S:$S,Trabajo!$E:$E,Trab_Sectores_productivos!DG$1,Trabajo!$C:$C,Trab_Sectores_productivos!$C4,Trabajo!$A:$A,Trab_Sectores_productivos!$A4),2)</f>
        <v>0.02</v>
      </c>
      <c r="AZ4" s="341">
        <f>ROUND(SUMIFS(Trabajo!$S:$S,Trabajo!$E:$E,Trab_Sectores_productivos!DH$1,Trabajo!$C:$C,Trab_Sectores_productivos!$C4,Trabajo!$A:$A,Trab_Sectores_productivos!$A4),2)</f>
        <v>0.09</v>
      </c>
      <c r="BA4" s="341">
        <f>ROUND(SUMIFS(Trabajo!$S:$S,Trabajo!$E:$E,Trab_Sectores_productivos!DI$1,Trabajo!$C:$C,Trab_Sectores_productivos!$C4,Trabajo!$A:$A,Trab_Sectores_productivos!$A4),2)</f>
        <v>0.11</v>
      </c>
      <c r="BB4" s="341">
        <f>ROUND(SUMIFS(Trabajo!$S:$S,Trabajo!$E:$E,Trab_Sectores_productivos!DJ$1,Trabajo!$C:$C,Trab_Sectores_productivos!$C4,Trabajo!$A:$A,Trab_Sectores_productivos!$A4),2)</f>
        <v>0.09</v>
      </c>
      <c r="BC4" s="341">
        <f>ROUND(SUMIFS(Trabajo!$S:$S,Trabajo!$E:$E,Trab_Sectores_productivos!DK$1,Trabajo!$C:$C,Trab_Sectores_productivos!$C4,Trabajo!$A:$A,Trab_Sectores_productivos!$A4),2)</f>
        <v>0.22</v>
      </c>
      <c r="BD4" s="341">
        <f>ROUND(SUMIFS(Trabajo!$S:$S,Trabajo!$E:$E,Trab_Sectores_productivos!DL$1,Trabajo!$C:$C,Trab_Sectores_productivos!$C4,Trabajo!$A:$A,Trab_Sectores_productivos!$A4),2)</f>
        <v>0.51</v>
      </c>
      <c r="BE4" s="341">
        <f>ROUND(SUMIFS(Trabajo!$S:$S,Trabajo!$E:$E,Trab_Sectores_productivos!DM$1,Trabajo!$C:$C,Trab_Sectores_productivos!$C4,Trabajo!$A:$A,Trab_Sectores_productivos!$A4),2)</f>
        <v>2.19</v>
      </c>
      <c r="BF4" s="341">
        <f>ROUND(SUMIFS(Trabajo!$S:$S,Trabajo!$E:$E,Trab_Sectores_productivos!DN$1,Trabajo!$C:$C,Trab_Sectores_productivos!$C4,Trabajo!$A:$A,Trab_Sectores_productivos!$A4),2)</f>
        <v>0.18</v>
      </c>
      <c r="BG4" s="341">
        <f>ROUND(SUMIFS(Trabajo!$S:$S,Trabajo!$E:$E,Trab_Sectores_productivos!DO$1,Trabajo!$C:$C,Trab_Sectores_productivos!$C4,Trabajo!$A:$A,Trab_Sectores_productivos!$A4),2)</f>
        <v>0.27</v>
      </c>
      <c r="BH4" s="341">
        <f>ROUND(SUMIFS(Trabajo!$S:$S,Trabajo!$E:$E,Trab_Sectores_productivos!DP$1,Trabajo!$C:$C,Trab_Sectores_productivos!$C4,Trabajo!$A:$A,Trab_Sectores_productivos!$A4),2)</f>
        <v>0.27</v>
      </c>
      <c r="BI4" s="341">
        <f>ROUND(SUMIFS(Trabajo!$S:$S,Trabajo!$E:$E,Trab_Sectores_productivos!DQ$1,Trabajo!$C:$C,Trab_Sectores_productivos!$C4,Trabajo!$A:$A,Trab_Sectores_productivos!$A4),2)</f>
        <v>0.11</v>
      </c>
      <c r="BJ4" s="341">
        <f>ROUND(SUMIFS(Trabajo!$S:$S,Trabajo!$E:$E,Trab_Sectores_productivos!DR$1,Trabajo!$C:$C,Trab_Sectores_productivos!$C4,Trabajo!$A:$A,Trab_Sectores_productivos!$A4),2)</f>
        <v>0.23</v>
      </c>
      <c r="BK4" s="341">
        <f>ROUND(SUMIFS(Trabajo!$S:$S,Trabajo!$E:$E,Trab_Sectores_productivos!DS$1,Trabajo!$C:$C,Trab_Sectores_productivos!$C4,Trabajo!$A:$A,Trab_Sectores_productivos!$A4),2)</f>
        <v>0.04</v>
      </c>
      <c r="BL4" s="341">
        <f>ROUND(SUMIFS(Trabajo!$S:$S,Trabajo!$E:$E,Trab_Sectores_productivos!DT$1,Trabajo!$C:$C,Trab_Sectores_productivos!$C4,Trabajo!$A:$A,Trab_Sectores_productivos!$A4),2)</f>
        <v>7.0000000000000007E-2</v>
      </c>
      <c r="BM4" s="340">
        <f>ROUND(SUMIFS(Trabajo!$T:$T,Trabajo!$E:$E,Trab_Sectores_productivos!DF$1,Trabajo!$C:$C,Trab_Sectores_productivos!$C4,Trabajo!$A:$A,Trab_Sectores_productivos!$A4),2)</f>
        <v>0.1</v>
      </c>
      <c r="BN4" s="340">
        <f>ROUND(SUMIFS(Trabajo!$T:$T,Trabajo!$E:$E,Trab_Sectores_productivos!DG$1,Trabajo!$C:$C,Trab_Sectores_productivos!$C4,Trabajo!$A:$A,Trab_Sectores_productivos!$A4),2)</f>
        <v>0</v>
      </c>
      <c r="BO4" s="340">
        <f>ROUND(SUMIFS(Trabajo!$T:$T,Trabajo!$E:$E,Trab_Sectores_productivos!DH$1,Trabajo!$C:$C,Trab_Sectores_productivos!$C4,Trabajo!$A:$A,Trab_Sectores_productivos!$A4),2)</f>
        <v>0.02</v>
      </c>
      <c r="BP4" s="340">
        <f>ROUND(SUMIFS(Trabajo!$T:$T,Trabajo!$E:$E,Trab_Sectores_productivos!DI$1,Trabajo!$C:$C,Trab_Sectores_productivos!$C4,Trabajo!$A:$A,Trab_Sectores_productivos!$A4),2)</f>
        <v>0.02</v>
      </c>
      <c r="BQ4" s="340">
        <f>ROUND(SUMIFS(Trabajo!$T:$T,Trabajo!$E:$E,Trab_Sectores_productivos!DJ$1,Trabajo!$C:$C,Trab_Sectores_productivos!$C4,Trabajo!$A:$A,Trab_Sectores_productivos!$A4),2)</f>
        <v>0.02</v>
      </c>
      <c r="BR4" s="340">
        <f>ROUND(SUMIFS(Trabajo!$T:$T,Trabajo!$E:$E,Trab_Sectores_productivos!DK$1,Trabajo!$C:$C,Trab_Sectores_productivos!$C4,Trabajo!$A:$A,Trab_Sectores_productivos!$A4),2)</f>
        <v>0.04</v>
      </c>
      <c r="BS4" s="340">
        <f>ROUND(SUMIFS(Trabajo!$T:$T,Trabajo!$E:$E,Trab_Sectores_productivos!DL$1,Trabajo!$C:$C,Trab_Sectores_productivos!$C4,Trabajo!$A:$A,Trab_Sectores_productivos!$A4),2)</f>
        <v>0.1</v>
      </c>
      <c r="BT4" s="340">
        <f>ROUND(SUMIFS(Trabajo!$T:$T,Trabajo!$E:$E,Trab_Sectores_productivos!DM$1,Trabajo!$C:$C,Trab_Sectores_productivos!$C4,Trabajo!$A:$A,Trab_Sectores_productivos!$A4),2)</f>
        <v>0.43</v>
      </c>
      <c r="BU4" s="340">
        <f>ROUND(SUMIFS(Trabajo!$T:$T,Trabajo!$E:$E,Trab_Sectores_productivos!DN$1,Trabajo!$C:$C,Trab_Sectores_productivos!$C4,Trabajo!$A:$A,Trab_Sectores_productivos!$A4),2)</f>
        <v>0.04</v>
      </c>
      <c r="BV4" s="340">
        <f>ROUND(SUMIFS(Trabajo!$T:$T,Trabajo!$E:$E,Trab_Sectores_productivos!DO$1,Trabajo!$C:$C,Trab_Sectores_productivos!$C4,Trabajo!$A:$A,Trab_Sectores_productivos!$A4),2)</f>
        <v>0.05</v>
      </c>
      <c r="BW4" s="340">
        <f>ROUND(SUMIFS(Trabajo!$T:$T,Trabajo!$E:$E,Trab_Sectores_productivos!DP$1,Trabajo!$C:$C,Trab_Sectores_productivos!$C4,Trabajo!$A:$A,Trab_Sectores_productivos!$A4),2)</f>
        <v>0.05</v>
      </c>
      <c r="BX4" s="340">
        <f>ROUND(SUMIFS(Trabajo!$T:$T,Trabajo!$E:$E,Trab_Sectores_productivos!DQ$1,Trabajo!$C:$C,Trab_Sectores_productivos!$C4,Trabajo!$A:$A,Trab_Sectores_productivos!$A4),2)</f>
        <v>0.02</v>
      </c>
      <c r="BY4" s="340">
        <f>ROUND(SUMIFS(Trabajo!$T:$T,Trabajo!$E:$E,Trab_Sectores_productivos!DR$1,Trabajo!$C:$C,Trab_Sectores_productivos!$C4,Trabajo!$A:$A,Trab_Sectores_productivos!$A4),2)</f>
        <v>0.05</v>
      </c>
      <c r="BZ4" s="340">
        <f>ROUND(SUMIFS(Trabajo!$T:$T,Trabajo!$E:$E,Trab_Sectores_productivos!DS$1,Trabajo!$C:$C,Trab_Sectores_productivos!$C4,Trabajo!$A:$A,Trab_Sectores_productivos!$A4),2)</f>
        <v>0.01</v>
      </c>
      <c r="CA4" s="340">
        <f>ROUND(SUMIFS(Trabajo!$T:$T,Trabajo!$E:$E,Trab_Sectores_productivos!DT$1,Trabajo!$C:$C,Trab_Sectores_productivos!$C4,Trabajo!$A:$A,Trab_Sectores_productivos!$A4),2)</f>
        <v>0.01</v>
      </c>
      <c r="CB4" s="341">
        <f>ROUND(SUMIFS(Trabajo!$U:$U,Trabajo!$E:$E,Trab_Sectores_productivos!DF$1,Trabajo!$C:$C,Trab_Sectores_productivos!$C4,Trabajo!$A:$A,Trab_Sectores_productivos!$A4),2)</f>
        <v>18.8</v>
      </c>
      <c r="CC4" s="341">
        <f>ROUND(SUMIFS(Trabajo!$U:$U,Trabajo!$E:$E,Trab_Sectores_productivos!DG$1,Trabajo!$C:$C,Trab_Sectores_productivos!$C4,Trabajo!$A:$A,Trab_Sectores_productivos!$A4),2)</f>
        <v>0.68</v>
      </c>
      <c r="CD4" s="341">
        <f>ROUND(SUMIFS(Trabajo!$U:$U,Trabajo!$E:$E,Trab_Sectores_productivos!DH$1,Trabajo!$C:$C,Trab_Sectores_productivos!$C4,Trabajo!$A:$A,Trab_Sectores_productivos!$A4),2)</f>
        <v>3.38</v>
      </c>
      <c r="CE4" s="341">
        <f>ROUND(SUMIFS(Trabajo!$U:$U,Trabajo!$E:$E,Trab_Sectores_productivos!DI$1,Trabajo!$C:$C,Trab_Sectores_productivos!$C4,Trabajo!$A:$A,Trab_Sectores_productivos!$A4),2)</f>
        <v>4.3</v>
      </c>
      <c r="CF4" s="341">
        <f>ROUND(SUMIFS(Trabajo!$U:$U,Trabajo!$E:$E,Trab_Sectores_productivos!DJ$1,Trabajo!$C:$C,Trab_Sectores_productivos!$C4,Trabajo!$A:$A,Trab_Sectores_productivos!$A4),2)</f>
        <v>3.23</v>
      </c>
      <c r="CG4" s="341">
        <f>ROUND(SUMIFS(Trabajo!$U:$U,Trabajo!$E:$E,Trab_Sectores_productivos!DK$1,Trabajo!$C:$C,Trab_Sectores_productivos!$C4,Trabajo!$A:$A,Trab_Sectores_productivos!$A4),2)</f>
        <v>8.1999999999999993</v>
      </c>
      <c r="CH4" s="341">
        <f>ROUND(SUMIFS(Trabajo!$U:$U,Trabajo!$E:$E,Trab_Sectores_productivos!DL$1,Trabajo!$C:$C,Trab_Sectores_productivos!$C4,Trabajo!$A:$A,Trab_Sectores_productivos!$A4),2)</f>
        <v>19.37</v>
      </c>
      <c r="CI4" s="341">
        <f>ROUND(SUMIFS(Trabajo!$U:$U,Trabajo!$E:$E,Trab_Sectores_productivos!DM$1,Trabajo!$C:$C,Trab_Sectores_productivos!$C4,Trabajo!$A:$A,Trab_Sectores_productivos!$A4),2)</f>
        <v>82.49</v>
      </c>
      <c r="CJ4" s="341">
        <f>ROUND(SUMIFS(Trabajo!$U:$U,Trabajo!$E:$E,Trab_Sectores_productivos!DN$1,Trabajo!$C:$C,Trab_Sectores_productivos!$C4,Trabajo!$A:$A,Trab_Sectores_productivos!$A4),2)</f>
        <v>6.91</v>
      </c>
      <c r="CK4" s="341">
        <f>ROUND(SUMIFS(Trabajo!$U:$U,Trabajo!$E:$E,Trab_Sectores_productivos!DO$1,Trabajo!$C:$C,Trab_Sectores_productivos!$C4,Trabajo!$A:$A,Trab_Sectores_productivos!$A4),2)</f>
        <v>10.130000000000001</v>
      </c>
      <c r="CL4" s="341">
        <f>ROUND(SUMIFS(Trabajo!$U:$U,Trabajo!$E:$E,Trab_Sectores_productivos!DP$1,Trabajo!$C:$C,Trab_Sectores_productivos!$C4,Trabajo!$A:$A,Trab_Sectores_productivos!$A4),2)</f>
        <v>10.35</v>
      </c>
      <c r="CM4" s="341">
        <f>ROUND(SUMIFS(Trabajo!$U:$U,Trabajo!$E:$E,Trab_Sectores_productivos!DQ$1,Trabajo!$C:$C,Trab_Sectores_productivos!$C4,Trabajo!$A:$A,Trab_Sectores_productivos!$A4),2)</f>
        <v>4.29</v>
      </c>
      <c r="CN4" s="341">
        <f>ROUND(SUMIFS(Trabajo!$U:$U,Trabajo!$E:$E,Trab_Sectores_productivos!DR$1,Trabajo!$C:$C,Trab_Sectores_productivos!$C4,Trabajo!$A:$A,Trab_Sectores_productivos!$A4),2)</f>
        <v>8.73</v>
      </c>
      <c r="CO4" s="341">
        <f>ROUND(SUMIFS(Trabajo!$U:$U,Trabajo!$E:$E,Trab_Sectores_productivos!DS$1,Trabajo!$C:$C,Trab_Sectores_productivos!$C4,Trabajo!$A:$A,Trab_Sectores_productivos!$A4),2)</f>
        <v>1.45</v>
      </c>
      <c r="CP4" s="341">
        <f>ROUND(SUMIFS(Trabajo!$U:$U,Trabajo!$E:$E,Trab_Sectores_productivos!DT$1,Trabajo!$C:$C,Trab_Sectores_productivos!$C4,Trabajo!$A:$A,Trab_Sectores_productivos!$A4),2)</f>
        <v>2.52</v>
      </c>
      <c r="CQ4" s="340">
        <f>ROUND(SUMIFS(Trabajo!$V:$V,Trabajo!$E:$E,Trab_Sectores_productivos!DF$1,Trabajo!$C:$C,Trab_Sectores_productivos!$C4,Trabajo!$A:$A,Trab_Sectores_productivos!$A4),2)</f>
        <v>1.84</v>
      </c>
      <c r="CR4" s="340">
        <f>ROUND(SUMIFS(Trabajo!$V:$V,Trabajo!$E:$E,Trab_Sectores_productivos!DG$1,Trabajo!$C:$C,Trab_Sectores_productivos!$C4,Trabajo!$A:$A,Trab_Sectores_productivos!$A4),2)</f>
        <v>7.0000000000000007E-2</v>
      </c>
      <c r="CS4" s="340">
        <f>ROUND(SUMIFS(Trabajo!$V:$V,Trabajo!$E:$E,Trab_Sectores_productivos!DH$1,Trabajo!$C:$C,Trab_Sectores_productivos!$C4,Trabajo!$A:$A,Trab_Sectores_productivos!$A4),2)</f>
        <v>0.33</v>
      </c>
      <c r="CT4" s="340">
        <f>ROUND(SUMIFS(Trabajo!$V:$V,Trabajo!$E:$E,Trab_Sectores_productivos!DI$1,Trabajo!$C:$C,Trab_Sectores_productivos!$C4,Trabajo!$A:$A,Trab_Sectores_productivos!$A4),2)</f>
        <v>0.42</v>
      </c>
      <c r="CU4" s="340">
        <f>ROUND(SUMIFS(Trabajo!$V:$V,Trabajo!$E:$E,Trab_Sectores_productivos!DJ$1,Trabajo!$C:$C,Trab_Sectores_productivos!$C4,Trabajo!$A:$A,Trab_Sectores_productivos!$A4),2)</f>
        <v>0.32</v>
      </c>
      <c r="CV4" s="340">
        <f>ROUND(SUMIFS(Trabajo!$V:$V,Trabajo!$E:$E,Trab_Sectores_productivos!DK$1,Trabajo!$C:$C,Trab_Sectores_productivos!$C4,Trabajo!$A:$A,Trab_Sectores_productivos!$A4),2)</f>
        <v>0.8</v>
      </c>
      <c r="CW4" s="340">
        <f>ROUND(SUMIFS(Trabajo!$V:$V,Trabajo!$E:$E,Trab_Sectores_productivos!DL$1,Trabajo!$C:$C,Trab_Sectores_productivos!$C4,Trabajo!$A:$A,Trab_Sectores_productivos!$A4),2)</f>
        <v>1.9</v>
      </c>
      <c r="CX4" s="340">
        <f>ROUND(SUMIFS(Trabajo!$V:$V,Trabajo!$E:$E,Trab_Sectores_productivos!DM$1,Trabajo!$C:$C,Trab_Sectores_productivos!$C4,Trabajo!$A:$A,Trab_Sectores_productivos!$A4),2)</f>
        <v>8.08</v>
      </c>
      <c r="CY4" s="340">
        <f>ROUND(SUMIFS(Trabajo!$V:$V,Trabajo!$E:$E,Trab_Sectores_productivos!DN$1,Trabajo!$C:$C,Trab_Sectores_productivos!$C4,Trabajo!$A:$A,Trab_Sectores_productivos!$A4),2)</f>
        <v>0.68</v>
      </c>
      <c r="CZ4" s="340">
        <f>ROUND(SUMIFS(Trabajo!$V:$V,Trabajo!$E:$E,Trab_Sectores_productivos!DO$1,Trabajo!$C:$C,Trab_Sectores_productivos!$C4,Trabajo!$A:$A,Trab_Sectores_productivos!$A4),2)</f>
        <v>0.99</v>
      </c>
      <c r="DA4" s="340">
        <f>ROUND(SUMIFS(Trabajo!$V:$V,Trabajo!$E:$E,Trab_Sectores_productivos!DP$1,Trabajo!$C:$C,Trab_Sectores_productivos!$C4,Trabajo!$A:$A,Trab_Sectores_productivos!$A4),2)</f>
        <v>1.01</v>
      </c>
      <c r="DB4" s="340">
        <f>ROUND(SUMIFS(Trabajo!$V:$V,Trabajo!$E:$E,Trab_Sectores_productivos!DQ$1,Trabajo!$C:$C,Trab_Sectores_productivos!$C4,Trabajo!$A:$A,Trab_Sectores_productivos!$A4),2)</f>
        <v>0.42</v>
      </c>
      <c r="DC4" s="340">
        <f>ROUND(SUMIFS(Trabajo!$V:$V,Trabajo!$E:$E,Trab_Sectores_productivos!DR$1,Trabajo!$C:$C,Trab_Sectores_productivos!$C4,Trabajo!$A:$A,Trab_Sectores_productivos!$A4),2)</f>
        <v>0.85</v>
      </c>
      <c r="DD4" s="340">
        <f>ROUND(SUMIFS(Trabajo!$V:$V,Trabajo!$E:$E,Trab_Sectores_productivos!DS$1,Trabajo!$C:$C,Trab_Sectores_productivos!$C4,Trabajo!$A:$A,Trab_Sectores_productivos!$A4),2)</f>
        <v>0.14000000000000001</v>
      </c>
      <c r="DE4" s="340">
        <f>ROUND(SUMIFS(Trabajo!$V:$V,Trabajo!$E:$E,Trab_Sectores_productivos!DT$1,Trabajo!$C:$C,Trab_Sectores_productivos!$C4,Trabajo!$A:$A,Trab_Sectores_productivos!$A4),2)</f>
        <v>0.25</v>
      </c>
      <c r="DF4" s="342" t="s">
        <v>381</v>
      </c>
      <c r="DG4" s="342" t="s">
        <v>381</v>
      </c>
      <c r="DH4" s="342" t="s">
        <v>381</v>
      </c>
      <c r="DI4" s="342" t="s">
        <v>381</v>
      </c>
      <c r="DJ4" s="342" t="s">
        <v>381</v>
      </c>
      <c r="DK4" s="342" t="s">
        <v>381</v>
      </c>
      <c r="DL4" s="342" t="s">
        <v>381</v>
      </c>
      <c r="DM4" s="342" t="s">
        <v>381</v>
      </c>
      <c r="DN4" s="342" t="s">
        <v>381</v>
      </c>
      <c r="DO4" s="342" t="s">
        <v>381</v>
      </c>
      <c r="DP4" s="342" t="s">
        <v>381</v>
      </c>
      <c r="DQ4" s="342" t="s">
        <v>381</v>
      </c>
      <c r="DR4" s="342" t="s">
        <v>381</v>
      </c>
      <c r="DS4" s="342" t="s">
        <v>381</v>
      </c>
      <c r="DT4" s="342" t="s">
        <v>381</v>
      </c>
    </row>
    <row r="5" spans="1:124">
      <c r="A5" s="137">
        <v>2013</v>
      </c>
      <c r="B5" s="137">
        <v>4</v>
      </c>
      <c r="C5" s="137" t="s">
        <v>122</v>
      </c>
      <c r="D5" s="137">
        <f>ROUND(SUMIFS(Trabajo!$W:$W,Trabajo!$E:$E,Trab_Sectores_productivos!DF$1,Trabajo!$C:$C,Trab_Sectores_productivos!$C5,Trabajo!$A:$A,Trab_Sectores_productivos!$A5),2)</f>
        <v>67.63</v>
      </c>
      <c r="E5" s="340">
        <f>ROUND(SUMIFS(Trabajo!$P:$P,Trabajo!$E:$E,Trab_Sectores_productivos!DF$1,Trabajo!$C:$C,Trab_Sectores_productivos!$C5,Trabajo!$A:$A,Trab_Sectores_productivos!$A5),2)</f>
        <v>25.54</v>
      </c>
      <c r="F5" s="340">
        <f>ROUND(SUMIFS(Trabajo!$P:$P,Trabajo!$E:$E,Trab_Sectores_productivos!DG$1,Trabajo!$C:$C,Trab_Sectores_productivos!$C5,Trabajo!$A:$A,Trab_Sectores_productivos!$A5),2)</f>
        <v>1.03</v>
      </c>
      <c r="G5" s="340">
        <f>ROUND(SUMIFS(Trabajo!$P:$P,Trabajo!$E:$E,Trab_Sectores_productivos!DH$1,Trabajo!$C:$C,Trab_Sectores_productivos!$C5,Trabajo!$A:$A,Trab_Sectores_productivos!$A5),2)</f>
        <v>5.1100000000000003</v>
      </c>
      <c r="H5" s="340">
        <f>ROUND(SUMIFS(Trabajo!$P:$P,Trabajo!$E:$E,Trab_Sectores_productivos!DI$1,Trabajo!$C:$C,Trab_Sectores_productivos!$C5,Trabajo!$A:$A,Trab_Sectores_productivos!$A5),2)</f>
        <v>6.59</v>
      </c>
      <c r="I5" s="340">
        <f>ROUND(SUMIFS(Trabajo!$P:$P,Trabajo!$E:$E,Trab_Sectores_productivos!DJ$1,Trabajo!$C:$C,Trab_Sectores_productivos!$C5,Trabajo!$A:$A,Trab_Sectores_productivos!$A5),2)</f>
        <v>4.22</v>
      </c>
      <c r="J5" s="340">
        <f>ROUND(SUMIFS(Trabajo!$P:$P,Trabajo!$E:$E,Trab_Sectores_productivos!DK$1,Trabajo!$C:$C,Trab_Sectores_productivos!$C5,Trabajo!$A:$A,Trab_Sectores_productivos!$A5),2)</f>
        <v>11.59</v>
      </c>
      <c r="K5" s="340">
        <f>ROUND(SUMIFS(Trabajo!$P:$P,Trabajo!$E:$E,Trab_Sectores_productivos!DL$1,Trabajo!$C:$C,Trab_Sectores_productivos!$C5,Trabajo!$A:$A,Trab_Sectores_productivos!$A5),2)</f>
        <v>26.19</v>
      </c>
      <c r="L5" s="340">
        <f>ROUND(SUMIFS(Trabajo!$P:$P,Trabajo!$E:$E,Trab_Sectores_productivos!DM$1,Trabajo!$C:$C,Trab_Sectores_productivos!$C5,Trabajo!$A:$A,Trab_Sectores_productivos!$A5),2)</f>
        <v>114.61</v>
      </c>
      <c r="M5" s="340">
        <f>ROUND(SUMIFS(Trabajo!$P:$P,Trabajo!$E:$E,Trab_Sectores_productivos!DN$1,Trabajo!$C:$C,Trab_Sectores_productivos!$C5,Trabajo!$A:$A,Trab_Sectores_productivos!$A5),2)</f>
        <v>10.33</v>
      </c>
      <c r="N5" s="340">
        <f>ROUND(SUMIFS(Trabajo!$P:$P,Trabajo!$E:$E,Trab_Sectores_productivos!DO$1,Trabajo!$C:$C,Trab_Sectores_productivos!$C5,Trabajo!$A:$A,Trab_Sectores_productivos!$A5),2)</f>
        <v>14.56</v>
      </c>
      <c r="O5" s="340">
        <f>ROUND(SUMIFS(Trabajo!$P:$P,Trabajo!$E:$E,Trab_Sectores_productivos!DP$1,Trabajo!$C:$C,Trab_Sectores_productivos!$C5,Trabajo!$A:$A,Trab_Sectores_productivos!$A5),2)</f>
        <v>15.79</v>
      </c>
      <c r="P5" s="340">
        <f>ROUND(SUMIFS(Trabajo!$P:$P,Trabajo!$E:$E,Trab_Sectores_productivos!DQ$1,Trabajo!$C:$C,Trab_Sectores_productivos!$C5,Trabajo!$A:$A,Trab_Sectores_productivos!$A5),2)</f>
        <v>6.01</v>
      </c>
      <c r="Q5" s="340">
        <f>ROUND(SUMIFS(Trabajo!$P:$P,Trabajo!$E:$E,Trab_Sectores_productivos!DR$1,Trabajo!$C:$C,Trab_Sectores_productivos!$C5,Trabajo!$A:$A,Trab_Sectores_productivos!$A5),2)</f>
        <v>11.84</v>
      </c>
      <c r="R5" s="340">
        <f>ROUND(SUMIFS(Trabajo!$P:$P,Trabajo!$E:$E,Trab_Sectores_productivos!DS$1,Trabajo!$C:$C,Trab_Sectores_productivos!$C5,Trabajo!$A:$A,Trab_Sectores_productivos!$A5),2)</f>
        <v>1.86</v>
      </c>
      <c r="S5" s="340">
        <f>ROUND(SUMIFS(Trabajo!$P:$P,Trabajo!$E:$E,Trab_Sectores_productivos!DT$1,Trabajo!$C:$C,Trab_Sectores_productivos!$C5,Trabajo!$A:$A,Trab_Sectores_productivos!$A5),2)</f>
        <v>3.63</v>
      </c>
      <c r="T5" s="341">
        <f>ROUND(SUMIFS(Trabajo!$Q:$Q,Trabajo!$E:$E,Trab_Sectores_productivos!DF$1,Trabajo!$C:$C,Trab_Sectores_productivos!$C5,Trabajo!$A:$A,Trab_Sectores_productivos!$A5),2)</f>
        <v>11.38</v>
      </c>
      <c r="U5" s="341">
        <f>ROUND(SUMIFS(Trabajo!$Q:$Q,Trabajo!$E:$E,Trab_Sectores_productivos!DG$1,Trabajo!$C:$C,Trab_Sectores_productivos!$C5,Trabajo!$A:$A,Trab_Sectores_productivos!$A5),2)</f>
        <v>0.46</v>
      </c>
      <c r="V5" s="341">
        <f>ROUND(SUMIFS(Trabajo!$Q:$Q,Trabajo!$E:$E,Trab_Sectores_productivos!DH$1,Trabajo!$C:$C,Trab_Sectores_productivos!$C5,Trabajo!$A:$A,Trab_Sectores_productivos!$A5),2)</f>
        <v>2.2799999999999998</v>
      </c>
      <c r="W5" s="341">
        <f>ROUND(SUMIFS(Trabajo!$Q:$Q,Trabajo!$E:$E,Trab_Sectores_productivos!DI$1,Trabajo!$C:$C,Trab_Sectores_productivos!$C5,Trabajo!$A:$A,Trab_Sectores_productivos!$A5),2)</f>
        <v>2.93</v>
      </c>
      <c r="X5" s="341">
        <f>ROUND(SUMIFS(Trabajo!$Q:$Q,Trabajo!$E:$E,Trab_Sectores_productivos!DJ$1,Trabajo!$C:$C,Trab_Sectores_productivos!$C5,Trabajo!$A:$A,Trab_Sectores_productivos!$A5),2)</f>
        <v>1.88</v>
      </c>
      <c r="Y5" s="341">
        <f>ROUND(SUMIFS(Trabajo!$Q:$Q,Trabajo!$E:$E,Trab_Sectores_productivos!DK$1,Trabajo!$C:$C,Trab_Sectores_productivos!$C5,Trabajo!$A:$A,Trab_Sectores_productivos!$A5),2)</f>
        <v>5.16</v>
      </c>
      <c r="Z5" s="341">
        <f>ROUND(SUMIFS(Trabajo!$Q:$Q,Trabajo!$E:$E,Trab_Sectores_productivos!DL$1,Trabajo!$C:$C,Trab_Sectores_productivos!$C5,Trabajo!$A:$A,Trab_Sectores_productivos!$A5),2)</f>
        <v>11.67</v>
      </c>
      <c r="AA5" s="341">
        <f>ROUND(SUMIFS(Trabajo!$Q:$Q,Trabajo!$E:$E,Trab_Sectores_productivos!DM$1,Trabajo!$C:$C,Trab_Sectores_productivos!$C5,Trabajo!$A:$A,Trab_Sectores_productivos!$A5),2)</f>
        <v>51.06</v>
      </c>
      <c r="AB5" s="341">
        <f>ROUND(SUMIFS(Trabajo!$Q:$Q,Trabajo!$E:$E,Trab_Sectores_productivos!DN$1,Trabajo!$C:$C,Trab_Sectores_productivos!$C5,Trabajo!$A:$A,Trab_Sectores_productivos!$A5),2)</f>
        <v>4.5999999999999996</v>
      </c>
      <c r="AC5" s="341">
        <f>ROUND(SUMIFS(Trabajo!$Q:$Q,Trabajo!$E:$E,Trab_Sectores_productivos!DO$1,Trabajo!$C:$C,Trab_Sectores_productivos!$C5,Trabajo!$A:$A,Trab_Sectores_productivos!$A5),2)</f>
        <v>6.49</v>
      </c>
      <c r="AD5" s="341">
        <f>ROUND(SUMIFS(Trabajo!$Q:$Q,Trabajo!$E:$E,Trab_Sectores_productivos!DP$1,Trabajo!$C:$C,Trab_Sectores_productivos!$C5,Trabajo!$A:$A,Trab_Sectores_productivos!$A5),2)</f>
        <v>7.04</v>
      </c>
      <c r="AE5" s="341">
        <f>ROUND(SUMIFS(Trabajo!$Q:$Q,Trabajo!$E:$E,Trab_Sectores_productivos!DQ$1,Trabajo!$C:$C,Trab_Sectores_productivos!$C5,Trabajo!$A:$A,Trab_Sectores_productivos!$A5),2)</f>
        <v>2.68</v>
      </c>
      <c r="AF5" s="341">
        <f>ROUND(SUMIFS(Trabajo!$Q:$Q,Trabajo!$E:$E,Trab_Sectores_productivos!DR$1,Trabajo!$C:$C,Trab_Sectores_productivos!$C5,Trabajo!$A:$A,Trab_Sectores_productivos!$A5),2)</f>
        <v>5.28</v>
      </c>
      <c r="AG5" s="341">
        <f>ROUND(SUMIFS(Trabajo!$Q:$Q,Trabajo!$E:$E,Trab_Sectores_productivos!DS$1,Trabajo!$C:$C,Trab_Sectores_productivos!$C5,Trabajo!$A:$A,Trab_Sectores_productivos!$A5),2)</f>
        <v>0.83</v>
      </c>
      <c r="AH5" s="341">
        <f>ROUND(SUMIFS(Trabajo!$Q:$Q,Trabajo!$E:$E,Trab_Sectores_productivos!DT$1,Trabajo!$C:$C,Trab_Sectores_productivos!$C5,Trabajo!$A:$A,Trab_Sectores_productivos!$A5),2)</f>
        <v>1.62</v>
      </c>
      <c r="AI5" s="340">
        <f>ROUND(SUMIFS(Trabajo!$R:$R,Trabajo!$E:$E,Trab_Sectores_productivos!DF$1,Trabajo!$C:$C,Trab_Sectores_productivos!$C5,Trabajo!$A:$A,Trab_Sectores_productivos!$A5),2)</f>
        <v>10.36</v>
      </c>
      <c r="AJ5" s="340">
        <f>ROUND(SUMIFS(Trabajo!$R:$R,Trabajo!$E:$E,Trab_Sectores_productivos!DG$1,Trabajo!$C:$C,Trab_Sectores_productivos!$C5,Trabajo!$A:$A,Trab_Sectores_productivos!$A5),2)</f>
        <v>0.42</v>
      </c>
      <c r="AK5" s="340">
        <f>ROUND(SUMIFS(Trabajo!$R:$R,Trabajo!$E:$E,Trab_Sectores_productivos!DH$1,Trabajo!$C:$C,Trab_Sectores_productivos!$C5,Trabajo!$A:$A,Trab_Sectores_productivos!$A5),2)</f>
        <v>2.0699999999999998</v>
      </c>
      <c r="AL5" s="340">
        <f>ROUND(SUMIFS(Trabajo!$R:$R,Trabajo!$E:$E,Trab_Sectores_productivos!DI$1,Trabajo!$C:$C,Trab_Sectores_productivos!$C5,Trabajo!$A:$A,Trab_Sectores_productivos!$A5),2)</f>
        <v>2.67</v>
      </c>
      <c r="AM5" s="340">
        <f>ROUND(SUMIFS(Trabajo!$R:$R,Trabajo!$E:$E,Trab_Sectores_productivos!DJ$1,Trabajo!$C:$C,Trab_Sectores_productivos!$C5,Trabajo!$A:$A,Trab_Sectores_productivos!$A5),2)</f>
        <v>1.71</v>
      </c>
      <c r="AN5" s="340">
        <f>ROUND(SUMIFS(Trabajo!$R:$R,Trabajo!$E:$E,Trab_Sectores_productivos!DK$1,Trabajo!$C:$C,Trab_Sectores_productivos!$C5,Trabajo!$A:$A,Trab_Sectores_productivos!$A5),2)</f>
        <v>4.7</v>
      </c>
      <c r="AO5" s="340">
        <f>ROUND(SUMIFS(Trabajo!$R:$R,Trabajo!$E:$E,Trab_Sectores_productivos!DL$1,Trabajo!$C:$C,Trab_Sectores_productivos!$C5,Trabajo!$A:$A,Trab_Sectores_productivos!$A5),2)</f>
        <v>10.62</v>
      </c>
      <c r="AP5" s="340">
        <f>ROUND(SUMIFS(Trabajo!$R:$R,Trabajo!$E:$E,Trab_Sectores_productivos!DM$1,Trabajo!$C:$C,Trab_Sectores_productivos!$C5,Trabajo!$A:$A,Trab_Sectores_productivos!$A5),2)</f>
        <v>46.48</v>
      </c>
      <c r="AQ5" s="340">
        <f>ROUND(SUMIFS(Trabajo!$R:$R,Trabajo!$E:$E,Trab_Sectores_productivos!DN$1,Trabajo!$C:$C,Trab_Sectores_productivos!$C5,Trabajo!$A:$A,Trab_Sectores_productivos!$A5),2)</f>
        <v>4.1900000000000004</v>
      </c>
      <c r="AR5" s="340">
        <f>ROUND(SUMIFS(Trabajo!$R:$R,Trabajo!$E:$E,Trab_Sectores_productivos!DO$1,Trabajo!$C:$C,Trab_Sectores_productivos!$C5,Trabajo!$A:$A,Trab_Sectores_productivos!$A5),2)</f>
        <v>5.9</v>
      </c>
      <c r="AS5" s="340">
        <f>ROUND(SUMIFS(Trabajo!$R:$R,Trabajo!$E:$E,Trab_Sectores_productivos!DP$1,Trabajo!$C:$C,Trab_Sectores_productivos!$C5,Trabajo!$A:$A,Trab_Sectores_productivos!$A5),2)</f>
        <v>6.4</v>
      </c>
      <c r="AT5" s="340">
        <f>ROUND(SUMIFS(Trabajo!$R:$R,Trabajo!$E:$E,Trab_Sectores_productivos!DQ$1,Trabajo!$C:$C,Trab_Sectores_productivos!$C5,Trabajo!$A:$A,Trab_Sectores_productivos!$A5),2)</f>
        <v>2.44</v>
      </c>
      <c r="AU5" s="340">
        <f>ROUND(SUMIFS(Trabajo!$R:$R,Trabajo!$E:$E,Trab_Sectores_productivos!DR$1,Trabajo!$C:$C,Trab_Sectores_productivos!$C5,Trabajo!$A:$A,Trab_Sectores_productivos!$A5),2)</f>
        <v>4.8</v>
      </c>
      <c r="AV5" s="340">
        <f>ROUND(SUMIFS(Trabajo!$R:$R,Trabajo!$E:$E,Trab_Sectores_productivos!DS$1,Trabajo!$C:$C,Trab_Sectores_productivos!$C5,Trabajo!$A:$A,Trab_Sectores_productivos!$A5),2)</f>
        <v>0.76</v>
      </c>
      <c r="AW5" s="340">
        <f>ROUND(SUMIFS(Trabajo!$R:$R,Trabajo!$E:$E,Trab_Sectores_productivos!DT$1,Trabajo!$C:$C,Trab_Sectores_productivos!$C5,Trabajo!$A:$A,Trab_Sectores_productivos!$A5),2)</f>
        <v>1.47</v>
      </c>
      <c r="AX5" s="341">
        <f>ROUND(SUMIFS(Trabajo!$S:$S,Trabajo!$E:$E,Trab_Sectores_productivos!DF$1,Trabajo!$C:$C,Trab_Sectores_productivos!$C5,Trabajo!$A:$A,Trab_Sectores_productivos!$A5),2)</f>
        <v>0.48</v>
      </c>
      <c r="AY5" s="341">
        <f>ROUND(SUMIFS(Trabajo!$S:$S,Trabajo!$E:$E,Trab_Sectores_productivos!DG$1,Trabajo!$C:$C,Trab_Sectores_productivos!$C5,Trabajo!$A:$A,Trab_Sectores_productivos!$A5),2)</f>
        <v>0.02</v>
      </c>
      <c r="AZ5" s="341">
        <f>ROUND(SUMIFS(Trabajo!$S:$S,Trabajo!$E:$E,Trab_Sectores_productivos!DH$1,Trabajo!$C:$C,Trab_Sectores_productivos!$C5,Trabajo!$A:$A,Trab_Sectores_productivos!$A5),2)</f>
        <v>0.1</v>
      </c>
      <c r="BA5" s="341">
        <f>ROUND(SUMIFS(Trabajo!$S:$S,Trabajo!$E:$E,Trab_Sectores_productivos!DI$1,Trabajo!$C:$C,Trab_Sectores_productivos!$C5,Trabajo!$A:$A,Trab_Sectores_productivos!$A5),2)</f>
        <v>0.12</v>
      </c>
      <c r="BB5" s="341">
        <f>ROUND(SUMIFS(Trabajo!$S:$S,Trabajo!$E:$E,Trab_Sectores_productivos!DJ$1,Trabajo!$C:$C,Trab_Sectores_productivos!$C5,Trabajo!$A:$A,Trab_Sectores_productivos!$A5),2)</f>
        <v>0.08</v>
      </c>
      <c r="BC5" s="341">
        <f>ROUND(SUMIFS(Trabajo!$S:$S,Trabajo!$E:$E,Trab_Sectores_productivos!DK$1,Trabajo!$C:$C,Trab_Sectores_productivos!$C5,Trabajo!$A:$A,Trab_Sectores_productivos!$A5),2)</f>
        <v>0.22</v>
      </c>
      <c r="BD5" s="341">
        <f>ROUND(SUMIFS(Trabajo!$S:$S,Trabajo!$E:$E,Trab_Sectores_productivos!DL$1,Trabajo!$C:$C,Trab_Sectores_productivos!$C5,Trabajo!$A:$A,Trab_Sectores_productivos!$A5),2)</f>
        <v>0.49</v>
      </c>
      <c r="BE5" s="341">
        <f>ROUND(SUMIFS(Trabajo!$S:$S,Trabajo!$E:$E,Trab_Sectores_productivos!DM$1,Trabajo!$C:$C,Trab_Sectores_productivos!$C5,Trabajo!$A:$A,Trab_Sectores_productivos!$A5),2)</f>
        <v>2.15</v>
      </c>
      <c r="BF5" s="341">
        <f>ROUND(SUMIFS(Trabajo!$S:$S,Trabajo!$E:$E,Trab_Sectores_productivos!DN$1,Trabajo!$C:$C,Trab_Sectores_productivos!$C5,Trabajo!$A:$A,Trab_Sectores_productivos!$A5),2)</f>
        <v>0.19</v>
      </c>
      <c r="BG5" s="341">
        <f>ROUND(SUMIFS(Trabajo!$S:$S,Trabajo!$E:$E,Trab_Sectores_productivos!DO$1,Trabajo!$C:$C,Trab_Sectores_productivos!$C5,Trabajo!$A:$A,Trab_Sectores_productivos!$A5),2)</f>
        <v>0.27</v>
      </c>
      <c r="BH5" s="341">
        <f>ROUND(SUMIFS(Trabajo!$S:$S,Trabajo!$E:$E,Trab_Sectores_productivos!DP$1,Trabajo!$C:$C,Trab_Sectores_productivos!$C5,Trabajo!$A:$A,Trab_Sectores_productivos!$A5),2)</f>
        <v>0.3</v>
      </c>
      <c r="BI5" s="341">
        <f>ROUND(SUMIFS(Trabajo!$S:$S,Trabajo!$E:$E,Trab_Sectores_productivos!DQ$1,Trabajo!$C:$C,Trab_Sectores_productivos!$C5,Trabajo!$A:$A,Trab_Sectores_productivos!$A5),2)</f>
        <v>0.11</v>
      </c>
      <c r="BJ5" s="341">
        <f>ROUND(SUMIFS(Trabajo!$S:$S,Trabajo!$E:$E,Trab_Sectores_productivos!DR$1,Trabajo!$C:$C,Trab_Sectores_productivos!$C5,Trabajo!$A:$A,Trab_Sectores_productivos!$A5),2)</f>
        <v>0.22</v>
      </c>
      <c r="BK5" s="341">
        <f>ROUND(SUMIFS(Trabajo!$S:$S,Trabajo!$E:$E,Trab_Sectores_productivos!DS$1,Trabajo!$C:$C,Trab_Sectores_productivos!$C5,Trabajo!$A:$A,Trab_Sectores_productivos!$A5),2)</f>
        <v>0.03</v>
      </c>
      <c r="BL5" s="341">
        <f>ROUND(SUMIFS(Trabajo!$S:$S,Trabajo!$E:$E,Trab_Sectores_productivos!DT$1,Trabajo!$C:$C,Trab_Sectores_productivos!$C5,Trabajo!$A:$A,Trab_Sectores_productivos!$A5),2)</f>
        <v>7.0000000000000007E-2</v>
      </c>
      <c r="BM5" s="340">
        <f>ROUND(SUMIFS(Trabajo!$T:$T,Trabajo!$E:$E,Trab_Sectores_productivos!DF$1,Trabajo!$C:$C,Trab_Sectores_productivos!$C5,Trabajo!$A:$A,Trab_Sectores_productivos!$A5),2)</f>
        <v>0.09</v>
      </c>
      <c r="BN5" s="340">
        <f>ROUND(SUMIFS(Trabajo!$T:$T,Trabajo!$E:$E,Trab_Sectores_productivos!DG$1,Trabajo!$C:$C,Trab_Sectores_productivos!$C5,Trabajo!$A:$A,Trab_Sectores_productivos!$A5),2)</f>
        <v>0</v>
      </c>
      <c r="BO5" s="340">
        <f>ROUND(SUMIFS(Trabajo!$T:$T,Trabajo!$E:$E,Trab_Sectores_productivos!DH$1,Trabajo!$C:$C,Trab_Sectores_productivos!$C5,Trabajo!$A:$A,Trab_Sectores_productivos!$A5),2)</f>
        <v>0.02</v>
      </c>
      <c r="BP5" s="340">
        <f>ROUND(SUMIFS(Trabajo!$T:$T,Trabajo!$E:$E,Trab_Sectores_productivos!DI$1,Trabajo!$C:$C,Trab_Sectores_productivos!$C5,Trabajo!$A:$A,Trab_Sectores_productivos!$A5),2)</f>
        <v>0.02</v>
      </c>
      <c r="BQ5" s="340">
        <f>ROUND(SUMIFS(Trabajo!$T:$T,Trabajo!$E:$E,Trab_Sectores_productivos!DJ$1,Trabajo!$C:$C,Trab_Sectores_productivos!$C5,Trabajo!$A:$A,Trab_Sectores_productivos!$A5),2)</f>
        <v>0.02</v>
      </c>
      <c r="BR5" s="340">
        <f>ROUND(SUMIFS(Trabajo!$T:$T,Trabajo!$E:$E,Trab_Sectores_productivos!DK$1,Trabajo!$C:$C,Trab_Sectores_productivos!$C5,Trabajo!$A:$A,Trab_Sectores_productivos!$A5),2)</f>
        <v>0.04</v>
      </c>
      <c r="BS5" s="340">
        <f>ROUND(SUMIFS(Trabajo!$T:$T,Trabajo!$E:$E,Trab_Sectores_productivos!DL$1,Trabajo!$C:$C,Trab_Sectores_productivos!$C5,Trabajo!$A:$A,Trab_Sectores_productivos!$A5),2)</f>
        <v>0.1</v>
      </c>
      <c r="BT5" s="340">
        <f>ROUND(SUMIFS(Trabajo!$T:$T,Trabajo!$E:$E,Trab_Sectores_productivos!DM$1,Trabajo!$C:$C,Trab_Sectores_productivos!$C5,Trabajo!$A:$A,Trab_Sectores_productivos!$A5),2)</f>
        <v>0.42</v>
      </c>
      <c r="BU5" s="340">
        <f>ROUND(SUMIFS(Trabajo!$T:$T,Trabajo!$E:$E,Trab_Sectores_productivos!DN$1,Trabajo!$C:$C,Trab_Sectores_productivos!$C5,Trabajo!$A:$A,Trab_Sectores_productivos!$A5),2)</f>
        <v>0.04</v>
      </c>
      <c r="BV5" s="340">
        <f>ROUND(SUMIFS(Trabajo!$T:$T,Trabajo!$E:$E,Trab_Sectores_productivos!DO$1,Trabajo!$C:$C,Trab_Sectores_productivos!$C5,Trabajo!$A:$A,Trab_Sectores_productivos!$A5),2)</f>
        <v>0.05</v>
      </c>
      <c r="BW5" s="340">
        <f>ROUND(SUMIFS(Trabajo!$T:$T,Trabajo!$E:$E,Trab_Sectores_productivos!DP$1,Trabajo!$C:$C,Trab_Sectores_productivos!$C5,Trabajo!$A:$A,Trab_Sectores_productivos!$A5),2)</f>
        <v>0.06</v>
      </c>
      <c r="BX5" s="340">
        <f>ROUND(SUMIFS(Trabajo!$T:$T,Trabajo!$E:$E,Trab_Sectores_productivos!DQ$1,Trabajo!$C:$C,Trab_Sectores_productivos!$C5,Trabajo!$A:$A,Trab_Sectores_productivos!$A5),2)</f>
        <v>0.02</v>
      </c>
      <c r="BY5" s="340">
        <f>ROUND(SUMIFS(Trabajo!$T:$T,Trabajo!$E:$E,Trab_Sectores_productivos!DR$1,Trabajo!$C:$C,Trab_Sectores_productivos!$C5,Trabajo!$A:$A,Trab_Sectores_productivos!$A5),2)</f>
        <v>0.04</v>
      </c>
      <c r="BZ5" s="340">
        <f>ROUND(SUMIFS(Trabajo!$T:$T,Trabajo!$E:$E,Trab_Sectores_productivos!DS$1,Trabajo!$C:$C,Trab_Sectores_productivos!$C5,Trabajo!$A:$A,Trab_Sectores_productivos!$A5),2)</f>
        <v>0.01</v>
      </c>
      <c r="CA5" s="340">
        <f>ROUND(SUMIFS(Trabajo!$T:$T,Trabajo!$E:$E,Trab_Sectores_productivos!DT$1,Trabajo!$C:$C,Trab_Sectores_productivos!$C5,Trabajo!$A:$A,Trab_Sectores_productivos!$A5),2)</f>
        <v>0.01</v>
      </c>
      <c r="CB5" s="341">
        <f>ROUND(SUMIFS(Trabajo!$U:$U,Trabajo!$E:$E,Trab_Sectores_productivos!DF$1,Trabajo!$C:$C,Trab_Sectores_productivos!$C5,Trabajo!$A:$A,Trab_Sectores_productivos!$A5),2)</f>
        <v>18.010000000000002</v>
      </c>
      <c r="CC5" s="341">
        <f>ROUND(SUMIFS(Trabajo!$U:$U,Trabajo!$E:$E,Trab_Sectores_productivos!DG$1,Trabajo!$C:$C,Trab_Sectores_productivos!$C5,Trabajo!$A:$A,Trab_Sectores_productivos!$A5),2)</f>
        <v>0.72</v>
      </c>
      <c r="CD5" s="341">
        <f>ROUND(SUMIFS(Trabajo!$U:$U,Trabajo!$E:$E,Trab_Sectores_productivos!DH$1,Trabajo!$C:$C,Trab_Sectores_productivos!$C5,Trabajo!$A:$A,Trab_Sectores_productivos!$A5),2)</f>
        <v>3.6</v>
      </c>
      <c r="CE5" s="341">
        <f>ROUND(SUMIFS(Trabajo!$U:$U,Trabajo!$E:$E,Trab_Sectores_productivos!DI$1,Trabajo!$C:$C,Trab_Sectores_productivos!$C5,Trabajo!$A:$A,Trab_Sectores_productivos!$A5),2)</f>
        <v>4.6399999999999997</v>
      </c>
      <c r="CF5" s="341">
        <f>ROUND(SUMIFS(Trabajo!$U:$U,Trabajo!$E:$E,Trab_Sectores_productivos!DJ$1,Trabajo!$C:$C,Trab_Sectores_productivos!$C5,Trabajo!$A:$A,Trab_Sectores_productivos!$A5),2)</f>
        <v>2.98</v>
      </c>
      <c r="CG5" s="341">
        <f>ROUND(SUMIFS(Trabajo!$U:$U,Trabajo!$E:$E,Trab_Sectores_productivos!DK$1,Trabajo!$C:$C,Trab_Sectores_productivos!$C5,Trabajo!$A:$A,Trab_Sectores_productivos!$A5),2)</f>
        <v>8.17</v>
      </c>
      <c r="CH5" s="341">
        <f>ROUND(SUMIFS(Trabajo!$U:$U,Trabajo!$E:$E,Trab_Sectores_productivos!DL$1,Trabajo!$C:$C,Trab_Sectores_productivos!$C5,Trabajo!$A:$A,Trab_Sectores_productivos!$A5),2)</f>
        <v>18.47</v>
      </c>
      <c r="CI5" s="341">
        <f>ROUND(SUMIFS(Trabajo!$U:$U,Trabajo!$E:$E,Trab_Sectores_productivos!DM$1,Trabajo!$C:$C,Trab_Sectores_productivos!$C5,Trabajo!$A:$A,Trab_Sectores_productivos!$A5),2)</f>
        <v>80.819999999999993</v>
      </c>
      <c r="CJ5" s="341">
        <f>ROUND(SUMIFS(Trabajo!$U:$U,Trabajo!$E:$E,Trab_Sectores_productivos!DN$1,Trabajo!$C:$C,Trab_Sectores_productivos!$C5,Trabajo!$A:$A,Trab_Sectores_productivos!$A5),2)</f>
        <v>7.29</v>
      </c>
      <c r="CK5" s="341">
        <f>ROUND(SUMIFS(Trabajo!$U:$U,Trabajo!$E:$E,Trab_Sectores_productivos!DO$1,Trabajo!$C:$C,Trab_Sectores_productivos!$C5,Trabajo!$A:$A,Trab_Sectores_productivos!$A5),2)</f>
        <v>10.27</v>
      </c>
      <c r="CL5" s="341">
        <f>ROUND(SUMIFS(Trabajo!$U:$U,Trabajo!$E:$E,Trab_Sectores_productivos!DP$1,Trabajo!$C:$C,Trab_Sectores_productivos!$C5,Trabajo!$A:$A,Trab_Sectores_productivos!$A5),2)</f>
        <v>11.14</v>
      </c>
      <c r="CM5" s="341">
        <f>ROUND(SUMIFS(Trabajo!$U:$U,Trabajo!$E:$E,Trab_Sectores_productivos!DQ$1,Trabajo!$C:$C,Trab_Sectores_productivos!$C5,Trabajo!$A:$A,Trab_Sectores_productivos!$A5),2)</f>
        <v>4.24</v>
      </c>
      <c r="CN5" s="341">
        <f>ROUND(SUMIFS(Trabajo!$U:$U,Trabajo!$E:$E,Trab_Sectores_productivos!DR$1,Trabajo!$C:$C,Trab_Sectores_productivos!$C5,Trabajo!$A:$A,Trab_Sectores_productivos!$A5),2)</f>
        <v>8.35</v>
      </c>
      <c r="CO5" s="341">
        <f>ROUND(SUMIFS(Trabajo!$U:$U,Trabajo!$E:$E,Trab_Sectores_productivos!DS$1,Trabajo!$C:$C,Trab_Sectores_productivos!$C5,Trabajo!$A:$A,Trab_Sectores_productivos!$A5),2)</f>
        <v>1.31</v>
      </c>
      <c r="CP5" s="341">
        <f>ROUND(SUMIFS(Trabajo!$U:$U,Trabajo!$E:$E,Trab_Sectores_productivos!DT$1,Trabajo!$C:$C,Trab_Sectores_productivos!$C5,Trabajo!$A:$A,Trab_Sectores_productivos!$A5),2)</f>
        <v>2.56</v>
      </c>
      <c r="CQ5" s="340">
        <f>ROUND(SUMIFS(Trabajo!$V:$V,Trabajo!$E:$E,Trab_Sectores_productivos!DF$1,Trabajo!$C:$C,Trab_Sectores_productivos!$C5,Trabajo!$A:$A,Trab_Sectores_productivos!$A5),2)</f>
        <v>1.76</v>
      </c>
      <c r="CR5" s="340">
        <f>ROUND(SUMIFS(Trabajo!$V:$V,Trabajo!$E:$E,Trab_Sectores_productivos!DG$1,Trabajo!$C:$C,Trab_Sectores_productivos!$C5,Trabajo!$A:$A,Trab_Sectores_productivos!$A5),2)</f>
        <v>7.0000000000000007E-2</v>
      </c>
      <c r="CS5" s="340">
        <f>ROUND(SUMIFS(Trabajo!$V:$V,Trabajo!$E:$E,Trab_Sectores_productivos!DH$1,Trabajo!$C:$C,Trab_Sectores_productivos!$C5,Trabajo!$A:$A,Trab_Sectores_productivos!$A5),2)</f>
        <v>0.35</v>
      </c>
      <c r="CT5" s="340">
        <f>ROUND(SUMIFS(Trabajo!$V:$V,Trabajo!$E:$E,Trab_Sectores_productivos!DI$1,Trabajo!$C:$C,Trab_Sectores_productivos!$C5,Trabajo!$A:$A,Trab_Sectores_productivos!$A5),2)</f>
        <v>0.46</v>
      </c>
      <c r="CU5" s="340">
        <f>ROUND(SUMIFS(Trabajo!$V:$V,Trabajo!$E:$E,Trab_Sectores_productivos!DJ$1,Trabajo!$C:$C,Trab_Sectores_productivos!$C5,Trabajo!$A:$A,Trab_Sectores_productivos!$A5),2)</f>
        <v>0.28999999999999998</v>
      </c>
      <c r="CV5" s="340">
        <f>ROUND(SUMIFS(Trabajo!$V:$V,Trabajo!$E:$E,Trab_Sectores_productivos!DK$1,Trabajo!$C:$C,Trab_Sectores_productivos!$C5,Trabajo!$A:$A,Trab_Sectores_productivos!$A5),2)</f>
        <v>0.8</v>
      </c>
      <c r="CW5" s="340">
        <f>ROUND(SUMIFS(Trabajo!$V:$V,Trabajo!$E:$E,Trab_Sectores_productivos!DL$1,Trabajo!$C:$C,Trab_Sectores_productivos!$C5,Trabajo!$A:$A,Trab_Sectores_productivos!$A5),2)</f>
        <v>1.81</v>
      </c>
      <c r="CX5" s="340">
        <f>ROUND(SUMIFS(Trabajo!$V:$V,Trabajo!$E:$E,Trab_Sectores_productivos!DM$1,Trabajo!$C:$C,Trab_Sectores_productivos!$C5,Trabajo!$A:$A,Trab_Sectores_productivos!$A5),2)</f>
        <v>7.92</v>
      </c>
      <c r="CY5" s="340">
        <f>ROUND(SUMIFS(Trabajo!$V:$V,Trabajo!$E:$E,Trab_Sectores_productivos!DN$1,Trabajo!$C:$C,Trab_Sectores_productivos!$C5,Trabajo!$A:$A,Trab_Sectores_productivos!$A5),2)</f>
        <v>0.71</v>
      </c>
      <c r="CZ5" s="340">
        <f>ROUND(SUMIFS(Trabajo!$V:$V,Trabajo!$E:$E,Trab_Sectores_productivos!DO$1,Trabajo!$C:$C,Trab_Sectores_productivos!$C5,Trabajo!$A:$A,Trab_Sectores_productivos!$A5),2)</f>
        <v>1.01</v>
      </c>
      <c r="DA5" s="340">
        <f>ROUND(SUMIFS(Trabajo!$V:$V,Trabajo!$E:$E,Trab_Sectores_productivos!DP$1,Trabajo!$C:$C,Trab_Sectores_productivos!$C5,Trabajo!$A:$A,Trab_Sectores_productivos!$A5),2)</f>
        <v>1.0900000000000001</v>
      </c>
      <c r="DB5" s="340">
        <f>ROUND(SUMIFS(Trabajo!$V:$V,Trabajo!$E:$E,Trab_Sectores_productivos!DQ$1,Trabajo!$C:$C,Trab_Sectores_productivos!$C5,Trabajo!$A:$A,Trab_Sectores_productivos!$A5),2)</f>
        <v>0.42</v>
      </c>
      <c r="DC5" s="340">
        <f>ROUND(SUMIFS(Trabajo!$V:$V,Trabajo!$E:$E,Trab_Sectores_productivos!DR$1,Trabajo!$C:$C,Trab_Sectores_productivos!$C5,Trabajo!$A:$A,Trab_Sectores_productivos!$A5),2)</f>
        <v>0.82</v>
      </c>
      <c r="DD5" s="340">
        <f>ROUND(SUMIFS(Trabajo!$V:$V,Trabajo!$E:$E,Trab_Sectores_productivos!DS$1,Trabajo!$C:$C,Trab_Sectores_productivos!$C5,Trabajo!$A:$A,Trab_Sectores_productivos!$A5),2)</f>
        <v>0.13</v>
      </c>
      <c r="DE5" s="340">
        <f>ROUND(SUMIFS(Trabajo!$V:$V,Trabajo!$E:$E,Trab_Sectores_productivos!DT$1,Trabajo!$C:$C,Trab_Sectores_productivos!$C5,Trabajo!$A:$A,Trab_Sectores_productivos!$A5),2)</f>
        <v>0.25</v>
      </c>
      <c r="DF5" s="342" t="s">
        <v>378</v>
      </c>
      <c r="DG5" s="342" t="s">
        <v>378</v>
      </c>
      <c r="DH5" s="342" t="s">
        <v>378</v>
      </c>
      <c r="DI5" s="342" t="s">
        <v>378</v>
      </c>
      <c r="DJ5" s="342" t="s">
        <v>378</v>
      </c>
      <c r="DK5" s="342" t="s">
        <v>378</v>
      </c>
      <c r="DL5" s="342" t="s">
        <v>378</v>
      </c>
      <c r="DM5" s="342" t="s">
        <v>378</v>
      </c>
      <c r="DN5" s="342" t="s">
        <v>378</v>
      </c>
      <c r="DO5" s="342" t="s">
        <v>378</v>
      </c>
      <c r="DP5" s="342" t="s">
        <v>378</v>
      </c>
      <c r="DQ5" s="342" t="s">
        <v>378</v>
      </c>
      <c r="DR5" s="342" t="s">
        <v>378</v>
      </c>
      <c r="DS5" s="342" t="s">
        <v>378</v>
      </c>
      <c r="DT5" s="342" t="s">
        <v>378</v>
      </c>
    </row>
    <row r="6" spans="1:124">
      <c r="A6" s="137">
        <v>2013</v>
      </c>
      <c r="B6" s="137">
        <v>5</v>
      </c>
      <c r="C6" s="137" t="s">
        <v>123</v>
      </c>
      <c r="D6" s="137">
        <f>ROUND(SUMIFS(Trabajo!$W:$W,Trabajo!$E:$E,Trab_Sectores_productivos!DF$1,Trabajo!$C:$C,Trab_Sectores_productivos!$C6,Trabajo!$A:$A,Trab_Sectores_productivos!$A6),2)</f>
        <v>63.84</v>
      </c>
      <c r="E6" s="340">
        <f>ROUND(SUMIFS(Trabajo!$P:$P,Trabajo!$E:$E,Trab_Sectores_productivos!DF$1,Trabajo!$C:$C,Trab_Sectores_productivos!$C6,Trabajo!$A:$A,Trab_Sectores_productivos!$A6),2)</f>
        <v>24.11</v>
      </c>
      <c r="F6" s="340">
        <f>ROUND(SUMIFS(Trabajo!$P:$P,Trabajo!$E:$E,Trab_Sectores_productivos!DG$1,Trabajo!$C:$C,Trab_Sectores_productivos!$C6,Trabajo!$A:$A,Trab_Sectores_productivos!$A6),2)</f>
        <v>1.1499999999999999</v>
      </c>
      <c r="G6" s="340">
        <f>ROUND(SUMIFS(Trabajo!$P:$P,Trabajo!$E:$E,Trab_Sectores_productivos!DH$1,Trabajo!$C:$C,Trab_Sectores_productivos!$C6,Trabajo!$A:$A,Trab_Sectores_productivos!$A6),2)</f>
        <v>5.29</v>
      </c>
      <c r="H6" s="340">
        <f>ROUND(SUMIFS(Trabajo!$P:$P,Trabajo!$E:$E,Trab_Sectores_productivos!DI$1,Trabajo!$C:$C,Trab_Sectores_productivos!$C6,Trabajo!$A:$A,Trab_Sectores_productivos!$A6),2)</f>
        <v>7.61</v>
      </c>
      <c r="I6" s="340">
        <f>ROUND(SUMIFS(Trabajo!$P:$P,Trabajo!$E:$E,Trab_Sectores_productivos!DJ$1,Trabajo!$C:$C,Trab_Sectores_productivos!$C6,Trabajo!$A:$A,Trab_Sectores_productivos!$A6),2)</f>
        <v>4.24</v>
      </c>
      <c r="J6" s="340">
        <f>ROUND(SUMIFS(Trabajo!$P:$P,Trabajo!$E:$E,Trab_Sectores_productivos!DK$1,Trabajo!$C:$C,Trab_Sectores_productivos!$C6,Trabajo!$A:$A,Trab_Sectores_productivos!$A6),2)</f>
        <v>12.25</v>
      </c>
      <c r="K6" s="340">
        <f>ROUND(SUMIFS(Trabajo!$P:$P,Trabajo!$E:$E,Trab_Sectores_productivos!DL$1,Trabajo!$C:$C,Trab_Sectores_productivos!$C6,Trabajo!$A:$A,Trab_Sectores_productivos!$A6),2)</f>
        <v>26.86</v>
      </c>
      <c r="L6" s="340">
        <f>ROUND(SUMIFS(Trabajo!$P:$P,Trabajo!$E:$E,Trab_Sectores_productivos!DM$1,Trabajo!$C:$C,Trab_Sectores_productivos!$C6,Trabajo!$A:$A,Trab_Sectores_productivos!$A6),2)</f>
        <v>112.36</v>
      </c>
      <c r="M6" s="340">
        <f>ROUND(SUMIFS(Trabajo!$P:$P,Trabajo!$E:$E,Trab_Sectores_productivos!DN$1,Trabajo!$C:$C,Trab_Sectores_productivos!$C6,Trabajo!$A:$A,Trab_Sectores_productivos!$A6),2)</f>
        <v>11.33</v>
      </c>
      <c r="N6" s="340">
        <f>ROUND(SUMIFS(Trabajo!$P:$P,Trabajo!$E:$E,Trab_Sectores_productivos!DO$1,Trabajo!$C:$C,Trab_Sectores_productivos!$C6,Trabajo!$A:$A,Trab_Sectores_productivos!$A6),2)</f>
        <v>14.8</v>
      </c>
      <c r="O6" s="340">
        <f>ROUND(SUMIFS(Trabajo!$P:$P,Trabajo!$E:$E,Trab_Sectores_productivos!DP$1,Trabajo!$C:$C,Trab_Sectores_productivos!$C6,Trabajo!$A:$A,Trab_Sectores_productivos!$A6),2)</f>
        <v>14.26</v>
      </c>
      <c r="P6" s="340">
        <f>ROUND(SUMIFS(Trabajo!$P:$P,Trabajo!$E:$E,Trab_Sectores_productivos!DQ$1,Trabajo!$C:$C,Trab_Sectores_productivos!$C6,Trabajo!$A:$A,Trab_Sectores_productivos!$A6),2)</f>
        <v>5.84</v>
      </c>
      <c r="Q6" s="340">
        <f>ROUND(SUMIFS(Trabajo!$P:$P,Trabajo!$E:$E,Trab_Sectores_productivos!DR$1,Trabajo!$C:$C,Trab_Sectores_productivos!$C6,Trabajo!$A:$A,Trab_Sectores_productivos!$A6),2)</f>
        <v>11.83</v>
      </c>
      <c r="R6" s="340">
        <f>ROUND(SUMIFS(Trabajo!$P:$P,Trabajo!$E:$E,Trab_Sectores_productivos!DS$1,Trabajo!$C:$C,Trab_Sectores_productivos!$C6,Trabajo!$A:$A,Trab_Sectores_productivos!$A6),2)</f>
        <v>1.95</v>
      </c>
      <c r="S6" s="340">
        <f>ROUND(SUMIFS(Trabajo!$P:$P,Trabajo!$E:$E,Trab_Sectores_productivos!DT$1,Trabajo!$C:$C,Trab_Sectores_productivos!$C6,Trabajo!$A:$A,Trab_Sectores_productivos!$A6),2)</f>
        <v>3.32</v>
      </c>
      <c r="T6" s="341">
        <f>ROUND(SUMIFS(Trabajo!$Q:$Q,Trabajo!$E:$E,Trab_Sectores_productivos!DF$1,Trabajo!$C:$C,Trab_Sectores_productivos!$C6,Trabajo!$A:$A,Trab_Sectores_productivos!$A6),2)</f>
        <v>10.74</v>
      </c>
      <c r="U6" s="341">
        <f>ROUND(SUMIFS(Trabajo!$Q:$Q,Trabajo!$E:$E,Trab_Sectores_productivos!DG$1,Trabajo!$C:$C,Trab_Sectores_productivos!$C6,Trabajo!$A:$A,Trab_Sectores_productivos!$A6),2)</f>
        <v>0.51</v>
      </c>
      <c r="V6" s="341">
        <f>ROUND(SUMIFS(Trabajo!$Q:$Q,Trabajo!$E:$E,Trab_Sectores_productivos!DH$1,Trabajo!$C:$C,Trab_Sectores_productivos!$C6,Trabajo!$A:$A,Trab_Sectores_productivos!$A6),2)</f>
        <v>2.35</v>
      </c>
      <c r="W6" s="341">
        <f>ROUND(SUMIFS(Trabajo!$Q:$Q,Trabajo!$E:$E,Trab_Sectores_productivos!DI$1,Trabajo!$C:$C,Trab_Sectores_productivos!$C6,Trabajo!$A:$A,Trab_Sectores_productivos!$A6),2)</f>
        <v>3.39</v>
      </c>
      <c r="X6" s="341">
        <f>ROUND(SUMIFS(Trabajo!$Q:$Q,Trabajo!$E:$E,Trab_Sectores_productivos!DJ$1,Trabajo!$C:$C,Trab_Sectores_productivos!$C6,Trabajo!$A:$A,Trab_Sectores_productivos!$A6),2)</f>
        <v>1.89</v>
      </c>
      <c r="Y6" s="341">
        <f>ROUND(SUMIFS(Trabajo!$Q:$Q,Trabajo!$E:$E,Trab_Sectores_productivos!DK$1,Trabajo!$C:$C,Trab_Sectores_productivos!$C6,Trabajo!$A:$A,Trab_Sectores_productivos!$A6),2)</f>
        <v>5.46</v>
      </c>
      <c r="Z6" s="341">
        <f>ROUND(SUMIFS(Trabajo!$Q:$Q,Trabajo!$E:$E,Trab_Sectores_productivos!DL$1,Trabajo!$C:$C,Trab_Sectores_productivos!$C6,Trabajo!$A:$A,Trab_Sectores_productivos!$A6),2)</f>
        <v>11.97</v>
      </c>
      <c r="AA6" s="341">
        <f>ROUND(SUMIFS(Trabajo!$Q:$Q,Trabajo!$E:$E,Trab_Sectores_productivos!DM$1,Trabajo!$C:$C,Trab_Sectores_productivos!$C6,Trabajo!$A:$A,Trab_Sectores_productivos!$A6),2)</f>
        <v>50.06</v>
      </c>
      <c r="AB6" s="341">
        <f>ROUND(SUMIFS(Trabajo!$Q:$Q,Trabajo!$E:$E,Trab_Sectores_productivos!DN$1,Trabajo!$C:$C,Trab_Sectores_productivos!$C6,Trabajo!$A:$A,Trab_Sectores_productivos!$A6),2)</f>
        <v>5.05</v>
      </c>
      <c r="AC6" s="341">
        <f>ROUND(SUMIFS(Trabajo!$Q:$Q,Trabajo!$E:$E,Trab_Sectores_productivos!DO$1,Trabajo!$C:$C,Trab_Sectores_productivos!$C6,Trabajo!$A:$A,Trab_Sectores_productivos!$A6),2)</f>
        <v>6.59</v>
      </c>
      <c r="AD6" s="341">
        <f>ROUND(SUMIFS(Trabajo!$Q:$Q,Trabajo!$E:$E,Trab_Sectores_productivos!DP$1,Trabajo!$C:$C,Trab_Sectores_productivos!$C6,Trabajo!$A:$A,Trab_Sectores_productivos!$A6),2)</f>
        <v>6.35</v>
      </c>
      <c r="AE6" s="341">
        <f>ROUND(SUMIFS(Trabajo!$Q:$Q,Trabajo!$E:$E,Trab_Sectores_productivos!DQ$1,Trabajo!$C:$C,Trab_Sectores_productivos!$C6,Trabajo!$A:$A,Trab_Sectores_productivos!$A6),2)</f>
        <v>2.6</v>
      </c>
      <c r="AF6" s="341">
        <f>ROUND(SUMIFS(Trabajo!$Q:$Q,Trabajo!$E:$E,Trab_Sectores_productivos!DR$1,Trabajo!$C:$C,Trab_Sectores_productivos!$C6,Trabajo!$A:$A,Trab_Sectores_productivos!$A6),2)</f>
        <v>5.27</v>
      </c>
      <c r="AG6" s="341">
        <f>ROUND(SUMIFS(Trabajo!$Q:$Q,Trabajo!$E:$E,Trab_Sectores_productivos!DS$1,Trabajo!$C:$C,Trab_Sectores_productivos!$C6,Trabajo!$A:$A,Trab_Sectores_productivos!$A6),2)</f>
        <v>0.87</v>
      </c>
      <c r="AH6" s="341">
        <f>ROUND(SUMIFS(Trabajo!$Q:$Q,Trabajo!$E:$E,Trab_Sectores_productivos!DT$1,Trabajo!$C:$C,Trab_Sectores_productivos!$C6,Trabajo!$A:$A,Trab_Sectores_productivos!$A6),2)</f>
        <v>1.48</v>
      </c>
      <c r="AI6" s="340">
        <f>ROUND(SUMIFS(Trabajo!$R:$R,Trabajo!$E:$E,Trab_Sectores_productivos!DF$1,Trabajo!$C:$C,Trab_Sectores_productivos!$C6,Trabajo!$A:$A,Trab_Sectores_productivos!$A6),2)</f>
        <v>9.7799999999999994</v>
      </c>
      <c r="AJ6" s="340">
        <f>ROUND(SUMIFS(Trabajo!$R:$R,Trabajo!$E:$E,Trab_Sectores_productivos!DG$1,Trabajo!$C:$C,Trab_Sectores_productivos!$C6,Trabajo!$A:$A,Trab_Sectores_productivos!$A6),2)</f>
        <v>0.47</v>
      </c>
      <c r="AK6" s="340">
        <f>ROUND(SUMIFS(Trabajo!$R:$R,Trabajo!$E:$E,Trab_Sectores_productivos!DH$1,Trabajo!$C:$C,Trab_Sectores_productivos!$C6,Trabajo!$A:$A,Trab_Sectores_productivos!$A6),2)</f>
        <v>2.14</v>
      </c>
      <c r="AL6" s="340">
        <f>ROUND(SUMIFS(Trabajo!$R:$R,Trabajo!$E:$E,Trab_Sectores_productivos!DI$1,Trabajo!$C:$C,Trab_Sectores_productivos!$C6,Trabajo!$A:$A,Trab_Sectores_productivos!$A6),2)</f>
        <v>3.09</v>
      </c>
      <c r="AM6" s="340">
        <f>ROUND(SUMIFS(Trabajo!$R:$R,Trabajo!$E:$E,Trab_Sectores_productivos!DJ$1,Trabajo!$C:$C,Trab_Sectores_productivos!$C6,Trabajo!$A:$A,Trab_Sectores_productivos!$A6),2)</f>
        <v>1.72</v>
      </c>
      <c r="AN6" s="340">
        <f>ROUND(SUMIFS(Trabajo!$R:$R,Trabajo!$E:$E,Trab_Sectores_productivos!DK$1,Trabajo!$C:$C,Trab_Sectores_productivos!$C6,Trabajo!$A:$A,Trab_Sectores_productivos!$A6),2)</f>
        <v>4.97</v>
      </c>
      <c r="AO6" s="340">
        <f>ROUND(SUMIFS(Trabajo!$R:$R,Trabajo!$E:$E,Trab_Sectores_productivos!DL$1,Trabajo!$C:$C,Trab_Sectores_productivos!$C6,Trabajo!$A:$A,Trab_Sectores_productivos!$A6),2)</f>
        <v>10.89</v>
      </c>
      <c r="AP6" s="340">
        <f>ROUND(SUMIFS(Trabajo!$R:$R,Trabajo!$E:$E,Trab_Sectores_productivos!DM$1,Trabajo!$C:$C,Trab_Sectores_productivos!$C6,Trabajo!$A:$A,Trab_Sectores_productivos!$A6),2)</f>
        <v>45.57</v>
      </c>
      <c r="AQ6" s="340">
        <f>ROUND(SUMIFS(Trabajo!$R:$R,Trabajo!$E:$E,Trab_Sectores_productivos!DN$1,Trabajo!$C:$C,Trab_Sectores_productivos!$C6,Trabajo!$A:$A,Trab_Sectores_productivos!$A6),2)</f>
        <v>4.59</v>
      </c>
      <c r="AR6" s="340">
        <f>ROUND(SUMIFS(Trabajo!$R:$R,Trabajo!$E:$E,Trab_Sectores_productivos!DO$1,Trabajo!$C:$C,Trab_Sectores_productivos!$C6,Trabajo!$A:$A,Trab_Sectores_productivos!$A6),2)</f>
        <v>6</v>
      </c>
      <c r="AS6" s="340">
        <f>ROUND(SUMIFS(Trabajo!$R:$R,Trabajo!$E:$E,Trab_Sectores_productivos!DP$1,Trabajo!$C:$C,Trab_Sectores_productivos!$C6,Trabajo!$A:$A,Trab_Sectores_productivos!$A6),2)</f>
        <v>5.78</v>
      </c>
      <c r="AT6" s="340">
        <f>ROUND(SUMIFS(Trabajo!$R:$R,Trabajo!$E:$E,Trab_Sectores_productivos!DQ$1,Trabajo!$C:$C,Trab_Sectores_productivos!$C6,Trabajo!$A:$A,Trab_Sectores_productivos!$A6),2)</f>
        <v>2.37</v>
      </c>
      <c r="AU6" s="340">
        <f>ROUND(SUMIFS(Trabajo!$R:$R,Trabajo!$E:$E,Trab_Sectores_productivos!DR$1,Trabajo!$C:$C,Trab_Sectores_productivos!$C6,Trabajo!$A:$A,Trab_Sectores_productivos!$A6),2)</f>
        <v>4.8</v>
      </c>
      <c r="AV6" s="340">
        <f>ROUND(SUMIFS(Trabajo!$R:$R,Trabajo!$E:$E,Trab_Sectores_productivos!DS$1,Trabajo!$C:$C,Trab_Sectores_productivos!$C6,Trabajo!$A:$A,Trab_Sectores_productivos!$A6),2)</f>
        <v>0.79</v>
      </c>
      <c r="AW6" s="340">
        <f>ROUND(SUMIFS(Trabajo!$R:$R,Trabajo!$E:$E,Trab_Sectores_productivos!DT$1,Trabajo!$C:$C,Trab_Sectores_productivos!$C6,Trabajo!$A:$A,Trab_Sectores_productivos!$A6),2)</f>
        <v>1.35</v>
      </c>
      <c r="AX6" s="341">
        <f>ROUND(SUMIFS(Trabajo!$S:$S,Trabajo!$E:$E,Trab_Sectores_productivos!DF$1,Trabajo!$C:$C,Trab_Sectores_productivos!$C6,Trabajo!$A:$A,Trab_Sectores_productivos!$A6),2)</f>
        <v>0.45</v>
      </c>
      <c r="AY6" s="341">
        <f>ROUND(SUMIFS(Trabajo!$S:$S,Trabajo!$E:$E,Trab_Sectores_productivos!DG$1,Trabajo!$C:$C,Trab_Sectores_productivos!$C6,Trabajo!$A:$A,Trab_Sectores_productivos!$A6),2)</f>
        <v>0.02</v>
      </c>
      <c r="AZ6" s="341">
        <f>ROUND(SUMIFS(Trabajo!$S:$S,Trabajo!$E:$E,Trab_Sectores_productivos!DH$1,Trabajo!$C:$C,Trab_Sectores_productivos!$C6,Trabajo!$A:$A,Trab_Sectores_productivos!$A6),2)</f>
        <v>0.1</v>
      </c>
      <c r="BA6" s="341">
        <f>ROUND(SUMIFS(Trabajo!$S:$S,Trabajo!$E:$E,Trab_Sectores_productivos!DI$1,Trabajo!$C:$C,Trab_Sectores_productivos!$C6,Trabajo!$A:$A,Trab_Sectores_productivos!$A6),2)</f>
        <v>0.14000000000000001</v>
      </c>
      <c r="BB6" s="341">
        <f>ROUND(SUMIFS(Trabajo!$S:$S,Trabajo!$E:$E,Trab_Sectores_productivos!DJ$1,Trabajo!$C:$C,Trab_Sectores_productivos!$C6,Trabajo!$A:$A,Trab_Sectores_productivos!$A6),2)</f>
        <v>0.08</v>
      </c>
      <c r="BC6" s="341">
        <f>ROUND(SUMIFS(Trabajo!$S:$S,Trabajo!$E:$E,Trab_Sectores_productivos!DK$1,Trabajo!$C:$C,Trab_Sectores_productivos!$C6,Trabajo!$A:$A,Trab_Sectores_productivos!$A6),2)</f>
        <v>0.23</v>
      </c>
      <c r="BD6" s="341">
        <f>ROUND(SUMIFS(Trabajo!$S:$S,Trabajo!$E:$E,Trab_Sectores_productivos!DL$1,Trabajo!$C:$C,Trab_Sectores_productivos!$C6,Trabajo!$A:$A,Trab_Sectores_productivos!$A6),2)</f>
        <v>0.5</v>
      </c>
      <c r="BE6" s="341">
        <f>ROUND(SUMIFS(Trabajo!$S:$S,Trabajo!$E:$E,Trab_Sectores_productivos!DM$1,Trabajo!$C:$C,Trab_Sectores_productivos!$C6,Trabajo!$A:$A,Trab_Sectores_productivos!$A6),2)</f>
        <v>2.1</v>
      </c>
      <c r="BF6" s="341">
        <f>ROUND(SUMIFS(Trabajo!$S:$S,Trabajo!$E:$E,Trab_Sectores_productivos!DN$1,Trabajo!$C:$C,Trab_Sectores_productivos!$C6,Trabajo!$A:$A,Trab_Sectores_productivos!$A6),2)</f>
        <v>0.21</v>
      </c>
      <c r="BG6" s="341">
        <f>ROUND(SUMIFS(Trabajo!$S:$S,Trabajo!$E:$E,Trab_Sectores_productivos!DO$1,Trabajo!$C:$C,Trab_Sectores_productivos!$C6,Trabajo!$A:$A,Trab_Sectores_productivos!$A6),2)</f>
        <v>0.28000000000000003</v>
      </c>
      <c r="BH6" s="341">
        <f>ROUND(SUMIFS(Trabajo!$S:$S,Trabajo!$E:$E,Trab_Sectores_productivos!DP$1,Trabajo!$C:$C,Trab_Sectores_productivos!$C6,Trabajo!$A:$A,Trab_Sectores_productivos!$A6),2)</f>
        <v>0.27</v>
      </c>
      <c r="BI6" s="341">
        <f>ROUND(SUMIFS(Trabajo!$S:$S,Trabajo!$E:$E,Trab_Sectores_productivos!DQ$1,Trabajo!$C:$C,Trab_Sectores_productivos!$C6,Trabajo!$A:$A,Trab_Sectores_productivos!$A6),2)</f>
        <v>0.11</v>
      </c>
      <c r="BJ6" s="341">
        <f>ROUND(SUMIFS(Trabajo!$S:$S,Trabajo!$E:$E,Trab_Sectores_productivos!DR$1,Trabajo!$C:$C,Trab_Sectores_productivos!$C6,Trabajo!$A:$A,Trab_Sectores_productivos!$A6),2)</f>
        <v>0.22</v>
      </c>
      <c r="BK6" s="341">
        <f>ROUND(SUMIFS(Trabajo!$S:$S,Trabajo!$E:$E,Trab_Sectores_productivos!DS$1,Trabajo!$C:$C,Trab_Sectores_productivos!$C6,Trabajo!$A:$A,Trab_Sectores_productivos!$A6),2)</f>
        <v>0.04</v>
      </c>
      <c r="BL6" s="341">
        <f>ROUND(SUMIFS(Trabajo!$S:$S,Trabajo!$E:$E,Trab_Sectores_productivos!DT$1,Trabajo!$C:$C,Trab_Sectores_productivos!$C6,Trabajo!$A:$A,Trab_Sectores_productivos!$A6),2)</f>
        <v>0.06</v>
      </c>
      <c r="BM6" s="340">
        <f>ROUND(SUMIFS(Trabajo!$T:$T,Trabajo!$E:$E,Trab_Sectores_productivos!DF$1,Trabajo!$C:$C,Trab_Sectores_productivos!$C6,Trabajo!$A:$A,Trab_Sectores_productivos!$A6),2)</f>
        <v>0.09</v>
      </c>
      <c r="BN6" s="340">
        <f>ROUND(SUMIFS(Trabajo!$T:$T,Trabajo!$E:$E,Trab_Sectores_productivos!DG$1,Trabajo!$C:$C,Trab_Sectores_productivos!$C6,Trabajo!$A:$A,Trab_Sectores_productivos!$A6),2)</f>
        <v>0</v>
      </c>
      <c r="BO6" s="340">
        <f>ROUND(SUMIFS(Trabajo!$T:$T,Trabajo!$E:$E,Trab_Sectores_productivos!DH$1,Trabajo!$C:$C,Trab_Sectores_productivos!$C6,Trabajo!$A:$A,Trab_Sectores_productivos!$A6),2)</f>
        <v>0.02</v>
      </c>
      <c r="BP6" s="340">
        <f>ROUND(SUMIFS(Trabajo!$T:$T,Trabajo!$E:$E,Trab_Sectores_productivos!DI$1,Trabajo!$C:$C,Trab_Sectores_productivos!$C6,Trabajo!$A:$A,Trab_Sectores_productivos!$A6),2)</f>
        <v>0.03</v>
      </c>
      <c r="BQ6" s="340">
        <f>ROUND(SUMIFS(Trabajo!$T:$T,Trabajo!$E:$E,Trab_Sectores_productivos!DJ$1,Trabajo!$C:$C,Trab_Sectores_productivos!$C6,Trabajo!$A:$A,Trab_Sectores_productivos!$A6),2)</f>
        <v>0.02</v>
      </c>
      <c r="BR6" s="340">
        <f>ROUND(SUMIFS(Trabajo!$T:$T,Trabajo!$E:$E,Trab_Sectores_productivos!DK$1,Trabajo!$C:$C,Trab_Sectores_productivos!$C6,Trabajo!$A:$A,Trab_Sectores_productivos!$A6),2)</f>
        <v>0.05</v>
      </c>
      <c r="BS6" s="340">
        <f>ROUND(SUMIFS(Trabajo!$T:$T,Trabajo!$E:$E,Trab_Sectores_productivos!DL$1,Trabajo!$C:$C,Trab_Sectores_productivos!$C6,Trabajo!$A:$A,Trab_Sectores_productivos!$A6),2)</f>
        <v>0.1</v>
      </c>
      <c r="BT6" s="340">
        <f>ROUND(SUMIFS(Trabajo!$T:$T,Trabajo!$E:$E,Trab_Sectores_productivos!DM$1,Trabajo!$C:$C,Trab_Sectores_productivos!$C6,Trabajo!$A:$A,Trab_Sectores_productivos!$A6),2)</f>
        <v>0.42</v>
      </c>
      <c r="BU6" s="340">
        <f>ROUND(SUMIFS(Trabajo!$T:$T,Trabajo!$E:$E,Trab_Sectores_productivos!DN$1,Trabajo!$C:$C,Trab_Sectores_productivos!$C6,Trabajo!$A:$A,Trab_Sectores_productivos!$A6),2)</f>
        <v>0.04</v>
      </c>
      <c r="BV6" s="340">
        <f>ROUND(SUMIFS(Trabajo!$T:$T,Trabajo!$E:$E,Trab_Sectores_productivos!DO$1,Trabajo!$C:$C,Trab_Sectores_productivos!$C6,Trabajo!$A:$A,Trab_Sectores_productivos!$A6),2)</f>
        <v>0.05</v>
      </c>
      <c r="BW6" s="340">
        <f>ROUND(SUMIFS(Trabajo!$T:$T,Trabajo!$E:$E,Trab_Sectores_productivos!DP$1,Trabajo!$C:$C,Trab_Sectores_productivos!$C6,Trabajo!$A:$A,Trab_Sectores_productivos!$A6),2)</f>
        <v>0.05</v>
      </c>
      <c r="BX6" s="340">
        <f>ROUND(SUMIFS(Trabajo!$T:$T,Trabajo!$E:$E,Trab_Sectores_productivos!DQ$1,Trabajo!$C:$C,Trab_Sectores_productivos!$C6,Trabajo!$A:$A,Trab_Sectores_productivos!$A6),2)</f>
        <v>0.02</v>
      </c>
      <c r="BY6" s="340">
        <f>ROUND(SUMIFS(Trabajo!$T:$T,Trabajo!$E:$E,Trab_Sectores_productivos!DR$1,Trabajo!$C:$C,Trab_Sectores_productivos!$C6,Trabajo!$A:$A,Trab_Sectores_productivos!$A6),2)</f>
        <v>0.04</v>
      </c>
      <c r="BZ6" s="340">
        <f>ROUND(SUMIFS(Trabajo!$T:$T,Trabajo!$E:$E,Trab_Sectores_productivos!DS$1,Trabajo!$C:$C,Trab_Sectores_productivos!$C6,Trabajo!$A:$A,Trab_Sectores_productivos!$A6),2)</f>
        <v>0.01</v>
      </c>
      <c r="CA6" s="340">
        <f>ROUND(SUMIFS(Trabajo!$T:$T,Trabajo!$E:$E,Trab_Sectores_productivos!DT$1,Trabajo!$C:$C,Trab_Sectores_productivos!$C6,Trabajo!$A:$A,Trab_Sectores_productivos!$A6),2)</f>
        <v>0.01</v>
      </c>
      <c r="CB6" s="341">
        <f>ROUND(SUMIFS(Trabajo!$U:$U,Trabajo!$E:$E,Trab_Sectores_productivos!DF$1,Trabajo!$C:$C,Trab_Sectores_productivos!$C6,Trabajo!$A:$A,Trab_Sectores_productivos!$A6),2)</f>
        <v>17</v>
      </c>
      <c r="CC6" s="341">
        <f>ROUND(SUMIFS(Trabajo!$U:$U,Trabajo!$E:$E,Trab_Sectores_productivos!DG$1,Trabajo!$C:$C,Trab_Sectores_productivos!$C6,Trabajo!$A:$A,Trab_Sectores_productivos!$A6),2)</f>
        <v>0.81</v>
      </c>
      <c r="CD6" s="341">
        <f>ROUND(SUMIFS(Trabajo!$U:$U,Trabajo!$E:$E,Trab_Sectores_productivos!DH$1,Trabajo!$C:$C,Trab_Sectores_productivos!$C6,Trabajo!$A:$A,Trab_Sectores_productivos!$A6),2)</f>
        <v>3.73</v>
      </c>
      <c r="CE6" s="341">
        <f>ROUND(SUMIFS(Trabajo!$U:$U,Trabajo!$E:$E,Trab_Sectores_productivos!DI$1,Trabajo!$C:$C,Trab_Sectores_productivos!$C6,Trabajo!$A:$A,Trab_Sectores_productivos!$A6),2)</f>
        <v>5.37</v>
      </c>
      <c r="CF6" s="341">
        <f>ROUND(SUMIFS(Trabajo!$U:$U,Trabajo!$E:$E,Trab_Sectores_productivos!DJ$1,Trabajo!$C:$C,Trab_Sectores_productivos!$C6,Trabajo!$A:$A,Trab_Sectores_productivos!$A6),2)</f>
        <v>2.99</v>
      </c>
      <c r="CG6" s="341">
        <f>ROUND(SUMIFS(Trabajo!$U:$U,Trabajo!$E:$E,Trab_Sectores_productivos!DK$1,Trabajo!$C:$C,Trab_Sectores_productivos!$C6,Trabajo!$A:$A,Trab_Sectores_productivos!$A6),2)</f>
        <v>8.64</v>
      </c>
      <c r="CH6" s="341">
        <f>ROUND(SUMIFS(Trabajo!$U:$U,Trabajo!$E:$E,Trab_Sectores_productivos!DL$1,Trabajo!$C:$C,Trab_Sectores_productivos!$C6,Trabajo!$A:$A,Trab_Sectores_productivos!$A6),2)</f>
        <v>18.940000000000001</v>
      </c>
      <c r="CI6" s="341">
        <f>ROUND(SUMIFS(Trabajo!$U:$U,Trabajo!$E:$E,Trab_Sectores_productivos!DM$1,Trabajo!$C:$C,Trab_Sectores_productivos!$C6,Trabajo!$A:$A,Trab_Sectores_productivos!$A6),2)</f>
        <v>79.239999999999995</v>
      </c>
      <c r="CJ6" s="341">
        <f>ROUND(SUMIFS(Trabajo!$U:$U,Trabajo!$E:$E,Trab_Sectores_productivos!DN$1,Trabajo!$C:$C,Trab_Sectores_productivos!$C6,Trabajo!$A:$A,Trab_Sectores_productivos!$A6),2)</f>
        <v>7.99</v>
      </c>
      <c r="CK6" s="341">
        <f>ROUND(SUMIFS(Trabajo!$U:$U,Trabajo!$E:$E,Trab_Sectores_productivos!DO$1,Trabajo!$C:$C,Trab_Sectores_productivos!$C6,Trabajo!$A:$A,Trab_Sectores_productivos!$A6),2)</f>
        <v>10.44</v>
      </c>
      <c r="CL6" s="341">
        <f>ROUND(SUMIFS(Trabajo!$U:$U,Trabajo!$E:$E,Trab_Sectores_productivos!DP$1,Trabajo!$C:$C,Trab_Sectores_productivos!$C6,Trabajo!$A:$A,Trab_Sectores_productivos!$A6),2)</f>
        <v>10.06</v>
      </c>
      <c r="CM6" s="341">
        <f>ROUND(SUMIFS(Trabajo!$U:$U,Trabajo!$E:$E,Trab_Sectores_productivos!DQ$1,Trabajo!$C:$C,Trab_Sectores_productivos!$C6,Trabajo!$A:$A,Trab_Sectores_productivos!$A6),2)</f>
        <v>4.12</v>
      </c>
      <c r="CN6" s="341">
        <f>ROUND(SUMIFS(Trabajo!$U:$U,Trabajo!$E:$E,Trab_Sectores_productivos!DR$1,Trabajo!$C:$C,Trab_Sectores_productivos!$C6,Trabajo!$A:$A,Trab_Sectores_productivos!$A6),2)</f>
        <v>8.34</v>
      </c>
      <c r="CO6" s="341">
        <f>ROUND(SUMIFS(Trabajo!$U:$U,Trabajo!$E:$E,Trab_Sectores_productivos!DS$1,Trabajo!$C:$C,Trab_Sectores_productivos!$C6,Trabajo!$A:$A,Trab_Sectores_productivos!$A6),2)</f>
        <v>1.38</v>
      </c>
      <c r="CP6" s="341">
        <f>ROUND(SUMIFS(Trabajo!$U:$U,Trabajo!$E:$E,Trab_Sectores_productivos!DT$1,Trabajo!$C:$C,Trab_Sectores_productivos!$C6,Trabajo!$A:$A,Trab_Sectores_productivos!$A6),2)</f>
        <v>2.34</v>
      </c>
      <c r="CQ6" s="340">
        <f>ROUND(SUMIFS(Trabajo!$V:$V,Trabajo!$E:$E,Trab_Sectores_productivos!DF$1,Trabajo!$C:$C,Trab_Sectores_productivos!$C6,Trabajo!$A:$A,Trab_Sectores_productivos!$A6),2)</f>
        <v>1.67</v>
      </c>
      <c r="CR6" s="340">
        <f>ROUND(SUMIFS(Trabajo!$V:$V,Trabajo!$E:$E,Trab_Sectores_productivos!DG$1,Trabajo!$C:$C,Trab_Sectores_productivos!$C6,Trabajo!$A:$A,Trab_Sectores_productivos!$A6),2)</f>
        <v>0.08</v>
      </c>
      <c r="CS6" s="340">
        <f>ROUND(SUMIFS(Trabajo!$V:$V,Trabajo!$E:$E,Trab_Sectores_productivos!DH$1,Trabajo!$C:$C,Trab_Sectores_productivos!$C6,Trabajo!$A:$A,Trab_Sectores_productivos!$A6),2)</f>
        <v>0.37</v>
      </c>
      <c r="CT6" s="340">
        <f>ROUND(SUMIFS(Trabajo!$V:$V,Trabajo!$E:$E,Trab_Sectores_productivos!DI$1,Trabajo!$C:$C,Trab_Sectores_productivos!$C6,Trabajo!$A:$A,Trab_Sectores_productivos!$A6),2)</f>
        <v>0.53</v>
      </c>
      <c r="CU6" s="340">
        <f>ROUND(SUMIFS(Trabajo!$V:$V,Trabajo!$E:$E,Trab_Sectores_productivos!DJ$1,Trabajo!$C:$C,Trab_Sectores_productivos!$C6,Trabajo!$A:$A,Trab_Sectores_productivos!$A6),2)</f>
        <v>0.28999999999999998</v>
      </c>
      <c r="CV6" s="340">
        <f>ROUND(SUMIFS(Trabajo!$V:$V,Trabajo!$E:$E,Trab_Sectores_productivos!DK$1,Trabajo!$C:$C,Trab_Sectores_productivos!$C6,Trabajo!$A:$A,Trab_Sectores_productivos!$A6),2)</f>
        <v>0.85</v>
      </c>
      <c r="CW6" s="340">
        <f>ROUND(SUMIFS(Trabajo!$V:$V,Trabajo!$E:$E,Trab_Sectores_productivos!DL$1,Trabajo!$C:$C,Trab_Sectores_productivos!$C6,Trabajo!$A:$A,Trab_Sectores_productivos!$A6),2)</f>
        <v>1.86</v>
      </c>
      <c r="CX6" s="340">
        <f>ROUND(SUMIFS(Trabajo!$V:$V,Trabajo!$E:$E,Trab_Sectores_productivos!DM$1,Trabajo!$C:$C,Trab_Sectores_productivos!$C6,Trabajo!$A:$A,Trab_Sectores_productivos!$A6),2)</f>
        <v>7.76</v>
      </c>
      <c r="CY6" s="340">
        <f>ROUND(SUMIFS(Trabajo!$V:$V,Trabajo!$E:$E,Trab_Sectores_productivos!DN$1,Trabajo!$C:$C,Trab_Sectores_productivos!$C6,Trabajo!$A:$A,Trab_Sectores_productivos!$A6),2)</f>
        <v>0.78</v>
      </c>
      <c r="CZ6" s="340">
        <f>ROUND(SUMIFS(Trabajo!$V:$V,Trabajo!$E:$E,Trab_Sectores_productivos!DO$1,Trabajo!$C:$C,Trab_Sectores_productivos!$C6,Trabajo!$A:$A,Trab_Sectores_productivos!$A6),2)</f>
        <v>1.02</v>
      </c>
      <c r="DA6" s="340">
        <f>ROUND(SUMIFS(Trabajo!$V:$V,Trabajo!$E:$E,Trab_Sectores_productivos!DP$1,Trabajo!$C:$C,Trab_Sectores_productivos!$C6,Trabajo!$A:$A,Trab_Sectores_productivos!$A6),2)</f>
        <v>0.99</v>
      </c>
      <c r="DB6" s="340">
        <f>ROUND(SUMIFS(Trabajo!$V:$V,Trabajo!$E:$E,Trab_Sectores_productivos!DQ$1,Trabajo!$C:$C,Trab_Sectores_productivos!$C6,Trabajo!$A:$A,Trab_Sectores_productivos!$A6),2)</f>
        <v>0.4</v>
      </c>
      <c r="DC6" s="340">
        <f>ROUND(SUMIFS(Trabajo!$V:$V,Trabajo!$E:$E,Trab_Sectores_productivos!DR$1,Trabajo!$C:$C,Trab_Sectores_productivos!$C6,Trabajo!$A:$A,Trab_Sectores_productivos!$A6),2)</f>
        <v>0.82</v>
      </c>
      <c r="DD6" s="340">
        <f>ROUND(SUMIFS(Trabajo!$V:$V,Trabajo!$E:$E,Trab_Sectores_productivos!DS$1,Trabajo!$C:$C,Trab_Sectores_productivos!$C6,Trabajo!$A:$A,Trab_Sectores_productivos!$A6),2)</f>
        <v>0.13</v>
      </c>
      <c r="DE6" s="340">
        <f>ROUND(SUMIFS(Trabajo!$V:$V,Trabajo!$E:$E,Trab_Sectores_productivos!DT$1,Trabajo!$C:$C,Trab_Sectores_productivos!$C6,Trabajo!$A:$A,Trab_Sectores_productivos!$A6),2)</f>
        <v>0.23</v>
      </c>
      <c r="DF6" s="342" t="s">
        <v>382</v>
      </c>
      <c r="DG6" s="342" t="s">
        <v>382</v>
      </c>
      <c r="DH6" s="342" t="s">
        <v>382</v>
      </c>
      <c r="DI6" s="342" t="s">
        <v>382</v>
      </c>
      <c r="DJ6" s="342" t="s">
        <v>382</v>
      </c>
      <c r="DK6" s="342" t="s">
        <v>382</v>
      </c>
      <c r="DL6" s="342" t="s">
        <v>382</v>
      </c>
      <c r="DM6" s="342" t="s">
        <v>382</v>
      </c>
      <c r="DN6" s="342" t="s">
        <v>382</v>
      </c>
      <c r="DO6" s="342" t="s">
        <v>382</v>
      </c>
      <c r="DP6" s="342" t="s">
        <v>382</v>
      </c>
      <c r="DQ6" s="342" t="s">
        <v>382</v>
      </c>
      <c r="DR6" s="342" t="s">
        <v>382</v>
      </c>
      <c r="DS6" s="342" t="s">
        <v>382</v>
      </c>
      <c r="DT6" s="342" t="s">
        <v>382</v>
      </c>
    </row>
    <row r="7" spans="1:124">
      <c r="A7" s="137">
        <v>2013</v>
      </c>
      <c r="B7" s="137">
        <v>6</v>
      </c>
      <c r="C7" s="137" t="s">
        <v>124</v>
      </c>
      <c r="D7" s="137">
        <f>ROUND(SUMIFS(Trabajo!$W:$W,Trabajo!$E:$E,Trab_Sectores_productivos!DF$1,Trabajo!$C:$C,Trab_Sectores_productivos!$C7,Trabajo!$A:$A,Trab_Sectores_productivos!$A7),2)</f>
        <v>62</v>
      </c>
      <c r="E7" s="340">
        <f>ROUND(SUMIFS(Trabajo!$P:$P,Trabajo!$E:$E,Trab_Sectores_productivos!DF$1,Trabajo!$C:$C,Trab_Sectores_productivos!$C7,Trabajo!$A:$A,Trab_Sectores_productivos!$A7),2)</f>
        <v>23.42</v>
      </c>
      <c r="F7" s="340">
        <f>ROUND(SUMIFS(Trabajo!$P:$P,Trabajo!$E:$E,Trab_Sectores_productivos!DG$1,Trabajo!$C:$C,Trab_Sectores_productivos!$C7,Trabajo!$A:$A,Trab_Sectores_productivos!$A7),2)</f>
        <v>1.33</v>
      </c>
      <c r="G7" s="340">
        <f>ROUND(SUMIFS(Trabajo!$P:$P,Trabajo!$E:$E,Trab_Sectores_productivos!DH$1,Trabajo!$C:$C,Trab_Sectores_productivos!$C7,Trabajo!$A:$A,Trab_Sectores_productivos!$A7),2)</f>
        <v>4.93</v>
      </c>
      <c r="H7" s="340">
        <f>ROUND(SUMIFS(Trabajo!$P:$P,Trabajo!$E:$E,Trab_Sectores_productivos!DI$1,Trabajo!$C:$C,Trab_Sectores_productivos!$C7,Trabajo!$A:$A,Trab_Sectores_productivos!$A7),2)</f>
        <v>7.68</v>
      </c>
      <c r="I7" s="340">
        <f>ROUND(SUMIFS(Trabajo!$P:$P,Trabajo!$E:$E,Trab_Sectores_productivos!DJ$1,Trabajo!$C:$C,Trab_Sectores_productivos!$C7,Trabajo!$A:$A,Trab_Sectores_productivos!$A7),2)</f>
        <v>3.88</v>
      </c>
      <c r="J7" s="340">
        <f>ROUND(SUMIFS(Trabajo!$P:$P,Trabajo!$E:$E,Trab_Sectores_productivos!DK$1,Trabajo!$C:$C,Trab_Sectores_productivos!$C7,Trabajo!$A:$A,Trab_Sectores_productivos!$A7),2)</f>
        <v>11.26</v>
      </c>
      <c r="K7" s="340">
        <f>ROUND(SUMIFS(Trabajo!$P:$P,Trabajo!$E:$E,Trab_Sectores_productivos!DL$1,Trabajo!$C:$C,Trab_Sectores_productivos!$C7,Trabajo!$A:$A,Trab_Sectores_productivos!$A7),2)</f>
        <v>28.46</v>
      </c>
      <c r="L7" s="340">
        <f>ROUND(SUMIFS(Trabajo!$P:$P,Trabajo!$E:$E,Trab_Sectores_productivos!DM$1,Trabajo!$C:$C,Trab_Sectores_productivos!$C7,Trabajo!$A:$A,Trab_Sectores_productivos!$A7),2)</f>
        <v>108.53</v>
      </c>
      <c r="M7" s="340">
        <f>ROUND(SUMIFS(Trabajo!$P:$P,Trabajo!$E:$E,Trab_Sectores_productivos!DN$1,Trabajo!$C:$C,Trab_Sectores_productivos!$C7,Trabajo!$A:$A,Trab_Sectores_productivos!$A7),2)</f>
        <v>11.58</v>
      </c>
      <c r="N7" s="340">
        <f>ROUND(SUMIFS(Trabajo!$P:$P,Trabajo!$E:$E,Trab_Sectores_productivos!DO$1,Trabajo!$C:$C,Trab_Sectores_productivos!$C7,Trabajo!$A:$A,Trab_Sectores_productivos!$A7),2)</f>
        <v>15.02</v>
      </c>
      <c r="O7" s="340">
        <f>ROUND(SUMIFS(Trabajo!$P:$P,Trabajo!$E:$E,Trab_Sectores_productivos!DP$1,Trabajo!$C:$C,Trab_Sectores_productivos!$C7,Trabajo!$A:$A,Trab_Sectores_productivos!$A7),2)</f>
        <v>14.31</v>
      </c>
      <c r="P7" s="340">
        <f>ROUND(SUMIFS(Trabajo!$P:$P,Trabajo!$E:$E,Trab_Sectores_productivos!DQ$1,Trabajo!$C:$C,Trab_Sectores_productivos!$C7,Trabajo!$A:$A,Trab_Sectores_productivos!$A7),2)</f>
        <v>5.54</v>
      </c>
      <c r="Q7" s="340">
        <f>ROUND(SUMIFS(Trabajo!$P:$P,Trabajo!$E:$E,Trab_Sectores_productivos!DR$1,Trabajo!$C:$C,Trab_Sectores_productivos!$C7,Trabajo!$A:$A,Trab_Sectores_productivos!$A7),2)</f>
        <v>12.27</v>
      </c>
      <c r="R7" s="340">
        <f>ROUND(SUMIFS(Trabajo!$P:$P,Trabajo!$E:$E,Trab_Sectores_productivos!DS$1,Trabajo!$C:$C,Trab_Sectores_productivos!$C7,Trabajo!$A:$A,Trab_Sectores_productivos!$A7),2)</f>
        <v>1.94</v>
      </c>
      <c r="S7" s="340">
        <f>ROUND(SUMIFS(Trabajo!$P:$P,Trabajo!$E:$E,Trab_Sectores_productivos!DT$1,Trabajo!$C:$C,Trab_Sectores_productivos!$C7,Trabajo!$A:$A,Trab_Sectores_productivos!$A7),2)</f>
        <v>2.87</v>
      </c>
      <c r="T7" s="341">
        <f>ROUND(SUMIFS(Trabajo!$Q:$Q,Trabajo!$E:$E,Trab_Sectores_productivos!DF$1,Trabajo!$C:$C,Trab_Sectores_productivos!$C7,Trabajo!$A:$A,Trab_Sectores_productivos!$A7),2)</f>
        <v>10.43</v>
      </c>
      <c r="U7" s="341">
        <f>ROUND(SUMIFS(Trabajo!$Q:$Q,Trabajo!$E:$E,Trab_Sectores_productivos!DG$1,Trabajo!$C:$C,Trab_Sectores_productivos!$C7,Trabajo!$A:$A,Trab_Sectores_productivos!$A7),2)</f>
        <v>0.59</v>
      </c>
      <c r="V7" s="341">
        <f>ROUND(SUMIFS(Trabajo!$Q:$Q,Trabajo!$E:$E,Trab_Sectores_productivos!DH$1,Trabajo!$C:$C,Trab_Sectores_productivos!$C7,Trabajo!$A:$A,Trab_Sectores_productivos!$A7),2)</f>
        <v>2.2000000000000002</v>
      </c>
      <c r="W7" s="341">
        <f>ROUND(SUMIFS(Trabajo!$Q:$Q,Trabajo!$E:$E,Trab_Sectores_productivos!DI$1,Trabajo!$C:$C,Trab_Sectores_productivos!$C7,Trabajo!$A:$A,Trab_Sectores_productivos!$A7),2)</f>
        <v>3.42</v>
      </c>
      <c r="X7" s="341">
        <f>ROUND(SUMIFS(Trabajo!$Q:$Q,Trabajo!$E:$E,Trab_Sectores_productivos!DJ$1,Trabajo!$C:$C,Trab_Sectores_productivos!$C7,Trabajo!$A:$A,Trab_Sectores_productivos!$A7),2)</f>
        <v>1.73</v>
      </c>
      <c r="Y7" s="341">
        <f>ROUND(SUMIFS(Trabajo!$Q:$Q,Trabajo!$E:$E,Trab_Sectores_productivos!DK$1,Trabajo!$C:$C,Trab_Sectores_productivos!$C7,Trabajo!$A:$A,Trab_Sectores_productivos!$A7),2)</f>
        <v>5.0199999999999996</v>
      </c>
      <c r="Z7" s="341">
        <f>ROUND(SUMIFS(Trabajo!$Q:$Q,Trabajo!$E:$E,Trab_Sectores_productivos!DL$1,Trabajo!$C:$C,Trab_Sectores_productivos!$C7,Trabajo!$A:$A,Trab_Sectores_productivos!$A7),2)</f>
        <v>12.68</v>
      </c>
      <c r="AA7" s="341">
        <f>ROUND(SUMIFS(Trabajo!$Q:$Q,Trabajo!$E:$E,Trab_Sectores_productivos!DM$1,Trabajo!$C:$C,Trab_Sectores_productivos!$C7,Trabajo!$A:$A,Trab_Sectores_productivos!$A7),2)</f>
        <v>48.35</v>
      </c>
      <c r="AB7" s="341">
        <f>ROUND(SUMIFS(Trabajo!$Q:$Q,Trabajo!$E:$E,Trab_Sectores_productivos!DN$1,Trabajo!$C:$C,Trab_Sectores_productivos!$C7,Trabajo!$A:$A,Trab_Sectores_productivos!$A7),2)</f>
        <v>5.16</v>
      </c>
      <c r="AC7" s="341">
        <f>ROUND(SUMIFS(Trabajo!$Q:$Q,Trabajo!$E:$E,Trab_Sectores_productivos!DO$1,Trabajo!$C:$C,Trab_Sectores_productivos!$C7,Trabajo!$A:$A,Trab_Sectores_productivos!$A7),2)</f>
        <v>6.69</v>
      </c>
      <c r="AD7" s="341">
        <f>ROUND(SUMIFS(Trabajo!$Q:$Q,Trabajo!$E:$E,Trab_Sectores_productivos!DP$1,Trabajo!$C:$C,Trab_Sectores_productivos!$C7,Trabajo!$A:$A,Trab_Sectores_productivos!$A7),2)</f>
        <v>6.38</v>
      </c>
      <c r="AE7" s="341">
        <f>ROUND(SUMIFS(Trabajo!$Q:$Q,Trabajo!$E:$E,Trab_Sectores_productivos!DQ$1,Trabajo!$C:$C,Trab_Sectores_productivos!$C7,Trabajo!$A:$A,Trab_Sectores_productivos!$A7),2)</f>
        <v>2.4700000000000002</v>
      </c>
      <c r="AF7" s="341">
        <f>ROUND(SUMIFS(Trabajo!$Q:$Q,Trabajo!$E:$E,Trab_Sectores_productivos!DR$1,Trabajo!$C:$C,Trab_Sectores_productivos!$C7,Trabajo!$A:$A,Trab_Sectores_productivos!$A7),2)</f>
        <v>5.47</v>
      </c>
      <c r="AG7" s="341">
        <f>ROUND(SUMIFS(Trabajo!$Q:$Q,Trabajo!$E:$E,Trab_Sectores_productivos!DS$1,Trabajo!$C:$C,Trab_Sectores_productivos!$C7,Trabajo!$A:$A,Trab_Sectores_productivos!$A7),2)</f>
        <v>0.86</v>
      </c>
      <c r="AH7" s="341">
        <f>ROUND(SUMIFS(Trabajo!$Q:$Q,Trabajo!$E:$E,Trab_Sectores_productivos!DT$1,Trabajo!$C:$C,Trab_Sectores_productivos!$C7,Trabajo!$A:$A,Trab_Sectores_productivos!$A7),2)</f>
        <v>1.28</v>
      </c>
      <c r="AI7" s="340">
        <f>ROUND(SUMIFS(Trabajo!$R:$R,Trabajo!$E:$E,Trab_Sectores_productivos!DF$1,Trabajo!$C:$C,Trab_Sectores_productivos!$C7,Trabajo!$A:$A,Trab_Sectores_productivos!$A7),2)</f>
        <v>9.5</v>
      </c>
      <c r="AJ7" s="340">
        <f>ROUND(SUMIFS(Trabajo!$R:$R,Trabajo!$E:$E,Trab_Sectores_productivos!DG$1,Trabajo!$C:$C,Trab_Sectores_productivos!$C7,Trabajo!$A:$A,Trab_Sectores_productivos!$A7),2)</f>
        <v>0.54</v>
      </c>
      <c r="AK7" s="340">
        <f>ROUND(SUMIFS(Trabajo!$R:$R,Trabajo!$E:$E,Trab_Sectores_productivos!DH$1,Trabajo!$C:$C,Trab_Sectores_productivos!$C7,Trabajo!$A:$A,Trab_Sectores_productivos!$A7),2)</f>
        <v>2</v>
      </c>
      <c r="AL7" s="340">
        <f>ROUND(SUMIFS(Trabajo!$R:$R,Trabajo!$E:$E,Trab_Sectores_productivos!DI$1,Trabajo!$C:$C,Trab_Sectores_productivos!$C7,Trabajo!$A:$A,Trab_Sectores_productivos!$A7),2)</f>
        <v>3.11</v>
      </c>
      <c r="AM7" s="340">
        <f>ROUND(SUMIFS(Trabajo!$R:$R,Trabajo!$E:$E,Trab_Sectores_productivos!DJ$1,Trabajo!$C:$C,Trab_Sectores_productivos!$C7,Trabajo!$A:$A,Trab_Sectores_productivos!$A7),2)</f>
        <v>1.57</v>
      </c>
      <c r="AN7" s="340">
        <f>ROUND(SUMIFS(Trabajo!$R:$R,Trabajo!$E:$E,Trab_Sectores_productivos!DK$1,Trabajo!$C:$C,Trab_Sectores_productivos!$C7,Trabajo!$A:$A,Trab_Sectores_productivos!$A7),2)</f>
        <v>4.57</v>
      </c>
      <c r="AO7" s="340">
        <f>ROUND(SUMIFS(Trabajo!$R:$R,Trabajo!$E:$E,Trab_Sectores_productivos!DL$1,Trabajo!$C:$C,Trab_Sectores_productivos!$C7,Trabajo!$A:$A,Trab_Sectores_productivos!$A7),2)</f>
        <v>11.54</v>
      </c>
      <c r="AP7" s="340">
        <f>ROUND(SUMIFS(Trabajo!$R:$R,Trabajo!$E:$E,Trab_Sectores_productivos!DM$1,Trabajo!$C:$C,Trab_Sectores_productivos!$C7,Trabajo!$A:$A,Trab_Sectores_productivos!$A7),2)</f>
        <v>44.01</v>
      </c>
      <c r="AQ7" s="340">
        <f>ROUND(SUMIFS(Trabajo!$R:$R,Trabajo!$E:$E,Trab_Sectores_productivos!DN$1,Trabajo!$C:$C,Trab_Sectores_productivos!$C7,Trabajo!$A:$A,Trab_Sectores_productivos!$A7),2)</f>
        <v>4.7</v>
      </c>
      <c r="AR7" s="340">
        <f>ROUND(SUMIFS(Trabajo!$R:$R,Trabajo!$E:$E,Trab_Sectores_productivos!DO$1,Trabajo!$C:$C,Trab_Sectores_productivos!$C7,Trabajo!$A:$A,Trab_Sectores_productivos!$A7),2)</f>
        <v>6.09</v>
      </c>
      <c r="AS7" s="340">
        <f>ROUND(SUMIFS(Trabajo!$R:$R,Trabajo!$E:$E,Trab_Sectores_productivos!DP$1,Trabajo!$C:$C,Trab_Sectores_productivos!$C7,Trabajo!$A:$A,Trab_Sectores_productivos!$A7),2)</f>
        <v>5.8</v>
      </c>
      <c r="AT7" s="340">
        <f>ROUND(SUMIFS(Trabajo!$R:$R,Trabajo!$E:$E,Trab_Sectores_productivos!DQ$1,Trabajo!$C:$C,Trab_Sectores_productivos!$C7,Trabajo!$A:$A,Trab_Sectores_productivos!$A7),2)</f>
        <v>2.2400000000000002</v>
      </c>
      <c r="AU7" s="340">
        <f>ROUND(SUMIFS(Trabajo!$R:$R,Trabajo!$E:$E,Trab_Sectores_productivos!DR$1,Trabajo!$C:$C,Trab_Sectores_productivos!$C7,Trabajo!$A:$A,Trab_Sectores_productivos!$A7),2)</f>
        <v>4.9800000000000004</v>
      </c>
      <c r="AV7" s="340">
        <f>ROUND(SUMIFS(Trabajo!$R:$R,Trabajo!$E:$E,Trab_Sectores_productivos!DS$1,Trabajo!$C:$C,Trab_Sectores_productivos!$C7,Trabajo!$A:$A,Trab_Sectores_productivos!$A7),2)</f>
        <v>0.79</v>
      </c>
      <c r="AW7" s="340">
        <f>ROUND(SUMIFS(Trabajo!$R:$R,Trabajo!$E:$E,Trab_Sectores_productivos!DT$1,Trabajo!$C:$C,Trab_Sectores_productivos!$C7,Trabajo!$A:$A,Trab_Sectores_productivos!$A7),2)</f>
        <v>1.1599999999999999</v>
      </c>
      <c r="AX7" s="341">
        <f>ROUND(SUMIFS(Trabajo!$S:$S,Trabajo!$E:$E,Trab_Sectores_productivos!DF$1,Trabajo!$C:$C,Trab_Sectores_productivos!$C7,Trabajo!$A:$A,Trab_Sectores_productivos!$A7),2)</f>
        <v>0.44</v>
      </c>
      <c r="AY7" s="341">
        <f>ROUND(SUMIFS(Trabajo!$S:$S,Trabajo!$E:$E,Trab_Sectores_productivos!DG$1,Trabajo!$C:$C,Trab_Sectores_productivos!$C7,Trabajo!$A:$A,Trab_Sectores_productivos!$A7),2)</f>
        <v>0.02</v>
      </c>
      <c r="AZ7" s="341">
        <f>ROUND(SUMIFS(Trabajo!$S:$S,Trabajo!$E:$E,Trab_Sectores_productivos!DH$1,Trabajo!$C:$C,Trab_Sectores_productivos!$C7,Trabajo!$A:$A,Trab_Sectores_productivos!$A7),2)</f>
        <v>0.09</v>
      </c>
      <c r="BA7" s="341">
        <f>ROUND(SUMIFS(Trabajo!$S:$S,Trabajo!$E:$E,Trab_Sectores_productivos!DI$1,Trabajo!$C:$C,Trab_Sectores_productivos!$C7,Trabajo!$A:$A,Trab_Sectores_productivos!$A7),2)</f>
        <v>0.14000000000000001</v>
      </c>
      <c r="BB7" s="341">
        <f>ROUND(SUMIFS(Trabajo!$S:$S,Trabajo!$E:$E,Trab_Sectores_productivos!DJ$1,Trabajo!$C:$C,Trab_Sectores_productivos!$C7,Trabajo!$A:$A,Trab_Sectores_productivos!$A7),2)</f>
        <v>7.0000000000000007E-2</v>
      </c>
      <c r="BC7" s="341">
        <f>ROUND(SUMIFS(Trabajo!$S:$S,Trabajo!$E:$E,Trab_Sectores_productivos!DK$1,Trabajo!$C:$C,Trab_Sectores_productivos!$C7,Trabajo!$A:$A,Trab_Sectores_productivos!$A7),2)</f>
        <v>0.21</v>
      </c>
      <c r="BD7" s="341">
        <f>ROUND(SUMIFS(Trabajo!$S:$S,Trabajo!$E:$E,Trab_Sectores_productivos!DL$1,Trabajo!$C:$C,Trab_Sectores_productivos!$C7,Trabajo!$A:$A,Trab_Sectores_productivos!$A7),2)</f>
        <v>0.53</v>
      </c>
      <c r="BE7" s="341">
        <f>ROUND(SUMIFS(Trabajo!$S:$S,Trabajo!$E:$E,Trab_Sectores_productivos!DM$1,Trabajo!$C:$C,Trab_Sectores_productivos!$C7,Trabajo!$A:$A,Trab_Sectores_productivos!$A7),2)</f>
        <v>2.0299999999999998</v>
      </c>
      <c r="BF7" s="341">
        <f>ROUND(SUMIFS(Trabajo!$S:$S,Trabajo!$E:$E,Trab_Sectores_productivos!DN$1,Trabajo!$C:$C,Trab_Sectores_productivos!$C7,Trabajo!$A:$A,Trab_Sectores_productivos!$A7),2)</f>
        <v>0.22</v>
      </c>
      <c r="BG7" s="341">
        <f>ROUND(SUMIFS(Trabajo!$S:$S,Trabajo!$E:$E,Trab_Sectores_productivos!DO$1,Trabajo!$C:$C,Trab_Sectores_productivos!$C7,Trabajo!$A:$A,Trab_Sectores_productivos!$A7),2)</f>
        <v>0.28000000000000003</v>
      </c>
      <c r="BH7" s="341">
        <f>ROUND(SUMIFS(Trabajo!$S:$S,Trabajo!$E:$E,Trab_Sectores_productivos!DP$1,Trabajo!$C:$C,Trab_Sectores_productivos!$C7,Trabajo!$A:$A,Trab_Sectores_productivos!$A7),2)</f>
        <v>0.27</v>
      </c>
      <c r="BI7" s="341">
        <f>ROUND(SUMIFS(Trabajo!$S:$S,Trabajo!$E:$E,Trab_Sectores_productivos!DQ$1,Trabajo!$C:$C,Trab_Sectores_productivos!$C7,Trabajo!$A:$A,Trab_Sectores_productivos!$A7),2)</f>
        <v>0.1</v>
      </c>
      <c r="BJ7" s="341">
        <f>ROUND(SUMIFS(Trabajo!$S:$S,Trabajo!$E:$E,Trab_Sectores_productivos!DR$1,Trabajo!$C:$C,Trab_Sectores_productivos!$C7,Trabajo!$A:$A,Trab_Sectores_productivos!$A7),2)</f>
        <v>0.23</v>
      </c>
      <c r="BK7" s="341">
        <f>ROUND(SUMIFS(Trabajo!$S:$S,Trabajo!$E:$E,Trab_Sectores_productivos!DS$1,Trabajo!$C:$C,Trab_Sectores_productivos!$C7,Trabajo!$A:$A,Trab_Sectores_productivos!$A7),2)</f>
        <v>0.04</v>
      </c>
      <c r="BL7" s="341">
        <f>ROUND(SUMIFS(Trabajo!$S:$S,Trabajo!$E:$E,Trab_Sectores_productivos!DT$1,Trabajo!$C:$C,Trab_Sectores_productivos!$C7,Trabajo!$A:$A,Trab_Sectores_productivos!$A7),2)</f>
        <v>0.05</v>
      </c>
      <c r="BM7" s="340">
        <f>ROUND(SUMIFS(Trabajo!$T:$T,Trabajo!$E:$E,Trab_Sectores_productivos!DF$1,Trabajo!$C:$C,Trab_Sectores_productivos!$C7,Trabajo!$A:$A,Trab_Sectores_productivos!$A7),2)</f>
        <v>0.09</v>
      </c>
      <c r="BN7" s="340">
        <f>ROUND(SUMIFS(Trabajo!$T:$T,Trabajo!$E:$E,Trab_Sectores_productivos!DG$1,Trabajo!$C:$C,Trab_Sectores_productivos!$C7,Trabajo!$A:$A,Trab_Sectores_productivos!$A7),2)</f>
        <v>0</v>
      </c>
      <c r="BO7" s="340">
        <f>ROUND(SUMIFS(Trabajo!$T:$T,Trabajo!$E:$E,Trab_Sectores_productivos!DH$1,Trabajo!$C:$C,Trab_Sectores_productivos!$C7,Trabajo!$A:$A,Trab_Sectores_productivos!$A7),2)</f>
        <v>0.02</v>
      </c>
      <c r="BP7" s="340">
        <f>ROUND(SUMIFS(Trabajo!$T:$T,Trabajo!$E:$E,Trab_Sectores_productivos!DI$1,Trabajo!$C:$C,Trab_Sectores_productivos!$C7,Trabajo!$A:$A,Trab_Sectores_productivos!$A7),2)</f>
        <v>0.03</v>
      </c>
      <c r="BQ7" s="340">
        <f>ROUND(SUMIFS(Trabajo!$T:$T,Trabajo!$E:$E,Trab_Sectores_productivos!DJ$1,Trabajo!$C:$C,Trab_Sectores_productivos!$C7,Trabajo!$A:$A,Trab_Sectores_productivos!$A7),2)</f>
        <v>0.01</v>
      </c>
      <c r="BR7" s="340">
        <f>ROUND(SUMIFS(Trabajo!$T:$T,Trabajo!$E:$E,Trab_Sectores_productivos!DK$1,Trabajo!$C:$C,Trab_Sectores_productivos!$C7,Trabajo!$A:$A,Trab_Sectores_productivos!$A7),2)</f>
        <v>0.04</v>
      </c>
      <c r="BS7" s="340">
        <f>ROUND(SUMIFS(Trabajo!$T:$T,Trabajo!$E:$E,Trab_Sectores_productivos!DL$1,Trabajo!$C:$C,Trab_Sectores_productivos!$C7,Trabajo!$A:$A,Trab_Sectores_productivos!$A7),2)</f>
        <v>0.11</v>
      </c>
      <c r="BT7" s="340">
        <f>ROUND(SUMIFS(Trabajo!$T:$T,Trabajo!$E:$E,Trab_Sectores_productivos!DM$1,Trabajo!$C:$C,Trab_Sectores_productivos!$C7,Trabajo!$A:$A,Trab_Sectores_productivos!$A7),2)</f>
        <v>0.4</v>
      </c>
      <c r="BU7" s="340">
        <f>ROUND(SUMIFS(Trabajo!$T:$T,Trabajo!$E:$E,Trab_Sectores_productivos!DN$1,Trabajo!$C:$C,Trab_Sectores_productivos!$C7,Trabajo!$A:$A,Trab_Sectores_productivos!$A7),2)</f>
        <v>0.04</v>
      </c>
      <c r="BV7" s="340">
        <f>ROUND(SUMIFS(Trabajo!$T:$T,Trabajo!$E:$E,Trab_Sectores_productivos!DO$1,Trabajo!$C:$C,Trab_Sectores_productivos!$C7,Trabajo!$A:$A,Trab_Sectores_productivos!$A7),2)</f>
        <v>0.06</v>
      </c>
      <c r="BW7" s="340">
        <f>ROUND(SUMIFS(Trabajo!$T:$T,Trabajo!$E:$E,Trab_Sectores_productivos!DP$1,Trabajo!$C:$C,Trab_Sectores_productivos!$C7,Trabajo!$A:$A,Trab_Sectores_productivos!$A7),2)</f>
        <v>0.05</v>
      </c>
      <c r="BX7" s="340">
        <f>ROUND(SUMIFS(Trabajo!$T:$T,Trabajo!$E:$E,Trab_Sectores_productivos!DQ$1,Trabajo!$C:$C,Trab_Sectores_productivos!$C7,Trabajo!$A:$A,Trab_Sectores_productivos!$A7),2)</f>
        <v>0.02</v>
      </c>
      <c r="BY7" s="340">
        <f>ROUND(SUMIFS(Trabajo!$T:$T,Trabajo!$E:$E,Trab_Sectores_productivos!DR$1,Trabajo!$C:$C,Trab_Sectores_productivos!$C7,Trabajo!$A:$A,Trab_Sectores_productivos!$A7),2)</f>
        <v>0.05</v>
      </c>
      <c r="BZ7" s="340">
        <f>ROUND(SUMIFS(Trabajo!$T:$T,Trabajo!$E:$E,Trab_Sectores_productivos!DS$1,Trabajo!$C:$C,Trab_Sectores_productivos!$C7,Trabajo!$A:$A,Trab_Sectores_productivos!$A7),2)</f>
        <v>0.01</v>
      </c>
      <c r="CA7" s="340">
        <f>ROUND(SUMIFS(Trabajo!$T:$T,Trabajo!$E:$E,Trab_Sectores_productivos!DT$1,Trabajo!$C:$C,Trab_Sectores_productivos!$C7,Trabajo!$A:$A,Trab_Sectores_productivos!$A7),2)</f>
        <v>0.01</v>
      </c>
      <c r="CB7" s="341">
        <f>ROUND(SUMIFS(Trabajo!$U:$U,Trabajo!$E:$E,Trab_Sectores_productivos!DF$1,Trabajo!$C:$C,Trab_Sectores_productivos!$C7,Trabajo!$A:$A,Trab_Sectores_productivos!$A7),2)</f>
        <v>16.510000000000002</v>
      </c>
      <c r="CC7" s="341">
        <f>ROUND(SUMIFS(Trabajo!$U:$U,Trabajo!$E:$E,Trab_Sectores_productivos!DG$1,Trabajo!$C:$C,Trab_Sectores_productivos!$C7,Trabajo!$A:$A,Trab_Sectores_productivos!$A7),2)</f>
        <v>0.94</v>
      </c>
      <c r="CD7" s="341">
        <f>ROUND(SUMIFS(Trabajo!$U:$U,Trabajo!$E:$E,Trab_Sectores_productivos!DH$1,Trabajo!$C:$C,Trab_Sectores_productivos!$C7,Trabajo!$A:$A,Trab_Sectores_productivos!$A7),2)</f>
        <v>3.48</v>
      </c>
      <c r="CE7" s="341">
        <f>ROUND(SUMIFS(Trabajo!$U:$U,Trabajo!$E:$E,Trab_Sectores_productivos!DI$1,Trabajo!$C:$C,Trab_Sectores_productivos!$C7,Trabajo!$A:$A,Trab_Sectores_productivos!$A7),2)</f>
        <v>5.41</v>
      </c>
      <c r="CF7" s="341">
        <f>ROUND(SUMIFS(Trabajo!$U:$U,Trabajo!$E:$E,Trab_Sectores_productivos!DJ$1,Trabajo!$C:$C,Trab_Sectores_productivos!$C7,Trabajo!$A:$A,Trab_Sectores_productivos!$A7),2)</f>
        <v>2.73</v>
      </c>
      <c r="CG7" s="341">
        <f>ROUND(SUMIFS(Trabajo!$U:$U,Trabajo!$E:$E,Trab_Sectores_productivos!DK$1,Trabajo!$C:$C,Trab_Sectores_productivos!$C7,Trabajo!$A:$A,Trab_Sectores_productivos!$A7),2)</f>
        <v>7.94</v>
      </c>
      <c r="CH7" s="341">
        <f>ROUND(SUMIFS(Trabajo!$U:$U,Trabajo!$E:$E,Trab_Sectores_productivos!DL$1,Trabajo!$C:$C,Trab_Sectores_productivos!$C7,Trabajo!$A:$A,Trab_Sectores_productivos!$A7),2)</f>
        <v>20.07</v>
      </c>
      <c r="CI7" s="341">
        <f>ROUND(SUMIFS(Trabajo!$U:$U,Trabajo!$E:$E,Trab_Sectores_productivos!DM$1,Trabajo!$C:$C,Trab_Sectores_productivos!$C7,Trabajo!$A:$A,Trab_Sectores_productivos!$A7),2)</f>
        <v>76.53</v>
      </c>
      <c r="CJ7" s="341">
        <f>ROUND(SUMIFS(Trabajo!$U:$U,Trabajo!$E:$E,Trab_Sectores_productivos!DN$1,Trabajo!$C:$C,Trab_Sectores_productivos!$C7,Trabajo!$A:$A,Trab_Sectores_productivos!$A7),2)</f>
        <v>8.17</v>
      </c>
      <c r="CK7" s="341">
        <f>ROUND(SUMIFS(Trabajo!$U:$U,Trabajo!$E:$E,Trab_Sectores_productivos!DO$1,Trabajo!$C:$C,Trab_Sectores_productivos!$C7,Trabajo!$A:$A,Trab_Sectores_productivos!$A7),2)</f>
        <v>10.59</v>
      </c>
      <c r="CL7" s="341">
        <f>ROUND(SUMIFS(Trabajo!$U:$U,Trabajo!$E:$E,Trab_Sectores_productivos!DP$1,Trabajo!$C:$C,Trab_Sectores_productivos!$C7,Trabajo!$A:$A,Trab_Sectores_productivos!$A7),2)</f>
        <v>10.09</v>
      </c>
      <c r="CM7" s="341">
        <f>ROUND(SUMIFS(Trabajo!$U:$U,Trabajo!$E:$E,Trab_Sectores_productivos!DQ$1,Trabajo!$C:$C,Trab_Sectores_productivos!$C7,Trabajo!$A:$A,Trab_Sectores_productivos!$A7),2)</f>
        <v>3.9</v>
      </c>
      <c r="CN7" s="341">
        <f>ROUND(SUMIFS(Trabajo!$U:$U,Trabajo!$E:$E,Trab_Sectores_productivos!DR$1,Trabajo!$C:$C,Trab_Sectores_productivos!$C7,Trabajo!$A:$A,Trab_Sectores_productivos!$A7),2)</f>
        <v>8.66</v>
      </c>
      <c r="CO7" s="341">
        <f>ROUND(SUMIFS(Trabajo!$U:$U,Trabajo!$E:$E,Trab_Sectores_productivos!DS$1,Trabajo!$C:$C,Trab_Sectores_productivos!$C7,Trabajo!$A:$A,Trab_Sectores_productivos!$A7),2)</f>
        <v>1.37</v>
      </c>
      <c r="CP7" s="341">
        <f>ROUND(SUMIFS(Trabajo!$U:$U,Trabajo!$E:$E,Trab_Sectores_productivos!DT$1,Trabajo!$C:$C,Trab_Sectores_productivos!$C7,Trabajo!$A:$A,Trab_Sectores_productivos!$A7),2)</f>
        <v>2.0299999999999998</v>
      </c>
      <c r="CQ7" s="340">
        <f>ROUND(SUMIFS(Trabajo!$V:$V,Trabajo!$E:$E,Trab_Sectores_productivos!DF$1,Trabajo!$C:$C,Trab_Sectores_productivos!$C7,Trabajo!$A:$A,Trab_Sectores_productivos!$A7),2)</f>
        <v>1.62</v>
      </c>
      <c r="CR7" s="340">
        <f>ROUND(SUMIFS(Trabajo!$V:$V,Trabajo!$E:$E,Trab_Sectores_productivos!DG$1,Trabajo!$C:$C,Trab_Sectores_productivos!$C7,Trabajo!$A:$A,Trab_Sectores_productivos!$A7),2)</f>
        <v>0.09</v>
      </c>
      <c r="CS7" s="340">
        <f>ROUND(SUMIFS(Trabajo!$V:$V,Trabajo!$E:$E,Trab_Sectores_productivos!DH$1,Trabajo!$C:$C,Trab_Sectores_productivos!$C7,Trabajo!$A:$A,Trab_Sectores_productivos!$A7),2)</f>
        <v>0.34</v>
      </c>
      <c r="CT7" s="340">
        <f>ROUND(SUMIFS(Trabajo!$V:$V,Trabajo!$E:$E,Trab_Sectores_productivos!DI$1,Trabajo!$C:$C,Trab_Sectores_productivos!$C7,Trabajo!$A:$A,Trab_Sectores_productivos!$A7),2)</f>
        <v>0.53</v>
      </c>
      <c r="CU7" s="340">
        <f>ROUND(SUMIFS(Trabajo!$V:$V,Trabajo!$E:$E,Trab_Sectores_productivos!DJ$1,Trabajo!$C:$C,Trab_Sectores_productivos!$C7,Trabajo!$A:$A,Trab_Sectores_productivos!$A7),2)</f>
        <v>0.27</v>
      </c>
      <c r="CV7" s="340">
        <f>ROUND(SUMIFS(Trabajo!$V:$V,Trabajo!$E:$E,Trab_Sectores_productivos!DK$1,Trabajo!$C:$C,Trab_Sectores_productivos!$C7,Trabajo!$A:$A,Trab_Sectores_productivos!$A7),2)</f>
        <v>0.78</v>
      </c>
      <c r="CW7" s="340">
        <f>ROUND(SUMIFS(Trabajo!$V:$V,Trabajo!$E:$E,Trab_Sectores_productivos!DL$1,Trabajo!$C:$C,Trab_Sectores_productivos!$C7,Trabajo!$A:$A,Trab_Sectores_productivos!$A7),2)</f>
        <v>1.97</v>
      </c>
      <c r="CX7" s="340">
        <f>ROUND(SUMIFS(Trabajo!$V:$V,Trabajo!$E:$E,Trab_Sectores_productivos!DM$1,Trabajo!$C:$C,Trab_Sectores_productivos!$C7,Trabajo!$A:$A,Trab_Sectores_productivos!$A7),2)</f>
        <v>7.5</v>
      </c>
      <c r="CY7" s="340">
        <f>ROUND(SUMIFS(Trabajo!$V:$V,Trabajo!$E:$E,Trab_Sectores_productivos!DN$1,Trabajo!$C:$C,Trab_Sectores_productivos!$C7,Trabajo!$A:$A,Trab_Sectores_productivos!$A7),2)</f>
        <v>0.8</v>
      </c>
      <c r="CZ7" s="340">
        <f>ROUND(SUMIFS(Trabajo!$V:$V,Trabajo!$E:$E,Trab_Sectores_productivos!DO$1,Trabajo!$C:$C,Trab_Sectores_productivos!$C7,Trabajo!$A:$A,Trab_Sectores_productivos!$A7),2)</f>
        <v>1.04</v>
      </c>
      <c r="DA7" s="340">
        <f>ROUND(SUMIFS(Trabajo!$V:$V,Trabajo!$E:$E,Trab_Sectores_productivos!DP$1,Trabajo!$C:$C,Trab_Sectores_productivos!$C7,Trabajo!$A:$A,Trab_Sectores_productivos!$A7),2)</f>
        <v>0.99</v>
      </c>
      <c r="DB7" s="340">
        <f>ROUND(SUMIFS(Trabajo!$V:$V,Trabajo!$E:$E,Trab_Sectores_productivos!DQ$1,Trabajo!$C:$C,Trab_Sectores_productivos!$C7,Trabajo!$A:$A,Trab_Sectores_productivos!$A7),2)</f>
        <v>0.38</v>
      </c>
      <c r="DC7" s="340">
        <f>ROUND(SUMIFS(Trabajo!$V:$V,Trabajo!$E:$E,Trab_Sectores_productivos!DR$1,Trabajo!$C:$C,Trab_Sectores_productivos!$C7,Trabajo!$A:$A,Trab_Sectores_productivos!$A7),2)</f>
        <v>0.85</v>
      </c>
      <c r="DD7" s="340">
        <f>ROUND(SUMIFS(Trabajo!$V:$V,Trabajo!$E:$E,Trab_Sectores_productivos!DS$1,Trabajo!$C:$C,Trab_Sectores_productivos!$C7,Trabajo!$A:$A,Trab_Sectores_productivos!$A7),2)</f>
        <v>0.13</v>
      </c>
      <c r="DE7" s="340">
        <f>ROUND(SUMIFS(Trabajo!$V:$V,Trabajo!$E:$E,Trab_Sectores_productivos!DT$1,Trabajo!$C:$C,Trab_Sectores_productivos!$C7,Trabajo!$A:$A,Trab_Sectores_productivos!$A7),2)</f>
        <v>0.2</v>
      </c>
      <c r="DF7" s="342" t="s">
        <v>383</v>
      </c>
      <c r="DG7" s="342" t="s">
        <v>383</v>
      </c>
      <c r="DH7" s="342" t="s">
        <v>383</v>
      </c>
      <c r="DI7" s="342" t="s">
        <v>383</v>
      </c>
      <c r="DJ7" s="342" t="s">
        <v>383</v>
      </c>
      <c r="DK7" s="342" t="s">
        <v>383</v>
      </c>
      <c r="DL7" s="342" t="s">
        <v>383</v>
      </c>
      <c r="DM7" s="342" t="s">
        <v>383</v>
      </c>
      <c r="DN7" s="342" t="s">
        <v>383</v>
      </c>
      <c r="DO7" s="342" t="s">
        <v>383</v>
      </c>
      <c r="DP7" s="342" t="s">
        <v>383</v>
      </c>
      <c r="DQ7" s="342" t="s">
        <v>383</v>
      </c>
      <c r="DR7" s="342" t="s">
        <v>383</v>
      </c>
      <c r="DS7" s="342" t="s">
        <v>383</v>
      </c>
      <c r="DT7" s="342" t="s">
        <v>383</v>
      </c>
    </row>
    <row r="8" spans="1:124">
      <c r="A8" s="137">
        <v>2013</v>
      </c>
      <c r="B8" s="137">
        <v>7</v>
      </c>
      <c r="C8" s="137" t="s">
        <v>125</v>
      </c>
      <c r="D8" s="137">
        <f>ROUND(SUMIFS(Trabajo!$W:$W,Trabajo!$E:$E,Trab_Sectores_productivos!DF$1,Trabajo!$C:$C,Trab_Sectores_productivos!$C8,Trabajo!$A:$A,Trab_Sectores_productivos!$A8),2)</f>
        <v>63.63</v>
      </c>
      <c r="E8" s="340">
        <f>ROUND(SUMIFS(Trabajo!$P:$P,Trabajo!$E:$E,Trab_Sectores_productivos!DF$1,Trabajo!$C:$C,Trab_Sectores_productivos!$C8,Trabajo!$A:$A,Trab_Sectores_productivos!$A8),2)</f>
        <v>24.03</v>
      </c>
      <c r="F8" s="340">
        <f>ROUND(SUMIFS(Trabajo!$P:$P,Trabajo!$E:$E,Trab_Sectores_productivos!DG$1,Trabajo!$C:$C,Trab_Sectores_productivos!$C8,Trabajo!$A:$A,Trab_Sectores_productivos!$A8),2)</f>
        <v>1.06</v>
      </c>
      <c r="G8" s="340">
        <f>ROUND(SUMIFS(Trabajo!$P:$P,Trabajo!$E:$E,Trab_Sectores_productivos!DH$1,Trabajo!$C:$C,Trab_Sectores_productivos!$C8,Trabajo!$A:$A,Trab_Sectores_productivos!$A8),2)</f>
        <v>4.63</v>
      </c>
      <c r="H8" s="340">
        <f>ROUND(SUMIFS(Trabajo!$P:$P,Trabajo!$E:$E,Trab_Sectores_productivos!DI$1,Trabajo!$C:$C,Trab_Sectores_productivos!$C8,Trabajo!$A:$A,Trab_Sectores_productivos!$A8),2)</f>
        <v>6.63</v>
      </c>
      <c r="I8" s="340">
        <f>ROUND(SUMIFS(Trabajo!$P:$P,Trabajo!$E:$E,Trab_Sectores_productivos!DJ$1,Trabajo!$C:$C,Trab_Sectores_productivos!$C8,Trabajo!$A:$A,Trab_Sectores_productivos!$A8),2)</f>
        <v>3.93</v>
      </c>
      <c r="J8" s="340">
        <f>ROUND(SUMIFS(Trabajo!$P:$P,Trabajo!$E:$E,Trab_Sectores_productivos!DK$1,Trabajo!$C:$C,Trab_Sectores_productivos!$C8,Trabajo!$A:$A,Trab_Sectores_productivos!$A8),2)</f>
        <v>11.42</v>
      </c>
      <c r="K8" s="340">
        <f>ROUND(SUMIFS(Trabajo!$P:$P,Trabajo!$E:$E,Trab_Sectores_productivos!DL$1,Trabajo!$C:$C,Trab_Sectores_productivos!$C8,Trabajo!$A:$A,Trab_Sectores_productivos!$A8),2)</f>
        <v>28.57</v>
      </c>
      <c r="L8" s="340">
        <f>ROUND(SUMIFS(Trabajo!$P:$P,Trabajo!$E:$E,Trab_Sectores_productivos!DM$1,Trabajo!$C:$C,Trab_Sectores_productivos!$C8,Trabajo!$A:$A,Trab_Sectores_productivos!$A8),2)</f>
        <v>112.9</v>
      </c>
      <c r="M8" s="340">
        <f>ROUND(SUMIFS(Trabajo!$P:$P,Trabajo!$E:$E,Trab_Sectores_productivos!DN$1,Trabajo!$C:$C,Trab_Sectores_productivos!$C8,Trabajo!$A:$A,Trab_Sectores_productivos!$A8),2)</f>
        <v>12.84</v>
      </c>
      <c r="N8" s="340">
        <f>ROUND(SUMIFS(Trabajo!$P:$P,Trabajo!$E:$E,Trab_Sectores_productivos!DO$1,Trabajo!$C:$C,Trab_Sectores_productivos!$C8,Trabajo!$A:$A,Trab_Sectores_productivos!$A8),2)</f>
        <v>14.35</v>
      </c>
      <c r="O8" s="340">
        <f>ROUND(SUMIFS(Trabajo!$P:$P,Trabajo!$E:$E,Trab_Sectores_productivos!DP$1,Trabajo!$C:$C,Trab_Sectores_productivos!$C8,Trabajo!$A:$A,Trab_Sectores_productivos!$A8),2)</f>
        <v>13.04</v>
      </c>
      <c r="P8" s="340">
        <f>ROUND(SUMIFS(Trabajo!$P:$P,Trabajo!$E:$E,Trab_Sectores_productivos!DQ$1,Trabajo!$C:$C,Trab_Sectores_productivos!$C8,Trabajo!$A:$A,Trab_Sectores_productivos!$A8),2)</f>
        <v>5.03</v>
      </c>
      <c r="Q8" s="340">
        <f>ROUND(SUMIFS(Trabajo!$P:$P,Trabajo!$E:$E,Trab_Sectores_productivos!DR$1,Trabajo!$C:$C,Trab_Sectores_productivos!$C8,Trabajo!$A:$A,Trab_Sectores_productivos!$A8),2)</f>
        <v>12.59</v>
      </c>
      <c r="R8" s="340">
        <f>ROUND(SUMIFS(Trabajo!$P:$P,Trabajo!$E:$E,Trab_Sectores_productivos!DS$1,Trabajo!$C:$C,Trab_Sectores_productivos!$C8,Trabajo!$A:$A,Trab_Sectores_productivos!$A8),2)</f>
        <v>1.87</v>
      </c>
      <c r="S8" s="340">
        <f>ROUND(SUMIFS(Trabajo!$P:$P,Trabajo!$E:$E,Trab_Sectores_productivos!DT$1,Trabajo!$C:$C,Trab_Sectores_productivos!$C8,Trabajo!$A:$A,Trab_Sectores_productivos!$A8),2)</f>
        <v>2.64</v>
      </c>
      <c r="T8" s="341">
        <f>ROUND(SUMIFS(Trabajo!$Q:$Q,Trabajo!$E:$E,Trab_Sectores_productivos!DF$1,Trabajo!$C:$C,Trab_Sectores_productivos!$C8,Trabajo!$A:$A,Trab_Sectores_productivos!$A8),2)</f>
        <v>10.71</v>
      </c>
      <c r="U8" s="341">
        <f>ROUND(SUMIFS(Trabajo!$Q:$Q,Trabajo!$E:$E,Trab_Sectores_productivos!DG$1,Trabajo!$C:$C,Trab_Sectores_productivos!$C8,Trabajo!$A:$A,Trab_Sectores_productivos!$A8),2)</f>
        <v>0.47</v>
      </c>
      <c r="V8" s="341">
        <f>ROUND(SUMIFS(Trabajo!$Q:$Q,Trabajo!$E:$E,Trab_Sectores_productivos!DH$1,Trabajo!$C:$C,Trab_Sectores_productivos!$C8,Trabajo!$A:$A,Trab_Sectores_productivos!$A8),2)</f>
        <v>2.06</v>
      </c>
      <c r="W8" s="341">
        <f>ROUND(SUMIFS(Trabajo!$Q:$Q,Trabajo!$E:$E,Trab_Sectores_productivos!DI$1,Trabajo!$C:$C,Trab_Sectores_productivos!$C8,Trabajo!$A:$A,Trab_Sectores_productivos!$A8),2)</f>
        <v>2.95</v>
      </c>
      <c r="X8" s="341">
        <f>ROUND(SUMIFS(Trabajo!$Q:$Q,Trabajo!$E:$E,Trab_Sectores_productivos!DJ$1,Trabajo!$C:$C,Trab_Sectores_productivos!$C8,Trabajo!$A:$A,Trab_Sectores_productivos!$A8),2)</f>
        <v>1.75</v>
      </c>
      <c r="Y8" s="341">
        <f>ROUND(SUMIFS(Trabajo!$Q:$Q,Trabajo!$E:$E,Trab_Sectores_productivos!DK$1,Trabajo!$C:$C,Trab_Sectores_productivos!$C8,Trabajo!$A:$A,Trab_Sectores_productivos!$A8),2)</f>
        <v>5.09</v>
      </c>
      <c r="Z8" s="341">
        <f>ROUND(SUMIFS(Trabajo!$Q:$Q,Trabajo!$E:$E,Trab_Sectores_productivos!DL$1,Trabajo!$C:$C,Trab_Sectores_productivos!$C8,Trabajo!$A:$A,Trab_Sectores_productivos!$A8),2)</f>
        <v>12.73</v>
      </c>
      <c r="AA8" s="341">
        <f>ROUND(SUMIFS(Trabajo!$Q:$Q,Trabajo!$E:$E,Trab_Sectores_productivos!DM$1,Trabajo!$C:$C,Trab_Sectores_productivos!$C8,Trabajo!$A:$A,Trab_Sectores_productivos!$A8),2)</f>
        <v>50.3</v>
      </c>
      <c r="AB8" s="341">
        <f>ROUND(SUMIFS(Trabajo!$Q:$Q,Trabajo!$E:$E,Trab_Sectores_productivos!DN$1,Trabajo!$C:$C,Trab_Sectores_productivos!$C8,Trabajo!$A:$A,Trab_Sectores_productivos!$A8),2)</f>
        <v>5.72</v>
      </c>
      <c r="AC8" s="341">
        <f>ROUND(SUMIFS(Trabajo!$Q:$Q,Trabajo!$E:$E,Trab_Sectores_productivos!DO$1,Trabajo!$C:$C,Trab_Sectores_productivos!$C8,Trabajo!$A:$A,Trab_Sectores_productivos!$A8),2)</f>
        <v>6.39</v>
      </c>
      <c r="AD8" s="341">
        <f>ROUND(SUMIFS(Trabajo!$Q:$Q,Trabajo!$E:$E,Trab_Sectores_productivos!DP$1,Trabajo!$C:$C,Trab_Sectores_productivos!$C8,Trabajo!$A:$A,Trab_Sectores_productivos!$A8),2)</f>
        <v>5.81</v>
      </c>
      <c r="AE8" s="341">
        <f>ROUND(SUMIFS(Trabajo!$Q:$Q,Trabajo!$E:$E,Trab_Sectores_productivos!DQ$1,Trabajo!$C:$C,Trab_Sectores_productivos!$C8,Trabajo!$A:$A,Trab_Sectores_productivos!$A8),2)</f>
        <v>2.2400000000000002</v>
      </c>
      <c r="AF8" s="341">
        <f>ROUND(SUMIFS(Trabajo!$Q:$Q,Trabajo!$E:$E,Trab_Sectores_productivos!DR$1,Trabajo!$C:$C,Trab_Sectores_productivos!$C8,Trabajo!$A:$A,Trab_Sectores_productivos!$A8),2)</f>
        <v>5.61</v>
      </c>
      <c r="AG8" s="341">
        <f>ROUND(SUMIFS(Trabajo!$Q:$Q,Trabajo!$E:$E,Trab_Sectores_productivos!DS$1,Trabajo!$C:$C,Trab_Sectores_productivos!$C8,Trabajo!$A:$A,Trab_Sectores_productivos!$A8),2)</f>
        <v>0.83</v>
      </c>
      <c r="AH8" s="341">
        <f>ROUND(SUMIFS(Trabajo!$Q:$Q,Trabajo!$E:$E,Trab_Sectores_productivos!DT$1,Trabajo!$C:$C,Trab_Sectores_productivos!$C8,Trabajo!$A:$A,Trab_Sectores_productivos!$A8),2)</f>
        <v>1.17</v>
      </c>
      <c r="AI8" s="340">
        <f>ROUND(SUMIFS(Trabajo!$R:$R,Trabajo!$E:$E,Trab_Sectores_productivos!DF$1,Trabajo!$C:$C,Trab_Sectores_productivos!$C8,Trabajo!$A:$A,Trab_Sectores_productivos!$A8),2)</f>
        <v>9.75</v>
      </c>
      <c r="AJ8" s="340">
        <f>ROUND(SUMIFS(Trabajo!$R:$R,Trabajo!$E:$E,Trab_Sectores_productivos!DG$1,Trabajo!$C:$C,Trab_Sectores_productivos!$C8,Trabajo!$A:$A,Trab_Sectores_productivos!$A8),2)</f>
        <v>0.43</v>
      </c>
      <c r="AK8" s="340">
        <f>ROUND(SUMIFS(Trabajo!$R:$R,Trabajo!$E:$E,Trab_Sectores_productivos!DH$1,Trabajo!$C:$C,Trab_Sectores_productivos!$C8,Trabajo!$A:$A,Trab_Sectores_productivos!$A8),2)</f>
        <v>1.88</v>
      </c>
      <c r="AL8" s="340">
        <f>ROUND(SUMIFS(Trabajo!$R:$R,Trabajo!$E:$E,Trab_Sectores_productivos!DI$1,Trabajo!$C:$C,Trab_Sectores_productivos!$C8,Trabajo!$A:$A,Trab_Sectores_productivos!$A8),2)</f>
        <v>2.69</v>
      </c>
      <c r="AM8" s="340">
        <f>ROUND(SUMIFS(Trabajo!$R:$R,Trabajo!$E:$E,Trab_Sectores_productivos!DJ$1,Trabajo!$C:$C,Trab_Sectores_productivos!$C8,Trabajo!$A:$A,Trab_Sectores_productivos!$A8),2)</f>
        <v>1.59</v>
      </c>
      <c r="AN8" s="340">
        <f>ROUND(SUMIFS(Trabajo!$R:$R,Trabajo!$E:$E,Trab_Sectores_productivos!DK$1,Trabajo!$C:$C,Trab_Sectores_productivos!$C8,Trabajo!$A:$A,Trab_Sectores_productivos!$A8),2)</f>
        <v>4.63</v>
      </c>
      <c r="AO8" s="340">
        <f>ROUND(SUMIFS(Trabajo!$R:$R,Trabajo!$E:$E,Trab_Sectores_productivos!DL$1,Trabajo!$C:$C,Trab_Sectores_productivos!$C8,Trabajo!$A:$A,Trab_Sectores_productivos!$A8),2)</f>
        <v>11.59</v>
      </c>
      <c r="AP8" s="340">
        <f>ROUND(SUMIFS(Trabajo!$R:$R,Trabajo!$E:$E,Trab_Sectores_productivos!DM$1,Trabajo!$C:$C,Trab_Sectores_productivos!$C8,Trabajo!$A:$A,Trab_Sectores_productivos!$A8),2)</f>
        <v>45.78</v>
      </c>
      <c r="AQ8" s="340">
        <f>ROUND(SUMIFS(Trabajo!$R:$R,Trabajo!$E:$E,Trab_Sectores_productivos!DN$1,Trabajo!$C:$C,Trab_Sectores_productivos!$C8,Trabajo!$A:$A,Trab_Sectores_productivos!$A8),2)</f>
        <v>5.21</v>
      </c>
      <c r="AR8" s="340">
        <f>ROUND(SUMIFS(Trabajo!$R:$R,Trabajo!$E:$E,Trab_Sectores_productivos!DO$1,Trabajo!$C:$C,Trab_Sectores_productivos!$C8,Trabajo!$A:$A,Trab_Sectores_productivos!$A8),2)</f>
        <v>5.82</v>
      </c>
      <c r="AS8" s="340">
        <f>ROUND(SUMIFS(Trabajo!$R:$R,Trabajo!$E:$E,Trab_Sectores_productivos!DP$1,Trabajo!$C:$C,Trab_Sectores_productivos!$C8,Trabajo!$A:$A,Trab_Sectores_productivos!$A8),2)</f>
        <v>5.29</v>
      </c>
      <c r="AT8" s="340">
        <f>ROUND(SUMIFS(Trabajo!$R:$R,Trabajo!$E:$E,Trab_Sectores_productivos!DQ$1,Trabajo!$C:$C,Trab_Sectores_productivos!$C8,Trabajo!$A:$A,Trab_Sectores_productivos!$A8),2)</f>
        <v>2.04</v>
      </c>
      <c r="AU8" s="340">
        <f>ROUND(SUMIFS(Trabajo!$R:$R,Trabajo!$E:$E,Trab_Sectores_productivos!DR$1,Trabajo!$C:$C,Trab_Sectores_productivos!$C8,Trabajo!$A:$A,Trab_Sectores_productivos!$A8),2)</f>
        <v>5.0999999999999996</v>
      </c>
      <c r="AV8" s="340">
        <f>ROUND(SUMIFS(Trabajo!$R:$R,Trabajo!$E:$E,Trab_Sectores_productivos!DS$1,Trabajo!$C:$C,Trab_Sectores_productivos!$C8,Trabajo!$A:$A,Trab_Sectores_productivos!$A8),2)</f>
        <v>0.76</v>
      </c>
      <c r="AW8" s="340">
        <f>ROUND(SUMIFS(Trabajo!$R:$R,Trabajo!$E:$E,Trab_Sectores_productivos!DT$1,Trabajo!$C:$C,Trab_Sectores_productivos!$C8,Trabajo!$A:$A,Trab_Sectores_productivos!$A8),2)</f>
        <v>1.07</v>
      </c>
      <c r="AX8" s="341">
        <f>ROUND(SUMIFS(Trabajo!$S:$S,Trabajo!$E:$E,Trab_Sectores_productivos!DF$1,Trabajo!$C:$C,Trab_Sectores_productivos!$C8,Trabajo!$A:$A,Trab_Sectores_productivos!$A8),2)</f>
        <v>0.45</v>
      </c>
      <c r="AY8" s="341">
        <f>ROUND(SUMIFS(Trabajo!$S:$S,Trabajo!$E:$E,Trab_Sectores_productivos!DG$1,Trabajo!$C:$C,Trab_Sectores_productivos!$C8,Trabajo!$A:$A,Trab_Sectores_productivos!$A8),2)</f>
        <v>0.02</v>
      </c>
      <c r="AZ8" s="341">
        <f>ROUND(SUMIFS(Trabajo!$S:$S,Trabajo!$E:$E,Trab_Sectores_productivos!DH$1,Trabajo!$C:$C,Trab_Sectores_productivos!$C8,Trabajo!$A:$A,Trab_Sectores_productivos!$A8),2)</f>
        <v>0.09</v>
      </c>
      <c r="BA8" s="341">
        <f>ROUND(SUMIFS(Trabajo!$S:$S,Trabajo!$E:$E,Trab_Sectores_productivos!DI$1,Trabajo!$C:$C,Trab_Sectores_productivos!$C8,Trabajo!$A:$A,Trab_Sectores_productivos!$A8),2)</f>
        <v>0.12</v>
      </c>
      <c r="BB8" s="341">
        <f>ROUND(SUMIFS(Trabajo!$S:$S,Trabajo!$E:$E,Trab_Sectores_productivos!DJ$1,Trabajo!$C:$C,Trab_Sectores_productivos!$C8,Trabajo!$A:$A,Trab_Sectores_productivos!$A8),2)</f>
        <v>7.0000000000000007E-2</v>
      </c>
      <c r="BC8" s="341">
        <f>ROUND(SUMIFS(Trabajo!$S:$S,Trabajo!$E:$E,Trab_Sectores_productivos!DK$1,Trabajo!$C:$C,Trab_Sectores_productivos!$C8,Trabajo!$A:$A,Trab_Sectores_productivos!$A8),2)</f>
        <v>0.21</v>
      </c>
      <c r="BD8" s="341">
        <f>ROUND(SUMIFS(Trabajo!$S:$S,Trabajo!$E:$E,Trab_Sectores_productivos!DL$1,Trabajo!$C:$C,Trab_Sectores_productivos!$C8,Trabajo!$A:$A,Trab_Sectores_productivos!$A8),2)</f>
        <v>0.54</v>
      </c>
      <c r="BE8" s="341">
        <f>ROUND(SUMIFS(Trabajo!$S:$S,Trabajo!$E:$E,Trab_Sectores_productivos!DM$1,Trabajo!$C:$C,Trab_Sectores_productivos!$C8,Trabajo!$A:$A,Trab_Sectores_productivos!$A8),2)</f>
        <v>2.11</v>
      </c>
      <c r="BF8" s="341">
        <f>ROUND(SUMIFS(Trabajo!$S:$S,Trabajo!$E:$E,Trab_Sectores_productivos!DN$1,Trabajo!$C:$C,Trab_Sectores_productivos!$C8,Trabajo!$A:$A,Trab_Sectores_productivos!$A8),2)</f>
        <v>0.24</v>
      </c>
      <c r="BG8" s="341">
        <f>ROUND(SUMIFS(Trabajo!$S:$S,Trabajo!$E:$E,Trab_Sectores_productivos!DO$1,Trabajo!$C:$C,Trab_Sectores_productivos!$C8,Trabajo!$A:$A,Trab_Sectores_productivos!$A8),2)</f>
        <v>0.27</v>
      </c>
      <c r="BH8" s="341">
        <f>ROUND(SUMIFS(Trabajo!$S:$S,Trabajo!$E:$E,Trab_Sectores_productivos!DP$1,Trabajo!$C:$C,Trab_Sectores_productivos!$C8,Trabajo!$A:$A,Trab_Sectores_productivos!$A8),2)</f>
        <v>0.24</v>
      </c>
      <c r="BI8" s="341">
        <f>ROUND(SUMIFS(Trabajo!$S:$S,Trabajo!$E:$E,Trab_Sectores_productivos!DQ$1,Trabajo!$C:$C,Trab_Sectores_productivos!$C8,Trabajo!$A:$A,Trab_Sectores_productivos!$A8),2)</f>
        <v>0.09</v>
      </c>
      <c r="BJ8" s="341">
        <f>ROUND(SUMIFS(Trabajo!$S:$S,Trabajo!$E:$E,Trab_Sectores_productivos!DR$1,Trabajo!$C:$C,Trab_Sectores_productivos!$C8,Trabajo!$A:$A,Trab_Sectores_productivos!$A8),2)</f>
        <v>0.24</v>
      </c>
      <c r="BK8" s="341">
        <f>ROUND(SUMIFS(Trabajo!$S:$S,Trabajo!$E:$E,Trab_Sectores_productivos!DS$1,Trabajo!$C:$C,Trab_Sectores_productivos!$C8,Trabajo!$A:$A,Trab_Sectores_productivos!$A8),2)</f>
        <v>0.04</v>
      </c>
      <c r="BL8" s="341">
        <f>ROUND(SUMIFS(Trabajo!$S:$S,Trabajo!$E:$E,Trab_Sectores_productivos!DT$1,Trabajo!$C:$C,Trab_Sectores_productivos!$C8,Trabajo!$A:$A,Trab_Sectores_productivos!$A8),2)</f>
        <v>0.05</v>
      </c>
      <c r="BM8" s="340">
        <f>ROUND(SUMIFS(Trabajo!$T:$T,Trabajo!$E:$E,Trab_Sectores_productivos!DF$1,Trabajo!$C:$C,Trab_Sectores_productivos!$C8,Trabajo!$A:$A,Trab_Sectores_productivos!$A8),2)</f>
        <v>0.09</v>
      </c>
      <c r="BN8" s="340">
        <f>ROUND(SUMIFS(Trabajo!$T:$T,Trabajo!$E:$E,Trab_Sectores_productivos!DG$1,Trabajo!$C:$C,Trab_Sectores_productivos!$C8,Trabajo!$A:$A,Trab_Sectores_productivos!$A8),2)</f>
        <v>0</v>
      </c>
      <c r="BO8" s="340">
        <f>ROUND(SUMIFS(Trabajo!$T:$T,Trabajo!$E:$E,Trab_Sectores_productivos!DH$1,Trabajo!$C:$C,Trab_Sectores_productivos!$C8,Trabajo!$A:$A,Trab_Sectores_productivos!$A8),2)</f>
        <v>0.02</v>
      </c>
      <c r="BP8" s="340">
        <f>ROUND(SUMIFS(Trabajo!$T:$T,Trabajo!$E:$E,Trab_Sectores_productivos!DI$1,Trabajo!$C:$C,Trab_Sectores_productivos!$C8,Trabajo!$A:$A,Trab_Sectores_productivos!$A8),2)</f>
        <v>0.02</v>
      </c>
      <c r="BQ8" s="340">
        <f>ROUND(SUMIFS(Trabajo!$T:$T,Trabajo!$E:$E,Trab_Sectores_productivos!DJ$1,Trabajo!$C:$C,Trab_Sectores_productivos!$C8,Trabajo!$A:$A,Trab_Sectores_productivos!$A8),2)</f>
        <v>0.01</v>
      </c>
      <c r="BR8" s="340">
        <f>ROUND(SUMIFS(Trabajo!$T:$T,Trabajo!$E:$E,Trab_Sectores_productivos!DK$1,Trabajo!$C:$C,Trab_Sectores_productivos!$C8,Trabajo!$A:$A,Trab_Sectores_productivos!$A8),2)</f>
        <v>0.04</v>
      </c>
      <c r="BS8" s="340">
        <f>ROUND(SUMIFS(Trabajo!$T:$T,Trabajo!$E:$E,Trab_Sectores_productivos!DL$1,Trabajo!$C:$C,Trab_Sectores_productivos!$C8,Trabajo!$A:$A,Trab_Sectores_productivos!$A8),2)</f>
        <v>0.11</v>
      </c>
      <c r="BT8" s="340">
        <f>ROUND(SUMIFS(Trabajo!$T:$T,Trabajo!$E:$E,Trab_Sectores_productivos!DM$1,Trabajo!$C:$C,Trab_Sectores_productivos!$C8,Trabajo!$A:$A,Trab_Sectores_productivos!$A8),2)</f>
        <v>0.42</v>
      </c>
      <c r="BU8" s="340">
        <f>ROUND(SUMIFS(Trabajo!$T:$T,Trabajo!$E:$E,Trab_Sectores_productivos!DN$1,Trabajo!$C:$C,Trab_Sectores_productivos!$C8,Trabajo!$A:$A,Trab_Sectores_productivos!$A8),2)</f>
        <v>0.05</v>
      </c>
      <c r="BV8" s="340">
        <f>ROUND(SUMIFS(Trabajo!$T:$T,Trabajo!$E:$E,Trab_Sectores_productivos!DO$1,Trabajo!$C:$C,Trab_Sectores_productivos!$C8,Trabajo!$A:$A,Trab_Sectores_productivos!$A8),2)</f>
        <v>0.05</v>
      </c>
      <c r="BW8" s="340">
        <f>ROUND(SUMIFS(Trabajo!$T:$T,Trabajo!$E:$E,Trab_Sectores_productivos!DP$1,Trabajo!$C:$C,Trab_Sectores_productivos!$C8,Trabajo!$A:$A,Trab_Sectores_productivos!$A8),2)</f>
        <v>0.05</v>
      </c>
      <c r="BX8" s="340">
        <f>ROUND(SUMIFS(Trabajo!$T:$T,Trabajo!$E:$E,Trab_Sectores_productivos!DQ$1,Trabajo!$C:$C,Trab_Sectores_productivos!$C8,Trabajo!$A:$A,Trab_Sectores_productivos!$A8),2)</f>
        <v>0.02</v>
      </c>
      <c r="BY8" s="340">
        <f>ROUND(SUMIFS(Trabajo!$T:$T,Trabajo!$E:$E,Trab_Sectores_productivos!DR$1,Trabajo!$C:$C,Trab_Sectores_productivos!$C8,Trabajo!$A:$A,Trab_Sectores_productivos!$A8),2)</f>
        <v>0.05</v>
      </c>
      <c r="BZ8" s="340">
        <f>ROUND(SUMIFS(Trabajo!$T:$T,Trabajo!$E:$E,Trab_Sectores_productivos!DS$1,Trabajo!$C:$C,Trab_Sectores_productivos!$C8,Trabajo!$A:$A,Trab_Sectores_productivos!$A8),2)</f>
        <v>0.01</v>
      </c>
      <c r="CA8" s="340">
        <f>ROUND(SUMIFS(Trabajo!$T:$T,Trabajo!$E:$E,Trab_Sectores_productivos!DT$1,Trabajo!$C:$C,Trab_Sectores_productivos!$C8,Trabajo!$A:$A,Trab_Sectores_productivos!$A8),2)</f>
        <v>0.01</v>
      </c>
      <c r="CB8" s="341">
        <f>ROUND(SUMIFS(Trabajo!$U:$U,Trabajo!$E:$E,Trab_Sectores_productivos!DF$1,Trabajo!$C:$C,Trab_Sectores_productivos!$C8,Trabajo!$A:$A,Trab_Sectores_productivos!$A8),2)</f>
        <v>16.95</v>
      </c>
      <c r="CC8" s="341">
        <f>ROUND(SUMIFS(Trabajo!$U:$U,Trabajo!$E:$E,Trab_Sectores_productivos!DG$1,Trabajo!$C:$C,Trab_Sectores_productivos!$C8,Trabajo!$A:$A,Trab_Sectores_productivos!$A8),2)</f>
        <v>0.75</v>
      </c>
      <c r="CD8" s="341">
        <f>ROUND(SUMIFS(Trabajo!$U:$U,Trabajo!$E:$E,Trab_Sectores_productivos!DH$1,Trabajo!$C:$C,Trab_Sectores_productivos!$C8,Trabajo!$A:$A,Trab_Sectores_productivos!$A8),2)</f>
        <v>3.26</v>
      </c>
      <c r="CE8" s="341">
        <f>ROUND(SUMIFS(Trabajo!$U:$U,Trabajo!$E:$E,Trab_Sectores_productivos!DI$1,Trabajo!$C:$C,Trab_Sectores_productivos!$C8,Trabajo!$A:$A,Trab_Sectores_productivos!$A8),2)</f>
        <v>4.67</v>
      </c>
      <c r="CF8" s="341">
        <f>ROUND(SUMIFS(Trabajo!$U:$U,Trabajo!$E:$E,Trab_Sectores_productivos!DJ$1,Trabajo!$C:$C,Trab_Sectores_productivos!$C8,Trabajo!$A:$A,Trab_Sectores_productivos!$A8),2)</f>
        <v>2.77</v>
      </c>
      <c r="CG8" s="341">
        <f>ROUND(SUMIFS(Trabajo!$U:$U,Trabajo!$E:$E,Trab_Sectores_productivos!DK$1,Trabajo!$C:$C,Trab_Sectores_productivos!$C8,Trabajo!$A:$A,Trab_Sectores_productivos!$A8),2)</f>
        <v>8.0500000000000007</v>
      </c>
      <c r="CH8" s="341">
        <f>ROUND(SUMIFS(Trabajo!$U:$U,Trabajo!$E:$E,Trab_Sectores_productivos!DL$1,Trabajo!$C:$C,Trab_Sectores_productivos!$C8,Trabajo!$A:$A,Trab_Sectores_productivos!$A8),2)</f>
        <v>20.149999999999999</v>
      </c>
      <c r="CI8" s="341">
        <f>ROUND(SUMIFS(Trabajo!$U:$U,Trabajo!$E:$E,Trab_Sectores_productivos!DM$1,Trabajo!$C:$C,Trab_Sectores_productivos!$C8,Trabajo!$A:$A,Trab_Sectores_productivos!$A8),2)</f>
        <v>79.61</v>
      </c>
      <c r="CJ8" s="341">
        <f>ROUND(SUMIFS(Trabajo!$U:$U,Trabajo!$E:$E,Trab_Sectores_productivos!DN$1,Trabajo!$C:$C,Trab_Sectores_productivos!$C8,Trabajo!$A:$A,Trab_Sectores_productivos!$A8),2)</f>
        <v>9.0500000000000007</v>
      </c>
      <c r="CK8" s="341">
        <f>ROUND(SUMIFS(Trabajo!$U:$U,Trabajo!$E:$E,Trab_Sectores_productivos!DO$1,Trabajo!$C:$C,Trab_Sectores_productivos!$C8,Trabajo!$A:$A,Trab_Sectores_productivos!$A8),2)</f>
        <v>10.119999999999999</v>
      </c>
      <c r="CL8" s="341">
        <f>ROUND(SUMIFS(Trabajo!$U:$U,Trabajo!$E:$E,Trab_Sectores_productivos!DP$1,Trabajo!$C:$C,Trab_Sectores_productivos!$C8,Trabajo!$A:$A,Trab_Sectores_productivos!$A8),2)</f>
        <v>9.19</v>
      </c>
      <c r="CM8" s="341">
        <f>ROUND(SUMIFS(Trabajo!$U:$U,Trabajo!$E:$E,Trab_Sectores_productivos!DQ$1,Trabajo!$C:$C,Trab_Sectores_productivos!$C8,Trabajo!$A:$A,Trab_Sectores_productivos!$A8),2)</f>
        <v>3.55</v>
      </c>
      <c r="CN8" s="341">
        <f>ROUND(SUMIFS(Trabajo!$U:$U,Trabajo!$E:$E,Trab_Sectores_productivos!DR$1,Trabajo!$C:$C,Trab_Sectores_productivos!$C8,Trabajo!$A:$A,Trab_Sectores_productivos!$A8),2)</f>
        <v>8.8800000000000008</v>
      </c>
      <c r="CO8" s="341">
        <f>ROUND(SUMIFS(Trabajo!$U:$U,Trabajo!$E:$E,Trab_Sectores_productivos!DS$1,Trabajo!$C:$C,Trab_Sectores_productivos!$C8,Trabajo!$A:$A,Trab_Sectores_productivos!$A8),2)</f>
        <v>1.32</v>
      </c>
      <c r="CP8" s="341">
        <f>ROUND(SUMIFS(Trabajo!$U:$U,Trabajo!$E:$E,Trab_Sectores_productivos!DT$1,Trabajo!$C:$C,Trab_Sectores_productivos!$C8,Trabajo!$A:$A,Trab_Sectores_productivos!$A8),2)</f>
        <v>1.86</v>
      </c>
      <c r="CQ8" s="340">
        <f>ROUND(SUMIFS(Trabajo!$V:$V,Trabajo!$E:$E,Trab_Sectores_productivos!DF$1,Trabajo!$C:$C,Trab_Sectores_productivos!$C8,Trabajo!$A:$A,Trab_Sectores_productivos!$A8),2)</f>
        <v>1.66</v>
      </c>
      <c r="CR8" s="340">
        <f>ROUND(SUMIFS(Trabajo!$V:$V,Trabajo!$E:$E,Trab_Sectores_productivos!DG$1,Trabajo!$C:$C,Trab_Sectores_productivos!$C8,Trabajo!$A:$A,Trab_Sectores_productivos!$A8),2)</f>
        <v>7.0000000000000007E-2</v>
      </c>
      <c r="CS8" s="340">
        <f>ROUND(SUMIFS(Trabajo!$V:$V,Trabajo!$E:$E,Trab_Sectores_productivos!DH$1,Trabajo!$C:$C,Trab_Sectores_productivos!$C8,Trabajo!$A:$A,Trab_Sectores_productivos!$A8),2)</f>
        <v>0.32</v>
      </c>
      <c r="CT8" s="340">
        <f>ROUND(SUMIFS(Trabajo!$V:$V,Trabajo!$E:$E,Trab_Sectores_productivos!DI$1,Trabajo!$C:$C,Trab_Sectores_productivos!$C8,Trabajo!$A:$A,Trab_Sectores_productivos!$A8),2)</f>
        <v>0.46</v>
      </c>
      <c r="CU8" s="340">
        <f>ROUND(SUMIFS(Trabajo!$V:$V,Trabajo!$E:$E,Trab_Sectores_productivos!DJ$1,Trabajo!$C:$C,Trab_Sectores_productivos!$C8,Trabajo!$A:$A,Trab_Sectores_productivos!$A8),2)</f>
        <v>0.27</v>
      </c>
      <c r="CV8" s="340">
        <f>ROUND(SUMIFS(Trabajo!$V:$V,Trabajo!$E:$E,Trab_Sectores_productivos!DK$1,Trabajo!$C:$C,Trab_Sectores_productivos!$C8,Trabajo!$A:$A,Trab_Sectores_productivos!$A8),2)</f>
        <v>0.79</v>
      </c>
      <c r="CW8" s="340">
        <f>ROUND(SUMIFS(Trabajo!$V:$V,Trabajo!$E:$E,Trab_Sectores_productivos!DL$1,Trabajo!$C:$C,Trab_Sectores_productivos!$C8,Trabajo!$A:$A,Trab_Sectores_productivos!$A8),2)</f>
        <v>1.97</v>
      </c>
      <c r="CX8" s="340">
        <f>ROUND(SUMIFS(Trabajo!$V:$V,Trabajo!$E:$E,Trab_Sectores_productivos!DM$1,Trabajo!$C:$C,Trab_Sectores_productivos!$C8,Trabajo!$A:$A,Trab_Sectores_productivos!$A8),2)</f>
        <v>7.8</v>
      </c>
      <c r="CY8" s="340">
        <f>ROUND(SUMIFS(Trabajo!$V:$V,Trabajo!$E:$E,Trab_Sectores_productivos!DN$1,Trabajo!$C:$C,Trab_Sectores_productivos!$C8,Trabajo!$A:$A,Trab_Sectores_productivos!$A8),2)</f>
        <v>0.89</v>
      </c>
      <c r="CZ8" s="340">
        <f>ROUND(SUMIFS(Trabajo!$V:$V,Trabajo!$E:$E,Trab_Sectores_productivos!DO$1,Trabajo!$C:$C,Trab_Sectores_productivos!$C8,Trabajo!$A:$A,Trab_Sectores_productivos!$A8),2)</f>
        <v>0.99</v>
      </c>
      <c r="DA8" s="340">
        <f>ROUND(SUMIFS(Trabajo!$V:$V,Trabajo!$E:$E,Trab_Sectores_productivos!DP$1,Trabajo!$C:$C,Trab_Sectores_productivos!$C8,Trabajo!$A:$A,Trab_Sectores_productivos!$A8),2)</f>
        <v>0.9</v>
      </c>
      <c r="DB8" s="340">
        <f>ROUND(SUMIFS(Trabajo!$V:$V,Trabajo!$E:$E,Trab_Sectores_productivos!DQ$1,Trabajo!$C:$C,Trab_Sectores_productivos!$C8,Trabajo!$A:$A,Trab_Sectores_productivos!$A8),2)</f>
        <v>0.35</v>
      </c>
      <c r="DC8" s="340">
        <f>ROUND(SUMIFS(Trabajo!$V:$V,Trabajo!$E:$E,Trab_Sectores_productivos!DR$1,Trabajo!$C:$C,Trab_Sectores_productivos!$C8,Trabajo!$A:$A,Trab_Sectores_productivos!$A8),2)</f>
        <v>0.87</v>
      </c>
      <c r="DD8" s="340">
        <f>ROUND(SUMIFS(Trabajo!$V:$V,Trabajo!$E:$E,Trab_Sectores_productivos!DS$1,Trabajo!$C:$C,Trab_Sectores_productivos!$C8,Trabajo!$A:$A,Trab_Sectores_productivos!$A8),2)</f>
        <v>0.13</v>
      </c>
      <c r="DE8" s="340">
        <f>ROUND(SUMIFS(Trabajo!$V:$V,Trabajo!$E:$E,Trab_Sectores_productivos!DT$1,Trabajo!$C:$C,Trab_Sectores_productivos!$C8,Trabajo!$A:$A,Trab_Sectores_productivos!$A8),2)</f>
        <v>0.18</v>
      </c>
      <c r="DF8" s="342" t="s">
        <v>384</v>
      </c>
      <c r="DG8" s="342" t="s">
        <v>384</v>
      </c>
      <c r="DH8" s="342" t="s">
        <v>384</v>
      </c>
      <c r="DI8" s="342" t="s">
        <v>384</v>
      </c>
      <c r="DJ8" s="342" t="s">
        <v>384</v>
      </c>
      <c r="DK8" s="342" t="s">
        <v>384</v>
      </c>
      <c r="DL8" s="342" t="s">
        <v>384</v>
      </c>
      <c r="DM8" s="342" t="s">
        <v>384</v>
      </c>
      <c r="DN8" s="342" t="s">
        <v>384</v>
      </c>
      <c r="DO8" s="342" t="s">
        <v>384</v>
      </c>
      <c r="DP8" s="342" t="s">
        <v>384</v>
      </c>
      <c r="DQ8" s="342" t="s">
        <v>384</v>
      </c>
      <c r="DR8" s="342" t="s">
        <v>384</v>
      </c>
      <c r="DS8" s="342" t="s">
        <v>384</v>
      </c>
      <c r="DT8" s="342" t="s">
        <v>384</v>
      </c>
    </row>
    <row r="9" spans="1:124">
      <c r="A9" s="137">
        <v>2013</v>
      </c>
      <c r="B9" s="137">
        <v>8</v>
      </c>
      <c r="C9" s="137" t="s">
        <v>126</v>
      </c>
      <c r="D9" s="137">
        <f>ROUND(SUMIFS(Trabajo!$W:$W,Trabajo!$E:$E,Trab_Sectores_productivos!DF$1,Trabajo!$C:$C,Trab_Sectores_productivos!$C9,Trabajo!$A:$A,Trab_Sectores_productivos!$A9),2)</f>
        <v>67.42</v>
      </c>
      <c r="E9" s="340">
        <f>ROUND(SUMIFS(Trabajo!$P:$P,Trabajo!$E:$E,Trab_Sectores_productivos!DF$1,Trabajo!$C:$C,Trab_Sectores_productivos!$C9,Trabajo!$A:$A,Trab_Sectores_productivos!$A9),2)</f>
        <v>25.46</v>
      </c>
      <c r="F9" s="340">
        <f>ROUND(SUMIFS(Trabajo!$P:$P,Trabajo!$E:$E,Trab_Sectores_productivos!DG$1,Trabajo!$C:$C,Trab_Sectores_productivos!$C9,Trabajo!$A:$A,Trab_Sectores_productivos!$A9),2)</f>
        <v>1.1000000000000001</v>
      </c>
      <c r="G9" s="340">
        <f>ROUND(SUMIFS(Trabajo!$P:$P,Trabajo!$E:$E,Trab_Sectores_productivos!DH$1,Trabajo!$C:$C,Trab_Sectores_productivos!$C9,Trabajo!$A:$A,Trab_Sectores_productivos!$A9),2)</f>
        <v>4.45</v>
      </c>
      <c r="H9" s="340">
        <f>ROUND(SUMIFS(Trabajo!$P:$P,Trabajo!$E:$E,Trab_Sectores_productivos!DI$1,Trabajo!$C:$C,Trab_Sectores_productivos!$C9,Trabajo!$A:$A,Trab_Sectores_productivos!$A9),2)</f>
        <v>6.64</v>
      </c>
      <c r="I9" s="340">
        <f>ROUND(SUMIFS(Trabajo!$P:$P,Trabajo!$E:$E,Trab_Sectores_productivos!DJ$1,Trabajo!$C:$C,Trab_Sectores_productivos!$C9,Trabajo!$A:$A,Trab_Sectores_productivos!$A9),2)</f>
        <v>3.87</v>
      </c>
      <c r="J9" s="340">
        <f>ROUND(SUMIFS(Trabajo!$P:$P,Trabajo!$E:$E,Trab_Sectores_productivos!DK$1,Trabajo!$C:$C,Trab_Sectores_productivos!$C9,Trabajo!$A:$A,Trab_Sectores_productivos!$A9),2)</f>
        <v>12.11</v>
      </c>
      <c r="K9" s="340">
        <f>ROUND(SUMIFS(Trabajo!$P:$P,Trabajo!$E:$E,Trab_Sectores_productivos!DL$1,Trabajo!$C:$C,Trab_Sectores_productivos!$C9,Trabajo!$A:$A,Trab_Sectores_productivos!$A9),2)</f>
        <v>29.67</v>
      </c>
      <c r="L9" s="340">
        <f>ROUND(SUMIFS(Trabajo!$P:$P,Trabajo!$E:$E,Trab_Sectores_productivos!DM$1,Trabajo!$C:$C,Trab_Sectores_productivos!$C9,Trabajo!$A:$A,Trab_Sectores_productivos!$A9),2)</f>
        <v>105.05</v>
      </c>
      <c r="M9" s="340">
        <f>ROUND(SUMIFS(Trabajo!$P:$P,Trabajo!$E:$E,Trab_Sectores_productivos!DN$1,Trabajo!$C:$C,Trab_Sectores_productivos!$C9,Trabajo!$A:$A,Trab_Sectores_productivos!$A9),2)</f>
        <v>12.95</v>
      </c>
      <c r="N9" s="340">
        <f>ROUND(SUMIFS(Trabajo!$P:$P,Trabajo!$E:$E,Trab_Sectores_productivos!DO$1,Trabajo!$C:$C,Trab_Sectores_productivos!$C9,Trabajo!$A:$A,Trab_Sectores_productivos!$A9),2)</f>
        <v>13.59</v>
      </c>
      <c r="O9" s="340">
        <f>ROUND(SUMIFS(Trabajo!$P:$P,Trabajo!$E:$E,Trab_Sectores_productivos!DP$1,Trabajo!$C:$C,Trab_Sectores_productivos!$C9,Trabajo!$A:$A,Trab_Sectores_productivos!$A9),2)</f>
        <v>15</v>
      </c>
      <c r="P9" s="340">
        <f>ROUND(SUMIFS(Trabajo!$P:$P,Trabajo!$E:$E,Trab_Sectores_productivos!DQ$1,Trabajo!$C:$C,Trab_Sectores_productivos!$C9,Trabajo!$A:$A,Trab_Sectores_productivos!$A9),2)</f>
        <v>4.93</v>
      </c>
      <c r="Q9" s="340">
        <f>ROUND(SUMIFS(Trabajo!$P:$P,Trabajo!$E:$E,Trab_Sectores_productivos!DR$1,Trabajo!$C:$C,Trab_Sectores_productivos!$C9,Trabajo!$A:$A,Trab_Sectores_productivos!$A9),2)</f>
        <v>12.51</v>
      </c>
      <c r="R9" s="340">
        <f>ROUND(SUMIFS(Trabajo!$P:$P,Trabajo!$E:$E,Trab_Sectores_productivos!DS$1,Trabajo!$C:$C,Trab_Sectores_productivos!$C9,Trabajo!$A:$A,Trab_Sectores_productivos!$A9),2)</f>
        <v>1.74</v>
      </c>
      <c r="S9" s="340">
        <f>ROUND(SUMIFS(Trabajo!$P:$P,Trabajo!$E:$E,Trab_Sectores_productivos!DT$1,Trabajo!$C:$C,Trab_Sectores_productivos!$C9,Trabajo!$A:$A,Trab_Sectores_productivos!$A9),2)</f>
        <v>2.59</v>
      </c>
      <c r="T9" s="341">
        <f>ROUND(SUMIFS(Trabajo!$Q:$Q,Trabajo!$E:$E,Trab_Sectores_productivos!DF$1,Trabajo!$C:$C,Trab_Sectores_productivos!$C9,Trabajo!$A:$A,Trab_Sectores_productivos!$A9),2)</f>
        <v>11.34</v>
      </c>
      <c r="U9" s="341">
        <f>ROUND(SUMIFS(Trabajo!$Q:$Q,Trabajo!$E:$E,Trab_Sectores_productivos!DG$1,Trabajo!$C:$C,Trab_Sectores_productivos!$C9,Trabajo!$A:$A,Trab_Sectores_productivos!$A9),2)</f>
        <v>0.49</v>
      </c>
      <c r="V9" s="341">
        <f>ROUND(SUMIFS(Trabajo!$Q:$Q,Trabajo!$E:$E,Trab_Sectores_productivos!DH$1,Trabajo!$C:$C,Trab_Sectores_productivos!$C9,Trabajo!$A:$A,Trab_Sectores_productivos!$A9),2)</f>
        <v>1.98</v>
      </c>
      <c r="W9" s="341">
        <f>ROUND(SUMIFS(Trabajo!$Q:$Q,Trabajo!$E:$E,Trab_Sectores_productivos!DI$1,Trabajo!$C:$C,Trab_Sectores_productivos!$C9,Trabajo!$A:$A,Trab_Sectores_productivos!$A9),2)</f>
        <v>2.96</v>
      </c>
      <c r="X9" s="341">
        <f>ROUND(SUMIFS(Trabajo!$Q:$Q,Trabajo!$E:$E,Trab_Sectores_productivos!DJ$1,Trabajo!$C:$C,Trab_Sectores_productivos!$C9,Trabajo!$A:$A,Trab_Sectores_productivos!$A9),2)</f>
        <v>1.72</v>
      </c>
      <c r="Y9" s="341">
        <f>ROUND(SUMIFS(Trabajo!$Q:$Q,Trabajo!$E:$E,Trab_Sectores_productivos!DK$1,Trabajo!$C:$C,Trab_Sectores_productivos!$C9,Trabajo!$A:$A,Trab_Sectores_productivos!$A9),2)</f>
        <v>5.4</v>
      </c>
      <c r="Z9" s="341">
        <f>ROUND(SUMIFS(Trabajo!$Q:$Q,Trabajo!$E:$E,Trab_Sectores_productivos!DL$1,Trabajo!$C:$C,Trab_Sectores_productivos!$C9,Trabajo!$A:$A,Trab_Sectores_productivos!$A9),2)</f>
        <v>13.22</v>
      </c>
      <c r="AA9" s="341">
        <f>ROUND(SUMIFS(Trabajo!$Q:$Q,Trabajo!$E:$E,Trab_Sectores_productivos!DM$1,Trabajo!$C:$C,Trab_Sectores_productivos!$C9,Trabajo!$A:$A,Trab_Sectores_productivos!$A9),2)</f>
        <v>46.8</v>
      </c>
      <c r="AB9" s="341">
        <f>ROUND(SUMIFS(Trabajo!$Q:$Q,Trabajo!$E:$E,Trab_Sectores_productivos!DN$1,Trabajo!$C:$C,Trab_Sectores_productivos!$C9,Trabajo!$A:$A,Trab_Sectores_productivos!$A9),2)</f>
        <v>5.77</v>
      </c>
      <c r="AC9" s="341">
        <f>ROUND(SUMIFS(Trabajo!$Q:$Q,Trabajo!$E:$E,Trab_Sectores_productivos!DO$1,Trabajo!$C:$C,Trab_Sectores_productivos!$C9,Trabajo!$A:$A,Trab_Sectores_productivos!$A9),2)</f>
        <v>6.05</v>
      </c>
      <c r="AD9" s="341">
        <f>ROUND(SUMIFS(Trabajo!$Q:$Q,Trabajo!$E:$E,Trab_Sectores_productivos!DP$1,Trabajo!$C:$C,Trab_Sectores_productivos!$C9,Trabajo!$A:$A,Trab_Sectores_productivos!$A9),2)</f>
        <v>6.68</v>
      </c>
      <c r="AE9" s="341">
        <f>ROUND(SUMIFS(Trabajo!$Q:$Q,Trabajo!$E:$E,Trab_Sectores_productivos!DQ$1,Trabajo!$C:$C,Trab_Sectores_productivos!$C9,Trabajo!$A:$A,Trab_Sectores_productivos!$A9),2)</f>
        <v>2.2000000000000002</v>
      </c>
      <c r="AF9" s="341">
        <f>ROUND(SUMIFS(Trabajo!$Q:$Q,Trabajo!$E:$E,Trab_Sectores_productivos!DR$1,Trabajo!$C:$C,Trab_Sectores_productivos!$C9,Trabajo!$A:$A,Trab_Sectores_productivos!$A9),2)</f>
        <v>5.57</v>
      </c>
      <c r="AG9" s="341">
        <f>ROUND(SUMIFS(Trabajo!$Q:$Q,Trabajo!$E:$E,Trab_Sectores_productivos!DS$1,Trabajo!$C:$C,Trab_Sectores_productivos!$C9,Trabajo!$A:$A,Trab_Sectores_productivos!$A9),2)</f>
        <v>0.77</v>
      </c>
      <c r="AH9" s="341">
        <f>ROUND(SUMIFS(Trabajo!$Q:$Q,Trabajo!$E:$E,Trab_Sectores_productivos!DT$1,Trabajo!$C:$C,Trab_Sectores_productivos!$C9,Trabajo!$A:$A,Trab_Sectores_productivos!$A9),2)</f>
        <v>1.1599999999999999</v>
      </c>
      <c r="AI9" s="340">
        <f>ROUND(SUMIFS(Trabajo!$R:$R,Trabajo!$E:$E,Trab_Sectores_productivos!DF$1,Trabajo!$C:$C,Trab_Sectores_productivos!$C9,Trabajo!$A:$A,Trab_Sectores_productivos!$A9),2)</f>
        <v>10.33</v>
      </c>
      <c r="AJ9" s="340">
        <f>ROUND(SUMIFS(Trabajo!$R:$R,Trabajo!$E:$E,Trab_Sectores_productivos!DG$1,Trabajo!$C:$C,Trab_Sectores_productivos!$C9,Trabajo!$A:$A,Trab_Sectores_productivos!$A9),2)</f>
        <v>0.45</v>
      </c>
      <c r="AK9" s="340">
        <f>ROUND(SUMIFS(Trabajo!$R:$R,Trabajo!$E:$E,Trab_Sectores_productivos!DH$1,Trabajo!$C:$C,Trab_Sectores_productivos!$C9,Trabajo!$A:$A,Trab_Sectores_productivos!$A9),2)</f>
        <v>1.8</v>
      </c>
      <c r="AL9" s="340">
        <f>ROUND(SUMIFS(Trabajo!$R:$R,Trabajo!$E:$E,Trab_Sectores_productivos!DI$1,Trabajo!$C:$C,Trab_Sectores_productivos!$C9,Trabajo!$A:$A,Trab_Sectores_productivos!$A9),2)</f>
        <v>2.69</v>
      </c>
      <c r="AM9" s="340">
        <f>ROUND(SUMIFS(Trabajo!$R:$R,Trabajo!$E:$E,Trab_Sectores_productivos!DJ$1,Trabajo!$C:$C,Trab_Sectores_productivos!$C9,Trabajo!$A:$A,Trab_Sectores_productivos!$A9),2)</f>
        <v>1.57</v>
      </c>
      <c r="AN9" s="340">
        <f>ROUND(SUMIFS(Trabajo!$R:$R,Trabajo!$E:$E,Trab_Sectores_productivos!DK$1,Trabajo!$C:$C,Trab_Sectores_productivos!$C9,Trabajo!$A:$A,Trab_Sectores_productivos!$A9),2)</f>
        <v>4.91</v>
      </c>
      <c r="AO9" s="340">
        <f>ROUND(SUMIFS(Trabajo!$R:$R,Trabajo!$E:$E,Trab_Sectores_productivos!DL$1,Trabajo!$C:$C,Trab_Sectores_productivos!$C9,Trabajo!$A:$A,Trab_Sectores_productivos!$A9),2)</f>
        <v>12.03</v>
      </c>
      <c r="AP9" s="340">
        <f>ROUND(SUMIFS(Trabajo!$R:$R,Trabajo!$E:$E,Trab_Sectores_productivos!DM$1,Trabajo!$C:$C,Trab_Sectores_productivos!$C9,Trabajo!$A:$A,Trab_Sectores_productivos!$A9),2)</f>
        <v>42.6</v>
      </c>
      <c r="AQ9" s="340">
        <f>ROUND(SUMIFS(Trabajo!$R:$R,Trabajo!$E:$E,Trab_Sectores_productivos!DN$1,Trabajo!$C:$C,Trab_Sectores_productivos!$C9,Trabajo!$A:$A,Trab_Sectores_productivos!$A9),2)</f>
        <v>5.25</v>
      </c>
      <c r="AR9" s="340">
        <f>ROUND(SUMIFS(Trabajo!$R:$R,Trabajo!$E:$E,Trab_Sectores_productivos!DO$1,Trabajo!$C:$C,Trab_Sectores_productivos!$C9,Trabajo!$A:$A,Trab_Sectores_productivos!$A9),2)</f>
        <v>5.51</v>
      </c>
      <c r="AS9" s="340">
        <f>ROUND(SUMIFS(Trabajo!$R:$R,Trabajo!$E:$E,Trab_Sectores_productivos!DP$1,Trabajo!$C:$C,Trab_Sectores_productivos!$C9,Trabajo!$A:$A,Trab_Sectores_productivos!$A9),2)</f>
        <v>6.08</v>
      </c>
      <c r="AT9" s="340">
        <f>ROUND(SUMIFS(Trabajo!$R:$R,Trabajo!$E:$E,Trab_Sectores_productivos!DQ$1,Trabajo!$C:$C,Trab_Sectores_productivos!$C9,Trabajo!$A:$A,Trab_Sectores_productivos!$A9),2)</f>
        <v>2</v>
      </c>
      <c r="AU9" s="340">
        <f>ROUND(SUMIFS(Trabajo!$R:$R,Trabajo!$E:$E,Trab_Sectores_productivos!DR$1,Trabajo!$C:$C,Trab_Sectores_productivos!$C9,Trabajo!$A:$A,Trab_Sectores_productivos!$A9),2)</f>
        <v>5.07</v>
      </c>
      <c r="AV9" s="340">
        <f>ROUND(SUMIFS(Trabajo!$R:$R,Trabajo!$E:$E,Trab_Sectores_productivos!DS$1,Trabajo!$C:$C,Trab_Sectores_productivos!$C9,Trabajo!$A:$A,Trab_Sectores_productivos!$A9),2)</f>
        <v>0.71</v>
      </c>
      <c r="AW9" s="340">
        <f>ROUND(SUMIFS(Trabajo!$R:$R,Trabajo!$E:$E,Trab_Sectores_productivos!DT$1,Trabajo!$C:$C,Trab_Sectores_productivos!$C9,Trabajo!$A:$A,Trab_Sectores_productivos!$A9),2)</f>
        <v>1.05</v>
      </c>
      <c r="AX9" s="341">
        <f>ROUND(SUMIFS(Trabajo!$S:$S,Trabajo!$E:$E,Trab_Sectores_productivos!DF$1,Trabajo!$C:$C,Trab_Sectores_productivos!$C9,Trabajo!$A:$A,Trab_Sectores_productivos!$A9),2)</f>
        <v>0.48</v>
      </c>
      <c r="AY9" s="341">
        <f>ROUND(SUMIFS(Trabajo!$S:$S,Trabajo!$E:$E,Trab_Sectores_productivos!DG$1,Trabajo!$C:$C,Trab_Sectores_productivos!$C9,Trabajo!$A:$A,Trab_Sectores_productivos!$A9),2)</f>
        <v>0.02</v>
      </c>
      <c r="AZ9" s="341">
        <f>ROUND(SUMIFS(Trabajo!$S:$S,Trabajo!$E:$E,Trab_Sectores_productivos!DH$1,Trabajo!$C:$C,Trab_Sectores_productivos!$C9,Trabajo!$A:$A,Trab_Sectores_productivos!$A9),2)</f>
        <v>0.08</v>
      </c>
      <c r="BA9" s="341">
        <f>ROUND(SUMIFS(Trabajo!$S:$S,Trabajo!$E:$E,Trab_Sectores_productivos!DI$1,Trabajo!$C:$C,Trab_Sectores_productivos!$C9,Trabajo!$A:$A,Trab_Sectores_productivos!$A9),2)</f>
        <v>0.12</v>
      </c>
      <c r="BB9" s="341">
        <f>ROUND(SUMIFS(Trabajo!$S:$S,Trabajo!$E:$E,Trab_Sectores_productivos!DJ$1,Trabajo!$C:$C,Trab_Sectores_productivos!$C9,Trabajo!$A:$A,Trab_Sectores_productivos!$A9),2)</f>
        <v>7.0000000000000007E-2</v>
      </c>
      <c r="BC9" s="341">
        <f>ROUND(SUMIFS(Trabajo!$S:$S,Trabajo!$E:$E,Trab_Sectores_productivos!DK$1,Trabajo!$C:$C,Trab_Sectores_productivos!$C9,Trabajo!$A:$A,Trab_Sectores_productivos!$A9),2)</f>
        <v>0.23</v>
      </c>
      <c r="BD9" s="341">
        <f>ROUND(SUMIFS(Trabajo!$S:$S,Trabajo!$E:$E,Trab_Sectores_productivos!DL$1,Trabajo!$C:$C,Trab_Sectores_productivos!$C9,Trabajo!$A:$A,Trab_Sectores_productivos!$A9),2)</f>
        <v>0.56000000000000005</v>
      </c>
      <c r="BE9" s="341">
        <f>ROUND(SUMIFS(Trabajo!$S:$S,Trabajo!$E:$E,Trab_Sectores_productivos!DM$1,Trabajo!$C:$C,Trab_Sectores_productivos!$C9,Trabajo!$A:$A,Trab_Sectores_productivos!$A9),2)</f>
        <v>1.97</v>
      </c>
      <c r="BF9" s="341">
        <f>ROUND(SUMIFS(Trabajo!$S:$S,Trabajo!$E:$E,Trab_Sectores_productivos!DN$1,Trabajo!$C:$C,Trab_Sectores_productivos!$C9,Trabajo!$A:$A,Trab_Sectores_productivos!$A9),2)</f>
        <v>0.24</v>
      </c>
      <c r="BG9" s="341">
        <f>ROUND(SUMIFS(Trabajo!$S:$S,Trabajo!$E:$E,Trab_Sectores_productivos!DO$1,Trabajo!$C:$C,Trab_Sectores_productivos!$C9,Trabajo!$A:$A,Trab_Sectores_productivos!$A9),2)</f>
        <v>0.25</v>
      </c>
      <c r="BH9" s="341">
        <f>ROUND(SUMIFS(Trabajo!$S:$S,Trabajo!$E:$E,Trab_Sectores_productivos!DP$1,Trabajo!$C:$C,Trab_Sectores_productivos!$C9,Trabajo!$A:$A,Trab_Sectores_productivos!$A9),2)</f>
        <v>0.28000000000000003</v>
      </c>
      <c r="BI9" s="341">
        <f>ROUND(SUMIFS(Trabajo!$S:$S,Trabajo!$E:$E,Trab_Sectores_productivos!DQ$1,Trabajo!$C:$C,Trab_Sectores_productivos!$C9,Trabajo!$A:$A,Trab_Sectores_productivos!$A9),2)</f>
        <v>0.09</v>
      </c>
      <c r="BJ9" s="341">
        <f>ROUND(SUMIFS(Trabajo!$S:$S,Trabajo!$E:$E,Trab_Sectores_productivos!DR$1,Trabajo!$C:$C,Trab_Sectores_productivos!$C9,Trabajo!$A:$A,Trab_Sectores_productivos!$A9),2)</f>
        <v>0.23</v>
      </c>
      <c r="BK9" s="341">
        <f>ROUND(SUMIFS(Trabajo!$S:$S,Trabajo!$E:$E,Trab_Sectores_productivos!DS$1,Trabajo!$C:$C,Trab_Sectores_productivos!$C9,Trabajo!$A:$A,Trab_Sectores_productivos!$A9),2)</f>
        <v>0.03</v>
      </c>
      <c r="BL9" s="341">
        <f>ROUND(SUMIFS(Trabajo!$S:$S,Trabajo!$E:$E,Trab_Sectores_productivos!DT$1,Trabajo!$C:$C,Trab_Sectores_productivos!$C9,Trabajo!$A:$A,Trab_Sectores_productivos!$A9),2)</f>
        <v>0.05</v>
      </c>
      <c r="BM9" s="340">
        <f>ROUND(SUMIFS(Trabajo!$T:$T,Trabajo!$E:$E,Trab_Sectores_productivos!DF$1,Trabajo!$C:$C,Trab_Sectores_productivos!$C9,Trabajo!$A:$A,Trab_Sectores_productivos!$A9),2)</f>
        <v>0.09</v>
      </c>
      <c r="BN9" s="340">
        <f>ROUND(SUMIFS(Trabajo!$T:$T,Trabajo!$E:$E,Trab_Sectores_productivos!DG$1,Trabajo!$C:$C,Trab_Sectores_productivos!$C9,Trabajo!$A:$A,Trab_Sectores_productivos!$A9),2)</f>
        <v>0</v>
      </c>
      <c r="BO9" s="340">
        <f>ROUND(SUMIFS(Trabajo!$T:$T,Trabajo!$E:$E,Trab_Sectores_productivos!DH$1,Trabajo!$C:$C,Trab_Sectores_productivos!$C9,Trabajo!$A:$A,Trab_Sectores_productivos!$A9),2)</f>
        <v>0.02</v>
      </c>
      <c r="BP9" s="340">
        <f>ROUND(SUMIFS(Trabajo!$T:$T,Trabajo!$E:$E,Trab_Sectores_productivos!DI$1,Trabajo!$C:$C,Trab_Sectores_productivos!$C9,Trabajo!$A:$A,Trab_Sectores_productivos!$A9),2)</f>
        <v>0.02</v>
      </c>
      <c r="BQ9" s="340">
        <f>ROUND(SUMIFS(Trabajo!$T:$T,Trabajo!$E:$E,Trab_Sectores_productivos!DJ$1,Trabajo!$C:$C,Trab_Sectores_productivos!$C9,Trabajo!$A:$A,Trab_Sectores_productivos!$A9),2)</f>
        <v>0.01</v>
      </c>
      <c r="BR9" s="340">
        <f>ROUND(SUMIFS(Trabajo!$T:$T,Trabajo!$E:$E,Trab_Sectores_productivos!DK$1,Trabajo!$C:$C,Trab_Sectores_productivos!$C9,Trabajo!$A:$A,Trab_Sectores_productivos!$A9),2)</f>
        <v>0.04</v>
      </c>
      <c r="BS9" s="340">
        <f>ROUND(SUMIFS(Trabajo!$T:$T,Trabajo!$E:$E,Trab_Sectores_productivos!DL$1,Trabajo!$C:$C,Trab_Sectores_productivos!$C9,Trabajo!$A:$A,Trab_Sectores_productivos!$A9),2)</f>
        <v>0.11</v>
      </c>
      <c r="BT9" s="340">
        <f>ROUND(SUMIFS(Trabajo!$T:$T,Trabajo!$E:$E,Trab_Sectores_productivos!DM$1,Trabajo!$C:$C,Trab_Sectores_productivos!$C9,Trabajo!$A:$A,Trab_Sectores_productivos!$A9),2)</f>
        <v>0.39</v>
      </c>
      <c r="BU9" s="340">
        <f>ROUND(SUMIFS(Trabajo!$T:$T,Trabajo!$E:$E,Trab_Sectores_productivos!DN$1,Trabajo!$C:$C,Trab_Sectores_productivos!$C9,Trabajo!$A:$A,Trab_Sectores_productivos!$A9),2)</f>
        <v>0.05</v>
      </c>
      <c r="BV9" s="340">
        <f>ROUND(SUMIFS(Trabajo!$T:$T,Trabajo!$E:$E,Trab_Sectores_productivos!DO$1,Trabajo!$C:$C,Trab_Sectores_productivos!$C9,Trabajo!$A:$A,Trab_Sectores_productivos!$A9),2)</f>
        <v>0.05</v>
      </c>
      <c r="BW9" s="340">
        <f>ROUND(SUMIFS(Trabajo!$T:$T,Trabajo!$E:$E,Trab_Sectores_productivos!DP$1,Trabajo!$C:$C,Trab_Sectores_productivos!$C9,Trabajo!$A:$A,Trab_Sectores_productivos!$A9),2)</f>
        <v>0.06</v>
      </c>
      <c r="BX9" s="340">
        <f>ROUND(SUMIFS(Trabajo!$T:$T,Trabajo!$E:$E,Trab_Sectores_productivos!DQ$1,Trabajo!$C:$C,Trab_Sectores_productivos!$C9,Trabajo!$A:$A,Trab_Sectores_productivos!$A9),2)</f>
        <v>0.02</v>
      </c>
      <c r="BY9" s="340">
        <f>ROUND(SUMIFS(Trabajo!$T:$T,Trabajo!$E:$E,Trab_Sectores_productivos!DR$1,Trabajo!$C:$C,Trab_Sectores_productivos!$C9,Trabajo!$A:$A,Trab_Sectores_productivos!$A9),2)</f>
        <v>0.05</v>
      </c>
      <c r="BZ9" s="340">
        <f>ROUND(SUMIFS(Trabajo!$T:$T,Trabajo!$E:$E,Trab_Sectores_productivos!DS$1,Trabajo!$C:$C,Trab_Sectores_productivos!$C9,Trabajo!$A:$A,Trab_Sectores_productivos!$A9),2)</f>
        <v>0.01</v>
      </c>
      <c r="CA9" s="340">
        <f>ROUND(SUMIFS(Trabajo!$T:$T,Trabajo!$E:$E,Trab_Sectores_productivos!DT$1,Trabajo!$C:$C,Trab_Sectores_productivos!$C9,Trabajo!$A:$A,Trab_Sectores_productivos!$A9),2)</f>
        <v>0.01</v>
      </c>
      <c r="CB9" s="341">
        <f>ROUND(SUMIFS(Trabajo!$U:$U,Trabajo!$E:$E,Trab_Sectores_productivos!DF$1,Trabajo!$C:$C,Trab_Sectores_productivos!$C9,Trabajo!$A:$A,Trab_Sectores_productivos!$A9),2)</f>
        <v>17.96</v>
      </c>
      <c r="CC9" s="341">
        <f>ROUND(SUMIFS(Trabajo!$U:$U,Trabajo!$E:$E,Trab_Sectores_productivos!DG$1,Trabajo!$C:$C,Trab_Sectores_productivos!$C9,Trabajo!$A:$A,Trab_Sectores_productivos!$A9),2)</f>
        <v>0.77</v>
      </c>
      <c r="CD9" s="341">
        <f>ROUND(SUMIFS(Trabajo!$U:$U,Trabajo!$E:$E,Trab_Sectores_productivos!DH$1,Trabajo!$C:$C,Trab_Sectores_productivos!$C9,Trabajo!$A:$A,Trab_Sectores_productivos!$A9),2)</f>
        <v>3.14</v>
      </c>
      <c r="CE9" s="341">
        <f>ROUND(SUMIFS(Trabajo!$U:$U,Trabajo!$E:$E,Trab_Sectores_productivos!DI$1,Trabajo!$C:$C,Trab_Sectores_productivos!$C9,Trabajo!$A:$A,Trab_Sectores_productivos!$A9),2)</f>
        <v>4.6900000000000004</v>
      </c>
      <c r="CF9" s="341">
        <f>ROUND(SUMIFS(Trabajo!$U:$U,Trabajo!$E:$E,Trab_Sectores_productivos!DJ$1,Trabajo!$C:$C,Trab_Sectores_productivos!$C9,Trabajo!$A:$A,Trab_Sectores_productivos!$A9),2)</f>
        <v>2.73</v>
      </c>
      <c r="CG9" s="341">
        <f>ROUND(SUMIFS(Trabajo!$U:$U,Trabajo!$E:$E,Trab_Sectores_productivos!DK$1,Trabajo!$C:$C,Trab_Sectores_productivos!$C9,Trabajo!$A:$A,Trab_Sectores_productivos!$A9),2)</f>
        <v>8.5399999999999991</v>
      </c>
      <c r="CH9" s="341">
        <f>ROUND(SUMIFS(Trabajo!$U:$U,Trabajo!$E:$E,Trab_Sectores_productivos!DL$1,Trabajo!$C:$C,Trab_Sectores_productivos!$C9,Trabajo!$A:$A,Trab_Sectores_productivos!$A9),2)</f>
        <v>20.92</v>
      </c>
      <c r="CI9" s="341">
        <f>ROUND(SUMIFS(Trabajo!$U:$U,Trabajo!$E:$E,Trab_Sectores_productivos!DM$1,Trabajo!$C:$C,Trab_Sectores_productivos!$C9,Trabajo!$A:$A,Trab_Sectores_productivos!$A9),2)</f>
        <v>74.08</v>
      </c>
      <c r="CJ9" s="341">
        <f>ROUND(SUMIFS(Trabajo!$U:$U,Trabajo!$E:$E,Trab_Sectores_productivos!DN$1,Trabajo!$C:$C,Trab_Sectores_productivos!$C9,Trabajo!$A:$A,Trab_Sectores_productivos!$A9),2)</f>
        <v>9.1300000000000008</v>
      </c>
      <c r="CK9" s="341">
        <f>ROUND(SUMIFS(Trabajo!$U:$U,Trabajo!$E:$E,Trab_Sectores_productivos!DO$1,Trabajo!$C:$C,Trab_Sectores_productivos!$C9,Trabajo!$A:$A,Trab_Sectores_productivos!$A9),2)</f>
        <v>9.58</v>
      </c>
      <c r="CL9" s="341">
        <f>ROUND(SUMIFS(Trabajo!$U:$U,Trabajo!$E:$E,Trab_Sectores_productivos!DP$1,Trabajo!$C:$C,Trab_Sectores_productivos!$C9,Trabajo!$A:$A,Trab_Sectores_productivos!$A9),2)</f>
        <v>10.58</v>
      </c>
      <c r="CM9" s="341">
        <f>ROUND(SUMIFS(Trabajo!$U:$U,Trabajo!$E:$E,Trab_Sectores_productivos!DQ$1,Trabajo!$C:$C,Trab_Sectores_productivos!$C9,Trabajo!$A:$A,Trab_Sectores_productivos!$A9),2)</f>
        <v>3.48</v>
      </c>
      <c r="CN9" s="341">
        <f>ROUND(SUMIFS(Trabajo!$U:$U,Trabajo!$E:$E,Trab_Sectores_productivos!DR$1,Trabajo!$C:$C,Trab_Sectores_productivos!$C9,Trabajo!$A:$A,Trab_Sectores_productivos!$A9),2)</f>
        <v>8.82</v>
      </c>
      <c r="CO9" s="341">
        <f>ROUND(SUMIFS(Trabajo!$U:$U,Trabajo!$E:$E,Trab_Sectores_productivos!DS$1,Trabajo!$C:$C,Trab_Sectores_productivos!$C9,Trabajo!$A:$A,Trab_Sectores_productivos!$A9),2)</f>
        <v>1.23</v>
      </c>
      <c r="CP9" s="341">
        <f>ROUND(SUMIFS(Trabajo!$U:$U,Trabajo!$E:$E,Trab_Sectores_productivos!DT$1,Trabajo!$C:$C,Trab_Sectores_productivos!$C9,Trabajo!$A:$A,Trab_Sectores_productivos!$A9),2)</f>
        <v>1.83</v>
      </c>
      <c r="CQ9" s="340">
        <f>ROUND(SUMIFS(Trabajo!$V:$V,Trabajo!$E:$E,Trab_Sectores_productivos!DF$1,Trabajo!$C:$C,Trab_Sectores_productivos!$C9,Trabajo!$A:$A,Trab_Sectores_productivos!$A9),2)</f>
        <v>1.76</v>
      </c>
      <c r="CR9" s="340">
        <f>ROUND(SUMIFS(Trabajo!$V:$V,Trabajo!$E:$E,Trab_Sectores_productivos!DG$1,Trabajo!$C:$C,Trab_Sectores_productivos!$C9,Trabajo!$A:$A,Trab_Sectores_productivos!$A9),2)</f>
        <v>0.08</v>
      </c>
      <c r="CS9" s="340">
        <f>ROUND(SUMIFS(Trabajo!$V:$V,Trabajo!$E:$E,Trab_Sectores_productivos!DH$1,Trabajo!$C:$C,Trab_Sectores_productivos!$C9,Trabajo!$A:$A,Trab_Sectores_productivos!$A9),2)</f>
        <v>0.31</v>
      </c>
      <c r="CT9" s="340">
        <f>ROUND(SUMIFS(Trabajo!$V:$V,Trabajo!$E:$E,Trab_Sectores_productivos!DI$1,Trabajo!$C:$C,Trab_Sectores_productivos!$C9,Trabajo!$A:$A,Trab_Sectores_productivos!$A9),2)</f>
        <v>0.46</v>
      </c>
      <c r="CU9" s="340">
        <f>ROUND(SUMIFS(Trabajo!$V:$V,Trabajo!$E:$E,Trab_Sectores_productivos!DJ$1,Trabajo!$C:$C,Trab_Sectores_productivos!$C9,Trabajo!$A:$A,Trab_Sectores_productivos!$A9),2)</f>
        <v>0.27</v>
      </c>
      <c r="CV9" s="340">
        <f>ROUND(SUMIFS(Trabajo!$V:$V,Trabajo!$E:$E,Trab_Sectores_productivos!DK$1,Trabajo!$C:$C,Trab_Sectores_productivos!$C9,Trabajo!$A:$A,Trab_Sectores_productivos!$A9),2)</f>
        <v>0.84</v>
      </c>
      <c r="CW9" s="340">
        <f>ROUND(SUMIFS(Trabajo!$V:$V,Trabajo!$E:$E,Trab_Sectores_productivos!DL$1,Trabajo!$C:$C,Trab_Sectores_productivos!$C9,Trabajo!$A:$A,Trab_Sectores_productivos!$A9),2)</f>
        <v>2.0499999999999998</v>
      </c>
      <c r="CX9" s="340">
        <f>ROUND(SUMIFS(Trabajo!$V:$V,Trabajo!$E:$E,Trab_Sectores_productivos!DM$1,Trabajo!$C:$C,Trab_Sectores_productivos!$C9,Trabajo!$A:$A,Trab_Sectores_productivos!$A9),2)</f>
        <v>7.26</v>
      </c>
      <c r="CY9" s="340">
        <f>ROUND(SUMIFS(Trabajo!$V:$V,Trabajo!$E:$E,Trab_Sectores_productivos!DN$1,Trabajo!$C:$C,Trab_Sectores_productivos!$C9,Trabajo!$A:$A,Trab_Sectores_productivos!$A9),2)</f>
        <v>0.89</v>
      </c>
      <c r="CZ9" s="340">
        <f>ROUND(SUMIFS(Trabajo!$V:$V,Trabajo!$E:$E,Trab_Sectores_productivos!DO$1,Trabajo!$C:$C,Trab_Sectores_productivos!$C9,Trabajo!$A:$A,Trab_Sectores_productivos!$A9),2)</f>
        <v>0.94</v>
      </c>
      <c r="DA9" s="340">
        <f>ROUND(SUMIFS(Trabajo!$V:$V,Trabajo!$E:$E,Trab_Sectores_productivos!DP$1,Trabajo!$C:$C,Trab_Sectores_productivos!$C9,Trabajo!$A:$A,Trab_Sectores_productivos!$A9),2)</f>
        <v>1.04</v>
      </c>
      <c r="DB9" s="340">
        <f>ROUND(SUMIFS(Trabajo!$V:$V,Trabajo!$E:$E,Trab_Sectores_productivos!DQ$1,Trabajo!$C:$C,Trab_Sectores_productivos!$C9,Trabajo!$A:$A,Trab_Sectores_productivos!$A9),2)</f>
        <v>0.34</v>
      </c>
      <c r="DC9" s="340">
        <f>ROUND(SUMIFS(Trabajo!$V:$V,Trabajo!$E:$E,Trab_Sectores_productivos!DR$1,Trabajo!$C:$C,Trab_Sectores_productivos!$C9,Trabajo!$A:$A,Trab_Sectores_productivos!$A9),2)</f>
        <v>0.86</v>
      </c>
      <c r="DD9" s="340">
        <f>ROUND(SUMIFS(Trabajo!$V:$V,Trabajo!$E:$E,Trab_Sectores_productivos!DS$1,Trabajo!$C:$C,Trab_Sectores_productivos!$C9,Trabajo!$A:$A,Trab_Sectores_productivos!$A9),2)</f>
        <v>0.12</v>
      </c>
      <c r="DE9" s="340">
        <f>ROUND(SUMIFS(Trabajo!$V:$V,Trabajo!$E:$E,Trab_Sectores_productivos!DT$1,Trabajo!$C:$C,Trab_Sectores_productivos!$C9,Trabajo!$A:$A,Trab_Sectores_productivos!$A9),2)</f>
        <v>0.18</v>
      </c>
      <c r="DF9" s="343" t="s">
        <v>443</v>
      </c>
      <c r="DG9" s="343" t="s">
        <v>444</v>
      </c>
      <c r="DH9" s="343" t="s">
        <v>445</v>
      </c>
      <c r="DI9" s="343" t="s">
        <v>446</v>
      </c>
      <c r="DJ9" s="343" t="s">
        <v>447</v>
      </c>
      <c r="DK9" s="343" t="s">
        <v>448</v>
      </c>
      <c r="DL9" s="343" t="s">
        <v>449</v>
      </c>
      <c r="DM9" s="343" t="s">
        <v>450</v>
      </c>
      <c r="DN9" s="343" t="s">
        <v>451</v>
      </c>
      <c r="DO9" s="343" t="s">
        <v>452</v>
      </c>
      <c r="DP9" s="343" t="s">
        <v>453</v>
      </c>
      <c r="DQ9" s="343" t="s">
        <v>454</v>
      </c>
      <c r="DR9" s="343" t="s">
        <v>455</v>
      </c>
      <c r="DS9" s="343" t="s">
        <v>456</v>
      </c>
      <c r="DT9" s="343" t="s">
        <v>457</v>
      </c>
    </row>
    <row r="10" spans="1:124">
      <c r="A10" s="137">
        <v>2013</v>
      </c>
      <c r="B10" s="137">
        <v>9</v>
      </c>
      <c r="C10" s="137" t="s">
        <v>127</v>
      </c>
      <c r="D10" s="137">
        <f>ROUND(SUMIFS(Trabajo!$W:$W,Trabajo!$E:$E,Trab_Sectores_productivos!DF$1,Trabajo!$C:$C,Trab_Sectores_productivos!$C10,Trabajo!$A:$A,Trab_Sectores_productivos!$A10),2)</f>
        <v>68.66</v>
      </c>
      <c r="E10" s="340">
        <f>ROUND(SUMIFS(Trabajo!$P:$P,Trabajo!$E:$E,Trab_Sectores_productivos!DF$1,Trabajo!$C:$C,Trab_Sectores_productivos!$C10,Trabajo!$A:$A,Trab_Sectores_productivos!$A10),2)</f>
        <v>25.93</v>
      </c>
      <c r="F10" s="340">
        <f>ROUND(SUMIFS(Trabajo!$P:$P,Trabajo!$E:$E,Trab_Sectores_productivos!DG$1,Trabajo!$C:$C,Trab_Sectores_productivos!$C10,Trabajo!$A:$A,Trab_Sectores_productivos!$A10),2)</f>
        <v>1.18</v>
      </c>
      <c r="G10" s="340">
        <f>ROUND(SUMIFS(Trabajo!$P:$P,Trabajo!$E:$E,Trab_Sectores_productivos!DH$1,Trabajo!$C:$C,Trab_Sectores_productivos!$C10,Trabajo!$A:$A,Trab_Sectores_productivos!$A10),2)</f>
        <v>4.95</v>
      </c>
      <c r="H10" s="340">
        <f>ROUND(SUMIFS(Trabajo!$P:$P,Trabajo!$E:$E,Trab_Sectores_productivos!DI$1,Trabajo!$C:$C,Trab_Sectores_productivos!$C10,Trabajo!$A:$A,Trab_Sectores_productivos!$A10),2)</f>
        <v>6.07</v>
      </c>
      <c r="I10" s="340">
        <f>ROUND(SUMIFS(Trabajo!$P:$P,Trabajo!$E:$E,Trab_Sectores_productivos!DJ$1,Trabajo!$C:$C,Trab_Sectores_productivos!$C10,Trabajo!$A:$A,Trab_Sectores_productivos!$A10),2)</f>
        <v>3.27</v>
      </c>
      <c r="J10" s="340">
        <f>ROUND(SUMIFS(Trabajo!$P:$P,Trabajo!$E:$E,Trab_Sectores_productivos!DK$1,Trabajo!$C:$C,Trab_Sectores_productivos!$C10,Trabajo!$A:$A,Trab_Sectores_productivos!$A10),2)</f>
        <v>12.61</v>
      </c>
      <c r="K10" s="340">
        <f>ROUND(SUMIFS(Trabajo!$P:$P,Trabajo!$E:$E,Trab_Sectores_productivos!DL$1,Trabajo!$C:$C,Trab_Sectores_productivos!$C10,Trabajo!$A:$A,Trab_Sectores_productivos!$A10),2)</f>
        <v>28.5</v>
      </c>
      <c r="L10" s="340">
        <f>ROUND(SUMIFS(Trabajo!$P:$P,Trabajo!$E:$E,Trab_Sectores_productivos!DM$1,Trabajo!$C:$C,Trab_Sectores_productivos!$C10,Trabajo!$A:$A,Trab_Sectores_productivos!$A10),2)</f>
        <v>105.9</v>
      </c>
      <c r="M10" s="340">
        <f>ROUND(SUMIFS(Trabajo!$P:$P,Trabajo!$E:$E,Trab_Sectores_productivos!DN$1,Trabajo!$C:$C,Trab_Sectores_productivos!$C10,Trabajo!$A:$A,Trab_Sectores_productivos!$A10),2)</f>
        <v>13.19</v>
      </c>
      <c r="N10" s="340">
        <f>ROUND(SUMIFS(Trabajo!$P:$P,Trabajo!$E:$E,Trab_Sectores_productivos!DO$1,Trabajo!$C:$C,Trab_Sectores_productivos!$C10,Trabajo!$A:$A,Trab_Sectores_productivos!$A10),2)</f>
        <v>13.15</v>
      </c>
      <c r="O10" s="340">
        <f>ROUND(SUMIFS(Trabajo!$P:$P,Trabajo!$E:$E,Trab_Sectores_productivos!DP$1,Trabajo!$C:$C,Trab_Sectores_productivos!$C10,Trabajo!$A:$A,Trab_Sectores_productivos!$A10),2)</f>
        <v>15.32</v>
      </c>
      <c r="P10" s="340">
        <f>ROUND(SUMIFS(Trabajo!$P:$P,Trabajo!$E:$E,Trab_Sectores_productivos!DQ$1,Trabajo!$C:$C,Trab_Sectores_productivos!$C10,Trabajo!$A:$A,Trab_Sectores_productivos!$A10),2)</f>
        <v>5.01</v>
      </c>
      <c r="Q10" s="340">
        <f>ROUND(SUMIFS(Trabajo!$P:$P,Trabajo!$E:$E,Trab_Sectores_productivos!DR$1,Trabajo!$C:$C,Trab_Sectores_productivos!$C10,Trabajo!$A:$A,Trab_Sectores_productivos!$A10),2)</f>
        <v>11.84</v>
      </c>
      <c r="R10" s="340">
        <f>ROUND(SUMIFS(Trabajo!$P:$P,Trabajo!$E:$E,Trab_Sectores_productivos!DS$1,Trabajo!$C:$C,Trab_Sectores_productivos!$C10,Trabajo!$A:$A,Trab_Sectores_productivos!$A10),2)</f>
        <v>1.4</v>
      </c>
      <c r="S10" s="340">
        <f>ROUND(SUMIFS(Trabajo!$P:$P,Trabajo!$E:$E,Trab_Sectores_productivos!DT$1,Trabajo!$C:$C,Trab_Sectores_productivos!$C10,Trabajo!$A:$A,Trab_Sectores_productivos!$A10),2)</f>
        <v>2.36</v>
      </c>
      <c r="T10" s="341">
        <f>ROUND(SUMIFS(Trabajo!$Q:$Q,Trabajo!$E:$E,Trab_Sectores_productivos!DF$1,Trabajo!$C:$C,Trab_Sectores_productivos!$C10,Trabajo!$A:$A,Trab_Sectores_productivos!$A10),2)</f>
        <v>11.55</v>
      </c>
      <c r="U10" s="341">
        <f>ROUND(SUMIFS(Trabajo!$Q:$Q,Trabajo!$E:$E,Trab_Sectores_productivos!DG$1,Trabajo!$C:$C,Trab_Sectores_productivos!$C10,Trabajo!$A:$A,Trab_Sectores_productivos!$A10),2)</f>
        <v>0.52</v>
      </c>
      <c r="V10" s="341">
        <f>ROUND(SUMIFS(Trabajo!$Q:$Q,Trabajo!$E:$E,Trab_Sectores_productivos!DH$1,Trabajo!$C:$C,Trab_Sectores_productivos!$C10,Trabajo!$A:$A,Trab_Sectores_productivos!$A10),2)</f>
        <v>2.21</v>
      </c>
      <c r="W10" s="341">
        <f>ROUND(SUMIFS(Trabajo!$Q:$Q,Trabajo!$E:$E,Trab_Sectores_productivos!DI$1,Trabajo!$C:$C,Trab_Sectores_productivos!$C10,Trabajo!$A:$A,Trab_Sectores_productivos!$A10),2)</f>
        <v>2.71</v>
      </c>
      <c r="X10" s="341">
        <f>ROUND(SUMIFS(Trabajo!$Q:$Q,Trabajo!$E:$E,Trab_Sectores_productivos!DJ$1,Trabajo!$C:$C,Trab_Sectores_productivos!$C10,Trabajo!$A:$A,Trab_Sectores_productivos!$A10),2)</f>
        <v>1.46</v>
      </c>
      <c r="Y10" s="341">
        <f>ROUND(SUMIFS(Trabajo!$Q:$Q,Trabajo!$E:$E,Trab_Sectores_productivos!DK$1,Trabajo!$C:$C,Trab_Sectores_productivos!$C10,Trabajo!$A:$A,Trab_Sectores_productivos!$A10),2)</f>
        <v>5.62</v>
      </c>
      <c r="Z10" s="341">
        <f>ROUND(SUMIFS(Trabajo!$Q:$Q,Trabajo!$E:$E,Trab_Sectores_productivos!DL$1,Trabajo!$C:$C,Trab_Sectores_productivos!$C10,Trabajo!$A:$A,Trab_Sectores_productivos!$A10),2)</f>
        <v>12.7</v>
      </c>
      <c r="AA10" s="341">
        <f>ROUND(SUMIFS(Trabajo!$Q:$Q,Trabajo!$E:$E,Trab_Sectores_productivos!DM$1,Trabajo!$C:$C,Trab_Sectores_productivos!$C10,Trabajo!$A:$A,Trab_Sectores_productivos!$A10),2)</f>
        <v>47.18</v>
      </c>
      <c r="AB10" s="341">
        <f>ROUND(SUMIFS(Trabajo!$Q:$Q,Trabajo!$E:$E,Trab_Sectores_productivos!DN$1,Trabajo!$C:$C,Trab_Sectores_productivos!$C10,Trabajo!$A:$A,Trab_Sectores_productivos!$A10),2)</f>
        <v>5.87</v>
      </c>
      <c r="AC10" s="341">
        <f>ROUND(SUMIFS(Trabajo!$Q:$Q,Trabajo!$E:$E,Trab_Sectores_productivos!DO$1,Trabajo!$C:$C,Trab_Sectores_productivos!$C10,Trabajo!$A:$A,Trab_Sectores_productivos!$A10),2)</f>
        <v>5.86</v>
      </c>
      <c r="AD10" s="341">
        <f>ROUND(SUMIFS(Trabajo!$Q:$Q,Trabajo!$E:$E,Trab_Sectores_productivos!DP$1,Trabajo!$C:$C,Trab_Sectores_productivos!$C10,Trabajo!$A:$A,Trab_Sectores_productivos!$A10),2)</f>
        <v>6.82</v>
      </c>
      <c r="AE10" s="341">
        <f>ROUND(SUMIFS(Trabajo!$Q:$Q,Trabajo!$E:$E,Trab_Sectores_productivos!DQ$1,Trabajo!$C:$C,Trab_Sectores_productivos!$C10,Trabajo!$A:$A,Trab_Sectores_productivos!$A10),2)</f>
        <v>2.23</v>
      </c>
      <c r="AF10" s="341">
        <f>ROUND(SUMIFS(Trabajo!$Q:$Q,Trabajo!$E:$E,Trab_Sectores_productivos!DR$1,Trabajo!$C:$C,Trab_Sectores_productivos!$C10,Trabajo!$A:$A,Trab_Sectores_productivos!$A10),2)</f>
        <v>5.27</v>
      </c>
      <c r="AG10" s="341">
        <f>ROUND(SUMIFS(Trabajo!$Q:$Q,Trabajo!$E:$E,Trab_Sectores_productivos!DS$1,Trabajo!$C:$C,Trab_Sectores_productivos!$C10,Trabajo!$A:$A,Trab_Sectores_productivos!$A10),2)</f>
        <v>0.63</v>
      </c>
      <c r="AH10" s="341">
        <f>ROUND(SUMIFS(Trabajo!$Q:$Q,Trabajo!$E:$E,Trab_Sectores_productivos!DT$1,Trabajo!$C:$C,Trab_Sectores_productivos!$C10,Trabajo!$A:$A,Trab_Sectores_productivos!$A10),2)</f>
        <v>1.05</v>
      </c>
      <c r="AI10" s="340">
        <f>ROUND(SUMIFS(Trabajo!$R:$R,Trabajo!$E:$E,Trab_Sectores_productivos!DF$1,Trabajo!$C:$C,Trab_Sectores_productivos!$C10,Trabajo!$A:$A,Trab_Sectores_productivos!$A10),2)</f>
        <v>10.52</v>
      </c>
      <c r="AJ10" s="340">
        <f>ROUND(SUMIFS(Trabajo!$R:$R,Trabajo!$E:$E,Trab_Sectores_productivos!DG$1,Trabajo!$C:$C,Trab_Sectores_productivos!$C10,Trabajo!$A:$A,Trab_Sectores_productivos!$A10),2)</f>
        <v>0.48</v>
      </c>
      <c r="AK10" s="340">
        <f>ROUND(SUMIFS(Trabajo!$R:$R,Trabajo!$E:$E,Trab_Sectores_productivos!DH$1,Trabajo!$C:$C,Trab_Sectores_productivos!$C10,Trabajo!$A:$A,Trab_Sectores_productivos!$A10),2)</f>
        <v>2.0099999999999998</v>
      </c>
      <c r="AL10" s="340">
        <f>ROUND(SUMIFS(Trabajo!$R:$R,Trabajo!$E:$E,Trab_Sectores_productivos!DI$1,Trabajo!$C:$C,Trab_Sectores_productivos!$C10,Trabajo!$A:$A,Trab_Sectores_productivos!$A10),2)</f>
        <v>2.46</v>
      </c>
      <c r="AM10" s="340">
        <f>ROUND(SUMIFS(Trabajo!$R:$R,Trabajo!$E:$E,Trab_Sectores_productivos!DJ$1,Trabajo!$C:$C,Trab_Sectores_productivos!$C10,Trabajo!$A:$A,Trab_Sectores_productivos!$A10),2)</f>
        <v>1.33</v>
      </c>
      <c r="AN10" s="340">
        <f>ROUND(SUMIFS(Trabajo!$R:$R,Trabajo!$E:$E,Trab_Sectores_productivos!DK$1,Trabajo!$C:$C,Trab_Sectores_productivos!$C10,Trabajo!$A:$A,Trab_Sectores_productivos!$A10),2)</f>
        <v>5.1100000000000003</v>
      </c>
      <c r="AO10" s="340">
        <f>ROUND(SUMIFS(Trabajo!$R:$R,Trabajo!$E:$E,Trab_Sectores_productivos!DL$1,Trabajo!$C:$C,Trab_Sectores_productivos!$C10,Trabajo!$A:$A,Trab_Sectores_productivos!$A10),2)</f>
        <v>11.56</v>
      </c>
      <c r="AP10" s="340">
        <f>ROUND(SUMIFS(Trabajo!$R:$R,Trabajo!$E:$E,Trab_Sectores_productivos!DM$1,Trabajo!$C:$C,Trab_Sectores_productivos!$C10,Trabajo!$A:$A,Trab_Sectores_productivos!$A10),2)</f>
        <v>42.94</v>
      </c>
      <c r="AQ10" s="340">
        <f>ROUND(SUMIFS(Trabajo!$R:$R,Trabajo!$E:$E,Trab_Sectores_productivos!DN$1,Trabajo!$C:$C,Trab_Sectores_productivos!$C10,Trabajo!$A:$A,Trab_Sectores_productivos!$A10),2)</f>
        <v>5.35</v>
      </c>
      <c r="AR10" s="340">
        <f>ROUND(SUMIFS(Trabajo!$R:$R,Trabajo!$E:$E,Trab_Sectores_productivos!DO$1,Trabajo!$C:$C,Trab_Sectores_productivos!$C10,Trabajo!$A:$A,Trab_Sectores_productivos!$A10),2)</f>
        <v>5.33</v>
      </c>
      <c r="AS10" s="340">
        <f>ROUND(SUMIFS(Trabajo!$R:$R,Trabajo!$E:$E,Trab_Sectores_productivos!DP$1,Trabajo!$C:$C,Trab_Sectores_productivos!$C10,Trabajo!$A:$A,Trab_Sectores_productivos!$A10),2)</f>
        <v>6.21</v>
      </c>
      <c r="AT10" s="340">
        <f>ROUND(SUMIFS(Trabajo!$R:$R,Trabajo!$E:$E,Trab_Sectores_productivos!DQ$1,Trabajo!$C:$C,Trab_Sectores_productivos!$C10,Trabajo!$A:$A,Trab_Sectores_productivos!$A10),2)</f>
        <v>2.0299999999999998</v>
      </c>
      <c r="AU10" s="340">
        <f>ROUND(SUMIFS(Trabajo!$R:$R,Trabajo!$E:$E,Trab_Sectores_productivos!DR$1,Trabajo!$C:$C,Trab_Sectores_productivos!$C10,Trabajo!$A:$A,Trab_Sectores_productivos!$A10),2)</f>
        <v>4.8</v>
      </c>
      <c r="AV10" s="340">
        <f>ROUND(SUMIFS(Trabajo!$R:$R,Trabajo!$E:$E,Trab_Sectores_productivos!DS$1,Trabajo!$C:$C,Trab_Sectores_productivos!$C10,Trabajo!$A:$A,Trab_Sectores_productivos!$A10),2)</f>
        <v>0.56999999999999995</v>
      </c>
      <c r="AW10" s="340">
        <f>ROUND(SUMIFS(Trabajo!$R:$R,Trabajo!$E:$E,Trab_Sectores_productivos!DT$1,Trabajo!$C:$C,Trab_Sectores_productivos!$C10,Trabajo!$A:$A,Trab_Sectores_productivos!$A10),2)</f>
        <v>0.96</v>
      </c>
      <c r="AX10" s="341">
        <f>ROUND(SUMIFS(Trabajo!$S:$S,Trabajo!$E:$E,Trab_Sectores_productivos!DF$1,Trabajo!$C:$C,Trab_Sectores_productivos!$C10,Trabajo!$A:$A,Trab_Sectores_productivos!$A10),2)</f>
        <v>0.49</v>
      </c>
      <c r="AY10" s="341">
        <f>ROUND(SUMIFS(Trabajo!$S:$S,Trabajo!$E:$E,Trab_Sectores_productivos!DG$1,Trabajo!$C:$C,Trab_Sectores_productivos!$C10,Trabajo!$A:$A,Trab_Sectores_productivos!$A10),2)</f>
        <v>0.02</v>
      </c>
      <c r="AZ10" s="341">
        <f>ROUND(SUMIFS(Trabajo!$S:$S,Trabajo!$E:$E,Trab_Sectores_productivos!DH$1,Trabajo!$C:$C,Trab_Sectores_productivos!$C10,Trabajo!$A:$A,Trab_Sectores_productivos!$A10),2)</f>
        <v>0.09</v>
      </c>
      <c r="BA10" s="341">
        <f>ROUND(SUMIFS(Trabajo!$S:$S,Trabajo!$E:$E,Trab_Sectores_productivos!DI$1,Trabajo!$C:$C,Trab_Sectores_productivos!$C10,Trabajo!$A:$A,Trab_Sectores_productivos!$A10),2)</f>
        <v>0.11</v>
      </c>
      <c r="BB10" s="341">
        <f>ROUND(SUMIFS(Trabajo!$S:$S,Trabajo!$E:$E,Trab_Sectores_productivos!DJ$1,Trabajo!$C:$C,Trab_Sectores_productivos!$C10,Trabajo!$A:$A,Trab_Sectores_productivos!$A10),2)</f>
        <v>0.06</v>
      </c>
      <c r="BC10" s="341">
        <f>ROUND(SUMIFS(Trabajo!$S:$S,Trabajo!$E:$E,Trab_Sectores_productivos!DK$1,Trabajo!$C:$C,Trab_Sectores_productivos!$C10,Trabajo!$A:$A,Trab_Sectores_productivos!$A10),2)</f>
        <v>0.24</v>
      </c>
      <c r="BD10" s="341">
        <f>ROUND(SUMIFS(Trabajo!$S:$S,Trabajo!$E:$E,Trab_Sectores_productivos!DL$1,Trabajo!$C:$C,Trab_Sectores_productivos!$C10,Trabajo!$A:$A,Trab_Sectores_productivos!$A10),2)</f>
        <v>0.53</v>
      </c>
      <c r="BE10" s="341">
        <f>ROUND(SUMIFS(Trabajo!$S:$S,Trabajo!$E:$E,Trab_Sectores_productivos!DM$1,Trabajo!$C:$C,Trab_Sectores_productivos!$C10,Trabajo!$A:$A,Trab_Sectores_productivos!$A10),2)</f>
        <v>1.98</v>
      </c>
      <c r="BF10" s="341">
        <f>ROUND(SUMIFS(Trabajo!$S:$S,Trabajo!$E:$E,Trab_Sectores_productivos!DN$1,Trabajo!$C:$C,Trab_Sectores_productivos!$C10,Trabajo!$A:$A,Trab_Sectores_productivos!$A10),2)</f>
        <v>0.25</v>
      </c>
      <c r="BG10" s="341">
        <f>ROUND(SUMIFS(Trabajo!$S:$S,Trabajo!$E:$E,Trab_Sectores_productivos!DO$1,Trabajo!$C:$C,Trab_Sectores_productivos!$C10,Trabajo!$A:$A,Trab_Sectores_productivos!$A10),2)</f>
        <v>0.25</v>
      </c>
      <c r="BH10" s="341">
        <f>ROUND(SUMIFS(Trabajo!$S:$S,Trabajo!$E:$E,Trab_Sectores_productivos!DP$1,Trabajo!$C:$C,Trab_Sectores_productivos!$C10,Trabajo!$A:$A,Trab_Sectores_productivos!$A10),2)</f>
        <v>0.28999999999999998</v>
      </c>
      <c r="BI10" s="341">
        <f>ROUND(SUMIFS(Trabajo!$S:$S,Trabajo!$E:$E,Trab_Sectores_productivos!DQ$1,Trabajo!$C:$C,Trab_Sectores_productivos!$C10,Trabajo!$A:$A,Trab_Sectores_productivos!$A10),2)</f>
        <v>0.09</v>
      </c>
      <c r="BJ10" s="341">
        <f>ROUND(SUMIFS(Trabajo!$S:$S,Trabajo!$E:$E,Trab_Sectores_productivos!DR$1,Trabajo!$C:$C,Trab_Sectores_productivos!$C10,Trabajo!$A:$A,Trab_Sectores_productivos!$A10),2)</f>
        <v>0.22</v>
      </c>
      <c r="BK10" s="341">
        <f>ROUND(SUMIFS(Trabajo!$S:$S,Trabajo!$E:$E,Trab_Sectores_productivos!DS$1,Trabajo!$C:$C,Trab_Sectores_productivos!$C10,Trabajo!$A:$A,Trab_Sectores_productivos!$A10),2)</f>
        <v>0.03</v>
      </c>
      <c r="BL10" s="341">
        <f>ROUND(SUMIFS(Trabajo!$S:$S,Trabajo!$E:$E,Trab_Sectores_productivos!DT$1,Trabajo!$C:$C,Trab_Sectores_productivos!$C10,Trabajo!$A:$A,Trab_Sectores_productivos!$A10),2)</f>
        <v>0.04</v>
      </c>
      <c r="BM10" s="340">
        <f>ROUND(SUMIFS(Trabajo!$T:$T,Trabajo!$E:$E,Trab_Sectores_productivos!DF$1,Trabajo!$C:$C,Trab_Sectores_productivos!$C10,Trabajo!$A:$A,Trab_Sectores_productivos!$A10),2)</f>
        <v>0.1</v>
      </c>
      <c r="BN10" s="340">
        <f>ROUND(SUMIFS(Trabajo!$T:$T,Trabajo!$E:$E,Trab_Sectores_productivos!DG$1,Trabajo!$C:$C,Trab_Sectores_productivos!$C10,Trabajo!$A:$A,Trab_Sectores_productivos!$A10),2)</f>
        <v>0</v>
      </c>
      <c r="BO10" s="340">
        <f>ROUND(SUMIFS(Trabajo!$T:$T,Trabajo!$E:$E,Trab_Sectores_productivos!DH$1,Trabajo!$C:$C,Trab_Sectores_productivos!$C10,Trabajo!$A:$A,Trab_Sectores_productivos!$A10),2)</f>
        <v>0.02</v>
      </c>
      <c r="BP10" s="340">
        <f>ROUND(SUMIFS(Trabajo!$T:$T,Trabajo!$E:$E,Trab_Sectores_productivos!DI$1,Trabajo!$C:$C,Trab_Sectores_productivos!$C10,Trabajo!$A:$A,Trab_Sectores_productivos!$A10),2)</f>
        <v>0.02</v>
      </c>
      <c r="BQ10" s="340">
        <f>ROUND(SUMIFS(Trabajo!$T:$T,Trabajo!$E:$E,Trab_Sectores_productivos!DJ$1,Trabajo!$C:$C,Trab_Sectores_productivos!$C10,Trabajo!$A:$A,Trab_Sectores_productivos!$A10),2)</f>
        <v>0.01</v>
      </c>
      <c r="BR10" s="340">
        <f>ROUND(SUMIFS(Trabajo!$T:$T,Trabajo!$E:$E,Trab_Sectores_productivos!DK$1,Trabajo!$C:$C,Trab_Sectores_productivos!$C10,Trabajo!$A:$A,Trab_Sectores_productivos!$A10),2)</f>
        <v>0.05</v>
      </c>
      <c r="BS10" s="340">
        <f>ROUND(SUMIFS(Trabajo!$T:$T,Trabajo!$E:$E,Trab_Sectores_productivos!DL$1,Trabajo!$C:$C,Trab_Sectores_productivos!$C10,Trabajo!$A:$A,Trab_Sectores_productivos!$A10),2)</f>
        <v>0.11</v>
      </c>
      <c r="BT10" s="340">
        <f>ROUND(SUMIFS(Trabajo!$T:$T,Trabajo!$E:$E,Trab_Sectores_productivos!DM$1,Trabajo!$C:$C,Trab_Sectores_productivos!$C10,Trabajo!$A:$A,Trab_Sectores_productivos!$A10),2)</f>
        <v>0.39</v>
      </c>
      <c r="BU10" s="340">
        <f>ROUND(SUMIFS(Trabajo!$T:$T,Trabajo!$E:$E,Trab_Sectores_productivos!DN$1,Trabajo!$C:$C,Trab_Sectores_productivos!$C10,Trabajo!$A:$A,Trab_Sectores_productivos!$A10),2)</f>
        <v>0.05</v>
      </c>
      <c r="BV10" s="340">
        <f>ROUND(SUMIFS(Trabajo!$T:$T,Trabajo!$E:$E,Trab_Sectores_productivos!DO$1,Trabajo!$C:$C,Trab_Sectores_productivos!$C10,Trabajo!$A:$A,Trab_Sectores_productivos!$A10),2)</f>
        <v>0.05</v>
      </c>
      <c r="BW10" s="340">
        <f>ROUND(SUMIFS(Trabajo!$T:$T,Trabajo!$E:$E,Trab_Sectores_productivos!DP$1,Trabajo!$C:$C,Trab_Sectores_productivos!$C10,Trabajo!$A:$A,Trab_Sectores_productivos!$A10),2)</f>
        <v>0.06</v>
      </c>
      <c r="BX10" s="340">
        <f>ROUND(SUMIFS(Trabajo!$T:$T,Trabajo!$E:$E,Trab_Sectores_productivos!DQ$1,Trabajo!$C:$C,Trab_Sectores_productivos!$C10,Trabajo!$A:$A,Trab_Sectores_productivos!$A10),2)</f>
        <v>0.02</v>
      </c>
      <c r="BY10" s="340">
        <f>ROUND(SUMIFS(Trabajo!$T:$T,Trabajo!$E:$E,Trab_Sectores_productivos!DR$1,Trabajo!$C:$C,Trab_Sectores_productivos!$C10,Trabajo!$A:$A,Trab_Sectores_productivos!$A10),2)</f>
        <v>0.04</v>
      </c>
      <c r="BZ10" s="340">
        <f>ROUND(SUMIFS(Trabajo!$T:$T,Trabajo!$E:$E,Trab_Sectores_productivos!DS$1,Trabajo!$C:$C,Trab_Sectores_productivos!$C10,Trabajo!$A:$A,Trab_Sectores_productivos!$A10),2)</f>
        <v>0.01</v>
      </c>
      <c r="CA10" s="340">
        <f>ROUND(SUMIFS(Trabajo!$T:$T,Trabajo!$E:$E,Trab_Sectores_productivos!DT$1,Trabajo!$C:$C,Trab_Sectores_productivos!$C10,Trabajo!$A:$A,Trab_Sectores_productivos!$A10),2)</f>
        <v>0.01</v>
      </c>
      <c r="CB10" s="341">
        <f>ROUND(SUMIFS(Trabajo!$U:$U,Trabajo!$E:$E,Trab_Sectores_productivos!DF$1,Trabajo!$C:$C,Trab_Sectores_productivos!$C10,Trabajo!$A:$A,Trab_Sectores_productivos!$A10),2)</f>
        <v>18.29</v>
      </c>
      <c r="CC10" s="341">
        <f>ROUND(SUMIFS(Trabajo!$U:$U,Trabajo!$E:$E,Trab_Sectores_productivos!DG$1,Trabajo!$C:$C,Trab_Sectores_productivos!$C10,Trabajo!$A:$A,Trab_Sectores_productivos!$A10),2)</f>
        <v>0.83</v>
      </c>
      <c r="CD10" s="341">
        <f>ROUND(SUMIFS(Trabajo!$U:$U,Trabajo!$E:$E,Trab_Sectores_productivos!DH$1,Trabajo!$C:$C,Trab_Sectores_productivos!$C10,Trabajo!$A:$A,Trab_Sectores_productivos!$A10),2)</f>
        <v>3.49</v>
      </c>
      <c r="CE10" s="341">
        <f>ROUND(SUMIFS(Trabajo!$U:$U,Trabajo!$E:$E,Trab_Sectores_productivos!DI$1,Trabajo!$C:$C,Trab_Sectores_productivos!$C10,Trabajo!$A:$A,Trab_Sectores_productivos!$A10),2)</f>
        <v>4.28</v>
      </c>
      <c r="CF10" s="341">
        <f>ROUND(SUMIFS(Trabajo!$U:$U,Trabajo!$E:$E,Trab_Sectores_productivos!DJ$1,Trabajo!$C:$C,Trab_Sectores_productivos!$C10,Trabajo!$A:$A,Trab_Sectores_productivos!$A10),2)</f>
        <v>2.31</v>
      </c>
      <c r="CG10" s="341">
        <f>ROUND(SUMIFS(Trabajo!$U:$U,Trabajo!$E:$E,Trab_Sectores_productivos!DK$1,Trabajo!$C:$C,Trab_Sectores_productivos!$C10,Trabajo!$A:$A,Trab_Sectores_productivos!$A10),2)</f>
        <v>8.89</v>
      </c>
      <c r="CH10" s="341">
        <f>ROUND(SUMIFS(Trabajo!$U:$U,Trabajo!$E:$E,Trab_Sectores_productivos!DL$1,Trabajo!$C:$C,Trab_Sectores_productivos!$C10,Trabajo!$A:$A,Trab_Sectores_productivos!$A10),2)</f>
        <v>20.100000000000001</v>
      </c>
      <c r="CI10" s="341">
        <f>ROUND(SUMIFS(Trabajo!$U:$U,Trabajo!$E:$E,Trab_Sectores_productivos!DM$1,Trabajo!$C:$C,Trab_Sectores_productivos!$C10,Trabajo!$A:$A,Trab_Sectores_productivos!$A10),2)</f>
        <v>74.680000000000007</v>
      </c>
      <c r="CJ10" s="341">
        <f>ROUND(SUMIFS(Trabajo!$U:$U,Trabajo!$E:$E,Trab_Sectores_productivos!DN$1,Trabajo!$C:$C,Trab_Sectores_productivos!$C10,Trabajo!$A:$A,Trab_Sectores_productivos!$A10),2)</f>
        <v>9.3000000000000007</v>
      </c>
      <c r="CK10" s="341">
        <f>ROUND(SUMIFS(Trabajo!$U:$U,Trabajo!$E:$E,Trab_Sectores_productivos!DO$1,Trabajo!$C:$C,Trab_Sectores_productivos!$C10,Trabajo!$A:$A,Trab_Sectores_productivos!$A10),2)</f>
        <v>9.27</v>
      </c>
      <c r="CL10" s="341">
        <f>ROUND(SUMIFS(Trabajo!$U:$U,Trabajo!$E:$E,Trab_Sectores_productivos!DP$1,Trabajo!$C:$C,Trab_Sectores_productivos!$C10,Trabajo!$A:$A,Trab_Sectores_productivos!$A10),2)</f>
        <v>10.8</v>
      </c>
      <c r="CM10" s="341">
        <f>ROUND(SUMIFS(Trabajo!$U:$U,Trabajo!$E:$E,Trab_Sectores_productivos!DQ$1,Trabajo!$C:$C,Trab_Sectores_productivos!$C10,Trabajo!$A:$A,Trab_Sectores_productivos!$A10),2)</f>
        <v>3.53</v>
      </c>
      <c r="CN10" s="341">
        <f>ROUND(SUMIFS(Trabajo!$U:$U,Trabajo!$E:$E,Trab_Sectores_productivos!DR$1,Trabajo!$C:$C,Trab_Sectores_productivos!$C10,Trabajo!$A:$A,Trab_Sectores_productivos!$A10),2)</f>
        <v>8.35</v>
      </c>
      <c r="CO10" s="341">
        <f>ROUND(SUMIFS(Trabajo!$U:$U,Trabajo!$E:$E,Trab_Sectores_productivos!DS$1,Trabajo!$C:$C,Trab_Sectores_productivos!$C10,Trabajo!$A:$A,Trab_Sectores_productivos!$A10),2)</f>
        <v>0.99</v>
      </c>
      <c r="CP10" s="341">
        <f>ROUND(SUMIFS(Trabajo!$U:$U,Trabajo!$E:$E,Trab_Sectores_productivos!DT$1,Trabajo!$C:$C,Trab_Sectores_productivos!$C10,Trabajo!$A:$A,Trab_Sectores_productivos!$A10),2)</f>
        <v>1.66</v>
      </c>
      <c r="CQ10" s="340">
        <f>ROUND(SUMIFS(Trabajo!$V:$V,Trabajo!$E:$E,Trab_Sectores_productivos!DF$1,Trabajo!$C:$C,Trab_Sectores_productivos!$C10,Trabajo!$A:$A,Trab_Sectores_productivos!$A10),2)</f>
        <v>1.79</v>
      </c>
      <c r="CR10" s="340">
        <f>ROUND(SUMIFS(Trabajo!$V:$V,Trabajo!$E:$E,Trab_Sectores_productivos!DG$1,Trabajo!$C:$C,Trab_Sectores_productivos!$C10,Trabajo!$A:$A,Trab_Sectores_productivos!$A10),2)</f>
        <v>0.08</v>
      </c>
      <c r="CS10" s="340">
        <f>ROUND(SUMIFS(Trabajo!$V:$V,Trabajo!$E:$E,Trab_Sectores_productivos!DH$1,Trabajo!$C:$C,Trab_Sectores_productivos!$C10,Trabajo!$A:$A,Trab_Sectores_productivos!$A10),2)</f>
        <v>0.34</v>
      </c>
      <c r="CT10" s="340">
        <f>ROUND(SUMIFS(Trabajo!$V:$V,Trabajo!$E:$E,Trab_Sectores_productivos!DI$1,Trabajo!$C:$C,Trab_Sectores_productivos!$C10,Trabajo!$A:$A,Trab_Sectores_productivos!$A10),2)</f>
        <v>0.42</v>
      </c>
      <c r="CU10" s="340">
        <f>ROUND(SUMIFS(Trabajo!$V:$V,Trabajo!$E:$E,Trab_Sectores_productivos!DJ$1,Trabajo!$C:$C,Trab_Sectores_productivos!$C10,Trabajo!$A:$A,Trab_Sectores_productivos!$A10),2)</f>
        <v>0.23</v>
      </c>
      <c r="CV10" s="340">
        <f>ROUND(SUMIFS(Trabajo!$V:$V,Trabajo!$E:$E,Trab_Sectores_productivos!DK$1,Trabajo!$C:$C,Trab_Sectores_productivos!$C10,Trabajo!$A:$A,Trab_Sectores_productivos!$A10),2)</f>
        <v>0.87</v>
      </c>
      <c r="CW10" s="340">
        <f>ROUND(SUMIFS(Trabajo!$V:$V,Trabajo!$E:$E,Trab_Sectores_productivos!DL$1,Trabajo!$C:$C,Trab_Sectores_productivos!$C10,Trabajo!$A:$A,Trab_Sectores_productivos!$A10),2)</f>
        <v>1.97</v>
      </c>
      <c r="CX10" s="340">
        <f>ROUND(SUMIFS(Trabajo!$V:$V,Trabajo!$E:$E,Trab_Sectores_productivos!DM$1,Trabajo!$C:$C,Trab_Sectores_productivos!$C10,Trabajo!$A:$A,Trab_Sectores_productivos!$A10),2)</f>
        <v>7.32</v>
      </c>
      <c r="CY10" s="340">
        <f>ROUND(SUMIFS(Trabajo!$V:$V,Trabajo!$E:$E,Trab_Sectores_productivos!DN$1,Trabajo!$C:$C,Trab_Sectores_productivos!$C10,Trabajo!$A:$A,Trab_Sectores_productivos!$A10),2)</f>
        <v>0.91</v>
      </c>
      <c r="CZ10" s="340">
        <f>ROUND(SUMIFS(Trabajo!$V:$V,Trabajo!$E:$E,Trab_Sectores_productivos!DO$1,Trabajo!$C:$C,Trab_Sectores_productivos!$C10,Trabajo!$A:$A,Trab_Sectores_productivos!$A10),2)</f>
        <v>0.91</v>
      </c>
      <c r="DA10" s="340">
        <f>ROUND(SUMIFS(Trabajo!$V:$V,Trabajo!$E:$E,Trab_Sectores_productivos!DP$1,Trabajo!$C:$C,Trab_Sectores_productivos!$C10,Trabajo!$A:$A,Trab_Sectores_productivos!$A10),2)</f>
        <v>1.06</v>
      </c>
      <c r="DB10" s="340">
        <f>ROUND(SUMIFS(Trabajo!$V:$V,Trabajo!$E:$E,Trab_Sectores_productivos!DQ$1,Trabajo!$C:$C,Trab_Sectores_productivos!$C10,Trabajo!$A:$A,Trab_Sectores_productivos!$A10),2)</f>
        <v>0.35</v>
      </c>
      <c r="DC10" s="340">
        <f>ROUND(SUMIFS(Trabajo!$V:$V,Trabajo!$E:$E,Trab_Sectores_productivos!DR$1,Trabajo!$C:$C,Trab_Sectores_productivos!$C10,Trabajo!$A:$A,Trab_Sectores_productivos!$A10),2)</f>
        <v>0.82</v>
      </c>
      <c r="DD10" s="340">
        <f>ROUND(SUMIFS(Trabajo!$V:$V,Trabajo!$E:$E,Trab_Sectores_productivos!DS$1,Trabajo!$C:$C,Trab_Sectores_productivos!$C10,Trabajo!$A:$A,Trab_Sectores_productivos!$A10),2)</f>
        <v>0.1</v>
      </c>
      <c r="DE10" s="340">
        <f>ROUND(SUMIFS(Trabajo!$V:$V,Trabajo!$E:$E,Trab_Sectores_productivos!DT$1,Trabajo!$C:$C,Trab_Sectores_productivos!$C10,Trabajo!$A:$A,Trab_Sectores_productivos!$A10),2)</f>
        <v>0.16</v>
      </c>
      <c r="DF10" s="343" t="s">
        <v>458</v>
      </c>
      <c r="DG10" s="343" t="s">
        <v>459</v>
      </c>
      <c r="DH10" s="343" t="s">
        <v>460</v>
      </c>
      <c r="DI10" s="343" t="s">
        <v>461</v>
      </c>
      <c r="DJ10" s="343" t="s">
        <v>462</v>
      </c>
      <c r="DK10" s="343" t="s">
        <v>463</v>
      </c>
      <c r="DL10" s="343" t="s">
        <v>464</v>
      </c>
      <c r="DM10" s="343" t="s">
        <v>465</v>
      </c>
      <c r="DN10" s="343" t="s">
        <v>466</v>
      </c>
      <c r="DO10" s="343" t="s">
        <v>467</v>
      </c>
      <c r="DP10" s="343" t="s">
        <v>468</v>
      </c>
      <c r="DQ10" s="343" t="s">
        <v>469</v>
      </c>
      <c r="DR10" s="343" t="s">
        <v>470</v>
      </c>
      <c r="DS10" s="343" t="s">
        <v>471</v>
      </c>
      <c r="DT10" s="343" t="s">
        <v>472</v>
      </c>
    </row>
    <row r="11" spans="1:124">
      <c r="A11" s="137">
        <v>2013</v>
      </c>
      <c r="B11" s="137">
        <v>10</v>
      </c>
      <c r="C11" s="137" t="s">
        <v>128</v>
      </c>
      <c r="D11" s="137">
        <f>ROUND(SUMIFS(Trabajo!$W:$W,Trabajo!$E:$E,Trab_Sectores_productivos!DF$1,Trabajo!$C:$C,Trab_Sectores_productivos!$C11,Trabajo!$A:$A,Trab_Sectores_productivos!$A11),2)</f>
        <v>69.040000000000006</v>
      </c>
      <c r="E11" s="340">
        <f>ROUND(SUMIFS(Trabajo!$P:$P,Trabajo!$E:$E,Trab_Sectores_productivos!DF$1,Trabajo!$C:$C,Trab_Sectores_productivos!$C11,Trabajo!$A:$A,Trab_Sectores_productivos!$A11),2)</f>
        <v>26.08</v>
      </c>
      <c r="F11" s="340">
        <f>ROUND(SUMIFS(Trabajo!$P:$P,Trabajo!$E:$E,Trab_Sectores_productivos!DG$1,Trabajo!$C:$C,Trab_Sectores_productivos!$C11,Trabajo!$A:$A,Trab_Sectores_productivos!$A11),2)</f>
        <v>1.49</v>
      </c>
      <c r="G11" s="340">
        <f>ROUND(SUMIFS(Trabajo!$P:$P,Trabajo!$E:$E,Trab_Sectores_productivos!DH$1,Trabajo!$C:$C,Trab_Sectores_productivos!$C11,Trabajo!$A:$A,Trab_Sectores_productivos!$A11),2)</f>
        <v>5.4</v>
      </c>
      <c r="H11" s="340">
        <f>ROUND(SUMIFS(Trabajo!$P:$P,Trabajo!$E:$E,Trab_Sectores_productivos!DI$1,Trabajo!$C:$C,Trab_Sectores_productivos!$C11,Trabajo!$A:$A,Trab_Sectores_productivos!$A11),2)</f>
        <v>5.55</v>
      </c>
      <c r="I11" s="340">
        <f>ROUND(SUMIFS(Trabajo!$P:$P,Trabajo!$E:$E,Trab_Sectores_productivos!DJ$1,Trabajo!$C:$C,Trab_Sectores_productivos!$C11,Trabajo!$A:$A,Trab_Sectores_productivos!$A11),2)</f>
        <v>3.05</v>
      </c>
      <c r="J11" s="340">
        <f>ROUND(SUMIFS(Trabajo!$P:$P,Trabajo!$E:$E,Trab_Sectores_productivos!DK$1,Trabajo!$C:$C,Trab_Sectores_productivos!$C11,Trabajo!$A:$A,Trab_Sectores_productivos!$A11),2)</f>
        <v>13.16</v>
      </c>
      <c r="K11" s="340">
        <f>ROUND(SUMIFS(Trabajo!$P:$P,Trabajo!$E:$E,Trab_Sectores_productivos!DL$1,Trabajo!$C:$C,Trab_Sectores_productivos!$C11,Trabajo!$A:$A,Trab_Sectores_productivos!$A11),2)</f>
        <v>28.08</v>
      </c>
      <c r="L11" s="340">
        <f>ROUND(SUMIFS(Trabajo!$P:$P,Trabajo!$E:$E,Trab_Sectores_productivos!DM$1,Trabajo!$C:$C,Trab_Sectores_productivos!$C11,Trabajo!$A:$A,Trab_Sectores_productivos!$A11),2)</f>
        <v>107.25</v>
      </c>
      <c r="M11" s="340">
        <f>ROUND(SUMIFS(Trabajo!$P:$P,Trabajo!$E:$E,Trab_Sectores_productivos!DN$1,Trabajo!$C:$C,Trab_Sectores_productivos!$C11,Trabajo!$A:$A,Trab_Sectores_productivos!$A11),2)</f>
        <v>13.02</v>
      </c>
      <c r="N11" s="340">
        <f>ROUND(SUMIFS(Trabajo!$P:$P,Trabajo!$E:$E,Trab_Sectores_productivos!DO$1,Trabajo!$C:$C,Trab_Sectores_productivos!$C11,Trabajo!$A:$A,Trab_Sectores_productivos!$A11),2)</f>
        <v>13.86</v>
      </c>
      <c r="O11" s="340">
        <f>ROUND(SUMIFS(Trabajo!$P:$P,Trabajo!$E:$E,Trab_Sectores_productivos!DP$1,Trabajo!$C:$C,Trab_Sectores_productivos!$C11,Trabajo!$A:$A,Trab_Sectores_productivos!$A11),2)</f>
        <v>15.47</v>
      </c>
      <c r="P11" s="340">
        <f>ROUND(SUMIFS(Trabajo!$P:$P,Trabajo!$E:$E,Trab_Sectores_productivos!DQ$1,Trabajo!$C:$C,Trab_Sectores_productivos!$C11,Trabajo!$A:$A,Trab_Sectores_productivos!$A11),2)</f>
        <v>4.96</v>
      </c>
      <c r="Q11" s="340">
        <f>ROUND(SUMIFS(Trabajo!$P:$P,Trabajo!$E:$E,Trab_Sectores_productivos!DR$1,Trabajo!$C:$C,Trab_Sectores_productivos!$C11,Trabajo!$A:$A,Trab_Sectores_productivos!$A11),2)</f>
        <v>13.14</v>
      </c>
      <c r="R11" s="340">
        <f>ROUND(SUMIFS(Trabajo!$P:$P,Trabajo!$E:$E,Trab_Sectores_productivos!DS$1,Trabajo!$C:$C,Trab_Sectores_productivos!$C11,Trabajo!$A:$A,Trab_Sectores_productivos!$A11),2)</f>
        <v>1.39</v>
      </c>
      <c r="S11" s="340">
        <f>ROUND(SUMIFS(Trabajo!$P:$P,Trabajo!$E:$E,Trab_Sectores_productivos!DT$1,Trabajo!$C:$C,Trab_Sectores_productivos!$C11,Trabajo!$A:$A,Trab_Sectores_productivos!$A11),2)</f>
        <v>2.72</v>
      </c>
      <c r="T11" s="341">
        <f>ROUND(SUMIFS(Trabajo!$Q:$Q,Trabajo!$E:$E,Trab_Sectores_productivos!DF$1,Trabajo!$C:$C,Trab_Sectores_productivos!$C11,Trabajo!$A:$A,Trab_Sectores_productivos!$A11),2)</f>
        <v>11.62</v>
      </c>
      <c r="U11" s="341">
        <f>ROUND(SUMIFS(Trabajo!$Q:$Q,Trabajo!$E:$E,Trab_Sectores_productivos!DG$1,Trabajo!$C:$C,Trab_Sectores_productivos!$C11,Trabajo!$A:$A,Trab_Sectores_productivos!$A11),2)</f>
        <v>0.66</v>
      </c>
      <c r="V11" s="341">
        <f>ROUND(SUMIFS(Trabajo!$Q:$Q,Trabajo!$E:$E,Trab_Sectores_productivos!DH$1,Trabajo!$C:$C,Trab_Sectores_productivos!$C11,Trabajo!$A:$A,Trab_Sectores_productivos!$A11),2)</f>
        <v>2.4</v>
      </c>
      <c r="W11" s="341">
        <f>ROUND(SUMIFS(Trabajo!$Q:$Q,Trabajo!$E:$E,Trab_Sectores_productivos!DI$1,Trabajo!$C:$C,Trab_Sectores_productivos!$C11,Trabajo!$A:$A,Trab_Sectores_productivos!$A11),2)</f>
        <v>2.4700000000000002</v>
      </c>
      <c r="X11" s="341">
        <f>ROUND(SUMIFS(Trabajo!$Q:$Q,Trabajo!$E:$E,Trab_Sectores_productivos!DJ$1,Trabajo!$C:$C,Trab_Sectores_productivos!$C11,Trabajo!$A:$A,Trab_Sectores_productivos!$A11),2)</f>
        <v>1.36</v>
      </c>
      <c r="Y11" s="341">
        <f>ROUND(SUMIFS(Trabajo!$Q:$Q,Trabajo!$E:$E,Trab_Sectores_productivos!DK$1,Trabajo!$C:$C,Trab_Sectores_productivos!$C11,Trabajo!$A:$A,Trab_Sectores_productivos!$A11),2)</f>
        <v>5.86</v>
      </c>
      <c r="Z11" s="341">
        <f>ROUND(SUMIFS(Trabajo!$Q:$Q,Trabajo!$E:$E,Trab_Sectores_productivos!DL$1,Trabajo!$C:$C,Trab_Sectores_productivos!$C11,Trabajo!$A:$A,Trab_Sectores_productivos!$A11),2)</f>
        <v>12.51</v>
      </c>
      <c r="AA11" s="341">
        <f>ROUND(SUMIFS(Trabajo!$Q:$Q,Trabajo!$E:$E,Trab_Sectores_productivos!DM$1,Trabajo!$C:$C,Trab_Sectores_productivos!$C11,Trabajo!$A:$A,Trab_Sectores_productivos!$A11),2)</f>
        <v>47.78</v>
      </c>
      <c r="AB11" s="341">
        <f>ROUND(SUMIFS(Trabajo!$Q:$Q,Trabajo!$E:$E,Trab_Sectores_productivos!DN$1,Trabajo!$C:$C,Trab_Sectores_productivos!$C11,Trabajo!$A:$A,Trab_Sectores_productivos!$A11),2)</f>
        <v>5.8</v>
      </c>
      <c r="AC11" s="341">
        <f>ROUND(SUMIFS(Trabajo!$Q:$Q,Trabajo!$E:$E,Trab_Sectores_productivos!DO$1,Trabajo!$C:$C,Trab_Sectores_productivos!$C11,Trabajo!$A:$A,Trab_Sectores_productivos!$A11),2)</f>
        <v>6.17</v>
      </c>
      <c r="AD11" s="341">
        <f>ROUND(SUMIFS(Trabajo!$Q:$Q,Trabajo!$E:$E,Trab_Sectores_productivos!DP$1,Trabajo!$C:$C,Trab_Sectores_productivos!$C11,Trabajo!$A:$A,Trab_Sectores_productivos!$A11),2)</f>
        <v>6.89</v>
      </c>
      <c r="AE11" s="341">
        <f>ROUND(SUMIFS(Trabajo!$Q:$Q,Trabajo!$E:$E,Trab_Sectores_productivos!DQ$1,Trabajo!$C:$C,Trab_Sectores_productivos!$C11,Trabajo!$A:$A,Trab_Sectores_productivos!$A11),2)</f>
        <v>2.21</v>
      </c>
      <c r="AF11" s="341">
        <f>ROUND(SUMIFS(Trabajo!$Q:$Q,Trabajo!$E:$E,Trab_Sectores_productivos!DR$1,Trabajo!$C:$C,Trab_Sectores_productivos!$C11,Trabajo!$A:$A,Trab_Sectores_productivos!$A11),2)</f>
        <v>5.86</v>
      </c>
      <c r="AG11" s="341">
        <f>ROUND(SUMIFS(Trabajo!$Q:$Q,Trabajo!$E:$E,Trab_Sectores_productivos!DS$1,Trabajo!$C:$C,Trab_Sectores_productivos!$C11,Trabajo!$A:$A,Trab_Sectores_productivos!$A11),2)</f>
        <v>0.62</v>
      </c>
      <c r="AH11" s="341">
        <f>ROUND(SUMIFS(Trabajo!$Q:$Q,Trabajo!$E:$E,Trab_Sectores_productivos!DT$1,Trabajo!$C:$C,Trab_Sectores_productivos!$C11,Trabajo!$A:$A,Trab_Sectores_productivos!$A11),2)</f>
        <v>1.21</v>
      </c>
      <c r="AI11" s="340">
        <f>ROUND(SUMIFS(Trabajo!$R:$R,Trabajo!$E:$E,Trab_Sectores_productivos!DF$1,Trabajo!$C:$C,Trab_Sectores_productivos!$C11,Trabajo!$A:$A,Trab_Sectores_productivos!$A11),2)</f>
        <v>10.57</v>
      </c>
      <c r="AJ11" s="340">
        <f>ROUND(SUMIFS(Trabajo!$R:$R,Trabajo!$E:$E,Trab_Sectores_productivos!DG$1,Trabajo!$C:$C,Trab_Sectores_productivos!$C11,Trabajo!$A:$A,Trab_Sectores_productivos!$A11),2)</f>
        <v>0.6</v>
      </c>
      <c r="AK11" s="340">
        <f>ROUND(SUMIFS(Trabajo!$R:$R,Trabajo!$E:$E,Trab_Sectores_productivos!DH$1,Trabajo!$C:$C,Trab_Sectores_productivos!$C11,Trabajo!$A:$A,Trab_Sectores_productivos!$A11),2)</f>
        <v>2.19</v>
      </c>
      <c r="AL11" s="340">
        <f>ROUND(SUMIFS(Trabajo!$R:$R,Trabajo!$E:$E,Trab_Sectores_productivos!DI$1,Trabajo!$C:$C,Trab_Sectores_productivos!$C11,Trabajo!$A:$A,Trab_Sectores_productivos!$A11),2)</f>
        <v>2.25</v>
      </c>
      <c r="AM11" s="340">
        <f>ROUND(SUMIFS(Trabajo!$R:$R,Trabajo!$E:$E,Trab_Sectores_productivos!DJ$1,Trabajo!$C:$C,Trab_Sectores_productivos!$C11,Trabajo!$A:$A,Trab_Sectores_productivos!$A11),2)</f>
        <v>1.24</v>
      </c>
      <c r="AN11" s="340">
        <f>ROUND(SUMIFS(Trabajo!$R:$R,Trabajo!$E:$E,Trab_Sectores_productivos!DK$1,Trabajo!$C:$C,Trab_Sectores_productivos!$C11,Trabajo!$A:$A,Trab_Sectores_productivos!$A11),2)</f>
        <v>5.34</v>
      </c>
      <c r="AO11" s="340">
        <f>ROUND(SUMIFS(Trabajo!$R:$R,Trabajo!$E:$E,Trab_Sectores_productivos!DL$1,Trabajo!$C:$C,Trab_Sectores_productivos!$C11,Trabajo!$A:$A,Trab_Sectores_productivos!$A11),2)</f>
        <v>11.39</v>
      </c>
      <c r="AP11" s="340">
        <f>ROUND(SUMIFS(Trabajo!$R:$R,Trabajo!$E:$E,Trab_Sectores_productivos!DM$1,Trabajo!$C:$C,Trab_Sectores_productivos!$C11,Trabajo!$A:$A,Trab_Sectores_productivos!$A11),2)</f>
        <v>43.49</v>
      </c>
      <c r="AQ11" s="340">
        <f>ROUND(SUMIFS(Trabajo!$R:$R,Trabajo!$E:$E,Trab_Sectores_productivos!DN$1,Trabajo!$C:$C,Trab_Sectores_productivos!$C11,Trabajo!$A:$A,Trab_Sectores_productivos!$A11),2)</f>
        <v>5.28</v>
      </c>
      <c r="AR11" s="340">
        <f>ROUND(SUMIFS(Trabajo!$R:$R,Trabajo!$E:$E,Trab_Sectores_productivos!DO$1,Trabajo!$C:$C,Trab_Sectores_productivos!$C11,Trabajo!$A:$A,Trab_Sectores_productivos!$A11),2)</f>
        <v>5.62</v>
      </c>
      <c r="AS11" s="340">
        <f>ROUND(SUMIFS(Trabajo!$R:$R,Trabajo!$E:$E,Trab_Sectores_productivos!DP$1,Trabajo!$C:$C,Trab_Sectores_productivos!$C11,Trabajo!$A:$A,Trab_Sectores_productivos!$A11),2)</f>
        <v>6.27</v>
      </c>
      <c r="AT11" s="340">
        <f>ROUND(SUMIFS(Trabajo!$R:$R,Trabajo!$E:$E,Trab_Sectores_productivos!DQ$1,Trabajo!$C:$C,Trab_Sectores_productivos!$C11,Trabajo!$A:$A,Trab_Sectores_productivos!$A11),2)</f>
        <v>2.0099999999999998</v>
      </c>
      <c r="AU11" s="340">
        <f>ROUND(SUMIFS(Trabajo!$R:$R,Trabajo!$E:$E,Trab_Sectores_productivos!DR$1,Trabajo!$C:$C,Trab_Sectores_productivos!$C11,Trabajo!$A:$A,Trab_Sectores_productivos!$A11),2)</f>
        <v>5.33</v>
      </c>
      <c r="AV11" s="340">
        <f>ROUND(SUMIFS(Trabajo!$R:$R,Trabajo!$E:$E,Trab_Sectores_productivos!DS$1,Trabajo!$C:$C,Trab_Sectores_productivos!$C11,Trabajo!$A:$A,Trab_Sectores_productivos!$A11),2)</f>
        <v>0.56000000000000005</v>
      </c>
      <c r="AW11" s="340">
        <f>ROUND(SUMIFS(Trabajo!$R:$R,Trabajo!$E:$E,Trab_Sectores_productivos!DT$1,Trabajo!$C:$C,Trab_Sectores_productivos!$C11,Trabajo!$A:$A,Trab_Sectores_productivos!$A11),2)</f>
        <v>1.1000000000000001</v>
      </c>
      <c r="AX11" s="341">
        <f>ROUND(SUMIFS(Trabajo!$S:$S,Trabajo!$E:$E,Trab_Sectores_productivos!DF$1,Trabajo!$C:$C,Trab_Sectores_productivos!$C11,Trabajo!$A:$A,Trab_Sectores_productivos!$A11),2)</f>
        <v>0.49</v>
      </c>
      <c r="AY11" s="341">
        <f>ROUND(SUMIFS(Trabajo!$S:$S,Trabajo!$E:$E,Trab_Sectores_productivos!DG$1,Trabajo!$C:$C,Trab_Sectores_productivos!$C11,Trabajo!$A:$A,Trab_Sectores_productivos!$A11),2)</f>
        <v>0.03</v>
      </c>
      <c r="AZ11" s="341">
        <f>ROUND(SUMIFS(Trabajo!$S:$S,Trabajo!$E:$E,Trab_Sectores_productivos!DH$1,Trabajo!$C:$C,Trab_Sectores_productivos!$C11,Trabajo!$A:$A,Trab_Sectores_productivos!$A11),2)</f>
        <v>0.1</v>
      </c>
      <c r="BA11" s="341">
        <f>ROUND(SUMIFS(Trabajo!$S:$S,Trabajo!$E:$E,Trab_Sectores_productivos!DI$1,Trabajo!$C:$C,Trab_Sectores_productivos!$C11,Trabajo!$A:$A,Trab_Sectores_productivos!$A11),2)</f>
        <v>0.1</v>
      </c>
      <c r="BB11" s="341">
        <f>ROUND(SUMIFS(Trabajo!$S:$S,Trabajo!$E:$E,Trab_Sectores_productivos!DJ$1,Trabajo!$C:$C,Trab_Sectores_productivos!$C11,Trabajo!$A:$A,Trab_Sectores_productivos!$A11),2)</f>
        <v>0.06</v>
      </c>
      <c r="BC11" s="341">
        <f>ROUND(SUMIFS(Trabajo!$S:$S,Trabajo!$E:$E,Trab_Sectores_productivos!DK$1,Trabajo!$C:$C,Trab_Sectores_productivos!$C11,Trabajo!$A:$A,Trab_Sectores_productivos!$A11),2)</f>
        <v>0.25</v>
      </c>
      <c r="BD11" s="341">
        <f>ROUND(SUMIFS(Trabajo!$S:$S,Trabajo!$E:$E,Trab_Sectores_productivos!DL$1,Trabajo!$C:$C,Trab_Sectores_productivos!$C11,Trabajo!$A:$A,Trab_Sectores_productivos!$A11),2)</f>
        <v>0.53</v>
      </c>
      <c r="BE11" s="341">
        <f>ROUND(SUMIFS(Trabajo!$S:$S,Trabajo!$E:$E,Trab_Sectores_productivos!DM$1,Trabajo!$C:$C,Trab_Sectores_productivos!$C11,Trabajo!$A:$A,Trab_Sectores_productivos!$A11),2)</f>
        <v>2.0099999999999998</v>
      </c>
      <c r="BF11" s="341">
        <f>ROUND(SUMIFS(Trabajo!$S:$S,Trabajo!$E:$E,Trab_Sectores_productivos!DN$1,Trabajo!$C:$C,Trab_Sectores_productivos!$C11,Trabajo!$A:$A,Trab_Sectores_productivos!$A11),2)</f>
        <v>0.24</v>
      </c>
      <c r="BG11" s="341">
        <f>ROUND(SUMIFS(Trabajo!$S:$S,Trabajo!$E:$E,Trab_Sectores_productivos!DO$1,Trabajo!$C:$C,Trab_Sectores_productivos!$C11,Trabajo!$A:$A,Trab_Sectores_productivos!$A11),2)</f>
        <v>0.26</v>
      </c>
      <c r="BH11" s="341">
        <f>ROUND(SUMIFS(Trabajo!$S:$S,Trabajo!$E:$E,Trab_Sectores_productivos!DP$1,Trabajo!$C:$C,Trab_Sectores_productivos!$C11,Trabajo!$A:$A,Trab_Sectores_productivos!$A11),2)</f>
        <v>0.28999999999999998</v>
      </c>
      <c r="BI11" s="341">
        <f>ROUND(SUMIFS(Trabajo!$S:$S,Trabajo!$E:$E,Trab_Sectores_productivos!DQ$1,Trabajo!$C:$C,Trab_Sectores_productivos!$C11,Trabajo!$A:$A,Trab_Sectores_productivos!$A11),2)</f>
        <v>0.09</v>
      </c>
      <c r="BJ11" s="341">
        <f>ROUND(SUMIFS(Trabajo!$S:$S,Trabajo!$E:$E,Trab_Sectores_productivos!DR$1,Trabajo!$C:$C,Trab_Sectores_productivos!$C11,Trabajo!$A:$A,Trab_Sectores_productivos!$A11),2)</f>
        <v>0.25</v>
      </c>
      <c r="BK11" s="341">
        <f>ROUND(SUMIFS(Trabajo!$S:$S,Trabajo!$E:$E,Trab_Sectores_productivos!DS$1,Trabajo!$C:$C,Trab_Sectores_productivos!$C11,Trabajo!$A:$A,Trab_Sectores_productivos!$A11),2)</f>
        <v>0.03</v>
      </c>
      <c r="BL11" s="341">
        <f>ROUND(SUMIFS(Trabajo!$S:$S,Trabajo!$E:$E,Trab_Sectores_productivos!DT$1,Trabajo!$C:$C,Trab_Sectores_productivos!$C11,Trabajo!$A:$A,Trab_Sectores_productivos!$A11),2)</f>
        <v>0.05</v>
      </c>
      <c r="BM11" s="340">
        <f>ROUND(SUMIFS(Trabajo!$T:$T,Trabajo!$E:$E,Trab_Sectores_productivos!DF$1,Trabajo!$C:$C,Trab_Sectores_productivos!$C11,Trabajo!$A:$A,Trab_Sectores_productivos!$A11),2)</f>
        <v>0.1</v>
      </c>
      <c r="BN11" s="340">
        <f>ROUND(SUMIFS(Trabajo!$T:$T,Trabajo!$E:$E,Trab_Sectores_productivos!DG$1,Trabajo!$C:$C,Trab_Sectores_productivos!$C11,Trabajo!$A:$A,Trab_Sectores_productivos!$A11),2)</f>
        <v>0.01</v>
      </c>
      <c r="BO11" s="340">
        <f>ROUND(SUMIFS(Trabajo!$T:$T,Trabajo!$E:$E,Trab_Sectores_productivos!DH$1,Trabajo!$C:$C,Trab_Sectores_productivos!$C11,Trabajo!$A:$A,Trab_Sectores_productivos!$A11),2)</f>
        <v>0.02</v>
      </c>
      <c r="BP11" s="340">
        <f>ROUND(SUMIFS(Trabajo!$T:$T,Trabajo!$E:$E,Trab_Sectores_productivos!DI$1,Trabajo!$C:$C,Trab_Sectores_productivos!$C11,Trabajo!$A:$A,Trab_Sectores_productivos!$A11),2)</f>
        <v>0.02</v>
      </c>
      <c r="BQ11" s="340">
        <f>ROUND(SUMIFS(Trabajo!$T:$T,Trabajo!$E:$E,Trab_Sectores_productivos!DJ$1,Trabajo!$C:$C,Trab_Sectores_productivos!$C11,Trabajo!$A:$A,Trab_Sectores_productivos!$A11),2)</f>
        <v>0.01</v>
      </c>
      <c r="BR11" s="340">
        <f>ROUND(SUMIFS(Trabajo!$T:$T,Trabajo!$E:$E,Trab_Sectores_productivos!DK$1,Trabajo!$C:$C,Trab_Sectores_productivos!$C11,Trabajo!$A:$A,Trab_Sectores_productivos!$A11),2)</f>
        <v>0.05</v>
      </c>
      <c r="BS11" s="340">
        <f>ROUND(SUMIFS(Trabajo!$T:$T,Trabajo!$E:$E,Trab_Sectores_productivos!DL$1,Trabajo!$C:$C,Trab_Sectores_productivos!$C11,Trabajo!$A:$A,Trab_Sectores_productivos!$A11),2)</f>
        <v>0.1</v>
      </c>
      <c r="BT11" s="340">
        <f>ROUND(SUMIFS(Trabajo!$T:$T,Trabajo!$E:$E,Trab_Sectores_productivos!DM$1,Trabajo!$C:$C,Trab_Sectores_productivos!$C11,Trabajo!$A:$A,Trab_Sectores_productivos!$A11),2)</f>
        <v>0.4</v>
      </c>
      <c r="BU11" s="340">
        <f>ROUND(SUMIFS(Trabajo!$T:$T,Trabajo!$E:$E,Trab_Sectores_productivos!DN$1,Trabajo!$C:$C,Trab_Sectores_productivos!$C11,Trabajo!$A:$A,Trab_Sectores_productivos!$A11),2)</f>
        <v>0.05</v>
      </c>
      <c r="BV11" s="340">
        <f>ROUND(SUMIFS(Trabajo!$T:$T,Trabajo!$E:$E,Trab_Sectores_productivos!DO$1,Trabajo!$C:$C,Trab_Sectores_productivos!$C11,Trabajo!$A:$A,Trab_Sectores_productivos!$A11),2)</f>
        <v>0.05</v>
      </c>
      <c r="BW11" s="340">
        <f>ROUND(SUMIFS(Trabajo!$T:$T,Trabajo!$E:$E,Trab_Sectores_productivos!DP$1,Trabajo!$C:$C,Trab_Sectores_productivos!$C11,Trabajo!$A:$A,Trab_Sectores_productivos!$A11),2)</f>
        <v>0.06</v>
      </c>
      <c r="BX11" s="340">
        <f>ROUND(SUMIFS(Trabajo!$T:$T,Trabajo!$E:$E,Trab_Sectores_productivos!DQ$1,Trabajo!$C:$C,Trab_Sectores_productivos!$C11,Trabajo!$A:$A,Trab_Sectores_productivos!$A11),2)</f>
        <v>0.02</v>
      </c>
      <c r="BY11" s="340">
        <f>ROUND(SUMIFS(Trabajo!$T:$T,Trabajo!$E:$E,Trab_Sectores_productivos!DR$1,Trabajo!$C:$C,Trab_Sectores_productivos!$C11,Trabajo!$A:$A,Trab_Sectores_productivos!$A11),2)</f>
        <v>0.05</v>
      </c>
      <c r="BZ11" s="340">
        <f>ROUND(SUMIFS(Trabajo!$T:$T,Trabajo!$E:$E,Trab_Sectores_productivos!DS$1,Trabajo!$C:$C,Trab_Sectores_productivos!$C11,Trabajo!$A:$A,Trab_Sectores_productivos!$A11),2)</f>
        <v>0.01</v>
      </c>
      <c r="CA11" s="340">
        <f>ROUND(SUMIFS(Trabajo!$T:$T,Trabajo!$E:$E,Trab_Sectores_productivos!DT$1,Trabajo!$C:$C,Trab_Sectores_productivos!$C11,Trabajo!$A:$A,Trab_Sectores_productivos!$A11),2)</f>
        <v>0.01</v>
      </c>
      <c r="CB11" s="341">
        <f>ROUND(SUMIFS(Trabajo!$U:$U,Trabajo!$E:$E,Trab_Sectores_productivos!DF$1,Trabajo!$C:$C,Trab_Sectores_productivos!$C11,Trabajo!$A:$A,Trab_Sectores_productivos!$A11),2)</f>
        <v>18.39</v>
      </c>
      <c r="CC11" s="341">
        <f>ROUND(SUMIFS(Trabajo!$U:$U,Trabajo!$E:$E,Trab_Sectores_productivos!DG$1,Trabajo!$C:$C,Trab_Sectores_productivos!$C11,Trabajo!$A:$A,Trab_Sectores_productivos!$A11),2)</f>
        <v>1.05</v>
      </c>
      <c r="CD11" s="341">
        <f>ROUND(SUMIFS(Trabajo!$U:$U,Trabajo!$E:$E,Trab_Sectores_productivos!DH$1,Trabajo!$C:$C,Trab_Sectores_productivos!$C11,Trabajo!$A:$A,Trab_Sectores_productivos!$A11),2)</f>
        <v>3.81</v>
      </c>
      <c r="CE11" s="341">
        <f>ROUND(SUMIFS(Trabajo!$U:$U,Trabajo!$E:$E,Trab_Sectores_productivos!DI$1,Trabajo!$C:$C,Trab_Sectores_productivos!$C11,Trabajo!$A:$A,Trab_Sectores_productivos!$A11),2)</f>
        <v>3.91</v>
      </c>
      <c r="CF11" s="341">
        <f>ROUND(SUMIFS(Trabajo!$U:$U,Trabajo!$E:$E,Trab_Sectores_productivos!DJ$1,Trabajo!$C:$C,Trab_Sectores_productivos!$C11,Trabajo!$A:$A,Trab_Sectores_productivos!$A11),2)</f>
        <v>2.15</v>
      </c>
      <c r="CG11" s="341">
        <f>ROUND(SUMIFS(Trabajo!$U:$U,Trabajo!$E:$E,Trab_Sectores_productivos!DK$1,Trabajo!$C:$C,Trab_Sectores_productivos!$C11,Trabajo!$A:$A,Trab_Sectores_productivos!$A11),2)</f>
        <v>9.2799999999999994</v>
      </c>
      <c r="CH11" s="341">
        <f>ROUND(SUMIFS(Trabajo!$U:$U,Trabajo!$E:$E,Trab_Sectores_productivos!DL$1,Trabajo!$C:$C,Trab_Sectores_productivos!$C11,Trabajo!$A:$A,Trab_Sectores_productivos!$A11),2)</f>
        <v>19.8</v>
      </c>
      <c r="CI11" s="341">
        <f>ROUND(SUMIFS(Trabajo!$U:$U,Trabajo!$E:$E,Trab_Sectores_productivos!DM$1,Trabajo!$C:$C,Trab_Sectores_productivos!$C11,Trabajo!$A:$A,Trab_Sectores_productivos!$A11),2)</f>
        <v>75.63</v>
      </c>
      <c r="CJ11" s="341">
        <f>ROUND(SUMIFS(Trabajo!$U:$U,Trabajo!$E:$E,Trab_Sectores_productivos!DN$1,Trabajo!$C:$C,Trab_Sectores_productivos!$C11,Trabajo!$A:$A,Trab_Sectores_productivos!$A11),2)</f>
        <v>9.18</v>
      </c>
      <c r="CK11" s="341">
        <f>ROUND(SUMIFS(Trabajo!$U:$U,Trabajo!$E:$E,Trab_Sectores_productivos!DO$1,Trabajo!$C:$C,Trab_Sectores_productivos!$C11,Trabajo!$A:$A,Trab_Sectores_productivos!$A11),2)</f>
        <v>9.77</v>
      </c>
      <c r="CL11" s="341">
        <f>ROUND(SUMIFS(Trabajo!$U:$U,Trabajo!$E:$E,Trab_Sectores_productivos!DP$1,Trabajo!$C:$C,Trab_Sectores_productivos!$C11,Trabajo!$A:$A,Trab_Sectores_productivos!$A11),2)</f>
        <v>10.91</v>
      </c>
      <c r="CM11" s="341">
        <f>ROUND(SUMIFS(Trabajo!$U:$U,Trabajo!$E:$E,Trab_Sectores_productivos!DQ$1,Trabajo!$C:$C,Trab_Sectores_productivos!$C11,Trabajo!$A:$A,Trab_Sectores_productivos!$A11),2)</f>
        <v>3.5</v>
      </c>
      <c r="CN11" s="341">
        <f>ROUND(SUMIFS(Trabajo!$U:$U,Trabajo!$E:$E,Trab_Sectores_productivos!DR$1,Trabajo!$C:$C,Trab_Sectores_productivos!$C11,Trabajo!$A:$A,Trab_Sectores_productivos!$A11),2)</f>
        <v>9.27</v>
      </c>
      <c r="CO11" s="341">
        <f>ROUND(SUMIFS(Trabajo!$U:$U,Trabajo!$E:$E,Trab_Sectores_productivos!DS$1,Trabajo!$C:$C,Trab_Sectores_productivos!$C11,Trabajo!$A:$A,Trab_Sectores_productivos!$A11),2)</f>
        <v>0.98</v>
      </c>
      <c r="CP11" s="341">
        <f>ROUND(SUMIFS(Trabajo!$U:$U,Trabajo!$E:$E,Trab_Sectores_productivos!DT$1,Trabajo!$C:$C,Trab_Sectores_productivos!$C11,Trabajo!$A:$A,Trab_Sectores_productivos!$A11),2)</f>
        <v>1.92</v>
      </c>
      <c r="CQ11" s="340">
        <f>ROUND(SUMIFS(Trabajo!$V:$V,Trabajo!$E:$E,Trab_Sectores_productivos!DF$1,Trabajo!$C:$C,Trab_Sectores_productivos!$C11,Trabajo!$A:$A,Trab_Sectores_productivos!$A11),2)</f>
        <v>1.8</v>
      </c>
      <c r="CR11" s="340">
        <f>ROUND(SUMIFS(Trabajo!$V:$V,Trabajo!$E:$E,Trab_Sectores_productivos!DG$1,Trabajo!$C:$C,Trab_Sectores_productivos!$C11,Trabajo!$A:$A,Trab_Sectores_productivos!$A11),2)</f>
        <v>0.1</v>
      </c>
      <c r="CS11" s="340">
        <f>ROUND(SUMIFS(Trabajo!$V:$V,Trabajo!$E:$E,Trab_Sectores_productivos!DH$1,Trabajo!$C:$C,Trab_Sectores_productivos!$C11,Trabajo!$A:$A,Trab_Sectores_productivos!$A11),2)</f>
        <v>0.37</v>
      </c>
      <c r="CT11" s="340">
        <f>ROUND(SUMIFS(Trabajo!$V:$V,Trabajo!$E:$E,Trab_Sectores_productivos!DI$1,Trabajo!$C:$C,Trab_Sectores_productivos!$C11,Trabajo!$A:$A,Trab_Sectores_productivos!$A11),2)</f>
        <v>0.38</v>
      </c>
      <c r="CU11" s="340">
        <f>ROUND(SUMIFS(Trabajo!$V:$V,Trabajo!$E:$E,Trab_Sectores_productivos!DJ$1,Trabajo!$C:$C,Trab_Sectores_productivos!$C11,Trabajo!$A:$A,Trab_Sectores_productivos!$A11),2)</f>
        <v>0.21</v>
      </c>
      <c r="CV11" s="340">
        <f>ROUND(SUMIFS(Trabajo!$V:$V,Trabajo!$E:$E,Trab_Sectores_productivos!DK$1,Trabajo!$C:$C,Trab_Sectores_productivos!$C11,Trabajo!$A:$A,Trab_Sectores_productivos!$A11),2)</f>
        <v>0.91</v>
      </c>
      <c r="CW11" s="340">
        <f>ROUND(SUMIFS(Trabajo!$V:$V,Trabajo!$E:$E,Trab_Sectores_productivos!DL$1,Trabajo!$C:$C,Trab_Sectores_productivos!$C11,Trabajo!$A:$A,Trab_Sectores_productivos!$A11),2)</f>
        <v>1.94</v>
      </c>
      <c r="CX11" s="340">
        <f>ROUND(SUMIFS(Trabajo!$V:$V,Trabajo!$E:$E,Trab_Sectores_productivos!DM$1,Trabajo!$C:$C,Trab_Sectores_productivos!$C11,Trabajo!$A:$A,Trab_Sectores_productivos!$A11),2)</f>
        <v>7.41</v>
      </c>
      <c r="CY11" s="340">
        <f>ROUND(SUMIFS(Trabajo!$V:$V,Trabajo!$E:$E,Trab_Sectores_productivos!DN$1,Trabajo!$C:$C,Trab_Sectores_productivos!$C11,Trabajo!$A:$A,Trab_Sectores_productivos!$A11),2)</f>
        <v>0.9</v>
      </c>
      <c r="CZ11" s="340">
        <f>ROUND(SUMIFS(Trabajo!$V:$V,Trabajo!$E:$E,Trab_Sectores_productivos!DO$1,Trabajo!$C:$C,Trab_Sectores_productivos!$C11,Trabajo!$A:$A,Trab_Sectores_productivos!$A11),2)</f>
        <v>0.96</v>
      </c>
      <c r="DA11" s="340">
        <f>ROUND(SUMIFS(Trabajo!$V:$V,Trabajo!$E:$E,Trab_Sectores_productivos!DP$1,Trabajo!$C:$C,Trab_Sectores_productivos!$C11,Trabajo!$A:$A,Trab_Sectores_productivos!$A11),2)</f>
        <v>1.07</v>
      </c>
      <c r="DB11" s="340">
        <f>ROUND(SUMIFS(Trabajo!$V:$V,Trabajo!$E:$E,Trab_Sectores_productivos!DQ$1,Trabajo!$C:$C,Trab_Sectores_productivos!$C11,Trabajo!$A:$A,Trab_Sectores_productivos!$A11),2)</f>
        <v>0.34</v>
      </c>
      <c r="DC11" s="340">
        <f>ROUND(SUMIFS(Trabajo!$V:$V,Trabajo!$E:$E,Trab_Sectores_productivos!DR$1,Trabajo!$C:$C,Trab_Sectores_productivos!$C11,Trabajo!$A:$A,Trab_Sectores_productivos!$A11),2)</f>
        <v>0.91</v>
      </c>
      <c r="DD11" s="340">
        <f>ROUND(SUMIFS(Trabajo!$V:$V,Trabajo!$E:$E,Trab_Sectores_productivos!DS$1,Trabajo!$C:$C,Trab_Sectores_productivos!$C11,Trabajo!$A:$A,Trab_Sectores_productivos!$A11),2)</f>
        <v>0.1</v>
      </c>
      <c r="DE11" s="340">
        <f>ROUND(SUMIFS(Trabajo!$V:$V,Trabajo!$E:$E,Trab_Sectores_productivos!DT$1,Trabajo!$C:$C,Trab_Sectores_productivos!$C11,Trabajo!$A:$A,Trab_Sectores_productivos!$A11),2)</f>
        <v>0.19</v>
      </c>
      <c r="DF11" s="343" t="s">
        <v>473</v>
      </c>
      <c r="DG11" s="343" t="s">
        <v>474</v>
      </c>
      <c r="DH11" s="343" t="s">
        <v>475</v>
      </c>
      <c r="DI11" s="343" t="s">
        <v>476</v>
      </c>
      <c r="DJ11" s="343" t="s">
        <v>477</v>
      </c>
      <c r="DK11" s="343" t="s">
        <v>478</v>
      </c>
      <c r="DL11" s="343" t="s">
        <v>479</v>
      </c>
      <c r="DM11" s="343" t="s">
        <v>480</v>
      </c>
      <c r="DN11" s="343" t="s">
        <v>481</v>
      </c>
      <c r="DO11" s="343" t="s">
        <v>482</v>
      </c>
      <c r="DP11" s="343" t="s">
        <v>483</v>
      </c>
      <c r="DQ11" s="343" t="s">
        <v>484</v>
      </c>
      <c r="DR11" s="343" t="s">
        <v>485</v>
      </c>
      <c r="DS11" s="343" t="s">
        <v>486</v>
      </c>
      <c r="DT11" s="343" t="s">
        <v>487</v>
      </c>
    </row>
    <row r="12" spans="1:124">
      <c r="A12" s="137">
        <v>2013</v>
      </c>
      <c r="B12" s="137">
        <v>11</v>
      </c>
      <c r="C12" s="137" t="s">
        <v>129</v>
      </c>
      <c r="D12" s="137">
        <f>ROUND(SUMIFS(Trabajo!$W:$W,Trabajo!$E:$E,Trab_Sectores_productivos!DF$1,Trabajo!$C:$C,Trab_Sectores_productivos!$C12,Trabajo!$A:$A,Trab_Sectores_productivos!$A12),2)</f>
        <v>68.38</v>
      </c>
      <c r="E12" s="340">
        <f>ROUND(SUMIFS(Trabajo!$P:$P,Trabajo!$E:$E,Trab_Sectores_productivos!DF$1,Trabajo!$C:$C,Trab_Sectores_productivos!$C12,Trabajo!$A:$A,Trab_Sectores_productivos!$A12),2)</f>
        <v>25.82</v>
      </c>
      <c r="F12" s="340">
        <f>ROUND(SUMIFS(Trabajo!$P:$P,Trabajo!$E:$E,Trab_Sectores_productivos!DG$1,Trabajo!$C:$C,Trab_Sectores_productivos!$C12,Trabajo!$A:$A,Trab_Sectores_productivos!$A12),2)</f>
        <v>1.52</v>
      </c>
      <c r="G12" s="340">
        <f>ROUND(SUMIFS(Trabajo!$P:$P,Trabajo!$E:$E,Trab_Sectores_productivos!DH$1,Trabajo!$C:$C,Trab_Sectores_productivos!$C12,Trabajo!$A:$A,Trab_Sectores_productivos!$A12),2)</f>
        <v>5.38</v>
      </c>
      <c r="H12" s="340">
        <f>ROUND(SUMIFS(Trabajo!$P:$P,Trabajo!$E:$E,Trab_Sectores_productivos!DI$1,Trabajo!$C:$C,Trab_Sectores_productivos!$C12,Trabajo!$A:$A,Trab_Sectores_productivos!$A12),2)</f>
        <v>5.79</v>
      </c>
      <c r="I12" s="340">
        <f>ROUND(SUMIFS(Trabajo!$P:$P,Trabajo!$E:$E,Trab_Sectores_productivos!DJ$1,Trabajo!$C:$C,Trab_Sectores_productivos!$C12,Trabajo!$A:$A,Trab_Sectores_productivos!$A12),2)</f>
        <v>2.6</v>
      </c>
      <c r="J12" s="340">
        <f>ROUND(SUMIFS(Trabajo!$P:$P,Trabajo!$E:$E,Trab_Sectores_productivos!DK$1,Trabajo!$C:$C,Trab_Sectores_productivos!$C12,Trabajo!$A:$A,Trab_Sectores_productivos!$A12),2)</f>
        <v>12.59</v>
      </c>
      <c r="K12" s="340">
        <f>ROUND(SUMIFS(Trabajo!$P:$P,Trabajo!$E:$E,Trab_Sectores_productivos!DL$1,Trabajo!$C:$C,Trab_Sectores_productivos!$C12,Trabajo!$A:$A,Trab_Sectores_productivos!$A12),2)</f>
        <v>27.97</v>
      </c>
      <c r="L12" s="340">
        <f>ROUND(SUMIFS(Trabajo!$P:$P,Trabajo!$E:$E,Trab_Sectores_productivos!DM$1,Trabajo!$C:$C,Trab_Sectores_productivos!$C12,Trabajo!$A:$A,Trab_Sectores_productivos!$A12),2)</f>
        <v>111.71</v>
      </c>
      <c r="M12" s="340">
        <f>ROUND(SUMIFS(Trabajo!$P:$P,Trabajo!$E:$E,Trab_Sectores_productivos!DN$1,Trabajo!$C:$C,Trab_Sectores_productivos!$C12,Trabajo!$A:$A,Trab_Sectores_productivos!$A12),2)</f>
        <v>14.35</v>
      </c>
      <c r="N12" s="340">
        <f>ROUND(SUMIFS(Trabajo!$P:$P,Trabajo!$E:$E,Trab_Sectores_productivos!DO$1,Trabajo!$C:$C,Trab_Sectores_productivos!$C12,Trabajo!$A:$A,Trab_Sectores_productivos!$A12),2)</f>
        <v>13.96</v>
      </c>
      <c r="O12" s="340">
        <f>ROUND(SUMIFS(Trabajo!$P:$P,Trabajo!$E:$E,Trab_Sectores_productivos!DP$1,Trabajo!$C:$C,Trab_Sectores_productivos!$C12,Trabajo!$A:$A,Trab_Sectores_productivos!$A12),2)</f>
        <v>14.08</v>
      </c>
      <c r="P12" s="340">
        <f>ROUND(SUMIFS(Trabajo!$P:$P,Trabajo!$E:$E,Trab_Sectores_productivos!DQ$1,Trabajo!$C:$C,Trab_Sectores_productivos!$C12,Trabajo!$A:$A,Trab_Sectores_productivos!$A12),2)</f>
        <v>4.96</v>
      </c>
      <c r="Q12" s="340">
        <f>ROUND(SUMIFS(Trabajo!$P:$P,Trabajo!$E:$E,Trab_Sectores_productivos!DR$1,Trabajo!$C:$C,Trab_Sectores_productivos!$C12,Trabajo!$A:$A,Trab_Sectores_productivos!$A12),2)</f>
        <v>14.39</v>
      </c>
      <c r="R12" s="340">
        <f>ROUND(SUMIFS(Trabajo!$P:$P,Trabajo!$E:$E,Trab_Sectores_productivos!DS$1,Trabajo!$C:$C,Trab_Sectores_productivos!$C12,Trabajo!$A:$A,Trab_Sectores_productivos!$A12),2)</f>
        <v>1.34</v>
      </c>
      <c r="S12" s="340">
        <f>ROUND(SUMIFS(Trabajo!$P:$P,Trabajo!$E:$E,Trab_Sectores_productivos!DT$1,Trabajo!$C:$C,Trab_Sectores_productivos!$C12,Trabajo!$A:$A,Trab_Sectores_productivos!$A12),2)</f>
        <v>2.44</v>
      </c>
      <c r="T12" s="341">
        <f>ROUND(SUMIFS(Trabajo!$Q:$Q,Trabajo!$E:$E,Trab_Sectores_productivos!DF$1,Trabajo!$C:$C,Trab_Sectores_productivos!$C12,Trabajo!$A:$A,Trab_Sectores_productivos!$A12),2)</f>
        <v>11.5</v>
      </c>
      <c r="U12" s="341">
        <f>ROUND(SUMIFS(Trabajo!$Q:$Q,Trabajo!$E:$E,Trab_Sectores_productivos!DG$1,Trabajo!$C:$C,Trab_Sectores_productivos!$C12,Trabajo!$A:$A,Trab_Sectores_productivos!$A12),2)</f>
        <v>0.68</v>
      </c>
      <c r="V12" s="341">
        <f>ROUND(SUMIFS(Trabajo!$Q:$Q,Trabajo!$E:$E,Trab_Sectores_productivos!DH$1,Trabajo!$C:$C,Trab_Sectores_productivos!$C12,Trabajo!$A:$A,Trab_Sectores_productivos!$A12),2)</f>
        <v>2.4</v>
      </c>
      <c r="W12" s="341">
        <f>ROUND(SUMIFS(Trabajo!$Q:$Q,Trabajo!$E:$E,Trab_Sectores_productivos!DI$1,Trabajo!$C:$C,Trab_Sectores_productivos!$C12,Trabajo!$A:$A,Trab_Sectores_productivos!$A12),2)</f>
        <v>2.58</v>
      </c>
      <c r="X12" s="341">
        <f>ROUND(SUMIFS(Trabajo!$Q:$Q,Trabajo!$E:$E,Trab_Sectores_productivos!DJ$1,Trabajo!$C:$C,Trab_Sectores_productivos!$C12,Trabajo!$A:$A,Trab_Sectores_productivos!$A12),2)</f>
        <v>1.1599999999999999</v>
      </c>
      <c r="Y12" s="341">
        <f>ROUND(SUMIFS(Trabajo!$Q:$Q,Trabajo!$E:$E,Trab_Sectores_productivos!DK$1,Trabajo!$C:$C,Trab_Sectores_productivos!$C12,Trabajo!$A:$A,Trab_Sectores_productivos!$A12),2)</f>
        <v>5.61</v>
      </c>
      <c r="Z12" s="341">
        <f>ROUND(SUMIFS(Trabajo!$Q:$Q,Trabajo!$E:$E,Trab_Sectores_productivos!DL$1,Trabajo!$C:$C,Trab_Sectores_productivos!$C12,Trabajo!$A:$A,Trab_Sectores_productivos!$A12),2)</f>
        <v>12.46</v>
      </c>
      <c r="AA12" s="341">
        <f>ROUND(SUMIFS(Trabajo!$Q:$Q,Trabajo!$E:$E,Trab_Sectores_productivos!DM$1,Trabajo!$C:$C,Trab_Sectores_productivos!$C12,Trabajo!$A:$A,Trab_Sectores_productivos!$A12),2)</f>
        <v>49.77</v>
      </c>
      <c r="AB12" s="341">
        <f>ROUND(SUMIFS(Trabajo!$Q:$Q,Trabajo!$E:$E,Trab_Sectores_productivos!DN$1,Trabajo!$C:$C,Trab_Sectores_productivos!$C12,Trabajo!$A:$A,Trab_Sectores_productivos!$A12),2)</f>
        <v>6.39</v>
      </c>
      <c r="AC12" s="341">
        <f>ROUND(SUMIFS(Trabajo!$Q:$Q,Trabajo!$E:$E,Trab_Sectores_productivos!DO$1,Trabajo!$C:$C,Trab_Sectores_productivos!$C12,Trabajo!$A:$A,Trab_Sectores_productivos!$A12),2)</f>
        <v>6.22</v>
      </c>
      <c r="AD12" s="341">
        <f>ROUND(SUMIFS(Trabajo!$Q:$Q,Trabajo!$E:$E,Trab_Sectores_productivos!DP$1,Trabajo!$C:$C,Trab_Sectores_productivos!$C12,Trabajo!$A:$A,Trab_Sectores_productivos!$A12),2)</f>
        <v>6.27</v>
      </c>
      <c r="AE12" s="341">
        <f>ROUND(SUMIFS(Trabajo!$Q:$Q,Trabajo!$E:$E,Trab_Sectores_productivos!DQ$1,Trabajo!$C:$C,Trab_Sectores_productivos!$C12,Trabajo!$A:$A,Trab_Sectores_productivos!$A12),2)</f>
        <v>2.21</v>
      </c>
      <c r="AF12" s="341">
        <f>ROUND(SUMIFS(Trabajo!$Q:$Q,Trabajo!$E:$E,Trab_Sectores_productivos!DR$1,Trabajo!$C:$C,Trab_Sectores_productivos!$C12,Trabajo!$A:$A,Trab_Sectores_productivos!$A12),2)</f>
        <v>6.41</v>
      </c>
      <c r="AG12" s="341">
        <f>ROUND(SUMIFS(Trabajo!$Q:$Q,Trabajo!$E:$E,Trab_Sectores_productivos!DS$1,Trabajo!$C:$C,Trab_Sectores_productivos!$C12,Trabajo!$A:$A,Trab_Sectores_productivos!$A12),2)</f>
        <v>0.6</v>
      </c>
      <c r="AH12" s="341">
        <f>ROUND(SUMIFS(Trabajo!$Q:$Q,Trabajo!$E:$E,Trab_Sectores_productivos!DT$1,Trabajo!$C:$C,Trab_Sectores_productivos!$C12,Trabajo!$A:$A,Trab_Sectores_productivos!$A12),2)</f>
        <v>1.0900000000000001</v>
      </c>
      <c r="AI12" s="340">
        <f>ROUND(SUMIFS(Trabajo!$R:$R,Trabajo!$E:$E,Trab_Sectores_productivos!DF$1,Trabajo!$C:$C,Trab_Sectores_productivos!$C12,Trabajo!$A:$A,Trab_Sectores_productivos!$A12),2)</f>
        <v>10.47</v>
      </c>
      <c r="AJ12" s="340">
        <f>ROUND(SUMIFS(Trabajo!$R:$R,Trabajo!$E:$E,Trab_Sectores_productivos!DG$1,Trabajo!$C:$C,Trab_Sectores_productivos!$C12,Trabajo!$A:$A,Trab_Sectores_productivos!$A12),2)</f>
        <v>0.62</v>
      </c>
      <c r="AK12" s="340">
        <f>ROUND(SUMIFS(Trabajo!$R:$R,Trabajo!$E:$E,Trab_Sectores_productivos!DH$1,Trabajo!$C:$C,Trab_Sectores_productivos!$C12,Trabajo!$A:$A,Trab_Sectores_productivos!$A12),2)</f>
        <v>2.1800000000000002</v>
      </c>
      <c r="AL12" s="340">
        <f>ROUND(SUMIFS(Trabajo!$R:$R,Trabajo!$E:$E,Trab_Sectores_productivos!DI$1,Trabajo!$C:$C,Trab_Sectores_productivos!$C12,Trabajo!$A:$A,Trab_Sectores_productivos!$A12),2)</f>
        <v>2.35</v>
      </c>
      <c r="AM12" s="340">
        <f>ROUND(SUMIFS(Trabajo!$R:$R,Trabajo!$E:$E,Trab_Sectores_productivos!DJ$1,Trabajo!$C:$C,Trab_Sectores_productivos!$C12,Trabajo!$A:$A,Trab_Sectores_productivos!$A12),2)</f>
        <v>1.05</v>
      </c>
      <c r="AN12" s="340">
        <f>ROUND(SUMIFS(Trabajo!$R:$R,Trabajo!$E:$E,Trab_Sectores_productivos!DK$1,Trabajo!$C:$C,Trab_Sectores_productivos!$C12,Trabajo!$A:$A,Trab_Sectores_productivos!$A12),2)</f>
        <v>5.1100000000000003</v>
      </c>
      <c r="AO12" s="340">
        <f>ROUND(SUMIFS(Trabajo!$R:$R,Trabajo!$E:$E,Trab_Sectores_productivos!DL$1,Trabajo!$C:$C,Trab_Sectores_productivos!$C12,Trabajo!$A:$A,Trab_Sectores_productivos!$A12),2)</f>
        <v>11.34</v>
      </c>
      <c r="AP12" s="340">
        <f>ROUND(SUMIFS(Trabajo!$R:$R,Trabajo!$E:$E,Trab_Sectores_productivos!DM$1,Trabajo!$C:$C,Trab_Sectores_productivos!$C12,Trabajo!$A:$A,Trab_Sectores_productivos!$A12),2)</f>
        <v>45.3</v>
      </c>
      <c r="AQ12" s="340">
        <f>ROUND(SUMIFS(Trabajo!$R:$R,Trabajo!$E:$E,Trab_Sectores_productivos!DN$1,Trabajo!$C:$C,Trab_Sectores_productivos!$C12,Trabajo!$A:$A,Trab_Sectores_productivos!$A12),2)</f>
        <v>5.82</v>
      </c>
      <c r="AR12" s="340">
        <f>ROUND(SUMIFS(Trabajo!$R:$R,Trabajo!$E:$E,Trab_Sectores_productivos!DO$1,Trabajo!$C:$C,Trab_Sectores_productivos!$C12,Trabajo!$A:$A,Trab_Sectores_productivos!$A12),2)</f>
        <v>5.66</v>
      </c>
      <c r="AS12" s="340">
        <f>ROUND(SUMIFS(Trabajo!$R:$R,Trabajo!$E:$E,Trab_Sectores_productivos!DP$1,Trabajo!$C:$C,Trab_Sectores_productivos!$C12,Trabajo!$A:$A,Trab_Sectores_productivos!$A12),2)</f>
        <v>5.71</v>
      </c>
      <c r="AT12" s="340">
        <f>ROUND(SUMIFS(Trabajo!$R:$R,Trabajo!$E:$E,Trab_Sectores_productivos!DQ$1,Trabajo!$C:$C,Trab_Sectores_productivos!$C12,Trabajo!$A:$A,Trab_Sectores_productivos!$A12),2)</f>
        <v>2.0099999999999998</v>
      </c>
      <c r="AU12" s="340">
        <f>ROUND(SUMIFS(Trabajo!$R:$R,Trabajo!$E:$E,Trab_Sectores_productivos!DR$1,Trabajo!$C:$C,Trab_Sectores_productivos!$C12,Trabajo!$A:$A,Trab_Sectores_productivos!$A12),2)</f>
        <v>5.84</v>
      </c>
      <c r="AV12" s="340">
        <f>ROUND(SUMIFS(Trabajo!$R:$R,Trabajo!$E:$E,Trab_Sectores_productivos!DS$1,Trabajo!$C:$C,Trab_Sectores_productivos!$C12,Trabajo!$A:$A,Trab_Sectores_productivos!$A12),2)</f>
        <v>0.54</v>
      </c>
      <c r="AW12" s="340">
        <f>ROUND(SUMIFS(Trabajo!$R:$R,Trabajo!$E:$E,Trab_Sectores_productivos!DT$1,Trabajo!$C:$C,Trab_Sectores_productivos!$C12,Trabajo!$A:$A,Trab_Sectores_productivos!$A12),2)</f>
        <v>0.99</v>
      </c>
      <c r="AX12" s="341">
        <f>ROUND(SUMIFS(Trabajo!$S:$S,Trabajo!$E:$E,Trab_Sectores_productivos!DF$1,Trabajo!$C:$C,Trab_Sectores_productivos!$C12,Trabajo!$A:$A,Trab_Sectores_productivos!$A12),2)</f>
        <v>0.48</v>
      </c>
      <c r="AY12" s="341">
        <f>ROUND(SUMIFS(Trabajo!$S:$S,Trabajo!$E:$E,Trab_Sectores_productivos!DG$1,Trabajo!$C:$C,Trab_Sectores_productivos!$C12,Trabajo!$A:$A,Trab_Sectores_productivos!$A12),2)</f>
        <v>0.03</v>
      </c>
      <c r="AZ12" s="341">
        <f>ROUND(SUMIFS(Trabajo!$S:$S,Trabajo!$E:$E,Trab_Sectores_productivos!DH$1,Trabajo!$C:$C,Trab_Sectores_productivos!$C12,Trabajo!$A:$A,Trab_Sectores_productivos!$A12),2)</f>
        <v>0.1</v>
      </c>
      <c r="BA12" s="341">
        <f>ROUND(SUMIFS(Trabajo!$S:$S,Trabajo!$E:$E,Trab_Sectores_productivos!DI$1,Trabajo!$C:$C,Trab_Sectores_productivos!$C12,Trabajo!$A:$A,Trab_Sectores_productivos!$A12),2)</f>
        <v>0.11</v>
      </c>
      <c r="BB12" s="341">
        <f>ROUND(SUMIFS(Trabajo!$S:$S,Trabajo!$E:$E,Trab_Sectores_productivos!DJ$1,Trabajo!$C:$C,Trab_Sectores_productivos!$C12,Trabajo!$A:$A,Trab_Sectores_productivos!$A12),2)</f>
        <v>0.05</v>
      </c>
      <c r="BC12" s="341">
        <f>ROUND(SUMIFS(Trabajo!$S:$S,Trabajo!$E:$E,Trab_Sectores_productivos!DK$1,Trabajo!$C:$C,Trab_Sectores_productivos!$C12,Trabajo!$A:$A,Trab_Sectores_productivos!$A12),2)</f>
        <v>0.24</v>
      </c>
      <c r="BD12" s="341">
        <f>ROUND(SUMIFS(Trabajo!$S:$S,Trabajo!$E:$E,Trab_Sectores_productivos!DL$1,Trabajo!$C:$C,Trab_Sectores_productivos!$C12,Trabajo!$A:$A,Trab_Sectores_productivos!$A12),2)</f>
        <v>0.52</v>
      </c>
      <c r="BE12" s="341">
        <f>ROUND(SUMIFS(Trabajo!$S:$S,Trabajo!$E:$E,Trab_Sectores_productivos!DM$1,Trabajo!$C:$C,Trab_Sectores_productivos!$C12,Trabajo!$A:$A,Trab_Sectores_productivos!$A12),2)</f>
        <v>2.09</v>
      </c>
      <c r="BF12" s="341">
        <f>ROUND(SUMIFS(Trabajo!$S:$S,Trabajo!$E:$E,Trab_Sectores_productivos!DN$1,Trabajo!$C:$C,Trab_Sectores_productivos!$C12,Trabajo!$A:$A,Trab_Sectores_productivos!$A12),2)</f>
        <v>0.27</v>
      </c>
      <c r="BG12" s="341">
        <f>ROUND(SUMIFS(Trabajo!$S:$S,Trabajo!$E:$E,Trab_Sectores_productivos!DO$1,Trabajo!$C:$C,Trab_Sectores_productivos!$C12,Trabajo!$A:$A,Trab_Sectores_productivos!$A12),2)</f>
        <v>0.26</v>
      </c>
      <c r="BH12" s="341">
        <f>ROUND(SUMIFS(Trabajo!$S:$S,Trabajo!$E:$E,Trab_Sectores_productivos!DP$1,Trabajo!$C:$C,Trab_Sectores_productivos!$C12,Trabajo!$A:$A,Trab_Sectores_productivos!$A12),2)</f>
        <v>0.26</v>
      </c>
      <c r="BI12" s="341">
        <f>ROUND(SUMIFS(Trabajo!$S:$S,Trabajo!$E:$E,Trab_Sectores_productivos!DQ$1,Trabajo!$C:$C,Trab_Sectores_productivos!$C12,Trabajo!$A:$A,Trab_Sectores_productivos!$A12),2)</f>
        <v>0.09</v>
      </c>
      <c r="BJ12" s="341">
        <f>ROUND(SUMIFS(Trabajo!$S:$S,Trabajo!$E:$E,Trab_Sectores_productivos!DR$1,Trabajo!$C:$C,Trab_Sectores_productivos!$C12,Trabajo!$A:$A,Trab_Sectores_productivos!$A12),2)</f>
        <v>0.27</v>
      </c>
      <c r="BK12" s="341">
        <f>ROUND(SUMIFS(Trabajo!$S:$S,Trabajo!$E:$E,Trab_Sectores_productivos!DS$1,Trabajo!$C:$C,Trab_Sectores_productivos!$C12,Trabajo!$A:$A,Trab_Sectores_productivos!$A12),2)</f>
        <v>0.03</v>
      </c>
      <c r="BL12" s="341">
        <f>ROUND(SUMIFS(Trabajo!$S:$S,Trabajo!$E:$E,Trab_Sectores_productivos!DT$1,Trabajo!$C:$C,Trab_Sectores_productivos!$C12,Trabajo!$A:$A,Trab_Sectores_productivos!$A12),2)</f>
        <v>0.05</v>
      </c>
      <c r="BM12" s="340">
        <f>ROUND(SUMIFS(Trabajo!$T:$T,Trabajo!$E:$E,Trab_Sectores_productivos!DF$1,Trabajo!$C:$C,Trab_Sectores_productivos!$C12,Trabajo!$A:$A,Trab_Sectores_productivos!$A12),2)</f>
        <v>0.1</v>
      </c>
      <c r="BN12" s="340">
        <f>ROUND(SUMIFS(Trabajo!$T:$T,Trabajo!$E:$E,Trab_Sectores_productivos!DG$1,Trabajo!$C:$C,Trab_Sectores_productivos!$C12,Trabajo!$A:$A,Trab_Sectores_productivos!$A12),2)</f>
        <v>0.01</v>
      </c>
      <c r="BO12" s="340">
        <f>ROUND(SUMIFS(Trabajo!$T:$T,Trabajo!$E:$E,Trab_Sectores_productivos!DH$1,Trabajo!$C:$C,Trab_Sectores_productivos!$C12,Trabajo!$A:$A,Trab_Sectores_productivos!$A12),2)</f>
        <v>0.02</v>
      </c>
      <c r="BP12" s="340">
        <f>ROUND(SUMIFS(Trabajo!$T:$T,Trabajo!$E:$E,Trab_Sectores_productivos!DI$1,Trabajo!$C:$C,Trab_Sectores_productivos!$C12,Trabajo!$A:$A,Trab_Sectores_productivos!$A12),2)</f>
        <v>0.02</v>
      </c>
      <c r="BQ12" s="340">
        <f>ROUND(SUMIFS(Trabajo!$T:$T,Trabajo!$E:$E,Trab_Sectores_productivos!DJ$1,Trabajo!$C:$C,Trab_Sectores_productivos!$C12,Trabajo!$A:$A,Trab_Sectores_productivos!$A12),2)</f>
        <v>0.01</v>
      </c>
      <c r="BR12" s="340">
        <f>ROUND(SUMIFS(Trabajo!$T:$T,Trabajo!$E:$E,Trab_Sectores_productivos!DK$1,Trabajo!$C:$C,Trab_Sectores_productivos!$C12,Trabajo!$A:$A,Trab_Sectores_productivos!$A12),2)</f>
        <v>0.05</v>
      </c>
      <c r="BS12" s="340">
        <f>ROUND(SUMIFS(Trabajo!$T:$T,Trabajo!$E:$E,Trab_Sectores_productivos!DL$1,Trabajo!$C:$C,Trab_Sectores_productivos!$C12,Trabajo!$A:$A,Trab_Sectores_productivos!$A12),2)</f>
        <v>0.1</v>
      </c>
      <c r="BT12" s="340">
        <f>ROUND(SUMIFS(Trabajo!$T:$T,Trabajo!$E:$E,Trab_Sectores_productivos!DM$1,Trabajo!$C:$C,Trab_Sectores_productivos!$C12,Trabajo!$A:$A,Trab_Sectores_productivos!$A12),2)</f>
        <v>0.41</v>
      </c>
      <c r="BU12" s="340">
        <f>ROUND(SUMIFS(Trabajo!$T:$T,Trabajo!$E:$E,Trab_Sectores_productivos!DN$1,Trabajo!$C:$C,Trab_Sectores_productivos!$C12,Trabajo!$A:$A,Trab_Sectores_productivos!$A12),2)</f>
        <v>0.05</v>
      </c>
      <c r="BV12" s="340">
        <f>ROUND(SUMIFS(Trabajo!$T:$T,Trabajo!$E:$E,Trab_Sectores_productivos!DO$1,Trabajo!$C:$C,Trab_Sectores_productivos!$C12,Trabajo!$A:$A,Trab_Sectores_productivos!$A12),2)</f>
        <v>0.05</v>
      </c>
      <c r="BW12" s="340">
        <f>ROUND(SUMIFS(Trabajo!$T:$T,Trabajo!$E:$E,Trab_Sectores_productivos!DP$1,Trabajo!$C:$C,Trab_Sectores_productivos!$C12,Trabajo!$A:$A,Trab_Sectores_productivos!$A12),2)</f>
        <v>0.05</v>
      </c>
      <c r="BX12" s="340">
        <f>ROUND(SUMIFS(Trabajo!$T:$T,Trabajo!$E:$E,Trab_Sectores_productivos!DQ$1,Trabajo!$C:$C,Trab_Sectores_productivos!$C12,Trabajo!$A:$A,Trab_Sectores_productivos!$A12),2)</f>
        <v>0.02</v>
      </c>
      <c r="BY12" s="340">
        <f>ROUND(SUMIFS(Trabajo!$T:$T,Trabajo!$E:$E,Trab_Sectores_productivos!DR$1,Trabajo!$C:$C,Trab_Sectores_productivos!$C12,Trabajo!$A:$A,Trab_Sectores_productivos!$A12),2)</f>
        <v>0.05</v>
      </c>
      <c r="BZ12" s="340">
        <f>ROUND(SUMIFS(Trabajo!$T:$T,Trabajo!$E:$E,Trab_Sectores_productivos!DS$1,Trabajo!$C:$C,Trab_Sectores_productivos!$C12,Trabajo!$A:$A,Trab_Sectores_productivos!$A12),2)</f>
        <v>0</v>
      </c>
      <c r="CA12" s="340">
        <f>ROUND(SUMIFS(Trabajo!$T:$T,Trabajo!$E:$E,Trab_Sectores_productivos!DT$1,Trabajo!$C:$C,Trab_Sectores_productivos!$C12,Trabajo!$A:$A,Trab_Sectores_productivos!$A12),2)</f>
        <v>0.01</v>
      </c>
      <c r="CB12" s="341">
        <f>ROUND(SUMIFS(Trabajo!$U:$U,Trabajo!$E:$E,Trab_Sectores_productivos!DF$1,Trabajo!$C:$C,Trab_Sectores_productivos!$C12,Trabajo!$A:$A,Trab_Sectores_productivos!$A12),2)</f>
        <v>18.21</v>
      </c>
      <c r="CC12" s="341">
        <f>ROUND(SUMIFS(Trabajo!$U:$U,Trabajo!$E:$E,Trab_Sectores_productivos!DG$1,Trabajo!$C:$C,Trab_Sectores_productivos!$C12,Trabajo!$A:$A,Trab_Sectores_productivos!$A12),2)</f>
        <v>1.07</v>
      </c>
      <c r="CD12" s="341">
        <f>ROUND(SUMIFS(Trabajo!$U:$U,Trabajo!$E:$E,Trab_Sectores_productivos!DH$1,Trabajo!$C:$C,Trab_Sectores_productivos!$C12,Trabajo!$A:$A,Trab_Sectores_productivos!$A12),2)</f>
        <v>3.79</v>
      </c>
      <c r="CE12" s="341">
        <f>ROUND(SUMIFS(Trabajo!$U:$U,Trabajo!$E:$E,Trab_Sectores_productivos!DI$1,Trabajo!$C:$C,Trab_Sectores_productivos!$C12,Trabajo!$A:$A,Trab_Sectores_productivos!$A12),2)</f>
        <v>4.08</v>
      </c>
      <c r="CF12" s="341">
        <f>ROUND(SUMIFS(Trabajo!$U:$U,Trabajo!$E:$E,Trab_Sectores_productivos!DJ$1,Trabajo!$C:$C,Trab_Sectores_productivos!$C12,Trabajo!$A:$A,Trab_Sectores_productivos!$A12),2)</f>
        <v>1.83</v>
      </c>
      <c r="CG12" s="341">
        <f>ROUND(SUMIFS(Trabajo!$U:$U,Trabajo!$E:$E,Trab_Sectores_productivos!DK$1,Trabajo!$C:$C,Trab_Sectores_productivos!$C12,Trabajo!$A:$A,Trab_Sectores_productivos!$A12),2)</f>
        <v>8.8800000000000008</v>
      </c>
      <c r="CH12" s="341">
        <f>ROUND(SUMIFS(Trabajo!$U:$U,Trabajo!$E:$E,Trab_Sectores_productivos!DL$1,Trabajo!$C:$C,Trab_Sectores_productivos!$C12,Trabajo!$A:$A,Trab_Sectores_productivos!$A12),2)</f>
        <v>19.73</v>
      </c>
      <c r="CI12" s="341">
        <f>ROUND(SUMIFS(Trabajo!$U:$U,Trabajo!$E:$E,Trab_Sectores_productivos!DM$1,Trabajo!$C:$C,Trab_Sectores_productivos!$C12,Trabajo!$A:$A,Trab_Sectores_productivos!$A12),2)</f>
        <v>78.78</v>
      </c>
      <c r="CJ12" s="341">
        <f>ROUND(SUMIFS(Trabajo!$U:$U,Trabajo!$E:$E,Trab_Sectores_productivos!DN$1,Trabajo!$C:$C,Trab_Sectores_productivos!$C12,Trabajo!$A:$A,Trab_Sectores_productivos!$A12),2)</f>
        <v>10.119999999999999</v>
      </c>
      <c r="CK12" s="341">
        <f>ROUND(SUMIFS(Trabajo!$U:$U,Trabajo!$E:$E,Trab_Sectores_productivos!DO$1,Trabajo!$C:$C,Trab_Sectores_productivos!$C12,Trabajo!$A:$A,Trab_Sectores_productivos!$A12),2)</f>
        <v>9.84</v>
      </c>
      <c r="CL12" s="341">
        <f>ROUND(SUMIFS(Trabajo!$U:$U,Trabajo!$E:$E,Trab_Sectores_productivos!DP$1,Trabajo!$C:$C,Trab_Sectores_productivos!$C12,Trabajo!$A:$A,Trab_Sectores_productivos!$A12),2)</f>
        <v>9.93</v>
      </c>
      <c r="CM12" s="341">
        <f>ROUND(SUMIFS(Trabajo!$U:$U,Trabajo!$E:$E,Trab_Sectores_productivos!DQ$1,Trabajo!$C:$C,Trab_Sectores_productivos!$C12,Trabajo!$A:$A,Trab_Sectores_productivos!$A12),2)</f>
        <v>3.5</v>
      </c>
      <c r="CN12" s="341">
        <f>ROUND(SUMIFS(Trabajo!$U:$U,Trabajo!$E:$E,Trab_Sectores_productivos!DR$1,Trabajo!$C:$C,Trab_Sectores_productivos!$C12,Trabajo!$A:$A,Trab_Sectores_productivos!$A12),2)</f>
        <v>10.15</v>
      </c>
      <c r="CO12" s="341">
        <f>ROUND(SUMIFS(Trabajo!$U:$U,Trabajo!$E:$E,Trab_Sectores_productivos!DS$1,Trabajo!$C:$C,Trab_Sectores_productivos!$C12,Trabajo!$A:$A,Trab_Sectores_productivos!$A12),2)</f>
        <v>0.95</v>
      </c>
      <c r="CP12" s="341">
        <f>ROUND(SUMIFS(Trabajo!$U:$U,Trabajo!$E:$E,Trab_Sectores_productivos!DT$1,Trabajo!$C:$C,Trab_Sectores_productivos!$C12,Trabajo!$A:$A,Trab_Sectores_productivos!$A12),2)</f>
        <v>1.72</v>
      </c>
      <c r="CQ12" s="340">
        <f>ROUND(SUMIFS(Trabajo!$V:$V,Trabajo!$E:$E,Trab_Sectores_productivos!DF$1,Trabajo!$C:$C,Trab_Sectores_productivos!$C12,Trabajo!$A:$A,Trab_Sectores_productivos!$A12),2)</f>
        <v>1.78</v>
      </c>
      <c r="CR12" s="340">
        <f>ROUND(SUMIFS(Trabajo!$V:$V,Trabajo!$E:$E,Trab_Sectores_productivos!DG$1,Trabajo!$C:$C,Trab_Sectores_productivos!$C12,Trabajo!$A:$A,Trab_Sectores_productivos!$A12),2)</f>
        <v>0.11</v>
      </c>
      <c r="CS12" s="340">
        <f>ROUND(SUMIFS(Trabajo!$V:$V,Trabajo!$E:$E,Trab_Sectores_productivos!DH$1,Trabajo!$C:$C,Trab_Sectores_productivos!$C12,Trabajo!$A:$A,Trab_Sectores_productivos!$A12),2)</f>
        <v>0.37</v>
      </c>
      <c r="CT12" s="340">
        <f>ROUND(SUMIFS(Trabajo!$V:$V,Trabajo!$E:$E,Trab_Sectores_productivos!DI$1,Trabajo!$C:$C,Trab_Sectores_productivos!$C12,Trabajo!$A:$A,Trab_Sectores_productivos!$A12),2)</f>
        <v>0.4</v>
      </c>
      <c r="CU12" s="340">
        <f>ROUND(SUMIFS(Trabajo!$V:$V,Trabajo!$E:$E,Trab_Sectores_productivos!DJ$1,Trabajo!$C:$C,Trab_Sectores_productivos!$C12,Trabajo!$A:$A,Trab_Sectores_productivos!$A12),2)</f>
        <v>0.18</v>
      </c>
      <c r="CV12" s="340">
        <f>ROUND(SUMIFS(Trabajo!$V:$V,Trabajo!$E:$E,Trab_Sectores_productivos!DK$1,Trabajo!$C:$C,Trab_Sectores_productivos!$C12,Trabajo!$A:$A,Trab_Sectores_productivos!$A12),2)</f>
        <v>0.87</v>
      </c>
      <c r="CW12" s="340">
        <f>ROUND(SUMIFS(Trabajo!$V:$V,Trabajo!$E:$E,Trab_Sectores_productivos!DL$1,Trabajo!$C:$C,Trab_Sectores_productivos!$C12,Trabajo!$A:$A,Trab_Sectores_productivos!$A12),2)</f>
        <v>1.93</v>
      </c>
      <c r="CX12" s="340">
        <f>ROUND(SUMIFS(Trabajo!$V:$V,Trabajo!$E:$E,Trab_Sectores_productivos!DM$1,Trabajo!$C:$C,Trab_Sectores_productivos!$C12,Trabajo!$A:$A,Trab_Sectores_productivos!$A12),2)</f>
        <v>7.72</v>
      </c>
      <c r="CY12" s="340">
        <f>ROUND(SUMIFS(Trabajo!$V:$V,Trabajo!$E:$E,Trab_Sectores_productivos!DN$1,Trabajo!$C:$C,Trab_Sectores_productivos!$C12,Trabajo!$A:$A,Trab_Sectores_productivos!$A12),2)</f>
        <v>0.99</v>
      </c>
      <c r="CZ12" s="340">
        <f>ROUND(SUMIFS(Trabajo!$V:$V,Trabajo!$E:$E,Trab_Sectores_productivos!DO$1,Trabajo!$C:$C,Trab_Sectores_productivos!$C12,Trabajo!$A:$A,Trab_Sectores_productivos!$A12),2)</f>
        <v>0.96</v>
      </c>
      <c r="DA12" s="340">
        <f>ROUND(SUMIFS(Trabajo!$V:$V,Trabajo!$E:$E,Trab_Sectores_productivos!DP$1,Trabajo!$C:$C,Trab_Sectores_productivos!$C12,Trabajo!$A:$A,Trab_Sectores_productivos!$A12),2)</f>
        <v>0.97</v>
      </c>
      <c r="DB12" s="340">
        <f>ROUND(SUMIFS(Trabajo!$V:$V,Trabajo!$E:$E,Trab_Sectores_productivos!DQ$1,Trabajo!$C:$C,Trab_Sectores_productivos!$C12,Trabajo!$A:$A,Trab_Sectores_productivos!$A12),2)</f>
        <v>0.34</v>
      </c>
      <c r="DC12" s="340">
        <f>ROUND(SUMIFS(Trabajo!$V:$V,Trabajo!$E:$E,Trab_Sectores_productivos!DR$1,Trabajo!$C:$C,Trab_Sectores_productivos!$C12,Trabajo!$A:$A,Trab_Sectores_productivos!$A12),2)</f>
        <v>0.99</v>
      </c>
      <c r="DD12" s="340">
        <f>ROUND(SUMIFS(Trabajo!$V:$V,Trabajo!$E:$E,Trab_Sectores_productivos!DS$1,Trabajo!$C:$C,Trab_Sectores_productivos!$C12,Trabajo!$A:$A,Trab_Sectores_productivos!$A12),2)</f>
        <v>0.09</v>
      </c>
      <c r="DE12" s="340">
        <f>ROUND(SUMIFS(Trabajo!$V:$V,Trabajo!$E:$E,Trab_Sectores_productivos!DT$1,Trabajo!$C:$C,Trab_Sectores_productivos!$C12,Trabajo!$A:$A,Trab_Sectores_productivos!$A12),2)</f>
        <v>0.17</v>
      </c>
      <c r="DF12" s="343" t="s">
        <v>488</v>
      </c>
      <c r="DG12" s="343" t="s">
        <v>489</v>
      </c>
      <c r="DH12" s="343" t="s">
        <v>490</v>
      </c>
      <c r="DI12" s="343" t="s">
        <v>491</v>
      </c>
      <c r="DJ12" s="343" t="s">
        <v>492</v>
      </c>
      <c r="DK12" s="343" t="s">
        <v>493</v>
      </c>
      <c r="DL12" s="343" t="s">
        <v>494</v>
      </c>
      <c r="DM12" s="343" t="s">
        <v>495</v>
      </c>
      <c r="DN12" s="343" t="s">
        <v>496</v>
      </c>
      <c r="DO12" s="343" t="s">
        <v>497</v>
      </c>
      <c r="DP12" s="343" t="s">
        <v>498</v>
      </c>
      <c r="DQ12" s="343" t="s">
        <v>499</v>
      </c>
      <c r="DR12" s="343" t="s">
        <v>500</v>
      </c>
      <c r="DS12" s="343" t="s">
        <v>501</v>
      </c>
      <c r="DT12" s="343" t="s">
        <v>502</v>
      </c>
    </row>
    <row r="13" spans="1:124">
      <c r="A13" s="137">
        <v>2013</v>
      </c>
      <c r="B13" s="137">
        <v>12</v>
      </c>
      <c r="C13" s="137" t="s">
        <v>130</v>
      </c>
      <c r="D13" s="137">
        <f>ROUND(SUMIFS(Trabajo!$W:$W,Trabajo!$E:$E,Trab_Sectores_productivos!DF$1,Trabajo!$C:$C,Trab_Sectores_productivos!$C13,Trabajo!$A:$A,Trab_Sectores_productivos!$A13),2)</f>
        <v>67.55</v>
      </c>
      <c r="E13" s="340">
        <f>ROUND(SUMIFS(Trabajo!$P:$P,Trabajo!$E:$E,Trab_Sectores_productivos!DF$1,Trabajo!$C:$C,Trab_Sectores_productivos!$C13,Trabajo!$A:$A,Trab_Sectores_productivos!$A13),2)</f>
        <v>25.51</v>
      </c>
      <c r="F13" s="340">
        <f>ROUND(SUMIFS(Trabajo!$P:$P,Trabajo!$E:$E,Trab_Sectores_productivos!DG$1,Trabajo!$C:$C,Trab_Sectores_productivos!$C13,Trabajo!$A:$A,Trab_Sectores_productivos!$A13),2)</f>
        <v>1.53</v>
      </c>
      <c r="G13" s="340">
        <f>ROUND(SUMIFS(Trabajo!$P:$P,Trabajo!$E:$E,Trab_Sectores_productivos!DH$1,Trabajo!$C:$C,Trab_Sectores_productivos!$C13,Trabajo!$A:$A,Trab_Sectores_productivos!$A13),2)</f>
        <v>5.25</v>
      </c>
      <c r="H13" s="340">
        <f>ROUND(SUMIFS(Trabajo!$P:$P,Trabajo!$E:$E,Trab_Sectores_productivos!DI$1,Trabajo!$C:$C,Trab_Sectores_productivos!$C13,Trabajo!$A:$A,Trab_Sectores_productivos!$A13),2)</f>
        <v>6.22</v>
      </c>
      <c r="I13" s="340">
        <f>ROUND(SUMIFS(Trabajo!$P:$P,Trabajo!$E:$E,Trab_Sectores_productivos!DJ$1,Trabajo!$C:$C,Trab_Sectores_productivos!$C13,Trabajo!$A:$A,Trab_Sectores_productivos!$A13),2)</f>
        <v>2.54</v>
      </c>
      <c r="J13" s="340">
        <f>ROUND(SUMIFS(Trabajo!$P:$P,Trabajo!$E:$E,Trab_Sectores_productivos!DK$1,Trabajo!$C:$C,Trab_Sectores_productivos!$C13,Trabajo!$A:$A,Trab_Sectores_productivos!$A13),2)</f>
        <v>12.29</v>
      </c>
      <c r="K13" s="340">
        <f>ROUND(SUMIFS(Trabajo!$P:$P,Trabajo!$E:$E,Trab_Sectores_productivos!DL$1,Trabajo!$C:$C,Trab_Sectores_productivos!$C13,Trabajo!$A:$A,Trab_Sectores_productivos!$A13),2)</f>
        <v>27.34</v>
      </c>
      <c r="L13" s="340">
        <f>ROUND(SUMIFS(Trabajo!$P:$P,Trabajo!$E:$E,Trab_Sectores_productivos!DM$1,Trabajo!$C:$C,Trab_Sectores_productivos!$C13,Trabajo!$A:$A,Trab_Sectores_productivos!$A13),2)</f>
        <v>113.32</v>
      </c>
      <c r="M13" s="340">
        <f>ROUND(SUMIFS(Trabajo!$P:$P,Trabajo!$E:$E,Trab_Sectores_productivos!DN$1,Trabajo!$C:$C,Trab_Sectores_productivos!$C13,Trabajo!$A:$A,Trab_Sectores_productivos!$A13),2)</f>
        <v>13.9</v>
      </c>
      <c r="N13" s="340">
        <f>ROUND(SUMIFS(Trabajo!$P:$P,Trabajo!$E:$E,Trab_Sectores_productivos!DO$1,Trabajo!$C:$C,Trab_Sectores_productivos!$C13,Trabajo!$A:$A,Trab_Sectores_productivos!$A13),2)</f>
        <v>14.23</v>
      </c>
      <c r="O13" s="340">
        <f>ROUND(SUMIFS(Trabajo!$P:$P,Trabajo!$E:$E,Trab_Sectores_productivos!DP$1,Trabajo!$C:$C,Trab_Sectores_productivos!$C13,Trabajo!$A:$A,Trab_Sectores_productivos!$A13),2)</f>
        <v>13.82</v>
      </c>
      <c r="P13" s="340">
        <f>ROUND(SUMIFS(Trabajo!$P:$P,Trabajo!$E:$E,Trab_Sectores_productivos!DQ$1,Trabajo!$C:$C,Trab_Sectores_productivos!$C13,Trabajo!$A:$A,Trab_Sectores_productivos!$A13),2)</f>
        <v>4.99</v>
      </c>
      <c r="Q13" s="340">
        <f>ROUND(SUMIFS(Trabajo!$P:$P,Trabajo!$E:$E,Trab_Sectores_productivos!DR$1,Trabajo!$C:$C,Trab_Sectores_productivos!$C13,Trabajo!$A:$A,Trab_Sectores_productivos!$A13),2)</f>
        <v>14.74</v>
      </c>
      <c r="R13" s="340">
        <f>ROUND(SUMIFS(Trabajo!$P:$P,Trabajo!$E:$E,Trab_Sectores_productivos!DS$1,Trabajo!$C:$C,Trab_Sectores_productivos!$C13,Trabajo!$A:$A,Trab_Sectores_productivos!$A13),2)</f>
        <v>1.61</v>
      </c>
      <c r="S13" s="340">
        <f>ROUND(SUMIFS(Trabajo!$P:$P,Trabajo!$E:$E,Trab_Sectores_productivos!DT$1,Trabajo!$C:$C,Trab_Sectores_productivos!$C13,Trabajo!$A:$A,Trab_Sectores_productivos!$A13),2)</f>
        <v>2.64</v>
      </c>
      <c r="T13" s="341">
        <f>ROUND(SUMIFS(Trabajo!$Q:$Q,Trabajo!$E:$E,Trab_Sectores_productivos!DF$1,Trabajo!$C:$C,Trab_Sectores_productivos!$C13,Trabajo!$A:$A,Trab_Sectores_productivos!$A13),2)</f>
        <v>11.36</v>
      </c>
      <c r="U13" s="341">
        <f>ROUND(SUMIFS(Trabajo!$Q:$Q,Trabajo!$E:$E,Trab_Sectores_productivos!DG$1,Trabajo!$C:$C,Trab_Sectores_productivos!$C13,Trabajo!$A:$A,Trab_Sectores_productivos!$A13),2)</f>
        <v>0.68</v>
      </c>
      <c r="V13" s="341">
        <f>ROUND(SUMIFS(Trabajo!$Q:$Q,Trabajo!$E:$E,Trab_Sectores_productivos!DH$1,Trabajo!$C:$C,Trab_Sectores_productivos!$C13,Trabajo!$A:$A,Trab_Sectores_productivos!$A13),2)</f>
        <v>2.34</v>
      </c>
      <c r="W13" s="341">
        <f>ROUND(SUMIFS(Trabajo!$Q:$Q,Trabajo!$E:$E,Trab_Sectores_productivos!DI$1,Trabajo!$C:$C,Trab_Sectores_productivos!$C13,Trabajo!$A:$A,Trab_Sectores_productivos!$A13),2)</f>
        <v>2.77</v>
      </c>
      <c r="X13" s="341">
        <f>ROUND(SUMIFS(Trabajo!$Q:$Q,Trabajo!$E:$E,Trab_Sectores_productivos!DJ$1,Trabajo!$C:$C,Trab_Sectores_productivos!$C13,Trabajo!$A:$A,Trab_Sectores_productivos!$A13),2)</f>
        <v>1.1299999999999999</v>
      </c>
      <c r="Y13" s="341">
        <f>ROUND(SUMIFS(Trabajo!$Q:$Q,Trabajo!$E:$E,Trab_Sectores_productivos!DK$1,Trabajo!$C:$C,Trab_Sectores_productivos!$C13,Trabajo!$A:$A,Trab_Sectores_productivos!$A13),2)</f>
        <v>5.47</v>
      </c>
      <c r="Z13" s="341">
        <f>ROUND(SUMIFS(Trabajo!$Q:$Q,Trabajo!$E:$E,Trab_Sectores_productivos!DL$1,Trabajo!$C:$C,Trab_Sectores_productivos!$C13,Trabajo!$A:$A,Trab_Sectores_productivos!$A13),2)</f>
        <v>12.18</v>
      </c>
      <c r="AA13" s="341">
        <f>ROUND(SUMIFS(Trabajo!$Q:$Q,Trabajo!$E:$E,Trab_Sectores_productivos!DM$1,Trabajo!$C:$C,Trab_Sectores_productivos!$C13,Trabajo!$A:$A,Trab_Sectores_productivos!$A13),2)</f>
        <v>50.48</v>
      </c>
      <c r="AB13" s="341">
        <f>ROUND(SUMIFS(Trabajo!$Q:$Q,Trabajo!$E:$E,Trab_Sectores_productivos!DN$1,Trabajo!$C:$C,Trab_Sectores_productivos!$C13,Trabajo!$A:$A,Trab_Sectores_productivos!$A13),2)</f>
        <v>6.19</v>
      </c>
      <c r="AC13" s="341">
        <f>ROUND(SUMIFS(Trabajo!$Q:$Q,Trabajo!$E:$E,Trab_Sectores_productivos!DO$1,Trabajo!$C:$C,Trab_Sectores_productivos!$C13,Trabajo!$A:$A,Trab_Sectores_productivos!$A13),2)</f>
        <v>6.34</v>
      </c>
      <c r="AD13" s="341">
        <f>ROUND(SUMIFS(Trabajo!$Q:$Q,Trabajo!$E:$E,Trab_Sectores_productivos!DP$1,Trabajo!$C:$C,Trab_Sectores_productivos!$C13,Trabajo!$A:$A,Trab_Sectores_productivos!$A13),2)</f>
        <v>6.16</v>
      </c>
      <c r="AE13" s="341">
        <f>ROUND(SUMIFS(Trabajo!$Q:$Q,Trabajo!$E:$E,Trab_Sectores_productivos!DQ$1,Trabajo!$C:$C,Trab_Sectores_productivos!$C13,Trabajo!$A:$A,Trab_Sectores_productivos!$A13),2)</f>
        <v>2.2200000000000002</v>
      </c>
      <c r="AF13" s="341">
        <f>ROUND(SUMIFS(Trabajo!$Q:$Q,Trabajo!$E:$E,Trab_Sectores_productivos!DR$1,Trabajo!$C:$C,Trab_Sectores_productivos!$C13,Trabajo!$A:$A,Trab_Sectores_productivos!$A13),2)</f>
        <v>6.57</v>
      </c>
      <c r="AG13" s="341">
        <f>ROUND(SUMIFS(Trabajo!$Q:$Q,Trabajo!$E:$E,Trab_Sectores_productivos!DS$1,Trabajo!$C:$C,Trab_Sectores_productivos!$C13,Trabajo!$A:$A,Trab_Sectores_productivos!$A13),2)</f>
        <v>0.72</v>
      </c>
      <c r="AH13" s="341">
        <f>ROUND(SUMIFS(Trabajo!$Q:$Q,Trabajo!$E:$E,Trab_Sectores_productivos!DT$1,Trabajo!$C:$C,Trab_Sectores_productivos!$C13,Trabajo!$A:$A,Trab_Sectores_productivos!$A13),2)</f>
        <v>1.18</v>
      </c>
      <c r="AI13" s="340">
        <f>ROUND(SUMIFS(Trabajo!$R:$R,Trabajo!$E:$E,Trab_Sectores_productivos!DF$1,Trabajo!$C:$C,Trab_Sectores_productivos!$C13,Trabajo!$A:$A,Trab_Sectores_productivos!$A13),2)</f>
        <v>10.35</v>
      </c>
      <c r="AJ13" s="340">
        <f>ROUND(SUMIFS(Trabajo!$R:$R,Trabajo!$E:$E,Trab_Sectores_productivos!DG$1,Trabajo!$C:$C,Trab_Sectores_productivos!$C13,Trabajo!$A:$A,Trab_Sectores_productivos!$A13),2)</f>
        <v>0.62</v>
      </c>
      <c r="AK13" s="340">
        <f>ROUND(SUMIFS(Trabajo!$R:$R,Trabajo!$E:$E,Trab_Sectores_productivos!DH$1,Trabajo!$C:$C,Trab_Sectores_productivos!$C13,Trabajo!$A:$A,Trab_Sectores_productivos!$A13),2)</f>
        <v>2.13</v>
      </c>
      <c r="AL13" s="340">
        <f>ROUND(SUMIFS(Trabajo!$R:$R,Trabajo!$E:$E,Trab_Sectores_productivos!DI$1,Trabajo!$C:$C,Trab_Sectores_productivos!$C13,Trabajo!$A:$A,Trab_Sectores_productivos!$A13),2)</f>
        <v>2.52</v>
      </c>
      <c r="AM13" s="340">
        <f>ROUND(SUMIFS(Trabajo!$R:$R,Trabajo!$E:$E,Trab_Sectores_productivos!DJ$1,Trabajo!$C:$C,Trab_Sectores_productivos!$C13,Trabajo!$A:$A,Trab_Sectores_productivos!$A13),2)</f>
        <v>1.03</v>
      </c>
      <c r="AN13" s="340">
        <f>ROUND(SUMIFS(Trabajo!$R:$R,Trabajo!$E:$E,Trab_Sectores_productivos!DK$1,Trabajo!$C:$C,Trab_Sectores_productivos!$C13,Trabajo!$A:$A,Trab_Sectores_productivos!$A13),2)</f>
        <v>4.9800000000000004</v>
      </c>
      <c r="AO13" s="340">
        <f>ROUND(SUMIFS(Trabajo!$R:$R,Trabajo!$E:$E,Trab_Sectores_productivos!DL$1,Trabajo!$C:$C,Trab_Sectores_productivos!$C13,Trabajo!$A:$A,Trab_Sectores_productivos!$A13),2)</f>
        <v>11.09</v>
      </c>
      <c r="AP13" s="340">
        <f>ROUND(SUMIFS(Trabajo!$R:$R,Trabajo!$E:$E,Trab_Sectores_productivos!DM$1,Trabajo!$C:$C,Trab_Sectores_productivos!$C13,Trabajo!$A:$A,Trab_Sectores_productivos!$A13),2)</f>
        <v>45.95</v>
      </c>
      <c r="AQ13" s="340">
        <f>ROUND(SUMIFS(Trabajo!$R:$R,Trabajo!$E:$E,Trab_Sectores_productivos!DN$1,Trabajo!$C:$C,Trab_Sectores_productivos!$C13,Trabajo!$A:$A,Trab_Sectores_productivos!$A13),2)</f>
        <v>5.64</v>
      </c>
      <c r="AR13" s="340">
        <f>ROUND(SUMIFS(Trabajo!$R:$R,Trabajo!$E:$E,Trab_Sectores_productivos!DO$1,Trabajo!$C:$C,Trab_Sectores_productivos!$C13,Trabajo!$A:$A,Trab_Sectores_productivos!$A13),2)</f>
        <v>5.77</v>
      </c>
      <c r="AS13" s="340">
        <f>ROUND(SUMIFS(Trabajo!$R:$R,Trabajo!$E:$E,Trab_Sectores_productivos!DP$1,Trabajo!$C:$C,Trab_Sectores_productivos!$C13,Trabajo!$A:$A,Trab_Sectores_productivos!$A13),2)</f>
        <v>5.6</v>
      </c>
      <c r="AT13" s="340">
        <f>ROUND(SUMIFS(Trabajo!$R:$R,Trabajo!$E:$E,Trab_Sectores_productivos!DQ$1,Trabajo!$C:$C,Trab_Sectores_productivos!$C13,Trabajo!$A:$A,Trab_Sectores_productivos!$A13),2)</f>
        <v>2.02</v>
      </c>
      <c r="AU13" s="340">
        <f>ROUND(SUMIFS(Trabajo!$R:$R,Trabajo!$E:$E,Trab_Sectores_productivos!DR$1,Trabajo!$C:$C,Trab_Sectores_productivos!$C13,Trabajo!$A:$A,Trab_Sectores_productivos!$A13),2)</f>
        <v>5.98</v>
      </c>
      <c r="AV13" s="340">
        <f>ROUND(SUMIFS(Trabajo!$R:$R,Trabajo!$E:$E,Trab_Sectores_productivos!DS$1,Trabajo!$C:$C,Trab_Sectores_productivos!$C13,Trabajo!$A:$A,Trab_Sectores_productivos!$A13),2)</f>
        <v>0.65</v>
      </c>
      <c r="AW13" s="340">
        <f>ROUND(SUMIFS(Trabajo!$R:$R,Trabajo!$E:$E,Trab_Sectores_productivos!DT$1,Trabajo!$C:$C,Trab_Sectores_productivos!$C13,Trabajo!$A:$A,Trab_Sectores_productivos!$A13),2)</f>
        <v>1.07</v>
      </c>
      <c r="AX13" s="341">
        <f>ROUND(SUMIFS(Trabajo!$S:$S,Trabajo!$E:$E,Trab_Sectores_productivos!DF$1,Trabajo!$C:$C,Trab_Sectores_productivos!$C13,Trabajo!$A:$A,Trab_Sectores_productivos!$A13),2)</f>
        <v>0.48</v>
      </c>
      <c r="AY13" s="341">
        <f>ROUND(SUMIFS(Trabajo!$S:$S,Trabajo!$E:$E,Trab_Sectores_productivos!DG$1,Trabajo!$C:$C,Trab_Sectores_productivos!$C13,Trabajo!$A:$A,Trab_Sectores_productivos!$A13),2)</f>
        <v>0.03</v>
      </c>
      <c r="AZ13" s="341">
        <f>ROUND(SUMIFS(Trabajo!$S:$S,Trabajo!$E:$E,Trab_Sectores_productivos!DH$1,Trabajo!$C:$C,Trab_Sectores_productivos!$C13,Trabajo!$A:$A,Trab_Sectores_productivos!$A13),2)</f>
        <v>0.1</v>
      </c>
      <c r="BA13" s="341">
        <f>ROUND(SUMIFS(Trabajo!$S:$S,Trabajo!$E:$E,Trab_Sectores_productivos!DI$1,Trabajo!$C:$C,Trab_Sectores_productivos!$C13,Trabajo!$A:$A,Trab_Sectores_productivos!$A13),2)</f>
        <v>0.12</v>
      </c>
      <c r="BB13" s="341">
        <f>ROUND(SUMIFS(Trabajo!$S:$S,Trabajo!$E:$E,Trab_Sectores_productivos!DJ$1,Trabajo!$C:$C,Trab_Sectores_productivos!$C13,Trabajo!$A:$A,Trab_Sectores_productivos!$A13),2)</f>
        <v>0.05</v>
      </c>
      <c r="BC13" s="341">
        <f>ROUND(SUMIFS(Trabajo!$S:$S,Trabajo!$E:$E,Trab_Sectores_productivos!DK$1,Trabajo!$C:$C,Trab_Sectores_productivos!$C13,Trabajo!$A:$A,Trab_Sectores_productivos!$A13),2)</f>
        <v>0.23</v>
      </c>
      <c r="BD13" s="341">
        <f>ROUND(SUMIFS(Trabajo!$S:$S,Trabajo!$E:$E,Trab_Sectores_productivos!DL$1,Trabajo!$C:$C,Trab_Sectores_productivos!$C13,Trabajo!$A:$A,Trab_Sectores_productivos!$A13),2)</f>
        <v>0.51</v>
      </c>
      <c r="BE13" s="341">
        <f>ROUND(SUMIFS(Trabajo!$S:$S,Trabajo!$E:$E,Trab_Sectores_productivos!DM$1,Trabajo!$C:$C,Trab_Sectores_productivos!$C13,Trabajo!$A:$A,Trab_Sectores_productivos!$A13),2)</f>
        <v>2.12</v>
      </c>
      <c r="BF13" s="341">
        <f>ROUND(SUMIFS(Trabajo!$S:$S,Trabajo!$E:$E,Trab_Sectores_productivos!DN$1,Trabajo!$C:$C,Trab_Sectores_productivos!$C13,Trabajo!$A:$A,Trab_Sectores_productivos!$A13),2)</f>
        <v>0.26</v>
      </c>
      <c r="BG13" s="341">
        <f>ROUND(SUMIFS(Trabajo!$S:$S,Trabajo!$E:$E,Trab_Sectores_productivos!DO$1,Trabajo!$C:$C,Trab_Sectores_productivos!$C13,Trabajo!$A:$A,Trab_Sectores_productivos!$A13),2)</f>
        <v>0.27</v>
      </c>
      <c r="BH13" s="341">
        <f>ROUND(SUMIFS(Trabajo!$S:$S,Trabajo!$E:$E,Trab_Sectores_productivos!DP$1,Trabajo!$C:$C,Trab_Sectores_productivos!$C13,Trabajo!$A:$A,Trab_Sectores_productivos!$A13),2)</f>
        <v>0.26</v>
      </c>
      <c r="BI13" s="341">
        <f>ROUND(SUMIFS(Trabajo!$S:$S,Trabajo!$E:$E,Trab_Sectores_productivos!DQ$1,Trabajo!$C:$C,Trab_Sectores_productivos!$C13,Trabajo!$A:$A,Trab_Sectores_productivos!$A13),2)</f>
        <v>0.09</v>
      </c>
      <c r="BJ13" s="341">
        <f>ROUND(SUMIFS(Trabajo!$S:$S,Trabajo!$E:$E,Trab_Sectores_productivos!DR$1,Trabajo!$C:$C,Trab_Sectores_productivos!$C13,Trabajo!$A:$A,Trab_Sectores_productivos!$A13),2)</f>
        <v>0.28000000000000003</v>
      </c>
      <c r="BK13" s="341">
        <f>ROUND(SUMIFS(Trabajo!$S:$S,Trabajo!$E:$E,Trab_Sectores_productivos!DS$1,Trabajo!$C:$C,Trab_Sectores_productivos!$C13,Trabajo!$A:$A,Trab_Sectores_productivos!$A13),2)</f>
        <v>0.03</v>
      </c>
      <c r="BL13" s="341">
        <f>ROUND(SUMIFS(Trabajo!$S:$S,Trabajo!$E:$E,Trab_Sectores_productivos!DT$1,Trabajo!$C:$C,Trab_Sectores_productivos!$C13,Trabajo!$A:$A,Trab_Sectores_productivos!$A13),2)</f>
        <v>0.05</v>
      </c>
      <c r="BM13" s="340">
        <f>ROUND(SUMIFS(Trabajo!$T:$T,Trabajo!$E:$E,Trab_Sectores_productivos!DF$1,Trabajo!$C:$C,Trab_Sectores_productivos!$C13,Trabajo!$A:$A,Trab_Sectores_productivos!$A13),2)</f>
        <v>0.09</v>
      </c>
      <c r="BN13" s="340">
        <f>ROUND(SUMIFS(Trabajo!$T:$T,Trabajo!$E:$E,Trab_Sectores_productivos!DG$1,Trabajo!$C:$C,Trab_Sectores_productivos!$C13,Trabajo!$A:$A,Trab_Sectores_productivos!$A13),2)</f>
        <v>0.01</v>
      </c>
      <c r="BO13" s="340">
        <f>ROUND(SUMIFS(Trabajo!$T:$T,Trabajo!$E:$E,Trab_Sectores_productivos!DH$1,Trabajo!$C:$C,Trab_Sectores_productivos!$C13,Trabajo!$A:$A,Trab_Sectores_productivos!$A13),2)</f>
        <v>0.02</v>
      </c>
      <c r="BP13" s="340">
        <f>ROUND(SUMIFS(Trabajo!$T:$T,Trabajo!$E:$E,Trab_Sectores_productivos!DI$1,Trabajo!$C:$C,Trab_Sectores_productivos!$C13,Trabajo!$A:$A,Trab_Sectores_productivos!$A13),2)</f>
        <v>0.02</v>
      </c>
      <c r="BQ13" s="340">
        <f>ROUND(SUMIFS(Trabajo!$T:$T,Trabajo!$E:$E,Trab_Sectores_productivos!DJ$1,Trabajo!$C:$C,Trab_Sectores_productivos!$C13,Trabajo!$A:$A,Trab_Sectores_productivos!$A13),2)</f>
        <v>0.01</v>
      </c>
      <c r="BR13" s="340">
        <f>ROUND(SUMIFS(Trabajo!$T:$T,Trabajo!$E:$E,Trab_Sectores_productivos!DK$1,Trabajo!$C:$C,Trab_Sectores_productivos!$C13,Trabajo!$A:$A,Trab_Sectores_productivos!$A13),2)</f>
        <v>0.05</v>
      </c>
      <c r="BS13" s="340">
        <f>ROUND(SUMIFS(Trabajo!$T:$T,Trabajo!$E:$E,Trab_Sectores_productivos!DL$1,Trabajo!$C:$C,Trab_Sectores_productivos!$C13,Trabajo!$A:$A,Trab_Sectores_productivos!$A13),2)</f>
        <v>0.1</v>
      </c>
      <c r="BT13" s="340">
        <f>ROUND(SUMIFS(Trabajo!$T:$T,Trabajo!$E:$E,Trab_Sectores_productivos!DM$1,Trabajo!$C:$C,Trab_Sectores_productivos!$C13,Trabajo!$A:$A,Trab_Sectores_productivos!$A13),2)</f>
        <v>0.42</v>
      </c>
      <c r="BU13" s="340">
        <f>ROUND(SUMIFS(Trabajo!$T:$T,Trabajo!$E:$E,Trab_Sectores_productivos!DN$1,Trabajo!$C:$C,Trab_Sectores_productivos!$C13,Trabajo!$A:$A,Trab_Sectores_productivos!$A13),2)</f>
        <v>0.05</v>
      </c>
      <c r="BV13" s="340">
        <f>ROUND(SUMIFS(Trabajo!$T:$T,Trabajo!$E:$E,Trab_Sectores_productivos!DO$1,Trabajo!$C:$C,Trab_Sectores_productivos!$C13,Trabajo!$A:$A,Trab_Sectores_productivos!$A13),2)</f>
        <v>0.05</v>
      </c>
      <c r="BW13" s="340">
        <f>ROUND(SUMIFS(Trabajo!$T:$T,Trabajo!$E:$E,Trab_Sectores_productivos!DP$1,Trabajo!$C:$C,Trab_Sectores_productivos!$C13,Trabajo!$A:$A,Trab_Sectores_productivos!$A13),2)</f>
        <v>0.05</v>
      </c>
      <c r="BX13" s="340">
        <f>ROUND(SUMIFS(Trabajo!$T:$T,Trabajo!$E:$E,Trab_Sectores_productivos!DQ$1,Trabajo!$C:$C,Trab_Sectores_productivos!$C13,Trabajo!$A:$A,Trab_Sectores_productivos!$A13),2)</f>
        <v>0.02</v>
      </c>
      <c r="BY13" s="340">
        <f>ROUND(SUMIFS(Trabajo!$T:$T,Trabajo!$E:$E,Trab_Sectores_productivos!DR$1,Trabajo!$C:$C,Trab_Sectores_productivos!$C13,Trabajo!$A:$A,Trab_Sectores_productivos!$A13),2)</f>
        <v>0.05</v>
      </c>
      <c r="BZ13" s="340">
        <f>ROUND(SUMIFS(Trabajo!$T:$T,Trabajo!$E:$E,Trab_Sectores_productivos!DS$1,Trabajo!$C:$C,Trab_Sectores_productivos!$C13,Trabajo!$A:$A,Trab_Sectores_productivos!$A13),2)</f>
        <v>0.01</v>
      </c>
      <c r="CA13" s="340">
        <f>ROUND(SUMIFS(Trabajo!$T:$T,Trabajo!$E:$E,Trab_Sectores_productivos!DT$1,Trabajo!$C:$C,Trab_Sectores_productivos!$C13,Trabajo!$A:$A,Trab_Sectores_productivos!$A13),2)</f>
        <v>0.01</v>
      </c>
      <c r="CB13" s="341">
        <f>ROUND(SUMIFS(Trabajo!$U:$U,Trabajo!$E:$E,Trab_Sectores_productivos!DF$1,Trabajo!$C:$C,Trab_Sectores_productivos!$C13,Trabajo!$A:$A,Trab_Sectores_productivos!$A13),2)</f>
        <v>17.989999999999998</v>
      </c>
      <c r="CC13" s="341">
        <f>ROUND(SUMIFS(Trabajo!$U:$U,Trabajo!$E:$E,Trab_Sectores_productivos!DG$1,Trabajo!$C:$C,Trab_Sectores_productivos!$C13,Trabajo!$A:$A,Trab_Sectores_productivos!$A13),2)</f>
        <v>1.08</v>
      </c>
      <c r="CD13" s="341">
        <f>ROUND(SUMIFS(Trabajo!$U:$U,Trabajo!$E:$E,Trab_Sectores_productivos!DH$1,Trabajo!$C:$C,Trab_Sectores_productivos!$C13,Trabajo!$A:$A,Trab_Sectores_productivos!$A13),2)</f>
        <v>3.7</v>
      </c>
      <c r="CE13" s="341">
        <f>ROUND(SUMIFS(Trabajo!$U:$U,Trabajo!$E:$E,Trab_Sectores_productivos!DI$1,Trabajo!$C:$C,Trab_Sectores_productivos!$C13,Trabajo!$A:$A,Trab_Sectores_productivos!$A13),2)</f>
        <v>4.3899999999999997</v>
      </c>
      <c r="CF13" s="341">
        <f>ROUND(SUMIFS(Trabajo!$U:$U,Trabajo!$E:$E,Trab_Sectores_productivos!DJ$1,Trabajo!$C:$C,Trab_Sectores_productivos!$C13,Trabajo!$A:$A,Trab_Sectores_productivos!$A13),2)</f>
        <v>1.79</v>
      </c>
      <c r="CG13" s="341">
        <f>ROUND(SUMIFS(Trabajo!$U:$U,Trabajo!$E:$E,Trab_Sectores_productivos!DK$1,Trabajo!$C:$C,Trab_Sectores_productivos!$C13,Trabajo!$A:$A,Trab_Sectores_productivos!$A13),2)</f>
        <v>8.66</v>
      </c>
      <c r="CH13" s="341">
        <f>ROUND(SUMIFS(Trabajo!$U:$U,Trabajo!$E:$E,Trab_Sectores_productivos!DL$1,Trabajo!$C:$C,Trab_Sectores_productivos!$C13,Trabajo!$A:$A,Trab_Sectores_productivos!$A13),2)</f>
        <v>19.28</v>
      </c>
      <c r="CI13" s="341">
        <f>ROUND(SUMIFS(Trabajo!$U:$U,Trabajo!$E:$E,Trab_Sectores_productivos!DM$1,Trabajo!$C:$C,Trab_Sectores_productivos!$C13,Trabajo!$A:$A,Trab_Sectores_productivos!$A13),2)</f>
        <v>79.91</v>
      </c>
      <c r="CJ13" s="341">
        <f>ROUND(SUMIFS(Trabajo!$U:$U,Trabajo!$E:$E,Trab_Sectores_productivos!DN$1,Trabajo!$C:$C,Trab_Sectores_productivos!$C13,Trabajo!$A:$A,Trab_Sectores_productivos!$A13),2)</f>
        <v>9.8000000000000007</v>
      </c>
      <c r="CK13" s="341">
        <f>ROUND(SUMIFS(Trabajo!$U:$U,Trabajo!$E:$E,Trab_Sectores_productivos!DO$1,Trabajo!$C:$C,Trab_Sectores_productivos!$C13,Trabajo!$A:$A,Trab_Sectores_productivos!$A13),2)</f>
        <v>10.029999999999999</v>
      </c>
      <c r="CL13" s="341">
        <f>ROUND(SUMIFS(Trabajo!$U:$U,Trabajo!$E:$E,Trab_Sectores_productivos!DP$1,Trabajo!$C:$C,Trab_Sectores_productivos!$C13,Trabajo!$A:$A,Trab_Sectores_productivos!$A13),2)</f>
        <v>9.74</v>
      </c>
      <c r="CM13" s="341">
        <f>ROUND(SUMIFS(Trabajo!$U:$U,Trabajo!$E:$E,Trab_Sectores_productivos!DQ$1,Trabajo!$C:$C,Trab_Sectores_productivos!$C13,Trabajo!$A:$A,Trab_Sectores_productivos!$A13),2)</f>
        <v>3.52</v>
      </c>
      <c r="CN13" s="341">
        <f>ROUND(SUMIFS(Trabajo!$U:$U,Trabajo!$E:$E,Trab_Sectores_productivos!DR$1,Trabajo!$C:$C,Trab_Sectores_productivos!$C13,Trabajo!$A:$A,Trab_Sectores_productivos!$A13),2)</f>
        <v>10.39</v>
      </c>
      <c r="CO13" s="341">
        <f>ROUND(SUMIFS(Trabajo!$U:$U,Trabajo!$E:$E,Trab_Sectores_productivos!DS$1,Trabajo!$C:$C,Trab_Sectores_productivos!$C13,Trabajo!$A:$A,Trab_Sectores_productivos!$A13),2)</f>
        <v>1.1399999999999999</v>
      </c>
      <c r="CP13" s="341">
        <f>ROUND(SUMIFS(Trabajo!$U:$U,Trabajo!$E:$E,Trab_Sectores_productivos!DT$1,Trabajo!$C:$C,Trab_Sectores_productivos!$C13,Trabajo!$A:$A,Trab_Sectores_productivos!$A13),2)</f>
        <v>1.86</v>
      </c>
      <c r="CQ13" s="340">
        <f>ROUND(SUMIFS(Trabajo!$V:$V,Trabajo!$E:$E,Trab_Sectores_productivos!DF$1,Trabajo!$C:$C,Trab_Sectores_productivos!$C13,Trabajo!$A:$A,Trab_Sectores_productivos!$A13),2)</f>
        <v>1.76</v>
      </c>
      <c r="CR13" s="340">
        <f>ROUND(SUMIFS(Trabajo!$V:$V,Trabajo!$E:$E,Trab_Sectores_productivos!DG$1,Trabajo!$C:$C,Trab_Sectores_productivos!$C13,Trabajo!$A:$A,Trab_Sectores_productivos!$A13),2)</f>
        <v>0.11</v>
      </c>
      <c r="CS13" s="340">
        <f>ROUND(SUMIFS(Trabajo!$V:$V,Trabajo!$E:$E,Trab_Sectores_productivos!DH$1,Trabajo!$C:$C,Trab_Sectores_productivos!$C13,Trabajo!$A:$A,Trab_Sectores_productivos!$A13),2)</f>
        <v>0.36</v>
      </c>
      <c r="CT13" s="340">
        <f>ROUND(SUMIFS(Trabajo!$V:$V,Trabajo!$E:$E,Trab_Sectores_productivos!DI$1,Trabajo!$C:$C,Trab_Sectores_productivos!$C13,Trabajo!$A:$A,Trab_Sectores_productivos!$A13),2)</f>
        <v>0.43</v>
      </c>
      <c r="CU13" s="340">
        <f>ROUND(SUMIFS(Trabajo!$V:$V,Trabajo!$E:$E,Trab_Sectores_productivos!DJ$1,Trabajo!$C:$C,Trab_Sectores_productivos!$C13,Trabajo!$A:$A,Trab_Sectores_productivos!$A13),2)</f>
        <v>0.18</v>
      </c>
      <c r="CV13" s="340">
        <f>ROUND(SUMIFS(Trabajo!$V:$V,Trabajo!$E:$E,Trab_Sectores_productivos!DK$1,Trabajo!$C:$C,Trab_Sectores_productivos!$C13,Trabajo!$A:$A,Trab_Sectores_productivos!$A13),2)</f>
        <v>0.85</v>
      </c>
      <c r="CW13" s="340">
        <f>ROUND(SUMIFS(Trabajo!$V:$V,Trabajo!$E:$E,Trab_Sectores_productivos!DL$1,Trabajo!$C:$C,Trab_Sectores_productivos!$C13,Trabajo!$A:$A,Trab_Sectores_productivos!$A13),2)</f>
        <v>1.89</v>
      </c>
      <c r="CX13" s="340">
        <f>ROUND(SUMIFS(Trabajo!$V:$V,Trabajo!$E:$E,Trab_Sectores_productivos!DM$1,Trabajo!$C:$C,Trab_Sectores_productivos!$C13,Trabajo!$A:$A,Trab_Sectores_productivos!$A13),2)</f>
        <v>7.83</v>
      </c>
      <c r="CY13" s="340">
        <f>ROUND(SUMIFS(Trabajo!$V:$V,Trabajo!$E:$E,Trab_Sectores_productivos!DN$1,Trabajo!$C:$C,Trab_Sectores_productivos!$C13,Trabajo!$A:$A,Trab_Sectores_productivos!$A13),2)</f>
        <v>0.96</v>
      </c>
      <c r="CZ13" s="340">
        <f>ROUND(SUMIFS(Trabajo!$V:$V,Trabajo!$E:$E,Trab_Sectores_productivos!DO$1,Trabajo!$C:$C,Trab_Sectores_productivos!$C13,Trabajo!$A:$A,Trab_Sectores_productivos!$A13),2)</f>
        <v>0.98</v>
      </c>
      <c r="DA13" s="340">
        <f>ROUND(SUMIFS(Trabajo!$V:$V,Trabajo!$E:$E,Trab_Sectores_productivos!DP$1,Trabajo!$C:$C,Trab_Sectores_productivos!$C13,Trabajo!$A:$A,Trab_Sectores_productivos!$A13),2)</f>
        <v>0.95</v>
      </c>
      <c r="DB13" s="340">
        <f>ROUND(SUMIFS(Trabajo!$V:$V,Trabajo!$E:$E,Trab_Sectores_productivos!DQ$1,Trabajo!$C:$C,Trab_Sectores_productivos!$C13,Trabajo!$A:$A,Trab_Sectores_productivos!$A13),2)</f>
        <v>0.34</v>
      </c>
      <c r="DC13" s="340">
        <f>ROUND(SUMIFS(Trabajo!$V:$V,Trabajo!$E:$E,Trab_Sectores_productivos!DR$1,Trabajo!$C:$C,Trab_Sectores_productivos!$C13,Trabajo!$A:$A,Trab_Sectores_productivos!$A13),2)</f>
        <v>1.02</v>
      </c>
      <c r="DD13" s="340">
        <f>ROUND(SUMIFS(Trabajo!$V:$V,Trabajo!$E:$E,Trab_Sectores_productivos!DS$1,Trabajo!$C:$C,Trab_Sectores_productivos!$C13,Trabajo!$A:$A,Trab_Sectores_productivos!$A13),2)</f>
        <v>0.11</v>
      </c>
      <c r="DE13" s="340">
        <f>ROUND(SUMIFS(Trabajo!$V:$V,Trabajo!$E:$E,Trab_Sectores_productivos!DT$1,Trabajo!$C:$C,Trab_Sectores_productivos!$C13,Trabajo!$A:$A,Trab_Sectores_productivos!$A13),2)</f>
        <v>0.18</v>
      </c>
      <c r="DF13" s="343" t="s">
        <v>503</v>
      </c>
      <c r="DG13" s="343" t="s">
        <v>504</v>
      </c>
      <c r="DH13" s="343" t="s">
        <v>505</v>
      </c>
      <c r="DI13" s="343" t="s">
        <v>506</v>
      </c>
      <c r="DJ13" s="343" t="s">
        <v>507</v>
      </c>
      <c r="DK13" s="343" t="s">
        <v>508</v>
      </c>
      <c r="DL13" s="343" t="s">
        <v>509</v>
      </c>
      <c r="DM13" s="343" t="s">
        <v>510</v>
      </c>
      <c r="DN13" s="343" t="s">
        <v>511</v>
      </c>
      <c r="DO13" s="343" t="s">
        <v>512</v>
      </c>
      <c r="DP13" s="343" t="s">
        <v>513</v>
      </c>
      <c r="DQ13" s="343" t="s">
        <v>514</v>
      </c>
      <c r="DR13" s="343" t="s">
        <v>515</v>
      </c>
      <c r="DS13" s="343" t="s">
        <v>516</v>
      </c>
      <c r="DT13" s="343" t="s">
        <v>517</v>
      </c>
    </row>
    <row r="14" spans="1:124">
      <c r="A14" s="137">
        <v>2014</v>
      </c>
      <c r="B14" s="137">
        <v>1</v>
      </c>
      <c r="C14" s="137" t="s">
        <v>119</v>
      </c>
      <c r="D14" s="137">
        <f>ROUND(SUMIFS(Trabajo!$W:$W,Trabajo!$E:$E,Trab_Sectores_productivos!DF$1,Trabajo!$C:$C,Trab_Sectores_productivos!$C14,Trabajo!$A:$A,Trab_Sectores_productivos!$A14),2)</f>
        <v>66.599999999999994</v>
      </c>
      <c r="E14" s="340">
        <f>ROUND(SUMIFS(Trabajo!$P:$P,Trabajo!$E:$E,Trab_Sectores_productivos!DF$1,Trabajo!$C:$C,Trab_Sectores_productivos!$C14,Trabajo!$A:$A,Trab_Sectores_productivos!$A14),2)</f>
        <v>24.16</v>
      </c>
      <c r="F14" s="340">
        <f>ROUND(SUMIFS(Trabajo!$P:$P,Trabajo!$E:$E,Trab_Sectores_productivos!DG$1,Trabajo!$C:$C,Trab_Sectores_productivos!$C14,Trabajo!$A:$A,Trab_Sectores_productivos!$A14),2)</f>
        <v>1.57</v>
      </c>
      <c r="G14" s="340">
        <f>ROUND(SUMIFS(Trabajo!$P:$P,Trabajo!$E:$E,Trab_Sectores_productivos!DH$1,Trabajo!$C:$C,Trab_Sectores_productivos!$C14,Trabajo!$A:$A,Trab_Sectores_productivos!$A14),2)</f>
        <v>4.82</v>
      </c>
      <c r="H14" s="340">
        <f>ROUND(SUMIFS(Trabajo!$P:$P,Trabajo!$E:$E,Trab_Sectores_productivos!DI$1,Trabajo!$C:$C,Trab_Sectores_productivos!$C14,Trabajo!$A:$A,Trab_Sectores_productivos!$A14),2)</f>
        <v>6.81</v>
      </c>
      <c r="I14" s="340">
        <f>ROUND(SUMIFS(Trabajo!$P:$P,Trabajo!$E:$E,Trab_Sectores_productivos!DJ$1,Trabajo!$C:$C,Trab_Sectores_productivos!$C14,Trabajo!$A:$A,Trab_Sectores_productivos!$A14),2)</f>
        <v>2.58</v>
      </c>
      <c r="J14" s="340">
        <f>ROUND(SUMIFS(Trabajo!$P:$P,Trabajo!$E:$E,Trab_Sectores_productivos!DK$1,Trabajo!$C:$C,Trab_Sectores_productivos!$C14,Trabajo!$A:$A,Trab_Sectores_productivos!$A14),2)</f>
        <v>11.82</v>
      </c>
      <c r="K14" s="340">
        <f>ROUND(SUMIFS(Trabajo!$P:$P,Trabajo!$E:$E,Trab_Sectores_productivos!DL$1,Trabajo!$C:$C,Trab_Sectores_productivos!$C14,Trabajo!$A:$A,Trab_Sectores_productivos!$A14),2)</f>
        <v>26.83</v>
      </c>
      <c r="L14" s="340">
        <f>ROUND(SUMIFS(Trabajo!$P:$P,Trabajo!$E:$E,Trab_Sectores_productivos!DM$1,Trabajo!$C:$C,Trab_Sectores_productivos!$C14,Trabajo!$A:$A,Trab_Sectores_productivos!$A14),2)</f>
        <v>105.97</v>
      </c>
      <c r="M14" s="340">
        <f>ROUND(SUMIFS(Trabajo!$P:$P,Trabajo!$E:$E,Trab_Sectores_productivos!DN$1,Trabajo!$C:$C,Trab_Sectores_productivos!$C14,Trabajo!$A:$A,Trab_Sectores_productivos!$A14),2)</f>
        <v>12.95</v>
      </c>
      <c r="N14" s="340">
        <f>ROUND(SUMIFS(Trabajo!$P:$P,Trabajo!$E:$E,Trab_Sectores_productivos!DO$1,Trabajo!$C:$C,Trab_Sectores_productivos!$C14,Trabajo!$A:$A,Trab_Sectores_productivos!$A14),2)</f>
        <v>13.25</v>
      </c>
      <c r="O14" s="340">
        <f>ROUND(SUMIFS(Trabajo!$P:$P,Trabajo!$E:$E,Trab_Sectores_productivos!DP$1,Trabajo!$C:$C,Trab_Sectores_productivos!$C14,Trabajo!$A:$A,Trab_Sectores_productivos!$A14),2)</f>
        <v>13.77</v>
      </c>
      <c r="P14" s="340">
        <f>ROUND(SUMIFS(Trabajo!$P:$P,Trabajo!$E:$E,Trab_Sectores_productivos!DQ$1,Trabajo!$C:$C,Trab_Sectores_productivos!$C14,Trabajo!$A:$A,Trab_Sectores_productivos!$A14),2)</f>
        <v>4.9000000000000004</v>
      </c>
      <c r="Q14" s="340">
        <f>ROUND(SUMIFS(Trabajo!$P:$P,Trabajo!$E:$E,Trab_Sectores_productivos!DR$1,Trabajo!$C:$C,Trab_Sectores_productivos!$C14,Trabajo!$A:$A,Trab_Sectores_productivos!$A14),2)</f>
        <v>13.22</v>
      </c>
      <c r="R14" s="340">
        <f>ROUND(SUMIFS(Trabajo!$P:$P,Trabajo!$E:$E,Trab_Sectores_productivos!DS$1,Trabajo!$C:$C,Trab_Sectores_productivos!$C14,Trabajo!$A:$A,Trab_Sectores_productivos!$A14),2)</f>
        <v>1.41</v>
      </c>
      <c r="S14" s="340">
        <f>ROUND(SUMIFS(Trabajo!$P:$P,Trabajo!$E:$E,Trab_Sectores_productivos!DT$1,Trabajo!$C:$C,Trab_Sectores_productivos!$C14,Trabajo!$A:$A,Trab_Sectores_productivos!$A14),2)</f>
        <v>2.59</v>
      </c>
      <c r="T14" s="341">
        <f>ROUND(SUMIFS(Trabajo!$Q:$Q,Trabajo!$E:$E,Trab_Sectores_productivos!DF$1,Trabajo!$C:$C,Trab_Sectores_productivos!$C14,Trabajo!$A:$A,Trab_Sectores_productivos!$A14),2)</f>
        <v>12.21</v>
      </c>
      <c r="U14" s="341">
        <f>ROUND(SUMIFS(Trabajo!$Q:$Q,Trabajo!$E:$E,Trab_Sectores_productivos!DG$1,Trabajo!$C:$C,Trab_Sectores_productivos!$C14,Trabajo!$A:$A,Trab_Sectores_productivos!$A14),2)</f>
        <v>0.79</v>
      </c>
      <c r="V14" s="341">
        <f>ROUND(SUMIFS(Trabajo!$Q:$Q,Trabajo!$E:$E,Trab_Sectores_productivos!DH$1,Trabajo!$C:$C,Trab_Sectores_productivos!$C14,Trabajo!$A:$A,Trab_Sectores_productivos!$A14),2)</f>
        <v>2.4300000000000002</v>
      </c>
      <c r="W14" s="341">
        <f>ROUND(SUMIFS(Trabajo!$Q:$Q,Trabajo!$E:$E,Trab_Sectores_productivos!DI$1,Trabajo!$C:$C,Trab_Sectores_productivos!$C14,Trabajo!$A:$A,Trab_Sectores_productivos!$A14),2)</f>
        <v>3.44</v>
      </c>
      <c r="X14" s="341">
        <f>ROUND(SUMIFS(Trabajo!$Q:$Q,Trabajo!$E:$E,Trab_Sectores_productivos!DJ$1,Trabajo!$C:$C,Trab_Sectores_productivos!$C14,Trabajo!$A:$A,Trab_Sectores_productivos!$A14),2)</f>
        <v>1.31</v>
      </c>
      <c r="Y14" s="341">
        <f>ROUND(SUMIFS(Trabajo!$Q:$Q,Trabajo!$E:$E,Trab_Sectores_productivos!DK$1,Trabajo!$C:$C,Trab_Sectores_productivos!$C14,Trabajo!$A:$A,Trab_Sectores_productivos!$A14),2)</f>
        <v>5.98</v>
      </c>
      <c r="Z14" s="341">
        <f>ROUND(SUMIFS(Trabajo!$Q:$Q,Trabajo!$E:$E,Trab_Sectores_productivos!DL$1,Trabajo!$C:$C,Trab_Sectores_productivos!$C14,Trabajo!$A:$A,Trab_Sectores_productivos!$A14),2)</f>
        <v>13.57</v>
      </c>
      <c r="AA14" s="341">
        <f>ROUND(SUMIFS(Trabajo!$Q:$Q,Trabajo!$E:$E,Trab_Sectores_productivos!DM$1,Trabajo!$C:$C,Trab_Sectores_productivos!$C14,Trabajo!$A:$A,Trab_Sectores_productivos!$A14),2)</f>
        <v>53.57</v>
      </c>
      <c r="AB14" s="341">
        <f>ROUND(SUMIFS(Trabajo!$Q:$Q,Trabajo!$E:$E,Trab_Sectores_productivos!DN$1,Trabajo!$C:$C,Trab_Sectores_productivos!$C14,Trabajo!$A:$A,Trab_Sectores_productivos!$A14),2)</f>
        <v>6.55</v>
      </c>
      <c r="AC14" s="341">
        <f>ROUND(SUMIFS(Trabajo!$Q:$Q,Trabajo!$E:$E,Trab_Sectores_productivos!DO$1,Trabajo!$C:$C,Trab_Sectores_productivos!$C14,Trabajo!$A:$A,Trab_Sectores_productivos!$A14),2)</f>
        <v>6.7</v>
      </c>
      <c r="AD14" s="341">
        <f>ROUND(SUMIFS(Trabajo!$Q:$Q,Trabajo!$E:$E,Trab_Sectores_productivos!DP$1,Trabajo!$C:$C,Trab_Sectores_productivos!$C14,Trabajo!$A:$A,Trab_Sectores_productivos!$A14),2)</f>
        <v>6.96</v>
      </c>
      <c r="AE14" s="341">
        <f>ROUND(SUMIFS(Trabajo!$Q:$Q,Trabajo!$E:$E,Trab_Sectores_productivos!DQ$1,Trabajo!$C:$C,Trab_Sectores_productivos!$C14,Trabajo!$A:$A,Trab_Sectores_productivos!$A14),2)</f>
        <v>2.48</v>
      </c>
      <c r="AF14" s="341">
        <f>ROUND(SUMIFS(Trabajo!$Q:$Q,Trabajo!$E:$E,Trab_Sectores_productivos!DR$1,Trabajo!$C:$C,Trab_Sectores_productivos!$C14,Trabajo!$A:$A,Trab_Sectores_productivos!$A14),2)</f>
        <v>6.68</v>
      </c>
      <c r="AG14" s="341">
        <f>ROUND(SUMIFS(Trabajo!$Q:$Q,Trabajo!$E:$E,Trab_Sectores_productivos!DS$1,Trabajo!$C:$C,Trab_Sectores_productivos!$C14,Trabajo!$A:$A,Trab_Sectores_productivos!$A14),2)</f>
        <v>0.71</v>
      </c>
      <c r="AH14" s="341">
        <f>ROUND(SUMIFS(Trabajo!$Q:$Q,Trabajo!$E:$E,Trab_Sectores_productivos!DT$1,Trabajo!$C:$C,Trab_Sectores_productivos!$C14,Trabajo!$A:$A,Trab_Sectores_productivos!$A14),2)</f>
        <v>1.31</v>
      </c>
      <c r="AI14" s="340">
        <f>ROUND(SUMIFS(Trabajo!$R:$R,Trabajo!$E:$E,Trab_Sectores_productivos!DF$1,Trabajo!$C:$C,Trab_Sectores_productivos!$C14,Trabajo!$A:$A,Trab_Sectores_productivos!$A14),2)</f>
        <v>9.35</v>
      </c>
      <c r="AJ14" s="340">
        <f>ROUND(SUMIFS(Trabajo!$R:$R,Trabajo!$E:$E,Trab_Sectores_productivos!DG$1,Trabajo!$C:$C,Trab_Sectores_productivos!$C14,Trabajo!$A:$A,Trab_Sectores_productivos!$A14),2)</f>
        <v>0.61</v>
      </c>
      <c r="AK14" s="340">
        <f>ROUND(SUMIFS(Trabajo!$R:$R,Trabajo!$E:$E,Trab_Sectores_productivos!DH$1,Trabajo!$C:$C,Trab_Sectores_productivos!$C14,Trabajo!$A:$A,Trab_Sectores_productivos!$A14),2)</f>
        <v>1.86</v>
      </c>
      <c r="AL14" s="340">
        <f>ROUND(SUMIFS(Trabajo!$R:$R,Trabajo!$E:$E,Trab_Sectores_productivos!DI$1,Trabajo!$C:$C,Trab_Sectores_productivos!$C14,Trabajo!$A:$A,Trab_Sectores_productivos!$A14),2)</f>
        <v>2.64</v>
      </c>
      <c r="AM14" s="340">
        <f>ROUND(SUMIFS(Trabajo!$R:$R,Trabajo!$E:$E,Trab_Sectores_productivos!DJ$1,Trabajo!$C:$C,Trab_Sectores_productivos!$C14,Trabajo!$A:$A,Trab_Sectores_productivos!$A14),2)</f>
        <v>1</v>
      </c>
      <c r="AN14" s="340">
        <f>ROUND(SUMIFS(Trabajo!$R:$R,Trabajo!$E:$E,Trab_Sectores_productivos!DK$1,Trabajo!$C:$C,Trab_Sectores_productivos!$C14,Trabajo!$A:$A,Trab_Sectores_productivos!$A14),2)</f>
        <v>4.58</v>
      </c>
      <c r="AO14" s="340">
        <f>ROUND(SUMIFS(Trabajo!$R:$R,Trabajo!$E:$E,Trab_Sectores_productivos!DL$1,Trabajo!$C:$C,Trab_Sectores_productivos!$C14,Trabajo!$A:$A,Trab_Sectores_productivos!$A14),2)</f>
        <v>10.39</v>
      </c>
      <c r="AP14" s="340">
        <f>ROUND(SUMIFS(Trabajo!$R:$R,Trabajo!$E:$E,Trab_Sectores_productivos!DM$1,Trabajo!$C:$C,Trab_Sectores_productivos!$C14,Trabajo!$A:$A,Trab_Sectores_productivos!$A14),2)</f>
        <v>41.03</v>
      </c>
      <c r="AQ14" s="340">
        <f>ROUND(SUMIFS(Trabajo!$R:$R,Trabajo!$E:$E,Trab_Sectores_productivos!DN$1,Trabajo!$C:$C,Trab_Sectores_productivos!$C14,Trabajo!$A:$A,Trab_Sectores_productivos!$A14),2)</f>
        <v>5.01</v>
      </c>
      <c r="AR14" s="340">
        <f>ROUND(SUMIFS(Trabajo!$R:$R,Trabajo!$E:$E,Trab_Sectores_productivos!DO$1,Trabajo!$C:$C,Trab_Sectores_productivos!$C14,Trabajo!$A:$A,Trab_Sectores_productivos!$A14),2)</f>
        <v>5.13</v>
      </c>
      <c r="AS14" s="340">
        <f>ROUND(SUMIFS(Trabajo!$R:$R,Trabajo!$E:$E,Trab_Sectores_productivos!DP$1,Trabajo!$C:$C,Trab_Sectores_productivos!$C14,Trabajo!$A:$A,Trab_Sectores_productivos!$A14),2)</f>
        <v>5.33</v>
      </c>
      <c r="AT14" s="340">
        <f>ROUND(SUMIFS(Trabajo!$R:$R,Trabajo!$E:$E,Trab_Sectores_productivos!DQ$1,Trabajo!$C:$C,Trab_Sectores_productivos!$C14,Trabajo!$A:$A,Trab_Sectores_productivos!$A14),2)</f>
        <v>1.9</v>
      </c>
      <c r="AU14" s="340">
        <f>ROUND(SUMIFS(Trabajo!$R:$R,Trabajo!$E:$E,Trab_Sectores_productivos!DR$1,Trabajo!$C:$C,Trab_Sectores_productivos!$C14,Trabajo!$A:$A,Trab_Sectores_productivos!$A14),2)</f>
        <v>5.12</v>
      </c>
      <c r="AV14" s="340">
        <f>ROUND(SUMIFS(Trabajo!$R:$R,Trabajo!$E:$E,Trab_Sectores_productivos!DS$1,Trabajo!$C:$C,Trab_Sectores_productivos!$C14,Trabajo!$A:$A,Trab_Sectores_productivos!$A14),2)</f>
        <v>0.54</v>
      </c>
      <c r="AW14" s="340">
        <f>ROUND(SUMIFS(Trabajo!$R:$R,Trabajo!$E:$E,Trab_Sectores_productivos!DT$1,Trabajo!$C:$C,Trab_Sectores_productivos!$C14,Trabajo!$A:$A,Trab_Sectores_productivos!$A14),2)</f>
        <v>1</v>
      </c>
      <c r="AX14" s="341">
        <f>ROUND(SUMIFS(Trabajo!$S:$S,Trabajo!$E:$E,Trab_Sectores_productivos!DF$1,Trabajo!$C:$C,Trab_Sectores_productivos!$C14,Trabajo!$A:$A,Trab_Sectores_productivos!$A14),2)</f>
        <v>0.53</v>
      </c>
      <c r="AY14" s="341">
        <f>ROUND(SUMIFS(Trabajo!$S:$S,Trabajo!$E:$E,Trab_Sectores_productivos!DG$1,Trabajo!$C:$C,Trab_Sectores_productivos!$C14,Trabajo!$A:$A,Trab_Sectores_productivos!$A14),2)</f>
        <v>0.03</v>
      </c>
      <c r="AZ14" s="341">
        <f>ROUND(SUMIFS(Trabajo!$S:$S,Trabajo!$E:$E,Trab_Sectores_productivos!DH$1,Trabajo!$C:$C,Trab_Sectores_productivos!$C14,Trabajo!$A:$A,Trab_Sectores_productivos!$A14),2)</f>
        <v>0.11</v>
      </c>
      <c r="BA14" s="341">
        <f>ROUND(SUMIFS(Trabajo!$S:$S,Trabajo!$E:$E,Trab_Sectores_productivos!DI$1,Trabajo!$C:$C,Trab_Sectores_productivos!$C14,Trabajo!$A:$A,Trab_Sectores_productivos!$A14),2)</f>
        <v>0.15</v>
      </c>
      <c r="BB14" s="341">
        <f>ROUND(SUMIFS(Trabajo!$S:$S,Trabajo!$E:$E,Trab_Sectores_productivos!DJ$1,Trabajo!$C:$C,Trab_Sectores_productivos!$C14,Trabajo!$A:$A,Trab_Sectores_productivos!$A14),2)</f>
        <v>0.06</v>
      </c>
      <c r="BC14" s="341">
        <f>ROUND(SUMIFS(Trabajo!$S:$S,Trabajo!$E:$E,Trab_Sectores_productivos!DK$1,Trabajo!$C:$C,Trab_Sectores_productivos!$C14,Trabajo!$A:$A,Trab_Sectores_productivos!$A14),2)</f>
        <v>0.26</v>
      </c>
      <c r="BD14" s="341">
        <f>ROUND(SUMIFS(Trabajo!$S:$S,Trabajo!$E:$E,Trab_Sectores_productivos!DL$1,Trabajo!$C:$C,Trab_Sectores_productivos!$C14,Trabajo!$A:$A,Trab_Sectores_productivos!$A14),2)</f>
        <v>0.59</v>
      </c>
      <c r="BE14" s="341">
        <f>ROUND(SUMIFS(Trabajo!$S:$S,Trabajo!$E:$E,Trab_Sectores_productivos!DM$1,Trabajo!$C:$C,Trab_Sectores_productivos!$C14,Trabajo!$A:$A,Trab_Sectores_productivos!$A14),2)</f>
        <v>2.34</v>
      </c>
      <c r="BF14" s="341">
        <f>ROUND(SUMIFS(Trabajo!$S:$S,Trabajo!$E:$E,Trab_Sectores_productivos!DN$1,Trabajo!$C:$C,Trab_Sectores_productivos!$C14,Trabajo!$A:$A,Trab_Sectores_productivos!$A14),2)</f>
        <v>0.28999999999999998</v>
      </c>
      <c r="BG14" s="341">
        <f>ROUND(SUMIFS(Trabajo!$S:$S,Trabajo!$E:$E,Trab_Sectores_productivos!DO$1,Trabajo!$C:$C,Trab_Sectores_productivos!$C14,Trabajo!$A:$A,Trab_Sectores_productivos!$A14),2)</f>
        <v>0.28999999999999998</v>
      </c>
      <c r="BH14" s="341">
        <f>ROUND(SUMIFS(Trabajo!$S:$S,Trabajo!$E:$E,Trab_Sectores_productivos!DP$1,Trabajo!$C:$C,Trab_Sectores_productivos!$C14,Trabajo!$A:$A,Trab_Sectores_productivos!$A14),2)</f>
        <v>0.3</v>
      </c>
      <c r="BI14" s="341">
        <f>ROUND(SUMIFS(Trabajo!$S:$S,Trabajo!$E:$E,Trab_Sectores_productivos!DQ$1,Trabajo!$C:$C,Trab_Sectores_productivos!$C14,Trabajo!$A:$A,Trab_Sectores_productivos!$A14),2)</f>
        <v>0.11</v>
      </c>
      <c r="BJ14" s="341">
        <f>ROUND(SUMIFS(Trabajo!$S:$S,Trabajo!$E:$E,Trab_Sectores_productivos!DR$1,Trabajo!$C:$C,Trab_Sectores_productivos!$C14,Trabajo!$A:$A,Trab_Sectores_productivos!$A14),2)</f>
        <v>0.28999999999999998</v>
      </c>
      <c r="BK14" s="341">
        <f>ROUND(SUMIFS(Trabajo!$S:$S,Trabajo!$E:$E,Trab_Sectores_productivos!DS$1,Trabajo!$C:$C,Trab_Sectores_productivos!$C14,Trabajo!$A:$A,Trab_Sectores_productivos!$A14),2)</f>
        <v>0.03</v>
      </c>
      <c r="BL14" s="341">
        <f>ROUND(SUMIFS(Trabajo!$S:$S,Trabajo!$E:$E,Trab_Sectores_productivos!DT$1,Trabajo!$C:$C,Trab_Sectores_productivos!$C14,Trabajo!$A:$A,Trab_Sectores_productivos!$A14),2)</f>
        <v>0.06</v>
      </c>
      <c r="BM14" s="340">
        <f>ROUND(SUMIFS(Trabajo!$T:$T,Trabajo!$E:$E,Trab_Sectores_productivos!DF$1,Trabajo!$C:$C,Trab_Sectores_productivos!$C14,Trabajo!$A:$A,Trab_Sectores_productivos!$A14),2)</f>
        <v>0.09</v>
      </c>
      <c r="BN14" s="340">
        <f>ROUND(SUMIFS(Trabajo!$T:$T,Trabajo!$E:$E,Trab_Sectores_productivos!DG$1,Trabajo!$C:$C,Trab_Sectores_productivos!$C14,Trabajo!$A:$A,Trab_Sectores_productivos!$A14),2)</f>
        <v>0.01</v>
      </c>
      <c r="BO14" s="340">
        <f>ROUND(SUMIFS(Trabajo!$T:$T,Trabajo!$E:$E,Trab_Sectores_productivos!DH$1,Trabajo!$C:$C,Trab_Sectores_productivos!$C14,Trabajo!$A:$A,Trab_Sectores_productivos!$A14),2)</f>
        <v>0.02</v>
      </c>
      <c r="BP14" s="340">
        <f>ROUND(SUMIFS(Trabajo!$T:$T,Trabajo!$E:$E,Trab_Sectores_productivos!DI$1,Trabajo!$C:$C,Trab_Sectores_productivos!$C14,Trabajo!$A:$A,Trab_Sectores_productivos!$A14),2)</f>
        <v>0.03</v>
      </c>
      <c r="BQ14" s="340">
        <f>ROUND(SUMIFS(Trabajo!$T:$T,Trabajo!$E:$E,Trab_Sectores_productivos!DJ$1,Trabajo!$C:$C,Trab_Sectores_productivos!$C14,Trabajo!$A:$A,Trab_Sectores_productivos!$A14),2)</f>
        <v>0.01</v>
      </c>
      <c r="BR14" s="340">
        <f>ROUND(SUMIFS(Trabajo!$T:$T,Trabajo!$E:$E,Trab_Sectores_productivos!DK$1,Trabajo!$C:$C,Trab_Sectores_productivos!$C14,Trabajo!$A:$A,Trab_Sectores_productivos!$A14),2)</f>
        <v>0.05</v>
      </c>
      <c r="BS14" s="340">
        <f>ROUND(SUMIFS(Trabajo!$T:$T,Trabajo!$E:$E,Trab_Sectores_productivos!DL$1,Trabajo!$C:$C,Trab_Sectores_productivos!$C14,Trabajo!$A:$A,Trab_Sectores_productivos!$A14),2)</f>
        <v>0.1</v>
      </c>
      <c r="BT14" s="340">
        <f>ROUND(SUMIFS(Trabajo!$T:$T,Trabajo!$E:$E,Trab_Sectores_productivos!DM$1,Trabajo!$C:$C,Trab_Sectores_productivos!$C14,Trabajo!$A:$A,Trab_Sectores_productivos!$A14),2)</f>
        <v>0.41</v>
      </c>
      <c r="BU14" s="340">
        <f>ROUND(SUMIFS(Trabajo!$T:$T,Trabajo!$E:$E,Trab_Sectores_productivos!DN$1,Trabajo!$C:$C,Trab_Sectores_productivos!$C14,Trabajo!$A:$A,Trab_Sectores_productivos!$A14),2)</f>
        <v>0.05</v>
      </c>
      <c r="BV14" s="340">
        <f>ROUND(SUMIFS(Trabajo!$T:$T,Trabajo!$E:$E,Trab_Sectores_productivos!DO$1,Trabajo!$C:$C,Trab_Sectores_productivos!$C14,Trabajo!$A:$A,Trab_Sectores_productivos!$A14),2)</f>
        <v>0.05</v>
      </c>
      <c r="BW14" s="340">
        <f>ROUND(SUMIFS(Trabajo!$T:$T,Trabajo!$E:$E,Trab_Sectores_productivos!DP$1,Trabajo!$C:$C,Trab_Sectores_productivos!$C14,Trabajo!$A:$A,Trab_Sectores_productivos!$A14),2)</f>
        <v>0.05</v>
      </c>
      <c r="BX14" s="340">
        <f>ROUND(SUMIFS(Trabajo!$T:$T,Trabajo!$E:$E,Trab_Sectores_productivos!DQ$1,Trabajo!$C:$C,Trab_Sectores_productivos!$C14,Trabajo!$A:$A,Trab_Sectores_productivos!$A14),2)</f>
        <v>0.02</v>
      </c>
      <c r="BY14" s="340">
        <f>ROUND(SUMIFS(Trabajo!$T:$T,Trabajo!$E:$E,Trab_Sectores_productivos!DR$1,Trabajo!$C:$C,Trab_Sectores_productivos!$C14,Trabajo!$A:$A,Trab_Sectores_productivos!$A14),2)</f>
        <v>0.05</v>
      </c>
      <c r="BZ14" s="340">
        <f>ROUND(SUMIFS(Trabajo!$T:$T,Trabajo!$E:$E,Trab_Sectores_productivos!DS$1,Trabajo!$C:$C,Trab_Sectores_productivos!$C14,Trabajo!$A:$A,Trab_Sectores_productivos!$A14),2)</f>
        <v>0.01</v>
      </c>
      <c r="CA14" s="340">
        <f>ROUND(SUMIFS(Trabajo!$T:$T,Trabajo!$E:$E,Trab_Sectores_productivos!DT$1,Trabajo!$C:$C,Trab_Sectores_productivos!$C14,Trabajo!$A:$A,Trab_Sectores_productivos!$A14),2)</f>
        <v>0.01</v>
      </c>
      <c r="CB14" s="341">
        <f>ROUND(SUMIFS(Trabajo!$U:$U,Trabajo!$E:$E,Trab_Sectores_productivos!DF$1,Trabajo!$C:$C,Trab_Sectores_productivos!$C14,Trabajo!$A:$A,Trab_Sectores_productivos!$A14),2)</f>
        <v>18.53</v>
      </c>
      <c r="CC14" s="341">
        <f>ROUND(SUMIFS(Trabajo!$U:$U,Trabajo!$E:$E,Trab_Sectores_productivos!DG$1,Trabajo!$C:$C,Trab_Sectores_productivos!$C14,Trabajo!$A:$A,Trab_Sectores_productivos!$A14),2)</f>
        <v>1.2</v>
      </c>
      <c r="CD14" s="341">
        <f>ROUND(SUMIFS(Trabajo!$U:$U,Trabajo!$E:$E,Trab_Sectores_productivos!DH$1,Trabajo!$C:$C,Trab_Sectores_productivos!$C14,Trabajo!$A:$A,Trab_Sectores_productivos!$A14),2)</f>
        <v>3.69</v>
      </c>
      <c r="CE14" s="341">
        <f>ROUND(SUMIFS(Trabajo!$U:$U,Trabajo!$E:$E,Trab_Sectores_productivos!DI$1,Trabajo!$C:$C,Trab_Sectores_productivos!$C14,Trabajo!$A:$A,Trab_Sectores_productivos!$A14),2)</f>
        <v>5.22</v>
      </c>
      <c r="CF14" s="341">
        <f>ROUND(SUMIFS(Trabajo!$U:$U,Trabajo!$E:$E,Trab_Sectores_productivos!DJ$1,Trabajo!$C:$C,Trab_Sectores_productivos!$C14,Trabajo!$A:$A,Trab_Sectores_productivos!$A14),2)</f>
        <v>1.98</v>
      </c>
      <c r="CG14" s="341">
        <f>ROUND(SUMIFS(Trabajo!$U:$U,Trabajo!$E:$E,Trab_Sectores_productivos!DK$1,Trabajo!$C:$C,Trab_Sectores_productivos!$C14,Trabajo!$A:$A,Trab_Sectores_productivos!$A14),2)</f>
        <v>9.07</v>
      </c>
      <c r="CH14" s="341">
        <f>ROUND(SUMIFS(Trabajo!$U:$U,Trabajo!$E:$E,Trab_Sectores_productivos!DL$1,Trabajo!$C:$C,Trab_Sectores_productivos!$C14,Trabajo!$A:$A,Trab_Sectores_productivos!$A14),2)</f>
        <v>20.58</v>
      </c>
      <c r="CI14" s="341">
        <f>ROUND(SUMIFS(Trabajo!$U:$U,Trabajo!$E:$E,Trab_Sectores_productivos!DM$1,Trabajo!$C:$C,Trab_Sectores_productivos!$C14,Trabajo!$A:$A,Trab_Sectores_productivos!$A14),2)</f>
        <v>81.3</v>
      </c>
      <c r="CJ14" s="341">
        <f>ROUND(SUMIFS(Trabajo!$U:$U,Trabajo!$E:$E,Trab_Sectores_productivos!DN$1,Trabajo!$C:$C,Trab_Sectores_productivos!$C14,Trabajo!$A:$A,Trab_Sectores_productivos!$A14),2)</f>
        <v>9.93</v>
      </c>
      <c r="CK14" s="341">
        <f>ROUND(SUMIFS(Trabajo!$U:$U,Trabajo!$E:$E,Trab_Sectores_productivos!DO$1,Trabajo!$C:$C,Trab_Sectores_productivos!$C14,Trabajo!$A:$A,Trab_Sectores_productivos!$A14),2)</f>
        <v>10.16</v>
      </c>
      <c r="CL14" s="341">
        <f>ROUND(SUMIFS(Trabajo!$U:$U,Trabajo!$E:$E,Trab_Sectores_productivos!DP$1,Trabajo!$C:$C,Trab_Sectores_productivos!$C14,Trabajo!$A:$A,Trab_Sectores_productivos!$A14),2)</f>
        <v>10.56</v>
      </c>
      <c r="CM14" s="341">
        <f>ROUND(SUMIFS(Trabajo!$U:$U,Trabajo!$E:$E,Trab_Sectores_productivos!DQ$1,Trabajo!$C:$C,Trab_Sectores_productivos!$C14,Trabajo!$A:$A,Trab_Sectores_productivos!$A14),2)</f>
        <v>3.76</v>
      </c>
      <c r="CN14" s="341">
        <f>ROUND(SUMIFS(Trabajo!$U:$U,Trabajo!$E:$E,Trab_Sectores_productivos!DR$1,Trabajo!$C:$C,Trab_Sectores_productivos!$C14,Trabajo!$A:$A,Trab_Sectores_productivos!$A14),2)</f>
        <v>10.14</v>
      </c>
      <c r="CO14" s="341">
        <f>ROUND(SUMIFS(Trabajo!$U:$U,Trabajo!$E:$E,Trab_Sectores_productivos!DS$1,Trabajo!$C:$C,Trab_Sectores_productivos!$C14,Trabajo!$A:$A,Trab_Sectores_productivos!$A14),2)</f>
        <v>1.08</v>
      </c>
      <c r="CP14" s="341">
        <f>ROUND(SUMIFS(Trabajo!$U:$U,Trabajo!$E:$E,Trab_Sectores_productivos!DT$1,Trabajo!$C:$C,Trab_Sectores_productivos!$C14,Trabajo!$A:$A,Trab_Sectores_productivos!$A14),2)</f>
        <v>1.98</v>
      </c>
      <c r="CQ14" s="340">
        <f>ROUND(SUMIFS(Trabajo!$V:$V,Trabajo!$E:$E,Trab_Sectores_productivos!DF$1,Trabajo!$C:$C,Trab_Sectores_productivos!$C14,Trabajo!$A:$A,Trab_Sectores_productivos!$A14),2)</f>
        <v>1.71</v>
      </c>
      <c r="CR14" s="340">
        <f>ROUND(SUMIFS(Trabajo!$V:$V,Trabajo!$E:$E,Trab_Sectores_productivos!DG$1,Trabajo!$C:$C,Trab_Sectores_productivos!$C14,Trabajo!$A:$A,Trab_Sectores_productivos!$A14),2)</f>
        <v>0.11</v>
      </c>
      <c r="CS14" s="340">
        <f>ROUND(SUMIFS(Trabajo!$V:$V,Trabajo!$E:$E,Trab_Sectores_productivos!DH$1,Trabajo!$C:$C,Trab_Sectores_productivos!$C14,Trabajo!$A:$A,Trab_Sectores_productivos!$A14),2)</f>
        <v>0.34</v>
      </c>
      <c r="CT14" s="340">
        <f>ROUND(SUMIFS(Trabajo!$V:$V,Trabajo!$E:$E,Trab_Sectores_productivos!DI$1,Trabajo!$C:$C,Trab_Sectores_productivos!$C14,Trabajo!$A:$A,Trab_Sectores_productivos!$A14),2)</f>
        <v>0.48</v>
      </c>
      <c r="CU14" s="340">
        <f>ROUND(SUMIFS(Trabajo!$V:$V,Trabajo!$E:$E,Trab_Sectores_productivos!DJ$1,Trabajo!$C:$C,Trab_Sectores_productivos!$C14,Trabajo!$A:$A,Trab_Sectores_productivos!$A14),2)</f>
        <v>0.18</v>
      </c>
      <c r="CV14" s="340">
        <f>ROUND(SUMIFS(Trabajo!$V:$V,Trabajo!$E:$E,Trab_Sectores_productivos!DK$1,Trabajo!$C:$C,Trab_Sectores_productivos!$C14,Trabajo!$A:$A,Trab_Sectores_productivos!$A14),2)</f>
        <v>0.84</v>
      </c>
      <c r="CW14" s="340">
        <f>ROUND(SUMIFS(Trabajo!$V:$V,Trabajo!$E:$E,Trab_Sectores_productivos!DL$1,Trabajo!$C:$C,Trab_Sectores_productivos!$C14,Trabajo!$A:$A,Trab_Sectores_productivos!$A14),2)</f>
        <v>1.9</v>
      </c>
      <c r="CX14" s="340">
        <f>ROUND(SUMIFS(Trabajo!$V:$V,Trabajo!$E:$E,Trab_Sectores_productivos!DM$1,Trabajo!$C:$C,Trab_Sectores_productivos!$C14,Trabajo!$A:$A,Trab_Sectores_productivos!$A14),2)</f>
        <v>7.5</v>
      </c>
      <c r="CY14" s="340">
        <f>ROUND(SUMIFS(Trabajo!$V:$V,Trabajo!$E:$E,Trab_Sectores_productivos!DN$1,Trabajo!$C:$C,Trab_Sectores_productivos!$C14,Trabajo!$A:$A,Trab_Sectores_productivos!$A14),2)</f>
        <v>0.92</v>
      </c>
      <c r="CZ14" s="340">
        <f>ROUND(SUMIFS(Trabajo!$V:$V,Trabajo!$E:$E,Trab_Sectores_productivos!DO$1,Trabajo!$C:$C,Trab_Sectores_productivos!$C14,Trabajo!$A:$A,Trab_Sectores_productivos!$A14),2)</f>
        <v>0.94</v>
      </c>
      <c r="DA14" s="340">
        <f>ROUND(SUMIFS(Trabajo!$V:$V,Trabajo!$E:$E,Trab_Sectores_productivos!DP$1,Trabajo!$C:$C,Trab_Sectores_productivos!$C14,Trabajo!$A:$A,Trab_Sectores_productivos!$A14),2)</f>
        <v>0.97</v>
      </c>
      <c r="DB14" s="340">
        <f>ROUND(SUMIFS(Trabajo!$V:$V,Trabajo!$E:$E,Trab_Sectores_productivos!DQ$1,Trabajo!$C:$C,Trab_Sectores_productivos!$C14,Trabajo!$A:$A,Trab_Sectores_productivos!$A14),2)</f>
        <v>0.35</v>
      </c>
      <c r="DC14" s="340">
        <f>ROUND(SUMIFS(Trabajo!$V:$V,Trabajo!$E:$E,Trab_Sectores_productivos!DR$1,Trabajo!$C:$C,Trab_Sectores_productivos!$C14,Trabajo!$A:$A,Trab_Sectores_productivos!$A14),2)</f>
        <v>0.94</v>
      </c>
      <c r="DD14" s="340">
        <f>ROUND(SUMIFS(Trabajo!$V:$V,Trabajo!$E:$E,Trab_Sectores_productivos!DS$1,Trabajo!$C:$C,Trab_Sectores_productivos!$C14,Trabajo!$A:$A,Trab_Sectores_productivos!$A14),2)</f>
        <v>0.1</v>
      </c>
      <c r="DE14" s="340">
        <f>ROUND(SUMIFS(Trabajo!$V:$V,Trabajo!$E:$E,Trab_Sectores_productivos!DT$1,Trabajo!$C:$C,Trab_Sectores_productivos!$C14,Trabajo!$A:$A,Trab_Sectores_productivos!$A14),2)</f>
        <v>0.18</v>
      </c>
      <c r="DF14" s="343" t="s">
        <v>518</v>
      </c>
      <c r="DG14" s="343" t="s">
        <v>519</v>
      </c>
      <c r="DH14" s="343" t="s">
        <v>520</v>
      </c>
      <c r="DI14" s="343" t="s">
        <v>521</v>
      </c>
      <c r="DJ14" s="343" t="s">
        <v>522</v>
      </c>
      <c r="DK14" s="343" t="s">
        <v>523</v>
      </c>
      <c r="DL14" s="343" t="s">
        <v>524</v>
      </c>
      <c r="DM14" s="343" t="s">
        <v>525</v>
      </c>
      <c r="DN14" s="343" t="s">
        <v>526</v>
      </c>
      <c r="DO14" s="343" t="s">
        <v>527</v>
      </c>
      <c r="DP14" s="343" t="s">
        <v>528</v>
      </c>
      <c r="DQ14" s="343" t="s">
        <v>529</v>
      </c>
      <c r="DR14" s="343" t="s">
        <v>530</v>
      </c>
      <c r="DS14" s="343" t="s">
        <v>531</v>
      </c>
      <c r="DT14" s="343" t="s">
        <v>532</v>
      </c>
    </row>
    <row r="15" spans="1:124">
      <c r="A15" s="137">
        <v>2014</v>
      </c>
      <c r="B15" s="137">
        <v>2</v>
      </c>
      <c r="C15" s="137" t="s">
        <v>120</v>
      </c>
      <c r="D15" s="137">
        <f>ROUND(SUMIFS(Trabajo!$W:$W,Trabajo!$E:$E,Trab_Sectores_productivos!DF$1,Trabajo!$C:$C,Trab_Sectores_productivos!$C15,Trabajo!$A:$A,Trab_Sectores_productivos!$A15),2)</f>
        <v>65.06</v>
      </c>
      <c r="E15" s="340">
        <f>ROUND(SUMIFS(Trabajo!$P:$P,Trabajo!$E:$E,Trab_Sectores_productivos!DF$1,Trabajo!$C:$C,Trab_Sectores_productivos!$C15,Trabajo!$A:$A,Trab_Sectores_productivos!$A15),2)</f>
        <v>23.6</v>
      </c>
      <c r="F15" s="340">
        <f>ROUND(SUMIFS(Trabajo!$P:$P,Trabajo!$E:$E,Trab_Sectores_productivos!DG$1,Trabajo!$C:$C,Trab_Sectores_productivos!$C15,Trabajo!$A:$A,Trab_Sectores_productivos!$A15),2)</f>
        <v>1.45</v>
      </c>
      <c r="G15" s="340">
        <f>ROUND(SUMIFS(Trabajo!$P:$P,Trabajo!$E:$E,Trab_Sectores_productivos!DH$1,Trabajo!$C:$C,Trab_Sectores_productivos!$C15,Trabajo!$A:$A,Trab_Sectores_productivos!$A15),2)</f>
        <v>4.74</v>
      </c>
      <c r="H15" s="340">
        <f>ROUND(SUMIFS(Trabajo!$P:$P,Trabajo!$E:$E,Trab_Sectores_productivos!DI$1,Trabajo!$C:$C,Trab_Sectores_productivos!$C15,Trabajo!$A:$A,Trab_Sectores_productivos!$A15),2)</f>
        <v>5.91</v>
      </c>
      <c r="I15" s="340">
        <f>ROUND(SUMIFS(Trabajo!$P:$P,Trabajo!$E:$E,Trab_Sectores_productivos!DJ$1,Trabajo!$C:$C,Trab_Sectores_productivos!$C15,Trabajo!$A:$A,Trab_Sectores_productivos!$A15),2)</f>
        <v>2.67</v>
      </c>
      <c r="J15" s="340">
        <f>ROUND(SUMIFS(Trabajo!$P:$P,Trabajo!$E:$E,Trab_Sectores_productivos!DK$1,Trabajo!$C:$C,Trab_Sectores_productivos!$C15,Trabajo!$A:$A,Trab_Sectores_productivos!$A15),2)</f>
        <v>12.05</v>
      </c>
      <c r="K15" s="340">
        <f>ROUND(SUMIFS(Trabajo!$P:$P,Trabajo!$E:$E,Trab_Sectores_productivos!DL$1,Trabajo!$C:$C,Trab_Sectores_productivos!$C15,Trabajo!$A:$A,Trab_Sectores_productivos!$A15),2)</f>
        <v>24.73</v>
      </c>
      <c r="L15" s="340">
        <f>ROUND(SUMIFS(Trabajo!$P:$P,Trabajo!$E:$E,Trab_Sectores_productivos!DM$1,Trabajo!$C:$C,Trab_Sectores_productivos!$C15,Trabajo!$A:$A,Trab_Sectores_productivos!$A15),2)</f>
        <v>106.48</v>
      </c>
      <c r="M15" s="340">
        <f>ROUND(SUMIFS(Trabajo!$P:$P,Trabajo!$E:$E,Trab_Sectores_productivos!DN$1,Trabajo!$C:$C,Trab_Sectores_productivos!$C15,Trabajo!$A:$A,Trab_Sectores_productivos!$A15),2)</f>
        <v>12.19</v>
      </c>
      <c r="N15" s="340">
        <f>ROUND(SUMIFS(Trabajo!$P:$P,Trabajo!$E:$E,Trab_Sectores_productivos!DO$1,Trabajo!$C:$C,Trab_Sectores_productivos!$C15,Trabajo!$A:$A,Trab_Sectores_productivos!$A15),2)</f>
        <v>13.3</v>
      </c>
      <c r="O15" s="340">
        <f>ROUND(SUMIFS(Trabajo!$P:$P,Trabajo!$E:$E,Trab_Sectores_productivos!DP$1,Trabajo!$C:$C,Trab_Sectores_productivos!$C15,Trabajo!$A:$A,Trab_Sectores_productivos!$A15),2)</f>
        <v>13.83</v>
      </c>
      <c r="P15" s="340">
        <f>ROUND(SUMIFS(Trabajo!$P:$P,Trabajo!$E:$E,Trab_Sectores_productivos!DQ$1,Trabajo!$C:$C,Trab_Sectores_productivos!$C15,Trabajo!$A:$A,Trab_Sectores_productivos!$A15),2)</f>
        <v>4.8099999999999996</v>
      </c>
      <c r="Q15" s="340">
        <f>ROUND(SUMIFS(Trabajo!$P:$P,Trabajo!$E:$E,Trab_Sectores_productivos!DR$1,Trabajo!$C:$C,Trab_Sectores_productivos!$C15,Trabajo!$A:$A,Trab_Sectores_productivos!$A15),2)</f>
        <v>12.57</v>
      </c>
      <c r="R15" s="340">
        <f>ROUND(SUMIFS(Trabajo!$P:$P,Trabajo!$E:$E,Trab_Sectores_productivos!DS$1,Trabajo!$C:$C,Trab_Sectores_productivos!$C15,Trabajo!$A:$A,Trab_Sectores_productivos!$A15),2)</f>
        <v>1.7</v>
      </c>
      <c r="S15" s="340">
        <f>ROUND(SUMIFS(Trabajo!$P:$P,Trabajo!$E:$E,Trab_Sectores_productivos!DT$1,Trabajo!$C:$C,Trab_Sectores_productivos!$C15,Trabajo!$A:$A,Trab_Sectores_productivos!$A15),2)</f>
        <v>2.62</v>
      </c>
      <c r="T15" s="341">
        <f>ROUND(SUMIFS(Trabajo!$Q:$Q,Trabajo!$E:$E,Trab_Sectores_productivos!DF$1,Trabajo!$C:$C,Trab_Sectores_productivos!$C15,Trabajo!$A:$A,Trab_Sectores_productivos!$A15),2)</f>
        <v>11.93</v>
      </c>
      <c r="U15" s="341">
        <f>ROUND(SUMIFS(Trabajo!$Q:$Q,Trabajo!$E:$E,Trab_Sectores_productivos!DG$1,Trabajo!$C:$C,Trab_Sectores_productivos!$C15,Trabajo!$A:$A,Trab_Sectores_productivos!$A15),2)</f>
        <v>0.73</v>
      </c>
      <c r="V15" s="341">
        <f>ROUND(SUMIFS(Trabajo!$Q:$Q,Trabajo!$E:$E,Trab_Sectores_productivos!DH$1,Trabajo!$C:$C,Trab_Sectores_productivos!$C15,Trabajo!$A:$A,Trab_Sectores_productivos!$A15),2)</f>
        <v>2.4</v>
      </c>
      <c r="W15" s="341">
        <f>ROUND(SUMIFS(Trabajo!$Q:$Q,Trabajo!$E:$E,Trab_Sectores_productivos!DI$1,Trabajo!$C:$C,Trab_Sectores_productivos!$C15,Trabajo!$A:$A,Trab_Sectores_productivos!$A15),2)</f>
        <v>2.99</v>
      </c>
      <c r="X15" s="341">
        <f>ROUND(SUMIFS(Trabajo!$Q:$Q,Trabajo!$E:$E,Trab_Sectores_productivos!DJ$1,Trabajo!$C:$C,Trab_Sectores_productivos!$C15,Trabajo!$A:$A,Trab_Sectores_productivos!$A15),2)</f>
        <v>1.35</v>
      </c>
      <c r="Y15" s="341">
        <f>ROUND(SUMIFS(Trabajo!$Q:$Q,Trabajo!$E:$E,Trab_Sectores_productivos!DK$1,Trabajo!$C:$C,Trab_Sectores_productivos!$C15,Trabajo!$A:$A,Trab_Sectores_productivos!$A15),2)</f>
        <v>6.09</v>
      </c>
      <c r="Z15" s="341">
        <f>ROUND(SUMIFS(Trabajo!$Q:$Q,Trabajo!$E:$E,Trab_Sectores_productivos!DL$1,Trabajo!$C:$C,Trab_Sectores_productivos!$C15,Trabajo!$A:$A,Trab_Sectores_productivos!$A15),2)</f>
        <v>12.5</v>
      </c>
      <c r="AA15" s="341">
        <f>ROUND(SUMIFS(Trabajo!$Q:$Q,Trabajo!$E:$E,Trab_Sectores_productivos!DM$1,Trabajo!$C:$C,Trab_Sectores_productivos!$C15,Trabajo!$A:$A,Trab_Sectores_productivos!$A15),2)</f>
        <v>53.83</v>
      </c>
      <c r="AB15" s="341">
        <f>ROUND(SUMIFS(Trabajo!$Q:$Q,Trabajo!$E:$E,Trab_Sectores_productivos!DN$1,Trabajo!$C:$C,Trab_Sectores_productivos!$C15,Trabajo!$A:$A,Trab_Sectores_productivos!$A15),2)</f>
        <v>6.17</v>
      </c>
      <c r="AC15" s="341">
        <f>ROUND(SUMIFS(Trabajo!$Q:$Q,Trabajo!$E:$E,Trab_Sectores_productivos!DO$1,Trabajo!$C:$C,Trab_Sectores_productivos!$C15,Trabajo!$A:$A,Trab_Sectores_productivos!$A15),2)</f>
        <v>6.73</v>
      </c>
      <c r="AD15" s="341">
        <f>ROUND(SUMIFS(Trabajo!$Q:$Q,Trabajo!$E:$E,Trab_Sectores_productivos!DP$1,Trabajo!$C:$C,Trab_Sectores_productivos!$C15,Trabajo!$A:$A,Trab_Sectores_productivos!$A15),2)</f>
        <v>6.99</v>
      </c>
      <c r="AE15" s="341">
        <f>ROUND(SUMIFS(Trabajo!$Q:$Q,Trabajo!$E:$E,Trab_Sectores_productivos!DQ$1,Trabajo!$C:$C,Trab_Sectores_productivos!$C15,Trabajo!$A:$A,Trab_Sectores_productivos!$A15),2)</f>
        <v>2.4300000000000002</v>
      </c>
      <c r="AF15" s="341">
        <f>ROUND(SUMIFS(Trabajo!$Q:$Q,Trabajo!$E:$E,Trab_Sectores_productivos!DR$1,Trabajo!$C:$C,Trab_Sectores_productivos!$C15,Trabajo!$A:$A,Trab_Sectores_productivos!$A15),2)</f>
        <v>6.36</v>
      </c>
      <c r="AG15" s="341">
        <f>ROUND(SUMIFS(Trabajo!$Q:$Q,Trabajo!$E:$E,Trab_Sectores_productivos!DS$1,Trabajo!$C:$C,Trab_Sectores_productivos!$C15,Trabajo!$A:$A,Trab_Sectores_productivos!$A15),2)</f>
        <v>0.86</v>
      </c>
      <c r="AH15" s="341">
        <f>ROUND(SUMIFS(Trabajo!$Q:$Q,Trabajo!$E:$E,Trab_Sectores_productivos!DT$1,Trabajo!$C:$C,Trab_Sectores_productivos!$C15,Trabajo!$A:$A,Trab_Sectores_productivos!$A15),2)</f>
        <v>1.32</v>
      </c>
      <c r="AI15" s="340">
        <f>ROUND(SUMIFS(Trabajo!$R:$R,Trabajo!$E:$E,Trab_Sectores_productivos!DF$1,Trabajo!$C:$C,Trab_Sectores_productivos!$C15,Trabajo!$A:$A,Trab_Sectores_productivos!$A15),2)</f>
        <v>9.14</v>
      </c>
      <c r="AJ15" s="340">
        <f>ROUND(SUMIFS(Trabajo!$R:$R,Trabajo!$E:$E,Trab_Sectores_productivos!DG$1,Trabajo!$C:$C,Trab_Sectores_productivos!$C15,Trabajo!$A:$A,Trab_Sectores_productivos!$A15),2)</f>
        <v>0.56000000000000005</v>
      </c>
      <c r="AK15" s="340">
        <f>ROUND(SUMIFS(Trabajo!$R:$R,Trabajo!$E:$E,Trab_Sectores_productivos!DH$1,Trabajo!$C:$C,Trab_Sectores_productivos!$C15,Trabajo!$A:$A,Trab_Sectores_productivos!$A15),2)</f>
        <v>1.84</v>
      </c>
      <c r="AL15" s="340">
        <f>ROUND(SUMIFS(Trabajo!$R:$R,Trabajo!$E:$E,Trab_Sectores_productivos!DI$1,Trabajo!$C:$C,Trab_Sectores_productivos!$C15,Trabajo!$A:$A,Trab_Sectores_productivos!$A15),2)</f>
        <v>2.29</v>
      </c>
      <c r="AM15" s="340">
        <f>ROUND(SUMIFS(Trabajo!$R:$R,Trabajo!$E:$E,Trab_Sectores_productivos!DJ$1,Trabajo!$C:$C,Trab_Sectores_productivos!$C15,Trabajo!$A:$A,Trab_Sectores_productivos!$A15),2)</f>
        <v>1.03</v>
      </c>
      <c r="AN15" s="340">
        <f>ROUND(SUMIFS(Trabajo!$R:$R,Trabajo!$E:$E,Trab_Sectores_productivos!DK$1,Trabajo!$C:$C,Trab_Sectores_productivos!$C15,Trabajo!$A:$A,Trab_Sectores_productivos!$A15),2)</f>
        <v>4.67</v>
      </c>
      <c r="AO15" s="340">
        <f>ROUND(SUMIFS(Trabajo!$R:$R,Trabajo!$E:$E,Trab_Sectores_productivos!DL$1,Trabajo!$C:$C,Trab_Sectores_productivos!$C15,Trabajo!$A:$A,Trab_Sectores_productivos!$A15),2)</f>
        <v>9.57</v>
      </c>
      <c r="AP15" s="340">
        <f>ROUND(SUMIFS(Trabajo!$R:$R,Trabajo!$E:$E,Trab_Sectores_productivos!DM$1,Trabajo!$C:$C,Trab_Sectores_productivos!$C15,Trabajo!$A:$A,Trab_Sectores_productivos!$A15),2)</f>
        <v>41.22</v>
      </c>
      <c r="AQ15" s="340">
        <f>ROUND(SUMIFS(Trabajo!$R:$R,Trabajo!$E:$E,Trab_Sectores_productivos!DN$1,Trabajo!$C:$C,Trab_Sectores_productivos!$C15,Trabajo!$A:$A,Trab_Sectores_productivos!$A15),2)</f>
        <v>4.72</v>
      </c>
      <c r="AR15" s="340">
        <f>ROUND(SUMIFS(Trabajo!$R:$R,Trabajo!$E:$E,Trab_Sectores_productivos!DO$1,Trabajo!$C:$C,Trab_Sectores_productivos!$C15,Trabajo!$A:$A,Trab_Sectores_productivos!$A15),2)</f>
        <v>5.15</v>
      </c>
      <c r="AS15" s="340">
        <f>ROUND(SUMIFS(Trabajo!$R:$R,Trabajo!$E:$E,Trab_Sectores_productivos!DP$1,Trabajo!$C:$C,Trab_Sectores_productivos!$C15,Trabajo!$A:$A,Trab_Sectores_productivos!$A15),2)</f>
        <v>5.35</v>
      </c>
      <c r="AT15" s="340">
        <f>ROUND(SUMIFS(Trabajo!$R:$R,Trabajo!$E:$E,Trab_Sectores_productivos!DQ$1,Trabajo!$C:$C,Trab_Sectores_productivos!$C15,Trabajo!$A:$A,Trab_Sectores_productivos!$A15),2)</f>
        <v>1.86</v>
      </c>
      <c r="AU15" s="340">
        <f>ROUND(SUMIFS(Trabajo!$R:$R,Trabajo!$E:$E,Trab_Sectores_productivos!DR$1,Trabajo!$C:$C,Trab_Sectores_productivos!$C15,Trabajo!$A:$A,Trab_Sectores_productivos!$A15),2)</f>
        <v>4.87</v>
      </c>
      <c r="AV15" s="340">
        <f>ROUND(SUMIFS(Trabajo!$R:$R,Trabajo!$E:$E,Trab_Sectores_productivos!DS$1,Trabajo!$C:$C,Trab_Sectores_productivos!$C15,Trabajo!$A:$A,Trab_Sectores_productivos!$A15),2)</f>
        <v>0.66</v>
      </c>
      <c r="AW15" s="340">
        <f>ROUND(SUMIFS(Trabajo!$R:$R,Trabajo!$E:$E,Trab_Sectores_productivos!DT$1,Trabajo!$C:$C,Trab_Sectores_productivos!$C15,Trabajo!$A:$A,Trab_Sectores_productivos!$A15),2)</f>
        <v>1.01</v>
      </c>
      <c r="AX15" s="341">
        <f>ROUND(SUMIFS(Trabajo!$S:$S,Trabajo!$E:$E,Trab_Sectores_productivos!DF$1,Trabajo!$C:$C,Trab_Sectores_productivos!$C15,Trabajo!$A:$A,Trab_Sectores_productivos!$A15),2)</f>
        <v>0.52</v>
      </c>
      <c r="AY15" s="341">
        <f>ROUND(SUMIFS(Trabajo!$S:$S,Trabajo!$E:$E,Trab_Sectores_productivos!DG$1,Trabajo!$C:$C,Trab_Sectores_productivos!$C15,Trabajo!$A:$A,Trab_Sectores_productivos!$A15),2)</f>
        <v>0.03</v>
      </c>
      <c r="AZ15" s="341">
        <f>ROUND(SUMIFS(Trabajo!$S:$S,Trabajo!$E:$E,Trab_Sectores_productivos!DH$1,Trabajo!$C:$C,Trab_Sectores_productivos!$C15,Trabajo!$A:$A,Trab_Sectores_productivos!$A15),2)</f>
        <v>0.1</v>
      </c>
      <c r="BA15" s="341">
        <f>ROUND(SUMIFS(Trabajo!$S:$S,Trabajo!$E:$E,Trab_Sectores_productivos!DI$1,Trabajo!$C:$C,Trab_Sectores_productivos!$C15,Trabajo!$A:$A,Trab_Sectores_productivos!$A15),2)</f>
        <v>0.13</v>
      </c>
      <c r="BB15" s="341">
        <f>ROUND(SUMIFS(Trabajo!$S:$S,Trabajo!$E:$E,Trab_Sectores_productivos!DJ$1,Trabajo!$C:$C,Trab_Sectores_productivos!$C15,Trabajo!$A:$A,Trab_Sectores_productivos!$A15),2)</f>
        <v>0.06</v>
      </c>
      <c r="BC15" s="341">
        <f>ROUND(SUMIFS(Trabajo!$S:$S,Trabajo!$E:$E,Trab_Sectores_productivos!DK$1,Trabajo!$C:$C,Trab_Sectores_productivos!$C15,Trabajo!$A:$A,Trab_Sectores_productivos!$A15),2)</f>
        <v>0.27</v>
      </c>
      <c r="BD15" s="341">
        <f>ROUND(SUMIFS(Trabajo!$S:$S,Trabajo!$E:$E,Trab_Sectores_productivos!DL$1,Trabajo!$C:$C,Trab_Sectores_productivos!$C15,Trabajo!$A:$A,Trab_Sectores_productivos!$A15),2)</f>
        <v>0.55000000000000004</v>
      </c>
      <c r="BE15" s="341">
        <f>ROUND(SUMIFS(Trabajo!$S:$S,Trabajo!$E:$E,Trab_Sectores_productivos!DM$1,Trabajo!$C:$C,Trab_Sectores_productivos!$C15,Trabajo!$A:$A,Trab_Sectores_productivos!$A15),2)</f>
        <v>2.35</v>
      </c>
      <c r="BF15" s="341">
        <f>ROUND(SUMIFS(Trabajo!$S:$S,Trabajo!$E:$E,Trab_Sectores_productivos!DN$1,Trabajo!$C:$C,Trab_Sectores_productivos!$C15,Trabajo!$A:$A,Trab_Sectores_productivos!$A15),2)</f>
        <v>0.27</v>
      </c>
      <c r="BG15" s="341">
        <f>ROUND(SUMIFS(Trabajo!$S:$S,Trabajo!$E:$E,Trab_Sectores_productivos!DO$1,Trabajo!$C:$C,Trab_Sectores_productivos!$C15,Trabajo!$A:$A,Trab_Sectores_productivos!$A15),2)</f>
        <v>0.28999999999999998</v>
      </c>
      <c r="BH15" s="341">
        <f>ROUND(SUMIFS(Trabajo!$S:$S,Trabajo!$E:$E,Trab_Sectores_productivos!DP$1,Trabajo!$C:$C,Trab_Sectores_productivos!$C15,Trabajo!$A:$A,Trab_Sectores_productivos!$A15),2)</f>
        <v>0.31</v>
      </c>
      <c r="BI15" s="341">
        <f>ROUND(SUMIFS(Trabajo!$S:$S,Trabajo!$E:$E,Trab_Sectores_productivos!DQ$1,Trabajo!$C:$C,Trab_Sectores_productivos!$C15,Trabajo!$A:$A,Trab_Sectores_productivos!$A15),2)</f>
        <v>0.11</v>
      </c>
      <c r="BJ15" s="341">
        <f>ROUND(SUMIFS(Trabajo!$S:$S,Trabajo!$E:$E,Trab_Sectores_productivos!DR$1,Trabajo!$C:$C,Trab_Sectores_productivos!$C15,Trabajo!$A:$A,Trab_Sectores_productivos!$A15),2)</f>
        <v>0.28000000000000003</v>
      </c>
      <c r="BK15" s="341">
        <f>ROUND(SUMIFS(Trabajo!$S:$S,Trabajo!$E:$E,Trab_Sectores_productivos!DS$1,Trabajo!$C:$C,Trab_Sectores_productivos!$C15,Trabajo!$A:$A,Trab_Sectores_productivos!$A15),2)</f>
        <v>0.04</v>
      </c>
      <c r="BL15" s="341">
        <f>ROUND(SUMIFS(Trabajo!$S:$S,Trabajo!$E:$E,Trab_Sectores_productivos!DT$1,Trabajo!$C:$C,Trab_Sectores_productivos!$C15,Trabajo!$A:$A,Trab_Sectores_productivos!$A15),2)</f>
        <v>0.06</v>
      </c>
      <c r="BM15" s="340">
        <f>ROUND(SUMIFS(Trabajo!$T:$T,Trabajo!$E:$E,Trab_Sectores_productivos!DF$1,Trabajo!$C:$C,Trab_Sectores_productivos!$C15,Trabajo!$A:$A,Trab_Sectores_productivos!$A15),2)</f>
        <v>0.09</v>
      </c>
      <c r="BN15" s="340">
        <f>ROUND(SUMIFS(Trabajo!$T:$T,Trabajo!$E:$E,Trab_Sectores_productivos!DG$1,Trabajo!$C:$C,Trab_Sectores_productivos!$C15,Trabajo!$A:$A,Trab_Sectores_productivos!$A15),2)</f>
        <v>0.01</v>
      </c>
      <c r="BO15" s="340">
        <f>ROUND(SUMIFS(Trabajo!$T:$T,Trabajo!$E:$E,Trab_Sectores_productivos!DH$1,Trabajo!$C:$C,Trab_Sectores_productivos!$C15,Trabajo!$A:$A,Trab_Sectores_productivos!$A15),2)</f>
        <v>0.02</v>
      </c>
      <c r="BP15" s="340">
        <f>ROUND(SUMIFS(Trabajo!$T:$T,Trabajo!$E:$E,Trab_Sectores_productivos!DI$1,Trabajo!$C:$C,Trab_Sectores_productivos!$C15,Trabajo!$A:$A,Trab_Sectores_productivos!$A15),2)</f>
        <v>0.02</v>
      </c>
      <c r="BQ15" s="340">
        <f>ROUND(SUMIFS(Trabajo!$T:$T,Trabajo!$E:$E,Trab_Sectores_productivos!DJ$1,Trabajo!$C:$C,Trab_Sectores_productivos!$C15,Trabajo!$A:$A,Trab_Sectores_productivos!$A15),2)</f>
        <v>0.01</v>
      </c>
      <c r="BR15" s="340">
        <f>ROUND(SUMIFS(Trabajo!$T:$T,Trabajo!$E:$E,Trab_Sectores_productivos!DK$1,Trabajo!$C:$C,Trab_Sectores_productivos!$C15,Trabajo!$A:$A,Trab_Sectores_productivos!$A15),2)</f>
        <v>0.05</v>
      </c>
      <c r="BS15" s="340">
        <f>ROUND(SUMIFS(Trabajo!$T:$T,Trabajo!$E:$E,Trab_Sectores_productivos!DL$1,Trabajo!$C:$C,Trab_Sectores_productivos!$C15,Trabajo!$A:$A,Trab_Sectores_productivos!$A15),2)</f>
        <v>0.1</v>
      </c>
      <c r="BT15" s="340">
        <f>ROUND(SUMIFS(Trabajo!$T:$T,Trabajo!$E:$E,Trab_Sectores_productivos!DM$1,Trabajo!$C:$C,Trab_Sectores_productivos!$C15,Trabajo!$A:$A,Trab_Sectores_productivos!$A15),2)</f>
        <v>0.41</v>
      </c>
      <c r="BU15" s="340">
        <f>ROUND(SUMIFS(Trabajo!$T:$T,Trabajo!$E:$E,Trab_Sectores_productivos!DN$1,Trabajo!$C:$C,Trab_Sectores_productivos!$C15,Trabajo!$A:$A,Trab_Sectores_productivos!$A15),2)</f>
        <v>0.05</v>
      </c>
      <c r="BV15" s="340">
        <f>ROUND(SUMIFS(Trabajo!$T:$T,Trabajo!$E:$E,Trab_Sectores_productivos!DO$1,Trabajo!$C:$C,Trab_Sectores_productivos!$C15,Trabajo!$A:$A,Trab_Sectores_productivos!$A15),2)</f>
        <v>0.05</v>
      </c>
      <c r="BW15" s="340">
        <f>ROUND(SUMIFS(Trabajo!$T:$T,Trabajo!$E:$E,Trab_Sectores_productivos!DP$1,Trabajo!$C:$C,Trab_Sectores_productivos!$C15,Trabajo!$A:$A,Trab_Sectores_productivos!$A15),2)</f>
        <v>0.05</v>
      </c>
      <c r="BX15" s="340">
        <f>ROUND(SUMIFS(Trabajo!$T:$T,Trabajo!$E:$E,Trab_Sectores_productivos!DQ$1,Trabajo!$C:$C,Trab_Sectores_productivos!$C15,Trabajo!$A:$A,Trab_Sectores_productivos!$A15),2)</f>
        <v>0.02</v>
      </c>
      <c r="BY15" s="340">
        <f>ROUND(SUMIFS(Trabajo!$T:$T,Trabajo!$E:$E,Trab_Sectores_productivos!DR$1,Trabajo!$C:$C,Trab_Sectores_productivos!$C15,Trabajo!$A:$A,Trab_Sectores_productivos!$A15),2)</f>
        <v>0.05</v>
      </c>
      <c r="BZ15" s="340">
        <f>ROUND(SUMIFS(Trabajo!$T:$T,Trabajo!$E:$E,Trab_Sectores_productivos!DS$1,Trabajo!$C:$C,Trab_Sectores_productivos!$C15,Trabajo!$A:$A,Trab_Sectores_productivos!$A15),2)</f>
        <v>0.01</v>
      </c>
      <c r="CA15" s="340">
        <f>ROUND(SUMIFS(Trabajo!$T:$T,Trabajo!$E:$E,Trab_Sectores_productivos!DT$1,Trabajo!$C:$C,Trab_Sectores_productivos!$C15,Trabajo!$A:$A,Trab_Sectores_productivos!$A15),2)</f>
        <v>0.01</v>
      </c>
      <c r="CB15" s="341">
        <f>ROUND(SUMIFS(Trabajo!$U:$U,Trabajo!$E:$E,Trab_Sectores_productivos!DF$1,Trabajo!$C:$C,Trab_Sectores_productivos!$C15,Trabajo!$A:$A,Trab_Sectores_productivos!$A15),2)</f>
        <v>18.11</v>
      </c>
      <c r="CC15" s="341">
        <f>ROUND(SUMIFS(Trabajo!$U:$U,Trabajo!$E:$E,Trab_Sectores_productivos!DG$1,Trabajo!$C:$C,Trab_Sectores_productivos!$C15,Trabajo!$A:$A,Trab_Sectores_productivos!$A15),2)</f>
        <v>1.1100000000000001</v>
      </c>
      <c r="CD15" s="341">
        <f>ROUND(SUMIFS(Trabajo!$U:$U,Trabajo!$E:$E,Trab_Sectores_productivos!DH$1,Trabajo!$C:$C,Trab_Sectores_productivos!$C15,Trabajo!$A:$A,Trab_Sectores_productivos!$A15),2)</f>
        <v>3.64</v>
      </c>
      <c r="CE15" s="341">
        <f>ROUND(SUMIFS(Trabajo!$U:$U,Trabajo!$E:$E,Trab_Sectores_productivos!DI$1,Trabajo!$C:$C,Trab_Sectores_productivos!$C15,Trabajo!$A:$A,Trab_Sectores_productivos!$A15),2)</f>
        <v>4.54</v>
      </c>
      <c r="CF15" s="341">
        <f>ROUND(SUMIFS(Trabajo!$U:$U,Trabajo!$E:$E,Trab_Sectores_productivos!DJ$1,Trabajo!$C:$C,Trab_Sectores_productivos!$C15,Trabajo!$A:$A,Trab_Sectores_productivos!$A15),2)</f>
        <v>2.0499999999999998</v>
      </c>
      <c r="CG15" s="341">
        <f>ROUND(SUMIFS(Trabajo!$U:$U,Trabajo!$E:$E,Trab_Sectores_productivos!DK$1,Trabajo!$C:$C,Trab_Sectores_productivos!$C15,Trabajo!$A:$A,Trab_Sectores_productivos!$A15),2)</f>
        <v>9.25</v>
      </c>
      <c r="CH15" s="341">
        <f>ROUND(SUMIFS(Trabajo!$U:$U,Trabajo!$E:$E,Trab_Sectores_productivos!DL$1,Trabajo!$C:$C,Trab_Sectores_productivos!$C15,Trabajo!$A:$A,Trab_Sectores_productivos!$A15),2)</f>
        <v>18.97</v>
      </c>
      <c r="CI15" s="341">
        <f>ROUND(SUMIFS(Trabajo!$U:$U,Trabajo!$E:$E,Trab_Sectores_productivos!DM$1,Trabajo!$C:$C,Trab_Sectores_productivos!$C15,Trabajo!$A:$A,Trab_Sectores_productivos!$A15),2)</f>
        <v>81.69</v>
      </c>
      <c r="CJ15" s="341">
        <f>ROUND(SUMIFS(Trabajo!$U:$U,Trabajo!$E:$E,Trab_Sectores_productivos!DN$1,Trabajo!$C:$C,Trab_Sectores_productivos!$C15,Trabajo!$A:$A,Trab_Sectores_productivos!$A15),2)</f>
        <v>9.36</v>
      </c>
      <c r="CK15" s="341">
        <f>ROUND(SUMIFS(Trabajo!$U:$U,Trabajo!$E:$E,Trab_Sectores_productivos!DO$1,Trabajo!$C:$C,Trab_Sectores_productivos!$C15,Trabajo!$A:$A,Trab_Sectores_productivos!$A15),2)</f>
        <v>10.199999999999999</v>
      </c>
      <c r="CL15" s="341">
        <f>ROUND(SUMIFS(Trabajo!$U:$U,Trabajo!$E:$E,Trab_Sectores_productivos!DP$1,Trabajo!$C:$C,Trab_Sectores_productivos!$C15,Trabajo!$A:$A,Trab_Sectores_productivos!$A15),2)</f>
        <v>10.61</v>
      </c>
      <c r="CM15" s="341">
        <f>ROUND(SUMIFS(Trabajo!$U:$U,Trabajo!$E:$E,Trab_Sectores_productivos!DQ$1,Trabajo!$C:$C,Trab_Sectores_productivos!$C15,Trabajo!$A:$A,Trab_Sectores_productivos!$A15),2)</f>
        <v>3.69</v>
      </c>
      <c r="CN15" s="341">
        <f>ROUND(SUMIFS(Trabajo!$U:$U,Trabajo!$E:$E,Trab_Sectores_productivos!DR$1,Trabajo!$C:$C,Trab_Sectores_productivos!$C15,Trabajo!$A:$A,Trab_Sectores_productivos!$A15),2)</f>
        <v>9.65</v>
      </c>
      <c r="CO15" s="341">
        <f>ROUND(SUMIFS(Trabajo!$U:$U,Trabajo!$E:$E,Trab_Sectores_productivos!DS$1,Trabajo!$C:$C,Trab_Sectores_productivos!$C15,Trabajo!$A:$A,Trab_Sectores_productivos!$A15),2)</f>
        <v>1.31</v>
      </c>
      <c r="CP15" s="341">
        <f>ROUND(SUMIFS(Trabajo!$U:$U,Trabajo!$E:$E,Trab_Sectores_productivos!DT$1,Trabajo!$C:$C,Trab_Sectores_productivos!$C15,Trabajo!$A:$A,Trab_Sectores_productivos!$A15),2)</f>
        <v>2.0099999999999998</v>
      </c>
      <c r="CQ15" s="340">
        <f>ROUND(SUMIFS(Trabajo!$V:$V,Trabajo!$E:$E,Trab_Sectores_productivos!DF$1,Trabajo!$C:$C,Trab_Sectores_productivos!$C15,Trabajo!$A:$A,Trab_Sectores_productivos!$A15),2)</f>
        <v>1.67</v>
      </c>
      <c r="CR15" s="340">
        <f>ROUND(SUMIFS(Trabajo!$V:$V,Trabajo!$E:$E,Trab_Sectores_productivos!DG$1,Trabajo!$C:$C,Trab_Sectores_productivos!$C15,Trabajo!$A:$A,Trab_Sectores_productivos!$A15),2)</f>
        <v>0.1</v>
      </c>
      <c r="CS15" s="340">
        <f>ROUND(SUMIFS(Trabajo!$V:$V,Trabajo!$E:$E,Trab_Sectores_productivos!DH$1,Trabajo!$C:$C,Trab_Sectores_productivos!$C15,Trabajo!$A:$A,Trab_Sectores_productivos!$A15),2)</f>
        <v>0.34</v>
      </c>
      <c r="CT15" s="340">
        <f>ROUND(SUMIFS(Trabajo!$V:$V,Trabajo!$E:$E,Trab_Sectores_productivos!DI$1,Trabajo!$C:$C,Trab_Sectores_productivos!$C15,Trabajo!$A:$A,Trab_Sectores_productivos!$A15),2)</f>
        <v>0.42</v>
      </c>
      <c r="CU15" s="340">
        <f>ROUND(SUMIFS(Trabajo!$V:$V,Trabajo!$E:$E,Trab_Sectores_productivos!DJ$1,Trabajo!$C:$C,Trab_Sectores_productivos!$C15,Trabajo!$A:$A,Trab_Sectores_productivos!$A15),2)</f>
        <v>0.19</v>
      </c>
      <c r="CV15" s="340">
        <f>ROUND(SUMIFS(Trabajo!$V:$V,Trabajo!$E:$E,Trab_Sectores_productivos!DK$1,Trabajo!$C:$C,Trab_Sectores_productivos!$C15,Trabajo!$A:$A,Trab_Sectores_productivos!$A15),2)</f>
        <v>0.85</v>
      </c>
      <c r="CW15" s="340">
        <f>ROUND(SUMIFS(Trabajo!$V:$V,Trabajo!$E:$E,Trab_Sectores_productivos!DL$1,Trabajo!$C:$C,Trab_Sectores_productivos!$C15,Trabajo!$A:$A,Trab_Sectores_productivos!$A15),2)</f>
        <v>1.75</v>
      </c>
      <c r="CX15" s="340">
        <f>ROUND(SUMIFS(Trabajo!$V:$V,Trabajo!$E:$E,Trab_Sectores_productivos!DM$1,Trabajo!$C:$C,Trab_Sectores_productivos!$C15,Trabajo!$A:$A,Trab_Sectores_productivos!$A15),2)</f>
        <v>7.53</v>
      </c>
      <c r="CY15" s="340">
        <f>ROUND(SUMIFS(Trabajo!$V:$V,Trabajo!$E:$E,Trab_Sectores_productivos!DN$1,Trabajo!$C:$C,Trab_Sectores_productivos!$C15,Trabajo!$A:$A,Trab_Sectores_productivos!$A15),2)</f>
        <v>0.86</v>
      </c>
      <c r="CZ15" s="340">
        <f>ROUND(SUMIFS(Trabajo!$V:$V,Trabajo!$E:$E,Trab_Sectores_productivos!DO$1,Trabajo!$C:$C,Trab_Sectores_productivos!$C15,Trabajo!$A:$A,Trab_Sectores_productivos!$A15),2)</f>
        <v>0.94</v>
      </c>
      <c r="DA15" s="340">
        <f>ROUND(SUMIFS(Trabajo!$V:$V,Trabajo!$E:$E,Trab_Sectores_productivos!DP$1,Trabajo!$C:$C,Trab_Sectores_productivos!$C15,Trabajo!$A:$A,Trab_Sectores_productivos!$A15),2)</f>
        <v>0.98</v>
      </c>
      <c r="DB15" s="340">
        <f>ROUND(SUMIFS(Trabajo!$V:$V,Trabajo!$E:$E,Trab_Sectores_productivos!DQ$1,Trabajo!$C:$C,Trab_Sectores_productivos!$C15,Trabajo!$A:$A,Trab_Sectores_productivos!$A15),2)</f>
        <v>0.34</v>
      </c>
      <c r="DC15" s="340">
        <f>ROUND(SUMIFS(Trabajo!$V:$V,Trabajo!$E:$E,Trab_Sectores_productivos!DR$1,Trabajo!$C:$C,Trab_Sectores_productivos!$C15,Trabajo!$A:$A,Trab_Sectores_productivos!$A15),2)</f>
        <v>0.89</v>
      </c>
      <c r="DD15" s="340">
        <f>ROUND(SUMIFS(Trabajo!$V:$V,Trabajo!$E:$E,Trab_Sectores_productivos!DS$1,Trabajo!$C:$C,Trab_Sectores_productivos!$C15,Trabajo!$A:$A,Trab_Sectores_productivos!$A15),2)</f>
        <v>0.12</v>
      </c>
      <c r="DE15" s="340">
        <f>ROUND(SUMIFS(Trabajo!$V:$V,Trabajo!$E:$E,Trab_Sectores_productivos!DT$1,Trabajo!$C:$C,Trab_Sectores_productivos!$C15,Trabajo!$A:$A,Trab_Sectores_productivos!$A15),2)</f>
        <v>0.19</v>
      </c>
      <c r="DF15" s="343" t="s">
        <v>533</v>
      </c>
      <c r="DG15" s="343" t="s">
        <v>534</v>
      </c>
      <c r="DH15" s="343" t="s">
        <v>535</v>
      </c>
      <c r="DI15" s="343" t="s">
        <v>536</v>
      </c>
      <c r="DJ15" s="343" t="s">
        <v>537</v>
      </c>
      <c r="DK15" s="343" t="s">
        <v>538</v>
      </c>
      <c r="DL15" s="343" t="s">
        <v>539</v>
      </c>
      <c r="DM15" s="343" t="s">
        <v>540</v>
      </c>
      <c r="DN15" s="343" t="s">
        <v>541</v>
      </c>
      <c r="DO15" s="343" t="s">
        <v>542</v>
      </c>
      <c r="DP15" s="343" t="s">
        <v>543</v>
      </c>
      <c r="DQ15" s="343" t="s">
        <v>544</v>
      </c>
      <c r="DR15" s="343" t="s">
        <v>545</v>
      </c>
      <c r="DS15" s="343" t="s">
        <v>546</v>
      </c>
      <c r="DT15" s="343" t="s">
        <v>547</v>
      </c>
    </row>
    <row r="16" spans="1:124">
      <c r="A16" s="137">
        <v>2014</v>
      </c>
      <c r="B16" s="137">
        <v>3</v>
      </c>
      <c r="C16" s="137" t="s">
        <v>121</v>
      </c>
      <c r="D16" s="137">
        <f>ROUND(SUMIFS(Trabajo!$W:$W,Trabajo!$E:$E,Trab_Sectores_productivos!DF$1,Trabajo!$C:$C,Trab_Sectores_productivos!$C16,Trabajo!$A:$A,Trab_Sectores_productivos!$A16),2)</f>
        <v>66.39</v>
      </c>
      <c r="E16" s="340">
        <f>ROUND(SUMIFS(Trabajo!$P:$P,Trabajo!$E:$E,Trab_Sectores_productivos!DF$1,Trabajo!$C:$C,Trab_Sectores_productivos!$C16,Trabajo!$A:$A,Trab_Sectores_productivos!$A16),2)</f>
        <v>24.09</v>
      </c>
      <c r="F16" s="340">
        <f>ROUND(SUMIFS(Trabajo!$P:$P,Trabajo!$E:$E,Trab_Sectores_productivos!DG$1,Trabajo!$C:$C,Trab_Sectores_productivos!$C16,Trabajo!$A:$A,Trab_Sectores_productivos!$A16),2)</f>
        <v>1.57</v>
      </c>
      <c r="G16" s="340">
        <f>ROUND(SUMIFS(Trabajo!$P:$P,Trabajo!$E:$E,Trab_Sectores_productivos!DH$1,Trabajo!$C:$C,Trab_Sectores_productivos!$C16,Trabajo!$A:$A,Trab_Sectores_productivos!$A16),2)</f>
        <v>4.9000000000000004</v>
      </c>
      <c r="H16" s="340">
        <f>ROUND(SUMIFS(Trabajo!$P:$P,Trabajo!$E:$E,Trab_Sectores_productivos!DI$1,Trabajo!$C:$C,Trab_Sectores_productivos!$C16,Trabajo!$A:$A,Trab_Sectores_productivos!$A16),2)</f>
        <v>5.44</v>
      </c>
      <c r="I16" s="340">
        <f>ROUND(SUMIFS(Trabajo!$P:$P,Trabajo!$E:$E,Trab_Sectores_productivos!DJ$1,Trabajo!$C:$C,Trab_Sectores_productivos!$C16,Trabajo!$A:$A,Trab_Sectores_productivos!$A16),2)</f>
        <v>2.81</v>
      </c>
      <c r="J16" s="340">
        <f>ROUND(SUMIFS(Trabajo!$P:$P,Trabajo!$E:$E,Trab_Sectores_productivos!DK$1,Trabajo!$C:$C,Trab_Sectores_productivos!$C16,Trabajo!$A:$A,Trab_Sectores_productivos!$A16),2)</f>
        <v>13.65</v>
      </c>
      <c r="K16" s="340">
        <f>ROUND(SUMIFS(Trabajo!$P:$P,Trabajo!$E:$E,Trab_Sectores_productivos!DL$1,Trabajo!$C:$C,Trab_Sectores_productivos!$C16,Trabajo!$A:$A,Trab_Sectores_productivos!$A16),2)</f>
        <v>24.56</v>
      </c>
      <c r="L16" s="340">
        <f>ROUND(SUMIFS(Trabajo!$P:$P,Trabajo!$E:$E,Trab_Sectores_productivos!DM$1,Trabajo!$C:$C,Trab_Sectores_productivos!$C16,Trabajo!$A:$A,Trab_Sectores_productivos!$A16),2)</f>
        <v>102.19</v>
      </c>
      <c r="M16" s="340">
        <f>ROUND(SUMIFS(Trabajo!$P:$P,Trabajo!$E:$E,Trab_Sectores_productivos!DN$1,Trabajo!$C:$C,Trab_Sectores_productivos!$C16,Trabajo!$A:$A,Trab_Sectores_productivos!$A16),2)</f>
        <v>13.03</v>
      </c>
      <c r="N16" s="340">
        <f>ROUND(SUMIFS(Trabajo!$P:$P,Trabajo!$E:$E,Trab_Sectores_productivos!DO$1,Trabajo!$C:$C,Trab_Sectores_productivos!$C16,Trabajo!$A:$A,Trab_Sectores_productivos!$A16),2)</f>
        <v>12.91</v>
      </c>
      <c r="O16" s="340">
        <f>ROUND(SUMIFS(Trabajo!$P:$P,Trabajo!$E:$E,Trab_Sectores_productivos!DP$1,Trabajo!$C:$C,Trab_Sectores_productivos!$C16,Trabajo!$A:$A,Trab_Sectores_productivos!$A16),2)</f>
        <v>14.41</v>
      </c>
      <c r="P16" s="340">
        <f>ROUND(SUMIFS(Trabajo!$P:$P,Trabajo!$E:$E,Trab_Sectores_productivos!DQ$1,Trabajo!$C:$C,Trab_Sectores_productivos!$C16,Trabajo!$A:$A,Trab_Sectores_productivos!$A16),2)</f>
        <v>5</v>
      </c>
      <c r="Q16" s="340">
        <f>ROUND(SUMIFS(Trabajo!$P:$P,Trabajo!$E:$E,Trab_Sectores_productivos!DR$1,Trabajo!$C:$C,Trab_Sectores_productivos!$C16,Trabajo!$A:$A,Trab_Sectores_productivos!$A16),2)</f>
        <v>12.64</v>
      </c>
      <c r="R16" s="340">
        <f>ROUND(SUMIFS(Trabajo!$P:$P,Trabajo!$E:$E,Trab_Sectores_productivos!DS$1,Trabajo!$C:$C,Trab_Sectores_productivos!$C16,Trabajo!$A:$A,Trab_Sectores_productivos!$A16),2)</f>
        <v>1.75</v>
      </c>
      <c r="S16" s="340">
        <f>ROUND(SUMIFS(Trabajo!$P:$P,Trabajo!$E:$E,Trab_Sectores_productivos!DT$1,Trabajo!$C:$C,Trab_Sectores_productivos!$C16,Trabajo!$A:$A,Trab_Sectores_productivos!$A16),2)</f>
        <v>2.73</v>
      </c>
      <c r="T16" s="341">
        <f>ROUND(SUMIFS(Trabajo!$Q:$Q,Trabajo!$E:$E,Trab_Sectores_productivos!DF$1,Trabajo!$C:$C,Trab_Sectores_productivos!$C16,Trabajo!$A:$A,Trab_Sectores_productivos!$A16),2)</f>
        <v>12.18</v>
      </c>
      <c r="U16" s="341">
        <f>ROUND(SUMIFS(Trabajo!$Q:$Q,Trabajo!$E:$E,Trab_Sectores_productivos!DG$1,Trabajo!$C:$C,Trab_Sectores_productivos!$C16,Trabajo!$A:$A,Trab_Sectores_productivos!$A16),2)</f>
        <v>0.79</v>
      </c>
      <c r="V16" s="341">
        <f>ROUND(SUMIFS(Trabajo!$Q:$Q,Trabajo!$E:$E,Trab_Sectores_productivos!DH$1,Trabajo!$C:$C,Trab_Sectores_productivos!$C16,Trabajo!$A:$A,Trab_Sectores_productivos!$A16),2)</f>
        <v>2.48</v>
      </c>
      <c r="W16" s="341">
        <f>ROUND(SUMIFS(Trabajo!$Q:$Q,Trabajo!$E:$E,Trab_Sectores_productivos!DI$1,Trabajo!$C:$C,Trab_Sectores_productivos!$C16,Trabajo!$A:$A,Trab_Sectores_productivos!$A16),2)</f>
        <v>2.75</v>
      </c>
      <c r="X16" s="341">
        <f>ROUND(SUMIFS(Trabajo!$Q:$Q,Trabajo!$E:$E,Trab_Sectores_productivos!DJ$1,Trabajo!$C:$C,Trab_Sectores_productivos!$C16,Trabajo!$A:$A,Trab_Sectores_productivos!$A16),2)</f>
        <v>1.42</v>
      </c>
      <c r="Y16" s="341">
        <f>ROUND(SUMIFS(Trabajo!$Q:$Q,Trabajo!$E:$E,Trab_Sectores_productivos!DK$1,Trabajo!$C:$C,Trab_Sectores_productivos!$C16,Trabajo!$A:$A,Trab_Sectores_productivos!$A16),2)</f>
        <v>6.9</v>
      </c>
      <c r="Z16" s="341">
        <f>ROUND(SUMIFS(Trabajo!$Q:$Q,Trabajo!$E:$E,Trab_Sectores_productivos!DL$1,Trabajo!$C:$C,Trab_Sectores_productivos!$C16,Trabajo!$A:$A,Trab_Sectores_productivos!$A16),2)</f>
        <v>12.42</v>
      </c>
      <c r="AA16" s="341">
        <f>ROUND(SUMIFS(Trabajo!$Q:$Q,Trabajo!$E:$E,Trab_Sectores_productivos!DM$1,Trabajo!$C:$C,Trab_Sectores_productivos!$C16,Trabajo!$A:$A,Trab_Sectores_productivos!$A16),2)</f>
        <v>51.67</v>
      </c>
      <c r="AB16" s="341">
        <f>ROUND(SUMIFS(Trabajo!$Q:$Q,Trabajo!$E:$E,Trab_Sectores_productivos!DN$1,Trabajo!$C:$C,Trab_Sectores_productivos!$C16,Trabajo!$A:$A,Trab_Sectores_productivos!$A16),2)</f>
        <v>6.59</v>
      </c>
      <c r="AC16" s="341">
        <f>ROUND(SUMIFS(Trabajo!$Q:$Q,Trabajo!$E:$E,Trab_Sectores_productivos!DO$1,Trabajo!$C:$C,Trab_Sectores_productivos!$C16,Trabajo!$A:$A,Trab_Sectores_productivos!$A16),2)</f>
        <v>6.53</v>
      </c>
      <c r="AD16" s="341">
        <f>ROUND(SUMIFS(Trabajo!$Q:$Q,Trabajo!$E:$E,Trab_Sectores_productivos!DP$1,Trabajo!$C:$C,Trab_Sectores_productivos!$C16,Trabajo!$A:$A,Trab_Sectores_productivos!$A16),2)</f>
        <v>7.29</v>
      </c>
      <c r="AE16" s="341">
        <f>ROUND(SUMIFS(Trabajo!$Q:$Q,Trabajo!$E:$E,Trab_Sectores_productivos!DQ$1,Trabajo!$C:$C,Trab_Sectores_productivos!$C16,Trabajo!$A:$A,Trab_Sectores_productivos!$A16),2)</f>
        <v>2.5299999999999998</v>
      </c>
      <c r="AF16" s="341">
        <f>ROUND(SUMIFS(Trabajo!$Q:$Q,Trabajo!$E:$E,Trab_Sectores_productivos!DR$1,Trabajo!$C:$C,Trab_Sectores_productivos!$C16,Trabajo!$A:$A,Trab_Sectores_productivos!$A16),2)</f>
        <v>6.39</v>
      </c>
      <c r="AG16" s="341">
        <f>ROUND(SUMIFS(Trabajo!$Q:$Q,Trabajo!$E:$E,Trab_Sectores_productivos!DS$1,Trabajo!$C:$C,Trab_Sectores_productivos!$C16,Trabajo!$A:$A,Trab_Sectores_productivos!$A16),2)</f>
        <v>0.89</v>
      </c>
      <c r="AH16" s="341">
        <f>ROUND(SUMIFS(Trabajo!$Q:$Q,Trabajo!$E:$E,Trab_Sectores_productivos!DT$1,Trabajo!$C:$C,Trab_Sectores_productivos!$C16,Trabajo!$A:$A,Trab_Sectores_productivos!$A16),2)</f>
        <v>1.38</v>
      </c>
      <c r="AI16" s="340">
        <f>ROUND(SUMIFS(Trabajo!$R:$R,Trabajo!$E:$E,Trab_Sectores_productivos!DF$1,Trabajo!$C:$C,Trab_Sectores_productivos!$C16,Trabajo!$A:$A,Trab_Sectores_productivos!$A16),2)</f>
        <v>9.32</v>
      </c>
      <c r="AJ16" s="340">
        <f>ROUND(SUMIFS(Trabajo!$R:$R,Trabajo!$E:$E,Trab_Sectores_productivos!DG$1,Trabajo!$C:$C,Trab_Sectores_productivos!$C16,Trabajo!$A:$A,Trab_Sectores_productivos!$A16),2)</f>
        <v>0.61</v>
      </c>
      <c r="AK16" s="340">
        <f>ROUND(SUMIFS(Trabajo!$R:$R,Trabajo!$E:$E,Trab_Sectores_productivos!DH$1,Trabajo!$C:$C,Trab_Sectores_productivos!$C16,Trabajo!$A:$A,Trab_Sectores_productivos!$A16),2)</f>
        <v>1.9</v>
      </c>
      <c r="AL16" s="340">
        <f>ROUND(SUMIFS(Trabajo!$R:$R,Trabajo!$E:$E,Trab_Sectores_productivos!DI$1,Trabajo!$C:$C,Trab_Sectores_productivos!$C16,Trabajo!$A:$A,Trab_Sectores_productivos!$A16),2)</f>
        <v>2.11</v>
      </c>
      <c r="AM16" s="340">
        <f>ROUND(SUMIFS(Trabajo!$R:$R,Trabajo!$E:$E,Trab_Sectores_productivos!DJ$1,Trabajo!$C:$C,Trab_Sectores_productivos!$C16,Trabajo!$A:$A,Trab_Sectores_productivos!$A16),2)</f>
        <v>1.0900000000000001</v>
      </c>
      <c r="AN16" s="340">
        <f>ROUND(SUMIFS(Trabajo!$R:$R,Trabajo!$E:$E,Trab_Sectores_productivos!DK$1,Trabajo!$C:$C,Trab_Sectores_productivos!$C16,Trabajo!$A:$A,Trab_Sectores_productivos!$A16),2)</f>
        <v>5.28</v>
      </c>
      <c r="AO16" s="340">
        <f>ROUND(SUMIFS(Trabajo!$R:$R,Trabajo!$E:$E,Trab_Sectores_productivos!DL$1,Trabajo!$C:$C,Trab_Sectores_productivos!$C16,Trabajo!$A:$A,Trab_Sectores_productivos!$A16),2)</f>
        <v>9.51</v>
      </c>
      <c r="AP16" s="340">
        <f>ROUND(SUMIFS(Trabajo!$R:$R,Trabajo!$E:$E,Trab_Sectores_productivos!DM$1,Trabajo!$C:$C,Trab_Sectores_productivos!$C16,Trabajo!$A:$A,Trab_Sectores_productivos!$A16),2)</f>
        <v>39.57</v>
      </c>
      <c r="AQ16" s="340">
        <f>ROUND(SUMIFS(Trabajo!$R:$R,Trabajo!$E:$E,Trab_Sectores_productivos!DN$1,Trabajo!$C:$C,Trab_Sectores_productivos!$C16,Trabajo!$A:$A,Trab_Sectores_productivos!$A16),2)</f>
        <v>5.04</v>
      </c>
      <c r="AR16" s="340">
        <f>ROUND(SUMIFS(Trabajo!$R:$R,Trabajo!$E:$E,Trab_Sectores_productivos!DO$1,Trabajo!$C:$C,Trab_Sectores_productivos!$C16,Trabajo!$A:$A,Trab_Sectores_productivos!$A16),2)</f>
        <v>5</v>
      </c>
      <c r="AS16" s="340">
        <f>ROUND(SUMIFS(Trabajo!$R:$R,Trabajo!$E:$E,Trab_Sectores_productivos!DP$1,Trabajo!$C:$C,Trab_Sectores_productivos!$C16,Trabajo!$A:$A,Trab_Sectores_productivos!$A16),2)</f>
        <v>5.58</v>
      </c>
      <c r="AT16" s="340">
        <f>ROUND(SUMIFS(Trabajo!$R:$R,Trabajo!$E:$E,Trab_Sectores_productivos!DQ$1,Trabajo!$C:$C,Trab_Sectores_productivos!$C16,Trabajo!$A:$A,Trab_Sectores_productivos!$A16),2)</f>
        <v>1.94</v>
      </c>
      <c r="AU16" s="340">
        <f>ROUND(SUMIFS(Trabajo!$R:$R,Trabajo!$E:$E,Trab_Sectores_productivos!DR$1,Trabajo!$C:$C,Trab_Sectores_productivos!$C16,Trabajo!$A:$A,Trab_Sectores_productivos!$A16),2)</f>
        <v>4.8899999999999997</v>
      </c>
      <c r="AV16" s="340">
        <f>ROUND(SUMIFS(Trabajo!$R:$R,Trabajo!$E:$E,Trab_Sectores_productivos!DS$1,Trabajo!$C:$C,Trab_Sectores_productivos!$C16,Trabajo!$A:$A,Trab_Sectores_productivos!$A16),2)</f>
        <v>0.68</v>
      </c>
      <c r="AW16" s="340">
        <f>ROUND(SUMIFS(Trabajo!$R:$R,Trabajo!$E:$E,Trab_Sectores_productivos!DT$1,Trabajo!$C:$C,Trab_Sectores_productivos!$C16,Trabajo!$A:$A,Trab_Sectores_productivos!$A16),2)</f>
        <v>1.06</v>
      </c>
      <c r="AX16" s="341">
        <f>ROUND(SUMIFS(Trabajo!$S:$S,Trabajo!$E:$E,Trab_Sectores_productivos!DF$1,Trabajo!$C:$C,Trab_Sectores_productivos!$C16,Trabajo!$A:$A,Trab_Sectores_productivos!$A16),2)</f>
        <v>0.53</v>
      </c>
      <c r="AY16" s="341">
        <f>ROUND(SUMIFS(Trabajo!$S:$S,Trabajo!$E:$E,Trab_Sectores_productivos!DG$1,Trabajo!$C:$C,Trab_Sectores_productivos!$C16,Trabajo!$A:$A,Trab_Sectores_productivos!$A16),2)</f>
        <v>0.03</v>
      </c>
      <c r="AZ16" s="341">
        <f>ROUND(SUMIFS(Trabajo!$S:$S,Trabajo!$E:$E,Trab_Sectores_productivos!DH$1,Trabajo!$C:$C,Trab_Sectores_productivos!$C16,Trabajo!$A:$A,Trab_Sectores_productivos!$A16),2)</f>
        <v>0.11</v>
      </c>
      <c r="BA16" s="341">
        <f>ROUND(SUMIFS(Trabajo!$S:$S,Trabajo!$E:$E,Trab_Sectores_productivos!DI$1,Trabajo!$C:$C,Trab_Sectores_productivos!$C16,Trabajo!$A:$A,Trab_Sectores_productivos!$A16),2)</f>
        <v>0.12</v>
      </c>
      <c r="BB16" s="341">
        <f>ROUND(SUMIFS(Trabajo!$S:$S,Trabajo!$E:$E,Trab_Sectores_productivos!DJ$1,Trabajo!$C:$C,Trab_Sectores_productivos!$C16,Trabajo!$A:$A,Trab_Sectores_productivos!$A16),2)</f>
        <v>0.06</v>
      </c>
      <c r="BC16" s="341">
        <f>ROUND(SUMIFS(Trabajo!$S:$S,Trabajo!$E:$E,Trab_Sectores_productivos!DK$1,Trabajo!$C:$C,Trab_Sectores_productivos!$C16,Trabajo!$A:$A,Trab_Sectores_productivos!$A16),2)</f>
        <v>0.3</v>
      </c>
      <c r="BD16" s="341">
        <f>ROUND(SUMIFS(Trabajo!$S:$S,Trabajo!$E:$E,Trab_Sectores_productivos!DL$1,Trabajo!$C:$C,Trab_Sectores_productivos!$C16,Trabajo!$A:$A,Trab_Sectores_productivos!$A16),2)</f>
        <v>0.54</v>
      </c>
      <c r="BE16" s="341">
        <f>ROUND(SUMIFS(Trabajo!$S:$S,Trabajo!$E:$E,Trab_Sectores_productivos!DM$1,Trabajo!$C:$C,Trab_Sectores_productivos!$C16,Trabajo!$A:$A,Trab_Sectores_productivos!$A16),2)</f>
        <v>2.2599999999999998</v>
      </c>
      <c r="BF16" s="341">
        <f>ROUND(SUMIFS(Trabajo!$S:$S,Trabajo!$E:$E,Trab_Sectores_productivos!DN$1,Trabajo!$C:$C,Trab_Sectores_productivos!$C16,Trabajo!$A:$A,Trab_Sectores_productivos!$A16),2)</f>
        <v>0.28999999999999998</v>
      </c>
      <c r="BG16" s="341">
        <f>ROUND(SUMIFS(Trabajo!$S:$S,Trabajo!$E:$E,Trab_Sectores_productivos!DO$1,Trabajo!$C:$C,Trab_Sectores_productivos!$C16,Trabajo!$A:$A,Trab_Sectores_productivos!$A16),2)</f>
        <v>0.28000000000000003</v>
      </c>
      <c r="BH16" s="341">
        <f>ROUND(SUMIFS(Trabajo!$S:$S,Trabajo!$E:$E,Trab_Sectores_productivos!DP$1,Trabajo!$C:$C,Trab_Sectores_productivos!$C16,Trabajo!$A:$A,Trab_Sectores_productivos!$A16),2)</f>
        <v>0.32</v>
      </c>
      <c r="BI16" s="341">
        <f>ROUND(SUMIFS(Trabajo!$S:$S,Trabajo!$E:$E,Trab_Sectores_productivos!DQ$1,Trabajo!$C:$C,Trab_Sectores_productivos!$C16,Trabajo!$A:$A,Trab_Sectores_productivos!$A16),2)</f>
        <v>0.11</v>
      </c>
      <c r="BJ16" s="341">
        <f>ROUND(SUMIFS(Trabajo!$S:$S,Trabajo!$E:$E,Trab_Sectores_productivos!DR$1,Trabajo!$C:$C,Trab_Sectores_productivos!$C16,Trabajo!$A:$A,Trab_Sectores_productivos!$A16),2)</f>
        <v>0.28000000000000003</v>
      </c>
      <c r="BK16" s="341">
        <f>ROUND(SUMIFS(Trabajo!$S:$S,Trabajo!$E:$E,Trab_Sectores_productivos!DS$1,Trabajo!$C:$C,Trab_Sectores_productivos!$C16,Trabajo!$A:$A,Trab_Sectores_productivos!$A16),2)</f>
        <v>0.04</v>
      </c>
      <c r="BL16" s="341">
        <f>ROUND(SUMIFS(Trabajo!$S:$S,Trabajo!$E:$E,Trab_Sectores_productivos!DT$1,Trabajo!$C:$C,Trab_Sectores_productivos!$C16,Trabajo!$A:$A,Trab_Sectores_productivos!$A16),2)</f>
        <v>0.06</v>
      </c>
      <c r="BM16" s="340">
        <f>ROUND(SUMIFS(Trabajo!$T:$T,Trabajo!$E:$E,Trab_Sectores_productivos!DF$1,Trabajo!$C:$C,Trab_Sectores_productivos!$C16,Trabajo!$A:$A,Trab_Sectores_productivos!$A16),2)</f>
        <v>0.09</v>
      </c>
      <c r="BN16" s="340">
        <f>ROUND(SUMIFS(Trabajo!$T:$T,Trabajo!$E:$E,Trab_Sectores_productivos!DG$1,Trabajo!$C:$C,Trab_Sectores_productivos!$C16,Trabajo!$A:$A,Trab_Sectores_productivos!$A16),2)</f>
        <v>0.01</v>
      </c>
      <c r="BO16" s="340">
        <f>ROUND(SUMIFS(Trabajo!$T:$T,Trabajo!$E:$E,Trab_Sectores_productivos!DH$1,Trabajo!$C:$C,Trab_Sectores_productivos!$C16,Trabajo!$A:$A,Trab_Sectores_productivos!$A16),2)</f>
        <v>0.02</v>
      </c>
      <c r="BP16" s="340">
        <f>ROUND(SUMIFS(Trabajo!$T:$T,Trabajo!$E:$E,Trab_Sectores_productivos!DI$1,Trabajo!$C:$C,Trab_Sectores_productivos!$C16,Trabajo!$A:$A,Trab_Sectores_productivos!$A16),2)</f>
        <v>0.02</v>
      </c>
      <c r="BQ16" s="340">
        <f>ROUND(SUMIFS(Trabajo!$T:$T,Trabajo!$E:$E,Trab_Sectores_productivos!DJ$1,Trabajo!$C:$C,Trab_Sectores_productivos!$C16,Trabajo!$A:$A,Trab_Sectores_productivos!$A16),2)</f>
        <v>0.01</v>
      </c>
      <c r="BR16" s="340">
        <f>ROUND(SUMIFS(Trabajo!$T:$T,Trabajo!$E:$E,Trab_Sectores_productivos!DK$1,Trabajo!$C:$C,Trab_Sectores_productivos!$C16,Trabajo!$A:$A,Trab_Sectores_productivos!$A16),2)</f>
        <v>0.05</v>
      </c>
      <c r="BS16" s="340">
        <f>ROUND(SUMIFS(Trabajo!$T:$T,Trabajo!$E:$E,Trab_Sectores_productivos!DL$1,Trabajo!$C:$C,Trab_Sectores_productivos!$C16,Trabajo!$A:$A,Trab_Sectores_productivos!$A16),2)</f>
        <v>0.1</v>
      </c>
      <c r="BT16" s="340">
        <f>ROUND(SUMIFS(Trabajo!$T:$T,Trabajo!$E:$E,Trab_Sectores_productivos!DM$1,Trabajo!$C:$C,Trab_Sectores_productivos!$C16,Trabajo!$A:$A,Trab_Sectores_productivos!$A16),2)</f>
        <v>0.4</v>
      </c>
      <c r="BU16" s="340">
        <f>ROUND(SUMIFS(Trabajo!$T:$T,Trabajo!$E:$E,Trab_Sectores_productivos!DN$1,Trabajo!$C:$C,Trab_Sectores_productivos!$C16,Trabajo!$A:$A,Trab_Sectores_productivos!$A16),2)</f>
        <v>0.05</v>
      </c>
      <c r="BV16" s="340">
        <f>ROUND(SUMIFS(Trabajo!$T:$T,Trabajo!$E:$E,Trab_Sectores_productivos!DO$1,Trabajo!$C:$C,Trab_Sectores_productivos!$C16,Trabajo!$A:$A,Trab_Sectores_productivos!$A16),2)</f>
        <v>0.05</v>
      </c>
      <c r="BW16" s="340">
        <f>ROUND(SUMIFS(Trabajo!$T:$T,Trabajo!$E:$E,Trab_Sectores_productivos!DP$1,Trabajo!$C:$C,Trab_Sectores_productivos!$C16,Trabajo!$A:$A,Trab_Sectores_productivos!$A16),2)</f>
        <v>0.06</v>
      </c>
      <c r="BX16" s="340">
        <f>ROUND(SUMIFS(Trabajo!$T:$T,Trabajo!$E:$E,Trab_Sectores_productivos!DQ$1,Trabajo!$C:$C,Trab_Sectores_productivos!$C16,Trabajo!$A:$A,Trab_Sectores_productivos!$A16),2)</f>
        <v>0.02</v>
      </c>
      <c r="BY16" s="340">
        <f>ROUND(SUMIFS(Trabajo!$T:$T,Trabajo!$E:$E,Trab_Sectores_productivos!DR$1,Trabajo!$C:$C,Trab_Sectores_productivos!$C16,Trabajo!$A:$A,Trab_Sectores_productivos!$A16),2)</f>
        <v>0.05</v>
      </c>
      <c r="BZ16" s="340">
        <f>ROUND(SUMIFS(Trabajo!$T:$T,Trabajo!$E:$E,Trab_Sectores_productivos!DS$1,Trabajo!$C:$C,Trab_Sectores_productivos!$C16,Trabajo!$A:$A,Trab_Sectores_productivos!$A16),2)</f>
        <v>0.01</v>
      </c>
      <c r="CA16" s="340">
        <f>ROUND(SUMIFS(Trabajo!$T:$T,Trabajo!$E:$E,Trab_Sectores_productivos!DT$1,Trabajo!$C:$C,Trab_Sectores_productivos!$C16,Trabajo!$A:$A,Trab_Sectores_productivos!$A16),2)</f>
        <v>0.01</v>
      </c>
      <c r="CB16" s="341">
        <f>ROUND(SUMIFS(Trabajo!$U:$U,Trabajo!$E:$E,Trab_Sectores_productivos!DF$1,Trabajo!$C:$C,Trab_Sectores_productivos!$C16,Trabajo!$A:$A,Trab_Sectores_productivos!$A16),2)</f>
        <v>18.48</v>
      </c>
      <c r="CC16" s="341">
        <f>ROUND(SUMIFS(Trabajo!$U:$U,Trabajo!$E:$E,Trab_Sectores_productivos!DG$1,Trabajo!$C:$C,Trab_Sectores_productivos!$C16,Trabajo!$A:$A,Trab_Sectores_productivos!$A16),2)</f>
        <v>1.21</v>
      </c>
      <c r="CD16" s="341">
        <f>ROUND(SUMIFS(Trabajo!$U:$U,Trabajo!$E:$E,Trab_Sectores_productivos!DH$1,Trabajo!$C:$C,Trab_Sectores_productivos!$C16,Trabajo!$A:$A,Trab_Sectores_productivos!$A16),2)</f>
        <v>3.76</v>
      </c>
      <c r="CE16" s="341">
        <f>ROUND(SUMIFS(Trabajo!$U:$U,Trabajo!$E:$E,Trab_Sectores_productivos!DI$1,Trabajo!$C:$C,Trab_Sectores_productivos!$C16,Trabajo!$A:$A,Trab_Sectores_productivos!$A16),2)</f>
        <v>4.18</v>
      </c>
      <c r="CF16" s="341">
        <f>ROUND(SUMIFS(Trabajo!$U:$U,Trabajo!$E:$E,Trab_Sectores_productivos!DJ$1,Trabajo!$C:$C,Trab_Sectores_productivos!$C16,Trabajo!$A:$A,Trab_Sectores_productivos!$A16),2)</f>
        <v>2.15</v>
      </c>
      <c r="CG16" s="341">
        <f>ROUND(SUMIFS(Trabajo!$U:$U,Trabajo!$E:$E,Trab_Sectores_productivos!DK$1,Trabajo!$C:$C,Trab_Sectores_productivos!$C16,Trabajo!$A:$A,Trab_Sectores_productivos!$A16),2)</f>
        <v>10.47</v>
      </c>
      <c r="CH16" s="341">
        <f>ROUND(SUMIFS(Trabajo!$U:$U,Trabajo!$E:$E,Trab_Sectores_productivos!DL$1,Trabajo!$C:$C,Trab_Sectores_productivos!$C16,Trabajo!$A:$A,Trab_Sectores_productivos!$A16),2)</f>
        <v>18.84</v>
      </c>
      <c r="CI16" s="341">
        <f>ROUND(SUMIFS(Trabajo!$U:$U,Trabajo!$E:$E,Trab_Sectores_productivos!DM$1,Trabajo!$C:$C,Trab_Sectores_productivos!$C16,Trabajo!$A:$A,Trab_Sectores_productivos!$A16),2)</f>
        <v>78.400000000000006</v>
      </c>
      <c r="CJ16" s="341">
        <f>ROUND(SUMIFS(Trabajo!$U:$U,Trabajo!$E:$E,Trab_Sectores_productivos!DN$1,Trabajo!$C:$C,Trab_Sectores_productivos!$C16,Trabajo!$A:$A,Trab_Sectores_productivos!$A16),2)</f>
        <v>9.99</v>
      </c>
      <c r="CK16" s="341">
        <f>ROUND(SUMIFS(Trabajo!$U:$U,Trabajo!$E:$E,Trab_Sectores_productivos!DO$1,Trabajo!$C:$C,Trab_Sectores_productivos!$C16,Trabajo!$A:$A,Trab_Sectores_productivos!$A16),2)</f>
        <v>9.91</v>
      </c>
      <c r="CL16" s="341">
        <f>ROUND(SUMIFS(Trabajo!$U:$U,Trabajo!$E:$E,Trab_Sectores_productivos!DP$1,Trabajo!$C:$C,Trab_Sectores_productivos!$C16,Trabajo!$A:$A,Trab_Sectores_productivos!$A16),2)</f>
        <v>11.05</v>
      </c>
      <c r="CM16" s="341">
        <f>ROUND(SUMIFS(Trabajo!$U:$U,Trabajo!$E:$E,Trab_Sectores_productivos!DQ$1,Trabajo!$C:$C,Trab_Sectores_productivos!$C16,Trabajo!$A:$A,Trab_Sectores_productivos!$A16),2)</f>
        <v>3.84</v>
      </c>
      <c r="CN16" s="341">
        <f>ROUND(SUMIFS(Trabajo!$U:$U,Trabajo!$E:$E,Trab_Sectores_productivos!DR$1,Trabajo!$C:$C,Trab_Sectores_productivos!$C16,Trabajo!$A:$A,Trab_Sectores_productivos!$A16),2)</f>
        <v>9.6999999999999993</v>
      </c>
      <c r="CO16" s="341">
        <f>ROUND(SUMIFS(Trabajo!$U:$U,Trabajo!$E:$E,Trab_Sectores_productivos!DS$1,Trabajo!$C:$C,Trab_Sectores_productivos!$C16,Trabajo!$A:$A,Trab_Sectores_productivos!$A16),2)</f>
        <v>1.34</v>
      </c>
      <c r="CP16" s="341">
        <f>ROUND(SUMIFS(Trabajo!$U:$U,Trabajo!$E:$E,Trab_Sectores_productivos!DT$1,Trabajo!$C:$C,Trab_Sectores_productivos!$C16,Trabajo!$A:$A,Trab_Sectores_productivos!$A16),2)</f>
        <v>2.09</v>
      </c>
      <c r="CQ16" s="340">
        <f>ROUND(SUMIFS(Trabajo!$V:$V,Trabajo!$E:$E,Trab_Sectores_productivos!DF$1,Trabajo!$C:$C,Trab_Sectores_productivos!$C16,Trabajo!$A:$A,Trab_Sectores_productivos!$A16),2)</f>
        <v>1.7</v>
      </c>
      <c r="CR16" s="340">
        <f>ROUND(SUMIFS(Trabajo!$V:$V,Trabajo!$E:$E,Trab_Sectores_productivos!DG$1,Trabajo!$C:$C,Trab_Sectores_productivos!$C16,Trabajo!$A:$A,Trab_Sectores_productivos!$A16),2)</f>
        <v>0.11</v>
      </c>
      <c r="CS16" s="340">
        <f>ROUND(SUMIFS(Trabajo!$V:$V,Trabajo!$E:$E,Trab_Sectores_productivos!DH$1,Trabajo!$C:$C,Trab_Sectores_productivos!$C16,Trabajo!$A:$A,Trab_Sectores_productivos!$A16),2)</f>
        <v>0.35</v>
      </c>
      <c r="CT16" s="340">
        <f>ROUND(SUMIFS(Trabajo!$V:$V,Trabajo!$E:$E,Trab_Sectores_productivos!DI$1,Trabajo!$C:$C,Trab_Sectores_productivos!$C16,Trabajo!$A:$A,Trab_Sectores_productivos!$A16),2)</f>
        <v>0.39</v>
      </c>
      <c r="CU16" s="340">
        <f>ROUND(SUMIFS(Trabajo!$V:$V,Trabajo!$E:$E,Trab_Sectores_productivos!DJ$1,Trabajo!$C:$C,Trab_Sectores_productivos!$C16,Trabajo!$A:$A,Trab_Sectores_productivos!$A16),2)</f>
        <v>0.2</v>
      </c>
      <c r="CV16" s="340">
        <f>ROUND(SUMIFS(Trabajo!$V:$V,Trabajo!$E:$E,Trab_Sectores_productivos!DK$1,Trabajo!$C:$C,Trab_Sectores_productivos!$C16,Trabajo!$A:$A,Trab_Sectores_productivos!$A16),2)</f>
        <v>0.97</v>
      </c>
      <c r="CW16" s="340">
        <f>ROUND(SUMIFS(Trabajo!$V:$V,Trabajo!$E:$E,Trab_Sectores_productivos!DL$1,Trabajo!$C:$C,Trab_Sectores_productivos!$C16,Trabajo!$A:$A,Trab_Sectores_productivos!$A16),2)</f>
        <v>1.74</v>
      </c>
      <c r="CX16" s="340">
        <f>ROUND(SUMIFS(Trabajo!$V:$V,Trabajo!$E:$E,Trab_Sectores_productivos!DM$1,Trabajo!$C:$C,Trab_Sectores_productivos!$C16,Trabajo!$A:$A,Trab_Sectores_productivos!$A16),2)</f>
        <v>7.23</v>
      </c>
      <c r="CY16" s="340">
        <f>ROUND(SUMIFS(Trabajo!$V:$V,Trabajo!$E:$E,Trab_Sectores_productivos!DN$1,Trabajo!$C:$C,Trab_Sectores_productivos!$C16,Trabajo!$A:$A,Trab_Sectores_productivos!$A16),2)</f>
        <v>0.92</v>
      </c>
      <c r="CZ16" s="340">
        <f>ROUND(SUMIFS(Trabajo!$V:$V,Trabajo!$E:$E,Trab_Sectores_productivos!DO$1,Trabajo!$C:$C,Trab_Sectores_productivos!$C16,Trabajo!$A:$A,Trab_Sectores_productivos!$A16),2)</f>
        <v>0.91</v>
      </c>
      <c r="DA16" s="340">
        <f>ROUND(SUMIFS(Trabajo!$V:$V,Trabajo!$E:$E,Trab_Sectores_productivos!DP$1,Trabajo!$C:$C,Trab_Sectores_productivos!$C16,Trabajo!$A:$A,Trab_Sectores_productivos!$A16),2)</f>
        <v>1.02</v>
      </c>
      <c r="DB16" s="340">
        <f>ROUND(SUMIFS(Trabajo!$V:$V,Trabajo!$E:$E,Trab_Sectores_productivos!DQ$1,Trabajo!$C:$C,Trab_Sectores_productivos!$C16,Trabajo!$A:$A,Trab_Sectores_productivos!$A16),2)</f>
        <v>0.35</v>
      </c>
      <c r="DC16" s="340">
        <f>ROUND(SUMIFS(Trabajo!$V:$V,Trabajo!$E:$E,Trab_Sectores_productivos!DR$1,Trabajo!$C:$C,Trab_Sectores_productivos!$C16,Trabajo!$A:$A,Trab_Sectores_productivos!$A16),2)</f>
        <v>0.89</v>
      </c>
      <c r="DD16" s="340">
        <f>ROUND(SUMIFS(Trabajo!$V:$V,Trabajo!$E:$E,Trab_Sectores_productivos!DS$1,Trabajo!$C:$C,Trab_Sectores_productivos!$C16,Trabajo!$A:$A,Trab_Sectores_productivos!$A16),2)</f>
        <v>0.12</v>
      </c>
      <c r="DE16" s="340">
        <f>ROUND(SUMIFS(Trabajo!$V:$V,Trabajo!$E:$E,Trab_Sectores_productivos!DT$1,Trabajo!$C:$C,Trab_Sectores_productivos!$C16,Trabajo!$A:$A,Trab_Sectores_productivos!$A16),2)</f>
        <v>0.19</v>
      </c>
    </row>
    <row r="17" spans="1:124">
      <c r="A17" s="137">
        <v>2014</v>
      </c>
      <c r="B17" s="137">
        <v>4</v>
      </c>
      <c r="C17" s="137" t="s">
        <v>122</v>
      </c>
      <c r="D17" s="137">
        <f>ROUND(SUMIFS(Trabajo!$W:$W,Trabajo!$E:$E,Trab_Sectores_productivos!DF$1,Trabajo!$C:$C,Trab_Sectores_productivos!$C17,Trabajo!$A:$A,Trab_Sectores_productivos!$A17),2)</f>
        <v>69.03</v>
      </c>
      <c r="E17" s="340">
        <f>ROUND(SUMIFS(Trabajo!$P:$P,Trabajo!$E:$E,Trab_Sectores_productivos!DF$1,Trabajo!$C:$C,Trab_Sectores_productivos!$C17,Trabajo!$A:$A,Trab_Sectores_productivos!$A17),2)</f>
        <v>25.04</v>
      </c>
      <c r="F17" s="340">
        <f>ROUND(SUMIFS(Trabajo!$P:$P,Trabajo!$E:$E,Trab_Sectores_productivos!DG$1,Trabajo!$C:$C,Trab_Sectores_productivos!$C17,Trabajo!$A:$A,Trab_Sectores_productivos!$A17),2)</f>
        <v>1.58</v>
      </c>
      <c r="G17" s="340">
        <f>ROUND(SUMIFS(Trabajo!$P:$P,Trabajo!$E:$E,Trab_Sectores_productivos!DH$1,Trabajo!$C:$C,Trab_Sectores_productivos!$C17,Trabajo!$A:$A,Trab_Sectores_productivos!$A17),2)</f>
        <v>4.88</v>
      </c>
      <c r="H17" s="340">
        <f>ROUND(SUMIFS(Trabajo!$P:$P,Trabajo!$E:$E,Trab_Sectores_productivos!DI$1,Trabajo!$C:$C,Trab_Sectores_productivos!$C17,Trabajo!$A:$A,Trab_Sectores_productivos!$A17),2)</f>
        <v>5.58</v>
      </c>
      <c r="I17" s="340">
        <f>ROUND(SUMIFS(Trabajo!$P:$P,Trabajo!$E:$E,Trab_Sectores_productivos!DJ$1,Trabajo!$C:$C,Trab_Sectores_productivos!$C17,Trabajo!$A:$A,Trab_Sectores_productivos!$A17),2)</f>
        <v>2.98</v>
      </c>
      <c r="J17" s="340">
        <f>ROUND(SUMIFS(Trabajo!$P:$P,Trabajo!$E:$E,Trab_Sectores_productivos!DK$1,Trabajo!$C:$C,Trab_Sectores_productivos!$C17,Trabajo!$A:$A,Trab_Sectores_productivos!$A17),2)</f>
        <v>13.73</v>
      </c>
      <c r="K17" s="340">
        <f>ROUND(SUMIFS(Trabajo!$P:$P,Trabajo!$E:$E,Trab_Sectores_productivos!DL$1,Trabajo!$C:$C,Trab_Sectores_productivos!$C17,Trabajo!$A:$A,Trab_Sectores_productivos!$A17),2)</f>
        <v>23.89</v>
      </c>
      <c r="L17" s="340">
        <f>ROUND(SUMIFS(Trabajo!$P:$P,Trabajo!$E:$E,Trab_Sectores_productivos!DM$1,Trabajo!$C:$C,Trab_Sectores_productivos!$C17,Trabajo!$A:$A,Trab_Sectores_productivos!$A17),2)</f>
        <v>106.41</v>
      </c>
      <c r="M17" s="340">
        <f>ROUND(SUMIFS(Trabajo!$P:$P,Trabajo!$E:$E,Trab_Sectores_productivos!DN$1,Trabajo!$C:$C,Trab_Sectores_productivos!$C17,Trabajo!$A:$A,Trab_Sectores_productivos!$A17),2)</f>
        <v>11.74</v>
      </c>
      <c r="N17" s="340">
        <f>ROUND(SUMIFS(Trabajo!$P:$P,Trabajo!$E:$E,Trab_Sectores_productivos!DO$1,Trabajo!$C:$C,Trab_Sectores_productivos!$C17,Trabajo!$A:$A,Trab_Sectores_productivos!$A17),2)</f>
        <v>12.36</v>
      </c>
      <c r="O17" s="340">
        <f>ROUND(SUMIFS(Trabajo!$P:$P,Trabajo!$E:$E,Trab_Sectores_productivos!DP$1,Trabajo!$C:$C,Trab_Sectores_productivos!$C17,Trabajo!$A:$A,Trab_Sectores_productivos!$A17),2)</f>
        <v>14.16</v>
      </c>
      <c r="P17" s="340">
        <f>ROUND(SUMIFS(Trabajo!$P:$P,Trabajo!$E:$E,Trab_Sectores_productivos!DQ$1,Trabajo!$C:$C,Trab_Sectores_productivos!$C17,Trabajo!$A:$A,Trab_Sectores_productivos!$A17),2)</f>
        <v>4.8499999999999996</v>
      </c>
      <c r="Q17" s="340">
        <f>ROUND(SUMIFS(Trabajo!$P:$P,Trabajo!$E:$E,Trab_Sectores_productivos!DR$1,Trabajo!$C:$C,Trab_Sectores_productivos!$C17,Trabajo!$A:$A,Trab_Sectores_productivos!$A17),2)</f>
        <v>12.28</v>
      </c>
      <c r="R17" s="340">
        <f>ROUND(SUMIFS(Trabajo!$P:$P,Trabajo!$E:$E,Trab_Sectores_productivos!DS$1,Trabajo!$C:$C,Trab_Sectores_productivos!$C17,Trabajo!$A:$A,Trab_Sectores_productivos!$A17),2)</f>
        <v>1.81</v>
      </c>
      <c r="S17" s="340">
        <f>ROUND(SUMIFS(Trabajo!$P:$P,Trabajo!$E:$E,Trab_Sectores_productivos!DT$1,Trabajo!$C:$C,Trab_Sectores_productivos!$C17,Trabajo!$A:$A,Trab_Sectores_productivos!$A17),2)</f>
        <v>2.39</v>
      </c>
      <c r="T17" s="341">
        <f>ROUND(SUMIFS(Trabajo!$Q:$Q,Trabajo!$E:$E,Trab_Sectores_productivos!DF$1,Trabajo!$C:$C,Trab_Sectores_productivos!$C17,Trabajo!$A:$A,Trab_Sectores_productivos!$A17),2)</f>
        <v>12.66</v>
      </c>
      <c r="U17" s="341">
        <f>ROUND(SUMIFS(Trabajo!$Q:$Q,Trabajo!$E:$E,Trab_Sectores_productivos!DG$1,Trabajo!$C:$C,Trab_Sectores_productivos!$C17,Trabajo!$A:$A,Trab_Sectores_productivos!$A17),2)</f>
        <v>0.8</v>
      </c>
      <c r="V17" s="341">
        <f>ROUND(SUMIFS(Trabajo!$Q:$Q,Trabajo!$E:$E,Trab_Sectores_productivos!DH$1,Trabajo!$C:$C,Trab_Sectores_productivos!$C17,Trabajo!$A:$A,Trab_Sectores_productivos!$A17),2)</f>
        <v>2.4700000000000002</v>
      </c>
      <c r="W17" s="341">
        <f>ROUND(SUMIFS(Trabajo!$Q:$Q,Trabajo!$E:$E,Trab_Sectores_productivos!DI$1,Trabajo!$C:$C,Trab_Sectores_productivos!$C17,Trabajo!$A:$A,Trab_Sectores_productivos!$A17),2)</f>
        <v>2.82</v>
      </c>
      <c r="X17" s="341">
        <f>ROUND(SUMIFS(Trabajo!$Q:$Q,Trabajo!$E:$E,Trab_Sectores_productivos!DJ$1,Trabajo!$C:$C,Trab_Sectores_productivos!$C17,Trabajo!$A:$A,Trab_Sectores_productivos!$A17),2)</f>
        <v>1.51</v>
      </c>
      <c r="Y17" s="341">
        <f>ROUND(SUMIFS(Trabajo!$Q:$Q,Trabajo!$E:$E,Trab_Sectores_productivos!DK$1,Trabajo!$C:$C,Trab_Sectores_productivos!$C17,Trabajo!$A:$A,Trab_Sectores_productivos!$A17),2)</f>
        <v>6.94</v>
      </c>
      <c r="Z17" s="341">
        <f>ROUND(SUMIFS(Trabajo!$Q:$Q,Trabajo!$E:$E,Trab_Sectores_productivos!DL$1,Trabajo!$C:$C,Trab_Sectores_productivos!$C17,Trabajo!$A:$A,Trab_Sectores_productivos!$A17),2)</f>
        <v>12.08</v>
      </c>
      <c r="AA17" s="341">
        <f>ROUND(SUMIFS(Trabajo!$Q:$Q,Trabajo!$E:$E,Trab_Sectores_productivos!DM$1,Trabajo!$C:$C,Trab_Sectores_productivos!$C17,Trabajo!$A:$A,Trab_Sectores_productivos!$A17),2)</f>
        <v>53.8</v>
      </c>
      <c r="AB17" s="341">
        <f>ROUND(SUMIFS(Trabajo!$Q:$Q,Trabajo!$E:$E,Trab_Sectores_productivos!DN$1,Trabajo!$C:$C,Trab_Sectores_productivos!$C17,Trabajo!$A:$A,Trab_Sectores_productivos!$A17),2)</f>
        <v>5.94</v>
      </c>
      <c r="AC17" s="341">
        <f>ROUND(SUMIFS(Trabajo!$Q:$Q,Trabajo!$E:$E,Trab_Sectores_productivos!DO$1,Trabajo!$C:$C,Trab_Sectores_productivos!$C17,Trabajo!$A:$A,Trab_Sectores_productivos!$A17),2)</f>
        <v>6.25</v>
      </c>
      <c r="AD17" s="341">
        <f>ROUND(SUMIFS(Trabajo!$Q:$Q,Trabajo!$E:$E,Trab_Sectores_productivos!DP$1,Trabajo!$C:$C,Trab_Sectores_productivos!$C17,Trabajo!$A:$A,Trab_Sectores_productivos!$A17),2)</f>
        <v>7.16</v>
      </c>
      <c r="AE17" s="341">
        <f>ROUND(SUMIFS(Trabajo!$Q:$Q,Trabajo!$E:$E,Trab_Sectores_productivos!DQ$1,Trabajo!$C:$C,Trab_Sectores_productivos!$C17,Trabajo!$A:$A,Trab_Sectores_productivos!$A17),2)</f>
        <v>2.4500000000000002</v>
      </c>
      <c r="AF17" s="341">
        <f>ROUND(SUMIFS(Trabajo!$Q:$Q,Trabajo!$E:$E,Trab_Sectores_productivos!DR$1,Trabajo!$C:$C,Trab_Sectores_productivos!$C17,Trabajo!$A:$A,Trab_Sectores_productivos!$A17),2)</f>
        <v>6.21</v>
      </c>
      <c r="AG17" s="341">
        <f>ROUND(SUMIFS(Trabajo!$Q:$Q,Trabajo!$E:$E,Trab_Sectores_productivos!DS$1,Trabajo!$C:$C,Trab_Sectores_productivos!$C17,Trabajo!$A:$A,Trab_Sectores_productivos!$A17),2)</f>
        <v>0.91</v>
      </c>
      <c r="AH17" s="341">
        <f>ROUND(SUMIFS(Trabajo!$Q:$Q,Trabajo!$E:$E,Trab_Sectores_productivos!DT$1,Trabajo!$C:$C,Trab_Sectores_productivos!$C17,Trabajo!$A:$A,Trab_Sectores_productivos!$A17),2)</f>
        <v>1.21</v>
      </c>
      <c r="AI17" s="340">
        <f>ROUND(SUMIFS(Trabajo!$R:$R,Trabajo!$E:$E,Trab_Sectores_productivos!DF$1,Trabajo!$C:$C,Trab_Sectores_productivos!$C17,Trabajo!$A:$A,Trab_Sectores_productivos!$A17),2)</f>
        <v>9.6999999999999993</v>
      </c>
      <c r="AJ17" s="340">
        <f>ROUND(SUMIFS(Trabajo!$R:$R,Trabajo!$E:$E,Trab_Sectores_productivos!DG$1,Trabajo!$C:$C,Trab_Sectores_productivos!$C17,Trabajo!$A:$A,Trab_Sectores_productivos!$A17),2)</f>
        <v>0.61</v>
      </c>
      <c r="AK17" s="340">
        <f>ROUND(SUMIFS(Trabajo!$R:$R,Trabajo!$E:$E,Trab_Sectores_productivos!DH$1,Trabajo!$C:$C,Trab_Sectores_productivos!$C17,Trabajo!$A:$A,Trab_Sectores_productivos!$A17),2)</f>
        <v>1.89</v>
      </c>
      <c r="AL17" s="340">
        <f>ROUND(SUMIFS(Trabajo!$R:$R,Trabajo!$E:$E,Trab_Sectores_productivos!DI$1,Trabajo!$C:$C,Trab_Sectores_productivos!$C17,Trabajo!$A:$A,Trab_Sectores_productivos!$A17),2)</f>
        <v>2.16</v>
      </c>
      <c r="AM17" s="340">
        <f>ROUND(SUMIFS(Trabajo!$R:$R,Trabajo!$E:$E,Trab_Sectores_productivos!DJ$1,Trabajo!$C:$C,Trab_Sectores_productivos!$C17,Trabajo!$A:$A,Trab_Sectores_productivos!$A17),2)</f>
        <v>1.1499999999999999</v>
      </c>
      <c r="AN17" s="340">
        <f>ROUND(SUMIFS(Trabajo!$R:$R,Trabajo!$E:$E,Trab_Sectores_productivos!DK$1,Trabajo!$C:$C,Trab_Sectores_productivos!$C17,Trabajo!$A:$A,Trab_Sectores_productivos!$A17),2)</f>
        <v>5.31</v>
      </c>
      <c r="AO17" s="340">
        <f>ROUND(SUMIFS(Trabajo!$R:$R,Trabajo!$E:$E,Trab_Sectores_productivos!DL$1,Trabajo!$C:$C,Trab_Sectores_productivos!$C17,Trabajo!$A:$A,Trab_Sectores_productivos!$A17),2)</f>
        <v>9.25</v>
      </c>
      <c r="AP17" s="340">
        <f>ROUND(SUMIFS(Trabajo!$R:$R,Trabajo!$E:$E,Trab_Sectores_productivos!DM$1,Trabajo!$C:$C,Trab_Sectores_productivos!$C17,Trabajo!$A:$A,Trab_Sectores_productivos!$A17),2)</f>
        <v>41.2</v>
      </c>
      <c r="AQ17" s="340">
        <f>ROUND(SUMIFS(Trabajo!$R:$R,Trabajo!$E:$E,Trab_Sectores_productivos!DN$1,Trabajo!$C:$C,Trab_Sectores_productivos!$C17,Trabajo!$A:$A,Trab_Sectores_productivos!$A17),2)</f>
        <v>4.55</v>
      </c>
      <c r="AR17" s="340">
        <f>ROUND(SUMIFS(Trabajo!$R:$R,Trabajo!$E:$E,Trab_Sectores_productivos!DO$1,Trabajo!$C:$C,Trab_Sectores_productivos!$C17,Trabajo!$A:$A,Trab_Sectores_productivos!$A17),2)</f>
        <v>4.78</v>
      </c>
      <c r="AS17" s="340">
        <f>ROUND(SUMIFS(Trabajo!$R:$R,Trabajo!$E:$E,Trab_Sectores_productivos!DP$1,Trabajo!$C:$C,Trab_Sectores_productivos!$C17,Trabajo!$A:$A,Trab_Sectores_productivos!$A17),2)</f>
        <v>5.48</v>
      </c>
      <c r="AT17" s="340">
        <f>ROUND(SUMIFS(Trabajo!$R:$R,Trabajo!$E:$E,Trab_Sectores_productivos!DQ$1,Trabajo!$C:$C,Trab_Sectores_productivos!$C17,Trabajo!$A:$A,Trab_Sectores_productivos!$A17),2)</f>
        <v>1.88</v>
      </c>
      <c r="AU17" s="340">
        <f>ROUND(SUMIFS(Trabajo!$R:$R,Trabajo!$E:$E,Trab_Sectores_productivos!DR$1,Trabajo!$C:$C,Trab_Sectores_productivos!$C17,Trabajo!$A:$A,Trab_Sectores_productivos!$A17),2)</f>
        <v>4.76</v>
      </c>
      <c r="AV17" s="340">
        <f>ROUND(SUMIFS(Trabajo!$R:$R,Trabajo!$E:$E,Trab_Sectores_productivos!DS$1,Trabajo!$C:$C,Trab_Sectores_productivos!$C17,Trabajo!$A:$A,Trab_Sectores_productivos!$A17),2)</f>
        <v>0.7</v>
      </c>
      <c r="AW17" s="340">
        <f>ROUND(SUMIFS(Trabajo!$R:$R,Trabajo!$E:$E,Trab_Sectores_productivos!DT$1,Trabajo!$C:$C,Trab_Sectores_productivos!$C17,Trabajo!$A:$A,Trab_Sectores_productivos!$A17),2)</f>
        <v>0.92</v>
      </c>
      <c r="AX17" s="341">
        <f>ROUND(SUMIFS(Trabajo!$S:$S,Trabajo!$E:$E,Trab_Sectores_productivos!DF$1,Trabajo!$C:$C,Trab_Sectores_productivos!$C17,Trabajo!$A:$A,Trab_Sectores_productivos!$A17),2)</f>
        <v>0.55000000000000004</v>
      </c>
      <c r="AY17" s="341">
        <f>ROUND(SUMIFS(Trabajo!$S:$S,Trabajo!$E:$E,Trab_Sectores_productivos!DG$1,Trabajo!$C:$C,Trab_Sectores_productivos!$C17,Trabajo!$A:$A,Trab_Sectores_productivos!$A17),2)</f>
        <v>0.03</v>
      </c>
      <c r="AZ17" s="341">
        <f>ROUND(SUMIFS(Trabajo!$S:$S,Trabajo!$E:$E,Trab_Sectores_productivos!DH$1,Trabajo!$C:$C,Trab_Sectores_productivos!$C17,Trabajo!$A:$A,Trab_Sectores_productivos!$A17),2)</f>
        <v>0.11</v>
      </c>
      <c r="BA17" s="341">
        <f>ROUND(SUMIFS(Trabajo!$S:$S,Trabajo!$E:$E,Trab_Sectores_productivos!DI$1,Trabajo!$C:$C,Trab_Sectores_productivos!$C17,Trabajo!$A:$A,Trab_Sectores_productivos!$A17),2)</f>
        <v>0.12</v>
      </c>
      <c r="BB17" s="341">
        <f>ROUND(SUMIFS(Trabajo!$S:$S,Trabajo!$E:$E,Trab_Sectores_productivos!DJ$1,Trabajo!$C:$C,Trab_Sectores_productivos!$C17,Trabajo!$A:$A,Trab_Sectores_productivos!$A17),2)</f>
        <v>7.0000000000000007E-2</v>
      </c>
      <c r="BC17" s="341">
        <f>ROUND(SUMIFS(Trabajo!$S:$S,Trabajo!$E:$E,Trab_Sectores_productivos!DK$1,Trabajo!$C:$C,Trab_Sectores_productivos!$C17,Trabajo!$A:$A,Trab_Sectores_productivos!$A17),2)</f>
        <v>0.3</v>
      </c>
      <c r="BD17" s="341">
        <f>ROUND(SUMIFS(Trabajo!$S:$S,Trabajo!$E:$E,Trab_Sectores_productivos!DL$1,Trabajo!$C:$C,Trab_Sectores_productivos!$C17,Trabajo!$A:$A,Trab_Sectores_productivos!$A17),2)</f>
        <v>0.53</v>
      </c>
      <c r="BE17" s="341">
        <f>ROUND(SUMIFS(Trabajo!$S:$S,Trabajo!$E:$E,Trab_Sectores_productivos!DM$1,Trabajo!$C:$C,Trab_Sectores_productivos!$C17,Trabajo!$A:$A,Trab_Sectores_productivos!$A17),2)</f>
        <v>2.35</v>
      </c>
      <c r="BF17" s="341">
        <f>ROUND(SUMIFS(Trabajo!$S:$S,Trabajo!$E:$E,Trab_Sectores_productivos!DN$1,Trabajo!$C:$C,Trab_Sectores_productivos!$C17,Trabajo!$A:$A,Trab_Sectores_productivos!$A17),2)</f>
        <v>0.26</v>
      </c>
      <c r="BG17" s="341">
        <f>ROUND(SUMIFS(Trabajo!$S:$S,Trabajo!$E:$E,Trab_Sectores_productivos!DO$1,Trabajo!$C:$C,Trab_Sectores_productivos!$C17,Trabajo!$A:$A,Trab_Sectores_productivos!$A17),2)</f>
        <v>0.27</v>
      </c>
      <c r="BH17" s="341">
        <f>ROUND(SUMIFS(Trabajo!$S:$S,Trabajo!$E:$E,Trab_Sectores_productivos!DP$1,Trabajo!$C:$C,Trab_Sectores_productivos!$C17,Trabajo!$A:$A,Trab_Sectores_productivos!$A17),2)</f>
        <v>0.31</v>
      </c>
      <c r="BI17" s="341">
        <f>ROUND(SUMIFS(Trabajo!$S:$S,Trabajo!$E:$E,Trab_Sectores_productivos!DQ$1,Trabajo!$C:$C,Trab_Sectores_productivos!$C17,Trabajo!$A:$A,Trab_Sectores_productivos!$A17),2)</f>
        <v>0.11</v>
      </c>
      <c r="BJ17" s="341">
        <f>ROUND(SUMIFS(Trabajo!$S:$S,Trabajo!$E:$E,Trab_Sectores_productivos!DR$1,Trabajo!$C:$C,Trab_Sectores_productivos!$C17,Trabajo!$A:$A,Trab_Sectores_productivos!$A17),2)</f>
        <v>0.27</v>
      </c>
      <c r="BK17" s="341">
        <f>ROUND(SUMIFS(Trabajo!$S:$S,Trabajo!$E:$E,Trab_Sectores_productivos!DS$1,Trabajo!$C:$C,Trab_Sectores_productivos!$C17,Trabajo!$A:$A,Trab_Sectores_productivos!$A17),2)</f>
        <v>0.04</v>
      </c>
      <c r="BL17" s="341">
        <f>ROUND(SUMIFS(Trabajo!$S:$S,Trabajo!$E:$E,Trab_Sectores_productivos!DT$1,Trabajo!$C:$C,Trab_Sectores_productivos!$C17,Trabajo!$A:$A,Trab_Sectores_productivos!$A17),2)</f>
        <v>0.05</v>
      </c>
      <c r="BM17" s="340">
        <f>ROUND(SUMIFS(Trabajo!$T:$T,Trabajo!$E:$E,Trab_Sectores_productivos!DF$1,Trabajo!$C:$C,Trab_Sectores_productivos!$C17,Trabajo!$A:$A,Trab_Sectores_productivos!$A17),2)</f>
        <v>0.1</v>
      </c>
      <c r="BN17" s="340">
        <f>ROUND(SUMIFS(Trabajo!$T:$T,Trabajo!$E:$E,Trab_Sectores_productivos!DG$1,Trabajo!$C:$C,Trab_Sectores_productivos!$C17,Trabajo!$A:$A,Trab_Sectores_productivos!$A17),2)</f>
        <v>0.01</v>
      </c>
      <c r="BO17" s="340">
        <f>ROUND(SUMIFS(Trabajo!$T:$T,Trabajo!$E:$E,Trab_Sectores_productivos!DH$1,Trabajo!$C:$C,Trab_Sectores_productivos!$C17,Trabajo!$A:$A,Trab_Sectores_productivos!$A17),2)</f>
        <v>0.02</v>
      </c>
      <c r="BP17" s="340">
        <f>ROUND(SUMIFS(Trabajo!$T:$T,Trabajo!$E:$E,Trab_Sectores_productivos!DI$1,Trabajo!$C:$C,Trab_Sectores_productivos!$C17,Trabajo!$A:$A,Trab_Sectores_productivos!$A17),2)</f>
        <v>0.02</v>
      </c>
      <c r="BQ17" s="340">
        <f>ROUND(SUMIFS(Trabajo!$T:$T,Trabajo!$E:$E,Trab_Sectores_productivos!DJ$1,Trabajo!$C:$C,Trab_Sectores_productivos!$C17,Trabajo!$A:$A,Trab_Sectores_productivos!$A17),2)</f>
        <v>0.01</v>
      </c>
      <c r="BR17" s="340">
        <f>ROUND(SUMIFS(Trabajo!$T:$T,Trabajo!$E:$E,Trab_Sectores_productivos!DK$1,Trabajo!$C:$C,Trab_Sectores_productivos!$C17,Trabajo!$A:$A,Trab_Sectores_productivos!$A17),2)</f>
        <v>0.05</v>
      </c>
      <c r="BS17" s="340">
        <f>ROUND(SUMIFS(Trabajo!$T:$T,Trabajo!$E:$E,Trab_Sectores_productivos!DL$1,Trabajo!$C:$C,Trab_Sectores_productivos!$C17,Trabajo!$A:$A,Trab_Sectores_productivos!$A17),2)</f>
        <v>0.09</v>
      </c>
      <c r="BT17" s="340">
        <f>ROUND(SUMIFS(Trabajo!$T:$T,Trabajo!$E:$E,Trab_Sectores_productivos!DM$1,Trabajo!$C:$C,Trab_Sectores_productivos!$C17,Trabajo!$A:$A,Trab_Sectores_productivos!$A17),2)</f>
        <v>0.41</v>
      </c>
      <c r="BU17" s="340">
        <f>ROUND(SUMIFS(Trabajo!$T:$T,Trabajo!$E:$E,Trab_Sectores_productivos!DN$1,Trabajo!$C:$C,Trab_Sectores_productivos!$C17,Trabajo!$A:$A,Trab_Sectores_productivos!$A17),2)</f>
        <v>0.05</v>
      </c>
      <c r="BV17" s="340">
        <f>ROUND(SUMIFS(Trabajo!$T:$T,Trabajo!$E:$E,Trab_Sectores_productivos!DO$1,Trabajo!$C:$C,Trab_Sectores_productivos!$C17,Trabajo!$A:$A,Trab_Sectores_productivos!$A17),2)</f>
        <v>0.05</v>
      </c>
      <c r="BW17" s="340">
        <f>ROUND(SUMIFS(Trabajo!$T:$T,Trabajo!$E:$E,Trab_Sectores_productivos!DP$1,Trabajo!$C:$C,Trab_Sectores_productivos!$C17,Trabajo!$A:$A,Trab_Sectores_productivos!$A17),2)</f>
        <v>0.05</v>
      </c>
      <c r="BX17" s="340">
        <f>ROUND(SUMIFS(Trabajo!$T:$T,Trabajo!$E:$E,Trab_Sectores_productivos!DQ$1,Trabajo!$C:$C,Trab_Sectores_productivos!$C17,Trabajo!$A:$A,Trab_Sectores_productivos!$A17),2)</f>
        <v>0.02</v>
      </c>
      <c r="BY17" s="340">
        <f>ROUND(SUMIFS(Trabajo!$T:$T,Trabajo!$E:$E,Trab_Sectores_productivos!DR$1,Trabajo!$C:$C,Trab_Sectores_productivos!$C17,Trabajo!$A:$A,Trab_Sectores_productivos!$A17),2)</f>
        <v>0.05</v>
      </c>
      <c r="BZ17" s="340">
        <f>ROUND(SUMIFS(Trabajo!$T:$T,Trabajo!$E:$E,Trab_Sectores_productivos!DS$1,Trabajo!$C:$C,Trab_Sectores_productivos!$C17,Trabajo!$A:$A,Trab_Sectores_productivos!$A17),2)</f>
        <v>0.01</v>
      </c>
      <c r="CA17" s="340">
        <f>ROUND(SUMIFS(Trabajo!$T:$T,Trabajo!$E:$E,Trab_Sectores_productivos!DT$1,Trabajo!$C:$C,Trab_Sectores_productivos!$C17,Trabajo!$A:$A,Trab_Sectores_productivos!$A17),2)</f>
        <v>0.01</v>
      </c>
      <c r="CB17" s="341">
        <f>ROUND(SUMIFS(Trabajo!$U:$U,Trabajo!$E:$E,Trab_Sectores_productivos!DF$1,Trabajo!$C:$C,Trab_Sectores_productivos!$C17,Trabajo!$A:$A,Trab_Sectores_productivos!$A17),2)</f>
        <v>19.21</v>
      </c>
      <c r="CC17" s="341">
        <f>ROUND(SUMIFS(Trabajo!$U:$U,Trabajo!$E:$E,Trab_Sectores_productivos!DG$1,Trabajo!$C:$C,Trab_Sectores_productivos!$C17,Trabajo!$A:$A,Trab_Sectores_productivos!$A17),2)</f>
        <v>1.21</v>
      </c>
      <c r="CD17" s="341">
        <f>ROUND(SUMIFS(Trabajo!$U:$U,Trabajo!$E:$E,Trab_Sectores_productivos!DH$1,Trabajo!$C:$C,Trab_Sectores_productivos!$C17,Trabajo!$A:$A,Trab_Sectores_productivos!$A17),2)</f>
        <v>3.74</v>
      </c>
      <c r="CE17" s="341">
        <f>ROUND(SUMIFS(Trabajo!$U:$U,Trabajo!$E:$E,Trab_Sectores_productivos!DI$1,Trabajo!$C:$C,Trab_Sectores_productivos!$C17,Trabajo!$A:$A,Trab_Sectores_productivos!$A17),2)</f>
        <v>4.28</v>
      </c>
      <c r="CF17" s="341">
        <f>ROUND(SUMIFS(Trabajo!$U:$U,Trabajo!$E:$E,Trab_Sectores_productivos!DJ$1,Trabajo!$C:$C,Trab_Sectores_productivos!$C17,Trabajo!$A:$A,Trab_Sectores_productivos!$A17),2)</f>
        <v>2.2799999999999998</v>
      </c>
      <c r="CG17" s="341">
        <f>ROUND(SUMIFS(Trabajo!$U:$U,Trabajo!$E:$E,Trab_Sectores_productivos!DK$1,Trabajo!$C:$C,Trab_Sectores_productivos!$C17,Trabajo!$A:$A,Trab_Sectores_productivos!$A17),2)</f>
        <v>10.53</v>
      </c>
      <c r="CH17" s="341">
        <f>ROUND(SUMIFS(Trabajo!$U:$U,Trabajo!$E:$E,Trab_Sectores_productivos!DL$1,Trabajo!$C:$C,Trab_Sectores_productivos!$C17,Trabajo!$A:$A,Trab_Sectores_productivos!$A17),2)</f>
        <v>18.329999999999998</v>
      </c>
      <c r="CI17" s="341">
        <f>ROUND(SUMIFS(Trabajo!$U:$U,Trabajo!$E:$E,Trab_Sectores_productivos!DM$1,Trabajo!$C:$C,Trab_Sectores_productivos!$C17,Trabajo!$A:$A,Trab_Sectores_productivos!$A17),2)</f>
        <v>81.64</v>
      </c>
      <c r="CJ17" s="341">
        <f>ROUND(SUMIFS(Trabajo!$U:$U,Trabajo!$E:$E,Trab_Sectores_productivos!DN$1,Trabajo!$C:$C,Trab_Sectores_productivos!$C17,Trabajo!$A:$A,Trab_Sectores_productivos!$A17),2)</f>
        <v>9.01</v>
      </c>
      <c r="CK17" s="341">
        <f>ROUND(SUMIFS(Trabajo!$U:$U,Trabajo!$E:$E,Trab_Sectores_productivos!DO$1,Trabajo!$C:$C,Trab_Sectores_productivos!$C17,Trabajo!$A:$A,Trab_Sectores_productivos!$A17),2)</f>
        <v>9.48</v>
      </c>
      <c r="CL17" s="341">
        <f>ROUND(SUMIFS(Trabajo!$U:$U,Trabajo!$E:$E,Trab_Sectores_productivos!DP$1,Trabajo!$C:$C,Trab_Sectores_productivos!$C17,Trabajo!$A:$A,Trab_Sectores_productivos!$A17),2)</f>
        <v>10.86</v>
      </c>
      <c r="CM17" s="341">
        <f>ROUND(SUMIFS(Trabajo!$U:$U,Trabajo!$E:$E,Trab_Sectores_productivos!DQ$1,Trabajo!$C:$C,Trab_Sectores_productivos!$C17,Trabajo!$A:$A,Trab_Sectores_productivos!$A17),2)</f>
        <v>3.72</v>
      </c>
      <c r="CN17" s="341">
        <f>ROUND(SUMIFS(Trabajo!$U:$U,Trabajo!$E:$E,Trab_Sectores_productivos!DR$1,Trabajo!$C:$C,Trab_Sectores_productivos!$C17,Trabajo!$A:$A,Trab_Sectores_productivos!$A17),2)</f>
        <v>9.42</v>
      </c>
      <c r="CO17" s="341">
        <f>ROUND(SUMIFS(Trabajo!$U:$U,Trabajo!$E:$E,Trab_Sectores_productivos!DS$1,Trabajo!$C:$C,Trab_Sectores_productivos!$C17,Trabajo!$A:$A,Trab_Sectores_productivos!$A17),2)</f>
        <v>1.39</v>
      </c>
      <c r="CP17" s="341">
        <f>ROUND(SUMIFS(Trabajo!$U:$U,Trabajo!$E:$E,Trab_Sectores_productivos!DT$1,Trabajo!$C:$C,Trab_Sectores_productivos!$C17,Trabajo!$A:$A,Trab_Sectores_productivos!$A17),2)</f>
        <v>1.83</v>
      </c>
      <c r="CQ17" s="340">
        <f>ROUND(SUMIFS(Trabajo!$V:$V,Trabajo!$E:$E,Trab_Sectores_productivos!DF$1,Trabajo!$C:$C,Trab_Sectores_productivos!$C17,Trabajo!$A:$A,Trab_Sectores_productivos!$A17),2)</f>
        <v>1.77</v>
      </c>
      <c r="CR17" s="340">
        <f>ROUND(SUMIFS(Trabajo!$V:$V,Trabajo!$E:$E,Trab_Sectores_productivos!DG$1,Trabajo!$C:$C,Trab_Sectores_productivos!$C17,Trabajo!$A:$A,Trab_Sectores_productivos!$A17),2)</f>
        <v>0.11</v>
      </c>
      <c r="CS17" s="340">
        <f>ROUND(SUMIFS(Trabajo!$V:$V,Trabajo!$E:$E,Trab_Sectores_productivos!DH$1,Trabajo!$C:$C,Trab_Sectores_productivos!$C17,Trabajo!$A:$A,Trab_Sectores_productivos!$A17),2)</f>
        <v>0.35</v>
      </c>
      <c r="CT17" s="340">
        <f>ROUND(SUMIFS(Trabajo!$V:$V,Trabajo!$E:$E,Trab_Sectores_productivos!DI$1,Trabajo!$C:$C,Trab_Sectores_productivos!$C17,Trabajo!$A:$A,Trab_Sectores_productivos!$A17),2)</f>
        <v>0.39</v>
      </c>
      <c r="CU17" s="340">
        <f>ROUND(SUMIFS(Trabajo!$V:$V,Trabajo!$E:$E,Trab_Sectores_productivos!DJ$1,Trabajo!$C:$C,Trab_Sectores_productivos!$C17,Trabajo!$A:$A,Trab_Sectores_productivos!$A17),2)</f>
        <v>0.21</v>
      </c>
      <c r="CV17" s="340">
        <f>ROUND(SUMIFS(Trabajo!$V:$V,Trabajo!$E:$E,Trab_Sectores_productivos!DK$1,Trabajo!$C:$C,Trab_Sectores_productivos!$C17,Trabajo!$A:$A,Trab_Sectores_productivos!$A17),2)</f>
        <v>0.97</v>
      </c>
      <c r="CW17" s="340">
        <f>ROUND(SUMIFS(Trabajo!$V:$V,Trabajo!$E:$E,Trab_Sectores_productivos!DL$1,Trabajo!$C:$C,Trab_Sectores_productivos!$C17,Trabajo!$A:$A,Trab_Sectores_productivos!$A17),2)</f>
        <v>1.69</v>
      </c>
      <c r="CX17" s="340">
        <f>ROUND(SUMIFS(Trabajo!$V:$V,Trabajo!$E:$E,Trab_Sectores_productivos!DM$1,Trabajo!$C:$C,Trab_Sectores_productivos!$C17,Trabajo!$A:$A,Trab_Sectores_productivos!$A17),2)</f>
        <v>7.53</v>
      </c>
      <c r="CY17" s="340">
        <f>ROUND(SUMIFS(Trabajo!$V:$V,Trabajo!$E:$E,Trab_Sectores_productivos!DN$1,Trabajo!$C:$C,Trab_Sectores_productivos!$C17,Trabajo!$A:$A,Trab_Sectores_productivos!$A17),2)</f>
        <v>0.83</v>
      </c>
      <c r="CZ17" s="340">
        <f>ROUND(SUMIFS(Trabajo!$V:$V,Trabajo!$E:$E,Trab_Sectores_productivos!DO$1,Trabajo!$C:$C,Trab_Sectores_productivos!$C17,Trabajo!$A:$A,Trab_Sectores_productivos!$A17),2)</f>
        <v>0.87</v>
      </c>
      <c r="DA17" s="340">
        <f>ROUND(SUMIFS(Trabajo!$V:$V,Trabajo!$E:$E,Trab_Sectores_productivos!DP$1,Trabajo!$C:$C,Trab_Sectores_productivos!$C17,Trabajo!$A:$A,Trab_Sectores_productivos!$A17),2)</f>
        <v>1</v>
      </c>
      <c r="DB17" s="340">
        <f>ROUND(SUMIFS(Trabajo!$V:$V,Trabajo!$E:$E,Trab_Sectores_productivos!DQ$1,Trabajo!$C:$C,Trab_Sectores_productivos!$C17,Trabajo!$A:$A,Trab_Sectores_productivos!$A17),2)</f>
        <v>0.34</v>
      </c>
      <c r="DC17" s="340">
        <f>ROUND(SUMIFS(Trabajo!$V:$V,Trabajo!$E:$E,Trab_Sectores_productivos!DR$1,Trabajo!$C:$C,Trab_Sectores_productivos!$C17,Trabajo!$A:$A,Trab_Sectores_productivos!$A17),2)</f>
        <v>0.87</v>
      </c>
      <c r="DD17" s="340">
        <f>ROUND(SUMIFS(Trabajo!$V:$V,Trabajo!$E:$E,Trab_Sectores_productivos!DS$1,Trabajo!$C:$C,Trab_Sectores_productivos!$C17,Trabajo!$A:$A,Trab_Sectores_productivos!$A17),2)</f>
        <v>0.13</v>
      </c>
      <c r="DE17" s="340">
        <f>ROUND(SUMIFS(Trabajo!$V:$V,Trabajo!$E:$E,Trab_Sectores_productivos!DT$1,Trabajo!$C:$C,Trab_Sectores_productivos!$C17,Trabajo!$A:$A,Trab_Sectores_productivos!$A17),2)</f>
        <v>0.17</v>
      </c>
      <c r="DF17" s="137" t="str">
        <f>"['"&amp;DF9&amp;"',"</f>
        <v>['452010 - Construcción de edificios completos o de partes de edificios VIII',</v>
      </c>
      <c r="DG17" s="137" t="str">
        <f t="shared" ref="DG17:DT17" si="7">"['"&amp;DG9&amp;"',"</f>
        <v>['452010 - Construcción de edificios completos o de partes de edificios XV',</v>
      </c>
      <c r="DH17" s="137" t="str">
        <f t="shared" si="7"/>
        <v>['452010 - Construcción de edificios completos o de partes de edificios I',</v>
      </c>
      <c r="DI17" s="137" t="str">
        <f t="shared" si="7"/>
        <v>['452010 - Construcción de edificios completos o de partes de edificios II',</v>
      </c>
      <c r="DJ17" s="137" t="str">
        <f t="shared" si="7"/>
        <v>['452010 - Construcción de edificios completos o de partes de edificios III',</v>
      </c>
      <c r="DK17" s="137" t="str">
        <f t="shared" si="7"/>
        <v>['452010 - Construcción de edificios completos o de partes de edificios IV',</v>
      </c>
      <c r="DL17" s="137" t="str">
        <f t="shared" si="7"/>
        <v>['452010 - Construcción de edificios completos o de partes de edificios V',</v>
      </c>
      <c r="DM17" s="137" t="str">
        <f t="shared" si="7"/>
        <v>['452010 - Construcción de edificios completos o de partes de edificios RM',</v>
      </c>
      <c r="DN17" s="137" t="str">
        <f t="shared" si="7"/>
        <v>['452010 - Construcción de edificios completos o de partes de edificios VI',</v>
      </c>
      <c r="DO17" s="137" t="str">
        <f t="shared" si="7"/>
        <v>['452010 - Construcción de edificios completos o de partes de edificios VII',</v>
      </c>
      <c r="DP17" s="137" t="str">
        <f t="shared" si="7"/>
        <v>['452010 - Construcción de edificios completos o de partes de edificios IX',</v>
      </c>
      <c r="DQ17" s="137" t="str">
        <f t="shared" si="7"/>
        <v>['452010 - Construcción de edificios completos o de partes de edificios XIV',</v>
      </c>
      <c r="DR17" s="137" t="str">
        <f t="shared" si="7"/>
        <v>['452010 - Construcción de edificios completos o de partes de edificios X',</v>
      </c>
      <c r="DS17" s="137" t="str">
        <f t="shared" si="7"/>
        <v>['452010 - Construcción de edificios completos o de partes de edificios XI',</v>
      </c>
      <c r="DT17" s="137" t="str">
        <f t="shared" si="7"/>
        <v>['452010 - Construcción de edificios completos o de partes de edificios XII',</v>
      </c>
    </row>
    <row r="18" spans="1:124">
      <c r="A18" s="137">
        <v>2014</v>
      </c>
      <c r="B18" s="137">
        <v>5</v>
      </c>
      <c r="C18" s="137" t="s">
        <v>123</v>
      </c>
      <c r="D18" s="137">
        <f>ROUND(SUMIFS(Trabajo!$W:$W,Trabajo!$E:$E,Trab_Sectores_productivos!DF$1,Trabajo!$C:$C,Trab_Sectores_productivos!$C18,Trabajo!$A:$A,Trab_Sectores_productivos!$A18),2)</f>
        <v>68.75</v>
      </c>
      <c r="E18" s="340">
        <f>ROUND(SUMIFS(Trabajo!$P:$P,Trabajo!$E:$E,Trab_Sectores_productivos!DF$1,Trabajo!$C:$C,Trab_Sectores_productivos!$C18,Trabajo!$A:$A,Trab_Sectores_productivos!$A18),2)</f>
        <v>24.94</v>
      </c>
      <c r="F18" s="340">
        <f>ROUND(SUMIFS(Trabajo!$P:$P,Trabajo!$E:$E,Trab_Sectores_productivos!DG$1,Trabajo!$C:$C,Trab_Sectores_productivos!$C18,Trabajo!$A:$A,Trab_Sectores_productivos!$A18),2)</f>
        <v>1.7</v>
      </c>
      <c r="G18" s="340">
        <f>ROUND(SUMIFS(Trabajo!$P:$P,Trabajo!$E:$E,Trab_Sectores_productivos!DH$1,Trabajo!$C:$C,Trab_Sectores_productivos!$C18,Trabajo!$A:$A,Trab_Sectores_productivos!$A18),2)</f>
        <v>4.8899999999999997</v>
      </c>
      <c r="H18" s="340">
        <f>ROUND(SUMIFS(Trabajo!$P:$P,Trabajo!$E:$E,Trab_Sectores_productivos!DI$1,Trabajo!$C:$C,Trab_Sectores_productivos!$C18,Trabajo!$A:$A,Trab_Sectores_productivos!$A18),2)</f>
        <v>6.4</v>
      </c>
      <c r="I18" s="340">
        <f>ROUND(SUMIFS(Trabajo!$P:$P,Trabajo!$E:$E,Trab_Sectores_productivos!DJ$1,Trabajo!$C:$C,Trab_Sectores_productivos!$C18,Trabajo!$A:$A,Trab_Sectores_productivos!$A18),2)</f>
        <v>3.46</v>
      </c>
      <c r="J18" s="340">
        <f>ROUND(SUMIFS(Trabajo!$P:$P,Trabajo!$E:$E,Trab_Sectores_productivos!DK$1,Trabajo!$C:$C,Trab_Sectores_productivos!$C18,Trabajo!$A:$A,Trab_Sectores_productivos!$A18),2)</f>
        <v>13.89</v>
      </c>
      <c r="K18" s="340">
        <f>ROUND(SUMIFS(Trabajo!$P:$P,Trabajo!$E:$E,Trab_Sectores_productivos!DL$1,Trabajo!$C:$C,Trab_Sectores_productivos!$C18,Trabajo!$A:$A,Trab_Sectores_productivos!$A18),2)</f>
        <v>24.1</v>
      </c>
      <c r="L18" s="340">
        <f>ROUND(SUMIFS(Trabajo!$P:$P,Trabajo!$E:$E,Trab_Sectores_productivos!DM$1,Trabajo!$C:$C,Trab_Sectores_productivos!$C18,Trabajo!$A:$A,Trab_Sectores_productivos!$A18),2)</f>
        <v>104.5</v>
      </c>
      <c r="M18" s="340">
        <f>ROUND(SUMIFS(Trabajo!$P:$P,Trabajo!$E:$E,Trab_Sectores_productivos!DN$1,Trabajo!$C:$C,Trab_Sectores_productivos!$C18,Trabajo!$A:$A,Trab_Sectores_productivos!$A18),2)</f>
        <v>12.11</v>
      </c>
      <c r="N18" s="340">
        <f>ROUND(SUMIFS(Trabajo!$P:$P,Trabajo!$E:$E,Trab_Sectores_productivos!DO$1,Trabajo!$C:$C,Trab_Sectores_productivos!$C18,Trabajo!$A:$A,Trab_Sectores_productivos!$A18),2)</f>
        <v>12.5</v>
      </c>
      <c r="O18" s="340">
        <f>ROUND(SUMIFS(Trabajo!$P:$P,Trabajo!$E:$E,Trab_Sectores_productivos!DP$1,Trabajo!$C:$C,Trab_Sectores_productivos!$C18,Trabajo!$A:$A,Trab_Sectores_productivos!$A18),2)</f>
        <v>14.66</v>
      </c>
      <c r="P18" s="340">
        <f>ROUND(SUMIFS(Trabajo!$P:$P,Trabajo!$E:$E,Trab_Sectores_productivos!DQ$1,Trabajo!$C:$C,Trab_Sectores_productivos!$C18,Trabajo!$A:$A,Trab_Sectores_productivos!$A18),2)</f>
        <v>5.01</v>
      </c>
      <c r="Q18" s="340">
        <f>ROUND(SUMIFS(Trabajo!$P:$P,Trabajo!$E:$E,Trab_Sectores_productivos!DR$1,Trabajo!$C:$C,Trab_Sectores_productivos!$C18,Trabajo!$A:$A,Trab_Sectores_productivos!$A18),2)</f>
        <v>12.91</v>
      </c>
      <c r="R18" s="340">
        <f>ROUND(SUMIFS(Trabajo!$P:$P,Trabajo!$E:$E,Trab_Sectores_productivos!DS$1,Trabajo!$C:$C,Trab_Sectores_productivos!$C18,Trabajo!$A:$A,Trab_Sectores_productivos!$A18),2)</f>
        <v>1.83</v>
      </c>
      <c r="S18" s="340">
        <f>ROUND(SUMIFS(Trabajo!$P:$P,Trabajo!$E:$E,Trab_Sectores_productivos!DT$1,Trabajo!$C:$C,Trab_Sectores_productivos!$C18,Trabajo!$A:$A,Trab_Sectores_productivos!$A18),2)</f>
        <v>2.52</v>
      </c>
      <c r="T18" s="341">
        <f>ROUND(SUMIFS(Trabajo!$Q:$Q,Trabajo!$E:$E,Trab_Sectores_productivos!DF$1,Trabajo!$C:$C,Trab_Sectores_productivos!$C18,Trabajo!$A:$A,Trab_Sectores_productivos!$A18),2)</f>
        <v>12.61</v>
      </c>
      <c r="U18" s="341">
        <f>ROUND(SUMIFS(Trabajo!$Q:$Q,Trabajo!$E:$E,Trab_Sectores_productivos!DG$1,Trabajo!$C:$C,Trab_Sectores_productivos!$C18,Trabajo!$A:$A,Trab_Sectores_productivos!$A18),2)</f>
        <v>0.86</v>
      </c>
      <c r="V18" s="341">
        <f>ROUND(SUMIFS(Trabajo!$Q:$Q,Trabajo!$E:$E,Trab_Sectores_productivos!DH$1,Trabajo!$C:$C,Trab_Sectores_productivos!$C18,Trabajo!$A:$A,Trab_Sectores_productivos!$A18),2)</f>
        <v>2.4700000000000002</v>
      </c>
      <c r="W18" s="341">
        <f>ROUND(SUMIFS(Trabajo!$Q:$Q,Trabajo!$E:$E,Trab_Sectores_productivos!DI$1,Trabajo!$C:$C,Trab_Sectores_productivos!$C18,Trabajo!$A:$A,Trab_Sectores_productivos!$A18),2)</f>
        <v>3.24</v>
      </c>
      <c r="X18" s="341">
        <f>ROUND(SUMIFS(Trabajo!$Q:$Q,Trabajo!$E:$E,Trab_Sectores_productivos!DJ$1,Trabajo!$C:$C,Trab_Sectores_productivos!$C18,Trabajo!$A:$A,Trab_Sectores_productivos!$A18),2)</f>
        <v>1.75</v>
      </c>
      <c r="Y18" s="341">
        <f>ROUND(SUMIFS(Trabajo!$Q:$Q,Trabajo!$E:$E,Trab_Sectores_productivos!DK$1,Trabajo!$C:$C,Trab_Sectores_productivos!$C18,Trabajo!$A:$A,Trab_Sectores_productivos!$A18),2)</f>
        <v>7.02</v>
      </c>
      <c r="Z18" s="341">
        <f>ROUND(SUMIFS(Trabajo!$Q:$Q,Trabajo!$E:$E,Trab_Sectores_productivos!DL$1,Trabajo!$C:$C,Trab_Sectores_productivos!$C18,Trabajo!$A:$A,Trab_Sectores_productivos!$A18),2)</f>
        <v>12.18</v>
      </c>
      <c r="AA18" s="341">
        <f>ROUND(SUMIFS(Trabajo!$Q:$Q,Trabajo!$E:$E,Trab_Sectores_productivos!DM$1,Trabajo!$C:$C,Trab_Sectores_productivos!$C18,Trabajo!$A:$A,Trab_Sectores_productivos!$A18),2)</f>
        <v>52.83</v>
      </c>
      <c r="AB18" s="341">
        <f>ROUND(SUMIFS(Trabajo!$Q:$Q,Trabajo!$E:$E,Trab_Sectores_productivos!DN$1,Trabajo!$C:$C,Trab_Sectores_productivos!$C18,Trabajo!$A:$A,Trab_Sectores_productivos!$A18),2)</f>
        <v>6.12</v>
      </c>
      <c r="AC18" s="341">
        <f>ROUND(SUMIFS(Trabajo!$Q:$Q,Trabajo!$E:$E,Trab_Sectores_productivos!DO$1,Trabajo!$C:$C,Trab_Sectores_productivos!$C18,Trabajo!$A:$A,Trab_Sectores_productivos!$A18),2)</f>
        <v>6.32</v>
      </c>
      <c r="AD18" s="341">
        <f>ROUND(SUMIFS(Trabajo!$Q:$Q,Trabajo!$E:$E,Trab_Sectores_productivos!DP$1,Trabajo!$C:$C,Trab_Sectores_productivos!$C18,Trabajo!$A:$A,Trab_Sectores_productivos!$A18),2)</f>
        <v>7.41</v>
      </c>
      <c r="AE18" s="341">
        <f>ROUND(SUMIFS(Trabajo!$Q:$Q,Trabajo!$E:$E,Trab_Sectores_productivos!DQ$1,Trabajo!$C:$C,Trab_Sectores_productivos!$C18,Trabajo!$A:$A,Trab_Sectores_productivos!$A18),2)</f>
        <v>2.5299999999999998</v>
      </c>
      <c r="AF18" s="341">
        <f>ROUND(SUMIFS(Trabajo!$Q:$Q,Trabajo!$E:$E,Trab_Sectores_productivos!DR$1,Trabajo!$C:$C,Trab_Sectores_productivos!$C18,Trabajo!$A:$A,Trab_Sectores_productivos!$A18),2)</f>
        <v>6.52</v>
      </c>
      <c r="AG18" s="341">
        <f>ROUND(SUMIFS(Trabajo!$Q:$Q,Trabajo!$E:$E,Trab_Sectores_productivos!DS$1,Trabajo!$C:$C,Trab_Sectores_productivos!$C18,Trabajo!$A:$A,Trab_Sectores_productivos!$A18),2)</f>
        <v>0.93</v>
      </c>
      <c r="AH18" s="341">
        <f>ROUND(SUMIFS(Trabajo!$Q:$Q,Trabajo!$E:$E,Trab_Sectores_productivos!DT$1,Trabajo!$C:$C,Trab_Sectores_productivos!$C18,Trabajo!$A:$A,Trab_Sectores_productivos!$A18),2)</f>
        <v>1.27</v>
      </c>
      <c r="AI18" s="340">
        <f>ROUND(SUMIFS(Trabajo!$R:$R,Trabajo!$E:$E,Trab_Sectores_productivos!DF$1,Trabajo!$C:$C,Trab_Sectores_productivos!$C18,Trabajo!$A:$A,Trab_Sectores_productivos!$A18),2)</f>
        <v>9.66</v>
      </c>
      <c r="AJ18" s="340">
        <f>ROUND(SUMIFS(Trabajo!$R:$R,Trabajo!$E:$E,Trab_Sectores_productivos!DG$1,Trabajo!$C:$C,Trab_Sectores_productivos!$C18,Trabajo!$A:$A,Trab_Sectores_productivos!$A18),2)</f>
        <v>0.66</v>
      </c>
      <c r="AK18" s="340">
        <f>ROUND(SUMIFS(Trabajo!$R:$R,Trabajo!$E:$E,Trab_Sectores_productivos!DH$1,Trabajo!$C:$C,Trab_Sectores_productivos!$C18,Trabajo!$A:$A,Trab_Sectores_productivos!$A18),2)</f>
        <v>1.89</v>
      </c>
      <c r="AL18" s="340">
        <f>ROUND(SUMIFS(Trabajo!$R:$R,Trabajo!$E:$E,Trab_Sectores_productivos!DI$1,Trabajo!$C:$C,Trab_Sectores_productivos!$C18,Trabajo!$A:$A,Trab_Sectores_productivos!$A18),2)</f>
        <v>2.48</v>
      </c>
      <c r="AM18" s="340">
        <f>ROUND(SUMIFS(Trabajo!$R:$R,Trabajo!$E:$E,Trab_Sectores_productivos!DJ$1,Trabajo!$C:$C,Trab_Sectores_productivos!$C18,Trabajo!$A:$A,Trab_Sectores_productivos!$A18),2)</f>
        <v>1.34</v>
      </c>
      <c r="AN18" s="340">
        <f>ROUND(SUMIFS(Trabajo!$R:$R,Trabajo!$E:$E,Trab_Sectores_productivos!DK$1,Trabajo!$C:$C,Trab_Sectores_productivos!$C18,Trabajo!$A:$A,Trab_Sectores_productivos!$A18),2)</f>
        <v>5.38</v>
      </c>
      <c r="AO18" s="340">
        <f>ROUND(SUMIFS(Trabajo!$R:$R,Trabajo!$E:$E,Trab_Sectores_productivos!DL$1,Trabajo!$C:$C,Trab_Sectores_productivos!$C18,Trabajo!$A:$A,Trab_Sectores_productivos!$A18),2)</f>
        <v>9.33</v>
      </c>
      <c r="AP18" s="340">
        <f>ROUND(SUMIFS(Trabajo!$R:$R,Trabajo!$E:$E,Trab_Sectores_productivos!DM$1,Trabajo!$C:$C,Trab_Sectores_productivos!$C18,Trabajo!$A:$A,Trab_Sectores_productivos!$A18),2)</f>
        <v>40.46</v>
      </c>
      <c r="AQ18" s="340">
        <f>ROUND(SUMIFS(Trabajo!$R:$R,Trabajo!$E:$E,Trab_Sectores_productivos!DN$1,Trabajo!$C:$C,Trab_Sectores_productivos!$C18,Trabajo!$A:$A,Trab_Sectores_productivos!$A18),2)</f>
        <v>4.6900000000000004</v>
      </c>
      <c r="AR18" s="340">
        <f>ROUND(SUMIFS(Trabajo!$R:$R,Trabajo!$E:$E,Trab_Sectores_productivos!DO$1,Trabajo!$C:$C,Trab_Sectores_productivos!$C18,Trabajo!$A:$A,Trab_Sectores_productivos!$A18),2)</f>
        <v>4.84</v>
      </c>
      <c r="AS18" s="340">
        <f>ROUND(SUMIFS(Trabajo!$R:$R,Trabajo!$E:$E,Trab_Sectores_productivos!DP$1,Trabajo!$C:$C,Trab_Sectores_productivos!$C18,Trabajo!$A:$A,Trab_Sectores_productivos!$A18),2)</f>
        <v>5.67</v>
      </c>
      <c r="AT18" s="340">
        <f>ROUND(SUMIFS(Trabajo!$R:$R,Trabajo!$E:$E,Trab_Sectores_productivos!DQ$1,Trabajo!$C:$C,Trab_Sectores_productivos!$C18,Trabajo!$A:$A,Trab_Sectores_productivos!$A18),2)</f>
        <v>1.94</v>
      </c>
      <c r="AU18" s="340">
        <f>ROUND(SUMIFS(Trabajo!$R:$R,Trabajo!$E:$E,Trab_Sectores_productivos!DR$1,Trabajo!$C:$C,Trab_Sectores_productivos!$C18,Trabajo!$A:$A,Trab_Sectores_productivos!$A18),2)</f>
        <v>5</v>
      </c>
      <c r="AV18" s="340">
        <f>ROUND(SUMIFS(Trabajo!$R:$R,Trabajo!$E:$E,Trab_Sectores_productivos!DS$1,Trabajo!$C:$C,Trab_Sectores_productivos!$C18,Trabajo!$A:$A,Trab_Sectores_productivos!$A18),2)</f>
        <v>0.71</v>
      </c>
      <c r="AW18" s="340">
        <f>ROUND(SUMIFS(Trabajo!$R:$R,Trabajo!$E:$E,Trab_Sectores_productivos!DT$1,Trabajo!$C:$C,Trab_Sectores_productivos!$C18,Trabajo!$A:$A,Trab_Sectores_productivos!$A18),2)</f>
        <v>0.98</v>
      </c>
      <c r="AX18" s="341">
        <f>ROUND(SUMIFS(Trabajo!$S:$S,Trabajo!$E:$E,Trab_Sectores_productivos!DF$1,Trabajo!$C:$C,Trab_Sectores_productivos!$C18,Trabajo!$A:$A,Trab_Sectores_productivos!$A18),2)</f>
        <v>0.55000000000000004</v>
      </c>
      <c r="AY18" s="341">
        <f>ROUND(SUMIFS(Trabajo!$S:$S,Trabajo!$E:$E,Trab_Sectores_productivos!DG$1,Trabajo!$C:$C,Trab_Sectores_productivos!$C18,Trabajo!$A:$A,Trab_Sectores_productivos!$A18),2)</f>
        <v>0.04</v>
      </c>
      <c r="AZ18" s="341">
        <f>ROUND(SUMIFS(Trabajo!$S:$S,Trabajo!$E:$E,Trab_Sectores_productivos!DH$1,Trabajo!$C:$C,Trab_Sectores_productivos!$C18,Trabajo!$A:$A,Trab_Sectores_productivos!$A18),2)</f>
        <v>0.11</v>
      </c>
      <c r="BA18" s="341">
        <f>ROUND(SUMIFS(Trabajo!$S:$S,Trabajo!$E:$E,Trab_Sectores_productivos!DI$1,Trabajo!$C:$C,Trab_Sectores_productivos!$C18,Trabajo!$A:$A,Trab_Sectores_productivos!$A18),2)</f>
        <v>0.14000000000000001</v>
      </c>
      <c r="BB18" s="341">
        <f>ROUND(SUMIFS(Trabajo!$S:$S,Trabajo!$E:$E,Trab_Sectores_productivos!DJ$1,Trabajo!$C:$C,Trab_Sectores_productivos!$C18,Trabajo!$A:$A,Trab_Sectores_productivos!$A18),2)</f>
        <v>0.08</v>
      </c>
      <c r="BC18" s="341">
        <f>ROUND(SUMIFS(Trabajo!$S:$S,Trabajo!$E:$E,Trab_Sectores_productivos!DK$1,Trabajo!$C:$C,Trab_Sectores_productivos!$C18,Trabajo!$A:$A,Trab_Sectores_productivos!$A18),2)</f>
        <v>0.31</v>
      </c>
      <c r="BD18" s="341">
        <f>ROUND(SUMIFS(Trabajo!$S:$S,Trabajo!$E:$E,Trab_Sectores_productivos!DL$1,Trabajo!$C:$C,Trab_Sectores_productivos!$C18,Trabajo!$A:$A,Trab_Sectores_productivos!$A18),2)</f>
        <v>0.53</v>
      </c>
      <c r="BE18" s="341">
        <f>ROUND(SUMIFS(Trabajo!$S:$S,Trabajo!$E:$E,Trab_Sectores_productivos!DM$1,Trabajo!$C:$C,Trab_Sectores_productivos!$C18,Trabajo!$A:$A,Trab_Sectores_productivos!$A18),2)</f>
        <v>2.31</v>
      </c>
      <c r="BF18" s="341">
        <f>ROUND(SUMIFS(Trabajo!$S:$S,Trabajo!$E:$E,Trab_Sectores_productivos!DN$1,Trabajo!$C:$C,Trab_Sectores_productivos!$C18,Trabajo!$A:$A,Trab_Sectores_productivos!$A18),2)</f>
        <v>0.27</v>
      </c>
      <c r="BG18" s="341">
        <f>ROUND(SUMIFS(Trabajo!$S:$S,Trabajo!$E:$E,Trab_Sectores_productivos!DO$1,Trabajo!$C:$C,Trab_Sectores_productivos!$C18,Trabajo!$A:$A,Trab_Sectores_productivos!$A18),2)</f>
        <v>0.28000000000000003</v>
      </c>
      <c r="BH18" s="341">
        <f>ROUND(SUMIFS(Trabajo!$S:$S,Trabajo!$E:$E,Trab_Sectores_productivos!DP$1,Trabajo!$C:$C,Trab_Sectores_productivos!$C18,Trabajo!$A:$A,Trab_Sectores_productivos!$A18),2)</f>
        <v>0.32</v>
      </c>
      <c r="BI18" s="341">
        <f>ROUND(SUMIFS(Trabajo!$S:$S,Trabajo!$E:$E,Trab_Sectores_productivos!DQ$1,Trabajo!$C:$C,Trab_Sectores_productivos!$C18,Trabajo!$A:$A,Trab_Sectores_productivos!$A18),2)</f>
        <v>0.11</v>
      </c>
      <c r="BJ18" s="341">
        <f>ROUND(SUMIFS(Trabajo!$S:$S,Trabajo!$E:$E,Trab_Sectores_productivos!DR$1,Trabajo!$C:$C,Trab_Sectores_productivos!$C18,Trabajo!$A:$A,Trab_Sectores_productivos!$A18),2)</f>
        <v>0.28000000000000003</v>
      </c>
      <c r="BK18" s="341">
        <f>ROUND(SUMIFS(Trabajo!$S:$S,Trabajo!$E:$E,Trab_Sectores_productivos!DS$1,Trabajo!$C:$C,Trab_Sectores_productivos!$C18,Trabajo!$A:$A,Trab_Sectores_productivos!$A18),2)</f>
        <v>0.04</v>
      </c>
      <c r="BL18" s="341">
        <f>ROUND(SUMIFS(Trabajo!$S:$S,Trabajo!$E:$E,Trab_Sectores_productivos!DT$1,Trabajo!$C:$C,Trab_Sectores_productivos!$C18,Trabajo!$A:$A,Trab_Sectores_productivos!$A18),2)</f>
        <v>0.06</v>
      </c>
      <c r="BM18" s="340">
        <f>ROUND(SUMIFS(Trabajo!$T:$T,Trabajo!$E:$E,Trab_Sectores_productivos!DF$1,Trabajo!$C:$C,Trab_Sectores_productivos!$C18,Trabajo!$A:$A,Trab_Sectores_productivos!$A18),2)</f>
        <v>0.1</v>
      </c>
      <c r="BN18" s="340">
        <f>ROUND(SUMIFS(Trabajo!$T:$T,Trabajo!$E:$E,Trab_Sectores_productivos!DG$1,Trabajo!$C:$C,Trab_Sectores_productivos!$C18,Trabajo!$A:$A,Trab_Sectores_productivos!$A18),2)</f>
        <v>0.01</v>
      </c>
      <c r="BO18" s="340">
        <f>ROUND(SUMIFS(Trabajo!$T:$T,Trabajo!$E:$E,Trab_Sectores_productivos!DH$1,Trabajo!$C:$C,Trab_Sectores_productivos!$C18,Trabajo!$A:$A,Trab_Sectores_productivos!$A18),2)</f>
        <v>0.02</v>
      </c>
      <c r="BP18" s="340">
        <f>ROUND(SUMIFS(Trabajo!$T:$T,Trabajo!$E:$E,Trab_Sectores_productivos!DI$1,Trabajo!$C:$C,Trab_Sectores_productivos!$C18,Trabajo!$A:$A,Trab_Sectores_productivos!$A18),2)</f>
        <v>0.02</v>
      </c>
      <c r="BQ18" s="340">
        <f>ROUND(SUMIFS(Trabajo!$T:$T,Trabajo!$E:$E,Trab_Sectores_productivos!DJ$1,Trabajo!$C:$C,Trab_Sectores_productivos!$C18,Trabajo!$A:$A,Trab_Sectores_productivos!$A18),2)</f>
        <v>0.01</v>
      </c>
      <c r="BR18" s="340">
        <f>ROUND(SUMIFS(Trabajo!$T:$T,Trabajo!$E:$E,Trab_Sectores_productivos!DK$1,Trabajo!$C:$C,Trab_Sectores_productivos!$C18,Trabajo!$A:$A,Trab_Sectores_productivos!$A18),2)</f>
        <v>0.05</v>
      </c>
      <c r="BS18" s="340">
        <f>ROUND(SUMIFS(Trabajo!$T:$T,Trabajo!$E:$E,Trab_Sectores_productivos!DL$1,Trabajo!$C:$C,Trab_Sectores_productivos!$C18,Trabajo!$A:$A,Trab_Sectores_productivos!$A18),2)</f>
        <v>0.09</v>
      </c>
      <c r="BT18" s="340">
        <f>ROUND(SUMIFS(Trabajo!$T:$T,Trabajo!$E:$E,Trab_Sectores_productivos!DM$1,Trabajo!$C:$C,Trab_Sectores_productivos!$C18,Trabajo!$A:$A,Trab_Sectores_productivos!$A18),2)</f>
        <v>0.41</v>
      </c>
      <c r="BU18" s="340">
        <f>ROUND(SUMIFS(Trabajo!$T:$T,Trabajo!$E:$E,Trab_Sectores_productivos!DN$1,Trabajo!$C:$C,Trab_Sectores_productivos!$C18,Trabajo!$A:$A,Trab_Sectores_productivos!$A18),2)</f>
        <v>0.05</v>
      </c>
      <c r="BV18" s="340">
        <f>ROUND(SUMIFS(Trabajo!$T:$T,Trabajo!$E:$E,Trab_Sectores_productivos!DO$1,Trabajo!$C:$C,Trab_Sectores_productivos!$C18,Trabajo!$A:$A,Trab_Sectores_productivos!$A18),2)</f>
        <v>0.05</v>
      </c>
      <c r="BW18" s="340">
        <f>ROUND(SUMIFS(Trabajo!$T:$T,Trabajo!$E:$E,Trab_Sectores_productivos!DP$1,Trabajo!$C:$C,Trab_Sectores_productivos!$C18,Trabajo!$A:$A,Trab_Sectores_productivos!$A18),2)</f>
        <v>0.06</v>
      </c>
      <c r="BX18" s="340">
        <f>ROUND(SUMIFS(Trabajo!$T:$T,Trabajo!$E:$E,Trab_Sectores_productivos!DQ$1,Trabajo!$C:$C,Trab_Sectores_productivos!$C18,Trabajo!$A:$A,Trab_Sectores_productivos!$A18),2)</f>
        <v>0.02</v>
      </c>
      <c r="BY18" s="340">
        <f>ROUND(SUMIFS(Trabajo!$T:$T,Trabajo!$E:$E,Trab_Sectores_productivos!DR$1,Trabajo!$C:$C,Trab_Sectores_productivos!$C18,Trabajo!$A:$A,Trab_Sectores_productivos!$A18),2)</f>
        <v>0.05</v>
      </c>
      <c r="BZ18" s="340">
        <f>ROUND(SUMIFS(Trabajo!$T:$T,Trabajo!$E:$E,Trab_Sectores_productivos!DS$1,Trabajo!$C:$C,Trab_Sectores_productivos!$C18,Trabajo!$A:$A,Trab_Sectores_productivos!$A18),2)</f>
        <v>0.01</v>
      </c>
      <c r="CA18" s="340">
        <f>ROUND(SUMIFS(Trabajo!$T:$T,Trabajo!$E:$E,Trab_Sectores_productivos!DT$1,Trabajo!$C:$C,Trab_Sectores_productivos!$C18,Trabajo!$A:$A,Trab_Sectores_productivos!$A18),2)</f>
        <v>0.01</v>
      </c>
      <c r="CB18" s="341">
        <f>ROUND(SUMIFS(Trabajo!$U:$U,Trabajo!$E:$E,Trab_Sectores_productivos!DF$1,Trabajo!$C:$C,Trab_Sectores_productivos!$C18,Trabajo!$A:$A,Trab_Sectores_productivos!$A18),2)</f>
        <v>19.13</v>
      </c>
      <c r="CC18" s="341">
        <f>ROUND(SUMIFS(Trabajo!$U:$U,Trabajo!$E:$E,Trab_Sectores_productivos!DG$1,Trabajo!$C:$C,Trab_Sectores_productivos!$C18,Trabajo!$A:$A,Trab_Sectores_productivos!$A18),2)</f>
        <v>1.31</v>
      </c>
      <c r="CD18" s="341">
        <f>ROUND(SUMIFS(Trabajo!$U:$U,Trabajo!$E:$E,Trab_Sectores_productivos!DH$1,Trabajo!$C:$C,Trab_Sectores_productivos!$C18,Trabajo!$A:$A,Trab_Sectores_productivos!$A18),2)</f>
        <v>3.75</v>
      </c>
      <c r="CE18" s="341">
        <f>ROUND(SUMIFS(Trabajo!$U:$U,Trabajo!$E:$E,Trab_Sectores_productivos!DI$1,Trabajo!$C:$C,Trab_Sectores_productivos!$C18,Trabajo!$A:$A,Trab_Sectores_productivos!$A18),2)</f>
        <v>4.91</v>
      </c>
      <c r="CF18" s="341">
        <f>ROUND(SUMIFS(Trabajo!$U:$U,Trabajo!$E:$E,Trab_Sectores_productivos!DJ$1,Trabajo!$C:$C,Trab_Sectores_productivos!$C18,Trabajo!$A:$A,Trab_Sectores_productivos!$A18),2)</f>
        <v>2.65</v>
      </c>
      <c r="CG18" s="341">
        <f>ROUND(SUMIFS(Trabajo!$U:$U,Trabajo!$E:$E,Trab_Sectores_productivos!DK$1,Trabajo!$C:$C,Trab_Sectores_productivos!$C18,Trabajo!$A:$A,Trab_Sectores_productivos!$A18),2)</f>
        <v>10.66</v>
      </c>
      <c r="CH18" s="341">
        <f>ROUND(SUMIFS(Trabajo!$U:$U,Trabajo!$E:$E,Trab_Sectores_productivos!DL$1,Trabajo!$C:$C,Trab_Sectores_productivos!$C18,Trabajo!$A:$A,Trab_Sectores_productivos!$A18),2)</f>
        <v>18.489999999999998</v>
      </c>
      <c r="CI18" s="341">
        <f>ROUND(SUMIFS(Trabajo!$U:$U,Trabajo!$E:$E,Trab_Sectores_productivos!DM$1,Trabajo!$C:$C,Trab_Sectores_productivos!$C18,Trabajo!$A:$A,Trab_Sectores_productivos!$A18),2)</f>
        <v>80.17</v>
      </c>
      <c r="CJ18" s="341">
        <f>ROUND(SUMIFS(Trabajo!$U:$U,Trabajo!$E:$E,Trab_Sectores_productivos!DN$1,Trabajo!$C:$C,Trab_Sectores_productivos!$C18,Trabajo!$A:$A,Trab_Sectores_productivos!$A18),2)</f>
        <v>9.2899999999999991</v>
      </c>
      <c r="CK18" s="341">
        <f>ROUND(SUMIFS(Trabajo!$U:$U,Trabajo!$E:$E,Trab_Sectores_productivos!DO$1,Trabajo!$C:$C,Trab_Sectores_productivos!$C18,Trabajo!$A:$A,Trab_Sectores_productivos!$A18),2)</f>
        <v>9.59</v>
      </c>
      <c r="CL18" s="341">
        <f>ROUND(SUMIFS(Trabajo!$U:$U,Trabajo!$E:$E,Trab_Sectores_productivos!DP$1,Trabajo!$C:$C,Trab_Sectores_productivos!$C18,Trabajo!$A:$A,Trab_Sectores_productivos!$A18),2)</f>
        <v>11.24</v>
      </c>
      <c r="CM18" s="341">
        <f>ROUND(SUMIFS(Trabajo!$U:$U,Trabajo!$E:$E,Trab_Sectores_productivos!DQ$1,Trabajo!$C:$C,Trab_Sectores_productivos!$C18,Trabajo!$A:$A,Trab_Sectores_productivos!$A18),2)</f>
        <v>3.85</v>
      </c>
      <c r="CN18" s="341">
        <f>ROUND(SUMIFS(Trabajo!$U:$U,Trabajo!$E:$E,Trab_Sectores_productivos!DR$1,Trabajo!$C:$C,Trab_Sectores_productivos!$C18,Trabajo!$A:$A,Trab_Sectores_productivos!$A18),2)</f>
        <v>9.9</v>
      </c>
      <c r="CO18" s="341">
        <f>ROUND(SUMIFS(Trabajo!$U:$U,Trabajo!$E:$E,Trab_Sectores_productivos!DS$1,Trabajo!$C:$C,Trab_Sectores_productivos!$C18,Trabajo!$A:$A,Trab_Sectores_productivos!$A18),2)</f>
        <v>1.41</v>
      </c>
      <c r="CP18" s="341">
        <f>ROUND(SUMIFS(Trabajo!$U:$U,Trabajo!$E:$E,Trab_Sectores_productivos!DT$1,Trabajo!$C:$C,Trab_Sectores_productivos!$C18,Trabajo!$A:$A,Trab_Sectores_productivos!$A18),2)</f>
        <v>1.93</v>
      </c>
      <c r="CQ18" s="340">
        <f>ROUND(SUMIFS(Trabajo!$V:$V,Trabajo!$E:$E,Trab_Sectores_productivos!DF$1,Trabajo!$C:$C,Trab_Sectores_productivos!$C18,Trabajo!$A:$A,Trab_Sectores_productivos!$A18),2)</f>
        <v>1.76</v>
      </c>
      <c r="CR18" s="340">
        <f>ROUND(SUMIFS(Trabajo!$V:$V,Trabajo!$E:$E,Trab_Sectores_productivos!DG$1,Trabajo!$C:$C,Trab_Sectores_productivos!$C18,Trabajo!$A:$A,Trab_Sectores_productivos!$A18),2)</f>
        <v>0.12</v>
      </c>
      <c r="CS18" s="340">
        <f>ROUND(SUMIFS(Trabajo!$V:$V,Trabajo!$E:$E,Trab_Sectores_productivos!DH$1,Trabajo!$C:$C,Trab_Sectores_productivos!$C18,Trabajo!$A:$A,Trab_Sectores_productivos!$A18),2)</f>
        <v>0.35</v>
      </c>
      <c r="CT18" s="340">
        <f>ROUND(SUMIFS(Trabajo!$V:$V,Trabajo!$E:$E,Trab_Sectores_productivos!DI$1,Trabajo!$C:$C,Trab_Sectores_productivos!$C18,Trabajo!$A:$A,Trab_Sectores_productivos!$A18),2)</f>
        <v>0.45</v>
      </c>
      <c r="CU18" s="340">
        <f>ROUND(SUMIFS(Trabajo!$V:$V,Trabajo!$E:$E,Trab_Sectores_productivos!DJ$1,Trabajo!$C:$C,Trab_Sectores_productivos!$C18,Trabajo!$A:$A,Trab_Sectores_productivos!$A18),2)</f>
        <v>0.24</v>
      </c>
      <c r="CV18" s="340">
        <f>ROUND(SUMIFS(Trabajo!$V:$V,Trabajo!$E:$E,Trab_Sectores_productivos!DK$1,Trabajo!$C:$C,Trab_Sectores_productivos!$C18,Trabajo!$A:$A,Trab_Sectores_productivos!$A18),2)</f>
        <v>0.98</v>
      </c>
      <c r="CW18" s="340">
        <f>ROUND(SUMIFS(Trabajo!$V:$V,Trabajo!$E:$E,Trab_Sectores_productivos!DL$1,Trabajo!$C:$C,Trab_Sectores_productivos!$C18,Trabajo!$A:$A,Trab_Sectores_productivos!$A18),2)</f>
        <v>1.71</v>
      </c>
      <c r="CX18" s="340">
        <f>ROUND(SUMIFS(Trabajo!$V:$V,Trabajo!$E:$E,Trab_Sectores_productivos!DM$1,Trabajo!$C:$C,Trab_Sectores_productivos!$C18,Trabajo!$A:$A,Trab_Sectores_productivos!$A18),2)</f>
        <v>7.39</v>
      </c>
      <c r="CY18" s="340">
        <f>ROUND(SUMIFS(Trabajo!$V:$V,Trabajo!$E:$E,Trab_Sectores_productivos!DN$1,Trabajo!$C:$C,Trab_Sectores_productivos!$C18,Trabajo!$A:$A,Trab_Sectores_productivos!$A18),2)</f>
        <v>0.86</v>
      </c>
      <c r="CZ18" s="340">
        <f>ROUND(SUMIFS(Trabajo!$V:$V,Trabajo!$E:$E,Trab_Sectores_productivos!DO$1,Trabajo!$C:$C,Trab_Sectores_productivos!$C18,Trabajo!$A:$A,Trab_Sectores_productivos!$A18),2)</f>
        <v>0.88</v>
      </c>
      <c r="DA18" s="340">
        <f>ROUND(SUMIFS(Trabajo!$V:$V,Trabajo!$E:$E,Trab_Sectores_productivos!DP$1,Trabajo!$C:$C,Trab_Sectores_productivos!$C18,Trabajo!$A:$A,Trab_Sectores_productivos!$A18),2)</f>
        <v>1.04</v>
      </c>
      <c r="DB18" s="340">
        <f>ROUND(SUMIFS(Trabajo!$V:$V,Trabajo!$E:$E,Trab_Sectores_productivos!DQ$1,Trabajo!$C:$C,Trab_Sectores_productivos!$C18,Trabajo!$A:$A,Trab_Sectores_productivos!$A18),2)</f>
        <v>0.35</v>
      </c>
      <c r="DC18" s="340">
        <f>ROUND(SUMIFS(Trabajo!$V:$V,Trabajo!$E:$E,Trab_Sectores_productivos!DR$1,Trabajo!$C:$C,Trab_Sectores_productivos!$C18,Trabajo!$A:$A,Trab_Sectores_productivos!$A18),2)</f>
        <v>0.91</v>
      </c>
      <c r="DD18" s="340">
        <f>ROUND(SUMIFS(Trabajo!$V:$V,Trabajo!$E:$E,Trab_Sectores_productivos!DS$1,Trabajo!$C:$C,Trab_Sectores_productivos!$C18,Trabajo!$A:$A,Trab_Sectores_productivos!$A18),2)</f>
        <v>0.13</v>
      </c>
      <c r="DE18" s="340">
        <f>ROUND(SUMIFS(Trabajo!$V:$V,Trabajo!$E:$E,Trab_Sectores_productivos!DT$1,Trabajo!$C:$C,Trab_Sectores_productivos!$C18,Trabajo!$A:$A,Trab_Sectores_productivos!$A18),2)</f>
        <v>0.18</v>
      </c>
      <c r="DF18" s="137" t="str">
        <f>"'"&amp;DF10&amp;"',"</f>
        <v>'452020 - Obras de ingeniería VIII',</v>
      </c>
      <c r="DG18" s="137" t="str">
        <f t="shared" ref="DG18:DT18" si="8">"'"&amp;DG10&amp;"',"</f>
        <v>'452020 - Obras de ingeniería XV',</v>
      </c>
      <c r="DH18" s="137" t="str">
        <f t="shared" si="8"/>
        <v>'452020 - Obras de ingeniería I',</v>
      </c>
      <c r="DI18" s="137" t="str">
        <f t="shared" si="8"/>
        <v>'452020 - Obras de ingeniería II',</v>
      </c>
      <c r="DJ18" s="137" t="str">
        <f t="shared" si="8"/>
        <v>'452020 - Obras de ingeniería III',</v>
      </c>
      <c r="DK18" s="137" t="str">
        <f t="shared" si="8"/>
        <v>'452020 - Obras de ingeniería IV',</v>
      </c>
      <c r="DL18" s="137" t="str">
        <f t="shared" si="8"/>
        <v>'452020 - Obras de ingeniería V',</v>
      </c>
      <c r="DM18" s="137" t="str">
        <f t="shared" si="8"/>
        <v>'452020 - Obras de ingeniería RM',</v>
      </c>
      <c r="DN18" s="137" t="str">
        <f t="shared" si="8"/>
        <v>'452020 - Obras de ingeniería VI',</v>
      </c>
      <c r="DO18" s="137" t="str">
        <f t="shared" si="8"/>
        <v>'452020 - Obras de ingeniería VII',</v>
      </c>
      <c r="DP18" s="137" t="str">
        <f t="shared" si="8"/>
        <v>'452020 - Obras de ingeniería IX',</v>
      </c>
      <c r="DQ18" s="137" t="str">
        <f t="shared" si="8"/>
        <v>'452020 - Obras de ingeniería XIV',</v>
      </c>
      <c r="DR18" s="137" t="str">
        <f t="shared" si="8"/>
        <v>'452020 - Obras de ingeniería X',</v>
      </c>
      <c r="DS18" s="137" t="str">
        <f t="shared" si="8"/>
        <v>'452020 - Obras de ingeniería XI',</v>
      </c>
      <c r="DT18" s="137" t="str">
        <f t="shared" si="8"/>
        <v>'452020 - Obras de ingeniería XII',</v>
      </c>
    </row>
    <row r="19" spans="1:124">
      <c r="A19" s="137">
        <v>2014</v>
      </c>
      <c r="B19" s="137">
        <v>6</v>
      </c>
      <c r="C19" s="137" t="s">
        <v>124</v>
      </c>
      <c r="D19" s="137">
        <f>ROUND(SUMIFS(Trabajo!$W:$W,Trabajo!$E:$E,Trab_Sectores_productivos!DF$1,Trabajo!$C:$C,Trab_Sectores_productivos!$C19,Trabajo!$A:$A,Trab_Sectores_productivos!$A19),2)</f>
        <v>69.34</v>
      </c>
      <c r="E19" s="340">
        <f>ROUND(SUMIFS(Trabajo!$P:$P,Trabajo!$E:$E,Trab_Sectores_productivos!DF$1,Trabajo!$C:$C,Trab_Sectores_productivos!$C19,Trabajo!$A:$A,Trab_Sectores_productivos!$A19),2)</f>
        <v>25.16</v>
      </c>
      <c r="F19" s="340">
        <f>ROUND(SUMIFS(Trabajo!$P:$P,Trabajo!$E:$E,Trab_Sectores_productivos!DG$1,Trabajo!$C:$C,Trab_Sectores_productivos!$C19,Trabajo!$A:$A,Trab_Sectores_productivos!$A19),2)</f>
        <v>1.74</v>
      </c>
      <c r="G19" s="340">
        <f>ROUND(SUMIFS(Trabajo!$P:$P,Trabajo!$E:$E,Trab_Sectores_productivos!DH$1,Trabajo!$C:$C,Trab_Sectores_productivos!$C19,Trabajo!$A:$A,Trab_Sectores_productivos!$A19),2)</f>
        <v>5.1100000000000003</v>
      </c>
      <c r="H19" s="340">
        <f>ROUND(SUMIFS(Trabajo!$P:$P,Trabajo!$E:$E,Trab_Sectores_productivos!DI$1,Trabajo!$C:$C,Trab_Sectores_productivos!$C19,Trabajo!$A:$A,Trab_Sectores_productivos!$A19),2)</f>
        <v>6.3</v>
      </c>
      <c r="I19" s="340">
        <f>ROUND(SUMIFS(Trabajo!$P:$P,Trabajo!$E:$E,Trab_Sectores_productivos!DJ$1,Trabajo!$C:$C,Trab_Sectores_productivos!$C19,Trabajo!$A:$A,Trab_Sectores_productivos!$A19),2)</f>
        <v>3.5</v>
      </c>
      <c r="J19" s="340">
        <f>ROUND(SUMIFS(Trabajo!$P:$P,Trabajo!$E:$E,Trab_Sectores_productivos!DK$1,Trabajo!$C:$C,Trab_Sectores_productivos!$C19,Trabajo!$A:$A,Trab_Sectores_productivos!$A19),2)</f>
        <v>12.4</v>
      </c>
      <c r="K19" s="340">
        <f>ROUND(SUMIFS(Trabajo!$P:$P,Trabajo!$E:$E,Trab_Sectores_productivos!DL$1,Trabajo!$C:$C,Trab_Sectores_productivos!$C19,Trabajo!$A:$A,Trab_Sectores_productivos!$A19),2)</f>
        <v>23.24</v>
      </c>
      <c r="L19" s="340">
        <f>ROUND(SUMIFS(Trabajo!$P:$P,Trabajo!$E:$E,Trab_Sectores_productivos!DM$1,Trabajo!$C:$C,Trab_Sectores_productivos!$C19,Trabajo!$A:$A,Trab_Sectores_productivos!$A19),2)</f>
        <v>102.23</v>
      </c>
      <c r="M19" s="340">
        <f>ROUND(SUMIFS(Trabajo!$P:$P,Trabajo!$E:$E,Trab_Sectores_productivos!DN$1,Trabajo!$C:$C,Trab_Sectores_productivos!$C19,Trabajo!$A:$A,Trab_Sectores_productivos!$A19),2)</f>
        <v>11.64</v>
      </c>
      <c r="N19" s="340">
        <f>ROUND(SUMIFS(Trabajo!$P:$P,Trabajo!$E:$E,Trab_Sectores_productivos!DO$1,Trabajo!$C:$C,Trab_Sectores_productivos!$C19,Trabajo!$A:$A,Trab_Sectores_productivos!$A19),2)</f>
        <v>12.44</v>
      </c>
      <c r="O19" s="340">
        <f>ROUND(SUMIFS(Trabajo!$P:$P,Trabajo!$E:$E,Trab_Sectores_productivos!DP$1,Trabajo!$C:$C,Trab_Sectores_productivos!$C19,Trabajo!$A:$A,Trab_Sectores_productivos!$A19),2)</f>
        <v>13.32</v>
      </c>
      <c r="P19" s="340">
        <f>ROUND(SUMIFS(Trabajo!$P:$P,Trabajo!$E:$E,Trab_Sectores_productivos!DQ$1,Trabajo!$C:$C,Trab_Sectores_productivos!$C19,Trabajo!$A:$A,Trab_Sectores_productivos!$A19),2)</f>
        <v>4.79</v>
      </c>
      <c r="Q19" s="340">
        <f>ROUND(SUMIFS(Trabajo!$P:$P,Trabajo!$E:$E,Trab_Sectores_productivos!DR$1,Trabajo!$C:$C,Trab_Sectores_productivos!$C19,Trabajo!$A:$A,Trab_Sectores_productivos!$A19),2)</f>
        <v>13.34</v>
      </c>
      <c r="R19" s="340">
        <f>ROUND(SUMIFS(Trabajo!$P:$P,Trabajo!$E:$E,Trab_Sectores_productivos!DS$1,Trabajo!$C:$C,Trab_Sectores_productivos!$C19,Trabajo!$A:$A,Trab_Sectores_productivos!$A19),2)</f>
        <v>1.71</v>
      </c>
      <c r="S19" s="340">
        <f>ROUND(SUMIFS(Trabajo!$P:$P,Trabajo!$E:$E,Trab_Sectores_productivos!DT$1,Trabajo!$C:$C,Trab_Sectores_productivos!$C19,Trabajo!$A:$A,Trab_Sectores_productivos!$A19),2)</f>
        <v>2.6</v>
      </c>
      <c r="T19" s="341">
        <f>ROUND(SUMIFS(Trabajo!$Q:$Q,Trabajo!$E:$E,Trab_Sectores_productivos!DF$1,Trabajo!$C:$C,Trab_Sectores_productivos!$C19,Trabajo!$A:$A,Trab_Sectores_productivos!$A19),2)</f>
        <v>12.72</v>
      </c>
      <c r="U19" s="341">
        <f>ROUND(SUMIFS(Trabajo!$Q:$Q,Trabajo!$E:$E,Trab_Sectores_productivos!DG$1,Trabajo!$C:$C,Trab_Sectores_productivos!$C19,Trabajo!$A:$A,Trab_Sectores_productivos!$A19),2)</f>
        <v>0.88</v>
      </c>
      <c r="V19" s="341">
        <f>ROUND(SUMIFS(Trabajo!$Q:$Q,Trabajo!$E:$E,Trab_Sectores_productivos!DH$1,Trabajo!$C:$C,Trab_Sectores_productivos!$C19,Trabajo!$A:$A,Trab_Sectores_productivos!$A19),2)</f>
        <v>2.58</v>
      </c>
      <c r="W19" s="341">
        <f>ROUND(SUMIFS(Trabajo!$Q:$Q,Trabajo!$E:$E,Trab_Sectores_productivos!DI$1,Trabajo!$C:$C,Trab_Sectores_productivos!$C19,Trabajo!$A:$A,Trab_Sectores_productivos!$A19),2)</f>
        <v>3.19</v>
      </c>
      <c r="X19" s="341">
        <f>ROUND(SUMIFS(Trabajo!$Q:$Q,Trabajo!$E:$E,Trab_Sectores_productivos!DJ$1,Trabajo!$C:$C,Trab_Sectores_productivos!$C19,Trabajo!$A:$A,Trab_Sectores_productivos!$A19),2)</f>
        <v>1.77</v>
      </c>
      <c r="Y19" s="341">
        <f>ROUND(SUMIFS(Trabajo!$Q:$Q,Trabajo!$E:$E,Trab_Sectores_productivos!DK$1,Trabajo!$C:$C,Trab_Sectores_productivos!$C19,Trabajo!$A:$A,Trab_Sectores_productivos!$A19),2)</f>
        <v>6.27</v>
      </c>
      <c r="Z19" s="341">
        <f>ROUND(SUMIFS(Trabajo!$Q:$Q,Trabajo!$E:$E,Trab_Sectores_productivos!DL$1,Trabajo!$C:$C,Trab_Sectores_productivos!$C19,Trabajo!$A:$A,Trab_Sectores_productivos!$A19),2)</f>
        <v>11.75</v>
      </c>
      <c r="AA19" s="341">
        <f>ROUND(SUMIFS(Trabajo!$Q:$Q,Trabajo!$E:$E,Trab_Sectores_productivos!DM$1,Trabajo!$C:$C,Trab_Sectores_productivos!$C19,Trabajo!$A:$A,Trab_Sectores_productivos!$A19),2)</f>
        <v>51.68</v>
      </c>
      <c r="AB19" s="341">
        <f>ROUND(SUMIFS(Trabajo!$Q:$Q,Trabajo!$E:$E,Trab_Sectores_productivos!DN$1,Trabajo!$C:$C,Trab_Sectores_productivos!$C19,Trabajo!$A:$A,Trab_Sectores_productivos!$A19),2)</f>
        <v>5.89</v>
      </c>
      <c r="AC19" s="341">
        <f>ROUND(SUMIFS(Trabajo!$Q:$Q,Trabajo!$E:$E,Trab_Sectores_productivos!DO$1,Trabajo!$C:$C,Trab_Sectores_productivos!$C19,Trabajo!$A:$A,Trab_Sectores_productivos!$A19),2)</f>
        <v>6.29</v>
      </c>
      <c r="AD19" s="341">
        <f>ROUND(SUMIFS(Trabajo!$Q:$Q,Trabajo!$E:$E,Trab_Sectores_productivos!DP$1,Trabajo!$C:$C,Trab_Sectores_productivos!$C19,Trabajo!$A:$A,Trab_Sectores_productivos!$A19),2)</f>
        <v>6.74</v>
      </c>
      <c r="AE19" s="341">
        <f>ROUND(SUMIFS(Trabajo!$Q:$Q,Trabajo!$E:$E,Trab_Sectores_productivos!DQ$1,Trabajo!$C:$C,Trab_Sectores_productivos!$C19,Trabajo!$A:$A,Trab_Sectores_productivos!$A19),2)</f>
        <v>2.42</v>
      </c>
      <c r="AF19" s="341">
        <f>ROUND(SUMIFS(Trabajo!$Q:$Q,Trabajo!$E:$E,Trab_Sectores_productivos!DR$1,Trabajo!$C:$C,Trab_Sectores_productivos!$C19,Trabajo!$A:$A,Trab_Sectores_productivos!$A19),2)</f>
        <v>6.74</v>
      </c>
      <c r="AG19" s="341">
        <f>ROUND(SUMIFS(Trabajo!$Q:$Q,Trabajo!$E:$E,Trab_Sectores_productivos!DS$1,Trabajo!$C:$C,Trab_Sectores_productivos!$C19,Trabajo!$A:$A,Trab_Sectores_productivos!$A19),2)</f>
        <v>0.87</v>
      </c>
      <c r="AH19" s="341">
        <f>ROUND(SUMIFS(Trabajo!$Q:$Q,Trabajo!$E:$E,Trab_Sectores_productivos!DT$1,Trabajo!$C:$C,Trab_Sectores_productivos!$C19,Trabajo!$A:$A,Trab_Sectores_productivos!$A19),2)</f>
        <v>1.32</v>
      </c>
      <c r="AI19" s="340">
        <f>ROUND(SUMIFS(Trabajo!$R:$R,Trabajo!$E:$E,Trab_Sectores_productivos!DF$1,Trabajo!$C:$C,Trab_Sectores_productivos!$C19,Trabajo!$A:$A,Trab_Sectores_productivos!$A19),2)</f>
        <v>9.74</v>
      </c>
      <c r="AJ19" s="340">
        <f>ROUND(SUMIFS(Trabajo!$R:$R,Trabajo!$E:$E,Trab_Sectores_productivos!DG$1,Trabajo!$C:$C,Trab_Sectores_productivos!$C19,Trabajo!$A:$A,Trab_Sectores_productivos!$A19),2)</f>
        <v>0.67</v>
      </c>
      <c r="AK19" s="340">
        <f>ROUND(SUMIFS(Trabajo!$R:$R,Trabajo!$E:$E,Trab_Sectores_productivos!DH$1,Trabajo!$C:$C,Trab_Sectores_productivos!$C19,Trabajo!$A:$A,Trab_Sectores_productivos!$A19),2)</f>
        <v>1.98</v>
      </c>
      <c r="AL19" s="340">
        <f>ROUND(SUMIFS(Trabajo!$R:$R,Trabajo!$E:$E,Trab_Sectores_productivos!DI$1,Trabajo!$C:$C,Trab_Sectores_productivos!$C19,Trabajo!$A:$A,Trab_Sectores_productivos!$A19),2)</f>
        <v>2.44</v>
      </c>
      <c r="AM19" s="340">
        <f>ROUND(SUMIFS(Trabajo!$R:$R,Trabajo!$E:$E,Trab_Sectores_productivos!DJ$1,Trabajo!$C:$C,Trab_Sectores_productivos!$C19,Trabajo!$A:$A,Trab_Sectores_productivos!$A19),2)</f>
        <v>1.35</v>
      </c>
      <c r="AN19" s="340">
        <f>ROUND(SUMIFS(Trabajo!$R:$R,Trabajo!$E:$E,Trab_Sectores_productivos!DK$1,Trabajo!$C:$C,Trab_Sectores_productivos!$C19,Trabajo!$A:$A,Trab_Sectores_productivos!$A19),2)</f>
        <v>4.8</v>
      </c>
      <c r="AO19" s="340">
        <f>ROUND(SUMIFS(Trabajo!$R:$R,Trabajo!$E:$E,Trab_Sectores_productivos!DL$1,Trabajo!$C:$C,Trab_Sectores_productivos!$C19,Trabajo!$A:$A,Trab_Sectores_productivos!$A19),2)</f>
        <v>9</v>
      </c>
      <c r="AP19" s="340">
        <f>ROUND(SUMIFS(Trabajo!$R:$R,Trabajo!$E:$E,Trab_Sectores_productivos!DM$1,Trabajo!$C:$C,Trab_Sectores_productivos!$C19,Trabajo!$A:$A,Trab_Sectores_productivos!$A19),2)</f>
        <v>39.58</v>
      </c>
      <c r="AQ19" s="340">
        <f>ROUND(SUMIFS(Trabajo!$R:$R,Trabajo!$E:$E,Trab_Sectores_productivos!DN$1,Trabajo!$C:$C,Trab_Sectores_productivos!$C19,Trabajo!$A:$A,Trab_Sectores_productivos!$A19),2)</f>
        <v>4.51</v>
      </c>
      <c r="AR19" s="340">
        <f>ROUND(SUMIFS(Trabajo!$R:$R,Trabajo!$E:$E,Trab_Sectores_productivos!DO$1,Trabajo!$C:$C,Trab_Sectores_productivos!$C19,Trabajo!$A:$A,Trab_Sectores_productivos!$A19),2)</f>
        <v>4.82</v>
      </c>
      <c r="AS19" s="340">
        <f>ROUND(SUMIFS(Trabajo!$R:$R,Trabajo!$E:$E,Trab_Sectores_productivos!DP$1,Trabajo!$C:$C,Trab_Sectores_productivos!$C19,Trabajo!$A:$A,Trab_Sectores_productivos!$A19),2)</f>
        <v>5.16</v>
      </c>
      <c r="AT19" s="340">
        <f>ROUND(SUMIFS(Trabajo!$R:$R,Trabajo!$E:$E,Trab_Sectores_productivos!DQ$1,Trabajo!$C:$C,Trab_Sectores_productivos!$C19,Trabajo!$A:$A,Trab_Sectores_productivos!$A19),2)</f>
        <v>1.85</v>
      </c>
      <c r="AU19" s="340">
        <f>ROUND(SUMIFS(Trabajo!$R:$R,Trabajo!$E:$E,Trab_Sectores_productivos!DR$1,Trabajo!$C:$C,Trab_Sectores_productivos!$C19,Trabajo!$A:$A,Trab_Sectores_productivos!$A19),2)</f>
        <v>5.17</v>
      </c>
      <c r="AV19" s="340">
        <f>ROUND(SUMIFS(Trabajo!$R:$R,Trabajo!$E:$E,Trab_Sectores_productivos!DS$1,Trabajo!$C:$C,Trab_Sectores_productivos!$C19,Trabajo!$A:$A,Trab_Sectores_productivos!$A19),2)</f>
        <v>0.66</v>
      </c>
      <c r="AW19" s="340">
        <f>ROUND(SUMIFS(Trabajo!$R:$R,Trabajo!$E:$E,Trab_Sectores_productivos!DT$1,Trabajo!$C:$C,Trab_Sectores_productivos!$C19,Trabajo!$A:$A,Trab_Sectores_productivos!$A19),2)</f>
        <v>1.01</v>
      </c>
      <c r="AX19" s="341">
        <f>ROUND(SUMIFS(Trabajo!$S:$S,Trabajo!$E:$E,Trab_Sectores_productivos!DF$1,Trabajo!$C:$C,Trab_Sectores_productivos!$C19,Trabajo!$A:$A,Trab_Sectores_productivos!$A19),2)</f>
        <v>0.56000000000000005</v>
      </c>
      <c r="AY19" s="341">
        <f>ROUND(SUMIFS(Trabajo!$S:$S,Trabajo!$E:$E,Trab_Sectores_productivos!DG$1,Trabajo!$C:$C,Trab_Sectores_productivos!$C19,Trabajo!$A:$A,Trab_Sectores_productivos!$A19),2)</f>
        <v>0.04</v>
      </c>
      <c r="AZ19" s="341">
        <f>ROUND(SUMIFS(Trabajo!$S:$S,Trabajo!$E:$E,Trab_Sectores_productivos!DH$1,Trabajo!$C:$C,Trab_Sectores_productivos!$C19,Trabajo!$A:$A,Trab_Sectores_productivos!$A19),2)</f>
        <v>0.11</v>
      </c>
      <c r="BA19" s="341">
        <f>ROUND(SUMIFS(Trabajo!$S:$S,Trabajo!$E:$E,Trab_Sectores_productivos!DI$1,Trabajo!$C:$C,Trab_Sectores_productivos!$C19,Trabajo!$A:$A,Trab_Sectores_productivos!$A19),2)</f>
        <v>0.14000000000000001</v>
      </c>
      <c r="BB19" s="341">
        <f>ROUND(SUMIFS(Trabajo!$S:$S,Trabajo!$E:$E,Trab_Sectores_productivos!DJ$1,Trabajo!$C:$C,Trab_Sectores_productivos!$C19,Trabajo!$A:$A,Trab_Sectores_productivos!$A19),2)</f>
        <v>0.08</v>
      </c>
      <c r="BC19" s="341">
        <f>ROUND(SUMIFS(Trabajo!$S:$S,Trabajo!$E:$E,Trab_Sectores_productivos!DK$1,Trabajo!$C:$C,Trab_Sectores_productivos!$C19,Trabajo!$A:$A,Trab_Sectores_productivos!$A19),2)</f>
        <v>0.27</v>
      </c>
      <c r="BD19" s="341">
        <f>ROUND(SUMIFS(Trabajo!$S:$S,Trabajo!$E:$E,Trab_Sectores_productivos!DL$1,Trabajo!$C:$C,Trab_Sectores_productivos!$C19,Trabajo!$A:$A,Trab_Sectores_productivos!$A19),2)</f>
        <v>0.51</v>
      </c>
      <c r="BE19" s="341">
        <f>ROUND(SUMIFS(Trabajo!$S:$S,Trabajo!$E:$E,Trab_Sectores_productivos!DM$1,Trabajo!$C:$C,Trab_Sectores_productivos!$C19,Trabajo!$A:$A,Trab_Sectores_productivos!$A19),2)</f>
        <v>2.2599999999999998</v>
      </c>
      <c r="BF19" s="341">
        <f>ROUND(SUMIFS(Trabajo!$S:$S,Trabajo!$E:$E,Trab_Sectores_productivos!DN$1,Trabajo!$C:$C,Trab_Sectores_productivos!$C19,Trabajo!$A:$A,Trab_Sectores_productivos!$A19),2)</f>
        <v>0.26</v>
      </c>
      <c r="BG19" s="341">
        <f>ROUND(SUMIFS(Trabajo!$S:$S,Trabajo!$E:$E,Trab_Sectores_productivos!DO$1,Trabajo!$C:$C,Trab_Sectores_productivos!$C19,Trabajo!$A:$A,Trab_Sectores_productivos!$A19),2)</f>
        <v>0.27</v>
      </c>
      <c r="BH19" s="341">
        <f>ROUND(SUMIFS(Trabajo!$S:$S,Trabajo!$E:$E,Trab_Sectores_productivos!DP$1,Trabajo!$C:$C,Trab_Sectores_productivos!$C19,Trabajo!$A:$A,Trab_Sectores_productivos!$A19),2)</f>
        <v>0.28999999999999998</v>
      </c>
      <c r="BI19" s="341">
        <f>ROUND(SUMIFS(Trabajo!$S:$S,Trabajo!$E:$E,Trab_Sectores_productivos!DQ$1,Trabajo!$C:$C,Trab_Sectores_productivos!$C19,Trabajo!$A:$A,Trab_Sectores_productivos!$A19),2)</f>
        <v>0.11</v>
      </c>
      <c r="BJ19" s="341">
        <f>ROUND(SUMIFS(Trabajo!$S:$S,Trabajo!$E:$E,Trab_Sectores_productivos!DR$1,Trabajo!$C:$C,Trab_Sectores_productivos!$C19,Trabajo!$A:$A,Trab_Sectores_productivos!$A19),2)</f>
        <v>0.28999999999999998</v>
      </c>
      <c r="BK19" s="341">
        <f>ROUND(SUMIFS(Trabajo!$S:$S,Trabajo!$E:$E,Trab_Sectores_productivos!DS$1,Trabajo!$C:$C,Trab_Sectores_productivos!$C19,Trabajo!$A:$A,Trab_Sectores_productivos!$A19),2)</f>
        <v>0.04</v>
      </c>
      <c r="BL19" s="341">
        <f>ROUND(SUMIFS(Trabajo!$S:$S,Trabajo!$E:$E,Trab_Sectores_productivos!DT$1,Trabajo!$C:$C,Trab_Sectores_productivos!$C19,Trabajo!$A:$A,Trab_Sectores_productivos!$A19),2)</f>
        <v>0.06</v>
      </c>
      <c r="BM19" s="340">
        <f>ROUND(SUMIFS(Trabajo!$T:$T,Trabajo!$E:$E,Trab_Sectores_productivos!DF$1,Trabajo!$C:$C,Trab_Sectores_productivos!$C19,Trabajo!$A:$A,Trab_Sectores_productivos!$A19),2)</f>
        <v>0.1</v>
      </c>
      <c r="BN19" s="340">
        <f>ROUND(SUMIFS(Trabajo!$T:$T,Trabajo!$E:$E,Trab_Sectores_productivos!DG$1,Trabajo!$C:$C,Trab_Sectores_productivos!$C19,Trabajo!$A:$A,Trab_Sectores_productivos!$A19),2)</f>
        <v>0.01</v>
      </c>
      <c r="BO19" s="340">
        <f>ROUND(SUMIFS(Trabajo!$T:$T,Trabajo!$E:$E,Trab_Sectores_productivos!DH$1,Trabajo!$C:$C,Trab_Sectores_productivos!$C19,Trabajo!$A:$A,Trab_Sectores_productivos!$A19),2)</f>
        <v>0.02</v>
      </c>
      <c r="BP19" s="340">
        <f>ROUND(SUMIFS(Trabajo!$T:$T,Trabajo!$E:$E,Trab_Sectores_productivos!DI$1,Trabajo!$C:$C,Trab_Sectores_productivos!$C19,Trabajo!$A:$A,Trab_Sectores_productivos!$A19),2)</f>
        <v>0.02</v>
      </c>
      <c r="BQ19" s="340">
        <f>ROUND(SUMIFS(Trabajo!$T:$T,Trabajo!$E:$E,Trab_Sectores_productivos!DJ$1,Trabajo!$C:$C,Trab_Sectores_productivos!$C19,Trabajo!$A:$A,Trab_Sectores_productivos!$A19),2)</f>
        <v>0.01</v>
      </c>
      <c r="BR19" s="340">
        <f>ROUND(SUMIFS(Trabajo!$T:$T,Trabajo!$E:$E,Trab_Sectores_productivos!DK$1,Trabajo!$C:$C,Trab_Sectores_productivos!$C19,Trabajo!$A:$A,Trab_Sectores_productivos!$A19),2)</f>
        <v>0.05</v>
      </c>
      <c r="BS19" s="340">
        <f>ROUND(SUMIFS(Trabajo!$T:$T,Trabajo!$E:$E,Trab_Sectores_productivos!DL$1,Trabajo!$C:$C,Trab_Sectores_productivos!$C19,Trabajo!$A:$A,Trab_Sectores_productivos!$A19),2)</f>
        <v>0.09</v>
      </c>
      <c r="BT19" s="340">
        <f>ROUND(SUMIFS(Trabajo!$T:$T,Trabajo!$E:$E,Trab_Sectores_productivos!DM$1,Trabajo!$C:$C,Trab_Sectores_productivos!$C19,Trabajo!$A:$A,Trab_Sectores_productivos!$A19),2)</f>
        <v>0.4</v>
      </c>
      <c r="BU19" s="340">
        <f>ROUND(SUMIFS(Trabajo!$T:$T,Trabajo!$E:$E,Trab_Sectores_productivos!DN$1,Trabajo!$C:$C,Trab_Sectores_productivos!$C19,Trabajo!$A:$A,Trab_Sectores_productivos!$A19),2)</f>
        <v>0.05</v>
      </c>
      <c r="BV19" s="340">
        <f>ROUND(SUMIFS(Trabajo!$T:$T,Trabajo!$E:$E,Trab_Sectores_productivos!DO$1,Trabajo!$C:$C,Trab_Sectores_productivos!$C19,Trabajo!$A:$A,Trab_Sectores_productivos!$A19),2)</f>
        <v>0.05</v>
      </c>
      <c r="BW19" s="340">
        <f>ROUND(SUMIFS(Trabajo!$T:$T,Trabajo!$E:$E,Trab_Sectores_productivos!DP$1,Trabajo!$C:$C,Trab_Sectores_productivos!$C19,Trabajo!$A:$A,Trab_Sectores_productivos!$A19),2)</f>
        <v>0.05</v>
      </c>
      <c r="BX19" s="340">
        <f>ROUND(SUMIFS(Trabajo!$T:$T,Trabajo!$E:$E,Trab_Sectores_productivos!DQ$1,Trabajo!$C:$C,Trab_Sectores_productivos!$C19,Trabajo!$A:$A,Trab_Sectores_productivos!$A19),2)</f>
        <v>0.02</v>
      </c>
      <c r="BY19" s="340">
        <f>ROUND(SUMIFS(Trabajo!$T:$T,Trabajo!$E:$E,Trab_Sectores_productivos!DR$1,Trabajo!$C:$C,Trab_Sectores_productivos!$C19,Trabajo!$A:$A,Trab_Sectores_productivos!$A19),2)</f>
        <v>0.05</v>
      </c>
      <c r="BZ19" s="340">
        <f>ROUND(SUMIFS(Trabajo!$T:$T,Trabajo!$E:$E,Trab_Sectores_productivos!DS$1,Trabajo!$C:$C,Trab_Sectores_productivos!$C19,Trabajo!$A:$A,Trab_Sectores_productivos!$A19),2)</f>
        <v>0.01</v>
      </c>
      <c r="CA19" s="340">
        <f>ROUND(SUMIFS(Trabajo!$T:$T,Trabajo!$E:$E,Trab_Sectores_productivos!DT$1,Trabajo!$C:$C,Trab_Sectores_productivos!$C19,Trabajo!$A:$A,Trab_Sectores_productivos!$A19),2)</f>
        <v>0.01</v>
      </c>
      <c r="CB19" s="341">
        <f>ROUND(SUMIFS(Trabajo!$U:$U,Trabajo!$E:$E,Trab_Sectores_productivos!DF$1,Trabajo!$C:$C,Trab_Sectores_productivos!$C19,Trabajo!$A:$A,Trab_Sectores_productivos!$A19),2)</f>
        <v>19.3</v>
      </c>
      <c r="CC19" s="341">
        <f>ROUND(SUMIFS(Trabajo!$U:$U,Trabajo!$E:$E,Trab_Sectores_productivos!DG$1,Trabajo!$C:$C,Trab_Sectores_productivos!$C19,Trabajo!$A:$A,Trab_Sectores_productivos!$A19),2)</f>
        <v>1.33</v>
      </c>
      <c r="CD19" s="341">
        <f>ROUND(SUMIFS(Trabajo!$U:$U,Trabajo!$E:$E,Trab_Sectores_productivos!DH$1,Trabajo!$C:$C,Trab_Sectores_productivos!$C19,Trabajo!$A:$A,Trab_Sectores_productivos!$A19),2)</f>
        <v>3.92</v>
      </c>
      <c r="CE19" s="341">
        <f>ROUND(SUMIFS(Trabajo!$U:$U,Trabajo!$E:$E,Trab_Sectores_productivos!DI$1,Trabajo!$C:$C,Trab_Sectores_productivos!$C19,Trabajo!$A:$A,Trab_Sectores_productivos!$A19),2)</f>
        <v>4.83</v>
      </c>
      <c r="CF19" s="341">
        <f>ROUND(SUMIFS(Trabajo!$U:$U,Trabajo!$E:$E,Trab_Sectores_productivos!DJ$1,Trabajo!$C:$C,Trab_Sectores_productivos!$C19,Trabajo!$A:$A,Trab_Sectores_productivos!$A19),2)</f>
        <v>2.68</v>
      </c>
      <c r="CG19" s="341">
        <f>ROUND(SUMIFS(Trabajo!$U:$U,Trabajo!$E:$E,Trab_Sectores_productivos!DK$1,Trabajo!$C:$C,Trab_Sectores_productivos!$C19,Trabajo!$A:$A,Trab_Sectores_productivos!$A19),2)</f>
        <v>9.52</v>
      </c>
      <c r="CH19" s="341">
        <f>ROUND(SUMIFS(Trabajo!$U:$U,Trabajo!$E:$E,Trab_Sectores_productivos!DL$1,Trabajo!$C:$C,Trab_Sectores_productivos!$C19,Trabajo!$A:$A,Trab_Sectores_productivos!$A19),2)</f>
        <v>17.829999999999998</v>
      </c>
      <c r="CI19" s="341">
        <f>ROUND(SUMIFS(Trabajo!$U:$U,Trabajo!$E:$E,Trab_Sectores_productivos!DM$1,Trabajo!$C:$C,Trab_Sectores_productivos!$C19,Trabajo!$A:$A,Trab_Sectores_productivos!$A19),2)</f>
        <v>78.430000000000007</v>
      </c>
      <c r="CJ19" s="341">
        <f>ROUND(SUMIFS(Trabajo!$U:$U,Trabajo!$E:$E,Trab_Sectores_productivos!DN$1,Trabajo!$C:$C,Trab_Sectores_productivos!$C19,Trabajo!$A:$A,Trab_Sectores_productivos!$A19),2)</f>
        <v>8.93</v>
      </c>
      <c r="CK19" s="341">
        <f>ROUND(SUMIFS(Trabajo!$U:$U,Trabajo!$E:$E,Trab_Sectores_productivos!DO$1,Trabajo!$C:$C,Trab_Sectores_productivos!$C19,Trabajo!$A:$A,Trab_Sectores_productivos!$A19),2)</f>
        <v>9.5500000000000007</v>
      </c>
      <c r="CL19" s="341">
        <f>ROUND(SUMIFS(Trabajo!$U:$U,Trabajo!$E:$E,Trab_Sectores_productivos!DP$1,Trabajo!$C:$C,Trab_Sectores_productivos!$C19,Trabajo!$A:$A,Trab_Sectores_productivos!$A19),2)</f>
        <v>10.220000000000001</v>
      </c>
      <c r="CM19" s="341">
        <f>ROUND(SUMIFS(Trabajo!$U:$U,Trabajo!$E:$E,Trab_Sectores_productivos!DQ$1,Trabajo!$C:$C,Trab_Sectores_productivos!$C19,Trabajo!$A:$A,Trab_Sectores_productivos!$A19),2)</f>
        <v>3.67</v>
      </c>
      <c r="CN19" s="341">
        <f>ROUND(SUMIFS(Trabajo!$U:$U,Trabajo!$E:$E,Trab_Sectores_productivos!DR$1,Trabajo!$C:$C,Trab_Sectores_productivos!$C19,Trabajo!$A:$A,Trab_Sectores_productivos!$A19),2)</f>
        <v>10.24</v>
      </c>
      <c r="CO19" s="341">
        <f>ROUND(SUMIFS(Trabajo!$U:$U,Trabajo!$E:$E,Trab_Sectores_productivos!DS$1,Trabajo!$C:$C,Trab_Sectores_productivos!$C19,Trabajo!$A:$A,Trab_Sectores_productivos!$A19),2)</f>
        <v>1.32</v>
      </c>
      <c r="CP19" s="341">
        <f>ROUND(SUMIFS(Trabajo!$U:$U,Trabajo!$E:$E,Trab_Sectores_productivos!DT$1,Trabajo!$C:$C,Trab_Sectores_productivos!$C19,Trabajo!$A:$A,Trab_Sectores_productivos!$A19),2)</f>
        <v>2</v>
      </c>
      <c r="CQ19" s="340">
        <f>ROUND(SUMIFS(Trabajo!$V:$V,Trabajo!$E:$E,Trab_Sectores_productivos!DF$1,Trabajo!$C:$C,Trab_Sectores_productivos!$C19,Trabajo!$A:$A,Trab_Sectores_productivos!$A19),2)</f>
        <v>1.78</v>
      </c>
      <c r="CR19" s="340">
        <f>ROUND(SUMIFS(Trabajo!$V:$V,Trabajo!$E:$E,Trab_Sectores_productivos!DG$1,Trabajo!$C:$C,Trab_Sectores_productivos!$C19,Trabajo!$A:$A,Trab_Sectores_productivos!$A19),2)</f>
        <v>0.12</v>
      </c>
      <c r="CS19" s="340">
        <f>ROUND(SUMIFS(Trabajo!$V:$V,Trabajo!$E:$E,Trab_Sectores_productivos!DH$1,Trabajo!$C:$C,Trab_Sectores_productivos!$C19,Trabajo!$A:$A,Trab_Sectores_productivos!$A19),2)</f>
        <v>0.36</v>
      </c>
      <c r="CT19" s="340">
        <f>ROUND(SUMIFS(Trabajo!$V:$V,Trabajo!$E:$E,Trab_Sectores_productivos!DI$1,Trabajo!$C:$C,Trab_Sectores_productivos!$C19,Trabajo!$A:$A,Trab_Sectores_productivos!$A19),2)</f>
        <v>0.45</v>
      </c>
      <c r="CU19" s="340">
        <f>ROUND(SUMIFS(Trabajo!$V:$V,Trabajo!$E:$E,Trab_Sectores_productivos!DJ$1,Trabajo!$C:$C,Trab_Sectores_productivos!$C19,Trabajo!$A:$A,Trab_Sectores_productivos!$A19),2)</f>
        <v>0.25</v>
      </c>
      <c r="CV19" s="340">
        <f>ROUND(SUMIFS(Trabajo!$V:$V,Trabajo!$E:$E,Trab_Sectores_productivos!DK$1,Trabajo!$C:$C,Trab_Sectores_productivos!$C19,Trabajo!$A:$A,Trab_Sectores_productivos!$A19),2)</f>
        <v>0.88</v>
      </c>
      <c r="CW19" s="340">
        <f>ROUND(SUMIFS(Trabajo!$V:$V,Trabajo!$E:$E,Trab_Sectores_productivos!DL$1,Trabajo!$C:$C,Trab_Sectores_productivos!$C19,Trabajo!$A:$A,Trab_Sectores_productivos!$A19),2)</f>
        <v>1.64</v>
      </c>
      <c r="CX19" s="340">
        <f>ROUND(SUMIFS(Trabajo!$V:$V,Trabajo!$E:$E,Trab_Sectores_productivos!DM$1,Trabajo!$C:$C,Trab_Sectores_productivos!$C19,Trabajo!$A:$A,Trab_Sectores_productivos!$A19),2)</f>
        <v>7.23</v>
      </c>
      <c r="CY19" s="340">
        <f>ROUND(SUMIFS(Trabajo!$V:$V,Trabajo!$E:$E,Trab_Sectores_productivos!DN$1,Trabajo!$C:$C,Trab_Sectores_productivos!$C19,Trabajo!$A:$A,Trab_Sectores_productivos!$A19),2)</f>
        <v>0.82</v>
      </c>
      <c r="CZ19" s="340">
        <f>ROUND(SUMIFS(Trabajo!$V:$V,Trabajo!$E:$E,Trab_Sectores_productivos!DO$1,Trabajo!$C:$C,Trab_Sectores_productivos!$C19,Trabajo!$A:$A,Trab_Sectores_productivos!$A19),2)</f>
        <v>0.88</v>
      </c>
      <c r="DA19" s="340">
        <f>ROUND(SUMIFS(Trabajo!$V:$V,Trabajo!$E:$E,Trab_Sectores_productivos!DP$1,Trabajo!$C:$C,Trab_Sectores_productivos!$C19,Trabajo!$A:$A,Trab_Sectores_productivos!$A19),2)</f>
        <v>0.94</v>
      </c>
      <c r="DB19" s="340">
        <f>ROUND(SUMIFS(Trabajo!$V:$V,Trabajo!$E:$E,Trab_Sectores_productivos!DQ$1,Trabajo!$C:$C,Trab_Sectores_productivos!$C19,Trabajo!$A:$A,Trab_Sectores_productivos!$A19),2)</f>
        <v>0.34</v>
      </c>
      <c r="DC19" s="340">
        <f>ROUND(SUMIFS(Trabajo!$V:$V,Trabajo!$E:$E,Trab_Sectores_productivos!DR$1,Trabajo!$C:$C,Trab_Sectores_productivos!$C19,Trabajo!$A:$A,Trab_Sectores_productivos!$A19),2)</f>
        <v>0.94</v>
      </c>
      <c r="DD19" s="340">
        <f>ROUND(SUMIFS(Trabajo!$V:$V,Trabajo!$E:$E,Trab_Sectores_productivos!DS$1,Trabajo!$C:$C,Trab_Sectores_productivos!$C19,Trabajo!$A:$A,Trab_Sectores_productivos!$A19),2)</f>
        <v>0.12</v>
      </c>
      <c r="DE19" s="340">
        <f>ROUND(SUMIFS(Trabajo!$V:$V,Trabajo!$E:$E,Trab_Sectores_productivos!DT$1,Trabajo!$C:$C,Trab_Sectores_productivos!$C19,Trabajo!$A:$A,Trab_Sectores_productivos!$A19),2)</f>
        <v>0.18</v>
      </c>
      <c r="DF19" s="137" t="str">
        <f t="shared" ref="DF19:DT22" si="9">"'"&amp;DF11&amp;"',"</f>
        <v>'451010 - Preparación del terreno, excavaciones y movimientos de tierras VIII',</v>
      </c>
      <c r="DG19" s="137" t="str">
        <f t="shared" si="9"/>
        <v>'451010 - Preparación del terreno, excavaciones y movimientos de tierras XV',</v>
      </c>
      <c r="DH19" s="137" t="str">
        <f t="shared" si="9"/>
        <v>'451010 - Preparación del terreno, excavaciones y movimientos de tierras I',</v>
      </c>
      <c r="DI19" s="137" t="str">
        <f t="shared" si="9"/>
        <v>'451010 - Preparación del terreno, excavaciones y movimientos de tierras II',</v>
      </c>
      <c r="DJ19" s="137" t="str">
        <f t="shared" si="9"/>
        <v>'451010 - Preparación del terreno, excavaciones y movimientos de tierras III',</v>
      </c>
      <c r="DK19" s="137" t="str">
        <f t="shared" si="9"/>
        <v>'451010 - Preparación del terreno, excavaciones y movimientos de tierras IV',</v>
      </c>
      <c r="DL19" s="137" t="str">
        <f t="shared" si="9"/>
        <v>'451010 - Preparación del terreno, excavaciones y movimientos de tierras V',</v>
      </c>
      <c r="DM19" s="137" t="str">
        <f t="shared" si="9"/>
        <v>'451010 - Preparación del terreno, excavaciones y movimientos de tierras RM',</v>
      </c>
      <c r="DN19" s="137" t="str">
        <f t="shared" si="9"/>
        <v>'451010 - Preparación del terreno, excavaciones y movimientos de tierras VI',</v>
      </c>
      <c r="DO19" s="137" t="str">
        <f t="shared" si="9"/>
        <v>'451010 - Preparación del terreno, excavaciones y movimientos de tierras VII',</v>
      </c>
      <c r="DP19" s="137" t="str">
        <f t="shared" si="9"/>
        <v>'451010 - Preparación del terreno, excavaciones y movimientos de tierras IX',</v>
      </c>
      <c r="DQ19" s="137" t="str">
        <f t="shared" si="9"/>
        <v>'451010 - Preparación del terreno, excavaciones y movimientos de tierras XIV',</v>
      </c>
      <c r="DR19" s="137" t="str">
        <f t="shared" si="9"/>
        <v>'451010 - Preparación del terreno, excavaciones y movimientos de tierras X',</v>
      </c>
      <c r="DS19" s="137" t="str">
        <f t="shared" si="9"/>
        <v>'451010 - Preparación del terreno, excavaciones y movimientos de tierras XI',</v>
      </c>
      <c r="DT19" s="137" t="str">
        <f t="shared" si="9"/>
        <v>'451010 - Preparación del terreno, excavaciones y movimientos de tierras XII',</v>
      </c>
    </row>
    <row r="20" spans="1:124">
      <c r="A20" s="137">
        <v>2014</v>
      </c>
      <c r="B20" s="137">
        <v>7</v>
      </c>
      <c r="C20" s="137" t="s">
        <v>125</v>
      </c>
      <c r="D20" s="137">
        <f>ROUND(SUMIFS(Trabajo!$W:$W,Trabajo!$E:$E,Trab_Sectores_productivos!DF$1,Trabajo!$C:$C,Trab_Sectores_productivos!$C20,Trabajo!$A:$A,Trab_Sectores_productivos!$A20),2)</f>
        <v>63.53</v>
      </c>
      <c r="E20" s="340">
        <f>ROUND(SUMIFS(Trabajo!$P:$P,Trabajo!$E:$E,Trab_Sectores_productivos!DF$1,Trabajo!$C:$C,Trab_Sectores_productivos!$C20,Trabajo!$A:$A,Trab_Sectores_productivos!$A20),2)</f>
        <v>23.05</v>
      </c>
      <c r="F20" s="340">
        <f>ROUND(SUMIFS(Trabajo!$P:$P,Trabajo!$E:$E,Trab_Sectores_productivos!DG$1,Trabajo!$C:$C,Trab_Sectores_productivos!$C20,Trabajo!$A:$A,Trab_Sectores_productivos!$A20),2)</f>
        <v>1.66</v>
      </c>
      <c r="G20" s="340">
        <f>ROUND(SUMIFS(Trabajo!$P:$P,Trabajo!$E:$E,Trab_Sectores_productivos!DH$1,Trabajo!$C:$C,Trab_Sectores_productivos!$C20,Trabajo!$A:$A,Trab_Sectores_productivos!$A20),2)</f>
        <v>4.88</v>
      </c>
      <c r="H20" s="340">
        <f>ROUND(SUMIFS(Trabajo!$P:$P,Trabajo!$E:$E,Trab_Sectores_productivos!DI$1,Trabajo!$C:$C,Trab_Sectores_productivos!$C20,Trabajo!$A:$A,Trab_Sectores_productivos!$A20),2)</f>
        <v>6.21</v>
      </c>
      <c r="I20" s="340">
        <f>ROUND(SUMIFS(Trabajo!$P:$P,Trabajo!$E:$E,Trab_Sectores_productivos!DJ$1,Trabajo!$C:$C,Trab_Sectores_productivos!$C20,Trabajo!$A:$A,Trab_Sectores_productivos!$A20),2)</f>
        <v>3.78</v>
      </c>
      <c r="J20" s="340">
        <f>ROUND(SUMIFS(Trabajo!$P:$P,Trabajo!$E:$E,Trab_Sectores_productivos!DK$1,Trabajo!$C:$C,Trab_Sectores_productivos!$C20,Trabajo!$A:$A,Trab_Sectores_productivos!$A20),2)</f>
        <v>12.59</v>
      </c>
      <c r="K20" s="340">
        <f>ROUND(SUMIFS(Trabajo!$P:$P,Trabajo!$E:$E,Trab_Sectores_productivos!DL$1,Trabajo!$C:$C,Trab_Sectores_productivos!$C20,Trabajo!$A:$A,Trab_Sectores_productivos!$A20),2)</f>
        <v>23.55</v>
      </c>
      <c r="L20" s="340">
        <f>ROUND(SUMIFS(Trabajo!$P:$P,Trabajo!$E:$E,Trab_Sectores_productivos!DM$1,Trabajo!$C:$C,Trab_Sectores_productivos!$C20,Trabajo!$A:$A,Trab_Sectores_productivos!$A20),2)</f>
        <v>101.18</v>
      </c>
      <c r="M20" s="340">
        <f>ROUND(SUMIFS(Trabajo!$P:$P,Trabajo!$E:$E,Trab_Sectores_productivos!DN$1,Trabajo!$C:$C,Trab_Sectores_productivos!$C20,Trabajo!$A:$A,Trab_Sectores_productivos!$A20),2)</f>
        <v>12.46</v>
      </c>
      <c r="N20" s="340">
        <f>ROUND(SUMIFS(Trabajo!$P:$P,Trabajo!$E:$E,Trab_Sectores_productivos!DO$1,Trabajo!$C:$C,Trab_Sectores_productivos!$C20,Trabajo!$A:$A,Trab_Sectores_productivos!$A20),2)</f>
        <v>12.64</v>
      </c>
      <c r="O20" s="340">
        <f>ROUND(SUMIFS(Trabajo!$P:$P,Trabajo!$E:$E,Trab_Sectores_productivos!DP$1,Trabajo!$C:$C,Trab_Sectores_productivos!$C20,Trabajo!$A:$A,Trab_Sectores_productivos!$A20),2)</f>
        <v>14.27</v>
      </c>
      <c r="P20" s="340">
        <f>ROUND(SUMIFS(Trabajo!$P:$P,Trabajo!$E:$E,Trab_Sectores_productivos!DQ$1,Trabajo!$C:$C,Trab_Sectores_productivos!$C20,Trabajo!$A:$A,Trab_Sectores_productivos!$A20),2)</f>
        <v>5.14</v>
      </c>
      <c r="Q20" s="340">
        <f>ROUND(SUMIFS(Trabajo!$P:$P,Trabajo!$E:$E,Trab_Sectores_productivos!DR$1,Trabajo!$C:$C,Trab_Sectores_productivos!$C20,Trabajo!$A:$A,Trab_Sectores_productivos!$A20),2)</f>
        <v>12.11</v>
      </c>
      <c r="R20" s="340">
        <f>ROUND(SUMIFS(Trabajo!$P:$P,Trabajo!$E:$E,Trab_Sectores_productivos!DS$1,Trabajo!$C:$C,Trab_Sectores_productivos!$C20,Trabajo!$A:$A,Trab_Sectores_productivos!$A20),2)</f>
        <v>1.69</v>
      </c>
      <c r="S20" s="340">
        <f>ROUND(SUMIFS(Trabajo!$P:$P,Trabajo!$E:$E,Trab_Sectores_productivos!DT$1,Trabajo!$C:$C,Trab_Sectores_productivos!$C20,Trabajo!$A:$A,Trab_Sectores_productivos!$A20),2)</f>
        <v>2.54</v>
      </c>
      <c r="T20" s="341">
        <f>ROUND(SUMIFS(Trabajo!$Q:$Q,Trabajo!$E:$E,Trab_Sectores_productivos!DF$1,Trabajo!$C:$C,Trab_Sectores_productivos!$C20,Trabajo!$A:$A,Trab_Sectores_productivos!$A20),2)</f>
        <v>11.65</v>
      </c>
      <c r="U20" s="341">
        <f>ROUND(SUMIFS(Trabajo!$Q:$Q,Trabajo!$E:$E,Trab_Sectores_productivos!DG$1,Trabajo!$C:$C,Trab_Sectores_productivos!$C20,Trabajo!$A:$A,Trab_Sectores_productivos!$A20),2)</f>
        <v>0.84</v>
      </c>
      <c r="V20" s="341">
        <f>ROUND(SUMIFS(Trabajo!$Q:$Q,Trabajo!$E:$E,Trab_Sectores_productivos!DH$1,Trabajo!$C:$C,Trab_Sectores_productivos!$C20,Trabajo!$A:$A,Trab_Sectores_productivos!$A20),2)</f>
        <v>2.4700000000000002</v>
      </c>
      <c r="W20" s="341">
        <f>ROUND(SUMIFS(Trabajo!$Q:$Q,Trabajo!$E:$E,Trab_Sectores_productivos!DI$1,Trabajo!$C:$C,Trab_Sectores_productivos!$C20,Trabajo!$A:$A,Trab_Sectores_productivos!$A20),2)</f>
        <v>3.14</v>
      </c>
      <c r="X20" s="341">
        <f>ROUND(SUMIFS(Trabajo!$Q:$Q,Trabajo!$E:$E,Trab_Sectores_productivos!DJ$1,Trabajo!$C:$C,Trab_Sectores_productivos!$C20,Trabajo!$A:$A,Trab_Sectores_productivos!$A20),2)</f>
        <v>1.91</v>
      </c>
      <c r="Y20" s="341">
        <f>ROUND(SUMIFS(Trabajo!$Q:$Q,Trabajo!$E:$E,Trab_Sectores_productivos!DK$1,Trabajo!$C:$C,Trab_Sectores_productivos!$C20,Trabajo!$A:$A,Trab_Sectores_productivos!$A20),2)</f>
        <v>6.37</v>
      </c>
      <c r="Z20" s="341">
        <f>ROUND(SUMIFS(Trabajo!$Q:$Q,Trabajo!$E:$E,Trab_Sectores_productivos!DL$1,Trabajo!$C:$C,Trab_Sectores_productivos!$C20,Trabajo!$A:$A,Trab_Sectores_productivos!$A20),2)</f>
        <v>11.91</v>
      </c>
      <c r="AA20" s="341">
        <f>ROUND(SUMIFS(Trabajo!$Q:$Q,Trabajo!$E:$E,Trab_Sectores_productivos!DM$1,Trabajo!$C:$C,Trab_Sectores_productivos!$C20,Trabajo!$A:$A,Trab_Sectores_productivos!$A20),2)</f>
        <v>51.16</v>
      </c>
      <c r="AB20" s="341">
        <f>ROUND(SUMIFS(Trabajo!$Q:$Q,Trabajo!$E:$E,Trab_Sectores_productivos!DN$1,Trabajo!$C:$C,Trab_Sectores_productivos!$C20,Trabajo!$A:$A,Trab_Sectores_productivos!$A20),2)</f>
        <v>6.3</v>
      </c>
      <c r="AC20" s="341">
        <f>ROUND(SUMIFS(Trabajo!$Q:$Q,Trabajo!$E:$E,Trab_Sectores_productivos!DO$1,Trabajo!$C:$C,Trab_Sectores_productivos!$C20,Trabajo!$A:$A,Trab_Sectores_productivos!$A20),2)</f>
        <v>6.39</v>
      </c>
      <c r="AD20" s="341">
        <f>ROUND(SUMIFS(Trabajo!$Q:$Q,Trabajo!$E:$E,Trab_Sectores_productivos!DP$1,Trabajo!$C:$C,Trab_Sectores_productivos!$C20,Trabajo!$A:$A,Trab_Sectores_productivos!$A20),2)</f>
        <v>7.22</v>
      </c>
      <c r="AE20" s="341">
        <f>ROUND(SUMIFS(Trabajo!$Q:$Q,Trabajo!$E:$E,Trab_Sectores_productivos!DQ$1,Trabajo!$C:$C,Trab_Sectores_productivos!$C20,Trabajo!$A:$A,Trab_Sectores_productivos!$A20),2)</f>
        <v>2.6</v>
      </c>
      <c r="AF20" s="341">
        <f>ROUND(SUMIFS(Trabajo!$Q:$Q,Trabajo!$E:$E,Trab_Sectores_productivos!DR$1,Trabajo!$C:$C,Trab_Sectores_productivos!$C20,Trabajo!$A:$A,Trab_Sectores_productivos!$A20),2)</f>
        <v>6.12</v>
      </c>
      <c r="AG20" s="341">
        <f>ROUND(SUMIFS(Trabajo!$Q:$Q,Trabajo!$E:$E,Trab_Sectores_productivos!DS$1,Trabajo!$C:$C,Trab_Sectores_productivos!$C20,Trabajo!$A:$A,Trab_Sectores_productivos!$A20),2)</f>
        <v>0.85</v>
      </c>
      <c r="AH20" s="341">
        <f>ROUND(SUMIFS(Trabajo!$Q:$Q,Trabajo!$E:$E,Trab_Sectores_productivos!DT$1,Trabajo!$C:$C,Trab_Sectores_productivos!$C20,Trabajo!$A:$A,Trab_Sectores_productivos!$A20),2)</f>
        <v>1.28</v>
      </c>
      <c r="AI20" s="340">
        <f>ROUND(SUMIFS(Trabajo!$R:$R,Trabajo!$E:$E,Trab_Sectores_productivos!DF$1,Trabajo!$C:$C,Trab_Sectores_productivos!$C20,Trabajo!$A:$A,Trab_Sectores_productivos!$A20),2)</f>
        <v>8.92</v>
      </c>
      <c r="AJ20" s="340">
        <f>ROUND(SUMIFS(Trabajo!$R:$R,Trabajo!$E:$E,Trab_Sectores_productivos!DG$1,Trabajo!$C:$C,Trab_Sectores_productivos!$C20,Trabajo!$A:$A,Trab_Sectores_productivos!$A20),2)</f>
        <v>0.64</v>
      </c>
      <c r="AK20" s="340">
        <f>ROUND(SUMIFS(Trabajo!$R:$R,Trabajo!$E:$E,Trab_Sectores_productivos!DH$1,Trabajo!$C:$C,Trab_Sectores_productivos!$C20,Trabajo!$A:$A,Trab_Sectores_productivos!$A20),2)</f>
        <v>1.89</v>
      </c>
      <c r="AL20" s="340">
        <f>ROUND(SUMIFS(Trabajo!$R:$R,Trabajo!$E:$E,Trab_Sectores_productivos!DI$1,Trabajo!$C:$C,Trab_Sectores_productivos!$C20,Trabajo!$A:$A,Trab_Sectores_productivos!$A20),2)</f>
        <v>2.4</v>
      </c>
      <c r="AM20" s="340">
        <f>ROUND(SUMIFS(Trabajo!$R:$R,Trabajo!$E:$E,Trab_Sectores_productivos!DJ$1,Trabajo!$C:$C,Trab_Sectores_productivos!$C20,Trabajo!$A:$A,Trab_Sectores_productivos!$A20),2)</f>
        <v>1.46</v>
      </c>
      <c r="AN20" s="340">
        <f>ROUND(SUMIFS(Trabajo!$R:$R,Trabajo!$E:$E,Trab_Sectores_productivos!DK$1,Trabajo!$C:$C,Trab_Sectores_productivos!$C20,Trabajo!$A:$A,Trab_Sectores_productivos!$A20),2)</f>
        <v>4.87</v>
      </c>
      <c r="AO20" s="340">
        <f>ROUND(SUMIFS(Trabajo!$R:$R,Trabajo!$E:$E,Trab_Sectores_productivos!DL$1,Trabajo!$C:$C,Trab_Sectores_productivos!$C20,Trabajo!$A:$A,Trab_Sectores_productivos!$A20),2)</f>
        <v>9.1199999999999992</v>
      </c>
      <c r="AP20" s="340">
        <f>ROUND(SUMIFS(Trabajo!$R:$R,Trabajo!$E:$E,Trab_Sectores_productivos!DM$1,Trabajo!$C:$C,Trab_Sectores_productivos!$C20,Trabajo!$A:$A,Trab_Sectores_productivos!$A20),2)</f>
        <v>39.17</v>
      </c>
      <c r="AQ20" s="340">
        <f>ROUND(SUMIFS(Trabajo!$R:$R,Trabajo!$E:$E,Trab_Sectores_productivos!DN$1,Trabajo!$C:$C,Trab_Sectores_productivos!$C20,Trabajo!$A:$A,Trab_Sectores_productivos!$A20),2)</f>
        <v>4.82</v>
      </c>
      <c r="AR20" s="340">
        <f>ROUND(SUMIFS(Trabajo!$R:$R,Trabajo!$E:$E,Trab_Sectores_productivos!DO$1,Trabajo!$C:$C,Trab_Sectores_productivos!$C20,Trabajo!$A:$A,Trab_Sectores_productivos!$A20),2)</f>
        <v>4.8899999999999997</v>
      </c>
      <c r="AS20" s="340">
        <f>ROUND(SUMIFS(Trabajo!$R:$R,Trabajo!$E:$E,Trab_Sectores_productivos!DP$1,Trabajo!$C:$C,Trab_Sectores_productivos!$C20,Trabajo!$A:$A,Trab_Sectores_productivos!$A20),2)</f>
        <v>5.53</v>
      </c>
      <c r="AT20" s="340">
        <f>ROUND(SUMIFS(Trabajo!$R:$R,Trabajo!$E:$E,Trab_Sectores_productivos!DQ$1,Trabajo!$C:$C,Trab_Sectores_productivos!$C20,Trabajo!$A:$A,Trab_Sectores_productivos!$A20),2)</f>
        <v>1.99</v>
      </c>
      <c r="AU20" s="340">
        <f>ROUND(SUMIFS(Trabajo!$R:$R,Trabajo!$E:$E,Trab_Sectores_productivos!DR$1,Trabajo!$C:$C,Trab_Sectores_productivos!$C20,Trabajo!$A:$A,Trab_Sectores_productivos!$A20),2)</f>
        <v>4.6900000000000004</v>
      </c>
      <c r="AV20" s="340">
        <f>ROUND(SUMIFS(Trabajo!$R:$R,Trabajo!$E:$E,Trab_Sectores_productivos!DS$1,Trabajo!$C:$C,Trab_Sectores_productivos!$C20,Trabajo!$A:$A,Trab_Sectores_productivos!$A20),2)</f>
        <v>0.65</v>
      </c>
      <c r="AW20" s="340">
        <f>ROUND(SUMIFS(Trabajo!$R:$R,Trabajo!$E:$E,Trab_Sectores_productivos!DT$1,Trabajo!$C:$C,Trab_Sectores_productivos!$C20,Trabajo!$A:$A,Trab_Sectores_productivos!$A20),2)</f>
        <v>0.98</v>
      </c>
      <c r="AX20" s="341">
        <f>ROUND(SUMIFS(Trabajo!$S:$S,Trabajo!$E:$E,Trab_Sectores_productivos!DF$1,Trabajo!$C:$C,Trab_Sectores_productivos!$C20,Trabajo!$A:$A,Trab_Sectores_productivos!$A20),2)</f>
        <v>0.51</v>
      </c>
      <c r="AY20" s="341">
        <f>ROUND(SUMIFS(Trabajo!$S:$S,Trabajo!$E:$E,Trab_Sectores_productivos!DG$1,Trabajo!$C:$C,Trab_Sectores_productivos!$C20,Trabajo!$A:$A,Trab_Sectores_productivos!$A20),2)</f>
        <v>0.04</v>
      </c>
      <c r="AZ20" s="341">
        <f>ROUND(SUMIFS(Trabajo!$S:$S,Trabajo!$E:$E,Trab_Sectores_productivos!DH$1,Trabajo!$C:$C,Trab_Sectores_productivos!$C20,Trabajo!$A:$A,Trab_Sectores_productivos!$A20),2)</f>
        <v>0.11</v>
      </c>
      <c r="BA20" s="341">
        <f>ROUND(SUMIFS(Trabajo!$S:$S,Trabajo!$E:$E,Trab_Sectores_productivos!DI$1,Trabajo!$C:$C,Trab_Sectores_productivos!$C20,Trabajo!$A:$A,Trab_Sectores_productivos!$A20),2)</f>
        <v>0.14000000000000001</v>
      </c>
      <c r="BB20" s="341">
        <f>ROUND(SUMIFS(Trabajo!$S:$S,Trabajo!$E:$E,Trab_Sectores_productivos!DJ$1,Trabajo!$C:$C,Trab_Sectores_productivos!$C20,Trabajo!$A:$A,Trab_Sectores_productivos!$A20),2)</f>
        <v>0.08</v>
      </c>
      <c r="BC20" s="341">
        <f>ROUND(SUMIFS(Trabajo!$S:$S,Trabajo!$E:$E,Trab_Sectores_productivos!DK$1,Trabajo!$C:$C,Trab_Sectores_productivos!$C20,Trabajo!$A:$A,Trab_Sectores_productivos!$A20),2)</f>
        <v>0.28000000000000003</v>
      </c>
      <c r="BD20" s="341">
        <f>ROUND(SUMIFS(Trabajo!$S:$S,Trabajo!$E:$E,Trab_Sectores_productivos!DL$1,Trabajo!$C:$C,Trab_Sectores_productivos!$C20,Trabajo!$A:$A,Trab_Sectores_productivos!$A20),2)</f>
        <v>0.52</v>
      </c>
      <c r="BE20" s="341">
        <f>ROUND(SUMIFS(Trabajo!$S:$S,Trabajo!$E:$E,Trab_Sectores_productivos!DM$1,Trabajo!$C:$C,Trab_Sectores_productivos!$C20,Trabajo!$A:$A,Trab_Sectores_productivos!$A20),2)</f>
        <v>2.23</v>
      </c>
      <c r="BF20" s="341">
        <f>ROUND(SUMIFS(Trabajo!$S:$S,Trabajo!$E:$E,Trab_Sectores_productivos!DN$1,Trabajo!$C:$C,Trab_Sectores_productivos!$C20,Trabajo!$A:$A,Trab_Sectores_productivos!$A20),2)</f>
        <v>0.27</v>
      </c>
      <c r="BG20" s="341">
        <f>ROUND(SUMIFS(Trabajo!$S:$S,Trabajo!$E:$E,Trab_Sectores_productivos!DO$1,Trabajo!$C:$C,Trab_Sectores_productivos!$C20,Trabajo!$A:$A,Trab_Sectores_productivos!$A20),2)</f>
        <v>0.28000000000000003</v>
      </c>
      <c r="BH20" s="341">
        <f>ROUND(SUMIFS(Trabajo!$S:$S,Trabajo!$E:$E,Trab_Sectores_productivos!DP$1,Trabajo!$C:$C,Trab_Sectores_productivos!$C20,Trabajo!$A:$A,Trab_Sectores_productivos!$A20),2)</f>
        <v>0.31</v>
      </c>
      <c r="BI20" s="341">
        <f>ROUND(SUMIFS(Trabajo!$S:$S,Trabajo!$E:$E,Trab_Sectores_productivos!DQ$1,Trabajo!$C:$C,Trab_Sectores_productivos!$C20,Trabajo!$A:$A,Trab_Sectores_productivos!$A20),2)</f>
        <v>0.11</v>
      </c>
      <c r="BJ20" s="341">
        <f>ROUND(SUMIFS(Trabajo!$S:$S,Trabajo!$E:$E,Trab_Sectores_productivos!DR$1,Trabajo!$C:$C,Trab_Sectores_productivos!$C20,Trabajo!$A:$A,Trab_Sectores_productivos!$A20),2)</f>
        <v>0.27</v>
      </c>
      <c r="BK20" s="341">
        <f>ROUND(SUMIFS(Trabajo!$S:$S,Trabajo!$E:$E,Trab_Sectores_productivos!DS$1,Trabajo!$C:$C,Trab_Sectores_productivos!$C20,Trabajo!$A:$A,Trab_Sectores_productivos!$A20),2)</f>
        <v>0.04</v>
      </c>
      <c r="BL20" s="341">
        <f>ROUND(SUMIFS(Trabajo!$S:$S,Trabajo!$E:$E,Trab_Sectores_productivos!DT$1,Trabajo!$C:$C,Trab_Sectores_productivos!$C20,Trabajo!$A:$A,Trab_Sectores_productivos!$A20),2)</f>
        <v>0.06</v>
      </c>
      <c r="BM20" s="340">
        <f>ROUND(SUMIFS(Trabajo!$T:$T,Trabajo!$E:$E,Trab_Sectores_productivos!DF$1,Trabajo!$C:$C,Trab_Sectores_productivos!$C20,Trabajo!$A:$A,Trab_Sectores_productivos!$A20),2)</f>
        <v>0.09</v>
      </c>
      <c r="BN20" s="340">
        <f>ROUND(SUMIFS(Trabajo!$T:$T,Trabajo!$E:$E,Trab_Sectores_productivos!DG$1,Trabajo!$C:$C,Trab_Sectores_productivos!$C20,Trabajo!$A:$A,Trab_Sectores_productivos!$A20),2)</f>
        <v>0.01</v>
      </c>
      <c r="BO20" s="340">
        <f>ROUND(SUMIFS(Trabajo!$T:$T,Trabajo!$E:$E,Trab_Sectores_productivos!DH$1,Trabajo!$C:$C,Trab_Sectores_productivos!$C20,Trabajo!$A:$A,Trab_Sectores_productivos!$A20),2)</f>
        <v>0.02</v>
      </c>
      <c r="BP20" s="340">
        <f>ROUND(SUMIFS(Trabajo!$T:$T,Trabajo!$E:$E,Trab_Sectores_productivos!DI$1,Trabajo!$C:$C,Trab_Sectores_productivos!$C20,Trabajo!$A:$A,Trab_Sectores_productivos!$A20),2)</f>
        <v>0.02</v>
      </c>
      <c r="BQ20" s="340">
        <f>ROUND(SUMIFS(Trabajo!$T:$T,Trabajo!$E:$E,Trab_Sectores_productivos!DJ$1,Trabajo!$C:$C,Trab_Sectores_productivos!$C20,Trabajo!$A:$A,Trab_Sectores_productivos!$A20),2)</f>
        <v>0.01</v>
      </c>
      <c r="BR20" s="340">
        <f>ROUND(SUMIFS(Trabajo!$T:$T,Trabajo!$E:$E,Trab_Sectores_productivos!DK$1,Trabajo!$C:$C,Trab_Sectores_productivos!$C20,Trabajo!$A:$A,Trab_Sectores_productivos!$A20),2)</f>
        <v>0.05</v>
      </c>
      <c r="BS20" s="340">
        <f>ROUND(SUMIFS(Trabajo!$T:$T,Trabajo!$E:$E,Trab_Sectores_productivos!DL$1,Trabajo!$C:$C,Trab_Sectores_productivos!$C20,Trabajo!$A:$A,Trab_Sectores_productivos!$A20),2)</f>
        <v>0.09</v>
      </c>
      <c r="BT20" s="340">
        <f>ROUND(SUMIFS(Trabajo!$T:$T,Trabajo!$E:$E,Trab_Sectores_productivos!DM$1,Trabajo!$C:$C,Trab_Sectores_productivos!$C20,Trabajo!$A:$A,Trab_Sectores_productivos!$A20),2)</f>
        <v>0.39</v>
      </c>
      <c r="BU20" s="340">
        <f>ROUND(SUMIFS(Trabajo!$T:$T,Trabajo!$E:$E,Trab_Sectores_productivos!DN$1,Trabajo!$C:$C,Trab_Sectores_productivos!$C20,Trabajo!$A:$A,Trab_Sectores_productivos!$A20),2)</f>
        <v>0.05</v>
      </c>
      <c r="BV20" s="340">
        <f>ROUND(SUMIFS(Trabajo!$T:$T,Trabajo!$E:$E,Trab_Sectores_productivos!DO$1,Trabajo!$C:$C,Trab_Sectores_productivos!$C20,Trabajo!$A:$A,Trab_Sectores_productivos!$A20),2)</f>
        <v>0.05</v>
      </c>
      <c r="BW20" s="340">
        <f>ROUND(SUMIFS(Trabajo!$T:$T,Trabajo!$E:$E,Trab_Sectores_productivos!DP$1,Trabajo!$C:$C,Trab_Sectores_productivos!$C20,Trabajo!$A:$A,Trab_Sectores_productivos!$A20),2)</f>
        <v>0.06</v>
      </c>
      <c r="BX20" s="340">
        <f>ROUND(SUMIFS(Trabajo!$T:$T,Trabajo!$E:$E,Trab_Sectores_productivos!DQ$1,Trabajo!$C:$C,Trab_Sectores_productivos!$C20,Trabajo!$A:$A,Trab_Sectores_productivos!$A20),2)</f>
        <v>0.02</v>
      </c>
      <c r="BY20" s="340">
        <f>ROUND(SUMIFS(Trabajo!$T:$T,Trabajo!$E:$E,Trab_Sectores_productivos!DR$1,Trabajo!$C:$C,Trab_Sectores_productivos!$C20,Trabajo!$A:$A,Trab_Sectores_productivos!$A20),2)</f>
        <v>0.05</v>
      </c>
      <c r="BZ20" s="340">
        <f>ROUND(SUMIFS(Trabajo!$T:$T,Trabajo!$E:$E,Trab_Sectores_productivos!DS$1,Trabajo!$C:$C,Trab_Sectores_productivos!$C20,Trabajo!$A:$A,Trab_Sectores_productivos!$A20),2)</f>
        <v>0.01</v>
      </c>
      <c r="CA20" s="340">
        <f>ROUND(SUMIFS(Trabajo!$T:$T,Trabajo!$E:$E,Trab_Sectores_productivos!DT$1,Trabajo!$C:$C,Trab_Sectores_productivos!$C20,Trabajo!$A:$A,Trab_Sectores_productivos!$A20),2)</f>
        <v>0.01</v>
      </c>
      <c r="CB20" s="341">
        <f>ROUND(SUMIFS(Trabajo!$U:$U,Trabajo!$E:$E,Trab_Sectores_productivos!DF$1,Trabajo!$C:$C,Trab_Sectores_productivos!$C20,Trabajo!$A:$A,Trab_Sectores_productivos!$A20),2)</f>
        <v>17.68</v>
      </c>
      <c r="CC20" s="341">
        <f>ROUND(SUMIFS(Trabajo!$U:$U,Trabajo!$E:$E,Trab_Sectores_productivos!DG$1,Trabajo!$C:$C,Trab_Sectores_productivos!$C20,Trabajo!$A:$A,Trab_Sectores_productivos!$A20),2)</f>
        <v>1.27</v>
      </c>
      <c r="CD20" s="341">
        <f>ROUND(SUMIFS(Trabajo!$U:$U,Trabajo!$E:$E,Trab_Sectores_productivos!DH$1,Trabajo!$C:$C,Trab_Sectores_productivos!$C20,Trabajo!$A:$A,Trab_Sectores_productivos!$A20),2)</f>
        <v>3.75</v>
      </c>
      <c r="CE20" s="341">
        <f>ROUND(SUMIFS(Trabajo!$U:$U,Trabajo!$E:$E,Trab_Sectores_productivos!DI$1,Trabajo!$C:$C,Trab_Sectores_productivos!$C20,Trabajo!$A:$A,Trab_Sectores_productivos!$A20),2)</f>
        <v>4.76</v>
      </c>
      <c r="CF20" s="341">
        <f>ROUND(SUMIFS(Trabajo!$U:$U,Trabajo!$E:$E,Trab_Sectores_productivos!DJ$1,Trabajo!$C:$C,Trab_Sectores_productivos!$C20,Trabajo!$A:$A,Trab_Sectores_productivos!$A20),2)</f>
        <v>2.9</v>
      </c>
      <c r="CG20" s="341">
        <f>ROUND(SUMIFS(Trabajo!$U:$U,Trabajo!$E:$E,Trab_Sectores_productivos!DK$1,Trabajo!$C:$C,Trab_Sectores_productivos!$C20,Trabajo!$A:$A,Trab_Sectores_productivos!$A20),2)</f>
        <v>9.66</v>
      </c>
      <c r="CH20" s="341">
        <f>ROUND(SUMIFS(Trabajo!$U:$U,Trabajo!$E:$E,Trab_Sectores_productivos!DL$1,Trabajo!$C:$C,Trab_Sectores_productivos!$C20,Trabajo!$A:$A,Trab_Sectores_productivos!$A20),2)</f>
        <v>18.07</v>
      </c>
      <c r="CI20" s="341">
        <f>ROUND(SUMIFS(Trabajo!$U:$U,Trabajo!$E:$E,Trab_Sectores_productivos!DM$1,Trabajo!$C:$C,Trab_Sectores_productivos!$C20,Trabajo!$A:$A,Trab_Sectores_productivos!$A20),2)</f>
        <v>77.63</v>
      </c>
      <c r="CJ20" s="341">
        <f>ROUND(SUMIFS(Trabajo!$U:$U,Trabajo!$E:$E,Trab_Sectores_productivos!DN$1,Trabajo!$C:$C,Trab_Sectores_productivos!$C20,Trabajo!$A:$A,Trab_Sectores_productivos!$A20),2)</f>
        <v>9.56</v>
      </c>
      <c r="CK20" s="341">
        <f>ROUND(SUMIFS(Trabajo!$U:$U,Trabajo!$E:$E,Trab_Sectores_productivos!DO$1,Trabajo!$C:$C,Trab_Sectores_productivos!$C20,Trabajo!$A:$A,Trab_Sectores_productivos!$A20),2)</f>
        <v>9.69</v>
      </c>
      <c r="CL20" s="341">
        <f>ROUND(SUMIFS(Trabajo!$U:$U,Trabajo!$E:$E,Trab_Sectores_productivos!DP$1,Trabajo!$C:$C,Trab_Sectores_productivos!$C20,Trabajo!$A:$A,Trab_Sectores_productivos!$A20),2)</f>
        <v>10.95</v>
      </c>
      <c r="CM20" s="341">
        <f>ROUND(SUMIFS(Trabajo!$U:$U,Trabajo!$E:$E,Trab_Sectores_productivos!DQ$1,Trabajo!$C:$C,Trab_Sectores_productivos!$C20,Trabajo!$A:$A,Trab_Sectores_productivos!$A20),2)</f>
        <v>3.94</v>
      </c>
      <c r="CN20" s="341">
        <f>ROUND(SUMIFS(Trabajo!$U:$U,Trabajo!$E:$E,Trab_Sectores_productivos!DR$1,Trabajo!$C:$C,Trab_Sectores_productivos!$C20,Trabajo!$A:$A,Trab_Sectores_productivos!$A20),2)</f>
        <v>9.2899999999999991</v>
      </c>
      <c r="CO20" s="341">
        <f>ROUND(SUMIFS(Trabajo!$U:$U,Trabajo!$E:$E,Trab_Sectores_productivos!DS$1,Trabajo!$C:$C,Trab_Sectores_productivos!$C20,Trabajo!$A:$A,Trab_Sectores_productivos!$A20),2)</f>
        <v>1.29</v>
      </c>
      <c r="CP20" s="341">
        <f>ROUND(SUMIFS(Trabajo!$U:$U,Trabajo!$E:$E,Trab_Sectores_productivos!DT$1,Trabajo!$C:$C,Trab_Sectores_productivos!$C20,Trabajo!$A:$A,Trab_Sectores_productivos!$A20),2)</f>
        <v>1.95</v>
      </c>
      <c r="CQ20" s="340">
        <f>ROUND(SUMIFS(Trabajo!$V:$V,Trabajo!$E:$E,Trab_Sectores_productivos!DF$1,Trabajo!$C:$C,Trab_Sectores_productivos!$C20,Trabajo!$A:$A,Trab_Sectores_productivos!$A20),2)</f>
        <v>1.63</v>
      </c>
      <c r="CR20" s="340">
        <f>ROUND(SUMIFS(Trabajo!$V:$V,Trabajo!$E:$E,Trab_Sectores_productivos!DG$1,Trabajo!$C:$C,Trab_Sectores_productivos!$C20,Trabajo!$A:$A,Trab_Sectores_productivos!$A20),2)</f>
        <v>0.12</v>
      </c>
      <c r="CS20" s="340">
        <f>ROUND(SUMIFS(Trabajo!$V:$V,Trabajo!$E:$E,Trab_Sectores_productivos!DH$1,Trabajo!$C:$C,Trab_Sectores_productivos!$C20,Trabajo!$A:$A,Trab_Sectores_productivos!$A20),2)</f>
        <v>0.35</v>
      </c>
      <c r="CT20" s="340">
        <f>ROUND(SUMIFS(Trabajo!$V:$V,Trabajo!$E:$E,Trab_Sectores_productivos!DI$1,Trabajo!$C:$C,Trab_Sectores_productivos!$C20,Trabajo!$A:$A,Trab_Sectores_productivos!$A20),2)</f>
        <v>0.44</v>
      </c>
      <c r="CU20" s="340">
        <f>ROUND(SUMIFS(Trabajo!$V:$V,Trabajo!$E:$E,Trab_Sectores_productivos!DJ$1,Trabajo!$C:$C,Trab_Sectores_productivos!$C20,Trabajo!$A:$A,Trab_Sectores_productivos!$A20),2)</f>
        <v>0.27</v>
      </c>
      <c r="CV20" s="340">
        <f>ROUND(SUMIFS(Trabajo!$V:$V,Trabajo!$E:$E,Trab_Sectores_productivos!DK$1,Trabajo!$C:$C,Trab_Sectores_productivos!$C20,Trabajo!$A:$A,Trab_Sectores_productivos!$A20),2)</f>
        <v>0.89</v>
      </c>
      <c r="CW20" s="340">
        <f>ROUND(SUMIFS(Trabajo!$V:$V,Trabajo!$E:$E,Trab_Sectores_productivos!DL$1,Trabajo!$C:$C,Trab_Sectores_productivos!$C20,Trabajo!$A:$A,Trab_Sectores_productivos!$A20),2)</f>
        <v>1.67</v>
      </c>
      <c r="CX20" s="340">
        <f>ROUND(SUMIFS(Trabajo!$V:$V,Trabajo!$E:$E,Trab_Sectores_productivos!DM$1,Trabajo!$C:$C,Trab_Sectores_productivos!$C20,Trabajo!$A:$A,Trab_Sectores_productivos!$A20),2)</f>
        <v>7.16</v>
      </c>
      <c r="CY20" s="340">
        <f>ROUND(SUMIFS(Trabajo!$V:$V,Trabajo!$E:$E,Trab_Sectores_productivos!DN$1,Trabajo!$C:$C,Trab_Sectores_productivos!$C20,Trabajo!$A:$A,Trab_Sectores_productivos!$A20),2)</f>
        <v>0.88</v>
      </c>
      <c r="CZ20" s="340">
        <f>ROUND(SUMIFS(Trabajo!$V:$V,Trabajo!$E:$E,Trab_Sectores_productivos!DO$1,Trabajo!$C:$C,Trab_Sectores_productivos!$C20,Trabajo!$A:$A,Trab_Sectores_productivos!$A20),2)</f>
        <v>0.89</v>
      </c>
      <c r="DA20" s="340">
        <f>ROUND(SUMIFS(Trabajo!$V:$V,Trabajo!$E:$E,Trab_Sectores_productivos!DP$1,Trabajo!$C:$C,Trab_Sectores_productivos!$C20,Trabajo!$A:$A,Trab_Sectores_productivos!$A20),2)</f>
        <v>1.01</v>
      </c>
      <c r="DB20" s="340">
        <f>ROUND(SUMIFS(Trabajo!$V:$V,Trabajo!$E:$E,Trab_Sectores_productivos!DQ$1,Trabajo!$C:$C,Trab_Sectores_productivos!$C20,Trabajo!$A:$A,Trab_Sectores_productivos!$A20),2)</f>
        <v>0.36</v>
      </c>
      <c r="DC20" s="340">
        <f>ROUND(SUMIFS(Trabajo!$V:$V,Trabajo!$E:$E,Trab_Sectores_productivos!DR$1,Trabajo!$C:$C,Trab_Sectores_productivos!$C20,Trabajo!$A:$A,Trab_Sectores_productivos!$A20),2)</f>
        <v>0.86</v>
      </c>
      <c r="DD20" s="340">
        <f>ROUND(SUMIFS(Trabajo!$V:$V,Trabajo!$E:$E,Trab_Sectores_productivos!DS$1,Trabajo!$C:$C,Trab_Sectores_productivos!$C20,Trabajo!$A:$A,Trab_Sectores_productivos!$A20),2)</f>
        <v>0.12</v>
      </c>
      <c r="DE20" s="340">
        <f>ROUND(SUMIFS(Trabajo!$V:$V,Trabajo!$E:$E,Trab_Sectores_productivos!DT$1,Trabajo!$C:$C,Trab_Sectores_productivos!$C20,Trabajo!$A:$A,Trab_Sectores_productivos!$A20),2)</f>
        <v>0.18</v>
      </c>
      <c r="DF20" s="137" t="str">
        <f t="shared" si="9"/>
        <v>'451020 - Servicios de demolición y el derribo de edificios y otras estructuras VIII',</v>
      </c>
      <c r="DG20" s="137" t="str">
        <f t="shared" si="9"/>
        <v>'451020 - Servicios de demolición y el derribo de edificios y otras estructuras XV',</v>
      </c>
      <c r="DH20" s="137" t="str">
        <f t="shared" si="9"/>
        <v>'451020 - Servicios de demolición y el derribo de edificios y otras estructuras I',</v>
      </c>
      <c r="DI20" s="137" t="str">
        <f t="shared" si="9"/>
        <v>'451020 - Servicios de demolición y el derribo de edificios y otras estructuras II',</v>
      </c>
      <c r="DJ20" s="137" t="str">
        <f t="shared" si="9"/>
        <v>'451020 - Servicios de demolición y el derribo de edificios y otras estructuras III',</v>
      </c>
      <c r="DK20" s="137" t="str">
        <f t="shared" si="9"/>
        <v>'451020 - Servicios de demolición y el derribo de edificios y otras estructuras IV',</v>
      </c>
      <c r="DL20" s="137" t="str">
        <f t="shared" si="9"/>
        <v>'451020 - Servicios de demolición y el derribo de edificios y otras estructuras V',</v>
      </c>
      <c r="DM20" s="137" t="str">
        <f t="shared" si="9"/>
        <v>'451020 - Servicios de demolición y el derribo de edificios y otras estructuras RM',</v>
      </c>
      <c r="DN20" s="137" t="str">
        <f t="shared" si="9"/>
        <v>'451020 - Servicios de demolición y el derribo de edificios y otras estructuras VI',</v>
      </c>
      <c r="DO20" s="137" t="str">
        <f t="shared" si="9"/>
        <v>'451020 - Servicios de demolición y el derribo de edificios y otras estructuras VII',</v>
      </c>
      <c r="DP20" s="137" t="str">
        <f t="shared" si="9"/>
        <v>'451020 - Servicios de demolición y el derribo de edificios y otras estructuras IX',</v>
      </c>
      <c r="DQ20" s="137" t="str">
        <f t="shared" si="9"/>
        <v>'451020 - Servicios de demolición y el derribo de edificios y otras estructuras XIV',</v>
      </c>
      <c r="DR20" s="137" t="str">
        <f t="shared" si="9"/>
        <v>'451020 - Servicios de demolición y el derribo de edificios y otras estructuras X',</v>
      </c>
      <c r="DS20" s="137" t="str">
        <f t="shared" si="9"/>
        <v>'451020 - Servicios de demolición y el derribo de edificios y otras estructuras XI',</v>
      </c>
      <c r="DT20" s="137" t="str">
        <f t="shared" si="9"/>
        <v>'451020 - Servicios de demolición y el derribo de edificios y otras estructuras XII',</v>
      </c>
    </row>
    <row r="21" spans="1:124">
      <c r="A21" s="137">
        <v>2014</v>
      </c>
      <c r="B21" s="137">
        <v>8</v>
      </c>
      <c r="C21" s="137" t="s">
        <v>126</v>
      </c>
      <c r="D21" s="137">
        <f>ROUND(SUMIFS(Trabajo!$W:$W,Trabajo!$E:$E,Trab_Sectores_productivos!DF$1,Trabajo!$C:$C,Trab_Sectores_productivos!$C21,Trabajo!$A:$A,Trab_Sectores_productivos!$A21),2)</f>
        <v>68.319999999999993</v>
      </c>
      <c r="E21" s="340">
        <f>ROUND(SUMIFS(Trabajo!$P:$P,Trabajo!$E:$E,Trab_Sectores_productivos!DF$1,Trabajo!$C:$C,Trab_Sectores_productivos!$C21,Trabajo!$A:$A,Trab_Sectores_productivos!$A21),2)</f>
        <v>24.79</v>
      </c>
      <c r="F21" s="340">
        <f>ROUND(SUMIFS(Trabajo!$P:$P,Trabajo!$E:$E,Trab_Sectores_productivos!DG$1,Trabajo!$C:$C,Trab_Sectores_productivos!$C21,Trabajo!$A:$A,Trab_Sectores_productivos!$A21),2)</f>
        <v>1.65</v>
      </c>
      <c r="G21" s="340">
        <f>ROUND(SUMIFS(Trabajo!$P:$P,Trabajo!$E:$E,Trab_Sectores_productivos!DH$1,Trabajo!$C:$C,Trab_Sectores_productivos!$C21,Trabajo!$A:$A,Trab_Sectores_productivos!$A21),2)</f>
        <v>4.8</v>
      </c>
      <c r="H21" s="340">
        <f>ROUND(SUMIFS(Trabajo!$P:$P,Trabajo!$E:$E,Trab_Sectores_productivos!DI$1,Trabajo!$C:$C,Trab_Sectores_productivos!$C21,Trabajo!$A:$A,Trab_Sectores_productivos!$A21),2)</f>
        <v>5.24</v>
      </c>
      <c r="I21" s="340">
        <f>ROUND(SUMIFS(Trabajo!$P:$P,Trabajo!$E:$E,Trab_Sectores_productivos!DJ$1,Trabajo!$C:$C,Trab_Sectores_productivos!$C21,Trabajo!$A:$A,Trab_Sectores_productivos!$A21),2)</f>
        <v>3.22</v>
      </c>
      <c r="J21" s="340">
        <f>ROUND(SUMIFS(Trabajo!$P:$P,Trabajo!$E:$E,Trab_Sectores_productivos!DK$1,Trabajo!$C:$C,Trab_Sectores_productivos!$C21,Trabajo!$A:$A,Trab_Sectores_productivos!$A21),2)</f>
        <v>12.21</v>
      </c>
      <c r="K21" s="340">
        <f>ROUND(SUMIFS(Trabajo!$P:$P,Trabajo!$E:$E,Trab_Sectores_productivos!DL$1,Trabajo!$C:$C,Trab_Sectores_productivos!$C21,Trabajo!$A:$A,Trab_Sectores_productivos!$A21),2)</f>
        <v>24.17</v>
      </c>
      <c r="L21" s="340">
        <f>ROUND(SUMIFS(Trabajo!$P:$P,Trabajo!$E:$E,Trab_Sectores_productivos!DM$1,Trabajo!$C:$C,Trab_Sectores_productivos!$C21,Trabajo!$A:$A,Trab_Sectores_productivos!$A21),2)</f>
        <v>102.2</v>
      </c>
      <c r="M21" s="340">
        <f>ROUND(SUMIFS(Trabajo!$P:$P,Trabajo!$E:$E,Trab_Sectores_productivos!DN$1,Trabajo!$C:$C,Trab_Sectores_productivos!$C21,Trabajo!$A:$A,Trab_Sectores_productivos!$A21),2)</f>
        <v>11.35</v>
      </c>
      <c r="N21" s="340">
        <f>ROUND(SUMIFS(Trabajo!$P:$P,Trabajo!$E:$E,Trab_Sectores_productivos!DO$1,Trabajo!$C:$C,Trab_Sectores_productivos!$C21,Trabajo!$A:$A,Trab_Sectores_productivos!$A21),2)</f>
        <v>12.16</v>
      </c>
      <c r="O21" s="340">
        <f>ROUND(SUMIFS(Trabajo!$P:$P,Trabajo!$E:$E,Trab_Sectores_productivos!DP$1,Trabajo!$C:$C,Trab_Sectores_productivos!$C21,Trabajo!$A:$A,Trab_Sectores_productivos!$A21),2)</f>
        <v>14.48</v>
      </c>
      <c r="P21" s="340">
        <f>ROUND(SUMIFS(Trabajo!$P:$P,Trabajo!$E:$E,Trab_Sectores_productivos!DQ$1,Trabajo!$C:$C,Trab_Sectores_productivos!$C21,Trabajo!$A:$A,Trab_Sectores_productivos!$A21),2)</f>
        <v>5.39</v>
      </c>
      <c r="Q21" s="340">
        <f>ROUND(SUMIFS(Trabajo!$P:$P,Trabajo!$E:$E,Trab_Sectores_productivos!DR$1,Trabajo!$C:$C,Trab_Sectores_productivos!$C21,Trabajo!$A:$A,Trab_Sectores_productivos!$A21),2)</f>
        <v>11.33</v>
      </c>
      <c r="R21" s="340">
        <f>ROUND(SUMIFS(Trabajo!$P:$P,Trabajo!$E:$E,Trab_Sectores_productivos!DS$1,Trabajo!$C:$C,Trab_Sectores_productivos!$C21,Trabajo!$A:$A,Trab_Sectores_productivos!$A21),2)</f>
        <v>1.65</v>
      </c>
      <c r="S21" s="340">
        <f>ROUND(SUMIFS(Trabajo!$P:$P,Trabajo!$E:$E,Trab_Sectores_productivos!DT$1,Trabajo!$C:$C,Trab_Sectores_productivos!$C21,Trabajo!$A:$A,Trab_Sectores_productivos!$A21),2)</f>
        <v>2.41</v>
      </c>
      <c r="T21" s="341">
        <f>ROUND(SUMIFS(Trabajo!$Q:$Q,Trabajo!$E:$E,Trab_Sectores_productivos!DF$1,Trabajo!$C:$C,Trab_Sectores_productivos!$C21,Trabajo!$A:$A,Trab_Sectores_productivos!$A21),2)</f>
        <v>12.53</v>
      </c>
      <c r="U21" s="341">
        <f>ROUND(SUMIFS(Trabajo!$Q:$Q,Trabajo!$E:$E,Trab_Sectores_productivos!DG$1,Trabajo!$C:$C,Trab_Sectores_productivos!$C21,Trabajo!$A:$A,Trab_Sectores_productivos!$A21),2)</f>
        <v>0.84</v>
      </c>
      <c r="V21" s="341">
        <f>ROUND(SUMIFS(Trabajo!$Q:$Q,Trabajo!$E:$E,Trab_Sectores_productivos!DH$1,Trabajo!$C:$C,Trab_Sectores_productivos!$C21,Trabajo!$A:$A,Trab_Sectores_productivos!$A21),2)</f>
        <v>2.4300000000000002</v>
      </c>
      <c r="W21" s="341">
        <f>ROUND(SUMIFS(Trabajo!$Q:$Q,Trabajo!$E:$E,Trab_Sectores_productivos!DI$1,Trabajo!$C:$C,Trab_Sectores_productivos!$C21,Trabajo!$A:$A,Trab_Sectores_productivos!$A21),2)</f>
        <v>2.65</v>
      </c>
      <c r="X21" s="341">
        <f>ROUND(SUMIFS(Trabajo!$Q:$Q,Trabajo!$E:$E,Trab_Sectores_productivos!DJ$1,Trabajo!$C:$C,Trab_Sectores_productivos!$C21,Trabajo!$A:$A,Trab_Sectores_productivos!$A21),2)</f>
        <v>1.63</v>
      </c>
      <c r="Y21" s="341">
        <f>ROUND(SUMIFS(Trabajo!$Q:$Q,Trabajo!$E:$E,Trab_Sectores_productivos!DK$1,Trabajo!$C:$C,Trab_Sectores_productivos!$C21,Trabajo!$A:$A,Trab_Sectores_productivos!$A21),2)</f>
        <v>6.17</v>
      </c>
      <c r="Z21" s="341">
        <f>ROUND(SUMIFS(Trabajo!$Q:$Q,Trabajo!$E:$E,Trab_Sectores_productivos!DL$1,Trabajo!$C:$C,Trab_Sectores_productivos!$C21,Trabajo!$A:$A,Trab_Sectores_productivos!$A21),2)</f>
        <v>12.22</v>
      </c>
      <c r="AA21" s="341">
        <f>ROUND(SUMIFS(Trabajo!$Q:$Q,Trabajo!$E:$E,Trab_Sectores_productivos!DM$1,Trabajo!$C:$C,Trab_Sectores_productivos!$C21,Trabajo!$A:$A,Trab_Sectores_productivos!$A21),2)</f>
        <v>51.67</v>
      </c>
      <c r="AB21" s="341">
        <f>ROUND(SUMIFS(Trabajo!$Q:$Q,Trabajo!$E:$E,Trab_Sectores_productivos!DN$1,Trabajo!$C:$C,Trab_Sectores_productivos!$C21,Trabajo!$A:$A,Trab_Sectores_productivos!$A21),2)</f>
        <v>5.74</v>
      </c>
      <c r="AC21" s="341">
        <f>ROUND(SUMIFS(Trabajo!$Q:$Q,Trabajo!$E:$E,Trab_Sectores_productivos!DO$1,Trabajo!$C:$C,Trab_Sectores_productivos!$C21,Trabajo!$A:$A,Trab_Sectores_productivos!$A21),2)</f>
        <v>6.15</v>
      </c>
      <c r="AD21" s="341">
        <f>ROUND(SUMIFS(Trabajo!$Q:$Q,Trabajo!$E:$E,Trab_Sectores_productivos!DP$1,Trabajo!$C:$C,Trab_Sectores_productivos!$C21,Trabajo!$A:$A,Trab_Sectores_productivos!$A21),2)</f>
        <v>7.32</v>
      </c>
      <c r="AE21" s="341">
        <f>ROUND(SUMIFS(Trabajo!$Q:$Q,Trabajo!$E:$E,Trab_Sectores_productivos!DQ$1,Trabajo!$C:$C,Trab_Sectores_productivos!$C21,Trabajo!$A:$A,Trab_Sectores_productivos!$A21),2)</f>
        <v>2.72</v>
      </c>
      <c r="AF21" s="341">
        <f>ROUND(SUMIFS(Trabajo!$Q:$Q,Trabajo!$E:$E,Trab_Sectores_productivos!DR$1,Trabajo!$C:$C,Trab_Sectores_productivos!$C21,Trabajo!$A:$A,Trab_Sectores_productivos!$A21),2)</f>
        <v>5.73</v>
      </c>
      <c r="AG21" s="341">
        <f>ROUND(SUMIFS(Trabajo!$Q:$Q,Trabajo!$E:$E,Trab_Sectores_productivos!DS$1,Trabajo!$C:$C,Trab_Sectores_productivos!$C21,Trabajo!$A:$A,Trab_Sectores_productivos!$A21),2)</f>
        <v>0.83</v>
      </c>
      <c r="AH21" s="341">
        <f>ROUND(SUMIFS(Trabajo!$Q:$Q,Trabajo!$E:$E,Trab_Sectores_productivos!DT$1,Trabajo!$C:$C,Trab_Sectores_productivos!$C21,Trabajo!$A:$A,Trab_Sectores_productivos!$A21),2)</f>
        <v>1.22</v>
      </c>
      <c r="AI21" s="340">
        <f>ROUND(SUMIFS(Trabajo!$R:$R,Trabajo!$E:$E,Trab_Sectores_productivos!DF$1,Trabajo!$C:$C,Trab_Sectores_productivos!$C21,Trabajo!$A:$A,Trab_Sectores_productivos!$A21),2)</f>
        <v>9.6</v>
      </c>
      <c r="AJ21" s="340">
        <f>ROUND(SUMIFS(Trabajo!$R:$R,Trabajo!$E:$E,Trab_Sectores_productivos!DG$1,Trabajo!$C:$C,Trab_Sectores_productivos!$C21,Trabajo!$A:$A,Trab_Sectores_productivos!$A21),2)</f>
        <v>0.64</v>
      </c>
      <c r="AK21" s="340">
        <f>ROUND(SUMIFS(Trabajo!$R:$R,Trabajo!$E:$E,Trab_Sectores_productivos!DH$1,Trabajo!$C:$C,Trab_Sectores_productivos!$C21,Trabajo!$A:$A,Trab_Sectores_productivos!$A21),2)</f>
        <v>1.86</v>
      </c>
      <c r="AL21" s="340">
        <f>ROUND(SUMIFS(Trabajo!$R:$R,Trabajo!$E:$E,Trab_Sectores_productivos!DI$1,Trabajo!$C:$C,Trab_Sectores_productivos!$C21,Trabajo!$A:$A,Trab_Sectores_productivos!$A21),2)</f>
        <v>2.0299999999999998</v>
      </c>
      <c r="AM21" s="340">
        <f>ROUND(SUMIFS(Trabajo!$R:$R,Trabajo!$E:$E,Trab_Sectores_productivos!DJ$1,Trabajo!$C:$C,Trab_Sectores_productivos!$C21,Trabajo!$A:$A,Trab_Sectores_productivos!$A21),2)</f>
        <v>1.25</v>
      </c>
      <c r="AN21" s="340">
        <f>ROUND(SUMIFS(Trabajo!$R:$R,Trabajo!$E:$E,Trab_Sectores_productivos!DK$1,Trabajo!$C:$C,Trab_Sectores_productivos!$C21,Trabajo!$A:$A,Trab_Sectores_productivos!$A21),2)</f>
        <v>4.7300000000000004</v>
      </c>
      <c r="AO21" s="340">
        <f>ROUND(SUMIFS(Trabajo!$R:$R,Trabajo!$E:$E,Trab_Sectores_productivos!DL$1,Trabajo!$C:$C,Trab_Sectores_productivos!$C21,Trabajo!$A:$A,Trab_Sectores_productivos!$A21),2)</f>
        <v>9.36</v>
      </c>
      <c r="AP21" s="340">
        <f>ROUND(SUMIFS(Trabajo!$R:$R,Trabajo!$E:$E,Trab_Sectores_productivos!DM$1,Trabajo!$C:$C,Trab_Sectores_productivos!$C21,Trabajo!$A:$A,Trab_Sectores_productivos!$A21),2)</f>
        <v>39.57</v>
      </c>
      <c r="AQ21" s="340">
        <f>ROUND(SUMIFS(Trabajo!$R:$R,Trabajo!$E:$E,Trab_Sectores_productivos!DN$1,Trabajo!$C:$C,Trab_Sectores_productivos!$C21,Trabajo!$A:$A,Trab_Sectores_productivos!$A21),2)</f>
        <v>4.4000000000000004</v>
      </c>
      <c r="AR21" s="340">
        <f>ROUND(SUMIFS(Trabajo!$R:$R,Trabajo!$E:$E,Trab_Sectores_productivos!DO$1,Trabajo!$C:$C,Trab_Sectores_productivos!$C21,Trabajo!$A:$A,Trab_Sectores_productivos!$A21),2)</f>
        <v>4.71</v>
      </c>
      <c r="AS21" s="340">
        <f>ROUND(SUMIFS(Trabajo!$R:$R,Trabajo!$E:$E,Trab_Sectores_productivos!DP$1,Trabajo!$C:$C,Trab_Sectores_productivos!$C21,Trabajo!$A:$A,Trab_Sectores_productivos!$A21),2)</f>
        <v>5.61</v>
      </c>
      <c r="AT21" s="340">
        <f>ROUND(SUMIFS(Trabajo!$R:$R,Trabajo!$E:$E,Trab_Sectores_productivos!DQ$1,Trabajo!$C:$C,Trab_Sectores_productivos!$C21,Trabajo!$A:$A,Trab_Sectores_productivos!$A21),2)</f>
        <v>2.09</v>
      </c>
      <c r="AU21" s="340">
        <f>ROUND(SUMIFS(Trabajo!$R:$R,Trabajo!$E:$E,Trab_Sectores_productivos!DR$1,Trabajo!$C:$C,Trab_Sectores_productivos!$C21,Trabajo!$A:$A,Trab_Sectores_productivos!$A21),2)</f>
        <v>4.3899999999999997</v>
      </c>
      <c r="AV21" s="340">
        <f>ROUND(SUMIFS(Trabajo!$R:$R,Trabajo!$E:$E,Trab_Sectores_productivos!DS$1,Trabajo!$C:$C,Trab_Sectores_productivos!$C21,Trabajo!$A:$A,Trab_Sectores_productivos!$A21),2)</f>
        <v>0.64</v>
      </c>
      <c r="AW21" s="340">
        <f>ROUND(SUMIFS(Trabajo!$R:$R,Trabajo!$E:$E,Trab_Sectores_productivos!DT$1,Trabajo!$C:$C,Trab_Sectores_productivos!$C21,Trabajo!$A:$A,Trab_Sectores_productivos!$A21),2)</f>
        <v>0.93</v>
      </c>
      <c r="AX21" s="341">
        <f>ROUND(SUMIFS(Trabajo!$S:$S,Trabajo!$E:$E,Trab_Sectores_productivos!DF$1,Trabajo!$C:$C,Trab_Sectores_productivos!$C21,Trabajo!$A:$A,Trab_Sectores_productivos!$A21),2)</f>
        <v>0.55000000000000004</v>
      </c>
      <c r="AY21" s="341">
        <f>ROUND(SUMIFS(Trabajo!$S:$S,Trabajo!$E:$E,Trab_Sectores_productivos!DG$1,Trabajo!$C:$C,Trab_Sectores_productivos!$C21,Trabajo!$A:$A,Trab_Sectores_productivos!$A21),2)</f>
        <v>0.04</v>
      </c>
      <c r="AZ21" s="341">
        <f>ROUND(SUMIFS(Trabajo!$S:$S,Trabajo!$E:$E,Trab_Sectores_productivos!DH$1,Trabajo!$C:$C,Trab_Sectores_productivos!$C21,Trabajo!$A:$A,Trab_Sectores_productivos!$A21),2)</f>
        <v>0.11</v>
      </c>
      <c r="BA21" s="341">
        <f>ROUND(SUMIFS(Trabajo!$S:$S,Trabajo!$E:$E,Trab_Sectores_productivos!DI$1,Trabajo!$C:$C,Trab_Sectores_productivos!$C21,Trabajo!$A:$A,Trab_Sectores_productivos!$A21),2)</f>
        <v>0.12</v>
      </c>
      <c r="BB21" s="341">
        <f>ROUND(SUMIFS(Trabajo!$S:$S,Trabajo!$E:$E,Trab_Sectores_productivos!DJ$1,Trabajo!$C:$C,Trab_Sectores_productivos!$C21,Trabajo!$A:$A,Trab_Sectores_productivos!$A21),2)</f>
        <v>7.0000000000000007E-2</v>
      </c>
      <c r="BC21" s="341">
        <f>ROUND(SUMIFS(Trabajo!$S:$S,Trabajo!$E:$E,Trab_Sectores_productivos!DK$1,Trabajo!$C:$C,Trab_Sectores_productivos!$C21,Trabajo!$A:$A,Trab_Sectores_productivos!$A21),2)</f>
        <v>0.27</v>
      </c>
      <c r="BD21" s="341">
        <f>ROUND(SUMIFS(Trabajo!$S:$S,Trabajo!$E:$E,Trab_Sectores_productivos!DL$1,Trabajo!$C:$C,Trab_Sectores_productivos!$C21,Trabajo!$A:$A,Trab_Sectores_productivos!$A21),2)</f>
        <v>0.53</v>
      </c>
      <c r="BE21" s="341">
        <f>ROUND(SUMIFS(Trabajo!$S:$S,Trabajo!$E:$E,Trab_Sectores_productivos!DM$1,Trabajo!$C:$C,Trab_Sectores_productivos!$C21,Trabajo!$A:$A,Trab_Sectores_productivos!$A21),2)</f>
        <v>2.2599999999999998</v>
      </c>
      <c r="BF21" s="341">
        <f>ROUND(SUMIFS(Trabajo!$S:$S,Trabajo!$E:$E,Trab_Sectores_productivos!DN$1,Trabajo!$C:$C,Trab_Sectores_productivos!$C21,Trabajo!$A:$A,Trab_Sectores_productivos!$A21),2)</f>
        <v>0.25</v>
      </c>
      <c r="BG21" s="341">
        <f>ROUND(SUMIFS(Trabajo!$S:$S,Trabajo!$E:$E,Trab_Sectores_productivos!DO$1,Trabajo!$C:$C,Trab_Sectores_productivos!$C21,Trabajo!$A:$A,Trab_Sectores_productivos!$A21),2)</f>
        <v>0.27</v>
      </c>
      <c r="BH21" s="341">
        <f>ROUND(SUMIFS(Trabajo!$S:$S,Trabajo!$E:$E,Trab_Sectores_productivos!DP$1,Trabajo!$C:$C,Trab_Sectores_productivos!$C21,Trabajo!$A:$A,Trab_Sectores_productivos!$A21),2)</f>
        <v>0.32</v>
      </c>
      <c r="BI21" s="341">
        <f>ROUND(SUMIFS(Trabajo!$S:$S,Trabajo!$E:$E,Trab_Sectores_productivos!DQ$1,Trabajo!$C:$C,Trab_Sectores_productivos!$C21,Trabajo!$A:$A,Trab_Sectores_productivos!$A21),2)</f>
        <v>0.12</v>
      </c>
      <c r="BJ21" s="341">
        <f>ROUND(SUMIFS(Trabajo!$S:$S,Trabajo!$E:$E,Trab_Sectores_productivos!DR$1,Trabajo!$C:$C,Trab_Sectores_productivos!$C21,Trabajo!$A:$A,Trab_Sectores_productivos!$A21),2)</f>
        <v>0.25</v>
      </c>
      <c r="BK21" s="341">
        <f>ROUND(SUMIFS(Trabajo!$S:$S,Trabajo!$E:$E,Trab_Sectores_productivos!DS$1,Trabajo!$C:$C,Trab_Sectores_productivos!$C21,Trabajo!$A:$A,Trab_Sectores_productivos!$A21),2)</f>
        <v>0.04</v>
      </c>
      <c r="BL21" s="341">
        <f>ROUND(SUMIFS(Trabajo!$S:$S,Trabajo!$E:$E,Trab_Sectores_productivos!DT$1,Trabajo!$C:$C,Trab_Sectores_productivos!$C21,Trabajo!$A:$A,Trab_Sectores_productivos!$A21),2)</f>
        <v>0.05</v>
      </c>
      <c r="BM21" s="340">
        <f>ROUND(SUMIFS(Trabajo!$T:$T,Trabajo!$E:$E,Trab_Sectores_productivos!DF$1,Trabajo!$C:$C,Trab_Sectores_productivos!$C21,Trabajo!$A:$A,Trab_Sectores_productivos!$A21),2)</f>
        <v>0.1</v>
      </c>
      <c r="BN21" s="340">
        <f>ROUND(SUMIFS(Trabajo!$T:$T,Trabajo!$E:$E,Trab_Sectores_productivos!DG$1,Trabajo!$C:$C,Trab_Sectores_productivos!$C21,Trabajo!$A:$A,Trab_Sectores_productivos!$A21),2)</f>
        <v>0.01</v>
      </c>
      <c r="BO21" s="340">
        <f>ROUND(SUMIFS(Trabajo!$T:$T,Trabajo!$E:$E,Trab_Sectores_productivos!DH$1,Trabajo!$C:$C,Trab_Sectores_productivos!$C21,Trabajo!$A:$A,Trab_Sectores_productivos!$A21),2)</f>
        <v>0.02</v>
      </c>
      <c r="BP21" s="340">
        <f>ROUND(SUMIFS(Trabajo!$T:$T,Trabajo!$E:$E,Trab_Sectores_productivos!DI$1,Trabajo!$C:$C,Trab_Sectores_productivos!$C21,Trabajo!$A:$A,Trab_Sectores_productivos!$A21),2)</f>
        <v>0.02</v>
      </c>
      <c r="BQ21" s="340">
        <f>ROUND(SUMIFS(Trabajo!$T:$T,Trabajo!$E:$E,Trab_Sectores_productivos!DJ$1,Trabajo!$C:$C,Trab_Sectores_productivos!$C21,Trabajo!$A:$A,Trab_Sectores_productivos!$A21),2)</f>
        <v>0.01</v>
      </c>
      <c r="BR21" s="340">
        <f>ROUND(SUMIFS(Trabajo!$T:$T,Trabajo!$E:$E,Trab_Sectores_productivos!DK$1,Trabajo!$C:$C,Trab_Sectores_productivos!$C21,Trabajo!$A:$A,Trab_Sectores_productivos!$A21),2)</f>
        <v>0.05</v>
      </c>
      <c r="BS21" s="340">
        <f>ROUND(SUMIFS(Trabajo!$T:$T,Trabajo!$E:$E,Trab_Sectores_productivos!DL$1,Trabajo!$C:$C,Trab_Sectores_productivos!$C21,Trabajo!$A:$A,Trab_Sectores_productivos!$A21),2)</f>
        <v>0.09</v>
      </c>
      <c r="BT21" s="340">
        <f>ROUND(SUMIFS(Trabajo!$T:$T,Trabajo!$E:$E,Trab_Sectores_productivos!DM$1,Trabajo!$C:$C,Trab_Sectores_productivos!$C21,Trabajo!$A:$A,Trab_Sectores_productivos!$A21),2)</f>
        <v>0.4</v>
      </c>
      <c r="BU21" s="340">
        <f>ROUND(SUMIFS(Trabajo!$T:$T,Trabajo!$E:$E,Trab_Sectores_productivos!DN$1,Trabajo!$C:$C,Trab_Sectores_productivos!$C21,Trabajo!$A:$A,Trab_Sectores_productivos!$A21),2)</f>
        <v>0.04</v>
      </c>
      <c r="BV21" s="340">
        <f>ROUND(SUMIFS(Trabajo!$T:$T,Trabajo!$E:$E,Trab_Sectores_productivos!DO$1,Trabajo!$C:$C,Trab_Sectores_productivos!$C21,Trabajo!$A:$A,Trab_Sectores_productivos!$A21),2)</f>
        <v>0.05</v>
      </c>
      <c r="BW21" s="340">
        <f>ROUND(SUMIFS(Trabajo!$T:$T,Trabajo!$E:$E,Trab_Sectores_productivos!DP$1,Trabajo!$C:$C,Trab_Sectores_productivos!$C21,Trabajo!$A:$A,Trab_Sectores_productivos!$A21),2)</f>
        <v>0.06</v>
      </c>
      <c r="BX21" s="340">
        <f>ROUND(SUMIFS(Trabajo!$T:$T,Trabajo!$E:$E,Trab_Sectores_productivos!DQ$1,Trabajo!$C:$C,Trab_Sectores_productivos!$C21,Trabajo!$A:$A,Trab_Sectores_productivos!$A21),2)</f>
        <v>0.02</v>
      </c>
      <c r="BY21" s="340">
        <f>ROUND(SUMIFS(Trabajo!$T:$T,Trabajo!$E:$E,Trab_Sectores_productivos!DR$1,Trabajo!$C:$C,Trab_Sectores_productivos!$C21,Trabajo!$A:$A,Trab_Sectores_productivos!$A21),2)</f>
        <v>0.04</v>
      </c>
      <c r="BZ21" s="340">
        <f>ROUND(SUMIFS(Trabajo!$T:$T,Trabajo!$E:$E,Trab_Sectores_productivos!DS$1,Trabajo!$C:$C,Trab_Sectores_productivos!$C21,Trabajo!$A:$A,Trab_Sectores_productivos!$A21),2)</f>
        <v>0.01</v>
      </c>
      <c r="CA21" s="340">
        <f>ROUND(SUMIFS(Trabajo!$T:$T,Trabajo!$E:$E,Trab_Sectores_productivos!DT$1,Trabajo!$C:$C,Trab_Sectores_productivos!$C21,Trabajo!$A:$A,Trab_Sectores_productivos!$A21),2)</f>
        <v>0.01</v>
      </c>
      <c r="CB21" s="341">
        <f>ROUND(SUMIFS(Trabajo!$U:$U,Trabajo!$E:$E,Trab_Sectores_productivos!DF$1,Trabajo!$C:$C,Trab_Sectores_productivos!$C21,Trabajo!$A:$A,Trab_Sectores_productivos!$A21),2)</f>
        <v>19.010000000000002</v>
      </c>
      <c r="CC21" s="341">
        <f>ROUND(SUMIFS(Trabajo!$U:$U,Trabajo!$E:$E,Trab_Sectores_productivos!DG$1,Trabajo!$C:$C,Trab_Sectores_productivos!$C21,Trabajo!$A:$A,Trab_Sectores_productivos!$A21),2)</f>
        <v>1.27</v>
      </c>
      <c r="CD21" s="341">
        <f>ROUND(SUMIFS(Trabajo!$U:$U,Trabajo!$E:$E,Trab_Sectores_productivos!DH$1,Trabajo!$C:$C,Trab_Sectores_productivos!$C21,Trabajo!$A:$A,Trab_Sectores_productivos!$A21),2)</f>
        <v>3.69</v>
      </c>
      <c r="CE21" s="341">
        <f>ROUND(SUMIFS(Trabajo!$U:$U,Trabajo!$E:$E,Trab_Sectores_productivos!DI$1,Trabajo!$C:$C,Trab_Sectores_productivos!$C21,Trabajo!$A:$A,Trab_Sectores_productivos!$A21),2)</f>
        <v>4.0199999999999996</v>
      </c>
      <c r="CF21" s="341">
        <f>ROUND(SUMIFS(Trabajo!$U:$U,Trabajo!$E:$E,Trab_Sectores_productivos!DJ$1,Trabajo!$C:$C,Trab_Sectores_productivos!$C21,Trabajo!$A:$A,Trab_Sectores_productivos!$A21),2)</f>
        <v>2.4700000000000002</v>
      </c>
      <c r="CG21" s="341">
        <f>ROUND(SUMIFS(Trabajo!$U:$U,Trabajo!$E:$E,Trab_Sectores_productivos!DK$1,Trabajo!$C:$C,Trab_Sectores_productivos!$C21,Trabajo!$A:$A,Trab_Sectores_productivos!$A21),2)</f>
        <v>9.36</v>
      </c>
      <c r="CH21" s="341">
        <f>ROUND(SUMIFS(Trabajo!$U:$U,Trabajo!$E:$E,Trab_Sectores_productivos!DL$1,Trabajo!$C:$C,Trab_Sectores_productivos!$C21,Trabajo!$A:$A,Trab_Sectores_productivos!$A21),2)</f>
        <v>18.54</v>
      </c>
      <c r="CI21" s="341">
        <f>ROUND(SUMIFS(Trabajo!$U:$U,Trabajo!$E:$E,Trab_Sectores_productivos!DM$1,Trabajo!$C:$C,Trab_Sectores_productivos!$C21,Trabajo!$A:$A,Trab_Sectores_productivos!$A21),2)</f>
        <v>78.41</v>
      </c>
      <c r="CJ21" s="341">
        <f>ROUND(SUMIFS(Trabajo!$U:$U,Trabajo!$E:$E,Trab_Sectores_productivos!DN$1,Trabajo!$C:$C,Trab_Sectores_productivos!$C21,Trabajo!$A:$A,Trab_Sectores_productivos!$A21),2)</f>
        <v>8.7100000000000009</v>
      </c>
      <c r="CK21" s="341">
        <f>ROUND(SUMIFS(Trabajo!$U:$U,Trabajo!$E:$E,Trab_Sectores_productivos!DO$1,Trabajo!$C:$C,Trab_Sectores_productivos!$C21,Trabajo!$A:$A,Trab_Sectores_productivos!$A21),2)</f>
        <v>9.33</v>
      </c>
      <c r="CL21" s="341">
        <f>ROUND(SUMIFS(Trabajo!$U:$U,Trabajo!$E:$E,Trab_Sectores_productivos!DP$1,Trabajo!$C:$C,Trab_Sectores_productivos!$C21,Trabajo!$A:$A,Trab_Sectores_productivos!$A21),2)</f>
        <v>11.11</v>
      </c>
      <c r="CM21" s="341">
        <f>ROUND(SUMIFS(Trabajo!$U:$U,Trabajo!$E:$E,Trab_Sectores_productivos!DQ$1,Trabajo!$C:$C,Trab_Sectores_productivos!$C21,Trabajo!$A:$A,Trab_Sectores_productivos!$A21),2)</f>
        <v>4.13</v>
      </c>
      <c r="CN21" s="341">
        <f>ROUND(SUMIFS(Trabajo!$U:$U,Trabajo!$E:$E,Trab_Sectores_productivos!DR$1,Trabajo!$C:$C,Trab_Sectores_productivos!$C21,Trabajo!$A:$A,Trab_Sectores_productivos!$A21),2)</f>
        <v>8.69</v>
      </c>
      <c r="CO21" s="341">
        <f>ROUND(SUMIFS(Trabajo!$U:$U,Trabajo!$E:$E,Trab_Sectores_productivos!DS$1,Trabajo!$C:$C,Trab_Sectores_productivos!$C21,Trabajo!$A:$A,Trab_Sectores_productivos!$A21),2)</f>
        <v>1.26</v>
      </c>
      <c r="CP21" s="341">
        <f>ROUND(SUMIFS(Trabajo!$U:$U,Trabajo!$E:$E,Trab_Sectores_productivos!DT$1,Trabajo!$C:$C,Trab_Sectores_productivos!$C21,Trabajo!$A:$A,Trab_Sectores_productivos!$A21),2)</f>
        <v>1.85</v>
      </c>
      <c r="CQ21" s="340">
        <f>ROUND(SUMIFS(Trabajo!$V:$V,Trabajo!$E:$E,Trab_Sectores_productivos!DF$1,Trabajo!$C:$C,Trab_Sectores_productivos!$C21,Trabajo!$A:$A,Trab_Sectores_productivos!$A21),2)</f>
        <v>1.75</v>
      </c>
      <c r="CR21" s="340">
        <f>ROUND(SUMIFS(Trabajo!$V:$V,Trabajo!$E:$E,Trab_Sectores_productivos!DG$1,Trabajo!$C:$C,Trab_Sectores_productivos!$C21,Trabajo!$A:$A,Trab_Sectores_productivos!$A21),2)</f>
        <v>0.12</v>
      </c>
      <c r="CS21" s="340">
        <f>ROUND(SUMIFS(Trabajo!$V:$V,Trabajo!$E:$E,Trab_Sectores_productivos!DH$1,Trabajo!$C:$C,Trab_Sectores_productivos!$C21,Trabajo!$A:$A,Trab_Sectores_productivos!$A21),2)</f>
        <v>0.34</v>
      </c>
      <c r="CT21" s="340">
        <f>ROUND(SUMIFS(Trabajo!$V:$V,Trabajo!$E:$E,Trab_Sectores_productivos!DI$1,Trabajo!$C:$C,Trab_Sectores_productivos!$C21,Trabajo!$A:$A,Trab_Sectores_productivos!$A21),2)</f>
        <v>0.37</v>
      </c>
      <c r="CU21" s="340">
        <f>ROUND(SUMIFS(Trabajo!$V:$V,Trabajo!$E:$E,Trab_Sectores_productivos!DJ$1,Trabajo!$C:$C,Trab_Sectores_productivos!$C21,Trabajo!$A:$A,Trab_Sectores_productivos!$A21),2)</f>
        <v>0.23</v>
      </c>
      <c r="CV21" s="340">
        <f>ROUND(SUMIFS(Trabajo!$V:$V,Trabajo!$E:$E,Trab_Sectores_productivos!DK$1,Trabajo!$C:$C,Trab_Sectores_productivos!$C21,Trabajo!$A:$A,Trab_Sectores_productivos!$A21),2)</f>
        <v>0.86</v>
      </c>
      <c r="CW21" s="340">
        <f>ROUND(SUMIFS(Trabajo!$V:$V,Trabajo!$E:$E,Trab_Sectores_productivos!DL$1,Trabajo!$C:$C,Trab_Sectores_productivos!$C21,Trabajo!$A:$A,Trab_Sectores_productivos!$A21),2)</f>
        <v>1.71</v>
      </c>
      <c r="CX21" s="340">
        <f>ROUND(SUMIFS(Trabajo!$V:$V,Trabajo!$E:$E,Trab_Sectores_productivos!DM$1,Trabajo!$C:$C,Trab_Sectores_productivos!$C21,Trabajo!$A:$A,Trab_Sectores_productivos!$A21),2)</f>
        <v>7.23</v>
      </c>
      <c r="CY21" s="340">
        <f>ROUND(SUMIFS(Trabajo!$V:$V,Trabajo!$E:$E,Trab_Sectores_productivos!DN$1,Trabajo!$C:$C,Trab_Sectores_productivos!$C21,Trabajo!$A:$A,Trab_Sectores_productivos!$A21),2)</f>
        <v>0.8</v>
      </c>
      <c r="CZ21" s="340">
        <f>ROUND(SUMIFS(Trabajo!$V:$V,Trabajo!$E:$E,Trab_Sectores_productivos!DO$1,Trabajo!$C:$C,Trab_Sectores_productivos!$C21,Trabajo!$A:$A,Trab_Sectores_productivos!$A21),2)</f>
        <v>0.86</v>
      </c>
      <c r="DA21" s="340">
        <f>ROUND(SUMIFS(Trabajo!$V:$V,Trabajo!$E:$E,Trab_Sectores_productivos!DP$1,Trabajo!$C:$C,Trab_Sectores_productivos!$C21,Trabajo!$A:$A,Trab_Sectores_productivos!$A21),2)</f>
        <v>1.02</v>
      </c>
      <c r="DB21" s="340">
        <f>ROUND(SUMIFS(Trabajo!$V:$V,Trabajo!$E:$E,Trab_Sectores_productivos!DQ$1,Trabajo!$C:$C,Trab_Sectores_productivos!$C21,Trabajo!$A:$A,Trab_Sectores_productivos!$A21),2)</f>
        <v>0.38</v>
      </c>
      <c r="DC21" s="340">
        <f>ROUND(SUMIFS(Trabajo!$V:$V,Trabajo!$E:$E,Trab_Sectores_productivos!DR$1,Trabajo!$C:$C,Trab_Sectores_productivos!$C21,Trabajo!$A:$A,Trab_Sectores_productivos!$A21),2)</f>
        <v>0.8</v>
      </c>
      <c r="DD21" s="340">
        <f>ROUND(SUMIFS(Trabajo!$V:$V,Trabajo!$E:$E,Trab_Sectores_productivos!DS$1,Trabajo!$C:$C,Trab_Sectores_productivos!$C21,Trabajo!$A:$A,Trab_Sectores_productivos!$A21),2)</f>
        <v>0.12</v>
      </c>
      <c r="DE21" s="340">
        <f>ROUND(SUMIFS(Trabajo!$V:$V,Trabajo!$E:$E,Trab_Sectores_productivos!DT$1,Trabajo!$C:$C,Trab_Sectores_productivos!$C21,Trabajo!$A:$A,Trab_Sectores_productivos!$A21),2)</f>
        <v>0.17</v>
      </c>
      <c r="DF21" s="137" t="str">
        <f t="shared" si="9"/>
        <v>'455000 - Alquiler de equipo de construcción o demolición dotado de operarios VIII',</v>
      </c>
      <c r="DG21" s="137" t="str">
        <f t="shared" si="9"/>
        <v>'455000 - Alquiler de equipo de construcción o demolición dotado de operarios XV',</v>
      </c>
      <c r="DH21" s="137" t="str">
        <f t="shared" si="9"/>
        <v>'455000 - Alquiler de equipo de construcción o demolición dotado de operarios I',</v>
      </c>
      <c r="DI21" s="137" t="str">
        <f t="shared" si="9"/>
        <v>'455000 - Alquiler de equipo de construcción o demolición dotado de operarios II',</v>
      </c>
      <c r="DJ21" s="137" t="str">
        <f t="shared" si="9"/>
        <v>'455000 - Alquiler de equipo de construcción o demolición dotado de operarios III',</v>
      </c>
      <c r="DK21" s="137" t="str">
        <f t="shared" si="9"/>
        <v>'455000 - Alquiler de equipo de construcción o demolición dotado de operarios IV',</v>
      </c>
      <c r="DL21" s="137" t="str">
        <f t="shared" si="9"/>
        <v>'455000 - Alquiler de equipo de construcción o demolición dotado de operarios V',</v>
      </c>
      <c r="DM21" s="137" t="str">
        <f t="shared" si="9"/>
        <v>'455000 - Alquiler de equipo de construcción o demolición dotado de operarios RM',</v>
      </c>
      <c r="DN21" s="137" t="str">
        <f t="shared" si="9"/>
        <v>'455000 - Alquiler de equipo de construcción o demolición dotado de operarios VI',</v>
      </c>
      <c r="DO21" s="137" t="str">
        <f t="shared" si="9"/>
        <v>'455000 - Alquiler de equipo de construcción o demolición dotado de operarios VII',</v>
      </c>
      <c r="DP21" s="137" t="str">
        <f t="shared" si="9"/>
        <v>'455000 - Alquiler de equipo de construcción o demolición dotado de operarios IX',</v>
      </c>
      <c r="DQ21" s="137" t="str">
        <f t="shared" si="9"/>
        <v>'455000 - Alquiler de equipo de construcción o demolición dotado de operarios XIV',</v>
      </c>
      <c r="DR21" s="137" t="str">
        <f t="shared" si="9"/>
        <v>'455000 - Alquiler de equipo de construcción o demolición dotado de operarios X',</v>
      </c>
      <c r="DS21" s="137" t="str">
        <f t="shared" si="9"/>
        <v>'455000 - Alquiler de equipo de construcción o demolición dotado de operarios XI',</v>
      </c>
      <c r="DT21" s="137" t="str">
        <f t="shared" si="9"/>
        <v>'455000 - Alquiler de equipo de construcción o demolición dotado de operarios XII',</v>
      </c>
    </row>
    <row r="22" spans="1:124">
      <c r="A22" s="137">
        <v>2014</v>
      </c>
      <c r="B22" s="137">
        <v>9</v>
      </c>
      <c r="C22" s="137" t="s">
        <v>127</v>
      </c>
      <c r="D22" s="137">
        <f>ROUND(SUMIFS(Trabajo!$W:$W,Trabajo!$E:$E,Trab_Sectores_productivos!DF$1,Trabajo!$C:$C,Trab_Sectores_productivos!$C22,Trabajo!$A:$A,Trab_Sectores_productivos!$A22),2)</f>
        <v>64.59</v>
      </c>
      <c r="E22" s="340">
        <f>ROUND(SUMIFS(Trabajo!$P:$P,Trabajo!$E:$E,Trab_Sectores_productivos!DF$1,Trabajo!$C:$C,Trab_Sectores_productivos!$C22,Trabajo!$A:$A,Trab_Sectores_productivos!$A22),2)</f>
        <v>23.43</v>
      </c>
      <c r="F22" s="340">
        <f>ROUND(SUMIFS(Trabajo!$P:$P,Trabajo!$E:$E,Trab_Sectores_productivos!DG$1,Trabajo!$C:$C,Trab_Sectores_productivos!$C22,Trabajo!$A:$A,Trab_Sectores_productivos!$A22),2)</f>
        <v>1.69</v>
      </c>
      <c r="G22" s="340">
        <f>ROUND(SUMIFS(Trabajo!$P:$P,Trabajo!$E:$E,Trab_Sectores_productivos!DH$1,Trabajo!$C:$C,Trab_Sectores_productivos!$C22,Trabajo!$A:$A,Trab_Sectores_productivos!$A22),2)</f>
        <v>4.57</v>
      </c>
      <c r="H22" s="340">
        <f>ROUND(SUMIFS(Trabajo!$P:$P,Trabajo!$E:$E,Trab_Sectores_productivos!DI$1,Trabajo!$C:$C,Trab_Sectores_productivos!$C22,Trabajo!$A:$A,Trab_Sectores_productivos!$A22),2)</f>
        <v>5.7</v>
      </c>
      <c r="I22" s="340">
        <f>ROUND(SUMIFS(Trabajo!$P:$P,Trabajo!$E:$E,Trab_Sectores_productivos!DJ$1,Trabajo!$C:$C,Trab_Sectores_productivos!$C22,Trabajo!$A:$A,Trab_Sectores_productivos!$A22),2)</f>
        <v>3.42</v>
      </c>
      <c r="J22" s="340">
        <f>ROUND(SUMIFS(Trabajo!$P:$P,Trabajo!$E:$E,Trab_Sectores_productivos!DK$1,Trabajo!$C:$C,Trab_Sectores_productivos!$C22,Trabajo!$A:$A,Trab_Sectores_productivos!$A22),2)</f>
        <v>12.6</v>
      </c>
      <c r="K22" s="340">
        <f>ROUND(SUMIFS(Trabajo!$P:$P,Trabajo!$E:$E,Trab_Sectores_productivos!DL$1,Trabajo!$C:$C,Trab_Sectores_productivos!$C22,Trabajo!$A:$A,Trab_Sectores_productivos!$A22),2)</f>
        <v>24.35</v>
      </c>
      <c r="L22" s="340">
        <f>ROUND(SUMIFS(Trabajo!$P:$P,Trabajo!$E:$E,Trab_Sectores_productivos!DM$1,Trabajo!$C:$C,Trab_Sectores_productivos!$C22,Trabajo!$A:$A,Trab_Sectores_productivos!$A22),2)</f>
        <v>103.37</v>
      </c>
      <c r="M22" s="340">
        <f>ROUND(SUMIFS(Trabajo!$P:$P,Trabajo!$E:$E,Trab_Sectores_productivos!DN$1,Trabajo!$C:$C,Trab_Sectores_productivos!$C22,Trabajo!$A:$A,Trab_Sectores_productivos!$A22),2)</f>
        <v>12.11</v>
      </c>
      <c r="N22" s="340">
        <f>ROUND(SUMIFS(Trabajo!$P:$P,Trabajo!$E:$E,Trab_Sectores_productivos!DO$1,Trabajo!$C:$C,Trab_Sectores_productivos!$C22,Trabajo!$A:$A,Trab_Sectores_productivos!$A22),2)</f>
        <v>13.07</v>
      </c>
      <c r="O22" s="340">
        <f>ROUND(SUMIFS(Trabajo!$P:$P,Trabajo!$E:$E,Trab_Sectores_productivos!DP$1,Trabajo!$C:$C,Trab_Sectores_productivos!$C22,Trabajo!$A:$A,Trab_Sectores_productivos!$A22),2)</f>
        <v>14.4</v>
      </c>
      <c r="P22" s="340">
        <f>ROUND(SUMIFS(Trabajo!$P:$P,Trabajo!$E:$E,Trab_Sectores_productivos!DQ$1,Trabajo!$C:$C,Trab_Sectores_productivos!$C22,Trabajo!$A:$A,Trab_Sectores_productivos!$A22),2)</f>
        <v>5.37</v>
      </c>
      <c r="Q22" s="340">
        <f>ROUND(SUMIFS(Trabajo!$P:$P,Trabajo!$E:$E,Trab_Sectores_productivos!DR$1,Trabajo!$C:$C,Trab_Sectores_productivos!$C22,Trabajo!$A:$A,Trab_Sectores_productivos!$A22),2)</f>
        <v>11.71</v>
      </c>
      <c r="R22" s="340">
        <f>ROUND(SUMIFS(Trabajo!$P:$P,Trabajo!$E:$E,Trab_Sectores_productivos!DS$1,Trabajo!$C:$C,Trab_Sectores_productivos!$C22,Trabajo!$A:$A,Trab_Sectores_productivos!$A22),2)</f>
        <v>1.68</v>
      </c>
      <c r="S22" s="340">
        <f>ROUND(SUMIFS(Trabajo!$P:$P,Trabajo!$E:$E,Trab_Sectores_productivos!DT$1,Trabajo!$C:$C,Trab_Sectores_productivos!$C22,Trabajo!$A:$A,Trab_Sectores_productivos!$A22),2)</f>
        <v>2.38</v>
      </c>
      <c r="T22" s="341">
        <f>ROUND(SUMIFS(Trabajo!$Q:$Q,Trabajo!$E:$E,Trab_Sectores_productivos!DF$1,Trabajo!$C:$C,Trab_Sectores_productivos!$C22,Trabajo!$A:$A,Trab_Sectores_productivos!$A22),2)</f>
        <v>11.85</v>
      </c>
      <c r="U22" s="341">
        <f>ROUND(SUMIFS(Trabajo!$Q:$Q,Trabajo!$E:$E,Trab_Sectores_productivos!DG$1,Trabajo!$C:$C,Trab_Sectores_productivos!$C22,Trabajo!$A:$A,Trab_Sectores_productivos!$A22),2)</f>
        <v>0.85</v>
      </c>
      <c r="V22" s="341">
        <f>ROUND(SUMIFS(Trabajo!$Q:$Q,Trabajo!$E:$E,Trab_Sectores_productivos!DH$1,Trabajo!$C:$C,Trab_Sectores_productivos!$C22,Trabajo!$A:$A,Trab_Sectores_productivos!$A22),2)</f>
        <v>2.31</v>
      </c>
      <c r="W22" s="341">
        <f>ROUND(SUMIFS(Trabajo!$Q:$Q,Trabajo!$E:$E,Trab_Sectores_productivos!DI$1,Trabajo!$C:$C,Trab_Sectores_productivos!$C22,Trabajo!$A:$A,Trab_Sectores_productivos!$A22),2)</f>
        <v>2.88</v>
      </c>
      <c r="X22" s="341">
        <f>ROUND(SUMIFS(Trabajo!$Q:$Q,Trabajo!$E:$E,Trab_Sectores_productivos!DJ$1,Trabajo!$C:$C,Trab_Sectores_productivos!$C22,Trabajo!$A:$A,Trab_Sectores_productivos!$A22),2)</f>
        <v>1.73</v>
      </c>
      <c r="Y22" s="341">
        <f>ROUND(SUMIFS(Trabajo!$Q:$Q,Trabajo!$E:$E,Trab_Sectores_productivos!DK$1,Trabajo!$C:$C,Trab_Sectores_productivos!$C22,Trabajo!$A:$A,Trab_Sectores_productivos!$A22),2)</f>
        <v>6.37</v>
      </c>
      <c r="Z22" s="341">
        <f>ROUND(SUMIFS(Trabajo!$Q:$Q,Trabajo!$E:$E,Trab_Sectores_productivos!DL$1,Trabajo!$C:$C,Trab_Sectores_productivos!$C22,Trabajo!$A:$A,Trab_Sectores_productivos!$A22),2)</f>
        <v>12.31</v>
      </c>
      <c r="AA22" s="341">
        <f>ROUND(SUMIFS(Trabajo!$Q:$Q,Trabajo!$E:$E,Trab_Sectores_productivos!DM$1,Trabajo!$C:$C,Trab_Sectores_productivos!$C22,Trabajo!$A:$A,Trab_Sectores_productivos!$A22),2)</f>
        <v>52.26</v>
      </c>
      <c r="AB22" s="341">
        <f>ROUND(SUMIFS(Trabajo!$Q:$Q,Trabajo!$E:$E,Trab_Sectores_productivos!DN$1,Trabajo!$C:$C,Trab_Sectores_productivos!$C22,Trabajo!$A:$A,Trab_Sectores_productivos!$A22),2)</f>
        <v>6.12</v>
      </c>
      <c r="AC22" s="341">
        <f>ROUND(SUMIFS(Trabajo!$Q:$Q,Trabajo!$E:$E,Trab_Sectores_productivos!DO$1,Trabajo!$C:$C,Trab_Sectores_productivos!$C22,Trabajo!$A:$A,Trab_Sectores_productivos!$A22),2)</f>
        <v>6.61</v>
      </c>
      <c r="AD22" s="341">
        <f>ROUND(SUMIFS(Trabajo!$Q:$Q,Trabajo!$E:$E,Trab_Sectores_productivos!DP$1,Trabajo!$C:$C,Trab_Sectores_productivos!$C22,Trabajo!$A:$A,Trab_Sectores_productivos!$A22),2)</f>
        <v>7.28</v>
      </c>
      <c r="AE22" s="341">
        <f>ROUND(SUMIFS(Trabajo!$Q:$Q,Trabajo!$E:$E,Trab_Sectores_productivos!DQ$1,Trabajo!$C:$C,Trab_Sectores_productivos!$C22,Trabajo!$A:$A,Trab_Sectores_productivos!$A22),2)</f>
        <v>2.72</v>
      </c>
      <c r="AF22" s="341">
        <f>ROUND(SUMIFS(Trabajo!$Q:$Q,Trabajo!$E:$E,Trab_Sectores_productivos!DR$1,Trabajo!$C:$C,Trab_Sectores_productivos!$C22,Trabajo!$A:$A,Trab_Sectores_productivos!$A22),2)</f>
        <v>5.92</v>
      </c>
      <c r="AG22" s="341">
        <f>ROUND(SUMIFS(Trabajo!$Q:$Q,Trabajo!$E:$E,Trab_Sectores_productivos!DS$1,Trabajo!$C:$C,Trab_Sectores_productivos!$C22,Trabajo!$A:$A,Trab_Sectores_productivos!$A22),2)</f>
        <v>0.85</v>
      </c>
      <c r="AH22" s="341">
        <f>ROUND(SUMIFS(Trabajo!$Q:$Q,Trabajo!$E:$E,Trab_Sectores_productivos!DT$1,Trabajo!$C:$C,Trab_Sectores_productivos!$C22,Trabajo!$A:$A,Trab_Sectores_productivos!$A22),2)</f>
        <v>1.2</v>
      </c>
      <c r="AI22" s="340">
        <f>ROUND(SUMIFS(Trabajo!$R:$R,Trabajo!$E:$E,Trab_Sectores_productivos!DF$1,Trabajo!$C:$C,Trab_Sectores_productivos!$C22,Trabajo!$A:$A,Trab_Sectores_productivos!$A22),2)</f>
        <v>9.07</v>
      </c>
      <c r="AJ22" s="340">
        <f>ROUND(SUMIFS(Trabajo!$R:$R,Trabajo!$E:$E,Trab_Sectores_productivos!DG$1,Trabajo!$C:$C,Trab_Sectores_productivos!$C22,Trabajo!$A:$A,Trab_Sectores_productivos!$A22),2)</f>
        <v>0.65</v>
      </c>
      <c r="AK22" s="340">
        <f>ROUND(SUMIFS(Trabajo!$R:$R,Trabajo!$E:$E,Trab_Sectores_productivos!DH$1,Trabajo!$C:$C,Trab_Sectores_productivos!$C22,Trabajo!$A:$A,Trab_Sectores_productivos!$A22),2)</f>
        <v>1.77</v>
      </c>
      <c r="AL22" s="340">
        <f>ROUND(SUMIFS(Trabajo!$R:$R,Trabajo!$E:$E,Trab_Sectores_productivos!DI$1,Trabajo!$C:$C,Trab_Sectores_productivos!$C22,Trabajo!$A:$A,Trab_Sectores_productivos!$A22),2)</f>
        <v>2.21</v>
      </c>
      <c r="AM22" s="340">
        <f>ROUND(SUMIFS(Trabajo!$R:$R,Trabajo!$E:$E,Trab_Sectores_productivos!DJ$1,Trabajo!$C:$C,Trab_Sectores_productivos!$C22,Trabajo!$A:$A,Trab_Sectores_productivos!$A22),2)</f>
        <v>1.32</v>
      </c>
      <c r="AN22" s="340">
        <f>ROUND(SUMIFS(Trabajo!$R:$R,Trabajo!$E:$E,Trab_Sectores_productivos!DK$1,Trabajo!$C:$C,Trab_Sectores_productivos!$C22,Trabajo!$A:$A,Trab_Sectores_productivos!$A22),2)</f>
        <v>4.88</v>
      </c>
      <c r="AO22" s="340">
        <f>ROUND(SUMIFS(Trabajo!$R:$R,Trabajo!$E:$E,Trab_Sectores_productivos!DL$1,Trabajo!$C:$C,Trab_Sectores_productivos!$C22,Trabajo!$A:$A,Trab_Sectores_productivos!$A22),2)</f>
        <v>9.43</v>
      </c>
      <c r="AP22" s="340">
        <f>ROUND(SUMIFS(Trabajo!$R:$R,Trabajo!$E:$E,Trab_Sectores_productivos!DM$1,Trabajo!$C:$C,Trab_Sectores_productivos!$C22,Trabajo!$A:$A,Trab_Sectores_productivos!$A22),2)</f>
        <v>40.020000000000003</v>
      </c>
      <c r="AQ22" s="340">
        <f>ROUND(SUMIFS(Trabajo!$R:$R,Trabajo!$E:$E,Trab_Sectores_productivos!DN$1,Trabajo!$C:$C,Trab_Sectores_productivos!$C22,Trabajo!$A:$A,Trab_Sectores_productivos!$A22),2)</f>
        <v>4.6900000000000004</v>
      </c>
      <c r="AR22" s="340">
        <f>ROUND(SUMIFS(Trabajo!$R:$R,Trabajo!$E:$E,Trab_Sectores_productivos!DO$1,Trabajo!$C:$C,Trab_Sectores_productivos!$C22,Trabajo!$A:$A,Trab_Sectores_productivos!$A22),2)</f>
        <v>5.0599999999999996</v>
      </c>
      <c r="AS22" s="340">
        <f>ROUND(SUMIFS(Trabajo!$R:$R,Trabajo!$E:$E,Trab_Sectores_productivos!DP$1,Trabajo!$C:$C,Trab_Sectores_productivos!$C22,Trabajo!$A:$A,Trab_Sectores_productivos!$A22),2)</f>
        <v>5.57</v>
      </c>
      <c r="AT22" s="340">
        <f>ROUND(SUMIFS(Trabajo!$R:$R,Trabajo!$E:$E,Trab_Sectores_productivos!DQ$1,Trabajo!$C:$C,Trab_Sectores_productivos!$C22,Trabajo!$A:$A,Trab_Sectores_productivos!$A22),2)</f>
        <v>2.08</v>
      </c>
      <c r="AU22" s="340">
        <f>ROUND(SUMIFS(Trabajo!$R:$R,Trabajo!$E:$E,Trab_Sectores_productivos!DR$1,Trabajo!$C:$C,Trab_Sectores_productivos!$C22,Trabajo!$A:$A,Trab_Sectores_productivos!$A22),2)</f>
        <v>4.53</v>
      </c>
      <c r="AV22" s="340">
        <f>ROUND(SUMIFS(Trabajo!$R:$R,Trabajo!$E:$E,Trab_Sectores_productivos!DS$1,Trabajo!$C:$C,Trab_Sectores_productivos!$C22,Trabajo!$A:$A,Trab_Sectores_productivos!$A22),2)</f>
        <v>0.65</v>
      </c>
      <c r="AW22" s="340">
        <f>ROUND(SUMIFS(Trabajo!$R:$R,Trabajo!$E:$E,Trab_Sectores_productivos!DT$1,Trabajo!$C:$C,Trab_Sectores_productivos!$C22,Trabajo!$A:$A,Trab_Sectores_productivos!$A22),2)</f>
        <v>0.92</v>
      </c>
      <c r="AX22" s="341">
        <f>ROUND(SUMIFS(Trabajo!$S:$S,Trabajo!$E:$E,Trab_Sectores_productivos!DF$1,Trabajo!$C:$C,Trab_Sectores_productivos!$C22,Trabajo!$A:$A,Trab_Sectores_productivos!$A22),2)</f>
        <v>0.52</v>
      </c>
      <c r="AY22" s="341">
        <f>ROUND(SUMIFS(Trabajo!$S:$S,Trabajo!$E:$E,Trab_Sectores_productivos!DG$1,Trabajo!$C:$C,Trab_Sectores_productivos!$C22,Trabajo!$A:$A,Trab_Sectores_productivos!$A22),2)</f>
        <v>0.04</v>
      </c>
      <c r="AZ22" s="341">
        <f>ROUND(SUMIFS(Trabajo!$S:$S,Trabajo!$E:$E,Trab_Sectores_productivos!DH$1,Trabajo!$C:$C,Trab_Sectores_productivos!$C22,Trabajo!$A:$A,Trab_Sectores_productivos!$A22),2)</f>
        <v>0.1</v>
      </c>
      <c r="BA22" s="341">
        <f>ROUND(SUMIFS(Trabajo!$S:$S,Trabajo!$E:$E,Trab_Sectores_productivos!DI$1,Trabajo!$C:$C,Trab_Sectores_productivos!$C22,Trabajo!$A:$A,Trab_Sectores_productivos!$A22),2)</f>
        <v>0.13</v>
      </c>
      <c r="BB22" s="341">
        <f>ROUND(SUMIFS(Trabajo!$S:$S,Trabajo!$E:$E,Trab_Sectores_productivos!DJ$1,Trabajo!$C:$C,Trab_Sectores_productivos!$C22,Trabajo!$A:$A,Trab_Sectores_productivos!$A22),2)</f>
        <v>0.08</v>
      </c>
      <c r="BC22" s="341">
        <f>ROUND(SUMIFS(Trabajo!$S:$S,Trabajo!$E:$E,Trab_Sectores_productivos!DK$1,Trabajo!$C:$C,Trab_Sectores_productivos!$C22,Trabajo!$A:$A,Trab_Sectores_productivos!$A22),2)</f>
        <v>0.28000000000000003</v>
      </c>
      <c r="BD22" s="341">
        <f>ROUND(SUMIFS(Trabajo!$S:$S,Trabajo!$E:$E,Trab_Sectores_productivos!DL$1,Trabajo!$C:$C,Trab_Sectores_productivos!$C22,Trabajo!$A:$A,Trab_Sectores_productivos!$A22),2)</f>
        <v>0.54</v>
      </c>
      <c r="BE22" s="341">
        <f>ROUND(SUMIFS(Trabajo!$S:$S,Trabajo!$E:$E,Trab_Sectores_productivos!DM$1,Trabajo!$C:$C,Trab_Sectores_productivos!$C22,Trabajo!$A:$A,Trab_Sectores_productivos!$A22),2)</f>
        <v>2.2799999999999998</v>
      </c>
      <c r="BF22" s="341">
        <f>ROUND(SUMIFS(Trabajo!$S:$S,Trabajo!$E:$E,Trab_Sectores_productivos!DN$1,Trabajo!$C:$C,Trab_Sectores_productivos!$C22,Trabajo!$A:$A,Trab_Sectores_productivos!$A22),2)</f>
        <v>0.27</v>
      </c>
      <c r="BG22" s="341">
        <f>ROUND(SUMIFS(Trabajo!$S:$S,Trabajo!$E:$E,Trab_Sectores_productivos!DO$1,Trabajo!$C:$C,Trab_Sectores_productivos!$C22,Trabajo!$A:$A,Trab_Sectores_productivos!$A22),2)</f>
        <v>0.28999999999999998</v>
      </c>
      <c r="BH22" s="341">
        <f>ROUND(SUMIFS(Trabajo!$S:$S,Trabajo!$E:$E,Trab_Sectores_productivos!DP$1,Trabajo!$C:$C,Trab_Sectores_productivos!$C22,Trabajo!$A:$A,Trab_Sectores_productivos!$A22),2)</f>
        <v>0.32</v>
      </c>
      <c r="BI22" s="341">
        <f>ROUND(SUMIFS(Trabajo!$S:$S,Trabajo!$E:$E,Trab_Sectores_productivos!DQ$1,Trabajo!$C:$C,Trab_Sectores_productivos!$C22,Trabajo!$A:$A,Trab_Sectores_productivos!$A22),2)</f>
        <v>0.12</v>
      </c>
      <c r="BJ22" s="341">
        <f>ROUND(SUMIFS(Trabajo!$S:$S,Trabajo!$E:$E,Trab_Sectores_productivos!DR$1,Trabajo!$C:$C,Trab_Sectores_productivos!$C22,Trabajo!$A:$A,Trab_Sectores_productivos!$A22),2)</f>
        <v>0.26</v>
      </c>
      <c r="BK22" s="341">
        <f>ROUND(SUMIFS(Trabajo!$S:$S,Trabajo!$E:$E,Trab_Sectores_productivos!DS$1,Trabajo!$C:$C,Trab_Sectores_productivos!$C22,Trabajo!$A:$A,Trab_Sectores_productivos!$A22),2)</f>
        <v>0.04</v>
      </c>
      <c r="BL22" s="341">
        <f>ROUND(SUMIFS(Trabajo!$S:$S,Trabajo!$E:$E,Trab_Sectores_productivos!DT$1,Trabajo!$C:$C,Trab_Sectores_productivos!$C22,Trabajo!$A:$A,Trab_Sectores_productivos!$A22),2)</f>
        <v>0.05</v>
      </c>
      <c r="BM22" s="340">
        <f>ROUND(SUMIFS(Trabajo!$T:$T,Trabajo!$E:$E,Trab_Sectores_productivos!DF$1,Trabajo!$C:$C,Trab_Sectores_productivos!$C22,Trabajo!$A:$A,Trab_Sectores_productivos!$A22),2)</f>
        <v>0.09</v>
      </c>
      <c r="BN22" s="340">
        <f>ROUND(SUMIFS(Trabajo!$T:$T,Trabajo!$E:$E,Trab_Sectores_productivos!DG$1,Trabajo!$C:$C,Trab_Sectores_productivos!$C22,Trabajo!$A:$A,Trab_Sectores_productivos!$A22),2)</f>
        <v>0.01</v>
      </c>
      <c r="BO22" s="340">
        <f>ROUND(SUMIFS(Trabajo!$T:$T,Trabajo!$E:$E,Trab_Sectores_productivos!DH$1,Trabajo!$C:$C,Trab_Sectores_productivos!$C22,Trabajo!$A:$A,Trab_Sectores_productivos!$A22),2)</f>
        <v>0.02</v>
      </c>
      <c r="BP22" s="340">
        <f>ROUND(SUMIFS(Trabajo!$T:$T,Trabajo!$E:$E,Trab_Sectores_productivos!DI$1,Trabajo!$C:$C,Trab_Sectores_productivos!$C22,Trabajo!$A:$A,Trab_Sectores_productivos!$A22),2)</f>
        <v>0.02</v>
      </c>
      <c r="BQ22" s="340">
        <f>ROUND(SUMIFS(Trabajo!$T:$T,Trabajo!$E:$E,Trab_Sectores_productivos!DJ$1,Trabajo!$C:$C,Trab_Sectores_productivos!$C22,Trabajo!$A:$A,Trab_Sectores_productivos!$A22),2)</f>
        <v>0.01</v>
      </c>
      <c r="BR22" s="340">
        <f>ROUND(SUMIFS(Trabajo!$T:$T,Trabajo!$E:$E,Trab_Sectores_productivos!DK$1,Trabajo!$C:$C,Trab_Sectores_productivos!$C22,Trabajo!$A:$A,Trab_Sectores_productivos!$A22),2)</f>
        <v>0.05</v>
      </c>
      <c r="BS22" s="340">
        <f>ROUND(SUMIFS(Trabajo!$T:$T,Trabajo!$E:$E,Trab_Sectores_productivos!DL$1,Trabajo!$C:$C,Trab_Sectores_productivos!$C22,Trabajo!$A:$A,Trab_Sectores_productivos!$A22),2)</f>
        <v>0.09</v>
      </c>
      <c r="BT22" s="340">
        <f>ROUND(SUMIFS(Trabajo!$T:$T,Trabajo!$E:$E,Trab_Sectores_productivos!DM$1,Trabajo!$C:$C,Trab_Sectores_productivos!$C22,Trabajo!$A:$A,Trab_Sectores_productivos!$A22),2)</f>
        <v>0.4</v>
      </c>
      <c r="BU22" s="340">
        <f>ROUND(SUMIFS(Trabajo!$T:$T,Trabajo!$E:$E,Trab_Sectores_productivos!DN$1,Trabajo!$C:$C,Trab_Sectores_productivos!$C22,Trabajo!$A:$A,Trab_Sectores_productivos!$A22),2)</f>
        <v>0.05</v>
      </c>
      <c r="BV22" s="340">
        <f>ROUND(SUMIFS(Trabajo!$T:$T,Trabajo!$E:$E,Trab_Sectores_productivos!DO$1,Trabajo!$C:$C,Trab_Sectores_productivos!$C22,Trabajo!$A:$A,Trab_Sectores_productivos!$A22),2)</f>
        <v>0.05</v>
      </c>
      <c r="BW22" s="340">
        <f>ROUND(SUMIFS(Trabajo!$T:$T,Trabajo!$E:$E,Trab_Sectores_productivos!DP$1,Trabajo!$C:$C,Trab_Sectores_productivos!$C22,Trabajo!$A:$A,Trab_Sectores_productivos!$A22),2)</f>
        <v>0.06</v>
      </c>
      <c r="BX22" s="340">
        <f>ROUND(SUMIFS(Trabajo!$T:$T,Trabajo!$E:$E,Trab_Sectores_productivos!DQ$1,Trabajo!$C:$C,Trab_Sectores_productivos!$C22,Trabajo!$A:$A,Trab_Sectores_productivos!$A22),2)</f>
        <v>0.02</v>
      </c>
      <c r="BY22" s="340">
        <f>ROUND(SUMIFS(Trabajo!$T:$T,Trabajo!$E:$E,Trab_Sectores_productivos!DR$1,Trabajo!$C:$C,Trab_Sectores_productivos!$C22,Trabajo!$A:$A,Trab_Sectores_productivos!$A22),2)</f>
        <v>0.05</v>
      </c>
      <c r="BZ22" s="340">
        <f>ROUND(SUMIFS(Trabajo!$T:$T,Trabajo!$E:$E,Trab_Sectores_productivos!DS$1,Trabajo!$C:$C,Trab_Sectores_productivos!$C22,Trabajo!$A:$A,Trab_Sectores_productivos!$A22),2)</f>
        <v>0.01</v>
      </c>
      <c r="CA22" s="340">
        <f>ROUND(SUMIFS(Trabajo!$T:$T,Trabajo!$E:$E,Trab_Sectores_productivos!DT$1,Trabajo!$C:$C,Trab_Sectores_productivos!$C22,Trabajo!$A:$A,Trab_Sectores_productivos!$A22),2)</f>
        <v>0.01</v>
      </c>
      <c r="CB22" s="341">
        <f>ROUND(SUMIFS(Trabajo!$U:$U,Trabajo!$E:$E,Trab_Sectores_productivos!DF$1,Trabajo!$C:$C,Trab_Sectores_productivos!$C22,Trabajo!$A:$A,Trab_Sectores_productivos!$A22),2)</f>
        <v>17.97</v>
      </c>
      <c r="CC22" s="341">
        <f>ROUND(SUMIFS(Trabajo!$U:$U,Trabajo!$E:$E,Trab_Sectores_productivos!DG$1,Trabajo!$C:$C,Trab_Sectores_productivos!$C22,Trabajo!$A:$A,Trab_Sectores_productivos!$A22),2)</f>
        <v>1.3</v>
      </c>
      <c r="CD22" s="341">
        <f>ROUND(SUMIFS(Trabajo!$U:$U,Trabajo!$E:$E,Trab_Sectores_productivos!DH$1,Trabajo!$C:$C,Trab_Sectores_productivos!$C22,Trabajo!$A:$A,Trab_Sectores_productivos!$A22),2)</f>
        <v>3.51</v>
      </c>
      <c r="CE22" s="341">
        <f>ROUND(SUMIFS(Trabajo!$U:$U,Trabajo!$E:$E,Trab_Sectores_productivos!DI$1,Trabajo!$C:$C,Trab_Sectores_productivos!$C22,Trabajo!$A:$A,Trab_Sectores_productivos!$A22),2)</f>
        <v>4.37</v>
      </c>
      <c r="CF22" s="341">
        <f>ROUND(SUMIFS(Trabajo!$U:$U,Trabajo!$E:$E,Trab_Sectores_productivos!DJ$1,Trabajo!$C:$C,Trab_Sectores_productivos!$C22,Trabajo!$A:$A,Trab_Sectores_productivos!$A22),2)</f>
        <v>2.62</v>
      </c>
      <c r="CG22" s="341">
        <f>ROUND(SUMIFS(Trabajo!$U:$U,Trabajo!$E:$E,Trab_Sectores_productivos!DK$1,Trabajo!$C:$C,Trab_Sectores_productivos!$C22,Trabajo!$A:$A,Trab_Sectores_productivos!$A22),2)</f>
        <v>9.66</v>
      </c>
      <c r="CH22" s="341">
        <f>ROUND(SUMIFS(Trabajo!$U:$U,Trabajo!$E:$E,Trab_Sectores_productivos!DL$1,Trabajo!$C:$C,Trab_Sectores_productivos!$C22,Trabajo!$A:$A,Trab_Sectores_productivos!$A22),2)</f>
        <v>18.68</v>
      </c>
      <c r="CI22" s="341">
        <f>ROUND(SUMIFS(Trabajo!$U:$U,Trabajo!$E:$E,Trab_Sectores_productivos!DM$1,Trabajo!$C:$C,Trab_Sectores_productivos!$C22,Trabajo!$A:$A,Trab_Sectores_productivos!$A22),2)</f>
        <v>79.31</v>
      </c>
      <c r="CJ22" s="341">
        <f>ROUND(SUMIFS(Trabajo!$U:$U,Trabajo!$E:$E,Trab_Sectores_productivos!DN$1,Trabajo!$C:$C,Trab_Sectores_productivos!$C22,Trabajo!$A:$A,Trab_Sectores_productivos!$A22),2)</f>
        <v>9.2899999999999991</v>
      </c>
      <c r="CK22" s="341">
        <f>ROUND(SUMIFS(Trabajo!$U:$U,Trabajo!$E:$E,Trab_Sectores_productivos!DO$1,Trabajo!$C:$C,Trab_Sectores_productivos!$C22,Trabajo!$A:$A,Trab_Sectores_productivos!$A22),2)</f>
        <v>10.02</v>
      </c>
      <c r="CL22" s="341">
        <f>ROUND(SUMIFS(Trabajo!$U:$U,Trabajo!$E:$E,Trab_Sectores_productivos!DP$1,Trabajo!$C:$C,Trab_Sectores_productivos!$C22,Trabajo!$A:$A,Trab_Sectores_productivos!$A22),2)</f>
        <v>11.05</v>
      </c>
      <c r="CM22" s="341">
        <f>ROUND(SUMIFS(Trabajo!$U:$U,Trabajo!$E:$E,Trab_Sectores_productivos!DQ$1,Trabajo!$C:$C,Trab_Sectores_productivos!$C22,Trabajo!$A:$A,Trab_Sectores_productivos!$A22),2)</f>
        <v>4.12</v>
      </c>
      <c r="CN22" s="341">
        <f>ROUND(SUMIFS(Trabajo!$U:$U,Trabajo!$E:$E,Trab_Sectores_productivos!DR$1,Trabajo!$C:$C,Trab_Sectores_productivos!$C22,Trabajo!$A:$A,Trab_Sectores_productivos!$A22),2)</f>
        <v>8.98</v>
      </c>
      <c r="CO22" s="341">
        <f>ROUND(SUMIFS(Trabajo!$U:$U,Trabajo!$E:$E,Trab_Sectores_productivos!DS$1,Trabajo!$C:$C,Trab_Sectores_productivos!$C22,Trabajo!$A:$A,Trab_Sectores_productivos!$A22),2)</f>
        <v>1.29</v>
      </c>
      <c r="CP22" s="341">
        <f>ROUND(SUMIFS(Trabajo!$U:$U,Trabajo!$E:$E,Trab_Sectores_productivos!DT$1,Trabajo!$C:$C,Trab_Sectores_productivos!$C22,Trabajo!$A:$A,Trab_Sectores_productivos!$A22),2)</f>
        <v>1.83</v>
      </c>
      <c r="CQ22" s="340">
        <f>ROUND(SUMIFS(Trabajo!$V:$V,Trabajo!$E:$E,Trab_Sectores_productivos!DF$1,Trabajo!$C:$C,Trab_Sectores_productivos!$C22,Trabajo!$A:$A,Trab_Sectores_productivos!$A22),2)</f>
        <v>1.66</v>
      </c>
      <c r="CR22" s="340">
        <f>ROUND(SUMIFS(Trabajo!$V:$V,Trabajo!$E:$E,Trab_Sectores_productivos!DG$1,Trabajo!$C:$C,Trab_Sectores_productivos!$C22,Trabajo!$A:$A,Trab_Sectores_productivos!$A22),2)</f>
        <v>0.12</v>
      </c>
      <c r="CS22" s="340">
        <f>ROUND(SUMIFS(Trabajo!$V:$V,Trabajo!$E:$E,Trab_Sectores_productivos!DH$1,Trabajo!$C:$C,Trab_Sectores_productivos!$C22,Trabajo!$A:$A,Trab_Sectores_productivos!$A22),2)</f>
        <v>0.32</v>
      </c>
      <c r="CT22" s="340">
        <f>ROUND(SUMIFS(Trabajo!$V:$V,Trabajo!$E:$E,Trab_Sectores_productivos!DI$1,Trabajo!$C:$C,Trab_Sectores_productivos!$C22,Trabajo!$A:$A,Trab_Sectores_productivos!$A22),2)</f>
        <v>0.4</v>
      </c>
      <c r="CU22" s="340">
        <f>ROUND(SUMIFS(Trabajo!$V:$V,Trabajo!$E:$E,Trab_Sectores_productivos!DJ$1,Trabajo!$C:$C,Trab_Sectores_productivos!$C22,Trabajo!$A:$A,Trab_Sectores_productivos!$A22),2)</f>
        <v>0.24</v>
      </c>
      <c r="CV22" s="340">
        <f>ROUND(SUMIFS(Trabajo!$V:$V,Trabajo!$E:$E,Trab_Sectores_productivos!DK$1,Trabajo!$C:$C,Trab_Sectores_productivos!$C22,Trabajo!$A:$A,Trab_Sectores_productivos!$A22),2)</f>
        <v>0.89</v>
      </c>
      <c r="CW22" s="340">
        <f>ROUND(SUMIFS(Trabajo!$V:$V,Trabajo!$E:$E,Trab_Sectores_productivos!DL$1,Trabajo!$C:$C,Trab_Sectores_productivos!$C22,Trabajo!$A:$A,Trab_Sectores_productivos!$A22),2)</f>
        <v>1.72</v>
      </c>
      <c r="CX22" s="340">
        <f>ROUND(SUMIFS(Trabajo!$V:$V,Trabajo!$E:$E,Trab_Sectores_productivos!DM$1,Trabajo!$C:$C,Trab_Sectores_productivos!$C22,Trabajo!$A:$A,Trab_Sectores_productivos!$A22),2)</f>
        <v>7.31</v>
      </c>
      <c r="CY22" s="340">
        <f>ROUND(SUMIFS(Trabajo!$V:$V,Trabajo!$E:$E,Trab_Sectores_productivos!DN$1,Trabajo!$C:$C,Trab_Sectores_productivos!$C22,Trabajo!$A:$A,Trab_Sectores_productivos!$A22),2)</f>
        <v>0.86</v>
      </c>
      <c r="CZ22" s="340">
        <f>ROUND(SUMIFS(Trabajo!$V:$V,Trabajo!$E:$E,Trab_Sectores_productivos!DO$1,Trabajo!$C:$C,Trab_Sectores_productivos!$C22,Trabajo!$A:$A,Trab_Sectores_productivos!$A22),2)</f>
        <v>0.92</v>
      </c>
      <c r="DA22" s="340">
        <f>ROUND(SUMIFS(Trabajo!$V:$V,Trabajo!$E:$E,Trab_Sectores_productivos!DP$1,Trabajo!$C:$C,Trab_Sectores_productivos!$C22,Trabajo!$A:$A,Trab_Sectores_productivos!$A22),2)</f>
        <v>1.02</v>
      </c>
      <c r="DB22" s="340">
        <f>ROUND(SUMIFS(Trabajo!$V:$V,Trabajo!$E:$E,Trab_Sectores_productivos!DQ$1,Trabajo!$C:$C,Trab_Sectores_productivos!$C22,Trabajo!$A:$A,Trab_Sectores_productivos!$A22),2)</f>
        <v>0.38</v>
      </c>
      <c r="DC22" s="340">
        <f>ROUND(SUMIFS(Trabajo!$V:$V,Trabajo!$E:$E,Trab_Sectores_productivos!DR$1,Trabajo!$C:$C,Trab_Sectores_productivos!$C22,Trabajo!$A:$A,Trab_Sectores_productivos!$A22),2)</f>
        <v>0.83</v>
      </c>
      <c r="DD22" s="340">
        <f>ROUND(SUMIFS(Trabajo!$V:$V,Trabajo!$E:$E,Trab_Sectores_productivos!DS$1,Trabajo!$C:$C,Trab_Sectores_productivos!$C22,Trabajo!$A:$A,Trab_Sectores_productivos!$A22),2)</f>
        <v>0.12</v>
      </c>
      <c r="DE22" s="340">
        <f>ROUND(SUMIFS(Trabajo!$V:$V,Trabajo!$E:$E,Trab_Sectores_productivos!DT$1,Trabajo!$C:$C,Trab_Sectores_productivos!$C22,Trabajo!$A:$A,Trab_Sectores_productivos!$A22),2)</f>
        <v>0.17</v>
      </c>
      <c r="DF22" s="137" t="str">
        <f t="shared" si="9"/>
        <v>'454000 - Obras menores en construcción (contratistas, albañiles, carpinteros) VIII',</v>
      </c>
      <c r="DG22" s="137" t="str">
        <f t="shared" si="9"/>
        <v>'454000 - Obras menores en construcción (contratistas, albañiles, carpinteros) XV',</v>
      </c>
      <c r="DH22" s="137" t="str">
        <f t="shared" si="9"/>
        <v>'454000 - Obras menores en construcción (contratistas, albañiles, carpinteros) I',</v>
      </c>
      <c r="DI22" s="137" t="str">
        <f t="shared" si="9"/>
        <v>'454000 - Obras menores en construcción (contratistas, albañiles, carpinteros) II',</v>
      </c>
      <c r="DJ22" s="137" t="str">
        <f t="shared" si="9"/>
        <v>'454000 - Obras menores en construcción (contratistas, albañiles, carpinteros) III',</v>
      </c>
      <c r="DK22" s="137" t="str">
        <f t="shared" si="9"/>
        <v>'454000 - Obras menores en construcción (contratistas, albañiles, carpinteros) IV',</v>
      </c>
      <c r="DL22" s="137" t="str">
        <f t="shared" si="9"/>
        <v>'454000 - Obras menores en construcción (contratistas, albañiles, carpinteros) V',</v>
      </c>
      <c r="DM22" s="137" t="str">
        <f t="shared" si="9"/>
        <v>'454000 - Obras menores en construcción (contratistas, albañiles, carpinteros) RM',</v>
      </c>
      <c r="DN22" s="137" t="str">
        <f t="shared" si="9"/>
        <v>'454000 - Obras menores en construcción (contratistas, albañiles, carpinteros) VI',</v>
      </c>
      <c r="DO22" s="137" t="str">
        <f t="shared" si="9"/>
        <v>'454000 - Obras menores en construcción (contratistas, albañiles, carpinteros) VII',</v>
      </c>
      <c r="DP22" s="137" t="str">
        <f t="shared" si="9"/>
        <v>'454000 - Obras menores en construcción (contratistas, albañiles, carpinteros) IX',</v>
      </c>
      <c r="DQ22" s="137" t="str">
        <f t="shared" si="9"/>
        <v>'454000 - Obras menores en construcción (contratistas, albañiles, carpinteros) XIV',</v>
      </c>
      <c r="DR22" s="137" t="str">
        <f t="shared" si="9"/>
        <v>'454000 - Obras menores en construcción (contratistas, albañiles, carpinteros) X',</v>
      </c>
      <c r="DS22" s="137" t="str">
        <f t="shared" si="9"/>
        <v>'454000 - Obras menores en construcción (contratistas, albañiles, carpinteros) XI',</v>
      </c>
      <c r="DT22" s="137" t="str">
        <f t="shared" si="9"/>
        <v>'454000 - Obras menores en construcción (contratistas, albañiles, carpinteros) XII',</v>
      </c>
    </row>
    <row r="23" spans="1:124">
      <c r="A23" s="137">
        <v>2014</v>
      </c>
      <c r="B23" s="137">
        <v>10</v>
      </c>
      <c r="C23" s="137" t="s">
        <v>128</v>
      </c>
      <c r="D23" s="137">
        <f>ROUND(SUMIFS(Trabajo!$W:$W,Trabajo!$E:$E,Trab_Sectores_productivos!DF$1,Trabajo!$C:$C,Trab_Sectores_productivos!$C23,Trabajo!$A:$A,Trab_Sectores_productivos!$A23),2)</f>
        <v>69.14</v>
      </c>
      <c r="E23" s="340">
        <f>ROUND(SUMIFS(Trabajo!$P:$P,Trabajo!$E:$E,Trab_Sectores_productivos!DF$1,Trabajo!$C:$C,Trab_Sectores_productivos!$C23,Trabajo!$A:$A,Trab_Sectores_productivos!$A23),2)</f>
        <v>25.08</v>
      </c>
      <c r="F23" s="340">
        <f>ROUND(SUMIFS(Trabajo!$P:$P,Trabajo!$E:$E,Trab_Sectores_productivos!DG$1,Trabajo!$C:$C,Trab_Sectores_productivos!$C23,Trabajo!$A:$A,Trab_Sectores_productivos!$A23),2)</f>
        <v>1.68</v>
      </c>
      <c r="G23" s="340">
        <f>ROUND(SUMIFS(Trabajo!$P:$P,Trabajo!$E:$E,Trab_Sectores_productivos!DH$1,Trabajo!$C:$C,Trab_Sectores_productivos!$C23,Trabajo!$A:$A,Trab_Sectores_productivos!$A23),2)</f>
        <v>4.74</v>
      </c>
      <c r="H23" s="340">
        <f>ROUND(SUMIFS(Trabajo!$P:$P,Trabajo!$E:$E,Trab_Sectores_productivos!DI$1,Trabajo!$C:$C,Trab_Sectores_productivos!$C23,Trabajo!$A:$A,Trab_Sectores_productivos!$A23),2)</f>
        <v>6.03</v>
      </c>
      <c r="I23" s="340">
        <f>ROUND(SUMIFS(Trabajo!$P:$P,Trabajo!$E:$E,Trab_Sectores_productivos!DJ$1,Trabajo!$C:$C,Trab_Sectores_productivos!$C23,Trabajo!$A:$A,Trab_Sectores_productivos!$A23),2)</f>
        <v>3.01</v>
      </c>
      <c r="J23" s="340">
        <f>ROUND(SUMIFS(Trabajo!$P:$P,Trabajo!$E:$E,Trab_Sectores_productivos!DK$1,Trabajo!$C:$C,Trab_Sectores_productivos!$C23,Trabajo!$A:$A,Trab_Sectores_productivos!$A23),2)</f>
        <v>11.93</v>
      </c>
      <c r="K23" s="340">
        <f>ROUND(SUMIFS(Trabajo!$P:$P,Trabajo!$E:$E,Trab_Sectores_productivos!DL$1,Trabajo!$C:$C,Trab_Sectores_productivos!$C23,Trabajo!$A:$A,Trab_Sectores_productivos!$A23),2)</f>
        <v>25.88</v>
      </c>
      <c r="L23" s="340">
        <f>ROUND(SUMIFS(Trabajo!$P:$P,Trabajo!$E:$E,Trab_Sectores_productivos!DM$1,Trabajo!$C:$C,Trab_Sectores_productivos!$C23,Trabajo!$A:$A,Trab_Sectores_productivos!$A23),2)</f>
        <v>103.91</v>
      </c>
      <c r="M23" s="340">
        <f>ROUND(SUMIFS(Trabajo!$P:$P,Trabajo!$E:$E,Trab_Sectores_productivos!DN$1,Trabajo!$C:$C,Trab_Sectores_productivos!$C23,Trabajo!$A:$A,Trab_Sectores_productivos!$A23),2)</f>
        <v>11.08</v>
      </c>
      <c r="N23" s="340">
        <f>ROUND(SUMIFS(Trabajo!$P:$P,Trabajo!$E:$E,Trab_Sectores_productivos!DO$1,Trabajo!$C:$C,Trab_Sectores_productivos!$C23,Trabajo!$A:$A,Trab_Sectores_productivos!$A23),2)</f>
        <v>13.25</v>
      </c>
      <c r="O23" s="340">
        <f>ROUND(SUMIFS(Trabajo!$P:$P,Trabajo!$E:$E,Trab_Sectores_productivos!DP$1,Trabajo!$C:$C,Trab_Sectores_productivos!$C23,Trabajo!$A:$A,Trab_Sectores_productivos!$A23),2)</f>
        <v>13.82</v>
      </c>
      <c r="P23" s="340">
        <f>ROUND(SUMIFS(Trabajo!$P:$P,Trabajo!$E:$E,Trab_Sectores_productivos!DQ$1,Trabajo!$C:$C,Trab_Sectores_productivos!$C23,Trabajo!$A:$A,Trab_Sectores_productivos!$A23),2)</f>
        <v>5.69</v>
      </c>
      <c r="Q23" s="340">
        <f>ROUND(SUMIFS(Trabajo!$P:$P,Trabajo!$E:$E,Trab_Sectores_productivos!DR$1,Trabajo!$C:$C,Trab_Sectores_productivos!$C23,Trabajo!$A:$A,Trab_Sectores_productivos!$A23),2)</f>
        <v>12.52</v>
      </c>
      <c r="R23" s="340">
        <f>ROUND(SUMIFS(Trabajo!$P:$P,Trabajo!$E:$E,Trab_Sectores_productivos!DS$1,Trabajo!$C:$C,Trab_Sectores_productivos!$C23,Trabajo!$A:$A,Trab_Sectores_productivos!$A23),2)</f>
        <v>1.74</v>
      </c>
      <c r="S23" s="340">
        <f>ROUND(SUMIFS(Trabajo!$P:$P,Trabajo!$E:$E,Trab_Sectores_productivos!DT$1,Trabajo!$C:$C,Trab_Sectores_productivos!$C23,Trabajo!$A:$A,Trab_Sectores_productivos!$A23),2)</f>
        <v>2.5099999999999998</v>
      </c>
      <c r="T23" s="341">
        <f>ROUND(SUMIFS(Trabajo!$Q:$Q,Trabajo!$E:$E,Trab_Sectores_productivos!DF$1,Trabajo!$C:$C,Trab_Sectores_productivos!$C23,Trabajo!$A:$A,Trab_Sectores_productivos!$A23),2)</f>
        <v>12.68</v>
      </c>
      <c r="U23" s="341">
        <f>ROUND(SUMIFS(Trabajo!$Q:$Q,Trabajo!$E:$E,Trab_Sectores_productivos!DG$1,Trabajo!$C:$C,Trab_Sectores_productivos!$C23,Trabajo!$A:$A,Trab_Sectores_productivos!$A23),2)</f>
        <v>0.85</v>
      </c>
      <c r="V23" s="341">
        <f>ROUND(SUMIFS(Trabajo!$Q:$Q,Trabajo!$E:$E,Trab_Sectores_productivos!DH$1,Trabajo!$C:$C,Trab_Sectores_productivos!$C23,Trabajo!$A:$A,Trab_Sectores_productivos!$A23),2)</f>
        <v>2.39</v>
      </c>
      <c r="W23" s="341">
        <f>ROUND(SUMIFS(Trabajo!$Q:$Q,Trabajo!$E:$E,Trab_Sectores_productivos!DI$1,Trabajo!$C:$C,Trab_Sectores_productivos!$C23,Trabajo!$A:$A,Trab_Sectores_productivos!$A23),2)</f>
        <v>3.05</v>
      </c>
      <c r="X23" s="341">
        <f>ROUND(SUMIFS(Trabajo!$Q:$Q,Trabajo!$E:$E,Trab_Sectores_productivos!DJ$1,Trabajo!$C:$C,Trab_Sectores_productivos!$C23,Trabajo!$A:$A,Trab_Sectores_productivos!$A23),2)</f>
        <v>1.52</v>
      </c>
      <c r="Y23" s="341">
        <f>ROUND(SUMIFS(Trabajo!$Q:$Q,Trabajo!$E:$E,Trab_Sectores_productivos!DK$1,Trabajo!$C:$C,Trab_Sectores_productivos!$C23,Trabajo!$A:$A,Trab_Sectores_productivos!$A23),2)</f>
        <v>6.03</v>
      </c>
      <c r="Z23" s="341">
        <f>ROUND(SUMIFS(Trabajo!$Q:$Q,Trabajo!$E:$E,Trab_Sectores_productivos!DL$1,Trabajo!$C:$C,Trab_Sectores_productivos!$C23,Trabajo!$A:$A,Trab_Sectores_productivos!$A23),2)</f>
        <v>13.08</v>
      </c>
      <c r="AA23" s="341">
        <f>ROUND(SUMIFS(Trabajo!$Q:$Q,Trabajo!$E:$E,Trab_Sectores_productivos!DM$1,Trabajo!$C:$C,Trab_Sectores_productivos!$C23,Trabajo!$A:$A,Trab_Sectores_productivos!$A23),2)</f>
        <v>52.53</v>
      </c>
      <c r="AB23" s="341">
        <f>ROUND(SUMIFS(Trabajo!$Q:$Q,Trabajo!$E:$E,Trab_Sectores_productivos!DN$1,Trabajo!$C:$C,Trab_Sectores_productivos!$C23,Trabajo!$A:$A,Trab_Sectores_productivos!$A23),2)</f>
        <v>5.6</v>
      </c>
      <c r="AC23" s="341">
        <f>ROUND(SUMIFS(Trabajo!$Q:$Q,Trabajo!$E:$E,Trab_Sectores_productivos!DO$1,Trabajo!$C:$C,Trab_Sectores_productivos!$C23,Trabajo!$A:$A,Trab_Sectores_productivos!$A23),2)</f>
        <v>6.7</v>
      </c>
      <c r="AD23" s="341">
        <f>ROUND(SUMIFS(Trabajo!$Q:$Q,Trabajo!$E:$E,Trab_Sectores_productivos!DP$1,Trabajo!$C:$C,Trab_Sectores_productivos!$C23,Trabajo!$A:$A,Trab_Sectores_productivos!$A23),2)</f>
        <v>6.99</v>
      </c>
      <c r="AE23" s="341">
        <f>ROUND(SUMIFS(Trabajo!$Q:$Q,Trabajo!$E:$E,Trab_Sectores_productivos!DQ$1,Trabajo!$C:$C,Trab_Sectores_productivos!$C23,Trabajo!$A:$A,Trab_Sectores_productivos!$A23),2)</f>
        <v>2.88</v>
      </c>
      <c r="AF23" s="341">
        <f>ROUND(SUMIFS(Trabajo!$Q:$Q,Trabajo!$E:$E,Trab_Sectores_productivos!DR$1,Trabajo!$C:$C,Trab_Sectores_productivos!$C23,Trabajo!$A:$A,Trab_Sectores_productivos!$A23),2)</f>
        <v>6.33</v>
      </c>
      <c r="AG23" s="341">
        <f>ROUND(SUMIFS(Trabajo!$Q:$Q,Trabajo!$E:$E,Trab_Sectores_productivos!DS$1,Trabajo!$C:$C,Trab_Sectores_productivos!$C23,Trabajo!$A:$A,Trab_Sectores_productivos!$A23),2)</f>
        <v>0.88</v>
      </c>
      <c r="AH23" s="341">
        <f>ROUND(SUMIFS(Trabajo!$Q:$Q,Trabajo!$E:$E,Trab_Sectores_productivos!DT$1,Trabajo!$C:$C,Trab_Sectores_productivos!$C23,Trabajo!$A:$A,Trab_Sectores_productivos!$A23),2)</f>
        <v>1.27</v>
      </c>
      <c r="AI23" s="340">
        <f>ROUND(SUMIFS(Trabajo!$R:$R,Trabajo!$E:$E,Trab_Sectores_productivos!DF$1,Trabajo!$C:$C,Trab_Sectores_productivos!$C23,Trabajo!$A:$A,Trab_Sectores_productivos!$A23),2)</f>
        <v>9.7100000000000009</v>
      </c>
      <c r="AJ23" s="340">
        <f>ROUND(SUMIFS(Trabajo!$R:$R,Trabajo!$E:$E,Trab_Sectores_productivos!DG$1,Trabajo!$C:$C,Trab_Sectores_productivos!$C23,Trabajo!$A:$A,Trab_Sectores_productivos!$A23),2)</f>
        <v>0.65</v>
      </c>
      <c r="AK23" s="340">
        <f>ROUND(SUMIFS(Trabajo!$R:$R,Trabajo!$E:$E,Trab_Sectores_productivos!DH$1,Trabajo!$C:$C,Trab_Sectores_productivos!$C23,Trabajo!$A:$A,Trab_Sectores_productivos!$A23),2)</f>
        <v>1.83</v>
      </c>
      <c r="AL23" s="340">
        <f>ROUND(SUMIFS(Trabajo!$R:$R,Trabajo!$E:$E,Trab_Sectores_productivos!DI$1,Trabajo!$C:$C,Trab_Sectores_productivos!$C23,Trabajo!$A:$A,Trab_Sectores_productivos!$A23),2)</f>
        <v>2.33</v>
      </c>
      <c r="AM23" s="340">
        <f>ROUND(SUMIFS(Trabajo!$R:$R,Trabajo!$E:$E,Trab_Sectores_productivos!DJ$1,Trabajo!$C:$C,Trab_Sectores_productivos!$C23,Trabajo!$A:$A,Trab_Sectores_productivos!$A23),2)</f>
        <v>1.1599999999999999</v>
      </c>
      <c r="AN23" s="340">
        <f>ROUND(SUMIFS(Trabajo!$R:$R,Trabajo!$E:$E,Trab_Sectores_productivos!DK$1,Trabajo!$C:$C,Trab_Sectores_productivos!$C23,Trabajo!$A:$A,Trab_Sectores_productivos!$A23),2)</f>
        <v>4.62</v>
      </c>
      <c r="AO23" s="340">
        <f>ROUND(SUMIFS(Trabajo!$R:$R,Trabajo!$E:$E,Trab_Sectores_productivos!DL$1,Trabajo!$C:$C,Trab_Sectores_productivos!$C23,Trabajo!$A:$A,Trab_Sectores_productivos!$A23),2)</f>
        <v>10.02</v>
      </c>
      <c r="AP23" s="340">
        <f>ROUND(SUMIFS(Trabajo!$R:$R,Trabajo!$E:$E,Trab_Sectores_productivos!DM$1,Trabajo!$C:$C,Trab_Sectores_productivos!$C23,Trabajo!$A:$A,Trab_Sectores_productivos!$A23),2)</f>
        <v>40.229999999999997</v>
      </c>
      <c r="AQ23" s="340">
        <f>ROUND(SUMIFS(Trabajo!$R:$R,Trabajo!$E:$E,Trab_Sectores_productivos!DN$1,Trabajo!$C:$C,Trab_Sectores_productivos!$C23,Trabajo!$A:$A,Trab_Sectores_productivos!$A23),2)</f>
        <v>4.29</v>
      </c>
      <c r="AR23" s="340">
        <f>ROUND(SUMIFS(Trabajo!$R:$R,Trabajo!$E:$E,Trab_Sectores_productivos!DO$1,Trabajo!$C:$C,Trab_Sectores_productivos!$C23,Trabajo!$A:$A,Trab_Sectores_productivos!$A23),2)</f>
        <v>5.13</v>
      </c>
      <c r="AS23" s="340">
        <f>ROUND(SUMIFS(Trabajo!$R:$R,Trabajo!$E:$E,Trab_Sectores_productivos!DP$1,Trabajo!$C:$C,Trab_Sectores_productivos!$C23,Trabajo!$A:$A,Trab_Sectores_productivos!$A23),2)</f>
        <v>5.35</v>
      </c>
      <c r="AT23" s="340">
        <f>ROUND(SUMIFS(Trabajo!$R:$R,Trabajo!$E:$E,Trab_Sectores_productivos!DQ$1,Trabajo!$C:$C,Trab_Sectores_productivos!$C23,Trabajo!$A:$A,Trab_Sectores_productivos!$A23),2)</f>
        <v>2.2000000000000002</v>
      </c>
      <c r="AU23" s="340">
        <f>ROUND(SUMIFS(Trabajo!$R:$R,Trabajo!$E:$E,Trab_Sectores_productivos!DR$1,Trabajo!$C:$C,Trab_Sectores_productivos!$C23,Trabajo!$A:$A,Trab_Sectores_productivos!$A23),2)</f>
        <v>4.8499999999999996</v>
      </c>
      <c r="AV23" s="340">
        <f>ROUND(SUMIFS(Trabajo!$R:$R,Trabajo!$E:$E,Trab_Sectores_productivos!DS$1,Trabajo!$C:$C,Trab_Sectores_productivos!$C23,Trabajo!$A:$A,Trab_Sectores_productivos!$A23),2)</f>
        <v>0.67</v>
      </c>
      <c r="AW23" s="340">
        <f>ROUND(SUMIFS(Trabajo!$R:$R,Trabajo!$E:$E,Trab_Sectores_productivos!DT$1,Trabajo!$C:$C,Trab_Sectores_productivos!$C23,Trabajo!$A:$A,Trab_Sectores_productivos!$A23),2)</f>
        <v>0.97</v>
      </c>
      <c r="AX23" s="341">
        <f>ROUND(SUMIFS(Trabajo!$S:$S,Trabajo!$E:$E,Trab_Sectores_productivos!DF$1,Trabajo!$C:$C,Trab_Sectores_productivos!$C23,Trabajo!$A:$A,Trab_Sectores_productivos!$A23),2)</f>
        <v>0.55000000000000004</v>
      </c>
      <c r="AY23" s="341">
        <f>ROUND(SUMIFS(Trabajo!$S:$S,Trabajo!$E:$E,Trab_Sectores_productivos!DG$1,Trabajo!$C:$C,Trab_Sectores_productivos!$C23,Trabajo!$A:$A,Trab_Sectores_productivos!$A23),2)</f>
        <v>0.04</v>
      </c>
      <c r="AZ23" s="341">
        <f>ROUND(SUMIFS(Trabajo!$S:$S,Trabajo!$E:$E,Trab_Sectores_productivos!DH$1,Trabajo!$C:$C,Trab_Sectores_productivos!$C23,Trabajo!$A:$A,Trab_Sectores_productivos!$A23),2)</f>
        <v>0.1</v>
      </c>
      <c r="BA23" s="341">
        <f>ROUND(SUMIFS(Trabajo!$S:$S,Trabajo!$E:$E,Trab_Sectores_productivos!DI$1,Trabajo!$C:$C,Trab_Sectores_productivos!$C23,Trabajo!$A:$A,Trab_Sectores_productivos!$A23),2)</f>
        <v>0.13</v>
      </c>
      <c r="BB23" s="341">
        <f>ROUND(SUMIFS(Trabajo!$S:$S,Trabajo!$E:$E,Trab_Sectores_productivos!DJ$1,Trabajo!$C:$C,Trab_Sectores_productivos!$C23,Trabajo!$A:$A,Trab_Sectores_productivos!$A23),2)</f>
        <v>7.0000000000000007E-2</v>
      </c>
      <c r="BC23" s="341">
        <f>ROUND(SUMIFS(Trabajo!$S:$S,Trabajo!$E:$E,Trab_Sectores_productivos!DK$1,Trabajo!$C:$C,Trab_Sectores_productivos!$C23,Trabajo!$A:$A,Trab_Sectores_productivos!$A23),2)</f>
        <v>0.26</v>
      </c>
      <c r="BD23" s="341">
        <f>ROUND(SUMIFS(Trabajo!$S:$S,Trabajo!$E:$E,Trab_Sectores_productivos!DL$1,Trabajo!$C:$C,Trab_Sectores_productivos!$C23,Trabajo!$A:$A,Trab_Sectores_productivos!$A23),2)</f>
        <v>0.56999999999999995</v>
      </c>
      <c r="BE23" s="341">
        <f>ROUND(SUMIFS(Trabajo!$S:$S,Trabajo!$E:$E,Trab_Sectores_productivos!DM$1,Trabajo!$C:$C,Trab_Sectores_productivos!$C23,Trabajo!$A:$A,Trab_Sectores_productivos!$A23),2)</f>
        <v>2.29</v>
      </c>
      <c r="BF23" s="341">
        <f>ROUND(SUMIFS(Trabajo!$S:$S,Trabajo!$E:$E,Trab_Sectores_productivos!DN$1,Trabajo!$C:$C,Trab_Sectores_productivos!$C23,Trabajo!$A:$A,Trab_Sectores_productivos!$A23),2)</f>
        <v>0.24</v>
      </c>
      <c r="BG23" s="341">
        <f>ROUND(SUMIFS(Trabajo!$S:$S,Trabajo!$E:$E,Trab_Sectores_productivos!DO$1,Trabajo!$C:$C,Trab_Sectores_productivos!$C23,Trabajo!$A:$A,Trab_Sectores_productivos!$A23),2)</f>
        <v>0.28999999999999998</v>
      </c>
      <c r="BH23" s="341">
        <f>ROUND(SUMIFS(Trabajo!$S:$S,Trabajo!$E:$E,Trab_Sectores_productivos!DP$1,Trabajo!$C:$C,Trab_Sectores_productivos!$C23,Trabajo!$A:$A,Trab_Sectores_productivos!$A23),2)</f>
        <v>0.3</v>
      </c>
      <c r="BI23" s="341">
        <f>ROUND(SUMIFS(Trabajo!$S:$S,Trabajo!$E:$E,Trab_Sectores_productivos!DQ$1,Trabajo!$C:$C,Trab_Sectores_productivos!$C23,Trabajo!$A:$A,Trab_Sectores_productivos!$A23),2)</f>
        <v>0.13</v>
      </c>
      <c r="BJ23" s="341">
        <f>ROUND(SUMIFS(Trabajo!$S:$S,Trabajo!$E:$E,Trab_Sectores_productivos!DR$1,Trabajo!$C:$C,Trab_Sectores_productivos!$C23,Trabajo!$A:$A,Trab_Sectores_productivos!$A23),2)</f>
        <v>0.28000000000000003</v>
      </c>
      <c r="BK23" s="341">
        <f>ROUND(SUMIFS(Trabajo!$S:$S,Trabajo!$E:$E,Trab_Sectores_productivos!DS$1,Trabajo!$C:$C,Trab_Sectores_productivos!$C23,Trabajo!$A:$A,Trab_Sectores_productivos!$A23),2)</f>
        <v>0.04</v>
      </c>
      <c r="BL23" s="341">
        <f>ROUND(SUMIFS(Trabajo!$S:$S,Trabajo!$E:$E,Trab_Sectores_productivos!DT$1,Trabajo!$C:$C,Trab_Sectores_productivos!$C23,Trabajo!$A:$A,Trab_Sectores_productivos!$A23),2)</f>
        <v>0.06</v>
      </c>
      <c r="BM23" s="340">
        <f>ROUND(SUMIFS(Trabajo!$T:$T,Trabajo!$E:$E,Trab_Sectores_productivos!DF$1,Trabajo!$C:$C,Trab_Sectores_productivos!$C23,Trabajo!$A:$A,Trab_Sectores_productivos!$A23),2)</f>
        <v>0.1</v>
      </c>
      <c r="BN23" s="340">
        <f>ROUND(SUMIFS(Trabajo!$T:$T,Trabajo!$E:$E,Trab_Sectores_productivos!DG$1,Trabajo!$C:$C,Trab_Sectores_productivos!$C23,Trabajo!$A:$A,Trab_Sectores_productivos!$A23),2)</f>
        <v>0.01</v>
      </c>
      <c r="BO23" s="340">
        <f>ROUND(SUMIFS(Trabajo!$T:$T,Trabajo!$E:$E,Trab_Sectores_productivos!DH$1,Trabajo!$C:$C,Trab_Sectores_productivos!$C23,Trabajo!$A:$A,Trab_Sectores_productivos!$A23),2)</f>
        <v>0.02</v>
      </c>
      <c r="BP23" s="340">
        <f>ROUND(SUMIFS(Trabajo!$T:$T,Trabajo!$E:$E,Trab_Sectores_productivos!DI$1,Trabajo!$C:$C,Trab_Sectores_productivos!$C23,Trabajo!$A:$A,Trab_Sectores_productivos!$A23),2)</f>
        <v>0.02</v>
      </c>
      <c r="BQ23" s="340">
        <f>ROUND(SUMIFS(Trabajo!$T:$T,Trabajo!$E:$E,Trab_Sectores_productivos!DJ$1,Trabajo!$C:$C,Trab_Sectores_productivos!$C23,Trabajo!$A:$A,Trab_Sectores_productivos!$A23),2)</f>
        <v>0.01</v>
      </c>
      <c r="BR23" s="340">
        <f>ROUND(SUMIFS(Trabajo!$T:$T,Trabajo!$E:$E,Trab_Sectores_productivos!DK$1,Trabajo!$C:$C,Trab_Sectores_productivos!$C23,Trabajo!$A:$A,Trab_Sectores_productivos!$A23),2)</f>
        <v>0.05</v>
      </c>
      <c r="BS23" s="340">
        <f>ROUND(SUMIFS(Trabajo!$T:$T,Trabajo!$E:$E,Trab_Sectores_productivos!DL$1,Trabajo!$C:$C,Trab_Sectores_productivos!$C23,Trabajo!$A:$A,Trab_Sectores_productivos!$A23),2)</f>
        <v>0.1</v>
      </c>
      <c r="BT23" s="340">
        <f>ROUND(SUMIFS(Trabajo!$T:$T,Trabajo!$E:$E,Trab_Sectores_productivos!DM$1,Trabajo!$C:$C,Trab_Sectores_productivos!$C23,Trabajo!$A:$A,Trab_Sectores_productivos!$A23),2)</f>
        <v>0.4</v>
      </c>
      <c r="BU23" s="340">
        <f>ROUND(SUMIFS(Trabajo!$T:$T,Trabajo!$E:$E,Trab_Sectores_productivos!DN$1,Trabajo!$C:$C,Trab_Sectores_productivos!$C23,Trabajo!$A:$A,Trab_Sectores_productivos!$A23),2)</f>
        <v>0.04</v>
      </c>
      <c r="BV23" s="340">
        <f>ROUND(SUMIFS(Trabajo!$T:$T,Trabajo!$E:$E,Trab_Sectores_productivos!DO$1,Trabajo!$C:$C,Trab_Sectores_productivos!$C23,Trabajo!$A:$A,Trab_Sectores_productivos!$A23),2)</f>
        <v>0.05</v>
      </c>
      <c r="BW23" s="340">
        <f>ROUND(SUMIFS(Trabajo!$T:$T,Trabajo!$E:$E,Trab_Sectores_productivos!DP$1,Trabajo!$C:$C,Trab_Sectores_productivos!$C23,Trabajo!$A:$A,Trab_Sectores_productivos!$A23),2)</f>
        <v>0.05</v>
      </c>
      <c r="BX23" s="340">
        <f>ROUND(SUMIFS(Trabajo!$T:$T,Trabajo!$E:$E,Trab_Sectores_productivos!DQ$1,Trabajo!$C:$C,Trab_Sectores_productivos!$C23,Trabajo!$A:$A,Trab_Sectores_productivos!$A23),2)</f>
        <v>0.02</v>
      </c>
      <c r="BY23" s="340">
        <f>ROUND(SUMIFS(Trabajo!$T:$T,Trabajo!$E:$E,Trab_Sectores_productivos!DR$1,Trabajo!$C:$C,Trab_Sectores_productivos!$C23,Trabajo!$A:$A,Trab_Sectores_productivos!$A23),2)</f>
        <v>0.05</v>
      </c>
      <c r="BZ23" s="340">
        <f>ROUND(SUMIFS(Trabajo!$T:$T,Trabajo!$E:$E,Trab_Sectores_productivos!DS$1,Trabajo!$C:$C,Trab_Sectores_productivos!$C23,Trabajo!$A:$A,Trab_Sectores_productivos!$A23),2)</f>
        <v>0.01</v>
      </c>
      <c r="CA23" s="340">
        <f>ROUND(SUMIFS(Trabajo!$T:$T,Trabajo!$E:$E,Trab_Sectores_productivos!DT$1,Trabajo!$C:$C,Trab_Sectores_productivos!$C23,Trabajo!$A:$A,Trab_Sectores_productivos!$A23),2)</f>
        <v>0.01</v>
      </c>
      <c r="CB23" s="341">
        <f>ROUND(SUMIFS(Trabajo!$U:$U,Trabajo!$E:$E,Trab_Sectores_productivos!DF$1,Trabajo!$C:$C,Trab_Sectores_productivos!$C23,Trabajo!$A:$A,Trab_Sectores_productivos!$A23),2)</f>
        <v>19.239999999999998</v>
      </c>
      <c r="CC23" s="341">
        <f>ROUND(SUMIFS(Trabajo!$U:$U,Trabajo!$E:$E,Trab_Sectores_productivos!DG$1,Trabajo!$C:$C,Trab_Sectores_productivos!$C23,Trabajo!$A:$A,Trab_Sectores_productivos!$A23),2)</f>
        <v>1.29</v>
      </c>
      <c r="CD23" s="341">
        <f>ROUND(SUMIFS(Trabajo!$U:$U,Trabajo!$E:$E,Trab_Sectores_productivos!DH$1,Trabajo!$C:$C,Trab_Sectores_productivos!$C23,Trabajo!$A:$A,Trab_Sectores_productivos!$A23),2)</f>
        <v>3.63</v>
      </c>
      <c r="CE23" s="341">
        <f>ROUND(SUMIFS(Trabajo!$U:$U,Trabajo!$E:$E,Trab_Sectores_productivos!DI$1,Trabajo!$C:$C,Trab_Sectores_productivos!$C23,Trabajo!$A:$A,Trab_Sectores_productivos!$A23),2)</f>
        <v>4.63</v>
      </c>
      <c r="CF23" s="341">
        <f>ROUND(SUMIFS(Trabajo!$U:$U,Trabajo!$E:$E,Trab_Sectores_productivos!DJ$1,Trabajo!$C:$C,Trab_Sectores_productivos!$C23,Trabajo!$A:$A,Trab_Sectores_productivos!$A23),2)</f>
        <v>2.31</v>
      </c>
      <c r="CG23" s="341">
        <f>ROUND(SUMIFS(Trabajo!$U:$U,Trabajo!$E:$E,Trab_Sectores_productivos!DK$1,Trabajo!$C:$C,Trab_Sectores_productivos!$C23,Trabajo!$A:$A,Trab_Sectores_productivos!$A23),2)</f>
        <v>9.16</v>
      </c>
      <c r="CH23" s="341">
        <f>ROUND(SUMIFS(Trabajo!$U:$U,Trabajo!$E:$E,Trab_Sectores_productivos!DL$1,Trabajo!$C:$C,Trab_Sectores_productivos!$C23,Trabajo!$A:$A,Trab_Sectores_productivos!$A23),2)</f>
        <v>19.850000000000001</v>
      </c>
      <c r="CI23" s="341">
        <f>ROUND(SUMIFS(Trabajo!$U:$U,Trabajo!$E:$E,Trab_Sectores_productivos!DM$1,Trabajo!$C:$C,Trab_Sectores_productivos!$C23,Trabajo!$A:$A,Trab_Sectores_productivos!$A23),2)</f>
        <v>79.72</v>
      </c>
      <c r="CJ23" s="341">
        <f>ROUND(SUMIFS(Trabajo!$U:$U,Trabajo!$E:$E,Trab_Sectores_productivos!DN$1,Trabajo!$C:$C,Trab_Sectores_productivos!$C23,Trabajo!$A:$A,Trab_Sectores_productivos!$A23),2)</f>
        <v>8.5</v>
      </c>
      <c r="CK23" s="341">
        <f>ROUND(SUMIFS(Trabajo!$U:$U,Trabajo!$E:$E,Trab_Sectores_productivos!DO$1,Trabajo!$C:$C,Trab_Sectores_productivos!$C23,Trabajo!$A:$A,Trab_Sectores_productivos!$A23),2)</f>
        <v>10.16</v>
      </c>
      <c r="CL23" s="341">
        <f>ROUND(SUMIFS(Trabajo!$U:$U,Trabajo!$E:$E,Trab_Sectores_productivos!DP$1,Trabajo!$C:$C,Trab_Sectores_productivos!$C23,Trabajo!$A:$A,Trab_Sectores_productivos!$A23),2)</f>
        <v>10.6</v>
      </c>
      <c r="CM23" s="341">
        <f>ROUND(SUMIFS(Trabajo!$U:$U,Trabajo!$E:$E,Trab_Sectores_productivos!DQ$1,Trabajo!$C:$C,Trab_Sectores_productivos!$C23,Trabajo!$A:$A,Trab_Sectores_productivos!$A23),2)</f>
        <v>4.3600000000000003</v>
      </c>
      <c r="CN23" s="341">
        <f>ROUND(SUMIFS(Trabajo!$U:$U,Trabajo!$E:$E,Trab_Sectores_productivos!DR$1,Trabajo!$C:$C,Trab_Sectores_productivos!$C23,Trabajo!$A:$A,Trab_Sectores_productivos!$A23),2)</f>
        <v>9.61</v>
      </c>
      <c r="CO23" s="341">
        <f>ROUND(SUMIFS(Trabajo!$U:$U,Trabajo!$E:$E,Trab_Sectores_productivos!DS$1,Trabajo!$C:$C,Trab_Sectores_productivos!$C23,Trabajo!$A:$A,Trab_Sectores_productivos!$A23),2)</f>
        <v>1.34</v>
      </c>
      <c r="CP23" s="341">
        <f>ROUND(SUMIFS(Trabajo!$U:$U,Trabajo!$E:$E,Trab_Sectores_productivos!DT$1,Trabajo!$C:$C,Trab_Sectores_productivos!$C23,Trabajo!$A:$A,Trab_Sectores_productivos!$A23),2)</f>
        <v>1.93</v>
      </c>
      <c r="CQ23" s="340">
        <f>ROUND(SUMIFS(Trabajo!$V:$V,Trabajo!$E:$E,Trab_Sectores_productivos!DF$1,Trabajo!$C:$C,Trab_Sectores_productivos!$C23,Trabajo!$A:$A,Trab_Sectores_productivos!$A23),2)</f>
        <v>1.77</v>
      </c>
      <c r="CR23" s="340">
        <f>ROUND(SUMIFS(Trabajo!$V:$V,Trabajo!$E:$E,Trab_Sectores_productivos!DG$1,Trabajo!$C:$C,Trab_Sectores_productivos!$C23,Trabajo!$A:$A,Trab_Sectores_productivos!$A23),2)</f>
        <v>0.12</v>
      </c>
      <c r="CS23" s="340">
        <f>ROUND(SUMIFS(Trabajo!$V:$V,Trabajo!$E:$E,Trab_Sectores_productivos!DH$1,Trabajo!$C:$C,Trab_Sectores_productivos!$C23,Trabajo!$A:$A,Trab_Sectores_productivos!$A23),2)</f>
        <v>0.34</v>
      </c>
      <c r="CT23" s="340">
        <f>ROUND(SUMIFS(Trabajo!$V:$V,Trabajo!$E:$E,Trab_Sectores_productivos!DI$1,Trabajo!$C:$C,Trab_Sectores_productivos!$C23,Trabajo!$A:$A,Trab_Sectores_productivos!$A23),2)</f>
        <v>0.43</v>
      </c>
      <c r="CU23" s="340">
        <f>ROUND(SUMIFS(Trabajo!$V:$V,Trabajo!$E:$E,Trab_Sectores_productivos!DJ$1,Trabajo!$C:$C,Trab_Sectores_productivos!$C23,Trabajo!$A:$A,Trab_Sectores_productivos!$A23),2)</f>
        <v>0.21</v>
      </c>
      <c r="CV23" s="340">
        <f>ROUND(SUMIFS(Trabajo!$V:$V,Trabajo!$E:$E,Trab_Sectores_productivos!DK$1,Trabajo!$C:$C,Trab_Sectores_productivos!$C23,Trabajo!$A:$A,Trab_Sectores_productivos!$A23),2)</f>
        <v>0.84</v>
      </c>
      <c r="CW23" s="340">
        <f>ROUND(SUMIFS(Trabajo!$V:$V,Trabajo!$E:$E,Trab_Sectores_productivos!DL$1,Trabajo!$C:$C,Trab_Sectores_productivos!$C23,Trabajo!$A:$A,Trab_Sectores_productivos!$A23),2)</f>
        <v>1.83</v>
      </c>
      <c r="CX23" s="340">
        <f>ROUND(SUMIFS(Trabajo!$V:$V,Trabajo!$E:$E,Trab_Sectores_productivos!DM$1,Trabajo!$C:$C,Trab_Sectores_productivos!$C23,Trabajo!$A:$A,Trab_Sectores_productivos!$A23),2)</f>
        <v>7.35</v>
      </c>
      <c r="CY23" s="340">
        <f>ROUND(SUMIFS(Trabajo!$V:$V,Trabajo!$E:$E,Trab_Sectores_productivos!DN$1,Trabajo!$C:$C,Trab_Sectores_productivos!$C23,Trabajo!$A:$A,Trab_Sectores_productivos!$A23),2)</f>
        <v>0.78</v>
      </c>
      <c r="CZ23" s="340">
        <f>ROUND(SUMIFS(Trabajo!$V:$V,Trabajo!$E:$E,Trab_Sectores_productivos!DO$1,Trabajo!$C:$C,Trab_Sectores_productivos!$C23,Trabajo!$A:$A,Trab_Sectores_productivos!$A23),2)</f>
        <v>0.94</v>
      </c>
      <c r="DA23" s="340">
        <f>ROUND(SUMIFS(Trabajo!$V:$V,Trabajo!$E:$E,Trab_Sectores_productivos!DP$1,Trabajo!$C:$C,Trab_Sectores_productivos!$C23,Trabajo!$A:$A,Trab_Sectores_productivos!$A23),2)</f>
        <v>0.98</v>
      </c>
      <c r="DB23" s="340">
        <f>ROUND(SUMIFS(Trabajo!$V:$V,Trabajo!$E:$E,Trab_Sectores_productivos!DQ$1,Trabajo!$C:$C,Trab_Sectores_productivos!$C23,Trabajo!$A:$A,Trab_Sectores_productivos!$A23),2)</f>
        <v>0.4</v>
      </c>
      <c r="DC23" s="340">
        <f>ROUND(SUMIFS(Trabajo!$V:$V,Trabajo!$E:$E,Trab_Sectores_productivos!DR$1,Trabajo!$C:$C,Trab_Sectores_productivos!$C23,Trabajo!$A:$A,Trab_Sectores_productivos!$A23),2)</f>
        <v>0.89</v>
      </c>
      <c r="DD23" s="340">
        <f>ROUND(SUMIFS(Trabajo!$V:$V,Trabajo!$E:$E,Trab_Sectores_productivos!DS$1,Trabajo!$C:$C,Trab_Sectores_productivos!$C23,Trabajo!$A:$A,Trab_Sectores_productivos!$A23),2)</f>
        <v>0.12</v>
      </c>
      <c r="DE23" s="340">
        <f>ROUND(SUMIFS(Trabajo!$V:$V,Trabajo!$E:$E,Trab_Sectores_productivos!DT$1,Trabajo!$C:$C,Trab_Sectores_productivos!$C23,Trabajo!$A:$A,Trab_Sectores_productivos!$A23),2)</f>
        <v>0.18</v>
      </c>
      <c r="DF23" s="137" t="str">
        <f>"'"&amp;DF15&amp;"'],"</f>
        <v>'453000 - Acondicionamiento de edificios VIII'],</v>
      </c>
      <c r="DG23" s="137" t="str">
        <f t="shared" ref="DG23:DS23" si="10">"'"&amp;DG15&amp;"'],"</f>
        <v>'453000 - Acondicionamiento de edificios XV'],</v>
      </c>
      <c r="DH23" s="137" t="str">
        <f t="shared" si="10"/>
        <v>'453000 - Acondicionamiento de edificios I'],</v>
      </c>
      <c r="DI23" s="137" t="str">
        <f t="shared" si="10"/>
        <v>'453000 - Acondicionamiento de edificios II'],</v>
      </c>
      <c r="DJ23" s="137" t="str">
        <f t="shared" si="10"/>
        <v>'453000 - Acondicionamiento de edificios III'],</v>
      </c>
      <c r="DK23" s="137" t="str">
        <f t="shared" si="10"/>
        <v>'453000 - Acondicionamiento de edificios IV'],</v>
      </c>
      <c r="DL23" s="137" t="str">
        <f t="shared" si="10"/>
        <v>'453000 - Acondicionamiento de edificios V'],</v>
      </c>
      <c r="DM23" s="137" t="str">
        <f t="shared" si="10"/>
        <v>'453000 - Acondicionamiento de edificios RM'],</v>
      </c>
      <c r="DN23" s="137" t="str">
        <f t="shared" si="10"/>
        <v>'453000 - Acondicionamiento de edificios VI'],</v>
      </c>
      <c r="DO23" s="137" t="str">
        <f t="shared" si="10"/>
        <v>'453000 - Acondicionamiento de edificios VII'],</v>
      </c>
      <c r="DP23" s="137" t="str">
        <f t="shared" si="10"/>
        <v>'453000 - Acondicionamiento de edificios IX'],</v>
      </c>
      <c r="DQ23" s="137" t="str">
        <f t="shared" si="10"/>
        <v>'453000 - Acondicionamiento de edificios XIV'],</v>
      </c>
      <c r="DR23" s="137" t="str">
        <f t="shared" si="10"/>
        <v>'453000 - Acondicionamiento de edificios X'],</v>
      </c>
      <c r="DS23" s="137" t="str">
        <f t="shared" si="10"/>
        <v>'453000 - Acondicionamiento de edificios XI'],</v>
      </c>
      <c r="DT23" s="137" t="str">
        <f>"'"&amp;DT15&amp;"']"</f>
        <v>'453000 - Acondicionamiento de edificios XII']</v>
      </c>
    </row>
    <row r="24" spans="1:124">
      <c r="A24" s="137">
        <v>2014</v>
      </c>
      <c r="B24" s="137">
        <v>11</v>
      </c>
      <c r="C24" s="137" t="s">
        <v>129</v>
      </c>
      <c r="D24" s="137">
        <f>ROUND(SUMIFS(Trabajo!$W:$W,Trabajo!$E:$E,Trab_Sectores_productivos!DF$1,Trabajo!$C:$C,Trab_Sectores_productivos!$C24,Trabajo!$A:$A,Trab_Sectores_productivos!$A24),2)</f>
        <v>69.23</v>
      </c>
      <c r="E24" s="340">
        <f>ROUND(SUMIFS(Trabajo!$P:$P,Trabajo!$E:$E,Trab_Sectores_productivos!DF$1,Trabajo!$C:$C,Trab_Sectores_productivos!$C24,Trabajo!$A:$A,Trab_Sectores_productivos!$A24),2)</f>
        <v>25.11</v>
      </c>
      <c r="F24" s="340">
        <f>ROUND(SUMIFS(Trabajo!$P:$P,Trabajo!$E:$E,Trab_Sectores_productivos!DG$1,Trabajo!$C:$C,Trab_Sectores_productivos!$C24,Trabajo!$A:$A,Trab_Sectores_productivos!$A24),2)</f>
        <v>1.69</v>
      </c>
      <c r="G24" s="340">
        <f>ROUND(SUMIFS(Trabajo!$P:$P,Trabajo!$E:$E,Trab_Sectores_productivos!DH$1,Trabajo!$C:$C,Trab_Sectores_productivos!$C24,Trabajo!$A:$A,Trab_Sectores_productivos!$A24),2)</f>
        <v>4.93</v>
      </c>
      <c r="H24" s="340">
        <f>ROUND(SUMIFS(Trabajo!$P:$P,Trabajo!$E:$E,Trab_Sectores_productivos!DI$1,Trabajo!$C:$C,Trab_Sectores_productivos!$C24,Trabajo!$A:$A,Trab_Sectores_productivos!$A24),2)</f>
        <v>5.71</v>
      </c>
      <c r="I24" s="340">
        <f>ROUND(SUMIFS(Trabajo!$P:$P,Trabajo!$E:$E,Trab_Sectores_productivos!DJ$1,Trabajo!$C:$C,Trab_Sectores_productivos!$C24,Trabajo!$A:$A,Trab_Sectores_productivos!$A24),2)</f>
        <v>3.09</v>
      </c>
      <c r="J24" s="340">
        <f>ROUND(SUMIFS(Trabajo!$P:$P,Trabajo!$E:$E,Trab_Sectores_productivos!DK$1,Trabajo!$C:$C,Trab_Sectores_productivos!$C24,Trabajo!$A:$A,Trab_Sectores_productivos!$A24),2)</f>
        <v>11.55</v>
      </c>
      <c r="K24" s="340">
        <f>ROUND(SUMIFS(Trabajo!$P:$P,Trabajo!$E:$E,Trab_Sectores_productivos!DL$1,Trabajo!$C:$C,Trab_Sectores_productivos!$C24,Trabajo!$A:$A,Trab_Sectores_productivos!$A24),2)</f>
        <v>25.05</v>
      </c>
      <c r="L24" s="340">
        <f>ROUND(SUMIFS(Trabajo!$P:$P,Trabajo!$E:$E,Trab_Sectores_productivos!DM$1,Trabajo!$C:$C,Trab_Sectores_productivos!$C24,Trabajo!$A:$A,Trab_Sectores_productivos!$A24),2)</f>
        <v>105.78</v>
      </c>
      <c r="M24" s="340">
        <f>ROUND(SUMIFS(Trabajo!$P:$P,Trabajo!$E:$E,Trab_Sectores_productivos!DN$1,Trabajo!$C:$C,Trab_Sectores_productivos!$C24,Trabajo!$A:$A,Trab_Sectores_productivos!$A24),2)</f>
        <v>10.37</v>
      </c>
      <c r="N24" s="340">
        <f>ROUND(SUMIFS(Trabajo!$P:$P,Trabajo!$E:$E,Trab_Sectores_productivos!DO$1,Trabajo!$C:$C,Trab_Sectores_productivos!$C24,Trabajo!$A:$A,Trab_Sectores_productivos!$A24),2)</f>
        <v>12.96</v>
      </c>
      <c r="O24" s="340">
        <f>ROUND(SUMIFS(Trabajo!$P:$P,Trabajo!$E:$E,Trab_Sectores_productivos!DP$1,Trabajo!$C:$C,Trab_Sectores_productivos!$C24,Trabajo!$A:$A,Trab_Sectores_productivos!$A24),2)</f>
        <v>13.29</v>
      </c>
      <c r="P24" s="340">
        <f>ROUND(SUMIFS(Trabajo!$P:$P,Trabajo!$E:$E,Trab_Sectores_productivos!DQ$1,Trabajo!$C:$C,Trab_Sectores_productivos!$C24,Trabajo!$A:$A,Trab_Sectores_productivos!$A24),2)</f>
        <v>5.69</v>
      </c>
      <c r="Q24" s="340">
        <f>ROUND(SUMIFS(Trabajo!$P:$P,Trabajo!$E:$E,Trab_Sectores_productivos!DR$1,Trabajo!$C:$C,Trab_Sectores_productivos!$C24,Trabajo!$A:$A,Trab_Sectores_productivos!$A24),2)</f>
        <v>13.36</v>
      </c>
      <c r="R24" s="340">
        <f>ROUND(SUMIFS(Trabajo!$P:$P,Trabajo!$E:$E,Trab_Sectores_productivos!DS$1,Trabajo!$C:$C,Trab_Sectores_productivos!$C24,Trabajo!$A:$A,Trab_Sectores_productivos!$A24),2)</f>
        <v>1.66</v>
      </c>
      <c r="S24" s="340">
        <f>ROUND(SUMIFS(Trabajo!$P:$P,Trabajo!$E:$E,Trab_Sectores_productivos!DT$1,Trabajo!$C:$C,Trab_Sectores_productivos!$C24,Trabajo!$A:$A,Trab_Sectores_productivos!$A24),2)</f>
        <v>2.71</v>
      </c>
      <c r="T24" s="341">
        <f>ROUND(SUMIFS(Trabajo!$Q:$Q,Trabajo!$E:$E,Trab_Sectores_productivos!DF$1,Trabajo!$C:$C,Trab_Sectores_productivos!$C24,Trabajo!$A:$A,Trab_Sectores_productivos!$A24),2)</f>
        <v>12.7</v>
      </c>
      <c r="U24" s="341">
        <f>ROUND(SUMIFS(Trabajo!$Q:$Q,Trabajo!$E:$E,Trab_Sectores_productivos!DG$1,Trabajo!$C:$C,Trab_Sectores_productivos!$C24,Trabajo!$A:$A,Trab_Sectores_productivos!$A24),2)</f>
        <v>0.85</v>
      </c>
      <c r="V24" s="341">
        <f>ROUND(SUMIFS(Trabajo!$Q:$Q,Trabajo!$E:$E,Trab_Sectores_productivos!DH$1,Trabajo!$C:$C,Trab_Sectores_productivos!$C24,Trabajo!$A:$A,Trab_Sectores_productivos!$A24),2)</f>
        <v>2.4900000000000002</v>
      </c>
      <c r="W24" s="341">
        <f>ROUND(SUMIFS(Trabajo!$Q:$Q,Trabajo!$E:$E,Trab_Sectores_productivos!DI$1,Trabajo!$C:$C,Trab_Sectores_productivos!$C24,Trabajo!$A:$A,Trab_Sectores_productivos!$A24),2)</f>
        <v>2.89</v>
      </c>
      <c r="X24" s="341">
        <f>ROUND(SUMIFS(Trabajo!$Q:$Q,Trabajo!$E:$E,Trab_Sectores_productivos!DJ$1,Trabajo!$C:$C,Trab_Sectores_productivos!$C24,Trabajo!$A:$A,Trab_Sectores_productivos!$A24),2)</f>
        <v>1.56</v>
      </c>
      <c r="Y24" s="341">
        <f>ROUND(SUMIFS(Trabajo!$Q:$Q,Trabajo!$E:$E,Trab_Sectores_productivos!DK$1,Trabajo!$C:$C,Trab_Sectores_productivos!$C24,Trabajo!$A:$A,Trab_Sectores_productivos!$A24),2)</f>
        <v>5.84</v>
      </c>
      <c r="Z24" s="341">
        <f>ROUND(SUMIFS(Trabajo!$Q:$Q,Trabajo!$E:$E,Trab_Sectores_productivos!DL$1,Trabajo!$C:$C,Trab_Sectores_productivos!$C24,Trabajo!$A:$A,Trab_Sectores_productivos!$A24),2)</f>
        <v>12.66</v>
      </c>
      <c r="AA24" s="341">
        <f>ROUND(SUMIFS(Trabajo!$Q:$Q,Trabajo!$E:$E,Trab_Sectores_productivos!DM$1,Trabajo!$C:$C,Trab_Sectores_productivos!$C24,Trabajo!$A:$A,Trab_Sectores_productivos!$A24),2)</f>
        <v>53.48</v>
      </c>
      <c r="AB24" s="341">
        <f>ROUND(SUMIFS(Trabajo!$Q:$Q,Trabajo!$E:$E,Trab_Sectores_productivos!DN$1,Trabajo!$C:$C,Trab_Sectores_productivos!$C24,Trabajo!$A:$A,Trab_Sectores_productivos!$A24),2)</f>
        <v>5.24</v>
      </c>
      <c r="AC24" s="341">
        <f>ROUND(SUMIFS(Trabajo!$Q:$Q,Trabajo!$E:$E,Trab_Sectores_productivos!DO$1,Trabajo!$C:$C,Trab_Sectores_productivos!$C24,Trabajo!$A:$A,Trab_Sectores_productivos!$A24),2)</f>
        <v>6.55</v>
      </c>
      <c r="AD24" s="341">
        <f>ROUND(SUMIFS(Trabajo!$Q:$Q,Trabajo!$E:$E,Trab_Sectores_productivos!DP$1,Trabajo!$C:$C,Trab_Sectores_productivos!$C24,Trabajo!$A:$A,Trab_Sectores_productivos!$A24),2)</f>
        <v>6.72</v>
      </c>
      <c r="AE24" s="341">
        <f>ROUND(SUMIFS(Trabajo!$Q:$Q,Trabajo!$E:$E,Trab_Sectores_productivos!DQ$1,Trabajo!$C:$C,Trab_Sectores_productivos!$C24,Trabajo!$A:$A,Trab_Sectores_productivos!$A24),2)</f>
        <v>2.87</v>
      </c>
      <c r="AF24" s="341">
        <f>ROUND(SUMIFS(Trabajo!$Q:$Q,Trabajo!$E:$E,Trab_Sectores_productivos!DR$1,Trabajo!$C:$C,Trab_Sectores_productivos!$C24,Trabajo!$A:$A,Trab_Sectores_productivos!$A24),2)</f>
        <v>6.76</v>
      </c>
      <c r="AG24" s="341">
        <f>ROUND(SUMIFS(Trabajo!$Q:$Q,Trabajo!$E:$E,Trab_Sectores_productivos!DS$1,Trabajo!$C:$C,Trab_Sectores_productivos!$C24,Trabajo!$A:$A,Trab_Sectores_productivos!$A24),2)</f>
        <v>0.84</v>
      </c>
      <c r="AH24" s="341">
        <f>ROUND(SUMIFS(Trabajo!$Q:$Q,Trabajo!$E:$E,Trab_Sectores_productivos!DT$1,Trabajo!$C:$C,Trab_Sectores_productivos!$C24,Trabajo!$A:$A,Trab_Sectores_productivos!$A24),2)</f>
        <v>1.37</v>
      </c>
      <c r="AI24" s="340">
        <f>ROUND(SUMIFS(Trabajo!$R:$R,Trabajo!$E:$E,Trab_Sectores_productivos!DF$1,Trabajo!$C:$C,Trab_Sectores_productivos!$C24,Trabajo!$A:$A,Trab_Sectores_productivos!$A24),2)</f>
        <v>9.7200000000000006</v>
      </c>
      <c r="AJ24" s="340">
        <f>ROUND(SUMIFS(Trabajo!$R:$R,Trabajo!$E:$E,Trab_Sectores_productivos!DG$1,Trabajo!$C:$C,Trab_Sectores_productivos!$C24,Trabajo!$A:$A,Trab_Sectores_productivos!$A24),2)</f>
        <v>0.65</v>
      </c>
      <c r="AK24" s="340">
        <f>ROUND(SUMIFS(Trabajo!$R:$R,Trabajo!$E:$E,Trab_Sectores_productivos!DH$1,Trabajo!$C:$C,Trab_Sectores_productivos!$C24,Trabajo!$A:$A,Trab_Sectores_productivos!$A24),2)</f>
        <v>1.91</v>
      </c>
      <c r="AL24" s="340">
        <f>ROUND(SUMIFS(Trabajo!$R:$R,Trabajo!$E:$E,Trab_Sectores_productivos!DI$1,Trabajo!$C:$C,Trab_Sectores_productivos!$C24,Trabajo!$A:$A,Trab_Sectores_productivos!$A24),2)</f>
        <v>2.21</v>
      </c>
      <c r="AM24" s="340">
        <f>ROUND(SUMIFS(Trabajo!$R:$R,Trabajo!$E:$E,Trab_Sectores_productivos!DJ$1,Trabajo!$C:$C,Trab_Sectores_productivos!$C24,Trabajo!$A:$A,Trab_Sectores_productivos!$A24),2)</f>
        <v>1.2</v>
      </c>
      <c r="AN24" s="340">
        <f>ROUND(SUMIFS(Trabajo!$R:$R,Trabajo!$E:$E,Trab_Sectores_productivos!DK$1,Trabajo!$C:$C,Trab_Sectores_productivos!$C24,Trabajo!$A:$A,Trab_Sectores_productivos!$A24),2)</f>
        <v>4.47</v>
      </c>
      <c r="AO24" s="340">
        <f>ROUND(SUMIFS(Trabajo!$R:$R,Trabajo!$E:$E,Trab_Sectores_productivos!DL$1,Trabajo!$C:$C,Trab_Sectores_productivos!$C24,Trabajo!$A:$A,Trab_Sectores_productivos!$A24),2)</f>
        <v>9.6999999999999993</v>
      </c>
      <c r="AP24" s="340">
        <f>ROUND(SUMIFS(Trabajo!$R:$R,Trabajo!$E:$E,Trab_Sectores_productivos!DM$1,Trabajo!$C:$C,Trab_Sectores_productivos!$C24,Trabajo!$A:$A,Trab_Sectores_productivos!$A24),2)</f>
        <v>40.96</v>
      </c>
      <c r="AQ24" s="340">
        <f>ROUND(SUMIFS(Trabajo!$R:$R,Trabajo!$E:$E,Trab_Sectores_productivos!DN$1,Trabajo!$C:$C,Trab_Sectores_productivos!$C24,Trabajo!$A:$A,Trab_Sectores_productivos!$A24),2)</f>
        <v>4.0199999999999996</v>
      </c>
      <c r="AR24" s="340">
        <f>ROUND(SUMIFS(Trabajo!$R:$R,Trabajo!$E:$E,Trab_Sectores_productivos!DO$1,Trabajo!$C:$C,Trab_Sectores_productivos!$C24,Trabajo!$A:$A,Trab_Sectores_productivos!$A24),2)</f>
        <v>5.0199999999999996</v>
      </c>
      <c r="AS24" s="340">
        <f>ROUND(SUMIFS(Trabajo!$R:$R,Trabajo!$E:$E,Trab_Sectores_productivos!DP$1,Trabajo!$C:$C,Trab_Sectores_productivos!$C24,Trabajo!$A:$A,Trab_Sectores_productivos!$A24),2)</f>
        <v>5.15</v>
      </c>
      <c r="AT24" s="340">
        <f>ROUND(SUMIFS(Trabajo!$R:$R,Trabajo!$E:$E,Trab_Sectores_productivos!DQ$1,Trabajo!$C:$C,Trab_Sectores_productivos!$C24,Trabajo!$A:$A,Trab_Sectores_productivos!$A24),2)</f>
        <v>2.2000000000000002</v>
      </c>
      <c r="AU24" s="340">
        <f>ROUND(SUMIFS(Trabajo!$R:$R,Trabajo!$E:$E,Trab_Sectores_productivos!DR$1,Trabajo!$C:$C,Trab_Sectores_productivos!$C24,Trabajo!$A:$A,Trab_Sectores_productivos!$A24),2)</f>
        <v>5.17</v>
      </c>
      <c r="AV24" s="340">
        <f>ROUND(SUMIFS(Trabajo!$R:$R,Trabajo!$E:$E,Trab_Sectores_productivos!DS$1,Trabajo!$C:$C,Trab_Sectores_productivos!$C24,Trabajo!$A:$A,Trab_Sectores_productivos!$A24),2)</f>
        <v>0.64</v>
      </c>
      <c r="AW24" s="340">
        <f>ROUND(SUMIFS(Trabajo!$R:$R,Trabajo!$E:$E,Trab_Sectores_productivos!DT$1,Trabajo!$C:$C,Trab_Sectores_productivos!$C24,Trabajo!$A:$A,Trab_Sectores_productivos!$A24),2)</f>
        <v>1.05</v>
      </c>
      <c r="AX24" s="341">
        <f>ROUND(SUMIFS(Trabajo!$S:$S,Trabajo!$E:$E,Trab_Sectores_productivos!DF$1,Trabajo!$C:$C,Trab_Sectores_productivos!$C24,Trabajo!$A:$A,Trab_Sectores_productivos!$A24),2)</f>
        <v>0.55000000000000004</v>
      </c>
      <c r="AY24" s="341">
        <f>ROUND(SUMIFS(Trabajo!$S:$S,Trabajo!$E:$E,Trab_Sectores_productivos!DG$1,Trabajo!$C:$C,Trab_Sectores_productivos!$C24,Trabajo!$A:$A,Trab_Sectores_productivos!$A24),2)</f>
        <v>0.04</v>
      </c>
      <c r="AZ24" s="341">
        <f>ROUND(SUMIFS(Trabajo!$S:$S,Trabajo!$E:$E,Trab_Sectores_productivos!DH$1,Trabajo!$C:$C,Trab_Sectores_productivos!$C24,Trabajo!$A:$A,Trab_Sectores_productivos!$A24),2)</f>
        <v>0.11</v>
      </c>
      <c r="BA24" s="341">
        <f>ROUND(SUMIFS(Trabajo!$S:$S,Trabajo!$E:$E,Trab_Sectores_productivos!DI$1,Trabajo!$C:$C,Trab_Sectores_productivos!$C24,Trabajo!$A:$A,Trab_Sectores_productivos!$A24),2)</f>
        <v>0.13</v>
      </c>
      <c r="BB24" s="341">
        <f>ROUND(SUMIFS(Trabajo!$S:$S,Trabajo!$E:$E,Trab_Sectores_productivos!DJ$1,Trabajo!$C:$C,Trab_Sectores_productivos!$C24,Trabajo!$A:$A,Trab_Sectores_productivos!$A24),2)</f>
        <v>7.0000000000000007E-2</v>
      </c>
      <c r="BC24" s="341">
        <f>ROUND(SUMIFS(Trabajo!$S:$S,Trabajo!$E:$E,Trab_Sectores_productivos!DK$1,Trabajo!$C:$C,Trab_Sectores_productivos!$C24,Trabajo!$A:$A,Trab_Sectores_productivos!$A24),2)</f>
        <v>0.25</v>
      </c>
      <c r="BD24" s="341">
        <f>ROUND(SUMIFS(Trabajo!$S:$S,Trabajo!$E:$E,Trab_Sectores_productivos!DL$1,Trabajo!$C:$C,Trab_Sectores_productivos!$C24,Trabajo!$A:$A,Trab_Sectores_productivos!$A24),2)</f>
        <v>0.55000000000000004</v>
      </c>
      <c r="BE24" s="341">
        <f>ROUND(SUMIFS(Trabajo!$S:$S,Trabajo!$E:$E,Trab_Sectores_productivos!DM$1,Trabajo!$C:$C,Trab_Sectores_productivos!$C24,Trabajo!$A:$A,Trab_Sectores_productivos!$A24),2)</f>
        <v>2.33</v>
      </c>
      <c r="BF24" s="341">
        <f>ROUND(SUMIFS(Trabajo!$S:$S,Trabajo!$E:$E,Trab_Sectores_productivos!DN$1,Trabajo!$C:$C,Trab_Sectores_productivos!$C24,Trabajo!$A:$A,Trab_Sectores_productivos!$A24),2)</f>
        <v>0.23</v>
      </c>
      <c r="BG24" s="341">
        <f>ROUND(SUMIFS(Trabajo!$S:$S,Trabajo!$E:$E,Trab_Sectores_productivos!DO$1,Trabajo!$C:$C,Trab_Sectores_productivos!$C24,Trabajo!$A:$A,Trab_Sectores_productivos!$A24),2)</f>
        <v>0.28999999999999998</v>
      </c>
      <c r="BH24" s="341">
        <f>ROUND(SUMIFS(Trabajo!$S:$S,Trabajo!$E:$E,Trab_Sectores_productivos!DP$1,Trabajo!$C:$C,Trab_Sectores_productivos!$C24,Trabajo!$A:$A,Trab_Sectores_productivos!$A24),2)</f>
        <v>0.28999999999999998</v>
      </c>
      <c r="BI24" s="341">
        <f>ROUND(SUMIFS(Trabajo!$S:$S,Trabajo!$E:$E,Trab_Sectores_productivos!DQ$1,Trabajo!$C:$C,Trab_Sectores_productivos!$C24,Trabajo!$A:$A,Trab_Sectores_productivos!$A24),2)</f>
        <v>0.13</v>
      </c>
      <c r="BJ24" s="341">
        <f>ROUND(SUMIFS(Trabajo!$S:$S,Trabajo!$E:$E,Trab_Sectores_productivos!DR$1,Trabajo!$C:$C,Trab_Sectores_productivos!$C24,Trabajo!$A:$A,Trab_Sectores_productivos!$A24),2)</f>
        <v>0.28999999999999998</v>
      </c>
      <c r="BK24" s="341">
        <f>ROUND(SUMIFS(Trabajo!$S:$S,Trabajo!$E:$E,Trab_Sectores_productivos!DS$1,Trabajo!$C:$C,Trab_Sectores_productivos!$C24,Trabajo!$A:$A,Trab_Sectores_productivos!$A24),2)</f>
        <v>0.04</v>
      </c>
      <c r="BL24" s="341">
        <f>ROUND(SUMIFS(Trabajo!$S:$S,Trabajo!$E:$E,Trab_Sectores_productivos!DT$1,Trabajo!$C:$C,Trab_Sectores_productivos!$C24,Trabajo!$A:$A,Trab_Sectores_productivos!$A24),2)</f>
        <v>0.06</v>
      </c>
      <c r="BM24" s="340">
        <f>ROUND(SUMIFS(Trabajo!$T:$T,Trabajo!$E:$E,Trab_Sectores_productivos!DF$1,Trabajo!$C:$C,Trab_Sectores_productivos!$C24,Trabajo!$A:$A,Trab_Sectores_productivos!$A24),2)</f>
        <v>0.1</v>
      </c>
      <c r="BN24" s="340">
        <f>ROUND(SUMIFS(Trabajo!$T:$T,Trabajo!$E:$E,Trab_Sectores_productivos!DG$1,Trabajo!$C:$C,Trab_Sectores_productivos!$C24,Trabajo!$A:$A,Trab_Sectores_productivos!$A24),2)</f>
        <v>0.01</v>
      </c>
      <c r="BO24" s="340">
        <f>ROUND(SUMIFS(Trabajo!$T:$T,Trabajo!$E:$E,Trab_Sectores_productivos!DH$1,Trabajo!$C:$C,Trab_Sectores_productivos!$C24,Trabajo!$A:$A,Trab_Sectores_productivos!$A24),2)</f>
        <v>0.02</v>
      </c>
      <c r="BP24" s="340">
        <f>ROUND(SUMIFS(Trabajo!$T:$T,Trabajo!$E:$E,Trab_Sectores_productivos!DI$1,Trabajo!$C:$C,Trab_Sectores_productivos!$C24,Trabajo!$A:$A,Trab_Sectores_productivos!$A24),2)</f>
        <v>0.02</v>
      </c>
      <c r="BQ24" s="340">
        <f>ROUND(SUMIFS(Trabajo!$T:$T,Trabajo!$E:$E,Trab_Sectores_productivos!DJ$1,Trabajo!$C:$C,Trab_Sectores_productivos!$C24,Trabajo!$A:$A,Trab_Sectores_productivos!$A24),2)</f>
        <v>0.01</v>
      </c>
      <c r="BR24" s="340">
        <f>ROUND(SUMIFS(Trabajo!$T:$T,Trabajo!$E:$E,Trab_Sectores_productivos!DK$1,Trabajo!$C:$C,Trab_Sectores_productivos!$C24,Trabajo!$A:$A,Trab_Sectores_productivos!$A24),2)</f>
        <v>0.04</v>
      </c>
      <c r="BS24" s="340">
        <f>ROUND(SUMIFS(Trabajo!$T:$T,Trabajo!$E:$E,Trab_Sectores_productivos!DL$1,Trabajo!$C:$C,Trab_Sectores_productivos!$C24,Trabajo!$A:$A,Trab_Sectores_productivos!$A24),2)</f>
        <v>0.1</v>
      </c>
      <c r="BT24" s="340">
        <f>ROUND(SUMIFS(Trabajo!$T:$T,Trabajo!$E:$E,Trab_Sectores_productivos!DM$1,Trabajo!$C:$C,Trab_Sectores_productivos!$C24,Trabajo!$A:$A,Trab_Sectores_productivos!$A24),2)</f>
        <v>0.41</v>
      </c>
      <c r="BU24" s="340">
        <f>ROUND(SUMIFS(Trabajo!$T:$T,Trabajo!$E:$E,Trab_Sectores_productivos!DN$1,Trabajo!$C:$C,Trab_Sectores_productivos!$C24,Trabajo!$A:$A,Trab_Sectores_productivos!$A24),2)</f>
        <v>0.04</v>
      </c>
      <c r="BV24" s="340">
        <f>ROUND(SUMIFS(Trabajo!$T:$T,Trabajo!$E:$E,Trab_Sectores_productivos!DO$1,Trabajo!$C:$C,Trab_Sectores_productivos!$C24,Trabajo!$A:$A,Trab_Sectores_productivos!$A24),2)</f>
        <v>0.05</v>
      </c>
      <c r="BW24" s="340">
        <f>ROUND(SUMIFS(Trabajo!$T:$T,Trabajo!$E:$E,Trab_Sectores_productivos!DP$1,Trabajo!$C:$C,Trab_Sectores_productivos!$C24,Trabajo!$A:$A,Trab_Sectores_productivos!$A24),2)</f>
        <v>0.05</v>
      </c>
      <c r="BX24" s="340">
        <f>ROUND(SUMIFS(Trabajo!$T:$T,Trabajo!$E:$E,Trab_Sectores_productivos!DQ$1,Trabajo!$C:$C,Trab_Sectores_productivos!$C24,Trabajo!$A:$A,Trab_Sectores_productivos!$A24),2)</f>
        <v>0.02</v>
      </c>
      <c r="BY24" s="340">
        <f>ROUND(SUMIFS(Trabajo!$T:$T,Trabajo!$E:$E,Trab_Sectores_productivos!DR$1,Trabajo!$C:$C,Trab_Sectores_productivos!$C24,Trabajo!$A:$A,Trab_Sectores_productivos!$A24),2)</f>
        <v>0.05</v>
      </c>
      <c r="BZ24" s="340">
        <f>ROUND(SUMIFS(Trabajo!$T:$T,Trabajo!$E:$E,Trab_Sectores_productivos!DS$1,Trabajo!$C:$C,Trab_Sectores_productivos!$C24,Trabajo!$A:$A,Trab_Sectores_productivos!$A24),2)</f>
        <v>0.01</v>
      </c>
      <c r="CA24" s="340">
        <f>ROUND(SUMIFS(Trabajo!$T:$T,Trabajo!$E:$E,Trab_Sectores_productivos!DT$1,Trabajo!$C:$C,Trab_Sectores_productivos!$C24,Trabajo!$A:$A,Trab_Sectores_productivos!$A24),2)</f>
        <v>0.01</v>
      </c>
      <c r="CB24" s="341">
        <f>ROUND(SUMIFS(Trabajo!$U:$U,Trabajo!$E:$E,Trab_Sectores_productivos!DF$1,Trabajo!$C:$C,Trab_Sectores_productivos!$C24,Trabajo!$A:$A,Trab_Sectores_productivos!$A24),2)</f>
        <v>19.27</v>
      </c>
      <c r="CC24" s="341">
        <f>ROUND(SUMIFS(Trabajo!$U:$U,Trabajo!$E:$E,Trab_Sectores_productivos!DG$1,Trabajo!$C:$C,Trab_Sectores_productivos!$C24,Trabajo!$A:$A,Trab_Sectores_productivos!$A24),2)</f>
        <v>1.29</v>
      </c>
      <c r="CD24" s="341">
        <f>ROUND(SUMIFS(Trabajo!$U:$U,Trabajo!$E:$E,Trab_Sectores_productivos!DH$1,Trabajo!$C:$C,Trab_Sectores_productivos!$C24,Trabajo!$A:$A,Trab_Sectores_productivos!$A24),2)</f>
        <v>3.78</v>
      </c>
      <c r="CE24" s="341">
        <f>ROUND(SUMIFS(Trabajo!$U:$U,Trabajo!$E:$E,Trab_Sectores_productivos!DI$1,Trabajo!$C:$C,Trab_Sectores_productivos!$C24,Trabajo!$A:$A,Trab_Sectores_productivos!$A24),2)</f>
        <v>4.38</v>
      </c>
      <c r="CF24" s="341">
        <f>ROUND(SUMIFS(Trabajo!$U:$U,Trabajo!$E:$E,Trab_Sectores_productivos!DJ$1,Trabajo!$C:$C,Trab_Sectores_productivos!$C24,Trabajo!$A:$A,Trab_Sectores_productivos!$A24),2)</f>
        <v>2.37</v>
      </c>
      <c r="CG24" s="341">
        <f>ROUND(SUMIFS(Trabajo!$U:$U,Trabajo!$E:$E,Trab_Sectores_productivos!DK$1,Trabajo!$C:$C,Trab_Sectores_productivos!$C24,Trabajo!$A:$A,Trab_Sectores_productivos!$A24),2)</f>
        <v>8.86</v>
      </c>
      <c r="CH24" s="341">
        <f>ROUND(SUMIFS(Trabajo!$U:$U,Trabajo!$E:$E,Trab_Sectores_productivos!DL$1,Trabajo!$C:$C,Trab_Sectores_productivos!$C24,Trabajo!$A:$A,Trab_Sectores_productivos!$A24),2)</f>
        <v>19.22</v>
      </c>
      <c r="CI24" s="341">
        <f>ROUND(SUMIFS(Trabajo!$U:$U,Trabajo!$E:$E,Trab_Sectores_productivos!DM$1,Trabajo!$C:$C,Trab_Sectores_productivos!$C24,Trabajo!$A:$A,Trab_Sectores_productivos!$A24),2)</f>
        <v>81.16</v>
      </c>
      <c r="CJ24" s="341">
        <f>ROUND(SUMIFS(Trabajo!$U:$U,Trabajo!$E:$E,Trab_Sectores_productivos!DN$1,Trabajo!$C:$C,Trab_Sectores_productivos!$C24,Trabajo!$A:$A,Trab_Sectores_productivos!$A24),2)</f>
        <v>7.96</v>
      </c>
      <c r="CK24" s="341">
        <f>ROUND(SUMIFS(Trabajo!$U:$U,Trabajo!$E:$E,Trab_Sectores_productivos!DO$1,Trabajo!$C:$C,Trab_Sectores_productivos!$C24,Trabajo!$A:$A,Trab_Sectores_productivos!$A24),2)</f>
        <v>9.94</v>
      </c>
      <c r="CL24" s="341">
        <f>ROUND(SUMIFS(Trabajo!$U:$U,Trabajo!$E:$E,Trab_Sectores_productivos!DP$1,Trabajo!$C:$C,Trab_Sectores_productivos!$C24,Trabajo!$A:$A,Trab_Sectores_productivos!$A24),2)</f>
        <v>10.199999999999999</v>
      </c>
      <c r="CM24" s="341">
        <f>ROUND(SUMIFS(Trabajo!$U:$U,Trabajo!$E:$E,Trab_Sectores_productivos!DQ$1,Trabajo!$C:$C,Trab_Sectores_productivos!$C24,Trabajo!$A:$A,Trab_Sectores_productivos!$A24),2)</f>
        <v>4.3600000000000003</v>
      </c>
      <c r="CN24" s="341">
        <f>ROUND(SUMIFS(Trabajo!$U:$U,Trabajo!$E:$E,Trab_Sectores_productivos!DR$1,Trabajo!$C:$C,Trab_Sectores_productivos!$C24,Trabajo!$A:$A,Trab_Sectores_productivos!$A24),2)</f>
        <v>10.25</v>
      </c>
      <c r="CO24" s="341">
        <f>ROUND(SUMIFS(Trabajo!$U:$U,Trabajo!$E:$E,Trab_Sectores_productivos!DS$1,Trabajo!$C:$C,Trab_Sectores_productivos!$C24,Trabajo!$A:$A,Trab_Sectores_productivos!$A24),2)</f>
        <v>1.27</v>
      </c>
      <c r="CP24" s="341">
        <f>ROUND(SUMIFS(Trabajo!$U:$U,Trabajo!$E:$E,Trab_Sectores_productivos!DT$1,Trabajo!$C:$C,Trab_Sectores_productivos!$C24,Trabajo!$A:$A,Trab_Sectores_productivos!$A24),2)</f>
        <v>2.08</v>
      </c>
      <c r="CQ24" s="340">
        <f>ROUND(SUMIFS(Trabajo!$V:$V,Trabajo!$E:$E,Trab_Sectores_productivos!DF$1,Trabajo!$C:$C,Trab_Sectores_productivos!$C24,Trabajo!$A:$A,Trab_Sectores_productivos!$A24),2)</f>
        <v>1.78</v>
      </c>
      <c r="CR24" s="340">
        <f>ROUND(SUMIFS(Trabajo!$V:$V,Trabajo!$E:$E,Trab_Sectores_productivos!DG$1,Trabajo!$C:$C,Trab_Sectores_productivos!$C24,Trabajo!$A:$A,Trab_Sectores_productivos!$A24),2)</f>
        <v>0.12</v>
      </c>
      <c r="CS24" s="340">
        <f>ROUND(SUMIFS(Trabajo!$V:$V,Trabajo!$E:$E,Trab_Sectores_productivos!DH$1,Trabajo!$C:$C,Trab_Sectores_productivos!$C24,Trabajo!$A:$A,Trab_Sectores_productivos!$A24),2)</f>
        <v>0.35</v>
      </c>
      <c r="CT24" s="340">
        <f>ROUND(SUMIFS(Trabajo!$V:$V,Trabajo!$E:$E,Trab_Sectores_productivos!DI$1,Trabajo!$C:$C,Trab_Sectores_productivos!$C24,Trabajo!$A:$A,Trab_Sectores_productivos!$A24),2)</f>
        <v>0.4</v>
      </c>
      <c r="CU24" s="340">
        <f>ROUND(SUMIFS(Trabajo!$V:$V,Trabajo!$E:$E,Trab_Sectores_productivos!DJ$1,Trabajo!$C:$C,Trab_Sectores_productivos!$C24,Trabajo!$A:$A,Trab_Sectores_productivos!$A24),2)</f>
        <v>0.22</v>
      </c>
      <c r="CV24" s="340">
        <f>ROUND(SUMIFS(Trabajo!$V:$V,Trabajo!$E:$E,Trab_Sectores_productivos!DK$1,Trabajo!$C:$C,Trab_Sectores_productivos!$C24,Trabajo!$A:$A,Trab_Sectores_productivos!$A24),2)</f>
        <v>0.82</v>
      </c>
      <c r="CW24" s="340">
        <f>ROUND(SUMIFS(Trabajo!$V:$V,Trabajo!$E:$E,Trab_Sectores_productivos!DL$1,Trabajo!$C:$C,Trab_Sectores_productivos!$C24,Trabajo!$A:$A,Trab_Sectores_productivos!$A24),2)</f>
        <v>1.77</v>
      </c>
      <c r="CX24" s="340">
        <f>ROUND(SUMIFS(Trabajo!$V:$V,Trabajo!$E:$E,Trab_Sectores_productivos!DM$1,Trabajo!$C:$C,Trab_Sectores_productivos!$C24,Trabajo!$A:$A,Trab_Sectores_productivos!$A24),2)</f>
        <v>7.48</v>
      </c>
      <c r="CY24" s="340">
        <f>ROUND(SUMIFS(Trabajo!$V:$V,Trabajo!$E:$E,Trab_Sectores_productivos!DN$1,Trabajo!$C:$C,Trab_Sectores_productivos!$C24,Trabajo!$A:$A,Trab_Sectores_productivos!$A24),2)</f>
        <v>0.73</v>
      </c>
      <c r="CZ24" s="340">
        <f>ROUND(SUMIFS(Trabajo!$V:$V,Trabajo!$E:$E,Trab_Sectores_productivos!DO$1,Trabajo!$C:$C,Trab_Sectores_productivos!$C24,Trabajo!$A:$A,Trab_Sectores_productivos!$A24),2)</f>
        <v>0.92</v>
      </c>
      <c r="DA24" s="340">
        <f>ROUND(SUMIFS(Trabajo!$V:$V,Trabajo!$E:$E,Trab_Sectores_productivos!DP$1,Trabajo!$C:$C,Trab_Sectores_productivos!$C24,Trabajo!$A:$A,Trab_Sectores_productivos!$A24),2)</f>
        <v>0.94</v>
      </c>
      <c r="DB24" s="340">
        <f>ROUND(SUMIFS(Trabajo!$V:$V,Trabajo!$E:$E,Trab_Sectores_productivos!DQ$1,Trabajo!$C:$C,Trab_Sectores_productivos!$C24,Trabajo!$A:$A,Trab_Sectores_productivos!$A24),2)</f>
        <v>0.4</v>
      </c>
      <c r="DC24" s="340">
        <f>ROUND(SUMIFS(Trabajo!$V:$V,Trabajo!$E:$E,Trab_Sectores_productivos!DR$1,Trabajo!$C:$C,Trab_Sectores_productivos!$C24,Trabajo!$A:$A,Trab_Sectores_productivos!$A24),2)</f>
        <v>0.95</v>
      </c>
      <c r="DD24" s="340">
        <f>ROUND(SUMIFS(Trabajo!$V:$V,Trabajo!$E:$E,Trab_Sectores_productivos!DS$1,Trabajo!$C:$C,Trab_Sectores_productivos!$C24,Trabajo!$A:$A,Trab_Sectores_productivos!$A24),2)</f>
        <v>0.12</v>
      </c>
      <c r="DE24" s="340">
        <f>ROUND(SUMIFS(Trabajo!$V:$V,Trabajo!$E:$E,Trab_Sectores_productivos!DT$1,Trabajo!$C:$C,Trab_Sectores_productivos!$C24,Trabajo!$A:$A,Trab_Sectores_productivos!$A24),2)</f>
        <v>0.19</v>
      </c>
      <c r="DF24" s="137" t="str">
        <f t="shared" ref="DF24:DT24" si="11">"['"&amp;DF1&amp;"'],"</f>
        <v>['VIII'],</v>
      </c>
      <c r="DG24" s="137" t="str">
        <f t="shared" si="11"/>
        <v>['XV'],</v>
      </c>
      <c r="DH24" s="137" t="str">
        <f t="shared" si="11"/>
        <v>['I'],</v>
      </c>
      <c r="DI24" s="137" t="str">
        <f t="shared" si="11"/>
        <v>['II'],</v>
      </c>
      <c r="DJ24" s="137" t="str">
        <f t="shared" si="11"/>
        <v>['III'],</v>
      </c>
      <c r="DK24" s="137" t="str">
        <f t="shared" si="11"/>
        <v>['IV'],</v>
      </c>
      <c r="DL24" s="137" t="str">
        <f t="shared" si="11"/>
        <v>['V'],</v>
      </c>
      <c r="DM24" s="137" t="str">
        <f t="shared" si="11"/>
        <v>['RM'],</v>
      </c>
      <c r="DN24" s="137" t="str">
        <f t="shared" si="11"/>
        <v>['VI'],</v>
      </c>
      <c r="DO24" s="137" t="str">
        <f t="shared" si="11"/>
        <v>['VII'],</v>
      </c>
      <c r="DP24" s="137" t="str">
        <f t="shared" si="11"/>
        <v>['IX'],</v>
      </c>
      <c r="DQ24" s="137" t="str">
        <f t="shared" si="11"/>
        <v>['XIV'],</v>
      </c>
      <c r="DR24" s="137" t="str">
        <f t="shared" si="11"/>
        <v>['X'],</v>
      </c>
      <c r="DS24" s="137" t="str">
        <f t="shared" si="11"/>
        <v>['XI'],</v>
      </c>
      <c r="DT24" s="137" t="str">
        <f t="shared" si="11"/>
        <v>['XII'],</v>
      </c>
    </row>
    <row r="25" spans="1:124">
      <c r="A25" s="137">
        <v>2014</v>
      </c>
      <c r="B25" s="137">
        <v>12</v>
      </c>
      <c r="C25" s="137" t="s">
        <v>130</v>
      </c>
      <c r="D25" s="137">
        <f>ROUND(SUMIFS(Trabajo!$W:$W,Trabajo!$E:$E,Trab_Sectores_productivos!DF$1,Trabajo!$C:$C,Trab_Sectores_productivos!$C25,Trabajo!$A:$A,Trab_Sectores_productivos!$A25),2)</f>
        <v>70.349999999999994</v>
      </c>
      <c r="E25" s="340">
        <f>ROUND(SUMIFS(Trabajo!$P:$P,Trabajo!$E:$E,Trab_Sectores_productivos!DF$1,Trabajo!$C:$C,Trab_Sectores_productivos!$C25,Trabajo!$A:$A,Trab_Sectores_productivos!$A25),2)</f>
        <v>25.52</v>
      </c>
      <c r="F25" s="340">
        <f>ROUND(SUMIFS(Trabajo!$P:$P,Trabajo!$E:$E,Trab_Sectores_productivos!DG$1,Trabajo!$C:$C,Trab_Sectores_productivos!$C25,Trabajo!$A:$A,Trab_Sectores_productivos!$A25),2)</f>
        <v>1.39</v>
      </c>
      <c r="G25" s="340">
        <f>ROUND(SUMIFS(Trabajo!$P:$P,Trabajo!$E:$E,Trab_Sectores_productivos!DH$1,Trabajo!$C:$C,Trab_Sectores_productivos!$C25,Trabajo!$A:$A,Trab_Sectores_productivos!$A25),2)</f>
        <v>5.61</v>
      </c>
      <c r="H25" s="340">
        <f>ROUND(SUMIFS(Trabajo!$P:$P,Trabajo!$E:$E,Trab_Sectores_productivos!DI$1,Trabajo!$C:$C,Trab_Sectores_productivos!$C25,Trabajo!$A:$A,Trab_Sectores_productivos!$A25),2)</f>
        <v>6.3</v>
      </c>
      <c r="I25" s="340">
        <f>ROUND(SUMIFS(Trabajo!$P:$P,Trabajo!$E:$E,Trab_Sectores_productivos!DJ$1,Trabajo!$C:$C,Trab_Sectores_productivos!$C25,Trabajo!$A:$A,Trab_Sectores_productivos!$A25),2)</f>
        <v>2.52</v>
      </c>
      <c r="J25" s="340">
        <f>ROUND(SUMIFS(Trabajo!$P:$P,Trabajo!$E:$E,Trab_Sectores_productivos!DK$1,Trabajo!$C:$C,Trab_Sectores_productivos!$C25,Trabajo!$A:$A,Trab_Sectores_productivos!$A25),2)</f>
        <v>10.78</v>
      </c>
      <c r="K25" s="340">
        <f>ROUND(SUMIFS(Trabajo!$P:$P,Trabajo!$E:$E,Trab_Sectores_productivos!DL$1,Trabajo!$C:$C,Trab_Sectores_productivos!$C25,Trabajo!$A:$A,Trab_Sectores_productivos!$A25),2)</f>
        <v>23.93</v>
      </c>
      <c r="L25" s="340">
        <f>ROUND(SUMIFS(Trabajo!$P:$P,Trabajo!$E:$E,Trab_Sectores_productivos!DM$1,Trabajo!$C:$C,Trab_Sectores_productivos!$C25,Trabajo!$A:$A,Trab_Sectores_productivos!$A25),2)</f>
        <v>100.86</v>
      </c>
      <c r="M25" s="340">
        <f>ROUND(SUMIFS(Trabajo!$P:$P,Trabajo!$E:$E,Trab_Sectores_productivos!DN$1,Trabajo!$C:$C,Trab_Sectores_productivos!$C25,Trabajo!$A:$A,Trab_Sectores_productivos!$A25),2)</f>
        <v>11</v>
      </c>
      <c r="N25" s="340">
        <f>ROUND(SUMIFS(Trabajo!$P:$P,Trabajo!$E:$E,Trab_Sectores_productivos!DO$1,Trabajo!$C:$C,Trab_Sectores_productivos!$C25,Trabajo!$A:$A,Trab_Sectores_productivos!$A25),2)</f>
        <v>12.68</v>
      </c>
      <c r="O25" s="340">
        <f>ROUND(SUMIFS(Trabajo!$P:$P,Trabajo!$E:$E,Trab_Sectores_productivos!DP$1,Trabajo!$C:$C,Trab_Sectores_productivos!$C25,Trabajo!$A:$A,Trab_Sectores_productivos!$A25),2)</f>
        <v>13.25</v>
      </c>
      <c r="P25" s="340">
        <f>ROUND(SUMIFS(Trabajo!$P:$P,Trabajo!$E:$E,Trab_Sectores_productivos!DQ$1,Trabajo!$C:$C,Trab_Sectores_productivos!$C25,Trabajo!$A:$A,Trab_Sectores_productivos!$A25),2)</f>
        <v>6.06</v>
      </c>
      <c r="Q25" s="340">
        <f>ROUND(SUMIFS(Trabajo!$P:$P,Trabajo!$E:$E,Trab_Sectores_productivos!DR$1,Trabajo!$C:$C,Trab_Sectores_productivos!$C25,Trabajo!$A:$A,Trab_Sectores_productivos!$A25),2)</f>
        <v>13.66</v>
      </c>
      <c r="R25" s="340">
        <f>ROUND(SUMIFS(Trabajo!$P:$P,Trabajo!$E:$E,Trab_Sectores_productivos!DS$1,Trabajo!$C:$C,Trab_Sectores_productivos!$C25,Trabajo!$A:$A,Trab_Sectores_productivos!$A25),2)</f>
        <v>1.64</v>
      </c>
      <c r="S25" s="340">
        <f>ROUND(SUMIFS(Trabajo!$P:$P,Trabajo!$E:$E,Trab_Sectores_productivos!DT$1,Trabajo!$C:$C,Trab_Sectores_productivos!$C25,Trabajo!$A:$A,Trab_Sectores_productivos!$A25),2)</f>
        <v>2.42</v>
      </c>
      <c r="T25" s="341">
        <f>ROUND(SUMIFS(Trabajo!$Q:$Q,Trabajo!$E:$E,Trab_Sectores_productivos!DF$1,Trabajo!$C:$C,Trab_Sectores_productivos!$C25,Trabajo!$A:$A,Trab_Sectores_productivos!$A25),2)</f>
        <v>12.9</v>
      </c>
      <c r="U25" s="341">
        <f>ROUND(SUMIFS(Trabajo!$Q:$Q,Trabajo!$E:$E,Trab_Sectores_productivos!DG$1,Trabajo!$C:$C,Trab_Sectores_productivos!$C25,Trabajo!$A:$A,Trab_Sectores_productivos!$A25),2)</f>
        <v>0.7</v>
      </c>
      <c r="V25" s="341">
        <f>ROUND(SUMIFS(Trabajo!$Q:$Q,Trabajo!$E:$E,Trab_Sectores_productivos!DH$1,Trabajo!$C:$C,Trab_Sectores_productivos!$C25,Trabajo!$A:$A,Trab_Sectores_productivos!$A25),2)</f>
        <v>2.84</v>
      </c>
      <c r="W25" s="341">
        <f>ROUND(SUMIFS(Trabajo!$Q:$Q,Trabajo!$E:$E,Trab_Sectores_productivos!DI$1,Trabajo!$C:$C,Trab_Sectores_productivos!$C25,Trabajo!$A:$A,Trab_Sectores_productivos!$A25),2)</f>
        <v>3.18</v>
      </c>
      <c r="X25" s="341">
        <f>ROUND(SUMIFS(Trabajo!$Q:$Q,Trabajo!$E:$E,Trab_Sectores_productivos!DJ$1,Trabajo!$C:$C,Trab_Sectores_productivos!$C25,Trabajo!$A:$A,Trab_Sectores_productivos!$A25),2)</f>
        <v>1.28</v>
      </c>
      <c r="Y25" s="341">
        <f>ROUND(SUMIFS(Trabajo!$Q:$Q,Trabajo!$E:$E,Trab_Sectores_productivos!DK$1,Trabajo!$C:$C,Trab_Sectores_productivos!$C25,Trabajo!$A:$A,Trab_Sectores_productivos!$A25),2)</f>
        <v>5.45</v>
      </c>
      <c r="Z25" s="341">
        <f>ROUND(SUMIFS(Trabajo!$Q:$Q,Trabajo!$E:$E,Trab_Sectores_productivos!DL$1,Trabajo!$C:$C,Trab_Sectores_productivos!$C25,Trabajo!$A:$A,Trab_Sectores_productivos!$A25),2)</f>
        <v>12.1</v>
      </c>
      <c r="AA25" s="341">
        <f>ROUND(SUMIFS(Trabajo!$Q:$Q,Trabajo!$E:$E,Trab_Sectores_productivos!DM$1,Trabajo!$C:$C,Trab_Sectores_productivos!$C25,Trabajo!$A:$A,Trab_Sectores_productivos!$A25),2)</f>
        <v>50.99</v>
      </c>
      <c r="AB25" s="341">
        <f>ROUND(SUMIFS(Trabajo!$Q:$Q,Trabajo!$E:$E,Trab_Sectores_productivos!DN$1,Trabajo!$C:$C,Trab_Sectores_productivos!$C25,Trabajo!$A:$A,Trab_Sectores_productivos!$A25),2)</f>
        <v>5.56</v>
      </c>
      <c r="AC25" s="341">
        <f>ROUND(SUMIFS(Trabajo!$Q:$Q,Trabajo!$E:$E,Trab_Sectores_productivos!DO$1,Trabajo!$C:$C,Trab_Sectores_productivos!$C25,Trabajo!$A:$A,Trab_Sectores_productivos!$A25),2)</f>
        <v>6.41</v>
      </c>
      <c r="AD25" s="341">
        <f>ROUND(SUMIFS(Trabajo!$Q:$Q,Trabajo!$E:$E,Trab_Sectores_productivos!DP$1,Trabajo!$C:$C,Trab_Sectores_productivos!$C25,Trabajo!$A:$A,Trab_Sectores_productivos!$A25),2)</f>
        <v>6.7</v>
      </c>
      <c r="AE25" s="341">
        <f>ROUND(SUMIFS(Trabajo!$Q:$Q,Trabajo!$E:$E,Trab_Sectores_productivos!DQ$1,Trabajo!$C:$C,Trab_Sectores_productivos!$C25,Trabajo!$A:$A,Trab_Sectores_productivos!$A25),2)</f>
        <v>3.06</v>
      </c>
      <c r="AF25" s="341">
        <f>ROUND(SUMIFS(Trabajo!$Q:$Q,Trabajo!$E:$E,Trab_Sectores_productivos!DR$1,Trabajo!$C:$C,Trab_Sectores_productivos!$C25,Trabajo!$A:$A,Trab_Sectores_productivos!$A25),2)</f>
        <v>6.9</v>
      </c>
      <c r="AG25" s="341">
        <f>ROUND(SUMIFS(Trabajo!$Q:$Q,Trabajo!$E:$E,Trab_Sectores_productivos!DS$1,Trabajo!$C:$C,Trab_Sectores_productivos!$C25,Trabajo!$A:$A,Trab_Sectores_productivos!$A25),2)</f>
        <v>0.83</v>
      </c>
      <c r="AH25" s="341">
        <f>ROUND(SUMIFS(Trabajo!$Q:$Q,Trabajo!$E:$E,Trab_Sectores_productivos!DT$1,Trabajo!$C:$C,Trab_Sectores_productivos!$C25,Trabajo!$A:$A,Trab_Sectores_productivos!$A25),2)</f>
        <v>1.22</v>
      </c>
      <c r="AI25" s="340">
        <f>ROUND(SUMIFS(Trabajo!$R:$R,Trabajo!$E:$E,Trab_Sectores_productivos!DF$1,Trabajo!$C:$C,Trab_Sectores_productivos!$C25,Trabajo!$A:$A,Trab_Sectores_productivos!$A25),2)</f>
        <v>9.8800000000000008</v>
      </c>
      <c r="AJ25" s="340">
        <f>ROUND(SUMIFS(Trabajo!$R:$R,Trabajo!$E:$E,Trab_Sectores_productivos!DG$1,Trabajo!$C:$C,Trab_Sectores_productivos!$C25,Trabajo!$A:$A,Trab_Sectores_productivos!$A25),2)</f>
        <v>0.54</v>
      </c>
      <c r="AK25" s="340">
        <f>ROUND(SUMIFS(Trabajo!$R:$R,Trabajo!$E:$E,Trab_Sectores_productivos!DH$1,Trabajo!$C:$C,Trab_Sectores_productivos!$C25,Trabajo!$A:$A,Trab_Sectores_productivos!$A25),2)</f>
        <v>2.17</v>
      </c>
      <c r="AL25" s="340">
        <f>ROUND(SUMIFS(Trabajo!$R:$R,Trabajo!$E:$E,Trab_Sectores_productivos!DI$1,Trabajo!$C:$C,Trab_Sectores_productivos!$C25,Trabajo!$A:$A,Trab_Sectores_productivos!$A25),2)</f>
        <v>2.44</v>
      </c>
      <c r="AM25" s="340">
        <f>ROUND(SUMIFS(Trabajo!$R:$R,Trabajo!$E:$E,Trab_Sectores_productivos!DJ$1,Trabajo!$C:$C,Trab_Sectores_productivos!$C25,Trabajo!$A:$A,Trab_Sectores_productivos!$A25),2)</f>
        <v>0.98</v>
      </c>
      <c r="AN25" s="340">
        <f>ROUND(SUMIFS(Trabajo!$R:$R,Trabajo!$E:$E,Trab_Sectores_productivos!DK$1,Trabajo!$C:$C,Trab_Sectores_productivos!$C25,Trabajo!$A:$A,Trab_Sectores_productivos!$A25),2)</f>
        <v>4.17</v>
      </c>
      <c r="AO25" s="340">
        <f>ROUND(SUMIFS(Trabajo!$R:$R,Trabajo!$E:$E,Trab_Sectores_productivos!DL$1,Trabajo!$C:$C,Trab_Sectores_productivos!$C25,Trabajo!$A:$A,Trab_Sectores_productivos!$A25),2)</f>
        <v>9.26</v>
      </c>
      <c r="AP25" s="340">
        <f>ROUND(SUMIFS(Trabajo!$R:$R,Trabajo!$E:$E,Trab_Sectores_productivos!DM$1,Trabajo!$C:$C,Trab_Sectores_productivos!$C25,Trabajo!$A:$A,Trab_Sectores_productivos!$A25),2)</f>
        <v>39.049999999999997</v>
      </c>
      <c r="AQ25" s="340">
        <f>ROUND(SUMIFS(Trabajo!$R:$R,Trabajo!$E:$E,Trab_Sectores_productivos!DN$1,Trabajo!$C:$C,Trab_Sectores_productivos!$C25,Trabajo!$A:$A,Trab_Sectores_productivos!$A25),2)</f>
        <v>4.26</v>
      </c>
      <c r="AR25" s="340">
        <f>ROUND(SUMIFS(Trabajo!$R:$R,Trabajo!$E:$E,Trab_Sectores_productivos!DO$1,Trabajo!$C:$C,Trab_Sectores_productivos!$C25,Trabajo!$A:$A,Trab_Sectores_productivos!$A25),2)</f>
        <v>4.91</v>
      </c>
      <c r="AS25" s="340">
        <f>ROUND(SUMIFS(Trabajo!$R:$R,Trabajo!$E:$E,Trab_Sectores_productivos!DP$1,Trabajo!$C:$C,Trab_Sectores_productivos!$C25,Trabajo!$A:$A,Trab_Sectores_productivos!$A25),2)</f>
        <v>5.13</v>
      </c>
      <c r="AT25" s="340">
        <f>ROUND(SUMIFS(Trabajo!$R:$R,Trabajo!$E:$E,Trab_Sectores_productivos!DQ$1,Trabajo!$C:$C,Trab_Sectores_productivos!$C25,Trabajo!$A:$A,Trab_Sectores_productivos!$A25),2)</f>
        <v>2.35</v>
      </c>
      <c r="AU25" s="340">
        <f>ROUND(SUMIFS(Trabajo!$R:$R,Trabajo!$E:$E,Trab_Sectores_productivos!DR$1,Trabajo!$C:$C,Trab_Sectores_productivos!$C25,Trabajo!$A:$A,Trab_Sectores_productivos!$A25),2)</f>
        <v>5.29</v>
      </c>
      <c r="AV25" s="340">
        <f>ROUND(SUMIFS(Trabajo!$R:$R,Trabajo!$E:$E,Trab_Sectores_productivos!DS$1,Trabajo!$C:$C,Trab_Sectores_productivos!$C25,Trabajo!$A:$A,Trab_Sectores_productivos!$A25),2)</f>
        <v>0.64</v>
      </c>
      <c r="AW25" s="340">
        <f>ROUND(SUMIFS(Trabajo!$R:$R,Trabajo!$E:$E,Trab_Sectores_productivos!DT$1,Trabajo!$C:$C,Trab_Sectores_productivos!$C25,Trabajo!$A:$A,Trab_Sectores_productivos!$A25),2)</f>
        <v>0.94</v>
      </c>
      <c r="AX25" s="341">
        <f>ROUND(SUMIFS(Trabajo!$S:$S,Trabajo!$E:$E,Trab_Sectores_productivos!DF$1,Trabajo!$C:$C,Trab_Sectores_productivos!$C25,Trabajo!$A:$A,Trab_Sectores_productivos!$A25),2)</f>
        <v>0.56000000000000005</v>
      </c>
      <c r="AY25" s="341">
        <f>ROUND(SUMIFS(Trabajo!$S:$S,Trabajo!$E:$E,Trab_Sectores_productivos!DG$1,Trabajo!$C:$C,Trab_Sectores_productivos!$C25,Trabajo!$A:$A,Trab_Sectores_productivos!$A25),2)</f>
        <v>0.03</v>
      </c>
      <c r="AZ25" s="341">
        <f>ROUND(SUMIFS(Trabajo!$S:$S,Trabajo!$E:$E,Trab_Sectores_productivos!DH$1,Trabajo!$C:$C,Trab_Sectores_productivos!$C25,Trabajo!$A:$A,Trab_Sectores_productivos!$A25),2)</f>
        <v>0.12</v>
      </c>
      <c r="BA25" s="341">
        <f>ROUND(SUMIFS(Trabajo!$S:$S,Trabajo!$E:$E,Trab_Sectores_productivos!DI$1,Trabajo!$C:$C,Trab_Sectores_productivos!$C25,Trabajo!$A:$A,Trab_Sectores_productivos!$A25),2)</f>
        <v>0.14000000000000001</v>
      </c>
      <c r="BB25" s="341">
        <f>ROUND(SUMIFS(Trabajo!$S:$S,Trabajo!$E:$E,Trab_Sectores_productivos!DJ$1,Trabajo!$C:$C,Trab_Sectores_productivos!$C25,Trabajo!$A:$A,Trab_Sectores_productivos!$A25),2)</f>
        <v>0.06</v>
      </c>
      <c r="BC25" s="341">
        <f>ROUND(SUMIFS(Trabajo!$S:$S,Trabajo!$E:$E,Trab_Sectores_productivos!DK$1,Trabajo!$C:$C,Trab_Sectores_productivos!$C25,Trabajo!$A:$A,Trab_Sectores_productivos!$A25),2)</f>
        <v>0.24</v>
      </c>
      <c r="BD25" s="341">
        <f>ROUND(SUMIFS(Trabajo!$S:$S,Trabajo!$E:$E,Trab_Sectores_productivos!DL$1,Trabajo!$C:$C,Trab_Sectores_productivos!$C25,Trabajo!$A:$A,Trab_Sectores_productivos!$A25),2)</f>
        <v>0.53</v>
      </c>
      <c r="BE25" s="341">
        <f>ROUND(SUMIFS(Trabajo!$S:$S,Trabajo!$E:$E,Trab_Sectores_productivos!DM$1,Trabajo!$C:$C,Trab_Sectores_productivos!$C25,Trabajo!$A:$A,Trab_Sectores_productivos!$A25),2)</f>
        <v>2.23</v>
      </c>
      <c r="BF25" s="341">
        <f>ROUND(SUMIFS(Trabajo!$S:$S,Trabajo!$E:$E,Trab_Sectores_productivos!DN$1,Trabajo!$C:$C,Trab_Sectores_productivos!$C25,Trabajo!$A:$A,Trab_Sectores_productivos!$A25),2)</f>
        <v>0.24</v>
      </c>
      <c r="BG25" s="341">
        <f>ROUND(SUMIFS(Trabajo!$S:$S,Trabajo!$E:$E,Trab_Sectores_productivos!DO$1,Trabajo!$C:$C,Trab_Sectores_productivos!$C25,Trabajo!$A:$A,Trab_Sectores_productivos!$A25),2)</f>
        <v>0.28000000000000003</v>
      </c>
      <c r="BH25" s="341">
        <f>ROUND(SUMIFS(Trabajo!$S:$S,Trabajo!$E:$E,Trab_Sectores_productivos!DP$1,Trabajo!$C:$C,Trab_Sectores_productivos!$C25,Trabajo!$A:$A,Trab_Sectores_productivos!$A25),2)</f>
        <v>0.28999999999999998</v>
      </c>
      <c r="BI25" s="341">
        <f>ROUND(SUMIFS(Trabajo!$S:$S,Trabajo!$E:$E,Trab_Sectores_productivos!DQ$1,Trabajo!$C:$C,Trab_Sectores_productivos!$C25,Trabajo!$A:$A,Trab_Sectores_productivos!$A25),2)</f>
        <v>0.13</v>
      </c>
      <c r="BJ25" s="341">
        <f>ROUND(SUMIFS(Trabajo!$S:$S,Trabajo!$E:$E,Trab_Sectores_productivos!DR$1,Trabajo!$C:$C,Trab_Sectores_productivos!$C25,Trabajo!$A:$A,Trab_Sectores_productivos!$A25),2)</f>
        <v>0.3</v>
      </c>
      <c r="BK25" s="341">
        <f>ROUND(SUMIFS(Trabajo!$S:$S,Trabajo!$E:$E,Trab_Sectores_productivos!DS$1,Trabajo!$C:$C,Trab_Sectores_productivos!$C25,Trabajo!$A:$A,Trab_Sectores_productivos!$A25),2)</f>
        <v>0.04</v>
      </c>
      <c r="BL25" s="341">
        <f>ROUND(SUMIFS(Trabajo!$S:$S,Trabajo!$E:$E,Trab_Sectores_productivos!DT$1,Trabajo!$C:$C,Trab_Sectores_productivos!$C25,Trabajo!$A:$A,Trab_Sectores_productivos!$A25),2)</f>
        <v>0.05</v>
      </c>
      <c r="BM25" s="340">
        <f>ROUND(SUMIFS(Trabajo!$T:$T,Trabajo!$E:$E,Trab_Sectores_productivos!DF$1,Trabajo!$C:$C,Trab_Sectores_productivos!$C25,Trabajo!$A:$A,Trab_Sectores_productivos!$A25),2)</f>
        <v>0.1</v>
      </c>
      <c r="BN25" s="340">
        <f>ROUND(SUMIFS(Trabajo!$T:$T,Trabajo!$E:$E,Trab_Sectores_productivos!DG$1,Trabajo!$C:$C,Trab_Sectores_productivos!$C25,Trabajo!$A:$A,Trab_Sectores_productivos!$A25),2)</f>
        <v>0.01</v>
      </c>
      <c r="BO25" s="340">
        <f>ROUND(SUMIFS(Trabajo!$T:$T,Trabajo!$E:$E,Trab_Sectores_productivos!DH$1,Trabajo!$C:$C,Trab_Sectores_productivos!$C25,Trabajo!$A:$A,Trab_Sectores_productivos!$A25),2)</f>
        <v>0.02</v>
      </c>
      <c r="BP25" s="340">
        <f>ROUND(SUMIFS(Trabajo!$T:$T,Trabajo!$E:$E,Trab_Sectores_productivos!DI$1,Trabajo!$C:$C,Trab_Sectores_productivos!$C25,Trabajo!$A:$A,Trab_Sectores_productivos!$A25),2)</f>
        <v>0.02</v>
      </c>
      <c r="BQ25" s="340">
        <f>ROUND(SUMIFS(Trabajo!$T:$T,Trabajo!$E:$E,Trab_Sectores_productivos!DJ$1,Trabajo!$C:$C,Trab_Sectores_productivos!$C25,Trabajo!$A:$A,Trab_Sectores_productivos!$A25),2)</f>
        <v>0.01</v>
      </c>
      <c r="BR25" s="340">
        <f>ROUND(SUMIFS(Trabajo!$T:$T,Trabajo!$E:$E,Trab_Sectores_productivos!DK$1,Trabajo!$C:$C,Trab_Sectores_productivos!$C25,Trabajo!$A:$A,Trab_Sectores_productivos!$A25),2)</f>
        <v>0.04</v>
      </c>
      <c r="BS25" s="340">
        <f>ROUND(SUMIFS(Trabajo!$T:$T,Trabajo!$E:$E,Trab_Sectores_productivos!DL$1,Trabajo!$C:$C,Trab_Sectores_productivos!$C25,Trabajo!$A:$A,Trab_Sectores_productivos!$A25),2)</f>
        <v>0.09</v>
      </c>
      <c r="BT25" s="340">
        <f>ROUND(SUMIFS(Trabajo!$T:$T,Trabajo!$E:$E,Trab_Sectores_productivos!DM$1,Trabajo!$C:$C,Trab_Sectores_productivos!$C25,Trabajo!$A:$A,Trab_Sectores_productivos!$A25),2)</f>
        <v>0.39</v>
      </c>
      <c r="BU25" s="340">
        <f>ROUND(SUMIFS(Trabajo!$T:$T,Trabajo!$E:$E,Trab_Sectores_productivos!DN$1,Trabajo!$C:$C,Trab_Sectores_productivos!$C25,Trabajo!$A:$A,Trab_Sectores_productivos!$A25),2)</f>
        <v>0.04</v>
      </c>
      <c r="BV25" s="340">
        <f>ROUND(SUMIFS(Trabajo!$T:$T,Trabajo!$E:$E,Trab_Sectores_productivos!DO$1,Trabajo!$C:$C,Trab_Sectores_productivos!$C25,Trabajo!$A:$A,Trab_Sectores_productivos!$A25),2)</f>
        <v>0.05</v>
      </c>
      <c r="BW25" s="340">
        <f>ROUND(SUMIFS(Trabajo!$T:$T,Trabajo!$E:$E,Trab_Sectores_productivos!DP$1,Trabajo!$C:$C,Trab_Sectores_productivos!$C25,Trabajo!$A:$A,Trab_Sectores_productivos!$A25),2)</f>
        <v>0.05</v>
      </c>
      <c r="BX25" s="340">
        <f>ROUND(SUMIFS(Trabajo!$T:$T,Trabajo!$E:$E,Trab_Sectores_productivos!DQ$1,Trabajo!$C:$C,Trab_Sectores_productivos!$C25,Trabajo!$A:$A,Trab_Sectores_productivos!$A25),2)</f>
        <v>0.02</v>
      </c>
      <c r="BY25" s="340">
        <f>ROUND(SUMIFS(Trabajo!$T:$T,Trabajo!$E:$E,Trab_Sectores_productivos!DR$1,Trabajo!$C:$C,Trab_Sectores_productivos!$C25,Trabajo!$A:$A,Trab_Sectores_productivos!$A25),2)</f>
        <v>0.05</v>
      </c>
      <c r="BZ25" s="340">
        <f>ROUND(SUMIFS(Trabajo!$T:$T,Trabajo!$E:$E,Trab_Sectores_productivos!DS$1,Trabajo!$C:$C,Trab_Sectores_productivos!$C25,Trabajo!$A:$A,Trab_Sectores_productivos!$A25),2)</f>
        <v>0.01</v>
      </c>
      <c r="CA25" s="340">
        <f>ROUND(SUMIFS(Trabajo!$T:$T,Trabajo!$E:$E,Trab_Sectores_productivos!DT$1,Trabajo!$C:$C,Trab_Sectores_productivos!$C25,Trabajo!$A:$A,Trab_Sectores_productivos!$A25),2)</f>
        <v>0.01</v>
      </c>
      <c r="CB25" s="341">
        <f>ROUND(SUMIFS(Trabajo!$U:$U,Trabajo!$E:$E,Trab_Sectores_productivos!DF$1,Trabajo!$C:$C,Trab_Sectores_productivos!$C25,Trabajo!$A:$A,Trab_Sectores_productivos!$A25),2)</f>
        <v>19.579999999999998</v>
      </c>
      <c r="CC25" s="341">
        <f>ROUND(SUMIFS(Trabajo!$U:$U,Trabajo!$E:$E,Trab_Sectores_productivos!DG$1,Trabajo!$C:$C,Trab_Sectores_productivos!$C25,Trabajo!$A:$A,Trab_Sectores_productivos!$A25),2)</f>
        <v>1.07</v>
      </c>
      <c r="CD25" s="341">
        <f>ROUND(SUMIFS(Trabajo!$U:$U,Trabajo!$E:$E,Trab_Sectores_productivos!DH$1,Trabajo!$C:$C,Trab_Sectores_productivos!$C25,Trabajo!$A:$A,Trab_Sectores_productivos!$A25),2)</f>
        <v>4.3</v>
      </c>
      <c r="CE25" s="341">
        <f>ROUND(SUMIFS(Trabajo!$U:$U,Trabajo!$E:$E,Trab_Sectores_productivos!DI$1,Trabajo!$C:$C,Trab_Sectores_productivos!$C25,Trabajo!$A:$A,Trab_Sectores_productivos!$A25),2)</f>
        <v>4.83</v>
      </c>
      <c r="CF25" s="341">
        <f>ROUND(SUMIFS(Trabajo!$U:$U,Trabajo!$E:$E,Trab_Sectores_productivos!DJ$1,Trabajo!$C:$C,Trab_Sectores_productivos!$C25,Trabajo!$A:$A,Trab_Sectores_productivos!$A25),2)</f>
        <v>1.94</v>
      </c>
      <c r="CG25" s="341">
        <f>ROUND(SUMIFS(Trabajo!$U:$U,Trabajo!$E:$E,Trab_Sectores_productivos!DK$1,Trabajo!$C:$C,Trab_Sectores_productivos!$C25,Trabajo!$A:$A,Trab_Sectores_productivos!$A25),2)</f>
        <v>8.27</v>
      </c>
      <c r="CH25" s="341">
        <f>ROUND(SUMIFS(Trabajo!$U:$U,Trabajo!$E:$E,Trab_Sectores_productivos!DL$1,Trabajo!$C:$C,Trab_Sectores_productivos!$C25,Trabajo!$A:$A,Trab_Sectores_productivos!$A25),2)</f>
        <v>18.36</v>
      </c>
      <c r="CI25" s="341">
        <f>ROUND(SUMIFS(Trabajo!$U:$U,Trabajo!$E:$E,Trab_Sectores_productivos!DM$1,Trabajo!$C:$C,Trab_Sectores_productivos!$C25,Trabajo!$A:$A,Trab_Sectores_productivos!$A25),2)</f>
        <v>77.38</v>
      </c>
      <c r="CJ25" s="341">
        <f>ROUND(SUMIFS(Trabajo!$U:$U,Trabajo!$E:$E,Trab_Sectores_productivos!DN$1,Trabajo!$C:$C,Trab_Sectores_productivos!$C25,Trabajo!$A:$A,Trab_Sectores_productivos!$A25),2)</f>
        <v>8.44</v>
      </c>
      <c r="CK25" s="341">
        <f>ROUND(SUMIFS(Trabajo!$U:$U,Trabajo!$E:$E,Trab_Sectores_productivos!DO$1,Trabajo!$C:$C,Trab_Sectores_productivos!$C25,Trabajo!$A:$A,Trab_Sectores_productivos!$A25),2)</f>
        <v>9.73</v>
      </c>
      <c r="CL25" s="341">
        <f>ROUND(SUMIFS(Trabajo!$U:$U,Trabajo!$E:$E,Trab_Sectores_productivos!DP$1,Trabajo!$C:$C,Trab_Sectores_productivos!$C25,Trabajo!$A:$A,Trab_Sectores_productivos!$A25),2)</f>
        <v>10.17</v>
      </c>
      <c r="CM25" s="341">
        <f>ROUND(SUMIFS(Trabajo!$U:$U,Trabajo!$E:$E,Trab_Sectores_productivos!DQ$1,Trabajo!$C:$C,Trab_Sectores_productivos!$C25,Trabajo!$A:$A,Trab_Sectores_productivos!$A25),2)</f>
        <v>4.6500000000000004</v>
      </c>
      <c r="CN25" s="341">
        <f>ROUND(SUMIFS(Trabajo!$U:$U,Trabajo!$E:$E,Trab_Sectores_productivos!DR$1,Trabajo!$C:$C,Trab_Sectores_productivos!$C25,Trabajo!$A:$A,Trab_Sectores_productivos!$A25),2)</f>
        <v>10.48</v>
      </c>
      <c r="CO25" s="341">
        <f>ROUND(SUMIFS(Trabajo!$U:$U,Trabajo!$E:$E,Trab_Sectores_productivos!DS$1,Trabajo!$C:$C,Trab_Sectores_productivos!$C25,Trabajo!$A:$A,Trab_Sectores_productivos!$A25),2)</f>
        <v>1.26</v>
      </c>
      <c r="CP25" s="341">
        <f>ROUND(SUMIFS(Trabajo!$U:$U,Trabajo!$E:$E,Trab_Sectores_productivos!DT$1,Trabajo!$C:$C,Trab_Sectores_productivos!$C25,Trabajo!$A:$A,Trab_Sectores_productivos!$A25),2)</f>
        <v>1.85</v>
      </c>
      <c r="CQ25" s="340">
        <f>ROUND(SUMIFS(Trabajo!$V:$V,Trabajo!$E:$E,Trab_Sectores_productivos!DF$1,Trabajo!$C:$C,Trab_Sectores_productivos!$C25,Trabajo!$A:$A,Trab_Sectores_productivos!$A25),2)</f>
        <v>1.81</v>
      </c>
      <c r="CR25" s="340">
        <f>ROUND(SUMIFS(Trabajo!$V:$V,Trabajo!$E:$E,Trab_Sectores_productivos!DG$1,Trabajo!$C:$C,Trab_Sectores_productivos!$C25,Trabajo!$A:$A,Trab_Sectores_productivos!$A25),2)</f>
        <v>0.1</v>
      </c>
      <c r="CS25" s="340">
        <f>ROUND(SUMIFS(Trabajo!$V:$V,Trabajo!$E:$E,Trab_Sectores_productivos!DH$1,Trabajo!$C:$C,Trab_Sectores_productivos!$C25,Trabajo!$A:$A,Trab_Sectores_productivos!$A25),2)</f>
        <v>0.4</v>
      </c>
      <c r="CT25" s="340">
        <f>ROUND(SUMIFS(Trabajo!$V:$V,Trabajo!$E:$E,Trab_Sectores_productivos!DI$1,Trabajo!$C:$C,Trab_Sectores_productivos!$C25,Trabajo!$A:$A,Trab_Sectores_productivos!$A25),2)</f>
        <v>0.45</v>
      </c>
      <c r="CU25" s="340">
        <f>ROUND(SUMIFS(Trabajo!$V:$V,Trabajo!$E:$E,Trab_Sectores_productivos!DJ$1,Trabajo!$C:$C,Trab_Sectores_productivos!$C25,Trabajo!$A:$A,Trab_Sectores_productivos!$A25),2)</f>
        <v>0.18</v>
      </c>
      <c r="CV25" s="340">
        <f>ROUND(SUMIFS(Trabajo!$V:$V,Trabajo!$E:$E,Trab_Sectores_productivos!DK$1,Trabajo!$C:$C,Trab_Sectores_productivos!$C25,Trabajo!$A:$A,Trab_Sectores_productivos!$A25),2)</f>
        <v>0.76</v>
      </c>
      <c r="CW25" s="340">
        <f>ROUND(SUMIFS(Trabajo!$V:$V,Trabajo!$E:$E,Trab_Sectores_productivos!DL$1,Trabajo!$C:$C,Trab_Sectores_productivos!$C25,Trabajo!$A:$A,Trab_Sectores_productivos!$A25),2)</f>
        <v>1.69</v>
      </c>
      <c r="CX25" s="340">
        <f>ROUND(SUMIFS(Trabajo!$V:$V,Trabajo!$E:$E,Trab_Sectores_productivos!DM$1,Trabajo!$C:$C,Trab_Sectores_productivos!$C25,Trabajo!$A:$A,Trab_Sectores_productivos!$A25),2)</f>
        <v>7.14</v>
      </c>
      <c r="CY25" s="340">
        <f>ROUND(SUMIFS(Trabajo!$V:$V,Trabajo!$E:$E,Trab_Sectores_productivos!DN$1,Trabajo!$C:$C,Trab_Sectores_productivos!$C25,Trabajo!$A:$A,Trab_Sectores_productivos!$A25),2)</f>
        <v>0.78</v>
      </c>
      <c r="CZ25" s="340">
        <f>ROUND(SUMIFS(Trabajo!$V:$V,Trabajo!$E:$E,Trab_Sectores_productivos!DO$1,Trabajo!$C:$C,Trab_Sectores_productivos!$C25,Trabajo!$A:$A,Trab_Sectores_productivos!$A25),2)</f>
        <v>0.9</v>
      </c>
      <c r="DA25" s="340">
        <f>ROUND(SUMIFS(Trabajo!$V:$V,Trabajo!$E:$E,Trab_Sectores_productivos!DP$1,Trabajo!$C:$C,Trab_Sectores_productivos!$C25,Trabajo!$A:$A,Trab_Sectores_productivos!$A25),2)</f>
        <v>0.94</v>
      </c>
      <c r="DB25" s="340">
        <f>ROUND(SUMIFS(Trabajo!$V:$V,Trabajo!$E:$E,Trab_Sectores_productivos!DQ$1,Trabajo!$C:$C,Trab_Sectores_productivos!$C25,Trabajo!$A:$A,Trab_Sectores_productivos!$A25),2)</f>
        <v>0.43</v>
      </c>
      <c r="DC25" s="340">
        <f>ROUND(SUMIFS(Trabajo!$V:$V,Trabajo!$E:$E,Trab_Sectores_productivos!DR$1,Trabajo!$C:$C,Trab_Sectores_productivos!$C25,Trabajo!$A:$A,Trab_Sectores_productivos!$A25),2)</f>
        <v>0.97</v>
      </c>
      <c r="DD25" s="340">
        <f>ROUND(SUMIFS(Trabajo!$V:$V,Trabajo!$E:$E,Trab_Sectores_productivos!DS$1,Trabajo!$C:$C,Trab_Sectores_productivos!$C25,Trabajo!$A:$A,Trab_Sectores_productivos!$A25),2)</f>
        <v>0.12</v>
      </c>
      <c r="DE25" s="340">
        <f>ROUND(SUMIFS(Trabajo!$V:$V,Trabajo!$E:$E,Trab_Sectores_productivos!DT$1,Trabajo!$C:$C,Trab_Sectores_productivos!$C25,Trabajo!$A:$A,Trab_Sectores_productivos!$A25),2)</f>
        <v>0.17</v>
      </c>
      <c r="DF25" s="137" t="str">
        <f t="shared" ref="DF25:DT25" si="12">"'"&amp;DF1&amp;"',"</f>
        <v>'VIII',</v>
      </c>
      <c r="DG25" s="137" t="str">
        <f t="shared" si="12"/>
        <v>'XV',</v>
      </c>
      <c r="DH25" s="137" t="str">
        <f t="shared" si="12"/>
        <v>'I',</v>
      </c>
      <c r="DI25" s="137" t="str">
        <f t="shared" si="12"/>
        <v>'II',</v>
      </c>
      <c r="DJ25" s="137" t="str">
        <f t="shared" si="12"/>
        <v>'III',</v>
      </c>
      <c r="DK25" s="137" t="str">
        <f t="shared" si="12"/>
        <v>'IV',</v>
      </c>
      <c r="DL25" s="137" t="str">
        <f t="shared" si="12"/>
        <v>'V',</v>
      </c>
      <c r="DM25" s="137" t="str">
        <f t="shared" si="12"/>
        <v>'RM',</v>
      </c>
      <c r="DN25" s="137" t="str">
        <f t="shared" si="12"/>
        <v>'VI',</v>
      </c>
      <c r="DO25" s="137" t="str">
        <f t="shared" si="12"/>
        <v>'VII',</v>
      </c>
      <c r="DP25" s="137" t="str">
        <f t="shared" si="12"/>
        <v>'IX',</v>
      </c>
      <c r="DQ25" s="137" t="str">
        <f t="shared" si="12"/>
        <v>'XIV',</v>
      </c>
      <c r="DR25" s="137" t="str">
        <f t="shared" si="12"/>
        <v>'X',</v>
      </c>
      <c r="DS25" s="137" t="str">
        <f t="shared" si="12"/>
        <v>'XI',</v>
      </c>
      <c r="DT25" s="137" t="str">
        <f t="shared" si="12"/>
        <v>'XII',</v>
      </c>
    </row>
    <row r="26" spans="1:124">
      <c r="A26" s="137">
        <v>2015</v>
      </c>
      <c r="B26" s="137">
        <v>1</v>
      </c>
      <c r="C26" s="137" t="s">
        <v>119</v>
      </c>
      <c r="D26" s="137">
        <f>ROUND(SUMIFS(Trabajo!$W:$W,Trabajo!$E:$E,Trab_Sectores_productivos!DF$1,Trabajo!$C:$C,Trab_Sectores_productivos!$C26,Trabajo!$A:$A,Trab_Sectores_productivos!$A26),2)</f>
        <v>68.39</v>
      </c>
      <c r="E26" s="340">
        <f>ROUND(SUMIFS(Trabajo!$P:$P,Trabajo!$E:$E,Trab_Sectores_productivos!DF$1,Trabajo!$C:$C,Trab_Sectores_productivos!$C26,Trabajo!$A:$A,Trab_Sectores_productivos!$A26),2)</f>
        <v>24.1</v>
      </c>
      <c r="F26" s="340">
        <f>ROUND(SUMIFS(Trabajo!$P:$P,Trabajo!$E:$E,Trab_Sectores_productivos!DG$1,Trabajo!$C:$C,Trab_Sectores_productivos!$C26,Trabajo!$A:$A,Trab_Sectores_productivos!$A26),2)</f>
        <v>1.43</v>
      </c>
      <c r="G26" s="340">
        <f>ROUND(SUMIFS(Trabajo!$P:$P,Trabajo!$E:$E,Trab_Sectores_productivos!DH$1,Trabajo!$C:$C,Trab_Sectores_productivos!$C26,Trabajo!$A:$A,Trab_Sectores_productivos!$A26),2)</f>
        <v>5.24</v>
      </c>
      <c r="H26" s="340">
        <f>ROUND(SUMIFS(Trabajo!$P:$P,Trabajo!$E:$E,Trab_Sectores_productivos!DI$1,Trabajo!$C:$C,Trab_Sectores_productivos!$C26,Trabajo!$A:$A,Trab_Sectores_productivos!$A26),2)</f>
        <v>5.35</v>
      </c>
      <c r="I26" s="340">
        <f>ROUND(SUMIFS(Trabajo!$P:$P,Trabajo!$E:$E,Trab_Sectores_productivos!DJ$1,Trabajo!$C:$C,Trab_Sectores_productivos!$C26,Trabajo!$A:$A,Trab_Sectores_productivos!$A26),2)</f>
        <v>2.5099999999999998</v>
      </c>
      <c r="J26" s="340">
        <f>ROUND(SUMIFS(Trabajo!$P:$P,Trabajo!$E:$E,Trab_Sectores_productivos!DK$1,Trabajo!$C:$C,Trab_Sectores_productivos!$C26,Trabajo!$A:$A,Trab_Sectores_productivos!$A26),2)</f>
        <v>11.04</v>
      </c>
      <c r="K26" s="340">
        <f>ROUND(SUMIFS(Trabajo!$P:$P,Trabajo!$E:$E,Trab_Sectores_productivos!DL$1,Trabajo!$C:$C,Trab_Sectores_productivos!$C26,Trabajo!$A:$A,Trab_Sectores_productivos!$A26),2)</f>
        <v>22.67</v>
      </c>
      <c r="L26" s="340">
        <f>ROUND(SUMIFS(Trabajo!$P:$P,Trabajo!$E:$E,Trab_Sectores_productivos!DM$1,Trabajo!$C:$C,Trab_Sectores_productivos!$C26,Trabajo!$A:$A,Trab_Sectores_productivos!$A26),2)</f>
        <v>96.91</v>
      </c>
      <c r="M26" s="340">
        <f>ROUND(SUMIFS(Trabajo!$P:$P,Trabajo!$E:$E,Trab_Sectores_productivos!DN$1,Trabajo!$C:$C,Trab_Sectores_productivos!$C26,Trabajo!$A:$A,Trab_Sectores_productivos!$A26),2)</f>
        <v>10.48</v>
      </c>
      <c r="N26" s="340">
        <f>ROUND(SUMIFS(Trabajo!$P:$P,Trabajo!$E:$E,Trab_Sectores_productivos!DO$1,Trabajo!$C:$C,Trab_Sectores_productivos!$C26,Trabajo!$A:$A,Trab_Sectores_productivos!$A26),2)</f>
        <v>12.33</v>
      </c>
      <c r="O26" s="340">
        <f>ROUND(SUMIFS(Trabajo!$P:$P,Trabajo!$E:$E,Trab_Sectores_productivos!DP$1,Trabajo!$C:$C,Trab_Sectores_productivos!$C26,Trabajo!$A:$A,Trab_Sectores_productivos!$A26),2)</f>
        <v>11.82</v>
      </c>
      <c r="P26" s="340">
        <f>ROUND(SUMIFS(Trabajo!$P:$P,Trabajo!$E:$E,Trab_Sectores_productivos!DQ$1,Trabajo!$C:$C,Trab_Sectores_productivos!$C26,Trabajo!$A:$A,Trab_Sectores_productivos!$A26),2)</f>
        <v>5.79</v>
      </c>
      <c r="Q26" s="340">
        <f>ROUND(SUMIFS(Trabajo!$P:$P,Trabajo!$E:$E,Trab_Sectores_productivos!DR$1,Trabajo!$C:$C,Trab_Sectores_productivos!$C26,Trabajo!$A:$A,Trab_Sectores_productivos!$A26),2)</f>
        <v>13.7</v>
      </c>
      <c r="R26" s="340">
        <f>ROUND(SUMIFS(Trabajo!$P:$P,Trabajo!$E:$E,Trab_Sectores_productivos!DS$1,Trabajo!$C:$C,Trab_Sectores_productivos!$C26,Trabajo!$A:$A,Trab_Sectores_productivos!$A26),2)</f>
        <v>1.81</v>
      </c>
      <c r="S26" s="340">
        <f>ROUND(SUMIFS(Trabajo!$P:$P,Trabajo!$E:$E,Trab_Sectores_productivos!DT$1,Trabajo!$C:$C,Trab_Sectores_productivos!$C26,Trabajo!$A:$A,Trab_Sectores_productivos!$A26),2)</f>
        <v>2.11</v>
      </c>
      <c r="T26" s="341">
        <f>ROUND(SUMIFS(Trabajo!$Q:$Q,Trabajo!$E:$E,Trab_Sectores_productivos!DF$1,Trabajo!$C:$C,Trab_Sectores_productivos!$C26,Trabajo!$A:$A,Trab_Sectores_productivos!$A26),2)</f>
        <v>12.15</v>
      </c>
      <c r="U26" s="341">
        <f>ROUND(SUMIFS(Trabajo!$Q:$Q,Trabajo!$E:$E,Trab_Sectores_productivos!DG$1,Trabajo!$C:$C,Trab_Sectores_productivos!$C26,Trabajo!$A:$A,Trab_Sectores_productivos!$A26),2)</f>
        <v>0.72</v>
      </c>
      <c r="V26" s="341">
        <f>ROUND(SUMIFS(Trabajo!$Q:$Q,Trabajo!$E:$E,Trab_Sectores_productivos!DH$1,Trabajo!$C:$C,Trab_Sectores_productivos!$C26,Trabajo!$A:$A,Trab_Sectores_productivos!$A26),2)</f>
        <v>2.64</v>
      </c>
      <c r="W26" s="341">
        <f>ROUND(SUMIFS(Trabajo!$Q:$Q,Trabajo!$E:$E,Trab_Sectores_productivos!DI$1,Trabajo!$C:$C,Trab_Sectores_productivos!$C26,Trabajo!$A:$A,Trab_Sectores_productivos!$A26),2)</f>
        <v>2.7</v>
      </c>
      <c r="X26" s="341">
        <f>ROUND(SUMIFS(Trabajo!$Q:$Q,Trabajo!$E:$E,Trab_Sectores_productivos!DJ$1,Trabajo!$C:$C,Trab_Sectores_productivos!$C26,Trabajo!$A:$A,Trab_Sectores_productivos!$A26),2)</f>
        <v>1.27</v>
      </c>
      <c r="Y26" s="341">
        <f>ROUND(SUMIFS(Trabajo!$Q:$Q,Trabajo!$E:$E,Trab_Sectores_productivos!DK$1,Trabajo!$C:$C,Trab_Sectores_productivos!$C26,Trabajo!$A:$A,Trab_Sectores_productivos!$A26),2)</f>
        <v>5.56</v>
      </c>
      <c r="Z26" s="341">
        <f>ROUND(SUMIFS(Trabajo!$Q:$Q,Trabajo!$E:$E,Trab_Sectores_productivos!DL$1,Trabajo!$C:$C,Trab_Sectores_productivos!$C26,Trabajo!$A:$A,Trab_Sectores_productivos!$A26),2)</f>
        <v>11.43</v>
      </c>
      <c r="AA26" s="341">
        <f>ROUND(SUMIFS(Trabajo!$Q:$Q,Trabajo!$E:$E,Trab_Sectores_productivos!DM$1,Trabajo!$C:$C,Trab_Sectores_productivos!$C26,Trabajo!$A:$A,Trab_Sectores_productivos!$A26),2)</f>
        <v>48.84</v>
      </c>
      <c r="AB26" s="341">
        <f>ROUND(SUMIFS(Trabajo!$Q:$Q,Trabajo!$E:$E,Trab_Sectores_productivos!DN$1,Trabajo!$C:$C,Trab_Sectores_productivos!$C26,Trabajo!$A:$A,Trab_Sectores_productivos!$A26),2)</f>
        <v>5.28</v>
      </c>
      <c r="AC26" s="341">
        <f>ROUND(SUMIFS(Trabajo!$Q:$Q,Trabajo!$E:$E,Trab_Sectores_productivos!DO$1,Trabajo!$C:$C,Trab_Sectores_productivos!$C26,Trabajo!$A:$A,Trab_Sectores_productivos!$A26),2)</f>
        <v>6.22</v>
      </c>
      <c r="AD26" s="341">
        <f>ROUND(SUMIFS(Trabajo!$Q:$Q,Trabajo!$E:$E,Trab_Sectores_productivos!DP$1,Trabajo!$C:$C,Trab_Sectores_productivos!$C26,Trabajo!$A:$A,Trab_Sectores_productivos!$A26),2)</f>
        <v>5.96</v>
      </c>
      <c r="AE26" s="341">
        <f>ROUND(SUMIFS(Trabajo!$Q:$Q,Trabajo!$E:$E,Trab_Sectores_productivos!DQ$1,Trabajo!$C:$C,Trab_Sectores_productivos!$C26,Trabajo!$A:$A,Trab_Sectores_productivos!$A26),2)</f>
        <v>2.92</v>
      </c>
      <c r="AF26" s="341">
        <f>ROUND(SUMIFS(Trabajo!$Q:$Q,Trabajo!$E:$E,Trab_Sectores_productivos!DR$1,Trabajo!$C:$C,Trab_Sectores_productivos!$C26,Trabajo!$A:$A,Trab_Sectores_productivos!$A26),2)</f>
        <v>6.9</v>
      </c>
      <c r="AG26" s="341">
        <f>ROUND(SUMIFS(Trabajo!$Q:$Q,Trabajo!$E:$E,Trab_Sectores_productivos!DS$1,Trabajo!$C:$C,Trab_Sectores_productivos!$C26,Trabajo!$A:$A,Trab_Sectores_productivos!$A26),2)</f>
        <v>0.91</v>
      </c>
      <c r="AH26" s="341">
        <f>ROUND(SUMIFS(Trabajo!$Q:$Q,Trabajo!$E:$E,Trab_Sectores_productivos!DT$1,Trabajo!$C:$C,Trab_Sectores_productivos!$C26,Trabajo!$A:$A,Trab_Sectores_productivos!$A26),2)</f>
        <v>1.06</v>
      </c>
      <c r="AI26" s="340">
        <f>ROUND(SUMIFS(Trabajo!$R:$R,Trabajo!$E:$E,Trab_Sectores_productivos!DF$1,Trabajo!$C:$C,Trab_Sectores_productivos!$C26,Trabajo!$A:$A,Trab_Sectores_productivos!$A26),2)</f>
        <v>9.39</v>
      </c>
      <c r="AJ26" s="340">
        <f>ROUND(SUMIFS(Trabajo!$R:$R,Trabajo!$E:$E,Trab_Sectores_productivos!DG$1,Trabajo!$C:$C,Trab_Sectores_productivos!$C26,Trabajo!$A:$A,Trab_Sectores_productivos!$A26),2)</f>
        <v>0.56000000000000005</v>
      </c>
      <c r="AK26" s="340">
        <f>ROUND(SUMIFS(Trabajo!$R:$R,Trabajo!$E:$E,Trab_Sectores_productivos!DH$1,Trabajo!$C:$C,Trab_Sectores_productivos!$C26,Trabajo!$A:$A,Trab_Sectores_productivos!$A26),2)</f>
        <v>2.04</v>
      </c>
      <c r="AL26" s="340">
        <f>ROUND(SUMIFS(Trabajo!$R:$R,Trabajo!$E:$E,Trab_Sectores_productivos!DI$1,Trabajo!$C:$C,Trab_Sectores_productivos!$C26,Trabajo!$A:$A,Trab_Sectores_productivos!$A26),2)</f>
        <v>2.09</v>
      </c>
      <c r="AM26" s="340">
        <f>ROUND(SUMIFS(Trabajo!$R:$R,Trabajo!$E:$E,Trab_Sectores_productivos!DJ$1,Trabajo!$C:$C,Trab_Sectores_productivos!$C26,Trabajo!$A:$A,Trab_Sectores_productivos!$A26),2)</f>
        <v>0.98</v>
      </c>
      <c r="AN26" s="340">
        <f>ROUND(SUMIFS(Trabajo!$R:$R,Trabajo!$E:$E,Trab_Sectores_productivos!DK$1,Trabajo!$C:$C,Trab_Sectores_productivos!$C26,Trabajo!$A:$A,Trab_Sectores_productivos!$A26),2)</f>
        <v>4.3</v>
      </c>
      <c r="AO26" s="340">
        <f>ROUND(SUMIFS(Trabajo!$R:$R,Trabajo!$E:$E,Trab_Sectores_productivos!DL$1,Trabajo!$C:$C,Trab_Sectores_productivos!$C26,Trabajo!$A:$A,Trab_Sectores_productivos!$A26),2)</f>
        <v>8.83</v>
      </c>
      <c r="AP26" s="340">
        <f>ROUND(SUMIFS(Trabajo!$R:$R,Trabajo!$E:$E,Trab_Sectores_productivos!DM$1,Trabajo!$C:$C,Trab_Sectores_productivos!$C26,Trabajo!$A:$A,Trab_Sectores_productivos!$A26),2)</f>
        <v>37.76</v>
      </c>
      <c r="AQ26" s="340">
        <f>ROUND(SUMIFS(Trabajo!$R:$R,Trabajo!$E:$E,Trab_Sectores_productivos!DN$1,Trabajo!$C:$C,Trab_Sectores_productivos!$C26,Trabajo!$A:$A,Trab_Sectores_productivos!$A26),2)</f>
        <v>4.08</v>
      </c>
      <c r="AR26" s="340">
        <f>ROUND(SUMIFS(Trabajo!$R:$R,Trabajo!$E:$E,Trab_Sectores_productivos!DO$1,Trabajo!$C:$C,Trab_Sectores_productivos!$C26,Trabajo!$A:$A,Trab_Sectores_productivos!$A26),2)</f>
        <v>4.8099999999999996</v>
      </c>
      <c r="AS26" s="340">
        <f>ROUND(SUMIFS(Trabajo!$R:$R,Trabajo!$E:$E,Trab_Sectores_productivos!DP$1,Trabajo!$C:$C,Trab_Sectores_productivos!$C26,Trabajo!$A:$A,Trab_Sectores_productivos!$A26),2)</f>
        <v>4.5999999999999996</v>
      </c>
      <c r="AT26" s="340">
        <f>ROUND(SUMIFS(Trabajo!$R:$R,Trabajo!$E:$E,Trab_Sectores_productivos!DQ$1,Trabajo!$C:$C,Trab_Sectores_productivos!$C26,Trabajo!$A:$A,Trab_Sectores_productivos!$A26),2)</f>
        <v>2.25</v>
      </c>
      <c r="AU26" s="340">
        <f>ROUND(SUMIFS(Trabajo!$R:$R,Trabajo!$E:$E,Trab_Sectores_productivos!DR$1,Trabajo!$C:$C,Trab_Sectores_productivos!$C26,Trabajo!$A:$A,Trab_Sectores_productivos!$A26),2)</f>
        <v>5.34</v>
      </c>
      <c r="AV26" s="340">
        <f>ROUND(SUMIFS(Trabajo!$R:$R,Trabajo!$E:$E,Trab_Sectores_productivos!DS$1,Trabajo!$C:$C,Trab_Sectores_productivos!$C26,Trabajo!$A:$A,Trab_Sectores_productivos!$A26),2)</f>
        <v>0.7</v>
      </c>
      <c r="AW26" s="340">
        <f>ROUND(SUMIFS(Trabajo!$R:$R,Trabajo!$E:$E,Trab_Sectores_productivos!DT$1,Trabajo!$C:$C,Trab_Sectores_productivos!$C26,Trabajo!$A:$A,Trab_Sectores_productivos!$A26),2)</f>
        <v>0.82</v>
      </c>
      <c r="AX26" s="341">
        <f>ROUND(SUMIFS(Trabajo!$S:$S,Trabajo!$E:$E,Trab_Sectores_productivos!DF$1,Trabajo!$C:$C,Trab_Sectores_productivos!$C26,Trabajo!$A:$A,Trab_Sectores_productivos!$A26),2)</f>
        <v>0.56999999999999995</v>
      </c>
      <c r="AY26" s="341">
        <f>ROUND(SUMIFS(Trabajo!$S:$S,Trabajo!$E:$E,Trab_Sectores_productivos!DG$1,Trabajo!$C:$C,Trab_Sectores_productivos!$C26,Trabajo!$A:$A,Trab_Sectores_productivos!$A26),2)</f>
        <v>0.03</v>
      </c>
      <c r="AZ26" s="341">
        <f>ROUND(SUMIFS(Trabajo!$S:$S,Trabajo!$E:$E,Trab_Sectores_productivos!DH$1,Trabajo!$C:$C,Trab_Sectores_productivos!$C26,Trabajo!$A:$A,Trab_Sectores_productivos!$A26),2)</f>
        <v>0.12</v>
      </c>
      <c r="BA26" s="341">
        <f>ROUND(SUMIFS(Trabajo!$S:$S,Trabajo!$E:$E,Trab_Sectores_productivos!DI$1,Trabajo!$C:$C,Trab_Sectores_productivos!$C26,Trabajo!$A:$A,Trab_Sectores_productivos!$A26),2)</f>
        <v>0.13</v>
      </c>
      <c r="BB26" s="341">
        <f>ROUND(SUMIFS(Trabajo!$S:$S,Trabajo!$E:$E,Trab_Sectores_productivos!DJ$1,Trabajo!$C:$C,Trab_Sectores_productivos!$C26,Trabajo!$A:$A,Trab_Sectores_productivos!$A26),2)</f>
        <v>0.06</v>
      </c>
      <c r="BC26" s="341">
        <f>ROUND(SUMIFS(Trabajo!$S:$S,Trabajo!$E:$E,Trab_Sectores_productivos!DK$1,Trabajo!$C:$C,Trab_Sectores_productivos!$C26,Trabajo!$A:$A,Trab_Sectores_productivos!$A26),2)</f>
        <v>0.26</v>
      </c>
      <c r="BD26" s="341">
        <f>ROUND(SUMIFS(Trabajo!$S:$S,Trabajo!$E:$E,Trab_Sectores_productivos!DL$1,Trabajo!$C:$C,Trab_Sectores_productivos!$C26,Trabajo!$A:$A,Trab_Sectores_productivos!$A26),2)</f>
        <v>0.53</v>
      </c>
      <c r="BE26" s="341">
        <f>ROUND(SUMIFS(Trabajo!$S:$S,Trabajo!$E:$E,Trab_Sectores_productivos!DM$1,Trabajo!$C:$C,Trab_Sectores_productivos!$C26,Trabajo!$A:$A,Trab_Sectores_productivos!$A26),2)</f>
        <v>2.2799999999999998</v>
      </c>
      <c r="BF26" s="341">
        <f>ROUND(SUMIFS(Trabajo!$S:$S,Trabajo!$E:$E,Trab_Sectores_productivos!DN$1,Trabajo!$C:$C,Trab_Sectores_productivos!$C26,Trabajo!$A:$A,Trab_Sectores_productivos!$A26),2)</f>
        <v>0.25</v>
      </c>
      <c r="BG26" s="341">
        <f>ROUND(SUMIFS(Trabajo!$S:$S,Trabajo!$E:$E,Trab_Sectores_productivos!DO$1,Trabajo!$C:$C,Trab_Sectores_productivos!$C26,Trabajo!$A:$A,Trab_Sectores_productivos!$A26),2)</f>
        <v>0.28999999999999998</v>
      </c>
      <c r="BH26" s="341">
        <f>ROUND(SUMIFS(Trabajo!$S:$S,Trabajo!$E:$E,Trab_Sectores_productivos!DP$1,Trabajo!$C:$C,Trab_Sectores_productivos!$C26,Trabajo!$A:$A,Trab_Sectores_productivos!$A26),2)</f>
        <v>0.28000000000000003</v>
      </c>
      <c r="BI26" s="341">
        <f>ROUND(SUMIFS(Trabajo!$S:$S,Trabajo!$E:$E,Trab_Sectores_productivos!DQ$1,Trabajo!$C:$C,Trab_Sectores_productivos!$C26,Trabajo!$A:$A,Trab_Sectores_productivos!$A26),2)</f>
        <v>0.14000000000000001</v>
      </c>
      <c r="BJ26" s="341">
        <f>ROUND(SUMIFS(Trabajo!$S:$S,Trabajo!$E:$E,Trab_Sectores_productivos!DR$1,Trabajo!$C:$C,Trab_Sectores_productivos!$C26,Trabajo!$A:$A,Trab_Sectores_productivos!$A26),2)</f>
        <v>0.32</v>
      </c>
      <c r="BK26" s="341">
        <f>ROUND(SUMIFS(Trabajo!$S:$S,Trabajo!$E:$E,Trab_Sectores_productivos!DS$1,Trabajo!$C:$C,Trab_Sectores_productivos!$C26,Trabajo!$A:$A,Trab_Sectores_productivos!$A26),2)</f>
        <v>0.04</v>
      </c>
      <c r="BL26" s="341">
        <f>ROUND(SUMIFS(Trabajo!$S:$S,Trabajo!$E:$E,Trab_Sectores_productivos!DT$1,Trabajo!$C:$C,Trab_Sectores_productivos!$C26,Trabajo!$A:$A,Trab_Sectores_productivos!$A26),2)</f>
        <v>0.05</v>
      </c>
      <c r="BM26" s="340">
        <f>ROUND(SUMIFS(Trabajo!$T:$T,Trabajo!$E:$E,Trab_Sectores_productivos!DF$1,Trabajo!$C:$C,Trab_Sectores_productivos!$C26,Trabajo!$A:$A,Trab_Sectores_productivos!$A26),2)</f>
        <v>0.13</v>
      </c>
      <c r="BN26" s="340">
        <f>ROUND(SUMIFS(Trabajo!$T:$T,Trabajo!$E:$E,Trab_Sectores_productivos!DG$1,Trabajo!$C:$C,Trab_Sectores_productivos!$C26,Trabajo!$A:$A,Trab_Sectores_productivos!$A26),2)</f>
        <v>0.01</v>
      </c>
      <c r="BO26" s="340">
        <f>ROUND(SUMIFS(Trabajo!$T:$T,Trabajo!$E:$E,Trab_Sectores_productivos!DH$1,Trabajo!$C:$C,Trab_Sectores_productivos!$C26,Trabajo!$A:$A,Trab_Sectores_productivos!$A26),2)</f>
        <v>0.03</v>
      </c>
      <c r="BP26" s="340">
        <f>ROUND(SUMIFS(Trabajo!$T:$T,Trabajo!$E:$E,Trab_Sectores_productivos!DI$1,Trabajo!$C:$C,Trab_Sectores_productivos!$C26,Trabajo!$A:$A,Trab_Sectores_productivos!$A26),2)</f>
        <v>0.03</v>
      </c>
      <c r="BQ26" s="340">
        <f>ROUND(SUMIFS(Trabajo!$T:$T,Trabajo!$E:$E,Trab_Sectores_productivos!DJ$1,Trabajo!$C:$C,Trab_Sectores_productivos!$C26,Trabajo!$A:$A,Trab_Sectores_productivos!$A26),2)</f>
        <v>0.01</v>
      </c>
      <c r="BR26" s="340">
        <f>ROUND(SUMIFS(Trabajo!$T:$T,Trabajo!$E:$E,Trab_Sectores_productivos!DK$1,Trabajo!$C:$C,Trab_Sectores_productivos!$C26,Trabajo!$A:$A,Trab_Sectores_productivos!$A26),2)</f>
        <v>0.06</v>
      </c>
      <c r="BS26" s="340">
        <f>ROUND(SUMIFS(Trabajo!$T:$T,Trabajo!$E:$E,Trab_Sectores_productivos!DL$1,Trabajo!$C:$C,Trab_Sectores_productivos!$C26,Trabajo!$A:$A,Trab_Sectores_productivos!$A26),2)</f>
        <v>0.12</v>
      </c>
      <c r="BT26" s="340">
        <f>ROUND(SUMIFS(Trabajo!$T:$T,Trabajo!$E:$E,Trab_Sectores_productivos!DM$1,Trabajo!$C:$C,Trab_Sectores_productivos!$C26,Trabajo!$A:$A,Trab_Sectores_productivos!$A26),2)</f>
        <v>0.53</v>
      </c>
      <c r="BU26" s="340">
        <f>ROUND(SUMIFS(Trabajo!$T:$T,Trabajo!$E:$E,Trab_Sectores_productivos!DN$1,Trabajo!$C:$C,Trab_Sectores_productivos!$C26,Trabajo!$A:$A,Trab_Sectores_productivos!$A26),2)</f>
        <v>0.06</v>
      </c>
      <c r="BV26" s="340">
        <f>ROUND(SUMIFS(Trabajo!$T:$T,Trabajo!$E:$E,Trab_Sectores_productivos!DO$1,Trabajo!$C:$C,Trab_Sectores_productivos!$C26,Trabajo!$A:$A,Trab_Sectores_productivos!$A26),2)</f>
        <v>7.0000000000000007E-2</v>
      </c>
      <c r="BW26" s="340">
        <f>ROUND(SUMIFS(Trabajo!$T:$T,Trabajo!$E:$E,Trab_Sectores_productivos!DP$1,Trabajo!$C:$C,Trab_Sectores_productivos!$C26,Trabajo!$A:$A,Trab_Sectores_productivos!$A26),2)</f>
        <v>0.06</v>
      </c>
      <c r="BX26" s="340">
        <f>ROUND(SUMIFS(Trabajo!$T:$T,Trabajo!$E:$E,Trab_Sectores_productivos!DQ$1,Trabajo!$C:$C,Trab_Sectores_productivos!$C26,Trabajo!$A:$A,Trab_Sectores_productivos!$A26),2)</f>
        <v>0.03</v>
      </c>
      <c r="BY26" s="340">
        <f>ROUND(SUMIFS(Trabajo!$T:$T,Trabajo!$E:$E,Trab_Sectores_productivos!DR$1,Trabajo!$C:$C,Trab_Sectores_productivos!$C26,Trabajo!$A:$A,Trab_Sectores_productivos!$A26),2)</f>
        <v>7.0000000000000007E-2</v>
      </c>
      <c r="BZ26" s="340">
        <f>ROUND(SUMIFS(Trabajo!$T:$T,Trabajo!$E:$E,Trab_Sectores_productivos!DS$1,Trabajo!$C:$C,Trab_Sectores_productivos!$C26,Trabajo!$A:$A,Trab_Sectores_productivos!$A26),2)</f>
        <v>0.01</v>
      </c>
      <c r="CA26" s="340">
        <f>ROUND(SUMIFS(Trabajo!$T:$T,Trabajo!$E:$E,Trab_Sectores_productivos!DT$1,Trabajo!$C:$C,Trab_Sectores_productivos!$C26,Trabajo!$A:$A,Trab_Sectores_productivos!$A26),2)</f>
        <v>0.01</v>
      </c>
      <c r="CB26" s="341">
        <f>ROUND(SUMIFS(Trabajo!$U:$U,Trabajo!$E:$E,Trab_Sectores_productivos!DF$1,Trabajo!$C:$C,Trab_Sectores_productivos!$C26,Trabajo!$A:$A,Trab_Sectores_productivos!$A26),2)</f>
        <v>20.16</v>
      </c>
      <c r="CC26" s="341">
        <f>ROUND(SUMIFS(Trabajo!$U:$U,Trabajo!$E:$E,Trab_Sectores_productivos!DG$1,Trabajo!$C:$C,Trab_Sectores_productivos!$C26,Trabajo!$A:$A,Trab_Sectores_productivos!$A26),2)</f>
        <v>1.2</v>
      </c>
      <c r="CD26" s="341">
        <f>ROUND(SUMIFS(Trabajo!$U:$U,Trabajo!$E:$E,Trab_Sectores_productivos!DH$1,Trabajo!$C:$C,Trab_Sectores_productivos!$C26,Trabajo!$A:$A,Trab_Sectores_productivos!$A26),2)</f>
        <v>4.38</v>
      </c>
      <c r="CE26" s="341">
        <f>ROUND(SUMIFS(Trabajo!$U:$U,Trabajo!$E:$E,Trab_Sectores_productivos!DI$1,Trabajo!$C:$C,Trab_Sectores_productivos!$C26,Trabajo!$A:$A,Trab_Sectores_productivos!$A26),2)</f>
        <v>4.4800000000000004</v>
      </c>
      <c r="CF26" s="341">
        <f>ROUND(SUMIFS(Trabajo!$U:$U,Trabajo!$E:$E,Trab_Sectores_productivos!DJ$1,Trabajo!$C:$C,Trab_Sectores_productivos!$C26,Trabajo!$A:$A,Trab_Sectores_productivos!$A26),2)</f>
        <v>2.1</v>
      </c>
      <c r="CG26" s="341">
        <f>ROUND(SUMIFS(Trabajo!$U:$U,Trabajo!$E:$E,Trab_Sectores_productivos!DK$1,Trabajo!$C:$C,Trab_Sectores_productivos!$C26,Trabajo!$A:$A,Trab_Sectores_productivos!$A26),2)</f>
        <v>9.23</v>
      </c>
      <c r="CH26" s="341">
        <f>ROUND(SUMIFS(Trabajo!$U:$U,Trabajo!$E:$E,Trab_Sectores_productivos!DL$1,Trabajo!$C:$C,Trab_Sectores_productivos!$C26,Trabajo!$A:$A,Trab_Sectores_productivos!$A26),2)</f>
        <v>18.96</v>
      </c>
      <c r="CI26" s="341">
        <f>ROUND(SUMIFS(Trabajo!$U:$U,Trabajo!$E:$E,Trab_Sectores_productivos!DM$1,Trabajo!$C:$C,Trab_Sectores_productivos!$C26,Trabajo!$A:$A,Trab_Sectores_productivos!$A26),2)</f>
        <v>81.06</v>
      </c>
      <c r="CJ26" s="341">
        <f>ROUND(SUMIFS(Trabajo!$U:$U,Trabajo!$E:$E,Trab_Sectores_productivos!DN$1,Trabajo!$C:$C,Trab_Sectores_productivos!$C26,Trabajo!$A:$A,Trab_Sectores_productivos!$A26),2)</f>
        <v>8.77</v>
      </c>
      <c r="CK26" s="341">
        <f>ROUND(SUMIFS(Trabajo!$U:$U,Trabajo!$E:$E,Trab_Sectores_productivos!DO$1,Trabajo!$C:$C,Trab_Sectores_productivos!$C26,Trabajo!$A:$A,Trab_Sectores_productivos!$A26),2)</f>
        <v>10.32</v>
      </c>
      <c r="CL26" s="341">
        <f>ROUND(SUMIFS(Trabajo!$U:$U,Trabajo!$E:$E,Trab_Sectores_productivos!DP$1,Trabajo!$C:$C,Trab_Sectores_productivos!$C26,Trabajo!$A:$A,Trab_Sectores_productivos!$A26),2)</f>
        <v>9.8800000000000008</v>
      </c>
      <c r="CM26" s="341">
        <f>ROUND(SUMIFS(Trabajo!$U:$U,Trabajo!$E:$E,Trab_Sectores_productivos!DQ$1,Trabajo!$C:$C,Trab_Sectores_productivos!$C26,Trabajo!$A:$A,Trab_Sectores_productivos!$A26),2)</f>
        <v>4.84</v>
      </c>
      <c r="CN26" s="341">
        <f>ROUND(SUMIFS(Trabajo!$U:$U,Trabajo!$E:$E,Trab_Sectores_productivos!DR$1,Trabajo!$C:$C,Trab_Sectores_productivos!$C26,Trabajo!$A:$A,Trab_Sectores_productivos!$A26),2)</f>
        <v>11.46</v>
      </c>
      <c r="CO26" s="341">
        <f>ROUND(SUMIFS(Trabajo!$U:$U,Trabajo!$E:$E,Trab_Sectores_productivos!DS$1,Trabajo!$C:$C,Trab_Sectores_productivos!$C26,Trabajo!$A:$A,Trab_Sectores_productivos!$A26),2)</f>
        <v>1.51</v>
      </c>
      <c r="CP26" s="341">
        <f>ROUND(SUMIFS(Trabajo!$U:$U,Trabajo!$E:$E,Trab_Sectores_productivos!DT$1,Trabajo!$C:$C,Trab_Sectores_productivos!$C26,Trabajo!$A:$A,Trab_Sectores_productivos!$A26),2)</f>
        <v>1.77</v>
      </c>
      <c r="CQ26" s="340">
        <f>ROUND(SUMIFS(Trabajo!$V:$V,Trabajo!$E:$E,Trab_Sectores_productivos!DF$1,Trabajo!$C:$C,Trab_Sectores_productivos!$C26,Trabajo!$A:$A,Trab_Sectores_productivos!$A26),2)</f>
        <v>1.9</v>
      </c>
      <c r="CR26" s="340">
        <f>ROUND(SUMIFS(Trabajo!$V:$V,Trabajo!$E:$E,Trab_Sectores_productivos!DG$1,Trabajo!$C:$C,Trab_Sectores_productivos!$C26,Trabajo!$A:$A,Trab_Sectores_productivos!$A26),2)</f>
        <v>0.11</v>
      </c>
      <c r="CS26" s="340">
        <f>ROUND(SUMIFS(Trabajo!$V:$V,Trabajo!$E:$E,Trab_Sectores_productivos!DH$1,Trabajo!$C:$C,Trab_Sectores_productivos!$C26,Trabajo!$A:$A,Trab_Sectores_productivos!$A26),2)</f>
        <v>0.41</v>
      </c>
      <c r="CT26" s="340">
        <f>ROUND(SUMIFS(Trabajo!$V:$V,Trabajo!$E:$E,Trab_Sectores_productivos!DI$1,Trabajo!$C:$C,Trab_Sectores_productivos!$C26,Trabajo!$A:$A,Trab_Sectores_productivos!$A26),2)</f>
        <v>0.42</v>
      </c>
      <c r="CU26" s="340">
        <f>ROUND(SUMIFS(Trabajo!$V:$V,Trabajo!$E:$E,Trab_Sectores_productivos!DJ$1,Trabajo!$C:$C,Trab_Sectores_productivos!$C26,Trabajo!$A:$A,Trab_Sectores_productivos!$A26),2)</f>
        <v>0.2</v>
      </c>
      <c r="CV26" s="340">
        <f>ROUND(SUMIFS(Trabajo!$V:$V,Trabajo!$E:$E,Trab_Sectores_productivos!DK$1,Trabajo!$C:$C,Trab_Sectores_productivos!$C26,Trabajo!$A:$A,Trab_Sectores_productivos!$A26),2)</f>
        <v>0.87</v>
      </c>
      <c r="CW26" s="340">
        <f>ROUND(SUMIFS(Trabajo!$V:$V,Trabajo!$E:$E,Trab_Sectores_productivos!DL$1,Trabajo!$C:$C,Trab_Sectores_productivos!$C26,Trabajo!$A:$A,Trab_Sectores_productivos!$A26),2)</f>
        <v>1.79</v>
      </c>
      <c r="CX26" s="340">
        <f>ROUND(SUMIFS(Trabajo!$V:$V,Trabajo!$E:$E,Trab_Sectores_productivos!DM$1,Trabajo!$C:$C,Trab_Sectores_productivos!$C26,Trabajo!$A:$A,Trab_Sectores_productivos!$A26),2)</f>
        <v>7.63</v>
      </c>
      <c r="CY26" s="340">
        <f>ROUND(SUMIFS(Trabajo!$V:$V,Trabajo!$E:$E,Trab_Sectores_productivos!DN$1,Trabajo!$C:$C,Trab_Sectores_productivos!$C26,Trabajo!$A:$A,Trab_Sectores_productivos!$A26),2)</f>
        <v>0.83</v>
      </c>
      <c r="CZ26" s="340">
        <f>ROUND(SUMIFS(Trabajo!$V:$V,Trabajo!$E:$E,Trab_Sectores_productivos!DO$1,Trabajo!$C:$C,Trab_Sectores_productivos!$C26,Trabajo!$A:$A,Trab_Sectores_productivos!$A26),2)</f>
        <v>0.97</v>
      </c>
      <c r="DA26" s="340">
        <f>ROUND(SUMIFS(Trabajo!$V:$V,Trabajo!$E:$E,Trab_Sectores_productivos!DP$1,Trabajo!$C:$C,Trab_Sectores_productivos!$C26,Trabajo!$A:$A,Trab_Sectores_productivos!$A26),2)</f>
        <v>0.93</v>
      </c>
      <c r="DB26" s="340">
        <f>ROUND(SUMIFS(Trabajo!$V:$V,Trabajo!$E:$E,Trab_Sectores_productivos!DQ$1,Trabajo!$C:$C,Trab_Sectores_productivos!$C26,Trabajo!$A:$A,Trab_Sectores_productivos!$A26),2)</f>
        <v>0.46</v>
      </c>
      <c r="DC26" s="340">
        <f>ROUND(SUMIFS(Trabajo!$V:$V,Trabajo!$E:$E,Trab_Sectores_productivos!DR$1,Trabajo!$C:$C,Trab_Sectores_productivos!$C26,Trabajo!$A:$A,Trab_Sectores_productivos!$A26),2)</f>
        <v>1.08</v>
      </c>
      <c r="DD26" s="340">
        <f>ROUND(SUMIFS(Trabajo!$V:$V,Trabajo!$E:$E,Trab_Sectores_productivos!DS$1,Trabajo!$C:$C,Trab_Sectores_productivos!$C26,Trabajo!$A:$A,Trab_Sectores_productivos!$A26),2)</f>
        <v>0.14000000000000001</v>
      </c>
      <c r="DE26" s="340">
        <f>ROUND(SUMIFS(Trabajo!$V:$V,Trabajo!$E:$E,Trab_Sectores_productivos!DT$1,Trabajo!$C:$C,Trab_Sectores_productivos!$C26,Trabajo!$A:$A,Trab_Sectores_productivos!$A26),2)</f>
        <v>0.17</v>
      </c>
    </row>
    <row r="27" spans="1:124">
      <c r="A27" s="137">
        <v>2015</v>
      </c>
      <c r="B27" s="137">
        <v>2</v>
      </c>
      <c r="C27" s="137" t="s">
        <v>120</v>
      </c>
      <c r="D27" s="137">
        <f>ROUND(SUMIFS(Trabajo!$W:$W,Trabajo!$E:$E,Trab_Sectores_productivos!DF$1,Trabajo!$C:$C,Trab_Sectores_productivos!$C27,Trabajo!$A:$A,Trab_Sectores_productivos!$A27),2)</f>
        <v>70.459999999999994</v>
      </c>
      <c r="E27" s="340">
        <f>ROUND(SUMIFS(Trabajo!$P:$P,Trabajo!$E:$E,Trab_Sectores_productivos!DF$1,Trabajo!$C:$C,Trab_Sectores_productivos!$C27,Trabajo!$A:$A,Trab_Sectores_productivos!$A27),2)</f>
        <v>24.83</v>
      </c>
      <c r="F27" s="340">
        <f>ROUND(SUMIFS(Trabajo!$P:$P,Trabajo!$E:$E,Trab_Sectores_productivos!DG$1,Trabajo!$C:$C,Trab_Sectores_productivos!$C27,Trabajo!$A:$A,Trab_Sectores_productivos!$A27),2)</f>
        <v>1.29</v>
      </c>
      <c r="G27" s="340">
        <f>ROUND(SUMIFS(Trabajo!$P:$P,Trabajo!$E:$E,Trab_Sectores_productivos!DH$1,Trabajo!$C:$C,Trab_Sectores_productivos!$C27,Trabajo!$A:$A,Trab_Sectores_productivos!$A27),2)</f>
        <v>5.0599999999999996</v>
      </c>
      <c r="H27" s="340">
        <f>ROUND(SUMIFS(Trabajo!$P:$P,Trabajo!$E:$E,Trab_Sectores_productivos!DI$1,Trabajo!$C:$C,Trab_Sectores_productivos!$C27,Trabajo!$A:$A,Trab_Sectores_productivos!$A27),2)</f>
        <v>4.8099999999999996</v>
      </c>
      <c r="I27" s="340">
        <f>ROUND(SUMIFS(Trabajo!$P:$P,Trabajo!$E:$E,Trab_Sectores_productivos!DJ$1,Trabajo!$C:$C,Trab_Sectores_productivos!$C27,Trabajo!$A:$A,Trab_Sectores_productivos!$A27),2)</f>
        <v>2.73</v>
      </c>
      <c r="J27" s="340">
        <f>ROUND(SUMIFS(Trabajo!$P:$P,Trabajo!$E:$E,Trab_Sectores_productivos!DK$1,Trabajo!$C:$C,Trab_Sectores_productivos!$C27,Trabajo!$A:$A,Trab_Sectores_productivos!$A27),2)</f>
        <v>11.5</v>
      </c>
      <c r="K27" s="340">
        <f>ROUND(SUMIFS(Trabajo!$P:$P,Trabajo!$E:$E,Trab_Sectores_productivos!DL$1,Trabajo!$C:$C,Trab_Sectores_productivos!$C27,Trabajo!$A:$A,Trab_Sectores_productivos!$A27),2)</f>
        <v>22.62</v>
      </c>
      <c r="L27" s="340">
        <f>ROUND(SUMIFS(Trabajo!$P:$P,Trabajo!$E:$E,Trab_Sectores_productivos!DM$1,Trabajo!$C:$C,Trab_Sectores_productivos!$C27,Trabajo!$A:$A,Trab_Sectores_productivos!$A27),2)</f>
        <v>100.54</v>
      </c>
      <c r="M27" s="340">
        <f>ROUND(SUMIFS(Trabajo!$P:$P,Trabajo!$E:$E,Trab_Sectores_productivos!DN$1,Trabajo!$C:$C,Trab_Sectores_productivos!$C27,Trabajo!$A:$A,Trab_Sectores_productivos!$A27),2)</f>
        <v>10.89</v>
      </c>
      <c r="N27" s="340">
        <f>ROUND(SUMIFS(Trabajo!$P:$P,Trabajo!$E:$E,Trab_Sectores_productivos!DO$1,Trabajo!$C:$C,Trab_Sectores_productivos!$C27,Trabajo!$A:$A,Trab_Sectores_productivos!$A27),2)</f>
        <v>12.84</v>
      </c>
      <c r="O27" s="340">
        <f>ROUND(SUMIFS(Trabajo!$P:$P,Trabajo!$E:$E,Trab_Sectores_productivos!DP$1,Trabajo!$C:$C,Trab_Sectores_productivos!$C27,Trabajo!$A:$A,Trab_Sectores_productivos!$A27),2)</f>
        <v>12.33</v>
      </c>
      <c r="P27" s="340">
        <f>ROUND(SUMIFS(Trabajo!$P:$P,Trabajo!$E:$E,Trab_Sectores_productivos!DQ$1,Trabajo!$C:$C,Trab_Sectores_productivos!$C27,Trabajo!$A:$A,Trab_Sectores_productivos!$A27),2)</f>
        <v>5.99</v>
      </c>
      <c r="Q27" s="340">
        <f>ROUND(SUMIFS(Trabajo!$P:$P,Trabajo!$E:$E,Trab_Sectores_productivos!DR$1,Trabajo!$C:$C,Trab_Sectores_productivos!$C27,Trabajo!$A:$A,Trab_Sectores_productivos!$A27),2)</f>
        <v>13.39</v>
      </c>
      <c r="R27" s="340">
        <f>ROUND(SUMIFS(Trabajo!$P:$P,Trabajo!$E:$E,Trab_Sectores_productivos!DS$1,Trabajo!$C:$C,Trab_Sectores_productivos!$C27,Trabajo!$A:$A,Trab_Sectores_productivos!$A27),2)</f>
        <v>1.92</v>
      </c>
      <c r="S27" s="340">
        <f>ROUND(SUMIFS(Trabajo!$P:$P,Trabajo!$E:$E,Trab_Sectores_productivos!DT$1,Trabajo!$C:$C,Trab_Sectores_productivos!$C27,Trabajo!$A:$A,Trab_Sectores_productivos!$A27),2)</f>
        <v>1.94</v>
      </c>
      <c r="T27" s="341">
        <f>ROUND(SUMIFS(Trabajo!$Q:$Q,Trabajo!$E:$E,Trab_Sectores_productivos!DF$1,Trabajo!$C:$C,Trab_Sectores_productivos!$C27,Trabajo!$A:$A,Trab_Sectores_productivos!$A27),2)</f>
        <v>12.51</v>
      </c>
      <c r="U27" s="341">
        <f>ROUND(SUMIFS(Trabajo!$Q:$Q,Trabajo!$E:$E,Trab_Sectores_productivos!DG$1,Trabajo!$C:$C,Trab_Sectores_productivos!$C27,Trabajo!$A:$A,Trab_Sectores_productivos!$A27),2)</f>
        <v>0.65</v>
      </c>
      <c r="V27" s="341">
        <f>ROUND(SUMIFS(Trabajo!$Q:$Q,Trabajo!$E:$E,Trab_Sectores_productivos!DH$1,Trabajo!$C:$C,Trab_Sectores_productivos!$C27,Trabajo!$A:$A,Trab_Sectores_productivos!$A27),2)</f>
        <v>2.5499999999999998</v>
      </c>
      <c r="W27" s="341">
        <f>ROUND(SUMIFS(Trabajo!$Q:$Q,Trabajo!$E:$E,Trab_Sectores_productivos!DI$1,Trabajo!$C:$C,Trab_Sectores_productivos!$C27,Trabajo!$A:$A,Trab_Sectores_productivos!$A27),2)</f>
        <v>2.4300000000000002</v>
      </c>
      <c r="X27" s="341">
        <f>ROUND(SUMIFS(Trabajo!$Q:$Q,Trabajo!$E:$E,Trab_Sectores_productivos!DJ$1,Trabajo!$C:$C,Trab_Sectores_productivos!$C27,Trabajo!$A:$A,Trab_Sectores_productivos!$A27),2)</f>
        <v>1.38</v>
      </c>
      <c r="Y27" s="341">
        <f>ROUND(SUMIFS(Trabajo!$Q:$Q,Trabajo!$E:$E,Trab_Sectores_productivos!DK$1,Trabajo!$C:$C,Trab_Sectores_productivos!$C27,Trabajo!$A:$A,Trab_Sectores_productivos!$A27),2)</f>
        <v>5.8</v>
      </c>
      <c r="Z27" s="341">
        <f>ROUND(SUMIFS(Trabajo!$Q:$Q,Trabajo!$E:$E,Trab_Sectores_productivos!DL$1,Trabajo!$C:$C,Trab_Sectores_productivos!$C27,Trabajo!$A:$A,Trab_Sectores_productivos!$A27),2)</f>
        <v>11.4</v>
      </c>
      <c r="AA27" s="341">
        <f>ROUND(SUMIFS(Trabajo!$Q:$Q,Trabajo!$E:$E,Trab_Sectores_productivos!DM$1,Trabajo!$C:$C,Trab_Sectores_productivos!$C27,Trabajo!$A:$A,Trab_Sectores_productivos!$A27),2)</f>
        <v>50.68</v>
      </c>
      <c r="AB27" s="341">
        <f>ROUND(SUMIFS(Trabajo!$Q:$Q,Trabajo!$E:$E,Trab_Sectores_productivos!DN$1,Trabajo!$C:$C,Trab_Sectores_productivos!$C27,Trabajo!$A:$A,Trab_Sectores_productivos!$A27),2)</f>
        <v>5.49</v>
      </c>
      <c r="AC27" s="341">
        <f>ROUND(SUMIFS(Trabajo!$Q:$Q,Trabajo!$E:$E,Trab_Sectores_productivos!DO$1,Trabajo!$C:$C,Trab_Sectores_productivos!$C27,Trabajo!$A:$A,Trab_Sectores_productivos!$A27),2)</f>
        <v>6.47</v>
      </c>
      <c r="AD27" s="341">
        <f>ROUND(SUMIFS(Trabajo!$Q:$Q,Trabajo!$E:$E,Trab_Sectores_productivos!DP$1,Trabajo!$C:$C,Trab_Sectores_productivos!$C27,Trabajo!$A:$A,Trab_Sectores_productivos!$A27),2)</f>
        <v>6.21</v>
      </c>
      <c r="AE27" s="341">
        <f>ROUND(SUMIFS(Trabajo!$Q:$Q,Trabajo!$E:$E,Trab_Sectores_productivos!DQ$1,Trabajo!$C:$C,Trab_Sectores_productivos!$C27,Trabajo!$A:$A,Trab_Sectores_productivos!$A27),2)</f>
        <v>3.02</v>
      </c>
      <c r="AF27" s="341">
        <f>ROUND(SUMIFS(Trabajo!$Q:$Q,Trabajo!$E:$E,Trab_Sectores_productivos!DR$1,Trabajo!$C:$C,Trab_Sectores_productivos!$C27,Trabajo!$A:$A,Trab_Sectores_productivos!$A27),2)</f>
        <v>6.75</v>
      </c>
      <c r="AG27" s="341">
        <f>ROUND(SUMIFS(Trabajo!$Q:$Q,Trabajo!$E:$E,Trab_Sectores_productivos!DS$1,Trabajo!$C:$C,Trab_Sectores_productivos!$C27,Trabajo!$A:$A,Trab_Sectores_productivos!$A27),2)</f>
        <v>0.97</v>
      </c>
      <c r="AH27" s="341">
        <f>ROUND(SUMIFS(Trabajo!$Q:$Q,Trabajo!$E:$E,Trab_Sectores_productivos!DT$1,Trabajo!$C:$C,Trab_Sectores_productivos!$C27,Trabajo!$A:$A,Trab_Sectores_productivos!$A27),2)</f>
        <v>0.98</v>
      </c>
      <c r="AI27" s="340">
        <f>ROUND(SUMIFS(Trabajo!$R:$R,Trabajo!$E:$E,Trab_Sectores_productivos!DF$1,Trabajo!$C:$C,Trab_Sectores_productivos!$C27,Trabajo!$A:$A,Trab_Sectores_productivos!$A27),2)</f>
        <v>9.68</v>
      </c>
      <c r="AJ27" s="340">
        <f>ROUND(SUMIFS(Trabajo!$R:$R,Trabajo!$E:$E,Trab_Sectores_productivos!DG$1,Trabajo!$C:$C,Trab_Sectores_productivos!$C27,Trabajo!$A:$A,Trab_Sectores_productivos!$A27),2)</f>
        <v>0.5</v>
      </c>
      <c r="AK27" s="340">
        <f>ROUND(SUMIFS(Trabajo!$R:$R,Trabajo!$E:$E,Trab_Sectores_productivos!DH$1,Trabajo!$C:$C,Trab_Sectores_productivos!$C27,Trabajo!$A:$A,Trab_Sectores_productivos!$A27),2)</f>
        <v>1.97</v>
      </c>
      <c r="AL27" s="340">
        <f>ROUND(SUMIFS(Trabajo!$R:$R,Trabajo!$E:$E,Trab_Sectores_productivos!DI$1,Trabajo!$C:$C,Trab_Sectores_productivos!$C27,Trabajo!$A:$A,Trab_Sectores_productivos!$A27),2)</f>
        <v>1.88</v>
      </c>
      <c r="AM27" s="340">
        <f>ROUND(SUMIFS(Trabajo!$R:$R,Trabajo!$E:$E,Trab_Sectores_productivos!DJ$1,Trabajo!$C:$C,Trab_Sectores_productivos!$C27,Trabajo!$A:$A,Trab_Sectores_productivos!$A27),2)</f>
        <v>1.06</v>
      </c>
      <c r="AN27" s="340">
        <f>ROUND(SUMIFS(Trabajo!$R:$R,Trabajo!$E:$E,Trab_Sectores_productivos!DK$1,Trabajo!$C:$C,Trab_Sectores_productivos!$C27,Trabajo!$A:$A,Trab_Sectores_productivos!$A27),2)</f>
        <v>4.4800000000000004</v>
      </c>
      <c r="AO27" s="340">
        <f>ROUND(SUMIFS(Trabajo!$R:$R,Trabajo!$E:$E,Trab_Sectores_productivos!DL$1,Trabajo!$C:$C,Trab_Sectores_productivos!$C27,Trabajo!$A:$A,Trab_Sectores_productivos!$A27),2)</f>
        <v>8.82</v>
      </c>
      <c r="AP27" s="340">
        <f>ROUND(SUMIFS(Trabajo!$R:$R,Trabajo!$E:$E,Trab_Sectores_productivos!DM$1,Trabajo!$C:$C,Trab_Sectores_productivos!$C27,Trabajo!$A:$A,Trab_Sectores_productivos!$A27),2)</f>
        <v>39.18</v>
      </c>
      <c r="AQ27" s="340">
        <f>ROUND(SUMIFS(Trabajo!$R:$R,Trabajo!$E:$E,Trab_Sectores_productivos!DN$1,Trabajo!$C:$C,Trab_Sectores_productivos!$C27,Trabajo!$A:$A,Trab_Sectores_productivos!$A27),2)</f>
        <v>4.24</v>
      </c>
      <c r="AR27" s="340">
        <f>ROUND(SUMIFS(Trabajo!$R:$R,Trabajo!$E:$E,Trab_Sectores_productivos!DO$1,Trabajo!$C:$C,Trab_Sectores_productivos!$C27,Trabajo!$A:$A,Trab_Sectores_productivos!$A27),2)</f>
        <v>5</v>
      </c>
      <c r="AS27" s="340">
        <f>ROUND(SUMIFS(Trabajo!$R:$R,Trabajo!$E:$E,Trab_Sectores_productivos!DP$1,Trabajo!$C:$C,Trab_Sectores_productivos!$C27,Trabajo!$A:$A,Trab_Sectores_productivos!$A27),2)</f>
        <v>4.8</v>
      </c>
      <c r="AT27" s="340">
        <f>ROUND(SUMIFS(Trabajo!$R:$R,Trabajo!$E:$E,Trab_Sectores_productivos!DQ$1,Trabajo!$C:$C,Trab_Sectores_productivos!$C27,Trabajo!$A:$A,Trab_Sectores_productivos!$A27),2)</f>
        <v>2.34</v>
      </c>
      <c r="AU27" s="340">
        <f>ROUND(SUMIFS(Trabajo!$R:$R,Trabajo!$E:$E,Trab_Sectores_productivos!DR$1,Trabajo!$C:$C,Trab_Sectores_productivos!$C27,Trabajo!$A:$A,Trab_Sectores_productivos!$A27),2)</f>
        <v>5.22</v>
      </c>
      <c r="AV27" s="340">
        <f>ROUND(SUMIFS(Trabajo!$R:$R,Trabajo!$E:$E,Trab_Sectores_productivos!DS$1,Trabajo!$C:$C,Trab_Sectores_productivos!$C27,Trabajo!$A:$A,Trab_Sectores_productivos!$A27),2)</f>
        <v>0.75</v>
      </c>
      <c r="AW27" s="340">
        <f>ROUND(SUMIFS(Trabajo!$R:$R,Trabajo!$E:$E,Trab_Sectores_productivos!DT$1,Trabajo!$C:$C,Trab_Sectores_productivos!$C27,Trabajo!$A:$A,Trab_Sectores_productivos!$A27),2)</f>
        <v>0.76</v>
      </c>
      <c r="AX27" s="341">
        <f>ROUND(SUMIFS(Trabajo!$S:$S,Trabajo!$E:$E,Trab_Sectores_productivos!DF$1,Trabajo!$C:$C,Trab_Sectores_productivos!$C27,Trabajo!$A:$A,Trab_Sectores_productivos!$A27),2)</f>
        <v>0.57999999999999996</v>
      </c>
      <c r="AY27" s="341">
        <f>ROUND(SUMIFS(Trabajo!$S:$S,Trabajo!$E:$E,Trab_Sectores_productivos!DG$1,Trabajo!$C:$C,Trab_Sectores_productivos!$C27,Trabajo!$A:$A,Trab_Sectores_productivos!$A27),2)</f>
        <v>0.03</v>
      </c>
      <c r="AZ27" s="341">
        <f>ROUND(SUMIFS(Trabajo!$S:$S,Trabajo!$E:$E,Trab_Sectores_productivos!DH$1,Trabajo!$C:$C,Trab_Sectores_productivos!$C27,Trabajo!$A:$A,Trab_Sectores_productivos!$A27),2)</f>
        <v>0.12</v>
      </c>
      <c r="BA27" s="341">
        <f>ROUND(SUMIFS(Trabajo!$S:$S,Trabajo!$E:$E,Trab_Sectores_productivos!DI$1,Trabajo!$C:$C,Trab_Sectores_productivos!$C27,Trabajo!$A:$A,Trab_Sectores_productivos!$A27),2)</f>
        <v>0.11</v>
      </c>
      <c r="BB27" s="341">
        <f>ROUND(SUMIFS(Trabajo!$S:$S,Trabajo!$E:$E,Trab_Sectores_productivos!DJ$1,Trabajo!$C:$C,Trab_Sectores_productivos!$C27,Trabajo!$A:$A,Trab_Sectores_productivos!$A27),2)</f>
        <v>0.06</v>
      </c>
      <c r="BC27" s="341">
        <f>ROUND(SUMIFS(Trabajo!$S:$S,Trabajo!$E:$E,Trab_Sectores_productivos!DK$1,Trabajo!$C:$C,Trab_Sectores_productivos!$C27,Trabajo!$A:$A,Trab_Sectores_productivos!$A27),2)</f>
        <v>0.27</v>
      </c>
      <c r="BD27" s="341">
        <f>ROUND(SUMIFS(Trabajo!$S:$S,Trabajo!$E:$E,Trab_Sectores_productivos!DL$1,Trabajo!$C:$C,Trab_Sectores_productivos!$C27,Trabajo!$A:$A,Trab_Sectores_productivos!$A27),2)</f>
        <v>0.53</v>
      </c>
      <c r="BE27" s="341">
        <f>ROUND(SUMIFS(Trabajo!$S:$S,Trabajo!$E:$E,Trab_Sectores_productivos!DM$1,Trabajo!$C:$C,Trab_Sectores_productivos!$C27,Trabajo!$A:$A,Trab_Sectores_productivos!$A27),2)</f>
        <v>2.37</v>
      </c>
      <c r="BF27" s="341">
        <f>ROUND(SUMIFS(Trabajo!$S:$S,Trabajo!$E:$E,Trab_Sectores_productivos!DN$1,Trabajo!$C:$C,Trab_Sectores_productivos!$C27,Trabajo!$A:$A,Trab_Sectores_productivos!$A27),2)</f>
        <v>0.26</v>
      </c>
      <c r="BG27" s="341">
        <f>ROUND(SUMIFS(Trabajo!$S:$S,Trabajo!$E:$E,Trab_Sectores_productivos!DO$1,Trabajo!$C:$C,Trab_Sectores_productivos!$C27,Trabajo!$A:$A,Trab_Sectores_productivos!$A27),2)</f>
        <v>0.3</v>
      </c>
      <c r="BH27" s="341">
        <f>ROUND(SUMIFS(Trabajo!$S:$S,Trabajo!$E:$E,Trab_Sectores_productivos!DP$1,Trabajo!$C:$C,Trab_Sectores_productivos!$C27,Trabajo!$A:$A,Trab_Sectores_productivos!$A27),2)</f>
        <v>0.28999999999999998</v>
      </c>
      <c r="BI27" s="341">
        <f>ROUND(SUMIFS(Trabajo!$S:$S,Trabajo!$E:$E,Trab_Sectores_productivos!DQ$1,Trabajo!$C:$C,Trab_Sectores_productivos!$C27,Trabajo!$A:$A,Trab_Sectores_productivos!$A27),2)</f>
        <v>0.14000000000000001</v>
      </c>
      <c r="BJ27" s="341">
        <f>ROUND(SUMIFS(Trabajo!$S:$S,Trabajo!$E:$E,Trab_Sectores_productivos!DR$1,Trabajo!$C:$C,Trab_Sectores_productivos!$C27,Trabajo!$A:$A,Trab_Sectores_productivos!$A27),2)</f>
        <v>0.32</v>
      </c>
      <c r="BK27" s="341">
        <f>ROUND(SUMIFS(Trabajo!$S:$S,Trabajo!$E:$E,Trab_Sectores_productivos!DS$1,Trabajo!$C:$C,Trab_Sectores_productivos!$C27,Trabajo!$A:$A,Trab_Sectores_productivos!$A27),2)</f>
        <v>0.05</v>
      </c>
      <c r="BL27" s="341">
        <f>ROUND(SUMIFS(Trabajo!$S:$S,Trabajo!$E:$E,Trab_Sectores_productivos!DT$1,Trabajo!$C:$C,Trab_Sectores_productivos!$C27,Trabajo!$A:$A,Trab_Sectores_productivos!$A27),2)</f>
        <v>0.05</v>
      </c>
      <c r="BM27" s="340">
        <f>ROUND(SUMIFS(Trabajo!$T:$T,Trabajo!$E:$E,Trab_Sectores_productivos!DF$1,Trabajo!$C:$C,Trab_Sectores_productivos!$C27,Trabajo!$A:$A,Trab_Sectores_productivos!$A27),2)</f>
        <v>0.13</v>
      </c>
      <c r="BN27" s="340">
        <f>ROUND(SUMIFS(Trabajo!$T:$T,Trabajo!$E:$E,Trab_Sectores_productivos!DG$1,Trabajo!$C:$C,Trab_Sectores_productivos!$C27,Trabajo!$A:$A,Trab_Sectores_productivos!$A27),2)</f>
        <v>0.01</v>
      </c>
      <c r="BO27" s="340">
        <f>ROUND(SUMIFS(Trabajo!$T:$T,Trabajo!$E:$E,Trab_Sectores_productivos!DH$1,Trabajo!$C:$C,Trab_Sectores_productivos!$C27,Trabajo!$A:$A,Trab_Sectores_productivos!$A27),2)</f>
        <v>0.03</v>
      </c>
      <c r="BP27" s="340">
        <f>ROUND(SUMIFS(Trabajo!$T:$T,Trabajo!$E:$E,Trab_Sectores_productivos!DI$1,Trabajo!$C:$C,Trab_Sectores_productivos!$C27,Trabajo!$A:$A,Trab_Sectores_productivos!$A27),2)</f>
        <v>0.03</v>
      </c>
      <c r="BQ27" s="340">
        <f>ROUND(SUMIFS(Trabajo!$T:$T,Trabajo!$E:$E,Trab_Sectores_productivos!DJ$1,Trabajo!$C:$C,Trab_Sectores_productivos!$C27,Trabajo!$A:$A,Trab_Sectores_productivos!$A27),2)</f>
        <v>0.01</v>
      </c>
      <c r="BR27" s="340">
        <f>ROUND(SUMIFS(Trabajo!$T:$T,Trabajo!$E:$E,Trab_Sectores_productivos!DK$1,Trabajo!$C:$C,Trab_Sectores_productivos!$C27,Trabajo!$A:$A,Trab_Sectores_productivos!$A27),2)</f>
        <v>0.06</v>
      </c>
      <c r="BS27" s="340">
        <f>ROUND(SUMIFS(Trabajo!$T:$T,Trabajo!$E:$E,Trab_Sectores_productivos!DL$1,Trabajo!$C:$C,Trab_Sectores_productivos!$C27,Trabajo!$A:$A,Trab_Sectores_productivos!$A27),2)</f>
        <v>0.12</v>
      </c>
      <c r="BT27" s="340">
        <f>ROUND(SUMIFS(Trabajo!$T:$T,Trabajo!$E:$E,Trab_Sectores_productivos!DM$1,Trabajo!$C:$C,Trab_Sectores_productivos!$C27,Trabajo!$A:$A,Trab_Sectores_productivos!$A27),2)</f>
        <v>0.55000000000000004</v>
      </c>
      <c r="BU27" s="340">
        <f>ROUND(SUMIFS(Trabajo!$T:$T,Trabajo!$E:$E,Trab_Sectores_productivos!DN$1,Trabajo!$C:$C,Trab_Sectores_productivos!$C27,Trabajo!$A:$A,Trab_Sectores_productivos!$A27),2)</f>
        <v>0.06</v>
      </c>
      <c r="BV27" s="340">
        <f>ROUND(SUMIFS(Trabajo!$T:$T,Trabajo!$E:$E,Trab_Sectores_productivos!DO$1,Trabajo!$C:$C,Trab_Sectores_productivos!$C27,Trabajo!$A:$A,Trab_Sectores_productivos!$A27),2)</f>
        <v>7.0000000000000007E-2</v>
      </c>
      <c r="BW27" s="340">
        <f>ROUND(SUMIFS(Trabajo!$T:$T,Trabajo!$E:$E,Trab_Sectores_productivos!DP$1,Trabajo!$C:$C,Trab_Sectores_productivos!$C27,Trabajo!$A:$A,Trab_Sectores_productivos!$A27),2)</f>
        <v>7.0000000000000007E-2</v>
      </c>
      <c r="BX27" s="340">
        <f>ROUND(SUMIFS(Trabajo!$T:$T,Trabajo!$E:$E,Trab_Sectores_productivos!DQ$1,Trabajo!$C:$C,Trab_Sectores_productivos!$C27,Trabajo!$A:$A,Trab_Sectores_productivos!$A27),2)</f>
        <v>0.03</v>
      </c>
      <c r="BY27" s="340">
        <f>ROUND(SUMIFS(Trabajo!$T:$T,Trabajo!$E:$E,Trab_Sectores_productivos!DR$1,Trabajo!$C:$C,Trab_Sectores_productivos!$C27,Trabajo!$A:$A,Trab_Sectores_productivos!$A27),2)</f>
        <v>7.0000000000000007E-2</v>
      </c>
      <c r="BZ27" s="340">
        <f>ROUND(SUMIFS(Trabajo!$T:$T,Trabajo!$E:$E,Trab_Sectores_productivos!DS$1,Trabajo!$C:$C,Trab_Sectores_productivos!$C27,Trabajo!$A:$A,Trab_Sectores_productivos!$A27),2)</f>
        <v>0.01</v>
      </c>
      <c r="CA27" s="340">
        <f>ROUND(SUMIFS(Trabajo!$T:$T,Trabajo!$E:$E,Trab_Sectores_productivos!DT$1,Trabajo!$C:$C,Trab_Sectores_productivos!$C27,Trabajo!$A:$A,Trab_Sectores_productivos!$A27),2)</f>
        <v>0.01</v>
      </c>
      <c r="CB27" s="341">
        <f>ROUND(SUMIFS(Trabajo!$U:$U,Trabajo!$E:$E,Trab_Sectores_productivos!DF$1,Trabajo!$C:$C,Trab_Sectores_productivos!$C27,Trabajo!$A:$A,Trab_Sectores_productivos!$A27),2)</f>
        <v>20.77</v>
      </c>
      <c r="CC27" s="341">
        <f>ROUND(SUMIFS(Trabajo!$U:$U,Trabajo!$E:$E,Trab_Sectores_productivos!DG$1,Trabajo!$C:$C,Trab_Sectores_productivos!$C27,Trabajo!$A:$A,Trab_Sectores_productivos!$A27),2)</f>
        <v>1.08</v>
      </c>
      <c r="CD27" s="341">
        <f>ROUND(SUMIFS(Trabajo!$U:$U,Trabajo!$E:$E,Trab_Sectores_productivos!DH$1,Trabajo!$C:$C,Trab_Sectores_productivos!$C27,Trabajo!$A:$A,Trab_Sectores_productivos!$A27),2)</f>
        <v>4.24</v>
      </c>
      <c r="CE27" s="341">
        <f>ROUND(SUMIFS(Trabajo!$U:$U,Trabajo!$E:$E,Trab_Sectores_productivos!DI$1,Trabajo!$C:$C,Trab_Sectores_productivos!$C27,Trabajo!$A:$A,Trab_Sectores_productivos!$A27),2)</f>
        <v>4.03</v>
      </c>
      <c r="CF27" s="341">
        <f>ROUND(SUMIFS(Trabajo!$U:$U,Trabajo!$E:$E,Trab_Sectores_productivos!DJ$1,Trabajo!$C:$C,Trab_Sectores_productivos!$C27,Trabajo!$A:$A,Trab_Sectores_productivos!$A27),2)</f>
        <v>2.29</v>
      </c>
      <c r="CG27" s="341">
        <f>ROUND(SUMIFS(Trabajo!$U:$U,Trabajo!$E:$E,Trab_Sectores_productivos!DK$1,Trabajo!$C:$C,Trab_Sectores_productivos!$C27,Trabajo!$A:$A,Trab_Sectores_productivos!$A27),2)</f>
        <v>9.6199999999999992</v>
      </c>
      <c r="CH27" s="341">
        <f>ROUND(SUMIFS(Trabajo!$U:$U,Trabajo!$E:$E,Trab_Sectores_productivos!DL$1,Trabajo!$C:$C,Trab_Sectores_productivos!$C27,Trabajo!$A:$A,Trab_Sectores_productivos!$A27),2)</f>
        <v>18.920000000000002</v>
      </c>
      <c r="CI27" s="341">
        <f>ROUND(SUMIFS(Trabajo!$U:$U,Trabajo!$E:$E,Trab_Sectores_productivos!DM$1,Trabajo!$C:$C,Trab_Sectores_productivos!$C27,Trabajo!$A:$A,Trab_Sectores_productivos!$A27),2)</f>
        <v>84.1</v>
      </c>
      <c r="CJ27" s="341">
        <f>ROUND(SUMIFS(Trabajo!$U:$U,Trabajo!$E:$E,Trab_Sectores_productivos!DN$1,Trabajo!$C:$C,Trab_Sectores_productivos!$C27,Trabajo!$A:$A,Trab_Sectores_productivos!$A27),2)</f>
        <v>9.11</v>
      </c>
      <c r="CK27" s="341">
        <f>ROUND(SUMIFS(Trabajo!$U:$U,Trabajo!$E:$E,Trab_Sectores_productivos!DO$1,Trabajo!$C:$C,Trab_Sectores_productivos!$C27,Trabajo!$A:$A,Trab_Sectores_productivos!$A27),2)</f>
        <v>10.74</v>
      </c>
      <c r="CL27" s="341">
        <f>ROUND(SUMIFS(Trabajo!$U:$U,Trabajo!$E:$E,Trab_Sectores_productivos!DP$1,Trabajo!$C:$C,Trab_Sectores_productivos!$C27,Trabajo!$A:$A,Trab_Sectores_productivos!$A27),2)</f>
        <v>10.31</v>
      </c>
      <c r="CM27" s="341">
        <f>ROUND(SUMIFS(Trabajo!$U:$U,Trabajo!$E:$E,Trab_Sectores_productivos!DQ$1,Trabajo!$C:$C,Trab_Sectores_productivos!$C27,Trabajo!$A:$A,Trab_Sectores_productivos!$A27),2)</f>
        <v>5.01</v>
      </c>
      <c r="CN27" s="341">
        <f>ROUND(SUMIFS(Trabajo!$U:$U,Trabajo!$E:$E,Trab_Sectores_productivos!DR$1,Trabajo!$C:$C,Trab_Sectores_productivos!$C27,Trabajo!$A:$A,Trab_Sectores_productivos!$A27),2)</f>
        <v>11.2</v>
      </c>
      <c r="CO27" s="341">
        <f>ROUND(SUMIFS(Trabajo!$U:$U,Trabajo!$E:$E,Trab_Sectores_productivos!DS$1,Trabajo!$C:$C,Trab_Sectores_productivos!$C27,Trabajo!$A:$A,Trab_Sectores_productivos!$A27),2)</f>
        <v>1.61</v>
      </c>
      <c r="CP27" s="341">
        <f>ROUND(SUMIFS(Trabajo!$U:$U,Trabajo!$E:$E,Trab_Sectores_productivos!DT$1,Trabajo!$C:$C,Trab_Sectores_productivos!$C27,Trabajo!$A:$A,Trab_Sectores_productivos!$A27),2)</f>
        <v>1.62</v>
      </c>
      <c r="CQ27" s="340">
        <f>ROUND(SUMIFS(Trabajo!$V:$V,Trabajo!$E:$E,Trab_Sectores_productivos!DF$1,Trabajo!$C:$C,Trab_Sectores_productivos!$C27,Trabajo!$A:$A,Trab_Sectores_productivos!$A27),2)</f>
        <v>1.96</v>
      </c>
      <c r="CR27" s="340">
        <f>ROUND(SUMIFS(Trabajo!$V:$V,Trabajo!$E:$E,Trab_Sectores_productivos!DG$1,Trabajo!$C:$C,Trab_Sectores_productivos!$C27,Trabajo!$A:$A,Trab_Sectores_productivos!$A27),2)</f>
        <v>0.1</v>
      </c>
      <c r="CS27" s="340">
        <f>ROUND(SUMIFS(Trabajo!$V:$V,Trabajo!$E:$E,Trab_Sectores_productivos!DH$1,Trabajo!$C:$C,Trab_Sectores_productivos!$C27,Trabajo!$A:$A,Trab_Sectores_productivos!$A27),2)</f>
        <v>0.4</v>
      </c>
      <c r="CT27" s="340">
        <f>ROUND(SUMIFS(Trabajo!$V:$V,Trabajo!$E:$E,Trab_Sectores_productivos!DI$1,Trabajo!$C:$C,Trab_Sectores_productivos!$C27,Trabajo!$A:$A,Trab_Sectores_productivos!$A27),2)</f>
        <v>0.38</v>
      </c>
      <c r="CU27" s="340">
        <f>ROUND(SUMIFS(Trabajo!$V:$V,Trabajo!$E:$E,Trab_Sectores_productivos!DJ$1,Trabajo!$C:$C,Trab_Sectores_productivos!$C27,Trabajo!$A:$A,Trab_Sectores_productivos!$A27),2)</f>
        <v>0.22</v>
      </c>
      <c r="CV27" s="340">
        <f>ROUND(SUMIFS(Trabajo!$V:$V,Trabajo!$E:$E,Trab_Sectores_productivos!DK$1,Trabajo!$C:$C,Trab_Sectores_productivos!$C27,Trabajo!$A:$A,Trab_Sectores_productivos!$A27),2)</f>
        <v>0.91</v>
      </c>
      <c r="CW27" s="340">
        <f>ROUND(SUMIFS(Trabajo!$V:$V,Trabajo!$E:$E,Trab_Sectores_productivos!DL$1,Trabajo!$C:$C,Trab_Sectores_productivos!$C27,Trabajo!$A:$A,Trab_Sectores_productivos!$A27),2)</f>
        <v>1.78</v>
      </c>
      <c r="CX27" s="340">
        <f>ROUND(SUMIFS(Trabajo!$V:$V,Trabajo!$E:$E,Trab_Sectores_productivos!DM$1,Trabajo!$C:$C,Trab_Sectores_productivos!$C27,Trabajo!$A:$A,Trab_Sectores_productivos!$A27),2)</f>
        <v>7.92</v>
      </c>
      <c r="CY27" s="340">
        <f>ROUND(SUMIFS(Trabajo!$V:$V,Trabajo!$E:$E,Trab_Sectores_productivos!DN$1,Trabajo!$C:$C,Trab_Sectores_productivos!$C27,Trabajo!$A:$A,Trab_Sectores_productivos!$A27),2)</f>
        <v>0.86</v>
      </c>
      <c r="CZ27" s="340">
        <f>ROUND(SUMIFS(Trabajo!$V:$V,Trabajo!$E:$E,Trab_Sectores_productivos!DO$1,Trabajo!$C:$C,Trab_Sectores_productivos!$C27,Trabajo!$A:$A,Trab_Sectores_productivos!$A27),2)</f>
        <v>1.01</v>
      </c>
      <c r="DA27" s="340">
        <f>ROUND(SUMIFS(Trabajo!$V:$V,Trabajo!$E:$E,Trab_Sectores_productivos!DP$1,Trabajo!$C:$C,Trab_Sectores_productivos!$C27,Trabajo!$A:$A,Trab_Sectores_productivos!$A27),2)</f>
        <v>0.97</v>
      </c>
      <c r="DB27" s="340">
        <f>ROUND(SUMIFS(Trabajo!$V:$V,Trabajo!$E:$E,Trab_Sectores_productivos!DQ$1,Trabajo!$C:$C,Trab_Sectores_productivos!$C27,Trabajo!$A:$A,Trab_Sectores_productivos!$A27),2)</f>
        <v>0.47</v>
      </c>
      <c r="DC27" s="340">
        <f>ROUND(SUMIFS(Trabajo!$V:$V,Trabajo!$E:$E,Trab_Sectores_productivos!DR$1,Trabajo!$C:$C,Trab_Sectores_productivos!$C27,Trabajo!$A:$A,Trab_Sectores_productivos!$A27),2)</f>
        <v>1.05</v>
      </c>
      <c r="DD27" s="340">
        <f>ROUND(SUMIFS(Trabajo!$V:$V,Trabajo!$E:$E,Trab_Sectores_productivos!DS$1,Trabajo!$C:$C,Trab_Sectores_productivos!$C27,Trabajo!$A:$A,Trab_Sectores_productivos!$A27),2)</f>
        <v>0.15</v>
      </c>
      <c r="DE27" s="340">
        <f>ROUND(SUMIFS(Trabajo!$V:$V,Trabajo!$E:$E,Trab_Sectores_productivos!DT$1,Trabajo!$C:$C,Trab_Sectores_productivos!$C27,Trabajo!$A:$A,Trab_Sectores_productivos!$A27),2)</f>
        <v>0.15</v>
      </c>
    </row>
    <row r="28" spans="1:124">
      <c r="A28" s="137">
        <v>2015</v>
      </c>
      <c r="B28" s="137">
        <v>3</v>
      </c>
      <c r="C28" s="137" t="s">
        <v>121</v>
      </c>
      <c r="D28" s="137">
        <f>ROUND(SUMIFS(Trabajo!$W:$W,Trabajo!$E:$E,Trab_Sectores_productivos!DF$1,Trabajo!$C:$C,Trab_Sectores_productivos!$C28,Trabajo!$A:$A,Trab_Sectores_productivos!$A28),2)</f>
        <v>71.27</v>
      </c>
      <c r="E28" s="340">
        <f>ROUND(SUMIFS(Trabajo!$P:$P,Trabajo!$E:$E,Trab_Sectores_productivos!DF$1,Trabajo!$C:$C,Trab_Sectores_productivos!$C28,Trabajo!$A:$A,Trab_Sectores_productivos!$A28),2)</f>
        <v>25.11</v>
      </c>
      <c r="F28" s="340">
        <f>ROUND(SUMIFS(Trabajo!$P:$P,Trabajo!$E:$E,Trab_Sectores_productivos!DG$1,Trabajo!$C:$C,Trab_Sectores_productivos!$C28,Trabajo!$A:$A,Trab_Sectores_productivos!$A28),2)</f>
        <v>1.59</v>
      </c>
      <c r="G28" s="340">
        <f>ROUND(SUMIFS(Trabajo!$P:$P,Trabajo!$E:$E,Trab_Sectores_productivos!DH$1,Trabajo!$C:$C,Trab_Sectores_productivos!$C28,Trabajo!$A:$A,Trab_Sectores_productivos!$A28),2)</f>
        <v>4.84</v>
      </c>
      <c r="H28" s="340">
        <f>ROUND(SUMIFS(Trabajo!$P:$P,Trabajo!$E:$E,Trab_Sectores_productivos!DI$1,Trabajo!$C:$C,Trab_Sectores_productivos!$C28,Trabajo!$A:$A,Trab_Sectores_productivos!$A28),2)</f>
        <v>3.63</v>
      </c>
      <c r="I28" s="340">
        <f>ROUND(SUMIFS(Trabajo!$P:$P,Trabajo!$E:$E,Trab_Sectores_productivos!DJ$1,Trabajo!$C:$C,Trab_Sectores_productivos!$C28,Trabajo!$A:$A,Trab_Sectores_productivos!$A28),2)</f>
        <v>3.4</v>
      </c>
      <c r="J28" s="340">
        <f>ROUND(SUMIFS(Trabajo!$P:$P,Trabajo!$E:$E,Trab_Sectores_productivos!DK$1,Trabajo!$C:$C,Trab_Sectores_productivos!$C28,Trabajo!$A:$A,Trab_Sectores_productivos!$A28),2)</f>
        <v>12.53</v>
      </c>
      <c r="K28" s="340">
        <f>ROUND(SUMIFS(Trabajo!$P:$P,Trabajo!$E:$E,Trab_Sectores_productivos!DL$1,Trabajo!$C:$C,Trab_Sectores_productivos!$C28,Trabajo!$A:$A,Trab_Sectores_productivos!$A28),2)</f>
        <v>23.28</v>
      </c>
      <c r="L28" s="340">
        <f>ROUND(SUMIFS(Trabajo!$P:$P,Trabajo!$E:$E,Trab_Sectores_productivos!DM$1,Trabajo!$C:$C,Trab_Sectores_productivos!$C28,Trabajo!$A:$A,Trab_Sectores_productivos!$A28),2)</f>
        <v>104.51</v>
      </c>
      <c r="M28" s="340">
        <f>ROUND(SUMIFS(Trabajo!$P:$P,Trabajo!$E:$E,Trab_Sectores_productivos!DN$1,Trabajo!$C:$C,Trab_Sectores_productivos!$C28,Trabajo!$A:$A,Trab_Sectores_productivos!$A28),2)</f>
        <v>9.89</v>
      </c>
      <c r="N28" s="340">
        <f>ROUND(SUMIFS(Trabajo!$P:$P,Trabajo!$E:$E,Trab_Sectores_productivos!DO$1,Trabajo!$C:$C,Trab_Sectores_productivos!$C28,Trabajo!$A:$A,Trab_Sectores_productivos!$A28),2)</f>
        <v>12.18</v>
      </c>
      <c r="O28" s="340">
        <f>ROUND(SUMIFS(Trabajo!$P:$P,Trabajo!$E:$E,Trab_Sectores_productivos!DP$1,Trabajo!$C:$C,Trab_Sectores_productivos!$C28,Trabajo!$A:$A,Trab_Sectores_productivos!$A28),2)</f>
        <v>13.23</v>
      </c>
      <c r="P28" s="340">
        <f>ROUND(SUMIFS(Trabajo!$P:$P,Trabajo!$E:$E,Trab_Sectores_productivos!DQ$1,Trabajo!$C:$C,Trab_Sectores_productivos!$C28,Trabajo!$A:$A,Trab_Sectores_productivos!$A28),2)</f>
        <v>6.31</v>
      </c>
      <c r="Q28" s="340">
        <f>ROUND(SUMIFS(Trabajo!$P:$P,Trabajo!$E:$E,Trab_Sectores_productivos!DR$1,Trabajo!$C:$C,Trab_Sectores_productivos!$C28,Trabajo!$A:$A,Trab_Sectores_productivos!$A28),2)</f>
        <v>12.47</v>
      </c>
      <c r="R28" s="340">
        <f>ROUND(SUMIFS(Trabajo!$P:$P,Trabajo!$E:$E,Trab_Sectores_productivos!DS$1,Trabajo!$C:$C,Trab_Sectores_productivos!$C28,Trabajo!$A:$A,Trab_Sectores_productivos!$A28),2)</f>
        <v>2.06</v>
      </c>
      <c r="S28" s="340">
        <f>ROUND(SUMIFS(Trabajo!$P:$P,Trabajo!$E:$E,Trab_Sectores_productivos!DT$1,Trabajo!$C:$C,Trab_Sectores_productivos!$C28,Trabajo!$A:$A,Trab_Sectores_productivos!$A28),2)</f>
        <v>2.27</v>
      </c>
      <c r="T28" s="341">
        <f>ROUND(SUMIFS(Trabajo!$Q:$Q,Trabajo!$E:$E,Trab_Sectores_productivos!DF$1,Trabajo!$C:$C,Trab_Sectores_productivos!$C28,Trabajo!$A:$A,Trab_Sectores_productivos!$A28),2)</f>
        <v>12.66</v>
      </c>
      <c r="U28" s="341">
        <f>ROUND(SUMIFS(Trabajo!$Q:$Q,Trabajo!$E:$E,Trab_Sectores_productivos!DG$1,Trabajo!$C:$C,Trab_Sectores_productivos!$C28,Trabajo!$A:$A,Trab_Sectores_productivos!$A28),2)</f>
        <v>0.8</v>
      </c>
      <c r="V28" s="341">
        <f>ROUND(SUMIFS(Trabajo!$Q:$Q,Trabajo!$E:$E,Trab_Sectores_productivos!DH$1,Trabajo!$C:$C,Trab_Sectores_productivos!$C28,Trabajo!$A:$A,Trab_Sectores_productivos!$A28),2)</f>
        <v>2.44</v>
      </c>
      <c r="W28" s="341">
        <f>ROUND(SUMIFS(Trabajo!$Q:$Q,Trabajo!$E:$E,Trab_Sectores_productivos!DI$1,Trabajo!$C:$C,Trab_Sectores_productivos!$C28,Trabajo!$A:$A,Trab_Sectores_productivos!$A28),2)</f>
        <v>1.83</v>
      </c>
      <c r="X28" s="341">
        <f>ROUND(SUMIFS(Trabajo!$Q:$Q,Trabajo!$E:$E,Trab_Sectores_productivos!DJ$1,Trabajo!$C:$C,Trab_Sectores_productivos!$C28,Trabajo!$A:$A,Trab_Sectores_productivos!$A28),2)</f>
        <v>1.71</v>
      </c>
      <c r="Y28" s="341">
        <f>ROUND(SUMIFS(Trabajo!$Q:$Q,Trabajo!$E:$E,Trab_Sectores_productivos!DK$1,Trabajo!$C:$C,Trab_Sectores_productivos!$C28,Trabajo!$A:$A,Trab_Sectores_productivos!$A28),2)</f>
        <v>6.31</v>
      </c>
      <c r="Z28" s="341">
        <f>ROUND(SUMIFS(Trabajo!$Q:$Q,Trabajo!$E:$E,Trab_Sectores_productivos!DL$1,Trabajo!$C:$C,Trab_Sectores_productivos!$C28,Trabajo!$A:$A,Trab_Sectores_productivos!$A28),2)</f>
        <v>11.73</v>
      </c>
      <c r="AA28" s="341">
        <f>ROUND(SUMIFS(Trabajo!$Q:$Q,Trabajo!$E:$E,Trab_Sectores_productivos!DM$1,Trabajo!$C:$C,Trab_Sectores_productivos!$C28,Trabajo!$A:$A,Trab_Sectores_productivos!$A28),2)</f>
        <v>52.67</v>
      </c>
      <c r="AB28" s="341">
        <f>ROUND(SUMIFS(Trabajo!$Q:$Q,Trabajo!$E:$E,Trab_Sectores_productivos!DN$1,Trabajo!$C:$C,Trab_Sectores_productivos!$C28,Trabajo!$A:$A,Trab_Sectores_productivos!$A28),2)</f>
        <v>4.9800000000000004</v>
      </c>
      <c r="AC28" s="341">
        <f>ROUND(SUMIFS(Trabajo!$Q:$Q,Trabajo!$E:$E,Trab_Sectores_productivos!DO$1,Trabajo!$C:$C,Trab_Sectores_productivos!$C28,Trabajo!$A:$A,Trab_Sectores_productivos!$A28),2)</f>
        <v>6.14</v>
      </c>
      <c r="AD28" s="341">
        <f>ROUND(SUMIFS(Trabajo!$Q:$Q,Trabajo!$E:$E,Trab_Sectores_productivos!DP$1,Trabajo!$C:$C,Trab_Sectores_productivos!$C28,Trabajo!$A:$A,Trab_Sectores_productivos!$A28),2)</f>
        <v>6.67</v>
      </c>
      <c r="AE28" s="341">
        <f>ROUND(SUMIFS(Trabajo!$Q:$Q,Trabajo!$E:$E,Trab_Sectores_productivos!DQ$1,Trabajo!$C:$C,Trab_Sectores_productivos!$C28,Trabajo!$A:$A,Trab_Sectores_productivos!$A28),2)</f>
        <v>3.18</v>
      </c>
      <c r="AF28" s="341">
        <f>ROUND(SUMIFS(Trabajo!$Q:$Q,Trabajo!$E:$E,Trab_Sectores_productivos!DR$1,Trabajo!$C:$C,Trab_Sectores_productivos!$C28,Trabajo!$A:$A,Trab_Sectores_productivos!$A28),2)</f>
        <v>6.29</v>
      </c>
      <c r="AG28" s="341">
        <f>ROUND(SUMIFS(Trabajo!$Q:$Q,Trabajo!$E:$E,Trab_Sectores_productivos!DS$1,Trabajo!$C:$C,Trab_Sectores_productivos!$C28,Trabajo!$A:$A,Trab_Sectores_productivos!$A28),2)</f>
        <v>1.04</v>
      </c>
      <c r="AH28" s="341">
        <f>ROUND(SUMIFS(Trabajo!$Q:$Q,Trabajo!$E:$E,Trab_Sectores_productivos!DT$1,Trabajo!$C:$C,Trab_Sectores_productivos!$C28,Trabajo!$A:$A,Trab_Sectores_productivos!$A28),2)</f>
        <v>1.1499999999999999</v>
      </c>
      <c r="AI28" s="340">
        <f>ROUND(SUMIFS(Trabajo!$R:$R,Trabajo!$E:$E,Trab_Sectores_productivos!DF$1,Trabajo!$C:$C,Trab_Sectores_productivos!$C28,Trabajo!$A:$A,Trab_Sectores_productivos!$A28),2)</f>
        <v>9.7899999999999991</v>
      </c>
      <c r="AJ28" s="340">
        <f>ROUND(SUMIFS(Trabajo!$R:$R,Trabajo!$E:$E,Trab_Sectores_productivos!DG$1,Trabajo!$C:$C,Trab_Sectores_productivos!$C28,Trabajo!$A:$A,Trab_Sectores_productivos!$A28),2)</f>
        <v>0.62</v>
      </c>
      <c r="AK28" s="340">
        <f>ROUND(SUMIFS(Trabajo!$R:$R,Trabajo!$E:$E,Trab_Sectores_productivos!DH$1,Trabajo!$C:$C,Trab_Sectores_productivos!$C28,Trabajo!$A:$A,Trab_Sectores_productivos!$A28),2)</f>
        <v>1.89</v>
      </c>
      <c r="AL28" s="340">
        <f>ROUND(SUMIFS(Trabajo!$R:$R,Trabajo!$E:$E,Trab_Sectores_productivos!DI$1,Trabajo!$C:$C,Trab_Sectores_productivos!$C28,Trabajo!$A:$A,Trab_Sectores_productivos!$A28),2)</f>
        <v>1.42</v>
      </c>
      <c r="AM28" s="340">
        <f>ROUND(SUMIFS(Trabajo!$R:$R,Trabajo!$E:$E,Trab_Sectores_productivos!DJ$1,Trabajo!$C:$C,Trab_Sectores_productivos!$C28,Trabajo!$A:$A,Trab_Sectores_productivos!$A28),2)</f>
        <v>1.33</v>
      </c>
      <c r="AN28" s="340">
        <f>ROUND(SUMIFS(Trabajo!$R:$R,Trabajo!$E:$E,Trab_Sectores_productivos!DK$1,Trabajo!$C:$C,Trab_Sectores_productivos!$C28,Trabajo!$A:$A,Trab_Sectores_productivos!$A28),2)</f>
        <v>4.88</v>
      </c>
      <c r="AO28" s="340">
        <f>ROUND(SUMIFS(Trabajo!$R:$R,Trabajo!$E:$E,Trab_Sectores_productivos!DL$1,Trabajo!$C:$C,Trab_Sectores_productivos!$C28,Trabajo!$A:$A,Trab_Sectores_productivos!$A28),2)</f>
        <v>9.07</v>
      </c>
      <c r="AP28" s="340">
        <f>ROUND(SUMIFS(Trabajo!$R:$R,Trabajo!$E:$E,Trab_Sectores_productivos!DM$1,Trabajo!$C:$C,Trab_Sectores_productivos!$C28,Trabajo!$A:$A,Trab_Sectores_productivos!$A28),2)</f>
        <v>40.729999999999997</v>
      </c>
      <c r="AQ28" s="340">
        <f>ROUND(SUMIFS(Trabajo!$R:$R,Trabajo!$E:$E,Trab_Sectores_productivos!DN$1,Trabajo!$C:$C,Trab_Sectores_productivos!$C28,Trabajo!$A:$A,Trab_Sectores_productivos!$A28),2)</f>
        <v>3.85</v>
      </c>
      <c r="AR28" s="340">
        <f>ROUND(SUMIFS(Trabajo!$R:$R,Trabajo!$E:$E,Trab_Sectores_productivos!DO$1,Trabajo!$C:$C,Trab_Sectores_productivos!$C28,Trabajo!$A:$A,Trab_Sectores_productivos!$A28),2)</f>
        <v>4.75</v>
      </c>
      <c r="AS28" s="340">
        <f>ROUND(SUMIFS(Trabajo!$R:$R,Trabajo!$E:$E,Trab_Sectores_productivos!DP$1,Trabajo!$C:$C,Trab_Sectores_productivos!$C28,Trabajo!$A:$A,Trab_Sectores_productivos!$A28),2)</f>
        <v>5.16</v>
      </c>
      <c r="AT28" s="340">
        <f>ROUND(SUMIFS(Trabajo!$R:$R,Trabajo!$E:$E,Trab_Sectores_productivos!DQ$1,Trabajo!$C:$C,Trab_Sectores_productivos!$C28,Trabajo!$A:$A,Trab_Sectores_productivos!$A28),2)</f>
        <v>2.46</v>
      </c>
      <c r="AU28" s="340">
        <f>ROUND(SUMIFS(Trabajo!$R:$R,Trabajo!$E:$E,Trab_Sectores_productivos!DR$1,Trabajo!$C:$C,Trab_Sectores_productivos!$C28,Trabajo!$A:$A,Trab_Sectores_productivos!$A28),2)</f>
        <v>4.8600000000000003</v>
      </c>
      <c r="AV28" s="340">
        <f>ROUND(SUMIFS(Trabajo!$R:$R,Trabajo!$E:$E,Trab_Sectores_productivos!DS$1,Trabajo!$C:$C,Trab_Sectores_productivos!$C28,Trabajo!$A:$A,Trab_Sectores_productivos!$A28),2)</f>
        <v>0.8</v>
      </c>
      <c r="AW28" s="340">
        <f>ROUND(SUMIFS(Trabajo!$R:$R,Trabajo!$E:$E,Trab_Sectores_productivos!DT$1,Trabajo!$C:$C,Trab_Sectores_productivos!$C28,Trabajo!$A:$A,Trab_Sectores_productivos!$A28),2)</f>
        <v>0.89</v>
      </c>
      <c r="AX28" s="341">
        <f>ROUND(SUMIFS(Trabajo!$S:$S,Trabajo!$E:$E,Trab_Sectores_productivos!DF$1,Trabajo!$C:$C,Trab_Sectores_productivos!$C28,Trabajo!$A:$A,Trab_Sectores_productivos!$A28),2)</f>
        <v>0.59</v>
      </c>
      <c r="AY28" s="341">
        <f>ROUND(SUMIFS(Trabajo!$S:$S,Trabajo!$E:$E,Trab_Sectores_productivos!DG$1,Trabajo!$C:$C,Trab_Sectores_productivos!$C28,Trabajo!$A:$A,Trab_Sectores_productivos!$A28),2)</f>
        <v>0.04</v>
      </c>
      <c r="AZ28" s="341">
        <f>ROUND(SUMIFS(Trabajo!$S:$S,Trabajo!$E:$E,Trab_Sectores_productivos!DH$1,Trabajo!$C:$C,Trab_Sectores_productivos!$C28,Trabajo!$A:$A,Trab_Sectores_productivos!$A28),2)</f>
        <v>0.11</v>
      </c>
      <c r="BA28" s="341">
        <f>ROUND(SUMIFS(Trabajo!$S:$S,Trabajo!$E:$E,Trab_Sectores_productivos!DI$1,Trabajo!$C:$C,Trab_Sectores_productivos!$C28,Trabajo!$A:$A,Trab_Sectores_productivos!$A28),2)</f>
        <v>0.09</v>
      </c>
      <c r="BB28" s="341">
        <f>ROUND(SUMIFS(Trabajo!$S:$S,Trabajo!$E:$E,Trab_Sectores_productivos!DJ$1,Trabajo!$C:$C,Trab_Sectores_productivos!$C28,Trabajo!$A:$A,Trab_Sectores_productivos!$A28),2)</f>
        <v>0.08</v>
      </c>
      <c r="BC28" s="341">
        <f>ROUND(SUMIFS(Trabajo!$S:$S,Trabajo!$E:$E,Trab_Sectores_productivos!DK$1,Trabajo!$C:$C,Trab_Sectores_productivos!$C28,Trabajo!$A:$A,Trab_Sectores_productivos!$A28),2)</f>
        <v>0.28999999999999998</v>
      </c>
      <c r="BD28" s="341">
        <f>ROUND(SUMIFS(Trabajo!$S:$S,Trabajo!$E:$E,Trab_Sectores_productivos!DL$1,Trabajo!$C:$C,Trab_Sectores_productivos!$C28,Trabajo!$A:$A,Trab_Sectores_productivos!$A28),2)</f>
        <v>0.55000000000000004</v>
      </c>
      <c r="BE28" s="341">
        <f>ROUND(SUMIFS(Trabajo!$S:$S,Trabajo!$E:$E,Trab_Sectores_productivos!DM$1,Trabajo!$C:$C,Trab_Sectores_productivos!$C28,Trabajo!$A:$A,Trab_Sectores_productivos!$A28),2)</f>
        <v>2.46</v>
      </c>
      <c r="BF28" s="341">
        <f>ROUND(SUMIFS(Trabajo!$S:$S,Trabajo!$E:$E,Trab_Sectores_productivos!DN$1,Trabajo!$C:$C,Trab_Sectores_productivos!$C28,Trabajo!$A:$A,Trab_Sectores_productivos!$A28),2)</f>
        <v>0.23</v>
      </c>
      <c r="BG28" s="341">
        <f>ROUND(SUMIFS(Trabajo!$S:$S,Trabajo!$E:$E,Trab_Sectores_productivos!DO$1,Trabajo!$C:$C,Trab_Sectores_productivos!$C28,Trabajo!$A:$A,Trab_Sectores_productivos!$A28),2)</f>
        <v>0.28999999999999998</v>
      </c>
      <c r="BH28" s="341">
        <f>ROUND(SUMIFS(Trabajo!$S:$S,Trabajo!$E:$E,Trab_Sectores_productivos!DP$1,Trabajo!$C:$C,Trab_Sectores_productivos!$C28,Trabajo!$A:$A,Trab_Sectores_productivos!$A28),2)</f>
        <v>0.31</v>
      </c>
      <c r="BI28" s="341">
        <f>ROUND(SUMIFS(Trabajo!$S:$S,Trabajo!$E:$E,Trab_Sectores_productivos!DQ$1,Trabajo!$C:$C,Trab_Sectores_productivos!$C28,Trabajo!$A:$A,Trab_Sectores_productivos!$A28),2)</f>
        <v>0.15</v>
      </c>
      <c r="BJ28" s="341">
        <f>ROUND(SUMIFS(Trabajo!$S:$S,Trabajo!$E:$E,Trab_Sectores_productivos!DR$1,Trabajo!$C:$C,Trab_Sectores_productivos!$C28,Trabajo!$A:$A,Trab_Sectores_productivos!$A28),2)</f>
        <v>0.28999999999999998</v>
      </c>
      <c r="BK28" s="341">
        <f>ROUND(SUMIFS(Trabajo!$S:$S,Trabajo!$E:$E,Trab_Sectores_productivos!DS$1,Trabajo!$C:$C,Trab_Sectores_productivos!$C28,Trabajo!$A:$A,Trab_Sectores_productivos!$A28),2)</f>
        <v>0.05</v>
      </c>
      <c r="BL28" s="341">
        <f>ROUND(SUMIFS(Trabajo!$S:$S,Trabajo!$E:$E,Trab_Sectores_productivos!DT$1,Trabajo!$C:$C,Trab_Sectores_productivos!$C28,Trabajo!$A:$A,Trab_Sectores_productivos!$A28),2)</f>
        <v>0.05</v>
      </c>
      <c r="BM28" s="340">
        <f>ROUND(SUMIFS(Trabajo!$T:$T,Trabajo!$E:$E,Trab_Sectores_productivos!DF$1,Trabajo!$C:$C,Trab_Sectores_productivos!$C28,Trabajo!$A:$A,Trab_Sectores_productivos!$A28),2)</f>
        <v>0.14000000000000001</v>
      </c>
      <c r="BN28" s="340">
        <f>ROUND(SUMIFS(Trabajo!$T:$T,Trabajo!$E:$E,Trab_Sectores_productivos!DG$1,Trabajo!$C:$C,Trab_Sectores_productivos!$C28,Trabajo!$A:$A,Trab_Sectores_productivos!$A28),2)</f>
        <v>0.01</v>
      </c>
      <c r="BO28" s="340">
        <f>ROUND(SUMIFS(Trabajo!$T:$T,Trabajo!$E:$E,Trab_Sectores_productivos!DH$1,Trabajo!$C:$C,Trab_Sectores_productivos!$C28,Trabajo!$A:$A,Trab_Sectores_productivos!$A28),2)</f>
        <v>0.03</v>
      </c>
      <c r="BP28" s="340">
        <f>ROUND(SUMIFS(Trabajo!$T:$T,Trabajo!$E:$E,Trab_Sectores_productivos!DI$1,Trabajo!$C:$C,Trab_Sectores_productivos!$C28,Trabajo!$A:$A,Trab_Sectores_productivos!$A28),2)</f>
        <v>0.02</v>
      </c>
      <c r="BQ28" s="340">
        <f>ROUND(SUMIFS(Trabajo!$T:$T,Trabajo!$E:$E,Trab_Sectores_productivos!DJ$1,Trabajo!$C:$C,Trab_Sectores_productivos!$C28,Trabajo!$A:$A,Trab_Sectores_productivos!$A28),2)</f>
        <v>0.02</v>
      </c>
      <c r="BR28" s="340">
        <f>ROUND(SUMIFS(Trabajo!$T:$T,Trabajo!$E:$E,Trab_Sectores_productivos!DK$1,Trabajo!$C:$C,Trab_Sectores_productivos!$C28,Trabajo!$A:$A,Trab_Sectores_productivos!$A28),2)</f>
        <v>7.0000000000000007E-2</v>
      </c>
      <c r="BS28" s="340">
        <f>ROUND(SUMIFS(Trabajo!$T:$T,Trabajo!$E:$E,Trab_Sectores_productivos!DL$1,Trabajo!$C:$C,Trab_Sectores_productivos!$C28,Trabajo!$A:$A,Trab_Sectores_productivos!$A28),2)</f>
        <v>0.13</v>
      </c>
      <c r="BT28" s="340">
        <f>ROUND(SUMIFS(Trabajo!$T:$T,Trabajo!$E:$E,Trab_Sectores_productivos!DM$1,Trabajo!$C:$C,Trab_Sectores_productivos!$C28,Trabajo!$A:$A,Trab_Sectores_productivos!$A28),2)</f>
        <v>0.56999999999999995</v>
      </c>
      <c r="BU28" s="340">
        <f>ROUND(SUMIFS(Trabajo!$T:$T,Trabajo!$E:$E,Trab_Sectores_productivos!DN$1,Trabajo!$C:$C,Trab_Sectores_productivos!$C28,Trabajo!$A:$A,Trab_Sectores_productivos!$A28),2)</f>
        <v>0.05</v>
      </c>
      <c r="BV28" s="340">
        <f>ROUND(SUMIFS(Trabajo!$T:$T,Trabajo!$E:$E,Trab_Sectores_productivos!DO$1,Trabajo!$C:$C,Trab_Sectores_productivos!$C28,Trabajo!$A:$A,Trab_Sectores_productivos!$A28),2)</f>
        <v>7.0000000000000007E-2</v>
      </c>
      <c r="BW28" s="340">
        <f>ROUND(SUMIFS(Trabajo!$T:$T,Trabajo!$E:$E,Trab_Sectores_productivos!DP$1,Trabajo!$C:$C,Trab_Sectores_productivos!$C28,Trabajo!$A:$A,Trab_Sectores_productivos!$A28),2)</f>
        <v>7.0000000000000007E-2</v>
      </c>
      <c r="BX28" s="340">
        <f>ROUND(SUMIFS(Trabajo!$T:$T,Trabajo!$E:$E,Trab_Sectores_productivos!DQ$1,Trabajo!$C:$C,Trab_Sectores_productivos!$C28,Trabajo!$A:$A,Trab_Sectores_productivos!$A28),2)</f>
        <v>0.03</v>
      </c>
      <c r="BY28" s="340">
        <f>ROUND(SUMIFS(Trabajo!$T:$T,Trabajo!$E:$E,Trab_Sectores_productivos!DR$1,Trabajo!$C:$C,Trab_Sectores_productivos!$C28,Trabajo!$A:$A,Trab_Sectores_productivos!$A28),2)</f>
        <v>7.0000000000000007E-2</v>
      </c>
      <c r="BZ28" s="340">
        <f>ROUND(SUMIFS(Trabajo!$T:$T,Trabajo!$E:$E,Trab_Sectores_productivos!DS$1,Trabajo!$C:$C,Trab_Sectores_productivos!$C28,Trabajo!$A:$A,Trab_Sectores_productivos!$A28),2)</f>
        <v>0.01</v>
      </c>
      <c r="CA28" s="340">
        <f>ROUND(SUMIFS(Trabajo!$T:$T,Trabajo!$E:$E,Trab_Sectores_productivos!DT$1,Trabajo!$C:$C,Trab_Sectores_productivos!$C28,Trabajo!$A:$A,Trab_Sectores_productivos!$A28),2)</f>
        <v>0.01</v>
      </c>
      <c r="CB28" s="341">
        <f>ROUND(SUMIFS(Trabajo!$U:$U,Trabajo!$E:$E,Trab_Sectores_productivos!DF$1,Trabajo!$C:$C,Trab_Sectores_productivos!$C28,Trabajo!$A:$A,Trab_Sectores_productivos!$A28),2)</f>
        <v>21.01</v>
      </c>
      <c r="CC28" s="341">
        <f>ROUND(SUMIFS(Trabajo!$U:$U,Trabajo!$E:$E,Trab_Sectores_productivos!DG$1,Trabajo!$C:$C,Trab_Sectores_productivos!$C28,Trabajo!$A:$A,Trab_Sectores_productivos!$A28),2)</f>
        <v>1.33</v>
      </c>
      <c r="CD28" s="341">
        <f>ROUND(SUMIFS(Trabajo!$U:$U,Trabajo!$E:$E,Trab_Sectores_productivos!DH$1,Trabajo!$C:$C,Trab_Sectores_productivos!$C28,Trabajo!$A:$A,Trab_Sectores_productivos!$A28),2)</f>
        <v>4.05</v>
      </c>
      <c r="CE28" s="341">
        <f>ROUND(SUMIFS(Trabajo!$U:$U,Trabajo!$E:$E,Trab_Sectores_productivos!DI$1,Trabajo!$C:$C,Trab_Sectores_productivos!$C28,Trabajo!$A:$A,Trab_Sectores_productivos!$A28),2)</f>
        <v>3.04</v>
      </c>
      <c r="CF28" s="341">
        <f>ROUND(SUMIFS(Trabajo!$U:$U,Trabajo!$E:$E,Trab_Sectores_productivos!DJ$1,Trabajo!$C:$C,Trab_Sectores_productivos!$C28,Trabajo!$A:$A,Trab_Sectores_productivos!$A28),2)</f>
        <v>2.85</v>
      </c>
      <c r="CG28" s="341">
        <f>ROUND(SUMIFS(Trabajo!$U:$U,Trabajo!$E:$E,Trab_Sectores_productivos!DK$1,Trabajo!$C:$C,Trab_Sectores_productivos!$C28,Trabajo!$A:$A,Trab_Sectores_productivos!$A28),2)</f>
        <v>10.48</v>
      </c>
      <c r="CH28" s="341">
        <f>ROUND(SUMIFS(Trabajo!$U:$U,Trabajo!$E:$E,Trab_Sectores_productivos!DL$1,Trabajo!$C:$C,Trab_Sectores_productivos!$C28,Trabajo!$A:$A,Trab_Sectores_productivos!$A28),2)</f>
        <v>19.47</v>
      </c>
      <c r="CI28" s="341">
        <f>ROUND(SUMIFS(Trabajo!$U:$U,Trabajo!$E:$E,Trab_Sectores_productivos!DM$1,Trabajo!$C:$C,Trab_Sectores_productivos!$C28,Trabajo!$A:$A,Trab_Sectores_productivos!$A28),2)</f>
        <v>87.42</v>
      </c>
      <c r="CJ28" s="341">
        <f>ROUND(SUMIFS(Trabajo!$U:$U,Trabajo!$E:$E,Trab_Sectores_productivos!DN$1,Trabajo!$C:$C,Trab_Sectores_productivos!$C28,Trabajo!$A:$A,Trab_Sectores_productivos!$A28),2)</f>
        <v>8.27</v>
      </c>
      <c r="CK28" s="341">
        <f>ROUND(SUMIFS(Trabajo!$U:$U,Trabajo!$E:$E,Trab_Sectores_productivos!DO$1,Trabajo!$C:$C,Trab_Sectores_productivos!$C28,Trabajo!$A:$A,Trab_Sectores_productivos!$A28),2)</f>
        <v>10.19</v>
      </c>
      <c r="CL28" s="341">
        <f>ROUND(SUMIFS(Trabajo!$U:$U,Trabajo!$E:$E,Trab_Sectores_productivos!DP$1,Trabajo!$C:$C,Trab_Sectores_productivos!$C28,Trabajo!$A:$A,Trab_Sectores_productivos!$A28),2)</f>
        <v>11.07</v>
      </c>
      <c r="CM28" s="341">
        <f>ROUND(SUMIFS(Trabajo!$U:$U,Trabajo!$E:$E,Trab_Sectores_productivos!DQ$1,Trabajo!$C:$C,Trab_Sectores_productivos!$C28,Trabajo!$A:$A,Trab_Sectores_productivos!$A28),2)</f>
        <v>5.28</v>
      </c>
      <c r="CN28" s="341">
        <f>ROUND(SUMIFS(Trabajo!$U:$U,Trabajo!$E:$E,Trab_Sectores_productivos!DR$1,Trabajo!$C:$C,Trab_Sectores_productivos!$C28,Trabajo!$A:$A,Trab_Sectores_productivos!$A28),2)</f>
        <v>10.43</v>
      </c>
      <c r="CO28" s="341">
        <f>ROUND(SUMIFS(Trabajo!$U:$U,Trabajo!$E:$E,Trab_Sectores_productivos!DS$1,Trabajo!$C:$C,Trab_Sectores_productivos!$C28,Trabajo!$A:$A,Trab_Sectores_productivos!$A28),2)</f>
        <v>1.72</v>
      </c>
      <c r="CP28" s="341">
        <f>ROUND(SUMIFS(Trabajo!$U:$U,Trabajo!$E:$E,Trab_Sectores_productivos!DT$1,Trabajo!$C:$C,Trab_Sectores_productivos!$C28,Trabajo!$A:$A,Trab_Sectores_productivos!$A28),2)</f>
        <v>1.9</v>
      </c>
      <c r="CQ28" s="340">
        <f>ROUND(SUMIFS(Trabajo!$V:$V,Trabajo!$E:$E,Trab_Sectores_productivos!DF$1,Trabajo!$C:$C,Trab_Sectores_productivos!$C28,Trabajo!$A:$A,Trab_Sectores_productivos!$A28),2)</f>
        <v>1.98</v>
      </c>
      <c r="CR28" s="340">
        <f>ROUND(SUMIFS(Trabajo!$V:$V,Trabajo!$E:$E,Trab_Sectores_productivos!DG$1,Trabajo!$C:$C,Trab_Sectores_productivos!$C28,Trabajo!$A:$A,Trab_Sectores_productivos!$A28),2)</f>
        <v>0.13</v>
      </c>
      <c r="CS28" s="340">
        <f>ROUND(SUMIFS(Trabajo!$V:$V,Trabajo!$E:$E,Trab_Sectores_productivos!DH$1,Trabajo!$C:$C,Trab_Sectores_productivos!$C28,Trabajo!$A:$A,Trab_Sectores_productivos!$A28),2)</f>
        <v>0.38</v>
      </c>
      <c r="CT28" s="340">
        <f>ROUND(SUMIFS(Trabajo!$V:$V,Trabajo!$E:$E,Trab_Sectores_productivos!DI$1,Trabajo!$C:$C,Trab_Sectores_productivos!$C28,Trabajo!$A:$A,Trab_Sectores_productivos!$A28),2)</f>
        <v>0.28999999999999998</v>
      </c>
      <c r="CU28" s="340">
        <f>ROUND(SUMIFS(Trabajo!$V:$V,Trabajo!$E:$E,Trab_Sectores_productivos!DJ$1,Trabajo!$C:$C,Trab_Sectores_productivos!$C28,Trabajo!$A:$A,Trab_Sectores_productivos!$A28),2)</f>
        <v>0.27</v>
      </c>
      <c r="CV28" s="340">
        <f>ROUND(SUMIFS(Trabajo!$V:$V,Trabajo!$E:$E,Trab_Sectores_productivos!DK$1,Trabajo!$C:$C,Trab_Sectores_productivos!$C28,Trabajo!$A:$A,Trab_Sectores_productivos!$A28),2)</f>
        <v>0.99</v>
      </c>
      <c r="CW28" s="340">
        <f>ROUND(SUMIFS(Trabajo!$V:$V,Trabajo!$E:$E,Trab_Sectores_productivos!DL$1,Trabajo!$C:$C,Trab_Sectores_productivos!$C28,Trabajo!$A:$A,Trab_Sectores_productivos!$A28),2)</f>
        <v>1.83</v>
      </c>
      <c r="CX28" s="340">
        <f>ROUND(SUMIFS(Trabajo!$V:$V,Trabajo!$E:$E,Trab_Sectores_productivos!DM$1,Trabajo!$C:$C,Trab_Sectores_productivos!$C28,Trabajo!$A:$A,Trab_Sectores_productivos!$A28),2)</f>
        <v>8.23</v>
      </c>
      <c r="CY28" s="340">
        <f>ROUND(SUMIFS(Trabajo!$V:$V,Trabajo!$E:$E,Trab_Sectores_productivos!DN$1,Trabajo!$C:$C,Trab_Sectores_productivos!$C28,Trabajo!$A:$A,Trab_Sectores_productivos!$A28),2)</f>
        <v>0.78</v>
      </c>
      <c r="CZ28" s="340">
        <f>ROUND(SUMIFS(Trabajo!$V:$V,Trabajo!$E:$E,Trab_Sectores_productivos!DO$1,Trabajo!$C:$C,Trab_Sectores_productivos!$C28,Trabajo!$A:$A,Trab_Sectores_productivos!$A28),2)</f>
        <v>0.96</v>
      </c>
      <c r="DA28" s="340">
        <f>ROUND(SUMIFS(Trabajo!$V:$V,Trabajo!$E:$E,Trab_Sectores_productivos!DP$1,Trabajo!$C:$C,Trab_Sectores_productivos!$C28,Trabajo!$A:$A,Trab_Sectores_productivos!$A28),2)</f>
        <v>1.04</v>
      </c>
      <c r="DB28" s="340">
        <f>ROUND(SUMIFS(Trabajo!$V:$V,Trabajo!$E:$E,Trab_Sectores_productivos!DQ$1,Trabajo!$C:$C,Trab_Sectores_productivos!$C28,Trabajo!$A:$A,Trab_Sectores_productivos!$A28),2)</f>
        <v>0.5</v>
      </c>
      <c r="DC28" s="340">
        <f>ROUND(SUMIFS(Trabajo!$V:$V,Trabajo!$E:$E,Trab_Sectores_productivos!DR$1,Trabajo!$C:$C,Trab_Sectores_productivos!$C28,Trabajo!$A:$A,Trab_Sectores_productivos!$A28),2)</f>
        <v>0.98</v>
      </c>
      <c r="DD28" s="340">
        <f>ROUND(SUMIFS(Trabajo!$V:$V,Trabajo!$E:$E,Trab_Sectores_productivos!DS$1,Trabajo!$C:$C,Trab_Sectores_productivos!$C28,Trabajo!$A:$A,Trab_Sectores_productivos!$A28),2)</f>
        <v>0.16</v>
      </c>
      <c r="DE28" s="340">
        <f>ROUND(SUMIFS(Trabajo!$V:$V,Trabajo!$E:$E,Trab_Sectores_productivos!DT$1,Trabajo!$C:$C,Trab_Sectores_productivos!$C28,Trabajo!$A:$A,Trab_Sectores_productivos!$A28),2)</f>
        <v>0.18</v>
      </c>
    </row>
    <row r="29" spans="1:124">
      <c r="A29" s="137">
        <v>2015</v>
      </c>
      <c r="B29" s="137">
        <v>4</v>
      </c>
      <c r="C29" s="137" t="s">
        <v>122</v>
      </c>
      <c r="D29" s="137">
        <f>ROUND(SUMIFS(Trabajo!$W:$W,Trabajo!$E:$E,Trab_Sectores_productivos!DF$1,Trabajo!$C:$C,Trab_Sectores_productivos!$C29,Trabajo!$A:$A,Trab_Sectores_productivos!$A29),2)</f>
        <v>72.959999999999994</v>
      </c>
      <c r="E29" s="340">
        <f>ROUND(SUMIFS(Trabajo!$P:$P,Trabajo!$E:$E,Trab_Sectores_productivos!DF$1,Trabajo!$C:$C,Trab_Sectores_productivos!$C29,Trabajo!$A:$A,Trab_Sectores_productivos!$A29),2)</f>
        <v>25.71</v>
      </c>
      <c r="F29" s="340">
        <f>ROUND(SUMIFS(Trabajo!$P:$P,Trabajo!$E:$E,Trab_Sectores_productivos!DG$1,Trabajo!$C:$C,Trab_Sectores_productivos!$C29,Trabajo!$A:$A,Trab_Sectores_productivos!$A29),2)</f>
        <v>1.37</v>
      </c>
      <c r="G29" s="340">
        <f>ROUND(SUMIFS(Trabajo!$P:$P,Trabajo!$E:$E,Trab_Sectores_productivos!DH$1,Trabajo!$C:$C,Trab_Sectores_productivos!$C29,Trabajo!$A:$A,Trab_Sectores_productivos!$A29),2)</f>
        <v>5.42</v>
      </c>
      <c r="H29" s="340">
        <f>ROUND(SUMIFS(Trabajo!$P:$P,Trabajo!$E:$E,Trab_Sectores_productivos!DI$1,Trabajo!$C:$C,Trab_Sectores_productivos!$C29,Trabajo!$A:$A,Trab_Sectores_productivos!$A29),2)</f>
        <v>4.04</v>
      </c>
      <c r="I29" s="340">
        <f>ROUND(SUMIFS(Trabajo!$P:$P,Trabajo!$E:$E,Trab_Sectores_productivos!DJ$1,Trabajo!$C:$C,Trab_Sectores_productivos!$C29,Trabajo!$A:$A,Trab_Sectores_productivos!$A29),2)</f>
        <v>3.29</v>
      </c>
      <c r="J29" s="340">
        <f>ROUND(SUMIFS(Trabajo!$P:$P,Trabajo!$E:$E,Trab_Sectores_productivos!DK$1,Trabajo!$C:$C,Trab_Sectores_productivos!$C29,Trabajo!$A:$A,Trab_Sectores_productivos!$A29),2)</f>
        <v>12.43</v>
      </c>
      <c r="K29" s="340">
        <f>ROUND(SUMIFS(Trabajo!$P:$P,Trabajo!$E:$E,Trab_Sectores_productivos!DL$1,Trabajo!$C:$C,Trab_Sectores_productivos!$C29,Trabajo!$A:$A,Trab_Sectores_productivos!$A29),2)</f>
        <v>23.24</v>
      </c>
      <c r="L29" s="340">
        <f>ROUND(SUMIFS(Trabajo!$P:$P,Trabajo!$E:$E,Trab_Sectores_productivos!DM$1,Trabajo!$C:$C,Trab_Sectores_productivos!$C29,Trabajo!$A:$A,Trab_Sectores_productivos!$A29),2)</f>
        <v>107.36</v>
      </c>
      <c r="M29" s="340">
        <f>ROUND(SUMIFS(Trabajo!$P:$P,Trabajo!$E:$E,Trab_Sectores_productivos!DN$1,Trabajo!$C:$C,Trab_Sectores_productivos!$C29,Trabajo!$A:$A,Trab_Sectores_productivos!$A29),2)</f>
        <v>9.6999999999999993</v>
      </c>
      <c r="N29" s="340">
        <f>ROUND(SUMIFS(Trabajo!$P:$P,Trabajo!$E:$E,Trab_Sectores_productivos!DO$1,Trabajo!$C:$C,Trab_Sectores_productivos!$C29,Trabajo!$A:$A,Trab_Sectores_productivos!$A29),2)</f>
        <v>13.15</v>
      </c>
      <c r="O29" s="340">
        <f>ROUND(SUMIFS(Trabajo!$P:$P,Trabajo!$E:$E,Trab_Sectores_productivos!DP$1,Trabajo!$C:$C,Trab_Sectores_productivos!$C29,Trabajo!$A:$A,Trab_Sectores_productivos!$A29),2)</f>
        <v>15.67</v>
      </c>
      <c r="P29" s="340">
        <f>ROUND(SUMIFS(Trabajo!$P:$P,Trabajo!$E:$E,Trab_Sectores_productivos!DQ$1,Trabajo!$C:$C,Trab_Sectores_productivos!$C29,Trabajo!$A:$A,Trab_Sectores_productivos!$A29),2)</f>
        <v>6.21</v>
      </c>
      <c r="Q29" s="340">
        <f>ROUND(SUMIFS(Trabajo!$P:$P,Trabajo!$E:$E,Trab_Sectores_productivos!DR$1,Trabajo!$C:$C,Trab_Sectores_productivos!$C29,Trabajo!$A:$A,Trab_Sectores_productivos!$A29),2)</f>
        <v>12.44</v>
      </c>
      <c r="R29" s="340">
        <f>ROUND(SUMIFS(Trabajo!$P:$P,Trabajo!$E:$E,Trab_Sectores_productivos!DS$1,Trabajo!$C:$C,Trab_Sectores_productivos!$C29,Trabajo!$A:$A,Trab_Sectores_productivos!$A29),2)</f>
        <v>2.0299999999999998</v>
      </c>
      <c r="S29" s="340">
        <f>ROUND(SUMIFS(Trabajo!$P:$P,Trabajo!$E:$E,Trab_Sectores_productivos!DT$1,Trabajo!$C:$C,Trab_Sectores_productivos!$C29,Trabajo!$A:$A,Trab_Sectores_productivos!$A29),2)</f>
        <v>2.2000000000000002</v>
      </c>
      <c r="T29" s="341">
        <f>ROUND(SUMIFS(Trabajo!$Q:$Q,Trabajo!$E:$E,Trab_Sectores_productivos!DF$1,Trabajo!$C:$C,Trab_Sectores_productivos!$C29,Trabajo!$A:$A,Trab_Sectores_productivos!$A29),2)</f>
        <v>12.96</v>
      </c>
      <c r="U29" s="341">
        <f>ROUND(SUMIFS(Trabajo!$Q:$Q,Trabajo!$E:$E,Trab_Sectores_productivos!DG$1,Trabajo!$C:$C,Trab_Sectores_productivos!$C29,Trabajo!$A:$A,Trab_Sectores_productivos!$A29),2)</f>
        <v>0.69</v>
      </c>
      <c r="V29" s="341">
        <f>ROUND(SUMIFS(Trabajo!$Q:$Q,Trabajo!$E:$E,Trab_Sectores_productivos!DH$1,Trabajo!$C:$C,Trab_Sectores_productivos!$C29,Trabajo!$A:$A,Trab_Sectores_productivos!$A29),2)</f>
        <v>2.73</v>
      </c>
      <c r="W29" s="341">
        <f>ROUND(SUMIFS(Trabajo!$Q:$Q,Trabajo!$E:$E,Trab_Sectores_productivos!DI$1,Trabajo!$C:$C,Trab_Sectores_productivos!$C29,Trabajo!$A:$A,Trab_Sectores_productivos!$A29),2)</f>
        <v>2.04</v>
      </c>
      <c r="X29" s="341">
        <f>ROUND(SUMIFS(Trabajo!$Q:$Q,Trabajo!$E:$E,Trab_Sectores_productivos!DJ$1,Trabajo!$C:$C,Trab_Sectores_productivos!$C29,Trabajo!$A:$A,Trab_Sectores_productivos!$A29),2)</f>
        <v>1.66</v>
      </c>
      <c r="Y29" s="341">
        <f>ROUND(SUMIFS(Trabajo!$Q:$Q,Trabajo!$E:$E,Trab_Sectores_productivos!DK$1,Trabajo!$C:$C,Trab_Sectores_productivos!$C29,Trabajo!$A:$A,Trab_Sectores_productivos!$A29),2)</f>
        <v>6.26</v>
      </c>
      <c r="Z29" s="341">
        <f>ROUND(SUMIFS(Trabajo!$Q:$Q,Trabajo!$E:$E,Trab_Sectores_productivos!DL$1,Trabajo!$C:$C,Trab_Sectores_productivos!$C29,Trabajo!$A:$A,Trab_Sectores_productivos!$A29),2)</f>
        <v>11.71</v>
      </c>
      <c r="AA29" s="341">
        <f>ROUND(SUMIFS(Trabajo!$Q:$Q,Trabajo!$E:$E,Trab_Sectores_productivos!DM$1,Trabajo!$C:$C,Trab_Sectores_productivos!$C29,Trabajo!$A:$A,Trab_Sectores_productivos!$A29),2)</f>
        <v>54.11</v>
      </c>
      <c r="AB29" s="341">
        <f>ROUND(SUMIFS(Trabajo!$Q:$Q,Trabajo!$E:$E,Trab_Sectores_productivos!DN$1,Trabajo!$C:$C,Trab_Sectores_productivos!$C29,Trabajo!$A:$A,Trab_Sectores_productivos!$A29),2)</f>
        <v>4.8899999999999997</v>
      </c>
      <c r="AC29" s="341">
        <f>ROUND(SUMIFS(Trabajo!$Q:$Q,Trabajo!$E:$E,Trab_Sectores_productivos!DO$1,Trabajo!$C:$C,Trab_Sectores_productivos!$C29,Trabajo!$A:$A,Trab_Sectores_productivos!$A29),2)</f>
        <v>6.63</v>
      </c>
      <c r="AD29" s="341">
        <f>ROUND(SUMIFS(Trabajo!$Q:$Q,Trabajo!$E:$E,Trab_Sectores_productivos!DP$1,Trabajo!$C:$C,Trab_Sectores_productivos!$C29,Trabajo!$A:$A,Trab_Sectores_productivos!$A29),2)</f>
        <v>7.9</v>
      </c>
      <c r="AE29" s="341">
        <f>ROUND(SUMIFS(Trabajo!$Q:$Q,Trabajo!$E:$E,Trab_Sectores_productivos!DQ$1,Trabajo!$C:$C,Trab_Sectores_productivos!$C29,Trabajo!$A:$A,Trab_Sectores_productivos!$A29),2)</f>
        <v>3.13</v>
      </c>
      <c r="AF29" s="341">
        <f>ROUND(SUMIFS(Trabajo!$Q:$Q,Trabajo!$E:$E,Trab_Sectores_productivos!DR$1,Trabajo!$C:$C,Trab_Sectores_productivos!$C29,Trabajo!$A:$A,Trab_Sectores_productivos!$A29),2)</f>
        <v>6.27</v>
      </c>
      <c r="AG29" s="341">
        <f>ROUND(SUMIFS(Trabajo!$Q:$Q,Trabajo!$E:$E,Trab_Sectores_productivos!DS$1,Trabajo!$C:$C,Trab_Sectores_productivos!$C29,Trabajo!$A:$A,Trab_Sectores_productivos!$A29),2)</f>
        <v>1.02</v>
      </c>
      <c r="AH29" s="341">
        <f>ROUND(SUMIFS(Trabajo!$Q:$Q,Trabajo!$E:$E,Trab_Sectores_productivos!DT$1,Trabajo!$C:$C,Trab_Sectores_productivos!$C29,Trabajo!$A:$A,Trab_Sectores_productivos!$A29),2)</f>
        <v>1.1100000000000001</v>
      </c>
      <c r="AI29" s="340">
        <f>ROUND(SUMIFS(Trabajo!$R:$R,Trabajo!$E:$E,Trab_Sectores_productivos!DF$1,Trabajo!$C:$C,Trab_Sectores_productivos!$C29,Trabajo!$A:$A,Trab_Sectores_productivos!$A29),2)</f>
        <v>10.02</v>
      </c>
      <c r="AJ29" s="340">
        <f>ROUND(SUMIFS(Trabajo!$R:$R,Trabajo!$E:$E,Trab_Sectores_productivos!DG$1,Trabajo!$C:$C,Trab_Sectores_productivos!$C29,Trabajo!$A:$A,Trab_Sectores_productivos!$A29),2)</f>
        <v>0.54</v>
      </c>
      <c r="AK29" s="340">
        <f>ROUND(SUMIFS(Trabajo!$R:$R,Trabajo!$E:$E,Trab_Sectores_productivos!DH$1,Trabajo!$C:$C,Trab_Sectores_productivos!$C29,Trabajo!$A:$A,Trab_Sectores_productivos!$A29),2)</f>
        <v>2.11</v>
      </c>
      <c r="AL29" s="340">
        <f>ROUND(SUMIFS(Trabajo!$R:$R,Trabajo!$E:$E,Trab_Sectores_productivos!DI$1,Trabajo!$C:$C,Trab_Sectores_productivos!$C29,Trabajo!$A:$A,Trab_Sectores_productivos!$A29),2)</f>
        <v>1.57</v>
      </c>
      <c r="AM29" s="340">
        <f>ROUND(SUMIFS(Trabajo!$R:$R,Trabajo!$E:$E,Trab_Sectores_productivos!DJ$1,Trabajo!$C:$C,Trab_Sectores_productivos!$C29,Trabajo!$A:$A,Trab_Sectores_productivos!$A29),2)</f>
        <v>1.28</v>
      </c>
      <c r="AN29" s="340">
        <f>ROUND(SUMIFS(Trabajo!$R:$R,Trabajo!$E:$E,Trab_Sectores_productivos!DK$1,Trabajo!$C:$C,Trab_Sectores_productivos!$C29,Trabajo!$A:$A,Trab_Sectores_productivos!$A29),2)</f>
        <v>4.84</v>
      </c>
      <c r="AO29" s="340">
        <f>ROUND(SUMIFS(Trabajo!$R:$R,Trabajo!$E:$E,Trab_Sectores_productivos!DL$1,Trabajo!$C:$C,Trab_Sectores_productivos!$C29,Trabajo!$A:$A,Trab_Sectores_productivos!$A29),2)</f>
        <v>9.06</v>
      </c>
      <c r="AP29" s="340">
        <f>ROUND(SUMIFS(Trabajo!$R:$R,Trabajo!$E:$E,Trab_Sectores_productivos!DM$1,Trabajo!$C:$C,Trab_Sectores_productivos!$C29,Trabajo!$A:$A,Trab_Sectores_productivos!$A29),2)</f>
        <v>41.84</v>
      </c>
      <c r="AQ29" s="340">
        <f>ROUND(SUMIFS(Trabajo!$R:$R,Trabajo!$E:$E,Trab_Sectores_productivos!DN$1,Trabajo!$C:$C,Trab_Sectores_productivos!$C29,Trabajo!$A:$A,Trab_Sectores_productivos!$A29),2)</f>
        <v>3.78</v>
      </c>
      <c r="AR29" s="340">
        <f>ROUND(SUMIFS(Trabajo!$R:$R,Trabajo!$E:$E,Trab_Sectores_productivos!DO$1,Trabajo!$C:$C,Trab_Sectores_productivos!$C29,Trabajo!$A:$A,Trab_Sectores_productivos!$A29),2)</f>
        <v>5.13</v>
      </c>
      <c r="AS29" s="340">
        <f>ROUND(SUMIFS(Trabajo!$R:$R,Trabajo!$E:$E,Trab_Sectores_productivos!DP$1,Trabajo!$C:$C,Trab_Sectores_productivos!$C29,Trabajo!$A:$A,Trab_Sectores_productivos!$A29),2)</f>
        <v>6.11</v>
      </c>
      <c r="AT29" s="340">
        <f>ROUND(SUMIFS(Trabajo!$R:$R,Trabajo!$E:$E,Trab_Sectores_productivos!DQ$1,Trabajo!$C:$C,Trab_Sectores_productivos!$C29,Trabajo!$A:$A,Trab_Sectores_productivos!$A29),2)</f>
        <v>2.42</v>
      </c>
      <c r="AU29" s="340">
        <f>ROUND(SUMIFS(Trabajo!$R:$R,Trabajo!$E:$E,Trab_Sectores_productivos!DR$1,Trabajo!$C:$C,Trab_Sectores_productivos!$C29,Trabajo!$A:$A,Trab_Sectores_productivos!$A29),2)</f>
        <v>4.8499999999999996</v>
      </c>
      <c r="AV29" s="340">
        <f>ROUND(SUMIFS(Trabajo!$R:$R,Trabajo!$E:$E,Trab_Sectores_productivos!DS$1,Trabajo!$C:$C,Trab_Sectores_productivos!$C29,Trabajo!$A:$A,Trab_Sectores_productivos!$A29),2)</f>
        <v>0.79</v>
      </c>
      <c r="AW29" s="340">
        <f>ROUND(SUMIFS(Trabajo!$R:$R,Trabajo!$E:$E,Trab_Sectores_productivos!DT$1,Trabajo!$C:$C,Trab_Sectores_productivos!$C29,Trabajo!$A:$A,Trab_Sectores_productivos!$A29),2)</f>
        <v>0.86</v>
      </c>
      <c r="AX29" s="341">
        <f>ROUND(SUMIFS(Trabajo!$S:$S,Trabajo!$E:$E,Trab_Sectores_productivos!DF$1,Trabajo!$C:$C,Trab_Sectores_productivos!$C29,Trabajo!$A:$A,Trab_Sectores_productivos!$A29),2)</f>
        <v>0.61</v>
      </c>
      <c r="AY29" s="341">
        <f>ROUND(SUMIFS(Trabajo!$S:$S,Trabajo!$E:$E,Trab_Sectores_productivos!DG$1,Trabajo!$C:$C,Trab_Sectores_productivos!$C29,Trabajo!$A:$A,Trab_Sectores_productivos!$A29),2)</f>
        <v>0.03</v>
      </c>
      <c r="AZ29" s="341">
        <f>ROUND(SUMIFS(Trabajo!$S:$S,Trabajo!$E:$E,Trab_Sectores_productivos!DH$1,Trabajo!$C:$C,Trab_Sectores_productivos!$C29,Trabajo!$A:$A,Trab_Sectores_productivos!$A29),2)</f>
        <v>0.13</v>
      </c>
      <c r="BA29" s="341">
        <f>ROUND(SUMIFS(Trabajo!$S:$S,Trabajo!$E:$E,Trab_Sectores_productivos!DI$1,Trabajo!$C:$C,Trab_Sectores_productivos!$C29,Trabajo!$A:$A,Trab_Sectores_productivos!$A29),2)</f>
        <v>0.1</v>
      </c>
      <c r="BB29" s="341">
        <f>ROUND(SUMIFS(Trabajo!$S:$S,Trabajo!$E:$E,Trab_Sectores_productivos!DJ$1,Trabajo!$C:$C,Trab_Sectores_productivos!$C29,Trabajo!$A:$A,Trab_Sectores_productivos!$A29),2)</f>
        <v>0.08</v>
      </c>
      <c r="BC29" s="341">
        <f>ROUND(SUMIFS(Trabajo!$S:$S,Trabajo!$E:$E,Trab_Sectores_productivos!DK$1,Trabajo!$C:$C,Trab_Sectores_productivos!$C29,Trabajo!$A:$A,Trab_Sectores_productivos!$A29),2)</f>
        <v>0.28999999999999998</v>
      </c>
      <c r="BD29" s="341">
        <f>ROUND(SUMIFS(Trabajo!$S:$S,Trabajo!$E:$E,Trab_Sectores_productivos!DL$1,Trabajo!$C:$C,Trab_Sectores_productivos!$C29,Trabajo!$A:$A,Trab_Sectores_productivos!$A29),2)</f>
        <v>0.55000000000000004</v>
      </c>
      <c r="BE29" s="341">
        <f>ROUND(SUMIFS(Trabajo!$S:$S,Trabajo!$E:$E,Trab_Sectores_productivos!DM$1,Trabajo!$C:$C,Trab_Sectores_productivos!$C29,Trabajo!$A:$A,Trab_Sectores_productivos!$A29),2)</f>
        <v>2.5299999999999998</v>
      </c>
      <c r="BF29" s="341">
        <f>ROUND(SUMIFS(Trabajo!$S:$S,Trabajo!$E:$E,Trab_Sectores_productivos!DN$1,Trabajo!$C:$C,Trab_Sectores_productivos!$C29,Trabajo!$A:$A,Trab_Sectores_productivos!$A29),2)</f>
        <v>0.23</v>
      </c>
      <c r="BG29" s="341">
        <f>ROUND(SUMIFS(Trabajo!$S:$S,Trabajo!$E:$E,Trab_Sectores_productivos!DO$1,Trabajo!$C:$C,Trab_Sectores_productivos!$C29,Trabajo!$A:$A,Trab_Sectores_productivos!$A29),2)</f>
        <v>0.31</v>
      </c>
      <c r="BH29" s="341">
        <f>ROUND(SUMIFS(Trabajo!$S:$S,Trabajo!$E:$E,Trab_Sectores_productivos!DP$1,Trabajo!$C:$C,Trab_Sectores_productivos!$C29,Trabajo!$A:$A,Trab_Sectores_productivos!$A29),2)</f>
        <v>0.37</v>
      </c>
      <c r="BI29" s="341">
        <f>ROUND(SUMIFS(Trabajo!$S:$S,Trabajo!$E:$E,Trab_Sectores_productivos!DQ$1,Trabajo!$C:$C,Trab_Sectores_productivos!$C29,Trabajo!$A:$A,Trab_Sectores_productivos!$A29),2)</f>
        <v>0.15</v>
      </c>
      <c r="BJ29" s="341">
        <f>ROUND(SUMIFS(Trabajo!$S:$S,Trabajo!$E:$E,Trab_Sectores_productivos!DR$1,Trabajo!$C:$C,Trab_Sectores_productivos!$C29,Trabajo!$A:$A,Trab_Sectores_productivos!$A29),2)</f>
        <v>0.28999999999999998</v>
      </c>
      <c r="BK29" s="341">
        <f>ROUND(SUMIFS(Trabajo!$S:$S,Trabajo!$E:$E,Trab_Sectores_productivos!DS$1,Trabajo!$C:$C,Trab_Sectores_productivos!$C29,Trabajo!$A:$A,Trab_Sectores_productivos!$A29),2)</f>
        <v>0.05</v>
      </c>
      <c r="BL29" s="341">
        <f>ROUND(SUMIFS(Trabajo!$S:$S,Trabajo!$E:$E,Trab_Sectores_productivos!DT$1,Trabajo!$C:$C,Trab_Sectores_productivos!$C29,Trabajo!$A:$A,Trab_Sectores_productivos!$A29),2)</f>
        <v>0.05</v>
      </c>
      <c r="BM29" s="340">
        <f>ROUND(SUMIFS(Trabajo!$T:$T,Trabajo!$E:$E,Trab_Sectores_productivos!DF$1,Trabajo!$C:$C,Trab_Sectores_productivos!$C29,Trabajo!$A:$A,Trab_Sectores_productivos!$A29),2)</f>
        <v>0.14000000000000001</v>
      </c>
      <c r="BN29" s="340">
        <f>ROUND(SUMIFS(Trabajo!$T:$T,Trabajo!$E:$E,Trab_Sectores_productivos!DG$1,Trabajo!$C:$C,Trab_Sectores_productivos!$C29,Trabajo!$A:$A,Trab_Sectores_productivos!$A29),2)</f>
        <v>0.01</v>
      </c>
      <c r="BO29" s="340">
        <f>ROUND(SUMIFS(Trabajo!$T:$T,Trabajo!$E:$E,Trab_Sectores_productivos!DH$1,Trabajo!$C:$C,Trab_Sectores_productivos!$C29,Trabajo!$A:$A,Trab_Sectores_productivos!$A29),2)</f>
        <v>0.03</v>
      </c>
      <c r="BP29" s="340">
        <f>ROUND(SUMIFS(Trabajo!$T:$T,Trabajo!$E:$E,Trab_Sectores_productivos!DI$1,Trabajo!$C:$C,Trab_Sectores_productivos!$C29,Trabajo!$A:$A,Trab_Sectores_productivos!$A29),2)</f>
        <v>0.02</v>
      </c>
      <c r="BQ29" s="340">
        <f>ROUND(SUMIFS(Trabajo!$T:$T,Trabajo!$E:$E,Trab_Sectores_productivos!DJ$1,Trabajo!$C:$C,Trab_Sectores_productivos!$C29,Trabajo!$A:$A,Trab_Sectores_productivos!$A29),2)</f>
        <v>0.02</v>
      </c>
      <c r="BR29" s="340">
        <f>ROUND(SUMIFS(Trabajo!$T:$T,Trabajo!$E:$E,Trab_Sectores_productivos!DK$1,Trabajo!$C:$C,Trab_Sectores_productivos!$C29,Trabajo!$A:$A,Trab_Sectores_productivos!$A29),2)</f>
        <v>7.0000000000000007E-2</v>
      </c>
      <c r="BS29" s="340">
        <f>ROUND(SUMIFS(Trabajo!$T:$T,Trabajo!$E:$E,Trab_Sectores_productivos!DL$1,Trabajo!$C:$C,Trab_Sectores_productivos!$C29,Trabajo!$A:$A,Trab_Sectores_productivos!$A29),2)</f>
        <v>0.13</v>
      </c>
      <c r="BT29" s="340">
        <f>ROUND(SUMIFS(Trabajo!$T:$T,Trabajo!$E:$E,Trab_Sectores_productivos!DM$1,Trabajo!$C:$C,Trab_Sectores_productivos!$C29,Trabajo!$A:$A,Trab_Sectores_productivos!$A29),2)</f>
        <v>0.57999999999999996</v>
      </c>
      <c r="BU29" s="340">
        <f>ROUND(SUMIFS(Trabajo!$T:$T,Trabajo!$E:$E,Trab_Sectores_productivos!DN$1,Trabajo!$C:$C,Trab_Sectores_productivos!$C29,Trabajo!$A:$A,Trab_Sectores_productivos!$A29),2)</f>
        <v>0.05</v>
      </c>
      <c r="BV29" s="340">
        <f>ROUND(SUMIFS(Trabajo!$T:$T,Trabajo!$E:$E,Trab_Sectores_productivos!DO$1,Trabajo!$C:$C,Trab_Sectores_productivos!$C29,Trabajo!$A:$A,Trab_Sectores_productivos!$A29),2)</f>
        <v>7.0000000000000007E-2</v>
      </c>
      <c r="BW29" s="340">
        <f>ROUND(SUMIFS(Trabajo!$T:$T,Trabajo!$E:$E,Trab_Sectores_productivos!DP$1,Trabajo!$C:$C,Trab_Sectores_productivos!$C29,Trabajo!$A:$A,Trab_Sectores_productivos!$A29),2)</f>
        <v>0.08</v>
      </c>
      <c r="BX29" s="340">
        <f>ROUND(SUMIFS(Trabajo!$T:$T,Trabajo!$E:$E,Trab_Sectores_productivos!DQ$1,Trabajo!$C:$C,Trab_Sectores_productivos!$C29,Trabajo!$A:$A,Trab_Sectores_productivos!$A29),2)</f>
        <v>0.03</v>
      </c>
      <c r="BY29" s="340">
        <f>ROUND(SUMIFS(Trabajo!$T:$T,Trabajo!$E:$E,Trab_Sectores_productivos!DR$1,Trabajo!$C:$C,Trab_Sectores_productivos!$C29,Trabajo!$A:$A,Trab_Sectores_productivos!$A29),2)</f>
        <v>7.0000000000000007E-2</v>
      </c>
      <c r="BZ29" s="340">
        <f>ROUND(SUMIFS(Trabajo!$T:$T,Trabajo!$E:$E,Trab_Sectores_productivos!DS$1,Trabajo!$C:$C,Trab_Sectores_productivos!$C29,Trabajo!$A:$A,Trab_Sectores_productivos!$A29),2)</f>
        <v>0.01</v>
      </c>
      <c r="CA29" s="340">
        <f>ROUND(SUMIFS(Trabajo!$T:$T,Trabajo!$E:$E,Trab_Sectores_productivos!DT$1,Trabajo!$C:$C,Trab_Sectores_productivos!$C29,Trabajo!$A:$A,Trab_Sectores_productivos!$A29),2)</f>
        <v>0.01</v>
      </c>
      <c r="CB29" s="341">
        <f>ROUND(SUMIFS(Trabajo!$U:$U,Trabajo!$E:$E,Trab_Sectores_productivos!DF$1,Trabajo!$C:$C,Trab_Sectores_productivos!$C29,Trabajo!$A:$A,Trab_Sectores_productivos!$A29),2)</f>
        <v>21.5</v>
      </c>
      <c r="CC29" s="341">
        <f>ROUND(SUMIFS(Trabajo!$U:$U,Trabajo!$E:$E,Trab_Sectores_productivos!DG$1,Trabajo!$C:$C,Trab_Sectores_productivos!$C29,Trabajo!$A:$A,Trab_Sectores_productivos!$A29),2)</f>
        <v>1.1499999999999999</v>
      </c>
      <c r="CD29" s="341">
        <f>ROUND(SUMIFS(Trabajo!$U:$U,Trabajo!$E:$E,Trab_Sectores_productivos!DH$1,Trabajo!$C:$C,Trab_Sectores_productivos!$C29,Trabajo!$A:$A,Trab_Sectores_productivos!$A29),2)</f>
        <v>4.54</v>
      </c>
      <c r="CE29" s="341">
        <f>ROUND(SUMIFS(Trabajo!$U:$U,Trabajo!$E:$E,Trab_Sectores_productivos!DI$1,Trabajo!$C:$C,Trab_Sectores_productivos!$C29,Trabajo!$A:$A,Trab_Sectores_productivos!$A29),2)</f>
        <v>3.38</v>
      </c>
      <c r="CF29" s="341">
        <f>ROUND(SUMIFS(Trabajo!$U:$U,Trabajo!$E:$E,Trab_Sectores_productivos!DJ$1,Trabajo!$C:$C,Trab_Sectores_productivos!$C29,Trabajo!$A:$A,Trab_Sectores_productivos!$A29),2)</f>
        <v>2.75</v>
      </c>
      <c r="CG29" s="341">
        <f>ROUND(SUMIFS(Trabajo!$U:$U,Trabajo!$E:$E,Trab_Sectores_productivos!DK$1,Trabajo!$C:$C,Trab_Sectores_productivos!$C29,Trabajo!$A:$A,Trab_Sectores_productivos!$A29),2)</f>
        <v>10.4</v>
      </c>
      <c r="CH29" s="341">
        <f>ROUND(SUMIFS(Trabajo!$U:$U,Trabajo!$E:$E,Trab_Sectores_productivos!DL$1,Trabajo!$C:$C,Trab_Sectores_productivos!$C29,Trabajo!$A:$A,Trab_Sectores_productivos!$A29),2)</f>
        <v>19.440000000000001</v>
      </c>
      <c r="CI29" s="341">
        <f>ROUND(SUMIFS(Trabajo!$U:$U,Trabajo!$E:$E,Trab_Sectores_productivos!DM$1,Trabajo!$C:$C,Trab_Sectores_productivos!$C29,Trabajo!$A:$A,Trab_Sectores_productivos!$A29),2)</f>
        <v>89.8</v>
      </c>
      <c r="CJ29" s="341">
        <f>ROUND(SUMIFS(Trabajo!$U:$U,Trabajo!$E:$E,Trab_Sectores_productivos!DN$1,Trabajo!$C:$C,Trab_Sectores_productivos!$C29,Trabajo!$A:$A,Trab_Sectores_productivos!$A29),2)</f>
        <v>8.11</v>
      </c>
      <c r="CK29" s="341">
        <f>ROUND(SUMIFS(Trabajo!$U:$U,Trabajo!$E:$E,Trab_Sectores_productivos!DO$1,Trabajo!$C:$C,Trab_Sectores_productivos!$C29,Trabajo!$A:$A,Trab_Sectores_productivos!$A29),2)</f>
        <v>11</v>
      </c>
      <c r="CL29" s="341">
        <f>ROUND(SUMIFS(Trabajo!$U:$U,Trabajo!$E:$E,Trab_Sectores_productivos!DP$1,Trabajo!$C:$C,Trab_Sectores_productivos!$C29,Trabajo!$A:$A,Trab_Sectores_productivos!$A29),2)</f>
        <v>13.11</v>
      </c>
      <c r="CM29" s="341">
        <f>ROUND(SUMIFS(Trabajo!$U:$U,Trabajo!$E:$E,Trab_Sectores_productivos!DQ$1,Trabajo!$C:$C,Trab_Sectores_productivos!$C29,Trabajo!$A:$A,Trab_Sectores_productivos!$A29),2)</f>
        <v>5.2</v>
      </c>
      <c r="CN29" s="341">
        <f>ROUND(SUMIFS(Trabajo!$U:$U,Trabajo!$E:$E,Trab_Sectores_productivos!DR$1,Trabajo!$C:$C,Trab_Sectores_productivos!$C29,Trabajo!$A:$A,Trab_Sectores_productivos!$A29),2)</f>
        <v>10.41</v>
      </c>
      <c r="CO29" s="341">
        <f>ROUND(SUMIFS(Trabajo!$U:$U,Trabajo!$E:$E,Trab_Sectores_productivos!DS$1,Trabajo!$C:$C,Trab_Sectores_productivos!$C29,Trabajo!$A:$A,Trab_Sectores_productivos!$A29),2)</f>
        <v>1.7</v>
      </c>
      <c r="CP29" s="341">
        <f>ROUND(SUMIFS(Trabajo!$U:$U,Trabajo!$E:$E,Trab_Sectores_productivos!DT$1,Trabajo!$C:$C,Trab_Sectores_productivos!$C29,Trabajo!$A:$A,Trab_Sectores_productivos!$A29),2)</f>
        <v>1.84</v>
      </c>
      <c r="CQ29" s="340">
        <f>ROUND(SUMIFS(Trabajo!$V:$V,Trabajo!$E:$E,Trab_Sectores_productivos!DF$1,Trabajo!$C:$C,Trab_Sectores_productivos!$C29,Trabajo!$A:$A,Trab_Sectores_productivos!$A29),2)</f>
        <v>2.02</v>
      </c>
      <c r="CR29" s="340">
        <f>ROUND(SUMIFS(Trabajo!$V:$V,Trabajo!$E:$E,Trab_Sectores_productivos!DG$1,Trabajo!$C:$C,Trab_Sectores_productivos!$C29,Trabajo!$A:$A,Trab_Sectores_productivos!$A29),2)</f>
        <v>0.11</v>
      </c>
      <c r="CS29" s="340">
        <f>ROUND(SUMIFS(Trabajo!$V:$V,Trabajo!$E:$E,Trab_Sectores_productivos!DH$1,Trabajo!$C:$C,Trab_Sectores_productivos!$C29,Trabajo!$A:$A,Trab_Sectores_productivos!$A29),2)</f>
        <v>0.43</v>
      </c>
      <c r="CT29" s="340">
        <f>ROUND(SUMIFS(Trabajo!$V:$V,Trabajo!$E:$E,Trab_Sectores_productivos!DI$1,Trabajo!$C:$C,Trab_Sectores_productivos!$C29,Trabajo!$A:$A,Trab_Sectores_productivos!$A29),2)</f>
        <v>0.32</v>
      </c>
      <c r="CU29" s="340">
        <f>ROUND(SUMIFS(Trabajo!$V:$V,Trabajo!$E:$E,Trab_Sectores_productivos!DJ$1,Trabajo!$C:$C,Trab_Sectores_productivos!$C29,Trabajo!$A:$A,Trab_Sectores_productivos!$A29),2)</f>
        <v>0.26</v>
      </c>
      <c r="CV29" s="340">
        <f>ROUND(SUMIFS(Trabajo!$V:$V,Trabajo!$E:$E,Trab_Sectores_productivos!DK$1,Trabajo!$C:$C,Trab_Sectores_productivos!$C29,Trabajo!$A:$A,Trab_Sectores_productivos!$A29),2)</f>
        <v>0.98</v>
      </c>
      <c r="CW29" s="340">
        <f>ROUND(SUMIFS(Trabajo!$V:$V,Trabajo!$E:$E,Trab_Sectores_productivos!DL$1,Trabajo!$C:$C,Trab_Sectores_productivos!$C29,Trabajo!$A:$A,Trab_Sectores_productivos!$A29),2)</f>
        <v>1.83</v>
      </c>
      <c r="CX29" s="340">
        <f>ROUND(SUMIFS(Trabajo!$V:$V,Trabajo!$E:$E,Trab_Sectores_productivos!DM$1,Trabajo!$C:$C,Trab_Sectores_productivos!$C29,Trabajo!$A:$A,Trab_Sectores_productivos!$A29),2)</f>
        <v>8.4600000000000009</v>
      </c>
      <c r="CY29" s="340">
        <f>ROUND(SUMIFS(Trabajo!$V:$V,Trabajo!$E:$E,Trab_Sectores_productivos!DN$1,Trabajo!$C:$C,Trab_Sectores_productivos!$C29,Trabajo!$A:$A,Trab_Sectores_productivos!$A29),2)</f>
        <v>0.76</v>
      </c>
      <c r="CZ29" s="340">
        <f>ROUND(SUMIFS(Trabajo!$V:$V,Trabajo!$E:$E,Trab_Sectores_productivos!DO$1,Trabajo!$C:$C,Trab_Sectores_productivos!$C29,Trabajo!$A:$A,Trab_Sectores_productivos!$A29),2)</f>
        <v>1.04</v>
      </c>
      <c r="DA29" s="340">
        <f>ROUND(SUMIFS(Trabajo!$V:$V,Trabajo!$E:$E,Trab_Sectores_productivos!DP$1,Trabajo!$C:$C,Trab_Sectores_productivos!$C29,Trabajo!$A:$A,Trab_Sectores_productivos!$A29),2)</f>
        <v>1.23</v>
      </c>
      <c r="DB29" s="340">
        <f>ROUND(SUMIFS(Trabajo!$V:$V,Trabajo!$E:$E,Trab_Sectores_productivos!DQ$1,Trabajo!$C:$C,Trab_Sectores_productivos!$C29,Trabajo!$A:$A,Trab_Sectores_productivos!$A29),2)</f>
        <v>0.49</v>
      </c>
      <c r="DC29" s="340">
        <f>ROUND(SUMIFS(Trabajo!$V:$V,Trabajo!$E:$E,Trab_Sectores_productivos!DR$1,Trabajo!$C:$C,Trab_Sectores_productivos!$C29,Trabajo!$A:$A,Trab_Sectores_productivos!$A29),2)</f>
        <v>0.98</v>
      </c>
      <c r="DD29" s="340">
        <f>ROUND(SUMIFS(Trabajo!$V:$V,Trabajo!$E:$E,Trab_Sectores_productivos!DS$1,Trabajo!$C:$C,Trab_Sectores_productivos!$C29,Trabajo!$A:$A,Trab_Sectores_productivos!$A29),2)</f>
        <v>0.16</v>
      </c>
      <c r="DE29" s="340">
        <f>ROUND(SUMIFS(Trabajo!$V:$V,Trabajo!$E:$E,Trab_Sectores_productivos!DT$1,Trabajo!$C:$C,Trab_Sectores_productivos!$C29,Trabajo!$A:$A,Trab_Sectores_productivos!$A29),2)</f>
        <v>0.17</v>
      </c>
    </row>
    <row r="30" spans="1:124">
      <c r="A30" s="137">
        <v>2015</v>
      </c>
      <c r="B30" s="137">
        <v>5</v>
      </c>
      <c r="C30" s="137" t="s">
        <v>123</v>
      </c>
      <c r="D30" s="137">
        <f>ROUND(SUMIFS(Trabajo!$W:$W,Trabajo!$E:$E,Trab_Sectores_productivos!DF$1,Trabajo!$C:$C,Trab_Sectores_productivos!$C30,Trabajo!$A:$A,Trab_Sectores_productivos!$A30),2)</f>
        <v>69.59</v>
      </c>
      <c r="E30" s="340">
        <f>ROUND(SUMIFS(Trabajo!$P:$P,Trabajo!$E:$E,Trab_Sectores_productivos!DF$1,Trabajo!$C:$C,Trab_Sectores_productivos!$C30,Trabajo!$A:$A,Trab_Sectores_productivos!$A30),2)</f>
        <v>24.52</v>
      </c>
      <c r="F30" s="340">
        <f>ROUND(SUMIFS(Trabajo!$P:$P,Trabajo!$E:$E,Trab_Sectores_productivos!DG$1,Trabajo!$C:$C,Trab_Sectores_productivos!$C30,Trabajo!$A:$A,Trab_Sectores_productivos!$A30),2)</f>
        <v>1.48</v>
      </c>
      <c r="G30" s="340">
        <f>ROUND(SUMIFS(Trabajo!$P:$P,Trabajo!$E:$E,Trab_Sectores_productivos!DH$1,Trabajo!$C:$C,Trab_Sectores_productivos!$C30,Trabajo!$A:$A,Trab_Sectores_productivos!$A30),2)</f>
        <v>5.55</v>
      </c>
      <c r="H30" s="340">
        <f>ROUND(SUMIFS(Trabajo!$P:$P,Trabajo!$E:$E,Trab_Sectores_productivos!DI$1,Trabajo!$C:$C,Trab_Sectores_productivos!$C30,Trabajo!$A:$A,Trab_Sectores_productivos!$A30),2)</f>
        <v>4.96</v>
      </c>
      <c r="I30" s="340">
        <f>ROUND(SUMIFS(Trabajo!$P:$P,Trabajo!$E:$E,Trab_Sectores_productivos!DJ$1,Trabajo!$C:$C,Trab_Sectores_productivos!$C30,Trabajo!$A:$A,Trab_Sectores_productivos!$A30),2)</f>
        <v>3.36</v>
      </c>
      <c r="J30" s="340">
        <f>ROUND(SUMIFS(Trabajo!$P:$P,Trabajo!$E:$E,Trab_Sectores_productivos!DK$1,Trabajo!$C:$C,Trab_Sectores_productivos!$C30,Trabajo!$A:$A,Trab_Sectores_productivos!$A30),2)</f>
        <v>13.23</v>
      </c>
      <c r="K30" s="340">
        <f>ROUND(SUMIFS(Trabajo!$P:$P,Trabajo!$E:$E,Trab_Sectores_productivos!DL$1,Trabajo!$C:$C,Trab_Sectores_productivos!$C30,Trabajo!$A:$A,Trab_Sectores_productivos!$A30),2)</f>
        <v>24.56</v>
      </c>
      <c r="L30" s="340">
        <f>ROUND(SUMIFS(Trabajo!$P:$P,Trabajo!$E:$E,Trab_Sectores_productivos!DM$1,Trabajo!$C:$C,Trab_Sectores_productivos!$C30,Trabajo!$A:$A,Trab_Sectores_productivos!$A30),2)</f>
        <v>107.37</v>
      </c>
      <c r="M30" s="340">
        <f>ROUND(SUMIFS(Trabajo!$P:$P,Trabajo!$E:$E,Trab_Sectores_productivos!DN$1,Trabajo!$C:$C,Trab_Sectores_productivos!$C30,Trabajo!$A:$A,Trab_Sectores_productivos!$A30),2)</f>
        <v>10.57</v>
      </c>
      <c r="N30" s="340">
        <f>ROUND(SUMIFS(Trabajo!$P:$P,Trabajo!$E:$E,Trab_Sectores_productivos!DO$1,Trabajo!$C:$C,Trab_Sectores_productivos!$C30,Trabajo!$A:$A,Trab_Sectores_productivos!$A30),2)</f>
        <v>12.93</v>
      </c>
      <c r="O30" s="340">
        <f>ROUND(SUMIFS(Trabajo!$P:$P,Trabajo!$E:$E,Trab_Sectores_productivos!DP$1,Trabajo!$C:$C,Trab_Sectores_productivos!$C30,Trabajo!$A:$A,Trab_Sectores_productivos!$A30),2)</f>
        <v>14.23</v>
      </c>
      <c r="P30" s="340">
        <f>ROUND(SUMIFS(Trabajo!$P:$P,Trabajo!$E:$E,Trab_Sectores_productivos!DQ$1,Trabajo!$C:$C,Trab_Sectores_productivos!$C30,Trabajo!$A:$A,Trab_Sectores_productivos!$A30),2)</f>
        <v>6.01</v>
      </c>
      <c r="Q30" s="340">
        <f>ROUND(SUMIFS(Trabajo!$P:$P,Trabajo!$E:$E,Trab_Sectores_productivos!DR$1,Trabajo!$C:$C,Trab_Sectores_productivos!$C30,Trabajo!$A:$A,Trab_Sectores_productivos!$A30),2)</f>
        <v>11.99</v>
      </c>
      <c r="R30" s="340">
        <f>ROUND(SUMIFS(Trabajo!$P:$P,Trabajo!$E:$E,Trab_Sectores_productivos!DS$1,Trabajo!$C:$C,Trab_Sectores_productivos!$C30,Trabajo!$A:$A,Trab_Sectores_productivos!$A30),2)</f>
        <v>2.21</v>
      </c>
      <c r="S30" s="340">
        <f>ROUND(SUMIFS(Trabajo!$P:$P,Trabajo!$E:$E,Trab_Sectores_productivos!DT$1,Trabajo!$C:$C,Trab_Sectores_productivos!$C30,Trabajo!$A:$A,Trab_Sectores_productivos!$A30),2)</f>
        <v>2.4500000000000002</v>
      </c>
      <c r="T30" s="341">
        <f>ROUND(SUMIFS(Trabajo!$Q:$Q,Trabajo!$E:$E,Trab_Sectores_productivos!DF$1,Trabajo!$C:$C,Trab_Sectores_productivos!$C30,Trabajo!$A:$A,Trab_Sectores_productivos!$A30),2)</f>
        <v>12.36</v>
      </c>
      <c r="U30" s="341">
        <f>ROUND(SUMIFS(Trabajo!$Q:$Q,Trabajo!$E:$E,Trab_Sectores_productivos!DG$1,Trabajo!$C:$C,Trab_Sectores_productivos!$C30,Trabajo!$A:$A,Trab_Sectores_productivos!$A30),2)</f>
        <v>0.75</v>
      </c>
      <c r="V30" s="341">
        <f>ROUND(SUMIFS(Trabajo!$Q:$Q,Trabajo!$E:$E,Trab_Sectores_productivos!DH$1,Trabajo!$C:$C,Trab_Sectores_productivos!$C30,Trabajo!$A:$A,Trab_Sectores_productivos!$A30),2)</f>
        <v>2.8</v>
      </c>
      <c r="W30" s="341">
        <f>ROUND(SUMIFS(Trabajo!$Q:$Q,Trabajo!$E:$E,Trab_Sectores_productivos!DI$1,Trabajo!$C:$C,Trab_Sectores_productivos!$C30,Trabajo!$A:$A,Trab_Sectores_productivos!$A30),2)</f>
        <v>2.5</v>
      </c>
      <c r="X30" s="341">
        <f>ROUND(SUMIFS(Trabajo!$Q:$Q,Trabajo!$E:$E,Trab_Sectores_productivos!DJ$1,Trabajo!$C:$C,Trab_Sectores_productivos!$C30,Trabajo!$A:$A,Trab_Sectores_productivos!$A30),2)</f>
        <v>1.69</v>
      </c>
      <c r="Y30" s="341">
        <f>ROUND(SUMIFS(Trabajo!$Q:$Q,Trabajo!$E:$E,Trab_Sectores_productivos!DK$1,Trabajo!$C:$C,Trab_Sectores_productivos!$C30,Trabajo!$A:$A,Trab_Sectores_productivos!$A30),2)</f>
        <v>6.67</v>
      </c>
      <c r="Z30" s="341">
        <f>ROUND(SUMIFS(Trabajo!$Q:$Q,Trabajo!$E:$E,Trab_Sectores_productivos!DL$1,Trabajo!$C:$C,Trab_Sectores_productivos!$C30,Trabajo!$A:$A,Trab_Sectores_productivos!$A30),2)</f>
        <v>12.38</v>
      </c>
      <c r="AA30" s="341">
        <f>ROUND(SUMIFS(Trabajo!$Q:$Q,Trabajo!$E:$E,Trab_Sectores_productivos!DM$1,Trabajo!$C:$C,Trab_Sectores_productivos!$C30,Trabajo!$A:$A,Trab_Sectores_productivos!$A30),2)</f>
        <v>54.12</v>
      </c>
      <c r="AB30" s="341">
        <f>ROUND(SUMIFS(Trabajo!$Q:$Q,Trabajo!$E:$E,Trab_Sectores_productivos!DN$1,Trabajo!$C:$C,Trab_Sectores_productivos!$C30,Trabajo!$A:$A,Trab_Sectores_productivos!$A30),2)</f>
        <v>5.33</v>
      </c>
      <c r="AC30" s="341">
        <f>ROUND(SUMIFS(Trabajo!$Q:$Q,Trabajo!$E:$E,Trab_Sectores_productivos!DO$1,Trabajo!$C:$C,Trab_Sectores_productivos!$C30,Trabajo!$A:$A,Trab_Sectores_productivos!$A30),2)</f>
        <v>6.52</v>
      </c>
      <c r="AD30" s="341">
        <f>ROUND(SUMIFS(Trabajo!$Q:$Q,Trabajo!$E:$E,Trab_Sectores_productivos!DP$1,Trabajo!$C:$C,Trab_Sectores_productivos!$C30,Trabajo!$A:$A,Trab_Sectores_productivos!$A30),2)</f>
        <v>7.17</v>
      </c>
      <c r="AE30" s="341">
        <f>ROUND(SUMIFS(Trabajo!$Q:$Q,Trabajo!$E:$E,Trab_Sectores_productivos!DQ$1,Trabajo!$C:$C,Trab_Sectores_productivos!$C30,Trabajo!$A:$A,Trab_Sectores_productivos!$A30),2)</f>
        <v>3.03</v>
      </c>
      <c r="AF30" s="341">
        <f>ROUND(SUMIFS(Trabajo!$Q:$Q,Trabajo!$E:$E,Trab_Sectores_productivos!DR$1,Trabajo!$C:$C,Trab_Sectores_productivos!$C30,Trabajo!$A:$A,Trab_Sectores_productivos!$A30),2)</f>
        <v>6.05</v>
      </c>
      <c r="AG30" s="341">
        <f>ROUND(SUMIFS(Trabajo!$Q:$Q,Trabajo!$E:$E,Trab_Sectores_productivos!DS$1,Trabajo!$C:$C,Trab_Sectores_productivos!$C30,Trabajo!$A:$A,Trab_Sectores_productivos!$A30),2)</f>
        <v>1.1200000000000001</v>
      </c>
      <c r="AH30" s="341">
        <f>ROUND(SUMIFS(Trabajo!$Q:$Q,Trabajo!$E:$E,Trab_Sectores_productivos!DT$1,Trabajo!$C:$C,Trab_Sectores_productivos!$C30,Trabajo!$A:$A,Trab_Sectores_productivos!$A30),2)</f>
        <v>1.23</v>
      </c>
      <c r="AI30" s="340">
        <f>ROUND(SUMIFS(Trabajo!$R:$R,Trabajo!$E:$E,Trab_Sectores_productivos!DF$1,Trabajo!$C:$C,Trab_Sectores_productivos!$C30,Trabajo!$A:$A,Trab_Sectores_productivos!$A30),2)</f>
        <v>9.56</v>
      </c>
      <c r="AJ30" s="340">
        <f>ROUND(SUMIFS(Trabajo!$R:$R,Trabajo!$E:$E,Trab_Sectores_productivos!DG$1,Trabajo!$C:$C,Trab_Sectores_productivos!$C30,Trabajo!$A:$A,Trab_Sectores_productivos!$A30),2)</f>
        <v>0.57999999999999996</v>
      </c>
      <c r="AK30" s="340">
        <f>ROUND(SUMIFS(Trabajo!$R:$R,Trabajo!$E:$E,Trab_Sectores_productivos!DH$1,Trabajo!$C:$C,Trab_Sectores_productivos!$C30,Trabajo!$A:$A,Trab_Sectores_productivos!$A30),2)</f>
        <v>2.16</v>
      </c>
      <c r="AL30" s="340">
        <f>ROUND(SUMIFS(Trabajo!$R:$R,Trabajo!$E:$E,Trab_Sectores_productivos!DI$1,Trabajo!$C:$C,Trab_Sectores_productivos!$C30,Trabajo!$A:$A,Trab_Sectores_productivos!$A30),2)</f>
        <v>1.93</v>
      </c>
      <c r="AM30" s="340">
        <f>ROUND(SUMIFS(Trabajo!$R:$R,Trabajo!$E:$E,Trab_Sectores_productivos!DJ$1,Trabajo!$C:$C,Trab_Sectores_productivos!$C30,Trabajo!$A:$A,Trab_Sectores_productivos!$A30),2)</f>
        <v>1.31</v>
      </c>
      <c r="AN30" s="340">
        <f>ROUND(SUMIFS(Trabajo!$R:$R,Trabajo!$E:$E,Trab_Sectores_productivos!DK$1,Trabajo!$C:$C,Trab_Sectores_productivos!$C30,Trabajo!$A:$A,Trab_Sectores_productivos!$A30),2)</f>
        <v>5.16</v>
      </c>
      <c r="AO30" s="340">
        <f>ROUND(SUMIFS(Trabajo!$R:$R,Trabajo!$E:$E,Trab_Sectores_productivos!DL$1,Trabajo!$C:$C,Trab_Sectores_productivos!$C30,Trabajo!$A:$A,Trab_Sectores_productivos!$A30),2)</f>
        <v>9.57</v>
      </c>
      <c r="AP30" s="340">
        <f>ROUND(SUMIFS(Trabajo!$R:$R,Trabajo!$E:$E,Trab_Sectores_productivos!DM$1,Trabajo!$C:$C,Trab_Sectores_productivos!$C30,Trabajo!$A:$A,Trab_Sectores_productivos!$A30),2)</f>
        <v>41.84</v>
      </c>
      <c r="AQ30" s="340">
        <f>ROUND(SUMIFS(Trabajo!$R:$R,Trabajo!$E:$E,Trab_Sectores_productivos!DN$1,Trabajo!$C:$C,Trab_Sectores_productivos!$C30,Trabajo!$A:$A,Trab_Sectores_productivos!$A30),2)</f>
        <v>4.12</v>
      </c>
      <c r="AR30" s="340">
        <f>ROUND(SUMIFS(Trabajo!$R:$R,Trabajo!$E:$E,Trab_Sectores_productivos!DO$1,Trabajo!$C:$C,Trab_Sectores_productivos!$C30,Trabajo!$A:$A,Trab_Sectores_productivos!$A30),2)</f>
        <v>5.04</v>
      </c>
      <c r="AS30" s="340">
        <f>ROUND(SUMIFS(Trabajo!$R:$R,Trabajo!$E:$E,Trab_Sectores_productivos!DP$1,Trabajo!$C:$C,Trab_Sectores_productivos!$C30,Trabajo!$A:$A,Trab_Sectores_productivos!$A30),2)</f>
        <v>5.54</v>
      </c>
      <c r="AT30" s="340">
        <f>ROUND(SUMIFS(Trabajo!$R:$R,Trabajo!$E:$E,Trab_Sectores_productivos!DQ$1,Trabajo!$C:$C,Trab_Sectores_productivos!$C30,Trabajo!$A:$A,Trab_Sectores_productivos!$A30),2)</f>
        <v>2.34</v>
      </c>
      <c r="AU30" s="340">
        <f>ROUND(SUMIFS(Trabajo!$R:$R,Trabajo!$E:$E,Trab_Sectores_productivos!DR$1,Trabajo!$C:$C,Trab_Sectores_productivos!$C30,Trabajo!$A:$A,Trab_Sectores_productivos!$A30),2)</f>
        <v>4.67</v>
      </c>
      <c r="AV30" s="340">
        <f>ROUND(SUMIFS(Trabajo!$R:$R,Trabajo!$E:$E,Trab_Sectores_productivos!DS$1,Trabajo!$C:$C,Trab_Sectores_productivos!$C30,Trabajo!$A:$A,Trab_Sectores_productivos!$A30),2)</f>
        <v>0.86</v>
      </c>
      <c r="AW30" s="340">
        <f>ROUND(SUMIFS(Trabajo!$R:$R,Trabajo!$E:$E,Trab_Sectores_productivos!DT$1,Trabajo!$C:$C,Trab_Sectores_productivos!$C30,Trabajo!$A:$A,Trab_Sectores_productivos!$A30),2)</f>
        <v>0.95</v>
      </c>
      <c r="AX30" s="341">
        <f>ROUND(SUMIFS(Trabajo!$S:$S,Trabajo!$E:$E,Trab_Sectores_productivos!DF$1,Trabajo!$C:$C,Trab_Sectores_productivos!$C30,Trabajo!$A:$A,Trab_Sectores_productivos!$A30),2)</f>
        <v>0.57999999999999996</v>
      </c>
      <c r="AY30" s="341">
        <f>ROUND(SUMIFS(Trabajo!$S:$S,Trabajo!$E:$E,Trab_Sectores_productivos!DG$1,Trabajo!$C:$C,Trab_Sectores_productivos!$C30,Trabajo!$A:$A,Trab_Sectores_productivos!$A30),2)</f>
        <v>0.03</v>
      </c>
      <c r="AZ30" s="341">
        <f>ROUND(SUMIFS(Trabajo!$S:$S,Trabajo!$E:$E,Trab_Sectores_productivos!DH$1,Trabajo!$C:$C,Trab_Sectores_productivos!$C30,Trabajo!$A:$A,Trab_Sectores_productivos!$A30),2)</f>
        <v>0.13</v>
      </c>
      <c r="BA30" s="341">
        <f>ROUND(SUMIFS(Trabajo!$S:$S,Trabajo!$E:$E,Trab_Sectores_productivos!DI$1,Trabajo!$C:$C,Trab_Sectores_productivos!$C30,Trabajo!$A:$A,Trab_Sectores_productivos!$A30),2)</f>
        <v>0.12</v>
      </c>
      <c r="BB30" s="341">
        <f>ROUND(SUMIFS(Trabajo!$S:$S,Trabajo!$E:$E,Trab_Sectores_productivos!DJ$1,Trabajo!$C:$C,Trab_Sectores_productivos!$C30,Trabajo!$A:$A,Trab_Sectores_productivos!$A30),2)</f>
        <v>0.08</v>
      </c>
      <c r="BC30" s="341">
        <f>ROUND(SUMIFS(Trabajo!$S:$S,Trabajo!$E:$E,Trab_Sectores_productivos!DK$1,Trabajo!$C:$C,Trab_Sectores_productivos!$C30,Trabajo!$A:$A,Trab_Sectores_productivos!$A30),2)</f>
        <v>0.31</v>
      </c>
      <c r="BD30" s="341">
        <f>ROUND(SUMIFS(Trabajo!$S:$S,Trabajo!$E:$E,Trab_Sectores_productivos!DL$1,Trabajo!$C:$C,Trab_Sectores_productivos!$C30,Trabajo!$A:$A,Trab_Sectores_productivos!$A30),2)</f>
        <v>0.57999999999999996</v>
      </c>
      <c r="BE30" s="341">
        <f>ROUND(SUMIFS(Trabajo!$S:$S,Trabajo!$E:$E,Trab_Sectores_productivos!DM$1,Trabajo!$C:$C,Trab_Sectores_productivos!$C30,Trabajo!$A:$A,Trab_Sectores_productivos!$A30),2)</f>
        <v>2.5299999999999998</v>
      </c>
      <c r="BF30" s="341">
        <f>ROUND(SUMIFS(Trabajo!$S:$S,Trabajo!$E:$E,Trab_Sectores_productivos!DN$1,Trabajo!$C:$C,Trab_Sectores_productivos!$C30,Trabajo!$A:$A,Trab_Sectores_productivos!$A30),2)</f>
        <v>0.25</v>
      </c>
      <c r="BG30" s="341">
        <f>ROUND(SUMIFS(Trabajo!$S:$S,Trabajo!$E:$E,Trab_Sectores_productivos!DO$1,Trabajo!$C:$C,Trab_Sectores_productivos!$C30,Trabajo!$A:$A,Trab_Sectores_productivos!$A30),2)</f>
        <v>0.3</v>
      </c>
      <c r="BH30" s="341">
        <f>ROUND(SUMIFS(Trabajo!$S:$S,Trabajo!$E:$E,Trab_Sectores_productivos!DP$1,Trabajo!$C:$C,Trab_Sectores_productivos!$C30,Trabajo!$A:$A,Trab_Sectores_productivos!$A30),2)</f>
        <v>0.33</v>
      </c>
      <c r="BI30" s="341">
        <f>ROUND(SUMIFS(Trabajo!$S:$S,Trabajo!$E:$E,Trab_Sectores_productivos!DQ$1,Trabajo!$C:$C,Trab_Sectores_productivos!$C30,Trabajo!$A:$A,Trab_Sectores_productivos!$A30),2)</f>
        <v>0.14000000000000001</v>
      </c>
      <c r="BJ30" s="341">
        <f>ROUND(SUMIFS(Trabajo!$S:$S,Trabajo!$E:$E,Trab_Sectores_productivos!DR$1,Trabajo!$C:$C,Trab_Sectores_productivos!$C30,Trabajo!$A:$A,Trab_Sectores_productivos!$A30),2)</f>
        <v>0.28000000000000003</v>
      </c>
      <c r="BK30" s="341">
        <f>ROUND(SUMIFS(Trabajo!$S:$S,Trabajo!$E:$E,Trab_Sectores_productivos!DS$1,Trabajo!$C:$C,Trab_Sectores_productivos!$C30,Trabajo!$A:$A,Trab_Sectores_productivos!$A30),2)</f>
        <v>0.05</v>
      </c>
      <c r="BL30" s="341">
        <f>ROUND(SUMIFS(Trabajo!$S:$S,Trabajo!$E:$E,Trab_Sectores_productivos!DT$1,Trabajo!$C:$C,Trab_Sectores_productivos!$C30,Trabajo!$A:$A,Trab_Sectores_productivos!$A30),2)</f>
        <v>0.06</v>
      </c>
      <c r="BM30" s="340">
        <f>ROUND(SUMIFS(Trabajo!$T:$T,Trabajo!$E:$E,Trab_Sectores_productivos!DF$1,Trabajo!$C:$C,Trab_Sectores_productivos!$C30,Trabajo!$A:$A,Trab_Sectores_productivos!$A30),2)</f>
        <v>0.13</v>
      </c>
      <c r="BN30" s="340">
        <f>ROUND(SUMIFS(Trabajo!$T:$T,Trabajo!$E:$E,Trab_Sectores_productivos!DG$1,Trabajo!$C:$C,Trab_Sectores_productivos!$C30,Trabajo!$A:$A,Trab_Sectores_productivos!$A30),2)</f>
        <v>0.01</v>
      </c>
      <c r="BO30" s="340">
        <f>ROUND(SUMIFS(Trabajo!$T:$T,Trabajo!$E:$E,Trab_Sectores_productivos!DH$1,Trabajo!$C:$C,Trab_Sectores_productivos!$C30,Trabajo!$A:$A,Trab_Sectores_productivos!$A30),2)</f>
        <v>0.03</v>
      </c>
      <c r="BP30" s="340">
        <f>ROUND(SUMIFS(Trabajo!$T:$T,Trabajo!$E:$E,Trab_Sectores_productivos!DI$1,Trabajo!$C:$C,Trab_Sectores_productivos!$C30,Trabajo!$A:$A,Trab_Sectores_productivos!$A30),2)</f>
        <v>0.03</v>
      </c>
      <c r="BQ30" s="340">
        <f>ROUND(SUMIFS(Trabajo!$T:$T,Trabajo!$E:$E,Trab_Sectores_productivos!DJ$1,Trabajo!$C:$C,Trab_Sectores_productivos!$C30,Trabajo!$A:$A,Trab_Sectores_productivos!$A30),2)</f>
        <v>0.02</v>
      </c>
      <c r="BR30" s="340">
        <f>ROUND(SUMIFS(Trabajo!$T:$T,Trabajo!$E:$E,Trab_Sectores_productivos!DK$1,Trabajo!$C:$C,Trab_Sectores_productivos!$C30,Trabajo!$A:$A,Trab_Sectores_productivos!$A30),2)</f>
        <v>7.0000000000000007E-2</v>
      </c>
      <c r="BS30" s="340">
        <f>ROUND(SUMIFS(Trabajo!$T:$T,Trabajo!$E:$E,Trab_Sectores_productivos!DL$1,Trabajo!$C:$C,Trab_Sectores_productivos!$C30,Trabajo!$A:$A,Trab_Sectores_productivos!$A30),2)</f>
        <v>0.13</v>
      </c>
      <c r="BT30" s="340">
        <f>ROUND(SUMIFS(Trabajo!$T:$T,Trabajo!$E:$E,Trab_Sectores_productivos!DM$1,Trabajo!$C:$C,Trab_Sectores_productivos!$C30,Trabajo!$A:$A,Trab_Sectores_productivos!$A30),2)</f>
        <v>0.57999999999999996</v>
      </c>
      <c r="BU30" s="340">
        <f>ROUND(SUMIFS(Trabajo!$T:$T,Trabajo!$E:$E,Trab_Sectores_productivos!DN$1,Trabajo!$C:$C,Trab_Sectores_productivos!$C30,Trabajo!$A:$A,Trab_Sectores_productivos!$A30),2)</f>
        <v>0.06</v>
      </c>
      <c r="BV30" s="340">
        <f>ROUND(SUMIFS(Trabajo!$T:$T,Trabajo!$E:$E,Trab_Sectores_productivos!DO$1,Trabajo!$C:$C,Trab_Sectores_productivos!$C30,Trabajo!$A:$A,Trab_Sectores_productivos!$A30),2)</f>
        <v>7.0000000000000007E-2</v>
      </c>
      <c r="BW30" s="340">
        <f>ROUND(SUMIFS(Trabajo!$T:$T,Trabajo!$E:$E,Trab_Sectores_productivos!DP$1,Trabajo!$C:$C,Trab_Sectores_productivos!$C30,Trabajo!$A:$A,Trab_Sectores_productivos!$A30),2)</f>
        <v>0.08</v>
      </c>
      <c r="BX30" s="340">
        <f>ROUND(SUMIFS(Trabajo!$T:$T,Trabajo!$E:$E,Trab_Sectores_productivos!DQ$1,Trabajo!$C:$C,Trab_Sectores_productivos!$C30,Trabajo!$A:$A,Trab_Sectores_productivos!$A30),2)</f>
        <v>0.03</v>
      </c>
      <c r="BY30" s="340">
        <f>ROUND(SUMIFS(Trabajo!$T:$T,Trabajo!$E:$E,Trab_Sectores_productivos!DR$1,Trabajo!$C:$C,Trab_Sectores_productivos!$C30,Trabajo!$A:$A,Trab_Sectores_productivos!$A30),2)</f>
        <v>7.0000000000000007E-2</v>
      </c>
      <c r="BZ30" s="340">
        <f>ROUND(SUMIFS(Trabajo!$T:$T,Trabajo!$E:$E,Trab_Sectores_productivos!DS$1,Trabajo!$C:$C,Trab_Sectores_productivos!$C30,Trabajo!$A:$A,Trab_Sectores_productivos!$A30),2)</f>
        <v>0.01</v>
      </c>
      <c r="CA30" s="340">
        <f>ROUND(SUMIFS(Trabajo!$T:$T,Trabajo!$E:$E,Trab_Sectores_productivos!DT$1,Trabajo!$C:$C,Trab_Sectores_productivos!$C30,Trabajo!$A:$A,Trab_Sectores_productivos!$A30),2)</f>
        <v>0.01</v>
      </c>
      <c r="CB30" s="341">
        <f>ROUND(SUMIFS(Trabajo!$U:$U,Trabajo!$E:$E,Trab_Sectores_productivos!DF$1,Trabajo!$C:$C,Trab_Sectores_productivos!$C30,Trabajo!$A:$A,Trab_Sectores_productivos!$A30),2)</f>
        <v>20.51</v>
      </c>
      <c r="CC30" s="341">
        <f>ROUND(SUMIFS(Trabajo!$U:$U,Trabajo!$E:$E,Trab_Sectores_productivos!DG$1,Trabajo!$C:$C,Trab_Sectores_productivos!$C30,Trabajo!$A:$A,Trab_Sectores_productivos!$A30),2)</f>
        <v>1.24</v>
      </c>
      <c r="CD30" s="341">
        <f>ROUND(SUMIFS(Trabajo!$U:$U,Trabajo!$E:$E,Trab_Sectores_productivos!DH$1,Trabajo!$C:$C,Trab_Sectores_productivos!$C30,Trabajo!$A:$A,Trab_Sectores_productivos!$A30),2)</f>
        <v>4.6399999999999997</v>
      </c>
      <c r="CE30" s="341">
        <f>ROUND(SUMIFS(Trabajo!$U:$U,Trabajo!$E:$E,Trab_Sectores_productivos!DI$1,Trabajo!$C:$C,Trab_Sectores_productivos!$C30,Trabajo!$A:$A,Trab_Sectores_productivos!$A30),2)</f>
        <v>4.1500000000000004</v>
      </c>
      <c r="CF30" s="341">
        <f>ROUND(SUMIFS(Trabajo!$U:$U,Trabajo!$E:$E,Trab_Sectores_productivos!DJ$1,Trabajo!$C:$C,Trab_Sectores_productivos!$C30,Trabajo!$A:$A,Trab_Sectores_productivos!$A30),2)</f>
        <v>2.81</v>
      </c>
      <c r="CG30" s="341">
        <f>ROUND(SUMIFS(Trabajo!$U:$U,Trabajo!$E:$E,Trab_Sectores_productivos!DK$1,Trabajo!$C:$C,Trab_Sectores_productivos!$C30,Trabajo!$A:$A,Trab_Sectores_productivos!$A30),2)</f>
        <v>11.07</v>
      </c>
      <c r="CH30" s="341">
        <f>ROUND(SUMIFS(Trabajo!$U:$U,Trabajo!$E:$E,Trab_Sectores_productivos!DL$1,Trabajo!$C:$C,Trab_Sectores_productivos!$C30,Trabajo!$A:$A,Trab_Sectores_productivos!$A30),2)</f>
        <v>20.55</v>
      </c>
      <c r="CI30" s="341">
        <f>ROUND(SUMIFS(Trabajo!$U:$U,Trabajo!$E:$E,Trab_Sectores_productivos!DM$1,Trabajo!$C:$C,Trab_Sectores_productivos!$C30,Trabajo!$A:$A,Trab_Sectores_productivos!$A30),2)</f>
        <v>89.81</v>
      </c>
      <c r="CJ30" s="341">
        <f>ROUND(SUMIFS(Trabajo!$U:$U,Trabajo!$E:$E,Trab_Sectores_productivos!DN$1,Trabajo!$C:$C,Trab_Sectores_productivos!$C30,Trabajo!$A:$A,Trab_Sectores_productivos!$A30),2)</f>
        <v>8.84</v>
      </c>
      <c r="CK30" s="341">
        <f>ROUND(SUMIFS(Trabajo!$U:$U,Trabajo!$E:$E,Trab_Sectores_productivos!DO$1,Trabajo!$C:$C,Trab_Sectores_productivos!$C30,Trabajo!$A:$A,Trab_Sectores_productivos!$A30),2)</f>
        <v>10.82</v>
      </c>
      <c r="CL30" s="341">
        <f>ROUND(SUMIFS(Trabajo!$U:$U,Trabajo!$E:$E,Trab_Sectores_productivos!DP$1,Trabajo!$C:$C,Trab_Sectores_productivos!$C30,Trabajo!$A:$A,Trab_Sectores_productivos!$A30),2)</f>
        <v>11.9</v>
      </c>
      <c r="CM30" s="341">
        <f>ROUND(SUMIFS(Trabajo!$U:$U,Trabajo!$E:$E,Trab_Sectores_productivos!DQ$1,Trabajo!$C:$C,Trab_Sectores_productivos!$C30,Trabajo!$A:$A,Trab_Sectores_productivos!$A30),2)</f>
        <v>5.03</v>
      </c>
      <c r="CN30" s="341">
        <f>ROUND(SUMIFS(Trabajo!$U:$U,Trabajo!$E:$E,Trab_Sectores_productivos!DR$1,Trabajo!$C:$C,Trab_Sectores_productivos!$C30,Trabajo!$A:$A,Trab_Sectores_productivos!$A30),2)</f>
        <v>10.029999999999999</v>
      </c>
      <c r="CO30" s="341">
        <f>ROUND(SUMIFS(Trabajo!$U:$U,Trabajo!$E:$E,Trab_Sectores_productivos!DS$1,Trabajo!$C:$C,Trab_Sectores_productivos!$C30,Trabajo!$A:$A,Trab_Sectores_productivos!$A30),2)</f>
        <v>1.85</v>
      </c>
      <c r="CP30" s="341">
        <f>ROUND(SUMIFS(Trabajo!$U:$U,Trabajo!$E:$E,Trab_Sectores_productivos!DT$1,Trabajo!$C:$C,Trab_Sectores_productivos!$C30,Trabajo!$A:$A,Trab_Sectores_productivos!$A30),2)</f>
        <v>2.0499999999999998</v>
      </c>
      <c r="CQ30" s="340">
        <f>ROUND(SUMIFS(Trabajo!$V:$V,Trabajo!$E:$E,Trab_Sectores_productivos!DF$1,Trabajo!$C:$C,Trab_Sectores_productivos!$C30,Trabajo!$A:$A,Trab_Sectores_productivos!$A30),2)</f>
        <v>1.93</v>
      </c>
      <c r="CR30" s="340">
        <f>ROUND(SUMIFS(Trabajo!$V:$V,Trabajo!$E:$E,Trab_Sectores_productivos!DG$1,Trabajo!$C:$C,Trab_Sectores_productivos!$C30,Trabajo!$A:$A,Trab_Sectores_productivos!$A30),2)</f>
        <v>0.12</v>
      </c>
      <c r="CS30" s="340">
        <f>ROUND(SUMIFS(Trabajo!$V:$V,Trabajo!$E:$E,Trab_Sectores_productivos!DH$1,Trabajo!$C:$C,Trab_Sectores_productivos!$C30,Trabajo!$A:$A,Trab_Sectores_productivos!$A30),2)</f>
        <v>0.44</v>
      </c>
      <c r="CT30" s="340">
        <f>ROUND(SUMIFS(Trabajo!$V:$V,Trabajo!$E:$E,Trab_Sectores_productivos!DI$1,Trabajo!$C:$C,Trab_Sectores_productivos!$C30,Trabajo!$A:$A,Trab_Sectores_productivos!$A30),2)</f>
        <v>0.39</v>
      </c>
      <c r="CU30" s="340">
        <f>ROUND(SUMIFS(Trabajo!$V:$V,Trabajo!$E:$E,Trab_Sectores_productivos!DJ$1,Trabajo!$C:$C,Trab_Sectores_productivos!$C30,Trabajo!$A:$A,Trab_Sectores_productivos!$A30),2)</f>
        <v>0.26</v>
      </c>
      <c r="CV30" s="340">
        <f>ROUND(SUMIFS(Trabajo!$V:$V,Trabajo!$E:$E,Trab_Sectores_productivos!DK$1,Trabajo!$C:$C,Trab_Sectores_productivos!$C30,Trabajo!$A:$A,Trab_Sectores_productivos!$A30),2)</f>
        <v>1.04</v>
      </c>
      <c r="CW30" s="340">
        <f>ROUND(SUMIFS(Trabajo!$V:$V,Trabajo!$E:$E,Trab_Sectores_productivos!DL$1,Trabajo!$C:$C,Trab_Sectores_productivos!$C30,Trabajo!$A:$A,Trab_Sectores_productivos!$A30),2)</f>
        <v>1.93</v>
      </c>
      <c r="CX30" s="340">
        <f>ROUND(SUMIFS(Trabajo!$V:$V,Trabajo!$E:$E,Trab_Sectores_productivos!DM$1,Trabajo!$C:$C,Trab_Sectores_productivos!$C30,Trabajo!$A:$A,Trab_Sectores_productivos!$A30),2)</f>
        <v>8.4600000000000009</v>
      </c>
      <c r="CY30" s="340">
        <f>ROUND(SUMIFS(Trabajo!$V:$V,Trabajo!$E:$E,Trab_Sectores_productivos!DN$1,Trabajo!$C:$C,Trab_Sectores_productivos!$C30,Trabajo!$A:$A,Trab_Sectores_productivos!$A30),2)</f>
        <v>0.83</v>
      </c>
      <c r="CZ30" s="340">
        <f>ROUND(SUMIFS(Trabajo!$V:$V,Trabajo!$E:$E,Trab_Sectores_productivos!DO$1,Trabajo!$C:$C,Trab_Sectores_productivos!$C30,Trabajo!$A:$A,Trab_Sectores_productivos!$A30),2)</f>
        <v>1.02</v>
      </c>
      <c r="DA30" s="340">
        <f>ROUND(SUMIFS(Trabajo!$V:$V,Trabajo!$E:$E,Trab_Sectores_productivos!DP$1,Trabajo!$C:$C,Trab_Sectores_productivos!$C30,Trabajo!$A:$A,Trab_Sectores_productivos!$A30),2)</f>
        <v>1.1200000000000001</v>
      </c>
      <c r="DB30" s="340">
        <f>ROUND(SUMIFS(Trabajo!$V:$V,Trabajo!$E:$E,Trab_Sectores_productivos!DQ$1,Trabajo!$C:$C,Trab_Sectores_productivos!$C30,Trabajo!$A:$A,Trab_Sectores_productivos!$A30),2)</f>
        <v>0.47</v>
      </c>
      <c r="DC30" s="340">
        <f>ROUND(SUMIFS(Trabajo!$V:$V,Trabajo!$E:$E,Trab_Sectores_productivos!DR$1,Trabajo!$C:$C,Trab_Sectores_productivos!$C30,Trabajo!$A:$A,Trab_Sectores_productivos!$A30),2)</f>
        <v>0.94</v>
      </c>
      <c r="DD30" s="340">
        <f>ROUND(SUMIFS(Trabajo!$V:$V,Trabajo!$E:$E,Trab_Sectores_productivos!DS$1,Trabajo!$C:$C,Trab_Sectores_productivos!$C30,Trabajo!$A:$A,Trab_Sectores_productivos!$A30),2)</f>
        <v>0.17</v>
      </c>
      <c r="DE30" s="340">
        <f>ROUND(SUMIFS(Trabajo!$V:$V,Trabajo!$E:$E,Trab_Sectores_productivos!DT$1,Trabajo!$C:$C,Trab_Sectores_productivos!$C30,Trabajo!$A:$A,Trab_Sectores_productivos!$A30),2)</f>
        <v>0.19</v>
      </c>
    </row>
    <row r="31" spans="1:124">
      <c r="A31" s="137">
        <v>2015</v>
      </c>
      <c r="B31" s="137">
        <v>6</v>
      </c>
      <c r="C31" s="137" t="s">
        <v>124</v>
      </c>
      <c r="D31" s="137">
        <f>ROUND(SUMIFS(Trabajo!$W:$W,Trabajo!$E:$E,Trab_Sectores_productivos!DF$1,Trabajo!$C:$C,Trab_Sectores_productivos!$C31,Trabajo!$A:$A,Trab_Sectores_productivos!$A31),2)</f>
        <v>67.58</v>
      </c>
      <c r="E31" s="340">
        <f>ROUND(SUMIFS(Trabajo!$P:$P,Trabajo!$E:$E,Trab_Sectores_productivos!DF$1,Trabajo!$C:$C,Trab_Sectores_productivos!$C31,Trabajo!$A:$A,Trab_Sectores_productivos!$A31),2)</f>
        <v>23.81</v>
      </c>
      <c r="F31" s="340">
        <f>ROUND(SUMIFS(Trabajo!$P:$P,Trabajo!$E:$E,Trab_Sectores_productivos!DG$1,Trabajo!$C:$C,Trab_Sectores_productivos!$C31,Trabajo!$A:$A,Trab_Sectores_productivos!$A31),2)</f>
        <v>1.49</v>
      </c>
      <c r="G31" s="340">
        <f>ROUND(SUMIFS(Trabajo!$P:$P,Trabajo!$E:$E,Trab_Sectores_productivos!DH$1,Trabajo!$C:$C,Trab_Sectores_productivos!$C31,Trabajo!$A:$A,Trab_Sectores_productivos!$A31),2)</f>
        <v>5.07</v>
      </c>
      <c r="H31" s="340">
        <f>ROUND(SUMIFS(Trabajo!$P:$P,Trabajo!$E:$E,Trab_Sectores_productivos!DI$1,Trabajo!$C:$C,Trab_Sectores_productivos!$C31,Trabajo!$A:$A,Trab_Sectores_productivos!$A31),2)</f>
        <v>5.91</v>
      </c>
      <c r="I31" s="340">
        <f>ROUND(SUMIFS(Trabajo!$P:$P,Trabajo!$E:$E,Trab_Sectores_productivos!DJ$1,Trabajo!$C:$C,Trab_Sectores_productivos!$C31,Trabajo!$A:$A,Trab_Sectores_productivos!$A31),2)</f>
        <v>3.08</v>
      </c>
      <c r="J31" s="340">
        <f>ROUND(SUMIFS(Trabajo!$P:$P,Trabajo!$E:$E,Trab_Sectores_productivos!DK$1,Trabajo!$C:$C,Trab_Sectores_productivos!$C31,Trabajo!$A:$A,Trab_Sectores_productivos!$A31),2)</f>
        <v>12.74</v>
      </c>
      <c r="K31" s="340">
        <f>ROUND(SUMIFS(Trabajo!$P:$P,Trabajo!$E:$E,Trab_Sectores_productivos!DL$1,Trabajo!$C:$C,Trab_Sectores_productivos!$C31,Trabajo!$A:$A,Trab_Sectores_productivos!$A31),2)</f>
        <v>24.89</v>
      </c>
      <c r="L31" s="340">
        <f>ROUND(SUMIFS(Trabajo!$P:$P,Trabajo!$E:$E,Trab_Sectores_productivos!DM$1,Trabajo!$C:$C,Trab_Sectores_productivos!$C31,Trabajo!$A:$A,Trab_Sectores_productivos!$A31),2)</f>
        <v>108.89</v>
      </c>
      <c r="M31" s="340">
        <f>ROUND(SUMIFS(Trabajo!$P:$P,Trabajo!$E:$E,Trab_Sectores_productivos!DN$1,Trabajo!$C:$C,Trab_Sectores_productivos!$C31,Trabajo!$A:$A,Trab_Sectores_productivos!$A31),2)</f>
        <v>9.74</v>
      </c>
      <c r="N31" s="340">
        <f>ROUND(SUMIFS(Trabajo!$P:$P,Trabajo!$E:$E,Trab_Sectores_productivos!DO$1,Trabajo!$C:$C,Trab_Sectores_productivos!$C31,Trabajo!$A:$A,Trab_Sectores_productivos!$A31),2)</f>
        <v>12.7</v>
      </c>
      <c r="O31" s="340">
        <f>ROUND(SUMIFS(Trabajo!$P:$P,Trabajo!$E:$E,Trab_Sectores_productivos!DP$1,Trabajo!$C:$C,Trab_Sectores_productivos!$C31,Trabajo!$A:$A,Trab_Sectores_productivos!$A31),2)</f>
        <v>14.65</v>
      </c>
      <c r="P31" s="340">
        <f>ROUND(SUMIFS(Trabajo!$P:$P,Trabajo!$E:$E,Trab_Sectores_productivos!DQ$1,Trabajo!$C:$C,Trab_Sectores_productivos!$C31,Trabajo!$A:$A,Trab_Sectores_productivos!$A31),2)</f>
        <v>5.33</v>
      </c>
      <c r="Q31" s="340">
        <f>ROUND(SUMIFS(Trabajo!$P:$P,Trabajo!$E:$E,Trab_Sectores_productivos!DR$1,Trabajo!$C:$C,Trab_Sectores_productivos!$C31,Trabajo!$A:$A,Trab_Sectores_productivos!$A31),2)</f>
        <v>11.58</v>
      </c>
      <c r="R31" s="340">
        <f>ROUND(SUMIFS(Trabajo!$P:$P,Trabajo!$E:$E,Trab_Sectores_productivos!DS$1,Trabajo!$C:$C,Trab_Sectores_productivos!$C31,Trabajo!$A:$A,Trab_Sectores_productivos!$A31),2)</f>
        <v>2.0699999999999998</v>
      </c>
      <c r="S31" s="340">
        <f>ROUND(SUMIFS(Trabajo!$P:$P,Trabajo!$E:$E,Trab_Sectores_productivos!DT$1,Trabajo!$C:$C,Trab_Sectores_productivos!$C31,Trabajo!$A:$A,Trab_Sectores_productivos!$A31),2)</f>
        <v>1.96</v>
      </c>
      <c r="T31" s="341">
        <f>ROUND(SUMIFS(Trabajo!$Q:$Q,Trabajo!$E:$E,Trab_Sectores_productivos!DF$1,Trabajo!$C:$C,Trab_Sectores_productivos!$C31,Trabajo!$A:$A,Trab_Sectores_productivos!$A31),2)</f>
        <v>12</v>
      </c>
      <c r="U31" s="341">
        <f>ROUND(SUMIFS(Trabajo!$Q:$Q,Trabajo!$E:$E,Trab_Sectores_productivos!DG$1,Trabajo!$C:$C,Trab_Sectores_productivos!$C31,Trabajo!$A:$A,Trab_Sectores_productivos!$A31),2)</f>
        <v>0.75</v>
      </c>
      <c r="V31" s="341">
        <f>ROUND(SUMIFS(Trabajo!$Q:$Q,Trabajo!$E:$E,Trab_Sectores_productivos!DH$1,Trabajo!$C:$C,Trab_Sectores_productivos!$C31,Trabajo!$A:$A,Trab_Sectores_productivos!$A31),2)</f>
        <v>2.5499999999999998</v>
      </c>
      <c r="W31" s="341">
        <f>ROUND(SUMIFS(Trabajo!$Q:$Q,Trabajo!$E:$E,Trab_Sectores_productivos!DI$1,Trabajo!$C:$C,Trab_Sectores_productivos!$C31,Trabajo!$A:$A,Trab_Sectores_productivos!$A31),2)</f>
        <v>2.98</v>
      </c>
      <c r="X31" s="341">
        <f>ROUND(SUMIFS(Trabajo!$Q:$Q,Trabajo!$E:$E,Trab_Sectores_productivos!DJ$1,Trabajo!$C:$C,Trab_Sectores_productivos!$C31,Trabajo!$A:$A,Trab_Sectores_productivos!$A31),2)</f>
        <v>1.55</v>
      </c>
      <c r="Y31" s="341">
        <f>ROUND(SUMIFS(Trabajo!$Q:$Q,Trabajo!$E:$E,Trab_Sectores_productivos!DK$1,Trabajo!$C:$C,Trab_Sectores_productivos!$C31,Trabajo!$A:$A,Trab_Sectores_productivos!$A31),2)</f>
        <v>6.42</v>
      </c>
      <c r="Z31" s="341">
        <f>ROUND(SUMIFS(Trabajo!$Q:$Q,Trabajo!$E:$E,Trab_Sectores_productivos!DL$1,Trabajo!$C:$C,Trab_Sectores_productivos!$C31,Trabajo!$A:$A,Trab_Sectores_productivos!$A31),2)</f>
        <v>12.54</v>
      </c>
      <c r="AA31" s="341">
        <f>ROUND(SUMIFS(Trabajo!$Q:$Q,Trabajo!$E:$E,Trab_Sectores_productivos!DM$1,Trabajo!$C:$C,Trab_Sectores_productivos!$C31,Trabajo!$A:$A,Trab_Sectores_productivos!$A31),2)</f>
        <v>54.88</v>
      </c>
      <c r="AB31" s="341">
        <f>ROUND(SUMIFS(Trabajo!$Q:$Q,Trabajo!$E:$E,Trab_Sectores_productivos!DN$1,Trabajo!$C:$C,Trab_Sectores_productivos!$C31,Trabajo!$A:$A,Trab_Sectores_productivos!$A31),2)</f>
        <v>4.91</v>
      </c>
      <c r="AC31" s="341">
        <f>ROUND(SUMIFS(Trabajo!$Q:$Q,Trabajo!$E:$E,Trab_Sectores_productivos!DO$1,Trabajo!$C:$C,Trab_Sectores_productivos!$C31,Trabajo!$A:$A,Trab_Sectores_productivos!$A31),2)</f>
        <v>6.4</v>
      </c>
      <c r="AD31" s="341">
        <f>ROUND(SUMIFS(Trabajo!$Q:$Q,Trabajo!$E:$E,Trab_Sectores_productivos!DP$1,Trabajo!$C:$C,Trab_Sectores_productivos!$C31,Trabajo!$A:$A,Trab_Sectores_productivos!$A31),2)</f>
        <v>7.38</v>
      </c>
      <c r="AE31" s="341">
        <f>ROUND(SUMIFS(Trabajo!$Q:$Q,Trabajo!$E:$E,Trab_Sectores_productivos!DQ$1,Trabajo!$C:$C,Trab_Sectores_productivos!$C31,Trabajo!$A:$A,Trab_Sectores_productivos!$A31),2)</f>
        <v>2.69</v>
      </c>
      <c r="AF31" s="341">
        <f>ROUND(SUMIFS(Trabajo!$Q:$Q,Trabajo!$E:$E,Trab_Sectores_productivos!DR$1,Trabajo!$C:$C,Trab_Sectores_productivos!$C31,Trabajo!$A:$A,Trab_Sectores_productivos!$A31),2)</f>
        <v>5.84</v>
      </c>
      <c r="AG31" s="341">
        <f>ROUND(SUMIFS(Trabajo!$Q:$Q,Trabajo!$E:$E,Trab_Sectores_productivos!DS$1,Trabajo!$C:$C,Trab_Sectores_productivos!$C31,Trabajo!$A:$A,Trab_Sectores_productivos!$A31),2)</f>
        <v>1.04</v>
      </c>
      <c r="AH31" s="341">
        <f>ROUND(SUMIFS(Trabajo!$Q:$Q,Trabajo!$E:$E,Trab_Sectores_productivos!DT$1,Trabajo!$C:$C,Trab_Sectores_productivos!$C31,Trabajo!$A:$A,Trab_Sectores_productivos!$A31),2)</f>
        <v>0.99</v>
      </c>
      <c r="AI31" s="340">
        <f>ROUND(SUMIFS(Trabajo!$R:$R,Trabajo!$E:$E,Trab_Sectores_productivos!DF$1,Trabajo!$C:$C,Trab_Sectores_productivos!$C31,Trabajo!$A:$A,Trab_Sectores_productivos!$A31),2)</f>
        <v>9.2799999999999994</v>
      </c>
      <c r="AJ31" s="340">
        <f>ROUND(SUMIFS(Trabajo!$R:$R,Trabajo!$E:$E,Trab_Sectores_productivos!DG$1,Trabajo!$C:$C,Trab_Sectores_productivos!$C31,Trabajo!$A:$A,Trab_Sectores_productivos!$A31),2)</f>
        <v>0.57999999999999996</v>
      </c>
      <c r="AK31" s="340">
        <f>ROUND(SUMIFS(Trabajo!$R:$R,Trabajo!$E:$E,Trab_Sectores_productivos!DH$1,Trabajo!$C:$C,Trab_Sectores_productivos!$C31,Trabajo!$A:$A,Trab_Sectores_productivos!$A31),2)</f>
        <v>1.97</v>
      </c>
      <c r="AL31" s="340">
        <f>ROUND(SUMIFS(Trabajo!$R:$R,Trabajo!$E:$E,Trab_Sectores_productivos!DI$1,Trabajo!$C:$C,Trab_Sectores_productivos!$C31,Trabajo!$A:$A,Trab_Sectores_productivos!$A31),2)</f>
        <v>2.2999999999999998</v>
      </c>
      <c r="AM31" s="340">
        <f>ROUND(SUMIFS(Trabajo!$R:$R,Trabajo!$E:$E,Trab_Sectores_productivos!DJ$1,Trabajo!$C:$C,Trab_Sectores_productivos!$C31,Trabajo!$A:$A,Trab_Sectores_productivos!$A31),2)</f>
        <v>1.2</v>
      </c>
      <c r="AN31" s="340">
        <f>ROUND(SUMIFS(Trabajo!$R:$R,Trabajo!$E:$E,Trab_Sectores_productivos!DK$1,Trabajo!$C:$C,Trab_Sectores_productivos!$C31,Trabajo!$A:$A,Trab_Sectores_productivos!$A31),2)</f>
        <v>4.97</v>
      </c>
      <c r="AO31" s="340">
        <f>ROUND(SUMIFS(Trabajo!$R:$R,Trabajo!$E:$E,Trab_Sectores_productivos!DL$1,Trabajo!$C:$C,Trab_Sectores_productivos!$C31,Trabajo!$A:$A,Trab_Sectores_productivos!$A31),2)</f>
        <v>9.6999999999999993</v>
      </c>
      <c r="AP31" s="340">
        <f>ROUND(SUMIFS(Trabajo!$R:$R,Trabajo!$E:$E,Trab_Sectores_productivos!DM$1,Trabajo!$C:$C,Trab_Sectores_productivos!$C31,Trabajo!$A:$A,Trab_Sectores_productivos!$A31),2)</f>
        <v>42.43</v>
      </c>
      <c r="AQ31" s="340">
        <f>ROUND(SUMIFS(Trabajo!$R:$R,Trabajo!$E:$E,Trab_Sectores_productivos!DN$1,Trabajo!$C:$C,Trab_Sectores_productivos!$C31,Trabajo!$A:$A,Trab_Sectores_productivos!$A31),2)</f>
        <v>3.79</v>
      </c>
      <c r="AR31" s="340">
        <f>ROUND(SUMIFS(Trabajo!$R:$R,Trabajo!$E:$E,Trab_Sectores_productivos!DO$1,Trabajo!$C:$C,Trab_Sectores_productivos!$C31,Trabajo!$A:$A,Trab_Sectores_productivos!$A31),2)</f>
        <v>4.95</v>
      </c>
      <c r="AS31" s="340">
        <f>ROUND(SUMIFS(Trabajo!$R:$R,Trabajo!$E:$E,Trab_Sectores_productivos!DP$1,Trabajo!$C:$C,Trab_Sectores_productivos!$C31,Trabajo!$A:$A,Trab_Sectores_productivos!$A31),2)</f>
        <v>5.71</v>
      </c>
      <c r="AT31" s="340">
        <f>ROUND(SUMIFS(Trabajo!$R:$R,Trabajo!$E:$E,Trab_Sectores_productivos!DQ$1,Trabajo!$C:$C,Trab_Sectores_productivos!$C31,Trabajo!$A:$A,Trab_Sectores_productivos!$A31),2)</f>
        <v>2.08</v>
      </c>
      <c r="AU31" s="340">
        <f>ROUND(SUMIFS(Trabajo!$R:$R,Trabajo!$E:$E,Trab_Sectores_productivos!DR$1,Trabajo!$C:$C,Trab_Sectores_productivos!$C31,Trabajo!$A:$A,Trab_Sectores_productivos!$A31),2)</f>
        <v>4.51</v>
      </c>
      <c r="AV31" s="340">
        <f>ROUND(SUMIFS(Trabajo!$R:$R,Trabajo!$E:$E,Trab_Sectores_productivos!DS$1,Trabajo!$C:$C,Trab_Sectores_productivos!$C31,Trabajo!$A:$A,Trab_Sectores_productivos!$A31),2)</f>
        <v>0.81</v>
      </c>
      <c r="AW31" s="340">
        <f>ROUND(SUMIFS(Trabajo!$R:$R,Trabajo!$E:$E,Trab_Sectores_productivos!DT$1,Trabajo!$C:$C,Trab_Sectores_productivos!$C31,Trabajo!$A:$A,Trab_Sectores_productivos!$A31),2)</f>
        <v>0.76</v>
      </c>
      <c r="AX31" s="341">
        <f>ROUND(SUMIFS(Trabajo!$S:$S,Trabajo!$E:$E,Trab_Sectores_productivos!DF$1,Trabajo!$C:$C,Trab_Sectores_productivos!$C31,Trabajo!$A:$A,Trab_Sectores_productivos!$A31),2)</f>
        <v>0.56000000000000005</v>
      </c>
      <c r="AY31" s="341">
        <f>ROUND(SUMIFS(Trabajo!$S:$S,Trabajo!$E:$E,Trab_Sectores_productivos!DG$1,Trabajo!$C:$C,Trab_Sectores_productivos!$C31,Trabajo!$A:$A,Trab_Sectores_productivos!$A31),2)</f>
        <v>0.04</v>
      </c>
      <c r="AZ31" s="341">
        <f>ROUND(SUMIFS(Trabajo!$S:$S,Trabajo!$E:$E,Trab_Sectores_productivos!DH$1,Trabajo!$C:$C,Trab_Sectores_productivos!$C31,Trabajo!$A:$A,Trab_Sectores_productivos!$A31),2)</f>
        <v>0.12</v>
      </c>
      <c r="BA31" s="341">
        <f>ROUND(SUMIFS(Trabajo!$S:$S,Trabajo!$E:$E,Trab_Sectores_productivos!DI$1,Trabajo!$C:$C,Trab_Sectores_productivos!$C31,Trabajo!$A:$A,Trab_Sectores_productivos!$A31),2)</f>
        <v>0.14000000000000001</v>
      </c>
      <c r="BB31" s="341">
        <f>ROUND(SUMIFS(Trabajo!$S:$S,Trabajo!$E:$E,Trab_Sectores_productivos!DJ$1,Trabajo!$C:$C,Trab_Sectores_productivos!$C31,Trabajo!$A:$A,Trab_Sectores_productivos!$A31),2)</f>
        <v>7.0000000000000007E-2</v>
      </c>
      <c r="BC31" s="341">
        <f>ROUND(SUMIFS(Trabajo!$S:$S,Trabajo!$E:$E,Trab_Sectores_productivos!DK$1,Trabajo!$C:$C,Trab_Sectores_productivos!$C31,Trabajo!$A:$A,Trab_Sectores_productivos!$A31),2)</f>
        <v>0.3</v>
      </c>
      <c r="BD31" s="341">
        <f>ROUND(SUMIFS(Trabajo!$S:$S,Trabajo!$E:$E,Trab_Sectores_productivos!DL$1,Trabajo!$C:$C,Trab_Sectores_productivos!$C31,Trabajo!$A:$A,Trab_Sectores_productivos!$A31),2)</f>
        <v>0.59</v>
      </c>
      <c r="BE31" s="341">
        <f>ROUND(SUMIFS(Trabajo!$S:$S,Trabajo!$E:$E,Trab_Sectores_productivos!DM$1,Trabajo!$C:$C,Trab_Sectores_productivos!$C31,Trabajo!$A:$A,Trab_Sectores_productivos!$A31),2)</f>
        <v>2.56</v>
      </c>
      <c r="BF31" s="341">
        <f>ROUND(SUMIFS(Trabajo!$S:$S,Trabajo!$E:$E,Trab_Sectores_productivos!DN$1,Trabajo!$C:$C,Trab_Sectores_productivos!$C31,Trabajo!$A:$A,Trab_Sectores_productivos!$A31),2)</f>
        <v>0.23</v>
      </c>
      <c r="BG31" s="341">
        <f>ROUND(SUMIFS(Trabajo!$S:$S,Trabajo!$E:$E,Trab_Sectores_productivos!DO$1,Trabajo!$C:$C,Trab_Sectores_productivos!$C31,Trabajo!$A:$A,Trab_Sectores_productivos!$A31),2)</f>
        <v>0.3</v>
      </c>
      <c r="BH31" s="341">
        <f>ROUND(SUMIFS(Trabajo!$S:$S,Trabajo!$E:$E,Trab_Sectores_productivos!DP$1,Trabajo!$C:$C,Trab_Sectores_productivos!$C31,Trabajo!$A:$A,Trab_Sectores_productivos!$A31),2)</f>
        <v>0.34</v>
      </c>
      <c r="BI31" s="341">
        <f>ROUND(SUMIFS(Trabajo!$S:$S,Trabajo!$E:$E,Trab_Sectores_productivos!DQ$1,Trabajo!$C:$C,Trab_Sectores_productivos!$C31,Trabajo!$A:$A,Trab_Sectores_productivos!$A31),2)</f>
        <v>0.13</v>
      </c>
      <c r="BJ31" s="341">
        <f>ROUND(SUMIFS(Trabajo!$S:$S,Trabajo!$E:$E,Trab_Sectores_productivos!DR$1,Trabajo!$C:$C,Trab_Sectores_productivos!$C31,Trabajo!$A:$A,Trab_Sectores_productivos!$A31),2)</f>
        <v>0.27</v>
      </c>
      <c r="BK31" s="341">
        <f>ROUND(SUMIFS(Trabajo!$S:$S,Trabajo!$E:$E,Trab_Sectores_productivos!DS$1,Trabajo!$C:$C,Trab_Sectores_productivos!$C31,Trabajo!$A:$A,Trab_Sectores_productivos!$A31),2)</f>
        <v>0.05</v>
      </c>
      <c r="BL31" s="341">
        <f>ROUND(SUMIFS(Trabajo!$S:$S,Trabajo!$E:$E,Trab_Sectores_productivos!DT$1,Trabajo!$C:$C,Trab_Sectores_productivos!$C31,Trabajo!$A:$A,Trab_Sectores_productivos!$A31),2)</f>
        <v>0.05</v>
      </c>
      <c r="BM31" s="340">
        <f>ROUND(SUMIFS(Trabajo!$T:$T,Trabajo!$E:$E,Trab_Sectores_productivos!DF$1,Trabajo!$C:$C,Trab_Sectores_productivos!$C31,Trabajo!$A:$A,Trab_Sectores_productivos!$A31),2)</f>
        <v>0.13</v>
      </c>
      <c r="BN31" s="340">
        <f>ROUND(SUMIFS(Trabajo!$T:$T,Trabajo!$E:$E,Trab_Sectores_productivos!DG$1,Trabajo!$C:$C,Trab_Sectores_productivos!$C31,Trabajo!$A:$A,Trab_Sectores_productivos!$A31),2)</f>
        <v>0.01</v>
      </c>
      <c r="BO31" s="340">
        <f>ROUND(SUMIFS(Trabajo!$T:$T,Trabajo!$E:$E,Trab_Sectores_productivos!DH$1,Trabajo!$C:$C,Trab_Sectores_productivos!$C31,Trabajo!$A:$A,Trab_Sectores_productivos!$A31),2)</f>
        <v>0.03</v>
      </c>
      <c r="BP31" s="340">
        <f>ROUND(SUMIFS(Trabajo!$T:$T,Trabajo!$E:$E,Trab_Sectores_productivos!DI$1,Trabajo!$C:$C,Trab_Sectores_productivos!$C31,Trabajo!$A:$A,Trab_Sectores_productivos!$A31),2)</f>
        <v>0.03</v>
      </c>
      <c r="BQ31" s="340">
        <f>ROUND(SUMIFS(Trabajo!$T:$T,Trabajo!$E:$E,Trab_Sectores_productivos!DJ$1,Trabajo!$C:$C,Trab_Sectores_productivos!$C31,Trabajo!$A:$A,Trab_Sectores_productivos!$A31),2)</f>
        <v>0.02</v>
      </c>
      <c r="BR31" s="340">
        <f>ROUND(SUMIFS(Trabajo!$T:$T,Trabajo!$E:$E,Trab_Sectores_productivos!DK$1,Trabajo!$C:$C,Trab_Sectores_productivos!$C31,Trabajo!$A:$A,Trab_Sectores_productivos!$A31),2)</f>
        <v>7.0000000000000007E-2</v>
      </c>
      <c r="BS31" s="340">
        <f>ROUND(SUMIFS(Trabajo!$T:$T,Trabajo!$E:$E,Trab_Sectores_productivos!DL$1,Trabajo!$C:$C,Trab_Sectores_productivos!$C31,Trabajo!$A:$A,Trab_Sectores_productivos!$A31),2)</f>
        <v>0.14000000000000001</v>
      </c>
      <c r="BT31" s="340">
        <f>ROUND(SUMIFS(Trabajo!$T:$T,Trabajo!$E:$E,Trab_Sectores_productivos!DM$1,Trabajo!$C:$C,Trab_Sectores_productivos!$C31,Trabajo!$A:$A,Trab_Sectores_productivos!$A31),2)</f>
        <v>0.59</v>
      </c>
      <c r="BU31" s="340">
        <f>ROUND(SUMIFS(Trabajo!$T:$T,Trabajo!$E:$E,Trab_Sectores_productivos!DN$1,Trabajo!$C:$C,Trab_Sectores_productivos!$C31,Trabajo!$A:$A,Trab_Sectores_productivos!$A31),2)</f>
        <v>0.05</v>
      </c>
      <c r="BV31" s="340">
        <f>ROUND(SUMIFS(Trabajo!$T:$T,Trabajo!$E:$E,Trab_Sectores_productivos!DO$1,Trabajo!$C:$C,Trab_Sectores_productivos!$C31,Trabajo!$A:$A,Trab_Sectores_productivos!$A31),2)</f>
        <v>7.0000000000000007E-2</v>
      </c>
      <c r="BW31" s="340">
        <f>ROUND(SUMIFS(Trabajo!$T:$T,Trabajo!$E:$E,Trab_Sectores_productivos!DP$1,Trabajo!$C:$C,Trab_Sectores_productivos!$C31,Trabajo!$A:$A,Trab_Sectores_productivos!$A31),2)</f>
        <v>0.08</v>
      </c>
      <c r="BX31" s="340">
        <f>ROUND(SUMIFS(Trabajo!$T:$T,Trabajo!$E:$E,Trab_Sectores_productivos!DQ$1,Trabajo!$C:$C,Trab_Sectores_productivos!$C31,Trabajo!$A:$A,Trab_Sectores_productivos!$A31),2)</f>
        <v>0.03</v>
      </c>
      <c r="BY31" s="340">
        <f>ROUND(SUMIFS(Trabajo!$T:$T,Trabajo!$E:$E,Trab_Sectores_productivos!DR$1,Trabajo!$C:$C,Trab_Sectores_productivos!$C31,Trabajo!$A:$A,Trab_Sectores_productivos!$A31),2)</f>
        <v>0.06</v>
      </c>
      <c r="BZ31" s="340">
        <f>ROUND(SUMIFS(Trabajo!$T:$T,Trabajo!$E:$E,Trab_Sectores_productivos!DS$1,Trabajo!$C:$C,Trab_Sectores_productivos!$C31,Trabajo!$A:$A,Trab_Sectores_productivos!$A31),2)</f>
        <v>0.01</v>
      </c>
      <c r="CA31" s="340">
        <f>ROUND(SUMIFS(Trabajo!$T:$T,Trabajo!$E:$E,Trab_Sectores_productivos!DT$1,Trabajo!$C:$C,Trab_Sectores_productivos!$C31,Trabajo!$A:$A,Trab_Sectores_productivos!$A31),2)</f>
        <v>0.01</v>
      </c>
      <c r="CB31" s="341">
        <f>ROUND(SUMIFS(Trabajo!$U:$U,Trabajo!$E:$E,Trab_Sectores_productivos!DF$1,Trabajo!$C:$C,Trab_Sectores_productivos!$C31,Trabajo!$A:$A,Trab_Sectores_productivos!$A31),2)</f>
        <v>19.920000000000002</v>
      </c>
      <c r="CC31" s="341">
        <f>ROUND(SUMIFS(Trabajo!$U:$U,Trabajo!$E:$E,Trab_Sectores_productivos!DG$1,Trabajo!$C:$C,Trab_Sectores_productivos!$C31,Trabajo!$A:$A,Trab_Sectores_productivos!$A31),2)</f>
        <v>1.24</v>
      </c>
      <c r="CD31" s="341">
        <f>ROUND(SUMIFS(Trabajo!$U:$U,Trabajo!$E:$E,Trab_Sectores_productivos!DH$1,Trabajo!$C:$C,Trab_Sectores_productivos!$C31,Trabajo!$A:$A,Trab_Sectores_productivos!$A31),2)</f>
        <v>4.24</v>
      </c>
      <c r="CE31" s="341">
        <f>ROUND(SUMIFS(Trabajo!$U:$U,Trabajo!$E:$E,Trab_Sectores_productivos!DI$1,Trabajo!$C:$C,Trab_Sectores_productivos!$C31,Trabajo!$A:$A,Trab_Sectores_productivos!$A31),2)</f>
        <v>4.9400000000000004</v>
      </c>
      <c r="CF31" s="341">
        <f>ROUND(SUMIFS(Trabajo!$U:$U,Trabajo!$E:$E,Trab_Sectores_productivos!DJ$1,Trabajo!$C:$C,Trab_Sectores_productivos!$C31,Trabajo!$A:$A,Trab_Sectores_productivos!$A31),2)</f>
        <v>2.57</v>
      </c>
      <c r="CG31" s="341">
        <f>ROUND(SUMIFS(Trabajo!$U:$U,Trabajo!$E:$E,Trab_Sectores_productivos!DK$1,Trabajo!$C:$C,Trab_Sectores_productivos!$C31,Trabajo!$A:$A,Trab_Sectores_productivos!$A31),2)</f>
        <v>10.66</v>
      </c>
      <c r="CH31" s="341">
        <f>ROUND(SUMIFS(Trabajo!$U:$U,Trabajo!$E:$E,Trab_Sectores_productivos!DL$1,Trabajo!$C:$C,Trab_Sectores_productivos!$C31,Trabajo!$A:$A,Trab_Sectores_productivos!$A31),2)</f>
        <v>20.82</v>
      </c>
      <c r="CI31" s="341">
        <f>ROUND(SUMIFS(Trabajo!$U:$U,Trabajo!$E:$E,Trab_Sectores_productivos!DM$1,Trabajo!$C:$C,Trab_Sectores_productivos!$C31,Trabajo!$A:$A,Trab_Sectores_productivos!$A31),2)</f>
        <v>91.08</v>
      </c>
      <c r="CJ31" s="341">
        <f>ROUND(SUMIFS(Trabajo!$U:$U,Trabajo!$E:$E,Trab_Sectores_productivos!DN$1,Trabajo!$C:$C,Trab_Sectores_productivos!$C31,Trabajo!$A:$A,Trab_Sectores_productivos!$A31),2)</f>
        <v>8.14</v>
      </c>
      <c r="CK31" s="341">
        <f>ROUND(SUMIFS(Trabajo!$U:$U,Trabajo!$E:$E,Trab_Sectores_productivos!DO$1,Trabajo!$C:$C,Trab_Sectores_productivos!$C31,Trabajo!$A:$A,Trab_Sectores_productivos!$A31),2)</f>
        <v>10.63</v>
      </c>
      <c r="CL31" s="341">
        <f>ROUND(SUMIFS(Trabajo!$U:$U,Trabajo!$E:$E,Trab_Sectores_productivos!DP$1,Trabajo!$C:$C,Trab_Sectores_productivos!$C31,Trabajo!$A:$A,Trab_Sectores_productivos!$A31),2)</f>
        <v>12.25</v>
      </c>
      <c r="CM31" s="341">
        <f>ROUND(SUMIFS(Trabajo!$U:$U,Trabajo!$E:$E,Trab_Sectores_productivos!DQ$1,Trabajo!$C:$C,Trab_Sectores_productivos!$C31,Trabajo!$A:$A,Trab_Sectores_productivos!$A31),2)</f>
        <v>4.46</v>
      </c>
      <c r="CN31" s="341">
        <f>ROUND(SUMIFS(Trabajo!$U:$U,Trabajo!$E:$E,Trab_Sectores_productivos!DR$1,Trabajo!$C:$C,Trab_Sectores_productivos!$C31,Trabajo!$A:$A,Trab_Sectores_productivos!$A31),2)</f>
        <v>9.69</v>
      </c>
      <c r="CO31" s="341">
        <f>ROUND(SUMIFS(Trabajo!$U:$U,Trabajo!$E:$E,Trab_Sectores_productivos!DS$1,Trabajo!$C:$C,Trab_Sectores_productivos!$C31,Trabajo!$A:$A,Trab_Sectores_productivos!$A31),2)</f>
        <v>1.73</v>
      </c>
      <c r="CP31" s="341">
        <f>ROUND(SUMIFS(Trabajo!$U:$U,Trabajo!$E:$E,Trab_Sectores_productivos!DT$1,Trabajo!$C:$C,Trab_Sectores_productivos!$C31,Trabajo!$A:$A,Trab_Sectores_productivos!$A31),2)</f>
        <v>1.64</v>
      </c>
      <c r="CQ31" s="340">
        <f>ROUND(SUMIFS(Trabajo!$V:$V,Trabajo!$E:$E,Trab_Sectores_productivos!DF$1,Trabajo!$C:$C,Trab_Sectores_productivos!$C31,Trabajo!$A:$A,Trab_Sectores_productivos!$A31),2)</f>
        <v>1.88</v>
      </c>
      <c r="CR31" s="340">
        <f>ROUND(SUMIFS(Trabajo!$V:$V,Trabajo!$E:$E,Trab_Sectores_productivos!DG$1,Trabajo!$C:$C,Trab_Sectores_productivos!$C31,Trabajo!$A:$A,Trab_Sectores_productivos!$A31),2)</f>
        <v>0.12</v>
      </c>
      <c r="CS31" s="340">
        <f>ROUND(SUMIFS(Trabajo!$V:$V,Trabajo!$E:$E,Trab_Sectores_productivos!DH$1,Trabajo!$C:$C,Trab_Sectores_productivos!$C31,Trabajo!$A:$A,Trab_Sectores_productivos!$A31),2)</f>
        <v>0.4</v>
      </c>
      <c r="CT31" s="340">
        <f>ROUND(SUMIFS(Trabajo!$V:$V,Trabajo!$E:$E,Trab_Sectores_productivos!DI$1,Trabajo!$C:$C,Trab_Sectores_productivos!$C31,Trabajo!$A:$A,Trab_Sectores_productivos!$A31),2)</f>
        <v>0.47</v>
      </c>
      <c r="CU31" s="340">
        <f>ROUND(SUMIFS(Trabajo!$V:$V,Trabajo!$E:$E,Trab_Sectores_productivos!DJ$1,Trabajo!$C:$C,Trab_Sectores_productivos!$C31,Trabajo!$A:$A,Trab_Sectores_productivos!$A31),2)</f>
        <v>0.24</v>
      </c>
      <c r="CV31" s="340">
        <f>ROUND(SUMIFS(Trabajo!$V:$V,Trabajo!$E:$E,Trab_Sectores_productivos!DK$1,Trabajo!$C:$C,Trab_Sectores_productivos!$C31,Trabajo!$A:$A,Trab_Sectores_productivos!$A31),2)</f>
        <v>1</v>
      </c>
      <c r="CW31" s="340">
        <f>ROUND(SUMIFS(Trabajo!$V:$V,Trabajo!$E:$E,Trab_Sectores_productivos!DL$1,Trabajo!$C:$C,Trab_Sectores_productivos!$C31,Trabajo!$A:$A,Trab_Sectores_productivos!$A31),2)</f>
        <v>1.96</v>
      </c>
      <c r="CX31" s="340">
        <f>ROUND(SUMIFS(Trabajo!$V:$V,Trabajo!$E:$E,Trab_Sectores_productivos!DM$1,Trabajo!$C:$C,Trab_Sectores_productivos!$C31,Trabajo!$A:$A,Trab_Sectores_productivos!$A31),2)</f>
        <v>8.58</v>
      </c>
      <c r="CY31" s="340">
        <f>ROUND(SUMIFS(Trabajo!$V:$V,Trabajo!$E:$E,Trab_Sectores_productivos!DN$1,Trabajo!$C:$C,Trab_Sectores_productivos!$C31,Trabajo!$A:$A,Trab_Sectores_productivos!$A31),2)</f>
        <v>0.77</v>
      </c>
      <c r="CZ31" s="340">
        <f>ROUND(SUMIFS(Trabajo!$V:$V,Trabajo!$E:$E,Trab_Sectores_productivos!DO$1,Trabajo!$C:$C,Trab_Sectores_productivos!$C31,Trabajo!$A:$A,Trab_Sectores_productivos!$A31),2)</f>
        <v>1</v>
      </c>
      <c r="DA31" s="340">
        <f>ROUND(SUMIFS(Trabajo!$V:$V,Trabajo!$E:$E,Trab_Sectores_productivos!DP$1,Trabajo!$C:$C,Trab_Sectores_productivos!$C31,Trabajo!$A:$A,Trab_Sectores_productivos!$A31),2)</f>
        <v>1.1499999999999999</v>
      </c>
      <c r="DB31" s="340">
        <f>ROUND(SUMIFS(Trabajo!$V:$V,Trabajo!$E:$E,Trab_Sectores_productivos!DQ$1,Trabajo!$C:$C,Trab_Sectores_productivos!$C31,Trabajo!$A:$A,Trab_Sectores_productivos!$A31),2)</f>
        <v>0.42</v>
      </c>
      <c r="DC31" s="340">
        <f>ROUND(SUMIFS(Trabajo!$V:$V,Trabajo!$E:$E,Trab_Sectores_productivos!DR$1,Trabajo!$C:$C,Trab_Sectores_productivos!$C31,Trabajo!$A:$A,Trab_Sectores_productivos!$A31),2)</f>
        <v>0.91</v>
      </c>
      <c r="DD31" s="340">
        <f>ROUND(SUMIFS(Trabajo!$V:$V,Trabajo!$E:$E,Trab_Sectores_productivos!DS$1,Trabajo!$C:$C,Trab_Sectores_productivos!$C31,Trabajo!$A:$A,Trab_Sectores_productivos!$A31),2)</f>
        <v>0.16</v>
      </c>
      <c r="DE31" s="340">
        <f>ROUND(SUMIFS(Trabajo!$V:$V,Trabajo!$E:$E,Trab_Sectores_productivos!DT$1,Trabajo!$C:$C,Trab_Sectores_productivos!$C31,Trabajo!$A:$A,Trab_Sectores_productivos!$A31),2)</f>
        <v>0.15</v>
      </c>
    </row>
    <row r="32" spans="1:124">
      <c r="A32" s="137">
        <v>2015</v>
      </c>
      <c r="B32" s="137">
        <v>2</v>
      </c>
      <c r="C32" s="137" t="s">
        <v>125</v>
      </c>
      <c r="D32" s="137">
        <f>ROUND(SUMIFS(Trabajo!$W:$W,Trabajo!$E:$E,Trab_Sectores_productivos!DF$1,Trabajo!$C:$C,Trab_Sectores_productivos!$C32,Trabajo!$A:$A,Trab_Sectores_productivos!$A32),2)</f>
        <v>65.819999999999993</v>
      </c>
      <c r="E32" s="340">
        <f>ROUND(SUMIFS(Trabajo!$P:$P,Trabajo!$E:$E,Trab_Sectores_productivos!DF$1,Trabajo!$C:$C,Trab_Sectores_productivos!$C32,Trabajo!$A:$A,Trab_Sectores_productivos!$A32),2)</f>
        <v>23.19</v>
      </c>
      <c r="F32" s="340">
        <f>ROUND(SUMIFS(Trabajo!$P:$P,Trabajo!$E:$E,Trab_Sectores_productivos!DG$1,Trabajo!$C:$C,Trab_Sectores_productivos!$C32,Trabajo!$A:$A,Trab_Sectores_productivos!$A32),2)</f>
        <v>1.52</v>
      </c>
      <c r="G32" s="340">
        <f>ROUND(SUMIFS(Trabajo!$P:$P,Trabajo!$E:$E,Trab_Sectores_productivos!DH$1,Trabajo!$C:$C,Trab_Sectores_productivos!$C32,Trabajo!$A:$A,Trab_Sectores_productivos!$A32),2)</f>
        <v>4.83</v>
      </c>
      <c r="H32" s="340">
        <f>ROUND(SUMIFS(Trabajo!$P:$P,Trabajo!$E:$E,Trab_Sectores_productivos!DI$1,Trabajo!$C:$C,Trab_Sectores_productivos!$C32,Trabajo!$A:$A,Trab_Sectores_productivos!$A32),2)</f>
        <v>6.59</v>
      </c>
      <c r="I32" s="340">
        <f>ROUND(SUMIFS(Trabajo!$P:$P,Trabajo!$E:$E,Trab_Sectores_productivos!DJ$1,Trabajo!$C:$C,Trab_Sectores_productivos!$C32,Trabajo!$A:$A,Trab_Sectores_productivos!$A32),2)</f>
        <v>3.28</v>
      </c>
      <c r="J32" s="340">
        <f>ROUND(SUMIFS(Trabajo!$P:$P,Trabajo!$E:$E,Trab_Sectores_productivos!DK$1,Trabajo!$C:$C,Trab_Sectores_productivos!$C32,Trabajo!$A:$A,Trab_Sectores_productivos!$A32),2)</f>
        <v>12.12</v>
      </c>
      <c r="K32" s="340">
        <f>ROUND(SUMIFS(Trabajo!$P:$P,Trabajo!$E:$E,Trab_Sectores_productivos!DL$1,Trabajo!$C:$C,Trab_Sectores_productivos!$C32,Trabajo!$A:$A,Trab_Sectores_productivos!$A32),2)</f>
        <v>25.93</v>
      </c>
      <c r="L32" s="340">
        <f>ROUND(SUMIFS(Trabajo!$P:$P,Trabajo!$E:$E,Trab_Sectores_productivos!DM$1,Trabajo!$C:$C,Trab_Sectores_productivos!$C32,Trabajo!$A:$A,Trab_Sectores_productivos!$A32),2)</f>
        <v>111.47</v>
      </c>
      <c r="M32" s="340">
        <f>ROUND(SUMIFS(Trabajo!$P:$P,Trabajo!$E:$E,Trab_Sectores_productivos!DN$1,Trabajo!$C:$C,Trab_Sectores_productivos!$C32,Trabajo!$A:$A,Trab_Sectores_productivos!$A32),2)</f>
        <v>11.42</v>
      </c>
      <c r="N32" s="340">
        <f>ROUND(SUMIFS(Trabajo!$P:$P,Trabajo!$E:$E,Trab_Sectores_productivos!DO$1,Trabajo!$C:$C,Trab_Sectores_productivos!$C32,Trabajo!$A:$A,Trab_Sectores_productivos!$A32),2)</f>
        <v>10.8</v>
      </c>
      <c r="O32" s="340">
        <f>ROUND(SUMIFS(Trabajo!$P:$P,Trabajo!$E:$E,Trab_Sectores_productivos!DP$1,Trabajo!$C:$C,Trab_Sectores_productivos!$C32,Trabajo!$A:$A,Trab_Sectores_productivos!$A32),2)</f>
        <v>13.51</v>
      </c>
      <c r="P32" s="340">
        <f>ROUND(SUMIFS(Trabajo!$P:$P,Trabajo!$E:$E,Trab_Sectores_productivos!DQ$1,Trabajo!$C:$C,Trab_Sectores_productivos!$C32,Trabajo!$A:$A,Trab_Sectores_productivos!$A32),2)</f>
        <v>5.19</v>
      </c>
      <c r="Q32" s="340">
        <f>ROUND(SUMIFS(Trabajo!$P:$P,Trabajo!$E:$E,Trab_Sectores_productivos!DR$1,Trabajo!$C:$C,Trab_Sectores_productivos!$C32,Trabajo!$A:$A,Trab_Sectores_productivos!$A32),2)</f>
        <v>10.130000000000001</v>
      </c>
      <c r="R32" s="340">
        <f>ROUND(SUMIFS(Trabajo!$P:$P,Trabajo!$E:$E,Trab_Sectores_productivos!DS$1,Trabajo!$C:$C,Trab_Sectores_productivos!$C32,Trabajo!$A:$A,Trab_Sectores_productivos!$A32),2)</f>
        <v>2</v>
      </c>
      <c r="S32" s="340">
        <f>ROUND(SUMIFS(Trabajo!$P:$P,Trabajo!$E:$E,Trab_Sectores_productivos!DT$1,Trabajo!$C:$C,Trab_Sectores_productivos!$C32,Trabajo!$A:$A,Trab_Sectores_productivos!$A32),2)</f>
        <v>1.9</v>
      </c>
      <c r="T32" s="341">
        <f>ROUND(SUMIFS(Trabajo!$Q:$Q,Trabajo!$E:$E,Trab_Sectores_productivos!DF$1,Trabajo!$C:$C,Trab_Sectores_productivos!$C32,Trabajo!$A:$A,Trab_Sectores_productivos!$A32),2)</f>
        <v>11.69</v>
      </c>
      <c r="U32" s="341">
        <f>ROUND(SUMIFS(Trabajo!$Q:$Q,Trabajo!$E:$E,Trab_Sectores_productivos!DG$1,Trabajo!$C:$C,Trab_Sectores_productivos!$C32,Trabajo!$A:$A,Trab_Sectores_productivos!$A32),2)</f>
        <v>0.77</v>
      </c>
      <c r="V32" s="341">
        <f>ROUND(SUMIFS(Trabajo!$Q:$Q,Trabajo!$E:$E,Trab_Sectores_productivos!DH$1,Trabajo!$C:$C,Trab_Sectores_productivos!$C32,Trabajo!$A:$A,Trab_Sectores_productivos!$A32),2)</f>
        <v>2.44</v>
      </c>
      <c r="W32" s="341">
        <f>ROUND(SUMIFS(Trabajo!$Q:$Q,Trabajo!$E:$E,Trab_Sectores_productivos!DI$1,Trabajo!$C:$C,Trab_Sectores_productivos!$C32,Trabajo!$A:$A,Trab_Sectores_productivos!$A32),2)</f>
        <v>3.32</v>
      </c>
      <c r="X32" s="341">
        <f>ROUND(SUMIFS(Trabajo!$Q:$Q,Trabajo!$E:$E,Trab_Sectores_productivos!DJ$1,Trabajo!$C:$C,Trab_Sectores_productivos!$C32,Trabajo!$A:$A,Trab_Sectores_productivos!$A32),2)</f>
        <v>1.65</v>
      </c>
      <c r="Y32" s="341">
        <f>ROUND(SUMIFS(Trabajo!$Q:$Q,Trabajo!$E:$E,Trab_Sectores_productivos!DK$1,Trabajo!$C:$C,Trab_Sectores_productivos!$C32,Trabajo!$A:$A,Trab_Sectores_productivos!$A32),2)</f>
        <v>6.11</v>
      </c>
      <c r="Z32" s="341">
        <f>ROUND(SUMIFS(Trabajo!$Q:$Q,Trabajo!$E:$E,Trab_Sectores_productivos!DL$1,Trabajo!$C:$C,Trab_Sectores_productivos!$C32,Trabajo!$A:$A,Trab_Sectores_productivos!$A32),2)</f>
        <v>13.07</v>
      </c>
      <c r="AA32" s="341">
        <f>ROUND(SUMIFS(Trabajo!$Q:$Q,Trabajo!$E:$E,Trab_Sectores_productivos!DM$1,Trabajo!$C:$C,Trab_Sectores_productivos!$C32,Trabajo!$A:$A,Trab_Sectores_productivos!$A32),2)</f>
        <v>56.19</v>
      </c>
      <c r="AB32" s="341">
        <f>ROUND(SUMIFS(Trabajo!$Q:$Q,Trabajo!$E:$E,Trab_Sectores_productivos!DN$1,Trabajo!$C:$C,Trab_Sectores_productivos!$C32,Trabajo!$A:$A,Trab_Sectores_productivos!$A32),2)</f>
        <v>5.76</v>
      </c>
      <c r="AC32" s="341">
        <f>ROUND(SUMIFS(Trabajo!$Q:$Q,Trabajo!$E:$E,Trab_Sectores_productivos!DO$1,Trabajo!$C:$C,Trab_Sectores_productivos!$C32,Trabajo!$A:$A,Trab_Sectores_productivos!$A32),2)</f>
        <v>5.45</v>
      </c>
      <c r="AD32" s="341">
        <f>ROUND(SUMIFS(Trabajo!$Q:$Q,Trabajo!$E:$E,Trab_Sectores_productivos!DP$1,Trabajo!$C:$C,Trab_Sectores_productivos!$C32,Trabajo!$A:$A,Trab_Sectores_productivos!$A32),2)</f>
        <v>6.81</v>
      </c>
      <c r="AE32" s="341">
        <f>ROUND(SUMIFS(Trabajo!$Q:$Q,Trabajo!$E:$E,Trab_Sectores_productivos!DQ$1,Trabajo!$C:$C,Trab_Sectores_productivos!$C32,Trabajo!$A:$A,Trab_Sectores_productivos!$A32),2)</f>
        <v>2.62</v>
      </c>
      <c r="AF32" s="341">
        <f>ROUND(SUMIFS(Trabajo!$Q:$Q,Trabajo!$E:$E,Trab_Sectores_productivos!DR$1,Trabajo!$C:$C,Trab_Sectores_productivos!$C32,Trabajo!$A:$A,Trab_Sectores_productivos!$A32),2)</f>
        <v>5.0999999999999996</v>
      </c>
      <c r="AG32" s="341">
        <f>ROUND(SUMIFS(Trabajo!$Q:$Q,Trabajo!$E:$E,Trab_Sectores_productivos!DS$1,Trabajo!$C:$C,Trab_Sectores_productivos!$C32,Trabajo!$A:$A,Trab_Sectores_productivos!$A32),2)</f>
        <v>1.01</v>
      </c>
      <c r="AH32" s="341">
        <f>ROUND(SUMIFS(Trabajo!$Q:$Q,Trabajo!$E:$E,Trab_Sectores_productivos!DT$1,Trabajo!$C:$C,Trab_Sectores_productivos!$C32,Trabajo!$A:$A,Trab_Sectores_productivos!$A32),2)</f>
        <v>0.96</v>
      </c>
      <c r="AI32" s="340">
        <f>ROUND(SUMIFS(Trabajo!$R:$R,Trabajo!$E:$E,Trab_Sectores_productivos!DF$1,Trabajo!$C:$C,Trab_Sectores_productivos!$C32,Trabajo!$A:$A,Trab_Sectores_productivos!$A32),2)</f>
        <v>9.0399999999999991</v>
      </c>
      <c r="AJ32" s="340">
        <f>ROUND(SUMIFS(Trabajo!$R:$R,Trabajo!$E:$E,Trab_Sectores_productivos!DG$1,Trabajo!$C:$C,Trab_Sectores_productivos!$C32,Trabajo!$A:$A,Trab_Sectores_productivos!$A32),2)</f>
        <v>0.59</v>
      </c>
      <c r="AK32" s="340">
        <f>ROUND(SUMIFS(Trabajo!$R:$R,Trabajo!$E:$E,Trab_Sectores_productivos!DH$1,Trabajo!$C:$C,Trab_Sectores_productivos!$C32,Trabajo!$A:$A,Trab_Sectores_productivos!$A32),2)</f>
        <v>1.88</v>
      </c>
      <c r="AL32" s="340">
        <f>ROUND(SUMIFS(Trabajo!$R:$R,Trabajo!$E:$E,Trab_Sectores_productivos!DI$1,Trabajo!$C:$C,Trab_Sectores_productivos!$C32,Trabajo!$A:$A,Trab_Sectores_productivos!$A32),2)</f>
        <v>2.57</v>
      </c>
      <c r="AM32" s="340">
        <f>ROUND(SUMIFS(Trabajo!$R:$R,Trabajo!$E:$E,Trab_Sectores_productivos!DJ$1,Trabajo!$C:$C,Trab_Sectores_productivos!$C32,Trabajo!$A:$A,Trab_Sectores_productivos!$A32),2)</f>
        <v>1.28</v>
      </c>
      <c r="AN32" s="340">
        <f>ROUND(SUMIFS(Trabajo!$R:$R,Trabajo!$E:$E,Trab_Sectores_productivos!DK$1,Trabajo!$C:$C,Trab_Sectores_productivos!$C32,Trabajo!$A:$A,Trab_Sectores_productivos!$A32),2)</f>
        <v>4.7300000000000004</v>
      </c>
      <c r="AO32" s="340">
        <f>ROUND(SUMIFS(Trabajo!$R:$R,Trabajo!$E:$E,Trab_Sectores_productivos!DL$1,Trabajo!$C:$C,Trab_Sectores_productivos!$C32,Trabajo!$A:$A,Trab_Sectores_productivos!$A32),2)</f>
        <v>10.1</v>
      </c>
      <c r="AP32" s="340">
        <f>ROUND(SUMIFS(Trabajo!$R:$R,Trabajo!$E:$E,Trab_Sectores_productivos!DM$1,Trabajo!$C:$C,Trab_Sectores_productivos!$C32,Trabajo!$A:$A,Trab_Sectores_productivos!$A32),2)</f>
        <v>43.44</v>
      </c>
      <c r="AQ32" s="340">
        <f>ROUND(SUMIFS(Trabajo!$R:$R,Trabajo!$E:$E,Trab_Sectores_productivos!DN$1,Trabajo!$C:$C,Trab_Sectores_productivos!$C32,Trabajo!$A:$A,Trab_Sectores_productivos!$A32),2)</f>
        <v>4.45</v>
      </c>
      <c r="AR32" s="340">
        <f>ROUND(SUMIFS(Trabajo!$R:$R,Trabajo!$E:$E,Trab_Sectores_productivos!DO$1,Trabajo!$C:$C,Trab_Sectores_productivos!$C32,Trabajo!$A:$A,Trab_Sectores_productivos!$A32),2)</f>
        <v>4.21</v>
      </c>
      <c r="AS32" s="340">
        <f>ROUND(SUMIFS(Trabajo!$R:$R,Trabajo!$E:$E,Trab_Sectores_productivos!DP$1,Trabajo!$C:$C,Trab_Sectores_productivos!$C32,Trabajo!$A:$A,Trab_Sectores_productivos!$A32),2)</f>
        <v>5.26</v>
      </c>
      <c r="AT32" s="340">
        <f>ROUND(SUMIFS(Trabajo!$R:$R,Trabajo!$E:$E,Trab_Sectores_productivos!DQ$1,Trabajo!$C:$C,Trab_Sectores_productivos!$C32,Trabajo!$A:$A,Trab_Sectores_productivos!$A32),2)</f>
        <v>2.02</v>
      </c>
      <c r="AU32" s="340">
        <f>ROUND(SUMIFS(Trabajo!$R:$R,Trabajo!$E:$E,Trab_Sectores_productivos!DR$1,Trabajo!$C:$C,Trab_Sectores_productivos!$C32,Trabajo!$A:$A,Trab_Sectores_productivos!$A32),2)</f>
        <v>3.95</v>
      </c>
      <c r="AV32" s="340">
        <f>ROUND(SUMIFS(Trabajo!$R:$R,Trabajo!$E:$E,Trab_Sectores_productivos!DS$1,Trabajo!$C:$C,Trab_Sectores_productivos!$C32,Trabajo!$A:$A,Trab_Sectores_productivos!$A32),2)</f>
        <v>0.78</v>
      </c>
      <c r="AW32" s="340">
        <f>ROUND(SUMIFS(Trabajo!$R:$R,Trabajo!$E:$E,Trab_Sectores_productivos!DT$1,Trabajo!$C:$C,Trab_Sectores_productivos!$C32,Trabajo!$A:$A,Trab_Sectores_productivos!$A32),2)</f>
        <v>0.74</v>
      </c>
      <c r="AX32" s="341">
        <f>ROUND(SUMIFS(Trabajo!$S:$S,Trabajo!$E:$E,Trab_Sectores_productivos!DF$1,Trabajo!$C:$C,Trab_Sectores_productivos!$C32,Trabajo!$A:$A,Trab_Sectores_productivos!$A32),2)</f>
        <v>0.55000000000000004</v>
      </c>
      <c r="AY32" s="341">
        <f>ROUND(SUMIFS(Trabajo!$S:$S,Trabajo!$E:$E,Trab_Sectores_productivos!DG$1,Trabajo!$C:$C,Trab_Sectores_productivos!$C32,Trabajo!$A:$A,Trab_Sectores_productivos!$A32),2)</f>
        <v>0.04</v>
      </c>
      <c r="AZ32" s="341">
        <f>ROUND(SUMIFS(Trabajo!$S:$S,Trabajo!$E:$E,Trab_Sectores_productivos!DH$1,Trabajo!$C:$C,Trab_Sectores_productivos!$C32,Trabajo!$A:$A,Trab_Sectores_productivos!$A32),2)</f>
        <v>0.11</v>
      </c>
      <c r="BA32" s="341">
        <f>ROUND(SUMIFS(Trabajo!$S:$S,Trabajo!$E:$E,Trab_Sectores_productivos!DI$1,Trabajo!$C:$C,Trab_Sectores_productivos!$C32,Trabajo!$A:$A,Trab_Sectores_productivos!$A32),2)</f>
        <v>0.16</v>
      </c>
      <c r="BB32" s="341">
        <f>ROUND(SUMIFS(Trabajo!$S:$S,Trabajo!$E:$E,Trab_Sectores_productivos!DJ$1,Trabajo!$C:$C,Trab_Sectores_productivos!$C32,Trabajo!$A:$A,Trab_Sectores_productivos!$A32),2)</f>
        <v>0.08</v>
      </c>
      <c r="BC32" s="341">
        <f>ROUND(SUMIFS(Trabajo!$S:$S,Trabajo!$E:$E,Trab_Sectores_productivos!DK$1,Trabajo!$C:$C,Trab_Sectores_productivos!$C32,Trabajo!$A:$A,Trab_Sectores_productivos!$A32),2)</f>
        <v>0.28999999999999998</v>
      </c>
      <c r="BD32" s="341">
        <f>ROUND(SUMIFS(Trabajo!$S:$S,Trabajo!$E:$E,Trab_Sectores_productivos!DL$1,Trabajo!$C:$C,Trab_Sectores_productivos!$C32,Trabajo!$A:$A,Trab_Sectores_productivos!$A32),2)</f>
        <v>0.61</v>
      </c>
      <c r="BE32" s="341">
        <f>ROUND(SUMIFS(Trabajo!$S:$S,Trabajo!$E:$E,Trab_Sectores_productivos!DM$1,Trabajo!$C:$C,Trab_Sectores_productivos!$C32,Trabajo!$A:$A,Trab_Sectores_productivos!$A32),2)</f>
        <v>2.62</v>
      </c>
      <c r="BF32" s="341">
        <f>ROUND(SUMIFS(Trabajo!$S:$S,Trabajo!$E:$E,Trab_Sectores_productivos!DN$1,Trabajo!$C:$C,Trab_Sectores_productivos!$C32,Trabajo!$A:$A,Trab_Sectores_productivos!$A32),2)</f>
        <v>0.27</v>
      </c>
      <c r="BG32" s="341">
        <f>ROUND(SUMIFS(Trabajo!$S:$S,Trabajo!$E:$E,Trab_Sectores_productivos!DO$1,Trabajo!$C:$C,Trab_Sectores_productivos!$C32,Trabajo!$A:$A,Trab_Sectores_productivos!$A32),2)</f>
        <v>0.25</v>
      </c>
      <c r="BH32" s="341">
        <f>ROUND(SUMIFS(Trabajo!$S:$S,Trabajo!$E:$E,Trab_Sectores_productivos!DP$1,Trabajo!$C:$C,Trab_Sectores_productivos!$C32,Trabajo!$A:$A,Trab_Sectores_productivos!$A32),2)</f>
        <v>0.32</v>
      </c>
      <c r="BI32" s="341">
        <f>ROUND(SUMIFS(Trabajo!$S:$S,Trabajo!$E:$E,Trab_Sectores_productivos!DQ$1,Trabajo!$C:$C,Trab_Sectores_productivos!$C32,Trabajo!$A:$A,Trab_Sectores_productivos!$A32),2)</f>
        <v>0.12</v>
      </c>
      <c r="BJ32" s="341">
        <f>ROUND(SUMIFS(Trabajo!$S:$S,Trabajo!$E:$E,Trab_Sectores_productivos!DR$1,Trabajo!$C:$C,Trab_Sectores_productivos!$C32,Trabajo!$A:$A,Trab_Sectores_productivos!$A32),2)</f>
        <v>0.24</v>
      </c>
      <c r="BK32" s="341">
        <f>ROUND(SUMIFS(Trabajo!$S:$S,Trabajo!$E:$E,Trab_Sectores_productivos!DS$1,Trabajo!$C:$C,Trab_Sectores_productivos!$C32,Trabajo!$A:$A,Trab_Sectores_productivos!$A32),2)</f>
        <v>0.05</v>
      </c>
      <c r="BL32" s="341">
        <f>ROUND(SUMIFS(Trabajo!$S:$S,Trabajo!$E:$E,Trab_Sectores_productivos!DT$1,Trabajo!$C:$C,Trab_Sectores_productivos!$C32,Trabajo!$A:$A,Trab_Sectores_productivos!$A32),2)</f>
        <v>0.04</v>
      </c>
      <c r="BM32" s="340">
        <f>ROUND(SUMIFS(Trabajo!$T:$T,Trabajo!$E:$E,Trab_Sectores_productivos!DF$1,Trabajo!$C:$C,Trab_Sectores_productivos!$C32,Trabajo!$A:$A,Trab_Sectores_productivos!$A32),2)</f>
        <v>0.13</v>
      </c>
      <c r="BN32" s="340">
        <f>ROUND(SUMIFS(Trabajo!$T:$T,Trabajo!$E:$E,Trab_Sectores_productivos!DG$1,Trabajo!$C:$C,Trab_Sectores_productivos!$C32,Trabajo!$A:$A,Trab_Sectores_productivos!$A32),2)</f>
        <v>0.01</v>
      </c>
      <c r="BO32" s="340">
        <f>ROUND(SUMIFS(Trabajo!$T:$T,Trabajo!$E:$E,Trab_Sectores_productivos!DH$1,Trabajo!$C:$C,Trab_Sectores_productivos!$C32,Trabajo!$A:$A,Trab_Sectores_productivos!$A32),2)</f>
        <v>0.03</v>
      </c>
      <c r="BP32" s="340">
        <f>ROUND(SUMIFS(Trabajo!$T:$T,Trabajo!$E:$E,Trab_Sectores_productivos!DI$1,Trabajo!$C:$C,Trab_Sectores_productivos!$C32,Trabajo!$A:$A,Trab_Sectores_productivos!$A32),2)</f>
        <v>0.04</v>
      </c>
      <c r="BQ32" s="340">
        <f>ROUND(SUMIFS(Trabajo!$T:$T,Trabajo!$E:$E,Trab_Sectores_productivos!DJ$1,Trabajo!$C:$C,Trab_Sectores_productivos!$C32,Trabajo!$A:$A,Trab_Sectores_productivos!$A32),2)</f>
        <v>0.02</v>
      </c>
      <c r="BR32" s="340">
        <f>ROUND(SUMIFS(Trabajo!$T:$T,Trabajo!$E:$E,Trab_Sectores_productivos!DK$1,Trabajo!$C:$C,Trab_Sectores_productivos!$C32,Trabajo!$A:$A,Trab_Sectores_productivos!$A32),2)</f>
        <v>7.0000000000000007E-2</v>
      </c>
      <c r="BS32" s="340">
        <f>ROUND(SUMIFS(Trabajo!$T:$T,Trabajo!$E:$E,Trab_Sectores_productivos!DL$1,Trabajo!$C:$C,Trab_Sectores_productivos!$C32,Trabajo!$A:$A,Trab_Sectores_productivos!$A32),2)</f>
        <v>0.14000000000000001</v>
      </c>
      <c r="BT32" s="340">
        <f>ROUND(SUMIFS(Trabajo!$T:$T,Trabajo!$E:$E,Trab_Sectores_productivos!DM$1,Trabajo!$C:$C,Trab_Sectores_productivos!$C32,Trabajo!$A:$A,Trab_Sectores_productivos!$A32),2)</f>
        <v>0.6</v>
      </c>
      <c r="BU32" s="340">
        <f>ROUND(SUMIFS(Trabajo!$T:$T,Trabajo!$E:$E,Trab_Sectores_productivos!DN$1,Trabajo!$C:$C,Trab_Sectores_productivos!$C32,Trabajo!$A:$A,Trab_Sectores_productivos!$A32),2)</f>
        <v>0.06</v>
      </c>
      <c r="BV32" s="340">
        <f>ROUND(SUMIFS(Trabajo!$T:$T,Trabajo!$E:$E,Trab_Sectores_productivos!DO$1,Trabajo!$C:$C,Trab_Sectores_productivos!$C32,Trabajo!$A:$A,Trab_Sectores_productivos!$A32),2)</f>
        <v>0.06</v>
      </c>
      <c r="BW32" s="340">
        <f>ROUND(SUMIFS(Trabajo!$T:$T,Trabajo!$E:$E,Trab_Sectores_productivos!DP$1,Trabajo!$C:$C,Trab_Sectores_productivos!$C32,Trabajo!$A:$A,Trab_Sectores_productivos!$A32),2)</f>
        <v>7.0000000000000007E-2</v>
      </c>
      <c r="BX32" s="340">
        <f>ROUND(SUMIFS(Trabajo!$T:$T,Trabajo!$E:$E,Trab_Sectores_productivos!DQ$1,Trabajo!$C:$C,Trab_Sectores_productivos!$C32,Trabajo!$A:$A,Trab_Sectores_productivos!$A32),2)</f>
        <v>0.03</v>
      </c>
      <c r="BY32" s="340">
        <f>ROUND(SUMIFS(Trabajo!$T:$T,Trabajo!$E:$E,Trab_Sectores_productivos!DR$1,Trabajo!$C:$C,Trab_Sectores_productivos!$C32,Trabajo!$A:$A,Trab_Sectores_productivos!$A32),2)</f>
        <v>0.05</v>
      </c>
      <c r="BZ32" s="340">
        <f>ROUND(SUMIFS(Trabajo!$T:$T,Trabajo!$E:$E,Trab_Sectores_productivos!DS$1,Trabajo!$C:$C,Trab_Sectores_productivos!$C32,Trabajo!$A:$A,Trab_Sectores_productivos!$A32),2)</f>
        <v>0.01</v>
      </c>
      <c r="CA32" s="340">
        <f>ROUND(SUMIFS(Trabajo!$T:$T,Trabajo!$E:$E,Trab_Sectores_productivos!DT$1,Trabajo!$C:$C,Trab_Sectores_productivos!$C32,Trabajo!$A:$A,Trab_Sectores_productivos!$A32),2)</f>
        <v>0.01</v>
      </c>
      <c r="CB32" s="341">
        <f>ROUND(SUMIFS(Trabajo!$U:$U,Trabajo!$E:$E,Trab_Sectores_productivos!DF$1,Trabajo!$C:$C,Trab_Sectores_productivos!$C32,Trabajo!$A:$A,Trab_Sectores_productivos!$A32),2)</f>
        <v>19.399999999999999</v>
      </c>
      <c r="CC32" s="341">
        <f>ROUND(SUMIFS(Trabajo!$U:$U,Trabajo!$E:$E,Trab_Sectores_productivos!DG$1,Trabajo!$C:$C,Trab_Sectores_productivos!$C32,Trabajo!$A:$A,Trab_Sectores_productivos!$A32),2)</f>
        <v>1.27</v>
      </c>
      <c r="CD32" s="341">
        <f>ROUND(SUMIFS(Trabajo!$U:$U,Trabajo!$E:$E,Trab_Sectores_productivos!DH$1,Trabajo!$C:$C,Trab_Sectores_productivos!$C32,Trabajo!$A:$A,Trab_Sectores_productivos!$A32),2)</f>
        <v>4.04</v>
      </c>
      <c r="CE32" s="341">
        <f>ROUND(SUMIFS(Trabajo!$U:$U,Trabajo!$E:$E,Trab_Sectores_productivos!DI$1,Trabajo!$C:$C,Trab_Sectores_productivos!$C32,Trabajo!$A:$A,Trab_Sectores_productivos!$A32),2)</f>
        <v>5.51</v>
      </c>
      <c r="CF32" s="341">
        <f>ROUND(SUMIFS(Trabajo!$U:$U,Trabajo!$E:$E,Trab_Sectores_productivos!DJ$1,Trabajo!$C:$C,Trab_Sectores_productivos!$C32,Trabajo!$A:$A,Trab_Sectores_productivos!$A32),2)</f>
        <v>2.75</v>
      </c>
      <c r="CG32" s="341">
        <f>ROUND(SUMIFS(Trabajo!$U:$U,Trabajo!$E:$E,Trab_Sectores_productivos!DK$1,Trabajo!$C:$C,Trab_Sectores_productivos!$C32,Trabajo!$A:$A,Trab_Sectores_productivos!$A32),2)</f>
        <v>10.14</v>
      </c>
      <c r="CH32" s="341">
        <f>ROUND(SUMIFS(Trabajo!$U:$U,Trabajo!$E:$E,Trab_Sectores_productivos!DL$1,Trabajo!$C:$C,Trab_Sectores_productivos!$C32,Trabajo!$A:$A,Trab_Sectores_productivos!$A32),2)</f>
        <v>21.69</v>
      </c>
      <c r="CI32" s="341">
        <f>ROUND(SUMIFS(Trabajo!$U:$U,Trabajo!$E:$E,Trab_Sectores_productivos!DM$1,Trabajo!$C:$C,Trab_Sectores_productivos!$C32,Trabajo!$A:$A,Trab_Sectores_productivos!$A32),2)</f>
        <v>93.24</v>
      </c>
      <c r="CJ32" s="341">
        <f>ROUND(SUMIFS(Trabajo!$U:$U,Trabajo!$E:$E,Trab_Sectores_productivos!DN$1,Trabajo!$C:$C,Trab_Sectores_productivos!$C32,Trabajo!$A:$A,Trab_Sectores_productivos!$A32),2)</f>
        <v>9.5500000000000007</v>
      </c>
      <c r="CK32" s="341">
        <f>ROUND(SUMIFS(Trabajo!$U:$U,Trabajo!$E:$E,Trab_Sectores_productivos!DO$1,Trabajo!$C:$C,Trab_Sectores_productivos!$C32,Trabajo!$A:$A,Trab_Sectores_productivos!$A32),2)</f>
        <v>9.0399999999999991</v>
      </c>
      <c r="CL32" s="341">
        <f>ROUND(SUMIFS(Trabajo!$U:$U,Trabajo!$E:$E,Trab_Sectores_productivos!DP$1,Trabajo!$C:$C,Trab_Sectores_productivos!$C32,Trabajo!$A:$A,Trab_Sectores_productivos!$A32),2)</f>
        <v>11.3</v>
      </c>
      <c r="CM32" s="341">
        <f>ROUND(SUMIFS(Trabajo!$U:$U,Trabajo!$E:$E,Trab_Sectores_productivos!DQ$1,Trabajo!$C:$C,Trab_Sectores_productivos!$C32,Trabajo!$A:$A,Trab_Sectores_productivos!$A32),2)</f>
        <v>4.34</v>
      </c>
      <c r="CN32" s="341">
        <f>ROUND(SUMIFS(Trabajo!$U:$U,Trabajo!$E:$E,Trab_Sectores_productivos!DR$1,Trabajo!$C:$C,Trab_Sectores_productivos!$C32,Trabajo!$A:$A,Trab_Sectores_productivos!$A32),2)</f>
        <v>8.4700000000000006</v>
      </c>
      <c r="CO32" s="341">
        <f>ROUND(SUMIFS(Trabajo!$U:$U,Trabajo!$E:$E,Trab_Sectores_productivos!DS$1,Trabajo!$C:$C,Trab_Sectores_productivos!$C32,Trabajo!$A:$A,Trab_Sectores_productivos!$A32),2)</f>
        <v>1.68</v>
      </c>
      <c r="CP32" s="341">
        <f>ROUND(SUMIFS(Trabajo!$U:$U,Trabajo!$E:$E,Trab_Sectores_productivos!DT$1,Trabajo!$C:$C,Trab_Sectores_productivos!$C32,Trabajo!$A:$A,Trab_Sectores_productivos!$A32),2)</f>
        <v>1.59</v>
      </c>
      <c r="CQ32" s="340">
        <f>ROUND(SUMIFS(Trabajo!$V:$V,Trabajo!$E:$E,Trab_Sectores_productivos!DF$1,Trabajo!$C:$C,Trab_Sectores_productivos!$C32,Trabajo!$A:$A,Trab_Sectores_productivos!$A32),2)</f>
        <v>1.83</v>
      </c>
      <c r="CR32" s="340">
        <f>ROUND(SUMIFS(Trabajo!$V:$V,Trabajo!$E:$E,Trab_Sectores_productivos!DG$1,Trabajo!$C:$C,Trab_Sectores_productivos!$C32,Trabajo!$A:$A,Trab_Sectores_productivos!$A32),2)</f>
        <v>0.12</v>
      </c>
      <c r="CS32" s="340">
        <f>ROUND(SUMIFS(Trabajo!$V:$V,Trabajo!$E:$E,Trab_Sectores_productivos!DH$1,Trabajo!$C:$C,Trab_Sectores_productivos!$C32,Trabajo!$A:$A,Trab_Sectores_productivos!$A32),2)</f>
        <v>0.38</v>
      </c>
      <c r="CT32" s="340">
        <f>ROUND(SUMIFS(Trabajo!$V:$V,Trabajo!$E:$E,Trab_Sectores_productivos!DI$1,Trabajo!$C:$C,Trab_Sectores_productivos!$C32,Trabajo!$A:$A,Trab_Sectores_productivos!$A32),2)</f>
        <v>0.52</v>
      </c>
      <c r="CU32" s="340">
        <f>ROUND(SUMIFS(Trabajo!$V:$V,Trabajo!$E:$E,Trab_Sectores_productivos!DJ$1,Trabajo!$C:$C,Trab_Sectores_productivos!$C32,Trabajo!$A:$A,Trab_Sectores_productivos!$A32),2)</f>
        <v>0.26</v>
      </c>
      <c r="CV32" s="340">
        <f>ROUND(SUMIFS(Trabajo!$V:$V,Trabajo!$E:$E,Trab_Sectores_productivos!DK$1,Trabajo!$C:$C,Trab_Sectores_productivos!$C32,Trabajo!$A:$A,Trab_Sectores_productivos!$A32),2)</f>
        <v>0.95</v>
      </c>
      <c r="CW32" s="340">
        <f>ROUND(SUMIFS(Trabajo!$V:$V,Trabajo!$E:$E,Trab_Sectores_productivos!DL$1,Trabajo!$C:$C,Trab_Sectores_productivos!$C32,Trabajo!$A:$A,Trab_Sectores_productivos!$A32),2)</f>
        <v>2.04</v>
      </c>
      <c r="CX32" s="340">
        <f>ROUND(SUMIFS(Trabajo!$V:$V,Trabajo!$E:$E,Trab_Sectores_productivos!DM$1,Trabajo!$C:$C,Trab_Sectores_productivos!$C32,Trabajo!$A:$A,Trab_Sectores_productivos!$A32),2)</f>
        <v>8.7799999999999994</v>
      </c>
      <c r="CY32" s="340">
        <f>ROUND(SUMIFS(Trabajo!$V:$V,Trabajo!$E:$E,Trab_Sectores_productivos!DN$1,Trabajo!$C:$C,Trab_Sectores_productivos!$C32,Trabajo!$A:$A,Trab_Sectores_productivos!$A32),2)</f>
        <v>0.9</v>
      </c>
      <c r="CZ32" s="340">
        <f>ROUND(SUMIFS(Trabajo!$V:$V,Trabajo!$E:$E,Trab_Sectores_productivos!DO$1,Trabajo!$C:$C,Trab_Sectores_productivos!$C32,Trabajo!$A:$A,Trab_Sectores_productivos!$A32),2)</f>
        <v>0.85</v>
      </c>
      <c r="DA32" s="340">
        <f>ROUND(SUMIFS(Trabajo!$V:$V,Trabajo!$E:$E,Trab_Sectores_productivos!DP$1,Trabajo!$C:$C,Trab_Sectores_productivos!$C32,Trabajo!$A:$A,Trab_Sectores_productivos!$A32),2)</f>
        <v>1.06</v>
      </c>
      <c r="DB32" s="340">
        <f>ROUND(SUMIFS(Trabajo!$V:$V,Trabajo!$E:$E,Trab_Sectores_productivos!DQ$1,Trabajo!$C:$C,Trab_Sectores_productivos!$C32,Trabajo!$A:$A,Trab_Sectores_productivos!$A32),2)</f>
        <v>0.41</v>
      </c>
      <c r="DC32" s="340">
        <f>ROUND(SUMIFS(Trabajo!$V:$V,Trabajo!$E:$E,Trab_Sectores_productivos!DR$1,Trabajo!$C:$C,Trab_Sectores_productivos!$C32,Trabajo!$A:$A,Trab_Sectores_productivos!$A32),2)</f>
        <v>0.8</v>
      </c>
      <c r="DD32" s="340">
        <f>ROUND(SUMIFS(Trabajo!$V:$V,Trabajo!$E:$E,Trab_Sectores_productivos!DS$1,Trabajo!$C:$C,Trab_Sectores_productivos!$C32,Trabajo!$A:$A,Trab_Sectores_productivos!$A32),2)</f>
        <v>0.16</v>
      </c>
      <c r="DE32" s="340">
        <f>ROUND(SUMIFS(Trabajo!$V:$V,Trabajo!$E:$E,Trab_Sectores_productivos!DT$1,Trabajo!$C:$C,Trab_Sectores_productivos!$C32,Trabajo!$A:$A,Trab_Sectores_productivos!$A32),2)</f>
        <v>0.15</v>
      </c>
    </row>
    <row r="33" spans="1:109">
      <c r="A33" s="137">
        <v>2015</v>
      </c>
      <c r="B33" s="137">
        <v>8</v>
      </c>
      <c r="C33" s="137" t="s">
        <v>126</v>
      </c>
      <c r="D33" s="137">
        <f>ROUND(SUMIFS(Trabajo!$W:$W,Trabajo!$E:$E,Trab_Sectores_productivos!DF$1,Trabajo!$C:$C,Trab_Sectores_productivos!$C33,Trabajo!$A:$A,Trab_Sectores_productivos!$A33),2)</f>
        <v>64.7</v>
      </c>
      <c r="E33" s="340">
        <f>ROUND(SUMIFS(Trabajo!$P:$P,Trabajo!$E:$E,Trab_Sectores_productivos!DF$1,Trabajo!$C:$C,Trab_Sectores_productivos!$C33,Trabajo!$A:$A,Trab_Sectores_productivos!$A33),2)</f>
        <v>22.8</v>
      </c>
      <c r="F33" s="340">
        <f>ROUND(SUMIFS(Trabajo!$P:$P,Trabajo!$E:$E,Trab_Sectores_productivos!DG$1,Trabajo!$C:$C,Trab_Sectores_productivos!$C33,Trabajo!$A:$A,Trab_Sectores_productivos!$A33),2)</f>
        <v>1.61</v>
      </c>
      <c r="G33" s="340">
        <f>ROUND(SUMIFS(Trabajo!$P:$P,Trabajo!$E:$E,Trab_Sectores_productivos!DH$1,Trabajo!$C:$C,Trab_Sectores_productivos!$C33,Trabajo!$A:$A,Trab_Sectores_productivos!$A33),2)</f>
        <v>4.78</v>
      </c>
      <c r="H33" s="340">
        <f>ROUND(SUMIFS(Trabajo!$P:$P,Trabajo!$E:$E,Trab_Sectores_productivos!DI$1,Trabajo!$C:$C,Trab_Sectores_productivos!$C33,Trabajo!$A:$A,Trab_Sectores_productivos!$A33),2)</f>
        <v>7.07</v>
      </c>
      <c r="I33" s="340">
        <f>ROUND(SUMIFS(Trabajo!$P:$P,Trabajo!$E:$E,Trab_Sectores_productivos!DJ$1,Trabajo!$C:$C,Trab_Sectores_productivos!$C33,Trabajo!$A:$A,Trab_Sectores_productivos!$A33),2)</f>
        <v>2.93</v>
      </c>
      <c r="J33" s="340">
        <f>ROUND(SUMIFS(Trabajo!$P:$P,Trabajo!$E:$E,Trab_Sectores_productivos!DK$1,Trabajo!$C:$C,Trab_Sectores_productivos!$C33,Trabajo!$A:$A,Trab_Sectores_productivos!$A33),2)</f>
        <v>11.57</v>
      </c>
      <c r="K33" s="340">
        <f>ROUND(SUMIFS(Trabajo!$P:$P,Trabajo!$E:$E,Trab_Sectores_productivos!DL$1,Trabajo!$C:$C,Trab_Sectores_productivos!$C33,Trabajo!$A:$A,Trab_Sectores_productivos!$A33),2)</f>
        <v>25.08</v>
      </c>
      <c r="L33" s="340">
        <f>ROUND(SUMIFS(Trabajo!$P:$P,Trabajo!$E:$E,Trab_Sectores_productivos!DM$1,Trabajo!$C:$C,Trab_Sectores_productivos!$C33,Trabajo!$A:$A,Trab_Sectores_productivos!$A33),2)</f>
        <v>113.96</v>
      </c>
      <c r="M33" s="340">
        <f>ROUND(SUMIFS(Trabajo!$P:$P,Trabajo!$E:$E,Trab_Sectores_productivos!DN$1,Trabajo!$C:$C,Trab_Sectores_productivos!$C33,Trabajo!$A:$A,Trab_Sectores_productivos!$A33),2)</f>
        <v>12.37</v>
      </c>
      <c r="N33" s="340">
        <f>ROUND(SUMIFS(Trabajo!$P:$P,Trabajo!$E:$E,Trab_Sectores_productivos!DO$1,Trabajo!$C:$C,Trab_Sectores_productivos!$C33,Trabajo!$A:$A,Trab_Sectores_productivos!$A33),2)</f>
        <v>11.2</v>
      </c>
      <c r="O33" s="340">
        <f>ROUND(SUMIFS(Trabajo!$P:$P,Trabajo!$E:$E,Trab_Sectores_productivos!DP$1,Trabajo!$C:$C,Trab_Sectores_productivos!$C33,Trabajo!$A:$A,Trab_Sectores_productivos!$A33),2)</f>
        <v>15.45</v>
      </c>
      <c r="P33" s="340">
        <f>ROUND(SUMIFS(Trabajo!$P:$P,Trabajo!$E:$E,Trab_Sectores_productivos!DQ$1,Trabajo!$C:$C,Trab_Sectores_productivos!$C33,Trabajo!$A:$A,Trab_Sectores_productivos!$A33),2)</f>
        <v>5.3</v>
      </c>
      <c r="Q33" s="340">
        <f>ROUND(SUMIFS(Trabajo!$P:$P,Trabajo!$E:$E,Trab_Sectores_productivos!DR$1,Trabajo!$C:$C,Trab_Sectores_productivos!$C33,Trabajo!$A:$A,Trab_Sectores_productivos!$A33),2)</f>
        <v>10.34</v>
      </c>
      <c r="R33" s="340">
        <f>ROUND(SUMIFS(Trabajo!$P:$P,Trabajo!$E:$E,Trab_Sectores_productivos!DS$1,Trabajo!$C:$C,Trab_Sectores_productivos!$C33,Trabajo!$A:$A,Trab_Sectores_productivos!$A33),2)</f>
        <v>1.9</v>
      </c>
      <c r="S33" s="340">
        <f>ROUND(SUMIFS(Trabajo!$P:$P,Trabajo!$E:$E,Trab_Sectores_productivos!DT$1,Trabajo!$C:$C,Trab_Sectores_productivos!$C33,Trabajo!$A:$A,Trab_Sectores_productivos!$A33),2)</f>
        <v>1.85</v>
      </c>
      <c r="T33" s="341">
        <f>ROUND(SUMIFS(Trabajo!$Q:$Q,Trabajo!$E:$E,Trab_Sectores_productivos!DF$1,Trabajo!$C:$C,Trab_Sectores_productivos!$C33,Trabajo!$A:$A,Trab_Sectores_productivos!$A33),2)</f>
        <v>11.49</v>
      </c>
      <c r="U33" s="341">
        <f>ROUND(SUMIFS(Trabajo!$Q:$Q,Trabajo!$E:$E,Trab_Sectores_productivos!DG$1,Trabajo!$C:$C,Trab_Sectores_productivos!$C33,Trabajo!$A:$A,Trab_Sectores_productivos!$A33),2)</f>
        <v>0.81</v>
      </c>
      <c r="V33" s="341">
        <f>ROUND(SUMIFS(Trabajo!$Q:$Q,Trabajo!$E:$E,Trab_Sectores_productivos!DH$1,Trabajo!$C:$C,Trab_Sectores_productivos!$C33,Trabajo!$A:$A,Trab_Sectores_productivos!$A33),2)</f>
        <v>2.41</v>
      </c>
      <c r="W33" s="341">
        <f>ROUND(SUMIFS(Trabajo!$Q:$Q,Trabajo!$E:$E,Trab_Sectores_productivos!DI$1,Trabajo!$C:$C,Trab_Sectores_productivos!$C33,Trabajo!$A:$A,Trab_Sectores_productivos!$A33),2)</f>
        <v>3.56</v>
      </c>
      <c r="X33" s="341">
        <f>ROUND(SUMIFS(Trabajo!$Q:$Q,Trabajo!$E:$E,Trab_Sectores_productivos!DJ$1,Trabajo!$C:$C,Trab_Sectores_productivos!$C33,Trabajo!$A:$A,Trab_Sectores_productivos!$A33),2)</f>
        <v>1.48</v>
      </c>
      <c r="Y33" s="341">
        <f>ROUND(SUMIFS(Trabajo!$Q:$Q,Trabajo!$E:$E,Trab_Sectores_productivos!DK$1,Trabajo!$C:$C,Trab_Sectores_productivos!$C33,Trabajo!$A:$A,Trab_Sectores_productivos!$A33),2)</f>
        <v>5.83</v>
      </c>
      <c r="Z33" s="341">
        <f>ROUND(SUMIFS(Trabajo!$Q:$Q,Trabajo!$E:$E,Trab_Sectores_productivos!DL$1,Trabajo!$C:$C,Trab_Sectores_productivos!$C33,Trabajo!$A:$A,Trab_Sectores_productivos!$A33),2)</f>
        <v>12.64</v>
      </c>
      <c r="AA33" s="341">
        <f>ROUND(SUMIFS(Trabajo!$Q:$Q,Trabajo!$E:$E,Trab_Sectores_productivos!DM$1,Trabajo!$C:$C,Trab_Sectores_productivos!$C33,Trabajo!$A:$A,Trab_Sectores_productivos!$A33),2)</f>
        <v>57.44</v>
      </c>
      <c r="AB33" s="341">
        <f>ROUND(SUMIFS(Trabajo!$Q:$Q,Trabajo!$E:$E,Trab_Sectores_productivos!DN$1,Trabajo!$C:$C,Trab_Sectores_productivos!$C33,Trabajo!$A:$A,Trab_Sectores_productivos!$A33),2)</f>
        <v>6.23</v>
      </c>
      <c r="AC33" s="341">
        <f>ROUND(SUMIFS(Trabajo!$Q:$Q,Trabajo!$E:$E,Trab_Sectores_productivos!DO$1,Trabajo!$C:$C,Trab_Sectores_productivos!$C33,Trabajo!$A:$A,Trab_Sectores_productivos!$A33),2)</f>
        <v>5.64</v>
      </c>
      <c r="AD33" s="341">
        <f>ROUND(SUMIFS(Trabajo!$Q:$Q,Trabajo!$E:$E,Trab_Sectores_productivos!DP$1,Trabajo!$C:$C,Trab_Sectores_productivos!$C33,Trabajo!$A:$A,Trab_Sectores_productivos!$A33),2)</f>
        <v>7.79</v>
      </c>
      <c r="AE33" s="341">
        <f>ROUND(SUMIFS(Trabajo!$Q:$Q,Trabajo!$E:$E,Trab_Sectores_productivos!DQ$1,Trabajo!$C:$C,Trab_Sectores_productivos!$C33,Trabajo!$A:$A,Trab_Sectores_productivos!$A33),2)</f>
        <v>2.67</v>
      </c>
      <c r="AF33" s="341">
        <f>ROUND(SUMIFS(Trabajo!$Q:$Q,Trabajo!$E:$E,Trab_Sectores_productivos!DR$1,Trabajo!$C:$C,Trab_Sectores_productivos!$C33,Trabajo!$A:$A,Trab_Sectores_productivos!$A33),2)</f>
        <v>5.21</v>
      </c>
      <c r="AG33" s="341">
        <f>ROUND(SUMIFS(Trabajo!$Q:$Q,Trabajo!$E:$E,Trab_Sectores_productivos!DS$1,Trabajo!$C:$C,Trab_Sectores_productivos!$C33,Trabajo!$A:$A,Trab_Sectores_productivos!$A33),2)</f>
        <v>0.96</v>
      </c>
      <c r="AH33" s="341">
        <f>ROUND(SUMIFS(Trabajo!$Q:$Q,Trabajo!$E:$E,Trab_Sectores_productivos!DT$1,Trabajo!$C:$C,Trab_Sectores_productivos!$C33,Trabajo!$A:$A,Trab_Sectores_productivos!$A33),2)</f>
        <v>0.93</v>
      </c>
      <c r="AI33" s="340">
        <f>ROUND(SUMIFS(Trabajo!$R:$R,Trabajo!$E:$E,Trab_Sectores_productivos!DF$1,Trabajo!$C:$C,Trab_Sectores_productivos!$C33,Trabajo!$A:$A,Trab_Sectores_productivos!$A33),2)</f>
        <v>8.8800000000000008</v>
      </c>
      <c r="AJ33" s="340">
        <f>ROUND(SUMIFS(Trabajo!$R:$R,Trabajo!$E:$E,Trab_Sectores_productivos!DG$1,Trabajo!$C:$C,Trab_Sectores_productivos!$C33,Trabajo!$A:$A,Trab_Sectores_productivos!$A33),2)</f>
        <v>0.63</v>
      </c>
      <c r="AK33" s="340">
        <f>ROUND(SUMIFS(Trabajo!$R:$R,Trabajo!$E:$E,Trab_Sectores_productivos!DH$1,Trabajo!$C:$C,Trab_Sectores_productivos!$C33,Trabajo!$A:$A,Trab_Sectores_productivos!$A33),2)</f>
        <v>1.86</v>
      </c>
      <c r="AL33" s="340">
        <f>ROUND(SUMIFS(Trabajo!$R:$R,Trabajo!$E:$E,Trab_Sectores_productivos!DI$1,Trabajo!$C:$C,Trab_Sectores_productivos!$C33,Trabajo!$A:$A,Trab_Sectores_productivos!$A33),2)</f>
        <v>2.75</v>
      </c>
      <c r="AM33" s="340">
        <f>ROUND(SUMIFS(Trabajo!$R:$R,Trabajo!$E:$E,Trab_Sectores_productivos!DJ$1,Trabajo!$C:$C,Trab_Sectores_productivos!$C33,Trabajo!$A:$A,Trab_Sectores_productivos!$A33),2)</f>
        <v>1.1399999999999999</v>
      </c>
      <c r="AN33" s="340">
        <f>ROUND(SUMIFS(Trabajo!$R:$R,Trabajo!$E:$E,Trab_Sectores_productivos!DK$1,Trabajo!$C:$C,Trab_Sectores_productivos!$C33,Trabajo!$A:$A,Trab_Sectores_productivos!$A33),2)</f>
        <v>4.51</v>
      </c>
      <c r="AO33" s="340">
        <f>ROUND(SUMIFS(Trabajo!$R:$R,Trabajo!$E:$E,Trab_Sectores_productivos!DL$1,Trabajo!$C:$C,Trab_Sectores_productivos!$C33,Trabajo!$A:$A,Trab_Sectores_productivos!$A33),2)</f>
        <v>9.77</v>
      </c>
      <c r="AP33" s="340">
        <f>ROUND(SUMIFS(Trabajo!$R:$R,Trabajo!$E:$E,Trab_Sectores_productivos!DM$1,Trabajo!$C:$C,Trab_Sectores_productivos!$C33,Trabajo!$A:$A,Trab_Sectores_productivos!$A33),2)</f>
        <v>44.41</v>
      </c>
      <c r="AQ33" s="340">
        <f>ROUND(SUMIFS(Trabajo!$R:$R,Trabajo!$E:$E,Trab_Sectores_productivos!DN$1,Trabajo!$C:$C,Trab_Sectores_productivos!$C33,Trabajo!$A:$A,Trab_Sectores_productivos!$A33),2)</f>
        <v>4.82</v>
      </c>
      <c r="AR33" s="340">
        <f>ROUND(SUMIFS(Trabajo!$R:$R,Trabajo!$E:$E,Trab_Sectores_productivos!DO$1,Trabajo!$C:$C,Trab_Sectores_productivos!$C33,Trabajo!$A:$A,Trab_Sectores_productivos!$A33),2)</f>
        <v>4.3600000000000003</v>
      </c>
      <c r="AS33" s="340">
        <f>ROUND(SUMIFS(Trabajo!$R:$R,Trabajo!$E:$E,Trab_Sectores_productivos!DP$1,Trabajo!$C:$C,Trab_Sectores_productivos!$C33,Trabajo!$A:$A,Trab_Sectores_productivos!$A33),2)</f>
        <v>6.02</v>
      </c>
      <c r="AT33" s="340">
        <f>ROUND(SUMIFS(Trabajo!$R:$R,Trabajo!$E:$E,Trab_Sectores_productivos!DQ$1,Trabajo!$C:$C,Trab_Sectores_productivos!$C33,Trabajo!$A:$A,Trab_Sectores_productivos!$A33),2)</f>
        <v>2.0699999999999998</v>
      </c>
      <c r="AU33" s="340">
        <f>ROUND(SUMIFS(Trabajo!$R:$R,Trabajo!$E:$E,Trab_Sectores_productivos!DR$1,Trabajo!$C:$C,Trab_Sectores_productivos!$C33,Trabajo!$A:$A,Trab_Sectores_productivos!$A33),2)</f>
        <v>4.03</v>
      </c>
      <c r="AV33" s="340">
        <f>ROUND(SUMIFS(Trabajo!$R:$R,Trabajo!$E:$E,Trab_Sectores_productivos!DS$1,Trabajo!$C:$C,Trab_Sectores_productivos!$C33,Trabajo!$A:$A,Trab_Sectores_productivos!$A33),2)</f>
        <v>0.74</v>
      </c>
      <c r="AW33" s="340">
        <f>ROUND(SUMIFS(Trabajo!$R:$R,Trabajo!$E:$E,Trab_Sectores_productivos!DT$1,Trabajo!$C:$C,Trab_Sectores_productivos!$C33,Trabajo!$A:$A,Trab_Sectores_productivos!$A33),2)</f>
        <v>0.72</v>
      </c>
      <c r="AX33" s="341">
        <f>ROUND(SUMIFS(Trabajo!$S:$S,Trabajo!$E:$E,Trab_Sectores_productivos!DF$1,Trabajo!$C:$C,Trab_Sectores_productivos!$C33,Trabajo!$A:$A,Trab_Sectores_productivos!$A33),2)</f>
        <v>0.54</v>
      </c>
      <c r="AY33" s="341">
        <f>ROUND(SUMIFS(Trabajo!$S:$S,Trabajo!$E:$E,Trab_Sectores_productivos!DG$1,Trabajo!$C:$C,Trab_Sectores_productivos!$C33,Trabajo!$A:$A,Trab_Sectores_productivos!$A33),2)</f>
        <v>0.04</v>
      </c>
      <c r="AZ33" s="341">
        <f>ROUND(SUMIFS(Trabajo!$S:$S,Trabajo!$E:$E,Trab_Sectores_productivos!DH$1,Trabajo!$C:$C,Trab_Sectores_productivos!$C33,Trabajo!$A:$A,Trab_Sectores_productivos!$A33),2)</f>
        <v>0.11</v>
      </c>
      <c r="BA33" s="341">
        <f>ROUND(SUMIFS(Trabajo!$S:$S,Trabajo!$E:$E,Trab_Sectores_productivos!DI$1,Trabajo!$C:$C,Trab_Sectores_productivos!$C33,Trabajo!$A:$A,Trab_Sectores_productivos!$A33),2)</f>
        <v>0.17</v>
      </c>
      <c r="BB33" s="341">
        <f>ROUND(SUMIFS(Trabajo!$S:$S,Trabajo!$E:$E,Trab_Sectores_productivos!DJ$1,Trabajo!$C:$C,Trab_Sectores_productivos!$C33,Trabajo!$A:$A,Trab_Sectores_productivos!$A33),2)</f>
        <v>7.0000000000000007E-2</v>
      </c>
      <c r="BC33" s="341">
        <f>ROUND(SUMIFS(Trabajo!$S:$S,Trabajo!$E:$E,Trab_Sectores_productivos!DK$1,Trabajo!$C:$C,Trab_Sectores_productivos!$C33,Trabajo!$A:$A,Trab_Sectores_productivos!$A33),2)</f>
        <v>0.27</v>
      </c>
      <c r="BD33" s="341">
        <f>ROUND(SUMIFS(Trabajo!$S:$S,Trabajo!$E:$E,Trab_Sectores_productivos!DL$1,Trabajo!$C:$C,Trab_Sectores_productivos!$C33,Trabajo!$A:$A,Trab_Sectores_productivos!$A33),2)</f>
        <v>0.59</v>
      </c>
      <c r="BE33" s="341">
        <f>ROUND(SUMIFS(Trabajo!$S:$S,Trabajo!$E:$E,Trab_Sectores_productivos!DM$1,Trabajo!$C:$C,Trab_Sectores_productivos!$C33,Trabajo!$A:$A,Trab_Sectores_productivos!$A33),2)</f>
        <v>2.68</v>
      </c>
      <c r="BF33" s="341">
        <f>ROUND(SUMIFS(Trabajo!$S:$S,Trabajo!$E:$E,Trab_Sectores_productivos!DN$1,Trabajo!$C:$C,Trab_Sectores_productivos!$C33,Trabajo!$A:$A,Trab_Sectores_productivos!$A33),2)</f>
        <v>0.28999999999999998</v>
      </c>
      <c r="BG33" s="341">
        <f>ROUND(SUMIFS(Trabajo!$S:$S,Trabajo!$E:$E,Trab_Sectores_productivos!DO$1,Trabajo!$C:$C,Trab_Sectores_productivos!$C33,Trabajo!$A:$A,Trab_Sectores_productivos!$A33),2)</f>
        <v>0.26</v>
      </c>
      <c r="BH33" s="341">
        <f>ROUND(SUMIFS(Trabajo!$S:$S,Trabajo!$E:$E,Trab_Sectores_productivos!DP$1,Trabajo!$C:$C,Trab_Sectores_productivos!$C33,Trabajo!$A:$A,Trab_Sectores_productivos!$A33),2)</f>
        <v>0.36</v>
      </c>
      <c r="BI33" s="341">
        <f>ROUND(SUMIFS(Trabajo!$S:$S,Trabajo!$E:$E,Trab_Sectores_productivos!DQ$1,Trabajo!$C:$C,Trab_Sectores_productivos!$C33,Trabajo!$A:$A,Trab_Sectores_productivos!$A33),2)</f>
        <v>0.12</v>
      </c>
      <c r="BJ33" s="341">
        <f>ROUND(SUMIFS(Trabajo!$S:$S,Trabajo!$E:$E,Trab_Sectores_productivos!DR$1,Trabajo!$C:$C,Trab_Sectores_productivos!$C33,Trabajo!$A:$A,Trab_Sectores_productivos!$A33),2)</f>
        <v>0.24</v>
      </c>
      <c r="BK33" s="341">
        <f>ROUND(SUMIFS(Trabajo!$S:$S,Trabajo!$E:$E,Trab_Sectores_productivos!DS$1,Trabajo!$C:$C,Trab_Sectores_productivos!$C33,Trabajo!$A:$A,Trab_Sectores_productivos!$A33),2)</f>
        <v>0.04</v>
      </c>
      <c r="BL33" s="341">
        <f>ROUND(SUMIFS(Trabajo!$S:$S,Trabajo!$E:$E,Trab_Sectores_productivos!DT$1,Trabajo!$C:$C,Trab_Sectores_productivos!$C33,Trabajo!$A:$A,Trab_Sectores_productivos!$A33),2)</f>
        <v>0.04</v>
      </c>
      <c r="BM33" s="340">
        <f>ROUND(SUMIFS(Trabajo!$T:$T,Trabajo!$E:$E,Trab_Sectores_productivos!DF$1,Trabajo!$C:$C,Trab_Sectores_productivos!$C33,Trabajo!$A:$A,Trab_Sectores_productivos!$A33),2)</f>
        <v>0.12</v>
      </c>
      <c r="BN33" s="340">
        <f>ROUND(SUMIFS(Trabajo!$T:$T,Trabajo!$E:$E,Trab_Sectores_productivos!DG$1,Trabajo!$C:$C,Trab_Sectores_productivos!$C33,Trabajo!$A:$A,Trab_Sectores_productivos!$A33),2)</f>
        <v>0.01</v>
      </c>
      <c r="BO33" s="340">
        <f>ROUND(SUMIFS(Trabajo!$T:$T,Trabajo!$E:$E,Trab_Sectores_productivos!DH$1,Trabajo!$C:$C,Trab_Sectores_productivos!$C33,Trabajo!$A:$A,Trab_Sectores_productivos!$A33),2)</f>
        <v>0.03</v>
      </c>
      <c r="BP33" s="340">
        <f>ROUND(SUMIFS(Trabajo!$T:$T,Trabajo!$E:$E,Trab_Sectores_productivos!DI$1,Trabajo!$C:$C,Trab_Sectores_productivos!$C33,Trabajo!$A:$A,Trab_Sectores_productivos!$A33),2)</f>
        <v>0.04</v>
      </c>
      <c r="BQ33" s="340">
        <f>ROUND(SUMIFS(Trabajo!$T:$T,Trabajo!$E:$E,Trab_Sectores_productivos!DJ$1,Trabajo!$C:$C,Trab_Sectores_productivos!$C33,Trabajo!$A:$A,Trab_Sectores_productivos!$A33),2)</f>
        <v>0.02</v>
      </c>
      <c r="BR33" s="340">
        <f>ROUND(SUMIFS(Trabajo!$T:$T,Trabajo!$E:$E,Trab_Sectores_productivos!DK$1,Trabajo!$C:$C,Trab_Sectores_productivos!$C33,Trabajo!$A:$A,Trab_Sectores_productivos!$A33),2)</f>
        <v>0.06</v>
      </c>
      <c r="BS33" s="340">
        <f>ROUND(SUMIFS(Trabajo!$T:$T,Trabajo!$E:$E,Trab_Sectores_productivos!DL$1,Trabajo!$C:$C,Trab_Sectores_productivos!$C33,Trabajo!$A:$A,Trab_Sectores_productivos!$A33),2)</f>
        <v>0.14000000000000001</v>
      </c>
      <c r="BT33" s="340">
        <f>ROUND(SUMIFS(Trabajo!$T:$T,Trabajo!$E:$E,Trab_Sectores_productivos!DM$1,Trabajo!$C:$C,Trab_Sectores_productivos!$C33,Trabajo!$A:$A,Trab_Sectores_productivos!$A33),2)</f>
        <v>0.62</v>
      </c>
      <c r="BU33" s="340">
        <f>ROUND(SUMIFS(Trabajo!$T:$T,Trabajo!$E:$E,Trab_Sectores_productivos!DN$1,Trabajo!$C:$C,Trab_Sectores_productivos!$C33,Trabajo!$A:$A,Trab_Sectores_productivos!$A33),2)</f>
        <v>7.0000000000000007E-2</v>
      </c>
      <c r="BV33" s="340">
        <f>ROUND(SUMIFS(Trabajo!$T:$T,Trabajo!$E:$E,Trab_Sectores_productivos!DO$1,Trabajo!$C:$C,Trab_Sectores_productivos!$C33,Trabajo!$A:$A,Trab_Sectores_productivos!$A33),2)</f>
        <v>0.06</v>
      </c>
      <c r="BW33" s="340">
        <f>ROUND(SUMIFS(Trabajo!$T:$T,Trabajo!$E:$E,Trab_Sectores_productivos!DP$1,Trabajo!$C:$C,Trab_Sectores_productivos!$C33,Trabajo!$A:$A,Trab_Sectores_productivos!$A33),2)</f>
        <v>0.08</v>
      </c>
      <c r="BX33" s="340">
        <f>ROUND(SUMIFS(Trabajo!$T:$T,Trabajo!$E:$E,Trab_Sectores_productivos!DQ$1,Trabajo!$C:$C,Trab_Sectores_productivos!$C33,Trabajo!$A:$A,Trab_Sectores_productivos!$A33),2)</f>
        <v>0.03</v>
      </c>
      <c r="BY33" s="340">
        <f>ROUND(SUMIFS(Trabajo!$T:$T,Trabajo!$E:$E,Trab_Sectores_productivos!DR$1,Trabajo!$C:$C,Trab_Sectores_productivos!$C33,Trabajo!$A:$A,Trab_Sectores_productivos!$A33),2)</f>
        <v>0.06</v>
      </c>
      <c r="BZ33" s="340">
        <f>ROUND(SUMIFS(Trabajo!$T:$T,Trabajo!$E:$E,Trab_Sectores_productivos!DS$1,Trabajo!$C:$C,Trab_Sectores_productivos!$C33,Trabajo!$A:$A,Trab_Sectores_productivos!$A33),2)</f>
        <v>0.01</v>
      </c>
      <c r="CA33" s="340">
        <f>ROUND(SUMIFS(Trabajo!$T:$T,Trabajo!$E:$E,Trab_Sectores_productivos!DT$1,Trabajo!$C:$C,Trab_Sectores_productivos!$C33,Trabajo!$A:$A,Trab_Sectores_productivos!$A33),2)</f>
        <v>0.01</v>
      </c>
      <c r="CB33" s="341">
        <f>ROUND(SUMIFS(Trabajo!$U:$U,Trabajo!$E:$E,Trab_Sectores_productivos!DF$1,Trabajo!$C:$C,Trab_Sectores_productivos!$C33,Trabajo!$A:$A,Trab_Sectores_productivos!$A33),2)</f>
        <v>19.07</v>
      </c>
      <c r="CC33" s="341">
        <f>ROUND(SUMIFS(Trabajo!$U:$U,Trabajo!$E:$E,Trab_Sectores_productivos!DG$1,Trabajo!$C:$C,Trab_Sectores_productivos!$C33,Trabajo!$A:$A,Trab_Sectores_productivos!$A33),2)</f>
        <v>1.34</v>
      </c>
      <c r="CD33" s="341">
        <f>ROUND(SUMIFS(Trabajo!$U:$U,Trabajo!$E:$E,Trab_Sectores_productivos!DH$1,Trabajo!$C:$C,Trab_Sectores_productivos!$C33,Trabajo!$A:$A,Trab_Sectores_productivos!$A33),2)</f>
        <v>4</v>
      </c>
      <c r="CE33" s="341">
        <f>ROUND(SUMIFS(Trabajo!$U:$U,Trabajo!$E:$E,Trab_Sectores_productivos!DI$1,Trabajo!$C:$C,Trab_Sectores_productivos!$C33,Trabajo!$A:$A,Trab_Sectores_productivos!$A33),2)</f>
        <v>5.91</v>
      </c>
      <c r="CF33" s="341">
        <f>ROUND(SUMIFS(Trabajo!$U:$U,Trabajo!$E:$E,Trab_Sectores_productivos!DJ$1,Trabajo!$C:$C,Trab_Sectores_productivos!$C33,Trabajo!$A:$A,Trab_Sectores_productivos!$A33),2)</f>
        <v>2.4500000000000002</v>
      </c>
      <c r="CG33" s="341">
        <f>ROUND(SUMIFS(Trabajo!$U:$U,Trabajo!$E:$E,Trab_Sectores_productivos!DK$1,Trabajo!$C:$C,Trab_Sectores_productivos!$C33,Trabajo!$A:$A,Trab_Sectores_productivos!$A33),2)</f>
        <v>9.67</v>
      </c>
      <c r="CH33" s="341">
        <f>ROUND(SUMIFS(Trabajo!$U:$U,Trabajo!$E:$E,Trab_Sectores_productivos!DL$1,Trabajo!$C:$C,Trab_Sectores_productivos!$C33,Trabajo!$A:$A,Trab_Sectores_productivos!$A33),2)</f>
        <v>20.98</v>
      </c>
      <c r="CI33" s="341">
        <f>ROUND(SUMIFS(Trabajo!$U:$U,Trabajo!$E:$E,Trab_Sectores_productivos!DM$1,Trabajo!$C:$C,Trab_Sectores_productivos!$C33,Trabajo!$A:$A,Trab_Sectores_productivos!$A33),2)</f>
        <v>95.32</v>
      </c>
      <c r="CJ33" s="341">
        <f>ROUND(SUMIFS(Trabajo!$U:$U,Trabajo!$E:$E,Trab_Sectores_productivos!DN$1,Trabajo!$C:$C,Trab_Sectores_productivos!$C33,Trabajo!$A:$A,Trab_Sectores_productivos!$A33),2)</f>
        <v>10.35</v>
      </c>
      <c r="CK33" s="341">
        <f>ROUND(SUMIFS(Trabajo!$U:$U,Trabajo!$E:$E,Trab_Sectores_productivos!DO$1,Trabajo!$C:$C,Trab_Sectores_productivos!$C33,Trabajo!$A:$A,Trab_Sectores_productivos!$A33),2)</f>
        <v>9.3699999999999992</v>
      </c>
      <c r="CL33" s="341">
        <f>ROUND(SUMIFS(Trabajo!$U:$U,Trabajo!$E:$E,Trab_Sectores_productivos!DP$1,Trabajo!$C:$C,Trab_Sectores_productivos!$C33,Trabajo!$A:$A,Trab_Sectores_productivos!$A33),2)</f>
        <v>12.93</v>
      </c>
      <c r="CM33" s="341">
        <f>ROUND(SUMIFS(Trabajo!$U:$U,Trabajo!$E:$E,Trab_Sectores_productivos!DQ$1,Trabajo!$C:$C,Trab_Sectores_productivos!$C33,Trabajo!$A:$A,Trab_Sectores_productivos!$A33),2)</f>
        <v>4.4400000000000004</v>
      </c>
      <c r="CN33" s="341">
        <f>ROUND(SUMIFS(Trabajo!$U:$U,Trabajo!$E:$E,Trab_Sectores_productivos!DR$1,Trabajo!$C:$C,Trab_Sectores_productivos!$C33,Trabajo!$A:$A,Trab_Sectores_productivos!$A33),2)</f>
        <v>8.65</v>
      </c>
      <c r="CO33" s="341">
        <f>ROUND(SUMIFS(Trabajo!$U:$U,Trabajo!$E:$E,Trab_Sectores_productivos!DS$1,Trabajo!$C:$C,Trab_Sectores_productivos!$C33,Trabajo!$A:$A,Trab_Sectores_productivos!$A33),2)</f>
        <v>1.59</v>
      </c>
      <c r="CP33" s="341">
        <f>ROUND(SUMIFS(Trabajo!$U:$U,Trabajo!$E:$E,Trab_Sectores_productivos!DT$1,Trabajo!$C:$C,Trab_Sectores_productivos!$C33,Trabajo!$A:$A,Trab_Sectores_productivos!$A33),2)</f>
        <v>1.55</v>
      </c>
      <c r="CQ33" s="340">
        <f>ROUND(SUMIFS(Trabajo!$V:$V,Trabajo!$E:$E,Trab_Sectores_productivos!DF$1,Trabajo!$C:$C,Trab_Sectores_productivos!$C33,Trabajo!$A:$A,Trab_Sectores_productivos!$A33),2)</f>
        <v>1.8</v>
      </c>
      <c r="CR33" s="340">
        <f>ROUND(SUMIFS(Trabajo!$V:$V,Trabajo!$E:$E,Trab_Sectores_productivos!DG$1,Trabajo!$C:$C,Trab_Sectores_productivos!$C33,Trabajo!$A:$A,Trab_Sectores_productivos!$A33),2)</f>
        <v>0.13</v>
      </c>
      <c r="CS33" s="340">
        <f>ROUND(SUMIFS(Trabajo!$V:$V,Trabajo!$E:$E,Trab_Sectores_productivos!DH$1,Trabajo!$C:$C,Trab_Sectores_productivos!$C33,Trabajo!$A:$A,Trab_Sectores_productivos!$A33),2)</f>
        <v>0.38</v>
      </c>
      <c r="CT33" s="340">
        <f>ROUND(SUMIFS(Trabajo!$V:$V,Trabajo!$E:$E,Trab_Sectores_productivos!DI$1,Trabajo!$C:$C,Trab_Sectores_productivos!$C33,Trabajo!$A:$A,Trab_Sectores_productivos!$A33),2)</f>
        <v>0.56000000000000005</v>
      </c>
      <c r="CU33" s="340">
        <f>ROUND(SUMIFS(Trabajo!$V:$V,Trabajo!$E:$E,Trab_Sectores_productivos!DJ$1,Trabajo!$C:$C,Trab_Sectores_productivos!$C33,Trabajo!$A:$A,Trab_Sectores_productivos!$A33),2)</f>
        <v>0.23</v>
      </c>
      <c r="CV33" s="340">
        <f>ROUND(SUMIFS(Trabajo!$V:$V,Trabajo!$E:$E,Trab_Sectores_productivos!DK$1,Trabajo!$C:$C,Trab_Sectores_productivos!$C33,Trabajo!$A:$A,Trab_Sectores_productivos!$A33),2)</f>
        <v>0.91</v>
      </c>
      <c r="CW33" s="340">
        <f>ROUND(SUMIFS(Trabajo!$V:$V,Trabajo!$E:$E,Trab_Sectores_productivos!DL$1,Trabajo!$C:$C,Trab_Sectores_productivos!$C33,Trabajo!$A:$A,Trab_Sectores_productivos!$A33),2)</f>
        <v>1.98</v>
      </c>
      <c r="CX33" s="340">
        <f>ROUND(SUMIFS(Trabajo!$V:$V,Trabajo!$E:$E,Trab_Sectores_productivos!DM$1,Trabajo!$C:$C,Trab_Sectores_productivos!$C33,Trabajo!$A:$A,Trab_Sectores_productivos!$A33),2)</f>
        <v>8.98</v>
      </c>
      <c r="CY33" s="340">
        <f>ROUND(SUMIFS(Trabajo!$V:$V,Trabajo!$E:$E,Trab_Sectores_productivos!DN$1,Trabajo!$C:$C,Trab_Sectores_productivos!$C33,Trabajo!$A:$A,Trab_Sectores_productivos!$A33),2)</f>
        <v>0.97</v>
      </c>
      <c r="CZ33" s="340">
        <f>ROUND(SUMIFS(Trabajo!$V:$V,Trabajo!$E:$E,Trab_Sectores_productivos!DO$1,Trabajo!$C:$C,Trab_Sectores_productivos!$C33,Trabajo!$A:$A,Trab_Sectores_productivos!$A33),2)</f>
        <v>0.88</v>
      </c>
      <c r="DA33" s="340">
        <f>ROUND(SUMIFS(Trabajo!$V:$V,Trabajo!$E:$E,Trab_Sectores_productivos!DP$1,Trabajo!$C:$C,Trab_Sectores_productivos!$C33,Trabajo!$A:$A,Trab_Sectores_productivos!$A33),2)</f>
        <v>1.22</v>
      </c>
      <c r="DB33" s="340">
        <f>ROUND(SUMIFS(Trabajo!$V:$V,Trabajo!$E:$E,Trab_Sectores_productivos!DQ$1,Trabajo!$C:$C,Trab_Sectores_productivos!$C33,Trabajo!$A:$A,Trab_Sectores_productivos!$A33),2)</f>
        <v>0.42</v>
      </c>
      <c r="DC33" s="340">
        <f>ROUND(SUMIFS(Trabajo!$V:$V,Trabajo!$E:$E,Trab_Sectores_productivos!DR$1,Trabajo!$C:$C,Trab_Sectores_productivos!$C33,Trabajo!$A:$A,Trab_Sectores_productivos!$A33),2)</f>
        <v>0.81</v>
      </c>
      <c r="DD33" s="340">
        <f>ROUND(SUMIFS(Trabajo!$V:$V,Trabajo!$E:$E,Trab_Sectores_productivos!DS$1,Trabajo!$C:$C,Trab_Sectores_productivos!$C33,Trabajo!$A:$A,Trab_Sectores_productivos!$A33),2)</f>
        <v>0.15</v>
      </c>
      <c r="DE33" s="340">
        <f>ROUND(SUMIFS(Trabajo!$V:$V,Trabajo!$E:$E,Trab_Sectores_productivos!DT$1,Trabajo!$C:$C,Trab_Sectores_productivos!$C33,Trabajo!$A:$A,Trab_Sectores_productivos!$A33),2)</f>
        <v>0.15</v>
      </c>
    </row>
    <row r="34" spans="1:109">
      <c r="A34" s="137">
        <v>2015</v>
      </c>
      <c r="B34" s="137">
        <v>9</v>
      </c>
      <c r="C34" s="137" t="s">
        <v>127</v>
      </c>
      <c r="D34" s="137">
        <f>ROUND(SUMIFS(Trabajo!$W:$W,Trabajo!$E:$E,Trab_Sectores_productivos!DF$1,Trabajo!$C:$C,Trab_Sectores_productivos!$C34,Trabajo!$A:$A,Trab_Sectores_productivos!$A34),2)</f>
        <v>63.97</v>
      </c>
      <c r="E34" s="340">
        <f>ROUND(SUMIFS(Trabajo!$P:$P,Trabajo!$E:$E,Trab_Sectores_productivos!DF$1,Trabajo!$C:$C,Trab_Sectores_productivos!$C34,Trabajo!$A:$A,Trab_Sectores_productivos!$A34),2)</f>
        <v>22.54</v>
      </c>
      <c r="F34" s="340">
        <f>ROUND(SUMIFS(Trabajo!$P:$P,Trabajo!$E:$E,Trab_Sectores_productivos!DG$1,Trabajo!$C:$C,Trab_Sectores_productivos!$C34,Trabajo!$A:$A,Trab_Sectores_productivos!$A34),2)</f>
        <v>1.67</v>
      </c>
      <c r="G34" s="340">
        <f>ROUND(SUMIFS(Trabajo!$P:$P,Trabajo!$E:$E,Trab_Sectores_productivos!DH$1,Trabajo!$C:$C,Trab_Sectores_productivos!$C34,Trabajo!$A:$A,Trab_Sectores_productivos!$A34),2)</f>
        <v>4.87</v>
      </c>
      <c r="H34" s="340">
        <f>ROUND(SUMIFS(Trabajo!$P:$P,Trabajo!$E:$E,Trab_Sectores_productivos!DI$1,Trabajo!$C:$C,Trab_Sectores_productivos!$C34,Trabajo!$A:$A,Trab_Sectores_productivos!$A34),2)</f>
        <v>6.99</v>
      </c>
      <c r="I34" s="340">
        <f>ROUND(SUMIFS(Trabajo!$P:$P,Trabajo!$E:$E,Trab_Sectores_productivos!DJ$1,Trabajo!$C:$C,Trab_Sectores_productivos!$C34,Trabajo!$A:$A,Trab_Sectores_productivos!$A34),2)</f>
        <v>2.84</v>
      </c>
      <c r="J34" s="340">
        <f>ROUND(SUMIFS(Trabajo!$P:$P,Trabajo!$E:$E,Trab_Sectores_productivos!DK$1,Trabajo!$C:$C,Trab_Sectores_productivos!$C34,Trabajo!$A:$A,Trab_Sectores_productivos!$A34),2)</f>
        <v>11.12</v>
      </c>
      <c r="K34" s="340">
        <f>ROUND(SUMIFS(Trabajo!$P:$P,Trabajo!$E:$E,Trab_Sectores_productivos!DL$1,Trabajo!$C:$C,Trab_Sectores_productivos!$C34,Trabajo!$A:$A,Trab_Sectores_productivos!$A34),2)</f>
        <v>26.06</v>
      </c>
      <c r="L34" s="340">
        <f>ROUND(SUMIFS(Trabajo!$P:$P,Trabajo!$E:$E,Trab_Sectores_productivos!DM$1,Trabajo!$C:$C,Trab_Sectores_productivos!$C34,Trabajo!$A:$A,Trab_Sectores_productivos!$A34),2)</f>
        <v>113.89</v>
      </c>
      <c r="M34" s="340">
        <f>ROUND(SUMIFS(Trabajo!$P:$P,Trabajo!$E:$E,Trab_Sectores_productivos!DN$1,Trabajo!$C:$C,Trab_Sectores_productivos!$C34,Trabajo!$A:$A,Trab_Sectores_productivos!$A34),2)</f>
        <v>13.39</v>
      </c>
      <c r="N34" s="340">
        <f>ROUND(SUMIFS(Trabajo!$P:$P,Trabajo!$E:$E,Trab_Sectores_productivos!DO$1,Trabajo!$C:$C,Trab_Sectores_productivos!$C34,Trabajo!$A:$A,Trab_Sectores_productivos!$A34),2)</f>
        <v>11.74</v>
      </c>
      <c r="O34" s="340">
        <f>ROUND(SUMIFS(Trabajo!$P:$P,Trabajo!$E:$E,Trab_Sectores_productivos!DP$1,Trabajo!$C:$C,Trab_Sectores_productivos!$C34,Trabajo!$A:$A,Trab_Sectores_productivos!$A34),2)</f>
        <v>15.05</v>
      </c>
      <c r="P34" s="340">
        <f>ROUND(SUMIFS(Trabajo!$P:$P,Trabajo!$E:$E,Trab_Sectores_productivos!DQ$1,Trabajo!$C:$C,Trab_Sectores_productivos!$C34,Trabajo!$A:$A,Trab_Sectores_productivos!$A34),2)</f>
        <v>5.63</v>
      </c>
      <c r="Q34" s="340">
        <f>ROUND(SUMIFS(Trabajo!$P:$P,Trabajo!$E:$E,Trab_Sectores_productivos!DR$1,Trabajo!$C:$C,Trab_Sectores_productivos!$C34,Trabajo!$A:$A,Trab_Sectores_productivos!$A34),2)</f>
        <v>10.71</v>
      </c>
      <c r="R34" s="340">
        <f>ROUND(SUMIFS(Trabajo!$P:$P,Trabajo!$E:$E,Trab_Sectores_productivos!DS$1,Trabajo!$C:$C,Trab_Sectores_productivos!$C34,Trabajo!$A:$A,Trab_Sectores_productivos!$A34),2)</f>
        <v>2.2200000000000002</v>
      </c>
      <c r="S34" s="340">
        <f>ROUND(SUMIFS(Trabajo!$P:$P,Trabajo!$E:$E,Trab_Sectores_productivos!DT$1,Trabajo!$C:$C,Trab_Sectores_productivos!$C34,Trabajo!$A:$A,Trab_Sectores_productivos!$A34),2)</f>
        <v>2.08</v>
      </c>
      <c r="T34" s="341">
        <f>ROUND(SUMIFS(Trabajo!$Q:$Q,Trabajo!$E:$E,Trab_Sectores_productivos!DF$1,Trabajo!$C:$C,Trab_Sectores_productivos!$C34,Trabajo!$A:$A,Trab_Sectores_productivos!$A34),2)</f>
        <v>11.36</v>
      </c>
      <c r="U34" s="341">
        <f>ROUND(SUMIFS(Trabajo!$Q:$Q,Trabajo!$E:$E,Trab_Sectores_productivos!DG$1,Trabajo!$C:$C,Trab_Sectores_productivos!$C34,Trabajo!$A:$A,Trab_Sectores_productivos!$A34),2)</f>
        <v>0.84</v>
      </c>
      <c r="V34" s="341">
        <f>ROUND(SUMIFS(Trabajo!$Q:$Q,Trabajo!$E:$E,Trab_Sectores_productivos!DH$1,Trabajo!$C:$C,Trab_Sectores_productivos!$C34,Trabajo!$A:$A,Trab_Sectores_productivos!$A34),2)</f>
        <v>2.46</v>
      </c>
      <c r="W34" s="341">
        <f>ROUND(SUMIFS(Trabajo!$Q:$Q,Trabajo!$E:$E,Trab_Sectores_productivos!DI$1,Trabajo!$C:$C,Trab_Sectores_productivos!$C34,Trabajo!$A:$A,Trab_Sectores_productivos!$A34),2)</f>
        <v>3.52</v>
      </c>
      <c r="X34" s="341">
        <f>ROUND(SUMIFS(Trabajo!$Q:$Q,Trabajo!$E:$E,Trab_Sectores_productivos!DJ$1,Trabajo!$C:$C,Trab_Sectores_productivos!$C34,Trabajo!$A:$A,Trab_Sectores_productivos!$A34),2)</f>
        <v>1.43</v>
      </c>
      <c r="Y34" s="341">
        <f>ROUND(SUMIFS(Trabajo!$Q:$Q,Trabajo!$E:$E,Trab_Sectores_productivos!DK$1,Trabajo!$C:$C,Trab_Sectores_productivos!$C34,Trabajo!$A:$A,Trab_Sectores_productivos!$A34),2)</f>
        <v>5.61</v>
      </c>
      <c r="Z34" s="341">
        <f>ROUND(SUMIFS(Trabajo!$Q:$Q,Trabajo!$E:$E,Trab_Sectores_productivos!DL$1,Trabajo!$C:$C,Trab_Sectores_productivos!$C34,Trabajo!$A:$A,Trab_Sectores_productivos!$A34),2)</f>
        <v>13.14</v>
      </c>
      <c r="AA34" s="341">
        <f>ROUND(SUMIFS(Trabajo!$Q:$Q,Trabajo!$E:$E,Trab_Sectores_productivos!DM$1,Trabajo!$C:$C,Trab_Sectores_productivos!$C34,Trabajo!$A:$A,Trab_Sectores_productivos!$A34),2)</f>
        <v>57.4</v>
      </c>
      <c r="AB34" s="341">
        <f>ROUND(SUMIFS(Trabajo!$Q:$Q,Trabajo!$E:$E,Trab_Sectores_productivos!DN$1,Trabajo!$C:$C,Trab_Sectores_productivos!$C34,Trabajo!$A:$A,Trab_Sectores_productivos!$A34),2)</f>
        <v>6.75</v>
      </c>
      <c r="AC34" s="341">
        <f>ROUND(SUMIFS(Trabajo!$Q:$Q,Trabajo!$E:$E,Trab_Sectores_productivos!DO$1,Trabajo!$C:$C,Trab_Sectores_productivos!$C34,Trabajo!$A:$A,Trab_Sectores_productivos!$A34),2)</f>
        <v>5.92</v>
      </c>
      <c r="AD34" s="341">
        <f>ROUND(SUMIFS(Trabajo!$Q:$Q,Trabajo!$E:$E,Trab_Sectores_productivos!DP$1,Trabajo!$C:$C,Trab_Sectores_productivos!$C34,Trabajo!$A:$A,Trab_Sectores_productivos!$A34),2)</f>
        <v>7.58</v>
      </c>
      <c r="AE34" s="341">
        <f>ROUND(SUMIFS(Trabajo!$Q:$Q,Trabajo!$E:$E,Trab_Sectores_productivos!DQ$1,Trabajo!$C:$C,Trab_Sectores_productivos!$C34,Trabajo!$A:$A,Trab_Sectores_productivos!$A34),2)</f>
        <v>2.84</v>
      </c>
      <c r="AF34" s="341">
        <f>ROUND(SUMIFS(Trabajo!$Q:$Q,Trabajo!$E:$E,Trab_Sectores_productivos!DR$1,Trabajo!$C:$C,Trab_Sectores_productivos!$C34,Trabajo!$A:$A,Trab_Sectores_productivos!$A34),2)</f>
        <v>5.4</v>
      </c>
      <c r="AG34" s="341">
        <f>ROUND(SUMIFS(Trabajo!$Q:$Q,Trabajo!$E:$E,Trab_Sectores_productivos!DS$1,Trabajo!$C:$C,Trab_Sectores_productivos!$C34,Trabajo!$A:$A,Trab_Sectores_productivos!$A34),2)</f>
        <v>1.1200000000000001</v>
      </c>
      <c r="AH34" s="341">
        <f>ROUND(SUMIFS(Trabajo!$Q:$Q,Trabajo!$E:$E,Trab_Sectores_productivos!DT$1,Trabajo!$C:$C,Trab_Sectores_productivos!$C34,Trabajo!$A:$A,Trab_Sectores_productivos!$A34),2)</f>
        <v>1.05</v>
      </c>
      <c r="AI34" s="340">
        <f>ROUND(SUMIFS(Trabajo!$R:$R,Trabajo!$E:$E,Trab_Sectores_productivos!DF$1,Trabajo!$C:$C,Trab_Sectores_productivos!$C34,Trabajo!$A:$A,Trab_Sectores_productivos!$A34),2)</f>
        <v>8.7799999999999994</v>
      </c>
      <c r="AJ34" s="340">
        <f>ROUND(SUMIFS(Trabajo!$R:$R,Trabajo!$E:$E,Trab_Sectores_productivos!DG$1,Trabajo!$C:$C,Trab_Sectores_productivos!$C34,Trabajo!$A:$A,Trab_Sectores_productivos!$A34),2)</f>
        <v>0.65</v>
      </c>
      <c r="AK34" s="340">
        <f>ROUND(SUMIFS(Trabajo!$R:$R,Trabajo!$E:$E,Trab_Sectores_productivos!DH$1,Trabajo!$C:$C,Trab_Sectores_productivos!$C34,Trabajo!$A:$A,Trab_Sectores_productivos!$A34),2)</f>
        <v>1.9</v>
      </c>
      <c r="AL34" s="340">
        <f>ROUND(SUMIFS(Trabajo!$R:$R,Trabajo!$E:$E,Trab_Sectores_productivos!DI$1,Trabajo!$C:$C,Trab_Sectores_productivos!$C34,Trabajo!$A:$A,Trab_Sectores_productivos!$A34),2)</f>
        <v>2.72</v>
      </c>
      <c r="AM34" s="340">
        <f>ROUND(SUMIFS(Trabajo!$R:$R,Trabajo!$E:$E,Trab_Sectores_productivos!DJ$1,Trabajo!$C:$C,Trab_Sectores_productivos!$C34,Trabajo!$A:$A,Trab_Sectores_productivos!$A34),2)</f>
        <v>1.1100000000000001</v>
      </c>
      <c r="AN34" s="340">
        <f>ROUND(SUMIFS(Trabajo!$R:$R,Trabajo!$E:$E,Trab_Sectores_productivos!DK$1,Trabajo!$C:$C,Trab_Sectores_productivos!$C34,Trabajo!$A:$A,Trab_Sectores_productivos!$A34),2)</f>
        <v>4.33</v>
      </c>
      <c r="AO34" s="340">
        <f>ROUND(SUMIFS(Trabajo!$R:$R,Trabajo!$E:$E,Trab_Sectores_productivos!DL$1,Trabajo!$C:$C,Trab_Sectores_productivos!$C34,Trabajo!$A:$A,Trab_Sectores_productivos!$A34),2)</f>
        <v>10.16</v>
      </c>
      <c r="AP34" s="340">
        <f>ROUND(SUMIFS(Trabajo!$R:$R,Trabajo!$E:$E,Trab_Sectores_productivos!DM$1,Trabajo!$C:$C,Trab_Sectores_productivos!$C34,Trabajo!$A:$A,Trab_Sectores_productivos!$A34),2)</f>
        <v>44.38</v>
      </c>
      <c r="AQ34" s="340">
        <f>ROUND(SUMIFS(Trabajo!$R:$R,Trabajo!$E:$E,Trab_Sectores_productivos!DN$1,Trabajo!$C:$C,Trab_Sectores_productivos!$C34,Trabajo!$A:$A,Trab_Sectores_productivos!$A34),2)</f>
        <v>5.22</v>
      </c>
      <c r="AR34" s="340">
        <f>ROUND(SUMIFS(Trabajo!$R:$R,Trabajo!$E:$E,Trab_Sectores_productivos!DO$1,Trabajo!$C:$C,Trab_Sectores_productivos!$C34,Trabajo!$A:$A,Trab_Sectores_productivos!$A34),2)</f>
        <v>4.57</v>
      </c>
      <c r="AS34" s="340">
        <f>ROUND(SUMIFS(Trabajo!$R:$R,Trabajo!$E:$E,Trab_Sectores_productivos!DP$1,Trabajo!$C:$C,Trab_Sectores_productivos!$C34,Trabajo!$A:$A,Trab_Sectores_productivos!$A34),2)</f>
        <v>5.86</v>
      </c>
      <c r="AT34" s="340">
        <f>ROUND(SUMIFS(Trabajo!$R:$R,Trabajo!$E:$E,Trab_Sectores_productivos!DQ$1,Trabajo!$C:$C,Trab_Sectores_productivos!$C34,Trabajo!$A:$A,Trab_Sectores_productivos!$A34),2)</f>
        <v>2.19</v>
      </c>
      <c r="AU34" s="340">
        <f>ROUND(SUMIFS(Trabajo!$R:$R,Trabajo!$E:$E,Trab_Sectores_productivos!DR$1,Trabajo!$C:$C,Trab_Sectores_productivos!$C34,Trabajo!$A:$A,Trab_Sectores_productivos!$A34),2)</f>
        <v>4.17</v>
      </c>
      <c r="AV34" s="340">
        <f>ROUND(SUMIFS(Trabajo!$R:$R,Trabajo!$E:$E,Trab_Sectores_productivos!DS$1,Trabajo!$C:$C,Trab_Sectores_productivos!$C34,Trabajo!$A:$A,Trab_Sectores_productivos!$A34),2)</f>
        <v>0.87</v>
      </c>
      <c r="AW34" s="340">
        <f>ROUND(SUMIFS(Trabajo!$R:$R,Trabajo!$E:$E,Trab_Sectores_productivos!DT$1,Trabajo!$C:$C,Trab_Sectores_productivos!$C34,Trabajo!$A:$A,Trab_Sectores_productivos!$A34),2)</f>
        <v>0.81</v>
      </c>
      <c r="AX34" s="341">
        <f>ROUND(SUMIFS(Trabajo!$S:$S,Trabajo!$E:$E,Trab_Sectores_productivos!DF$1,Trabajo!$C:$C,Trab_Sectores_productivos!$C34,Trabajo!$A:$A,Trab_Sectores_productivos!$A34),2)</f>
        <v>0.53</v>
      </c>
      <c r="AY34" s="341">
        <f>ROUND(SUMIFS(Trabajo!$S:$S,Trabajo!$E:$E,Trab_Sectores_productivos!DG$1,Trabajo!$C:$C,Trab_Sectores_productivos!$C34,Trabajo!$A:$A,Trab_Sectores_productivos!$A34),2)</f>
        <v>0.04</v>
      </c>
      <c r="AZ34" s="341">
        <f>ROUND(SUMIFS(Trabajo!$S:$S,Trabajo!$E:$E,Trab_Sectores_productivos!DH$1,Trabajo!$C:$C,Trab_Sectores_productivos!$C34,Trabajo!$A:$A,Trab_Sectores_productivos!$A34),2)</f>
        <v>0.11</v>
      </c>
      <c r="BA34" s="341">
        <f>ROUND(SUMIFS(Trabajo!$S:$S,Trabajo!$E:$E,Trab_Sectores_productivos!DI$1,Trabajo!$C:$C,Trab_Sectores_productivos!$C34,Trabajo!$A:$A,Trab_Sectores_productivos!$A34),2)</f>
        <v>0.16</v>
      </c>
      <c r="BB34" s="341">
        <f>ROUND(SUMIFS(Trabajo!$S:$S,Trabajo!$E:$E,Trab_Sectores_productivos!DJ$1,Trabajo!$C:$C,Trab_Sectores_productivos!$C34,Trabajo!$A:$A,Trab_Sectores_productivos!$A34),2)</f>
        <v>7.0000000000000007E-2</v>
      </c>
      <c r="BC34" s="341">
        <f>ROUND(SUMIFS(Trabajo!$S:$S,Trabajo!$E:$E,Trab_Sectores_productivos!DK$1,Trabajo!$C:$C,Trab_Sectores_productivos!$C34,Trabajo!$A:$A,Trab_Sectores_productivos!$A34),2)</f>
        <v>0.26</v>
      </c>
      <c r="BD34" s="341">
        <f>ROUND(SUMIFS(Trabajo!$S:$S,Trabajo!$E:$E,Trab_Sectores_productivos!DL$1,Trabajo!$C:$C,Trab_Sectores_productivos!$C34,Trabajo!$A:$A,Trab_Sectores_productivos!$A34),2)</f>
        <v>0.61</v>
      </c>
      <c r="BE34" s="341">
        <f>ROUND(SUMIFS(Trabajo!$S:$S,Trabajo!$E:$E,Trab_Sectores_productivos!DM$1,Trabajo!$C:$C,Trab_Sectores_productivos!$C34,Trabajo!$A:$A,Trab_Sectores_productivos!$A34),2)</f>
        <v>2.68</v>
      </c>
      <c r="BF34" s="341">
        <f>ROUND(SUMIFS(Trabajo!$S:$S,Trabajo!$E:$E,Trab_Sectores_productivos!DN$1,Trabajo!$C:$C,Trab_Sectores_productivos!$C34,Trabajo!$A:$A,Trab_Sectores_productivos!$A34),2)</f>
        <v>0.32</v>
      </c>
      <c r="BG34" s="341">
        <f>ROUND(SUMIFS(Trabajo!$S:$S,Trabajo!$E:$E,Trab_Sectores_productivos!DO$1,Trabajo!$C:$C,Trab_Sectores_productivos!$C34,Trabajo!$A:$A,Trab_Sectores_productivos!$A34),2)</f>
        <v>0.28000000000000003</v>
      </c>
      <c r="BH34" s="341">
        <f>ROUND(SUMIFS(Trabajo!$S:$S,Trabajo!$E:$E,Trab_Sectores_productivos!DP$1,Trabajo!$C:$C,Trab_Sectores_productivos!$C34,Trabajo!$A:$A,Trab_Sectores_productivos!$A34),2)</f>
        <v>0.35</v>
      </c>
      <c r="BI34" s="341">
        <f>ROUND(SUMIFS(Trabajo!$S:$S,Trabajo!$E:$E,Trab_Sectores_productivos!DQ$1,Trabajo!$C:$C,Trab_Sectores_productivos!$C34,Trabajo!$A:$A,Trab_Sectores_productivos!$A34),2)</f>
        <v>0.13</v>
      </c>
      <c r="BJ34" s="341">
        <f>ROUND(SUMIFS(Trabajo!$S:$S,Trabajo!$E:$E,Trab_Sectores_productivos!DR$1,Trabajo!$C:$C,Trab_Sectores_productivos!$C34,Trabajo!$A:$A,Trab_Sectores_productivos!$A34),2)</f>
        <v>0.25</v>
      </c>
      <c r="BK34" s="341">
        <f>ROUND(SUMIFS(Trabajo!$S:$S,Trabajo!$E:$E,Trab_Sectores_productivos!DS$1,Trabajo!$C:$C,Trab_Sectores_productivos!$C34,Trabajo!$A:$A,Trab_Sectores_productivos!$A34),2)</f>
        <v>0.05</v>
      </c>
      <c r="BL34" s="341">
        <f>ROUND(SUMIFS(Trabajo!$S:$S,Trabajo!$E:$E,Trab_Sectores_productivos!DT$1,Trabajo!$C:$C,Trab_Sectores_productivos!$C34,Trabajo!$A:$A,Trab_Sectores_productivos!$A34),2)</f>
        <v>0.05</v>
      </c>
      <c r="BM34" s="340">
        <f>ROUND(SUMIFS(Trabajo!$T:$T,Trabajo!$E:$E,Trab_Sectores_productivos!DF$1,Trabajo!$C:$C,Trab_Sectores_productivos!$C34,Trabajo!$A:$A,Trab_Sectores_productivos!$A34),2)</f>
        <v>0.12</v>
      </c>
      <c r="BN34" s="340">
        <f>ROUND(SUMIFS(Trabajo!$T:$T,Trabajo!$E:$E,Trab_Sectores_productivos!DG$1,Trabajo!$C:$C,Trab_Sectores_productivos!$C34,Trabajo!$A:$A,Trab_Sectores_productivos!$A34),2)</f>
        <v>0.01</v>
      </c>
      <c r="BO34" s="340">
        <f>ROUND(SUMIFS(Trabajo!$T:$T,Trabajo!$E:$E,Trab_Sectores_productivos!DH$1,Trabajo!$C:$C,Trab_Sectores_productivos!$C34,Trabajo!$A:$A,Trab_Sectores_productivos!$A34),2)</f>
        <v>0.03</v>
      </c>
      <c r="BP34" s="340">
        <f>ROUND(SUMIFS(Trabajo!$T:$T,Trabajo!$E:$E,Trab_Sectores_productivos!DI$1,Trabajo!$C:$C,Trab_Sectores_productivos!$C34,Trabajo!$A:$A,Trab_Sectores_productivos!$A34),2)</f>
        <v>0.04</v>
      </c>
      <c r="BQ34" s="340">
        <f>ROUND(SUMIFS(Trabajo!$T:$T,Trabajo!$E:$E,Trab_Sectores_productivos!DJ$1,Trabajo!$C:$C,Trab_Sectores_productivos!$C34,Trabajo!$A:$A,Trab_Sectores_productivos!$A34),2)</f>
        <v>0.02</v>
      </c>
      <c r="BR34" s="340">
        <f>ROUND(SUMIFS(Trabajo!$T:$T,Trabajo!$E:$E,Trab_Sectores_productivos!DK$1,Trabajo!$C:$C,Trab_Sectores_productivos!$C34,Trabajo!$A:$A,Trab_Sectores_productivos!$A34),2)</f>
        <v>0.06</v>
      </c>
      <c r="BS34" s="340">
        <f>ROUND(SUMIFS(Trabajo!$T:$T,Trabajo!$E:$E,Trab_Sectores_productivos!DL$1,Trabajo!$C:$C,Trab_Sectores_productivos!$C34,Trabajo!$A:$A,Trab_Sectores_productivos!$A34),2)</f>
        <v>0.14000000000000001</v>
      </c>
      <c r="BT34" s="340">
        <f>ROUND(SUMIFS(Trabajo!$T:$T,Trabajo!$E:$E,Trab_Sectores_productivos!DM$1,Trabajo!$C:$C,Trab_Sectores_productivos!$C34,Trabajo!$A:$A,Trab_Sectores_productivos!$A34),2)</f>
        <v>0.62</v>
      </c>
      <c r="BU34" s="340">
        <f>ROUND(SUMIFS(Trabajo!$T:$T,Trabajo!$E:$E,Trab_Sectores_productivos!DN$1,Trabajo!$C:$C,Trab_Sectores_productivos!$C34,Trabajo!$A:$A,Trab_Sectores_productivos!$A34),2)</f>
        <v>7.0000000000000007E-2</v>
      </c>
      <c r="BV34" s="340">
        <f>ROUND(SUMIFS(Trabajo!$T:$T,Trabajo!$E:$E,Trab_Sectores_productivos!DO$1,Trabajo!$C:$C,Trab_Sectores_productivos!$C34,Trabajo!$A:$A,Trab_Sectores_productivos!$A34),2)</f>
        <v>0.06</v>
      </c>
      <c r="BW34" s="340">
        <f>ROUND(SUMIFS(Trabajo!$T:$T,Trabajo!$E:$E,Trab_Sectores_productivos!DP$1,Trabajo!$C:$C,Trab_Sectores_productivos!$C34,Trabajo!$A:$A,Trab_Sectores_productivos!$A34),2)</f>
        <v>0.08</v>
      </c>
      <c r="BX34" s="340">
        <f>ROUND(SUMIFS(Trabajo!$T:$T,Trabajo!$E:$E,Trab_Sectores_productivos!DQ$1,Trabajo!$C:$C,Trab_Sectores_productivos!$C34,Trabajo!$A:$A,Trab_Sectores_productivos!$A34),2)</f>
        <v>0.03</v>
      </c>
      <c r="BY34" s="340">
        <f>ROUND(SUMIFS(Trabajo!$T:$T,Trabajo!$E:$E,Trab_Sectores_productivos!DR$1,Trabajo!$C:$C,Trab_Sectores_productivos!$C34,Trabajo!$A:$A,Trab_Sectores_productivos!$A34),2)</f>
        <v>0.06</v>
      </c>
      <c r="BZ34" s="340">
        <f>ROUND(SUMIFS(Trabajo!$T:$T,Trabajo!$E:$E,Trab_Sectores_productivos!DS$1,Trabajo!$C:$C,Trab_Sectores_productivos!$C34,Trabajo!$A:$A,Trab_Sectores_productivos!$A34),2)</f>
        <v>0.01</v>
      </c>
      <c r="CA34" s="340">
        <f>ROUND(SUMIFS(Trabajo!$T:$T,Trabajo!$E:$E,Trab_Sectores_productivos!DT$1,Trabajo!$C:$C,Trab_Sectores_productivos!$C34,Trabajo!$A:$A,Trab_Sectores_productivos!$A34),2)</f>
        <v>0.01</v>
      </c>
      <c r="CB34" s="341">
        <f>ROUND(SUMIFS(Trabajo!$U:$U,Trabajo!$E:$E,Trab_Sectores_productivos!DF$1,Trabajo!$C:$C,Trab_Sectores_productivos!$C34,Trabajo!$A:$A,Trab_Sectores_productivos!$A34),2)</f>
        <v>18.86</v>
      </c>
      <c r="CC34" s="341">
        <f>ROUND(SUMIFS(Trabajo!$U:$U,Trabajo!$E:$E,Trab_Sectores_productivos!DG$1,Trabajo!$C:$C,Trab_Sectores_productivos!$C34,Trabajo!$A:$A,Trab_Sectores_productivos!$A34),2)</f>
        <v>1.4</v>
      </c>
      <c r="CD34" s="341">
        <f>ROUND(SUMIFS(Trabajo!$U:$U,Trabajo!$E:$E,Trab_Sectores_productivos!DH$1,Trabajo!$C:$C,Trab_Sectores_productivos!$C34,Trabajo!$A:$A,Trab_Sectores_productivos!$A34),2)</f>
        <v>4.08</v>
      </c>
      <c r="CE34" s="341">
        <f>ROUND(SUMIFS(Trabajo!$U:$U,Trabajo!$E:$E,Trab_Sectores_productivos!DI$1,Trabajo!$C:$C,Trab_Sectores_productivos!$C34,Trabajo!$A:$A,Trab_Sectores_productivos!$A34),2)</f>
        <v>5.84</v>
      </c>
      <c r="CF34" s="341">
        <f>ROUND(SUMIFS(Trabajo!$U:$U,Trabajo!$E:$E,Trab_Sectores_productivos!DJ$1,Trabajo!$C:$C,Trab_Sectores_productivos!$C34,Trabajo!$A:$A,Trab_Sectores_productivos!$A34),2)</f>
        <v>2.37</v>
      </c>
      <c r="CG34" s="341">
        <f>ROUND(SUMIFS(Trabajo!$U:$U,Trabajo!$E:$E,Trab_Sectores_productivos!DK$1,Trabajo!$C:$C,Trab_Sectores_productivos!$C34,Trabajo!$A:$A,Trab_Sectores_productivos!$A34),2)</f>
        <v>9.3000000000000007</v>
      </c>
      <c r="CH34" s="341">
        <f>ROUND(SUMIFS(Trabajo!$U:$U,Trabajo!$E:$E,Trab_Sectores_productivos!DL$1,Trabajo!$C:$C,Trab_Sectores_productivos!$C34,Trabajo!$A:$A,Trab_Sectores_productivos!$A34),2)</f>
        <v>21.8</v>
      </c>
      <c r="CI34" s="341">
        <f>ROUND(SUMIFS(Trabajo!$U:$U,Trabajo!$E:$E,Trab_Sectores_productivos!DM$1,Trabajo!$C:$C,Trab_Sectores_productivos!$C34,Trabajo!$A:$A,Trab_Sectores_productivos!$A34),2)</f>
        <v>95.27</v>
      </c>
      <c r="CJ34" s="341">
        <f>ROUND(SUMIFS(Trabajo!$U:$U,Trabajo!$E:$E,Trab_Sectores_productivos!DN$1,Trabajo!$C:$C,Trab_Sectores_productivos!$C34,Trabajo!$A:$A,Trab_Sectores_productivos!$A34),2)</f>
        <v>11.2</v>
      </c>
      <c r="CK34" s="341">
        <f>ROUND(SUMIFS(Trabajo!$U:$U,Trabajo!$E:$E,Trab_Sectores_productivos!DO$1,Trabajo!$C:$C,Trab_Sectores_productivos!$C34,Trabajo!$A:$A,Trab_Sectores_productivos!$A34),2)</f>
        <v>9.82</v>
      </c>
      <c r="CL34" s="341">
        <f>ROUND(SUMIFS(Trabajo!$U:$U,Trabajo!$E:$E,Trab_Sectores_productivos!DP$1,Trabajo!$C:$C,Trab_Sectores_productivos!$C34,Trabajo!$A:$A,Trab_Sectores_productivos!$A34),2)</f>
        <v>12.59</v>
      </c>
      <c r="CM34" s="341">
        <f>ROUND(SUMIFS(Trabajo!$U:$U,Trabajo!$E:$E,Trab_Sectores_productivos!DQ$1,Trabajo!$C:$C,Trab_Sectores_productivos!$C34,Trabajo!$A:$A,Trab_Sectores_productivos!$A34),2)</f>
        <v>4.71</v>
      </c>
      <c r="CN34" s="341">
        <f>ROUND(SUMIFS(Trabajo!$U:$U,Trabajo!$E:$E,Trab_Sectores_productivos!DR$1,Trabajo!$C:$C,Trab_Sectores_productivos!$C34,Trabajo!$A:$A,Trab_Sectores_productivos!$A34),2)</f>
        <v>8.9600000000000009</v>
      </c>
      <c r="CO34" s="341">
        <f>ROUND(SUMIFS(Trabajo!$U:$U,Trabajo!$E:$E,Trab_Sectores_productivos!DS$1,Trabajo!$C:$C,Trab_Sectores_productivos!$C34,Trabajo!$A:$A,Trab_Sectores_productivos!$A34),2)</f>
        <v>1.86</v>
      </c>
      <c r="CP34" s="341">
        <f>ROUND(SUMIFS(Trabajo!$U:$U,Trabajo!$E:$E,Trab_Sectores_productivos!DT$1,Trabajo!$C:$C,Trab_Sectores_productivos!$C34,Trabajo!$A:$A,Trab_Sectores_productivos!$A34),2)</f>
        <v>1.74</v>
      </c>
      <c r="CQ34" s="340">
        <f>ROUND(SUMIFS(Trabajo!$V:$V,Trabajo!$E:$E,Trab_Sectores_productivos!DF$1,Trabajo!$C:$C,Trab_Sectores_productivos!$C34,Trabajo!$A:$A,Trab_Sectores_productivos!$A34),2)</f>
        <v>1.78</v>
      </c>
      <c r="CR34" s="340">
        <f>ROUND(SUMIFS(Trabajo!$V:$V,Trabajo!$E:$E,Trab_Sectores_productivos!DG$1,Trabajo!$C:$C,Trab_Sectores_productivos!$C34,Trabajo!$A:$A,Trab_Sectores_productivos!$A34),2)</f>
        <v>0.13</v>
      </c>
      <c r="CS34" s="340">
        <f>ROUND(SUMIFS(Trabajo!$V:$V,Trabajo!$E:$E,Trab_Sectores_productivos!DH$1,Trabajo!$C:$C,Trab_Sectores_productivos!$C34,Trabajo!$A:$A,Trab_Sectores_productivos!$A34),2)</f>
        <v>0.38</v>
      </c>
      <c r="CT34" s="340">
        <f>ROUND(SUMIFS(Trabajo!$V:$V,Trabajo!$E:$E,Trab_Sectores_productivos!DI$1,Trabajo!$C:$C,Trab_Sectores_productivos!$C34,Trabajo!$A:$A,Trab_Sectores_productivos!$A34),2)</f>
        <v>0.55000000000000004</v>
      </c>
      <c r="CU34" s="340">
        <f>ROUND(SUMIFS(Trabajo!$V:$V,Trabajo!$E:$E,Trab_Sectores_productivos!DJ$1,Trabajo!$C:$C,Trab_Sectores_productivos!$C34,Trabajo!$A:$A,Trab_Sectores_productivos!$A34),2)</f>
        <v>0.22</v>
      </c>
      <c r="CV34" s="340">
        <f>ROUND(SUMIFS(Trabajo!$V:$V,Trabajo!$E:$E,Trab_Sectores_productivos!DK$1,Trabajo!$C:$C,Trab_Sectores_productivos!$C34,Trabajo!$A:$A,Trab_Sectores_productivos!$A34),2)</f>
        <v>0.88</v>
      </c>
      <c r="CW34" s="340">
        <f>ROUND(SUMIFS(Trabajo!$V:$V,Trabajo!$E:$E,Trab_Sectores_productivos!DL$1,Trabajo!$C:$C,Trab_Sectores_productivos!$C34,Trabajo!$A:$A,Trab_Sectores_productivos!$A34),2)</f>
        <v>2.0499999999999998</v>
      </c>
      <c r="CX34" s="340">
        <f>ROUND(SUMIFS(Trabajo!$V:$V,Trabajo!$E:$E,Trab_Sectores_productivos!DM$1,Trabajo!$C:$C,Trab_Sectores_productivos!$C34,Trabajo!$A:$A,Trab_Sectores_productivos!$A34),2)</f>
        <v>8.9700000000000006</v>
      </c>
      <c r="CY34" s="340">
        <f>ROUND(SUMIFS(Trabajo!$V:$V,Trabajo!$E:$E,Trab_Sectores_productivos!DN$1,Trabajo!$C:$C,Trab_Sectores_productivos!$C34,Trabajo!$A:$A,Trab_Sectores_productivos!$A34),2)</f>
        <v>1.05</v>
      </c>
      <c r="CZ34" s="340">
        <f>ROUND(SUMIFS(Trabajo!$V:$V,Trabajo!$E:$E,Trab_Sectores_productivos!DO$1,Trabajo!$C:$C,Trab_Sectores_productivos!$C34,Trabajo!$A:$A,Trab_Sectores_productivos!$A34),2)</f>
        <v>0.92</v>
      </c>
      <c r="DA34" s="340">
        <f>ROUND(SUMIFS(Trabajo!$V:$V,Trabajo!$E:$E,Trab_Sectores_productivos!DP$1,Trabajo!$C:$C,Trab_Sectores_productivos!$C34,Trabajo!$A:$A,Trab_Sectores_productivos!$A34),2)</f>
        <v>1.19</v>
      </c>
      <c r="DB34" s="340">
        <f>ROUND(SUMIFS(Trabajo!$V:$V,Trabajo!$E:$E,Trab_Sectores_productivos!DQ$1,Trabajo!$C:$C,Trab_Sectores_productivos!$C34,Trabajo!$A:$A,Trab_Sectores_productivos!$A34),2)</f>
        <v>0.44</v>
      </c>
      <c r="DC34" s="340">
        <f>ROUND(SUMIFS(Trabajo!$V:$V,Trabajo!$E:$E,Trab_Sectores_productivos!DR$1,Trabajo!$C:$C,Trab_Sectores_productivos!$C34,Trabajo!$A:$A,Trab_Sectores_productivos!$A34),2)</f>
        <v>0.84</v>
      </c>
      <c r="DD34" s="340">
        <f>ROUND(SUMIFS(Trabajo!$V:$V,Trabajo!$E:$E,Trab_Sectores_productivos!DS$1,Trabajo!$C:$C,Trab_Sectores_productivos!$C34,Trabajo!$A:$A,Trab_Sectores_productivos!$A34),2)</f>
        <v>0.18</v>
      </c>
      <c r="DE34" s="340">
        <f>ROUND(SUMIFS(Trabajo!$V:$V,Trabajo!$E:$E,Trab_Sectores_productivos!DT$1,Trabajo!$C:$C,Trab_Sectores_productivos!$C34,Trabajo!$A:$A,Trab_Sectores_productivos!$A34),2)</f>
        <v>0.16</v>
      </c>
    </row>
    <row r="35" spans="1:109">
      <c r="A35" s="137">
        <v>2015</v>
      </c>
      <c r="B35" s="137">
        <v>10</v>
      </c>
      <c r="C35" s="137" t="s">
        <v>128</v>
      </c>
      <c r="D35" s="137">
        <f>ROUND(SUMIFS(Trabajo!$W:$W,Trabajo!$E:$E,Trab_Sectores_productivos!DF$1,Trabajo!$C:$C,Trab_Sectores_productivos!$C35,Trabajo!$A:$A,Trab_Sectores_productivos!$A35),2)</f>
        <v>66.28</v>
      </c>
      <c r="E35" s="340">
        <f>ROUND(SUMIFS(Trabajo!$P:$P,Trabajo!$E:$E,Trab_Sectores_productivos!DF$1,Trabajo!$C:$C,Trab_Sectores_productivos!$C35,Trabajo!$A:$A,Trab_Sectores_productivos!$A35),2)</f>
        <v>23.35</v>
      </c>
      <c r="F35" s="340">
        <f>ROUND(SUMIFS(Trabajo!$P:$P,Trabajo!$E:$E,Trab_Sectores_productivos!DG$1,Trabajo!$C:$C,Trab_Sectores_productivos!$C35,Trabajo!$A:$A,Trab_Sectores_productivos!$A35),2)</f>
        <v>1.57</v>
      </c>
      <c r="G35" s="340">
        <f>ROUND(SUMIFS(Trabajo!$P:$P,Trabajo!$E:$E,Trab_Sectores_productivos!DH$1,Trabajo!$C:$C,Trab_Sectores_productivos!$C35,Trabajo!$A:$A,Trab_Sectores_productivos!$A35),2)</f>
        <v>5.59</v>
      </c>
      <c r="H35" s="340">
        <f>ROUND(SUMIFS(Trabajo!$P:$P,Trabajo!$E:$E,Trab_Sectores_productivos!DI$1,Trabajo!$C:$C,Trab_Sectores_productivos!$C35,Trabajo!$A:$A,Trab_Sectores_productivos!$A35),2)</f>
        <v>6.8</v>
      </c>
      <c r="I35" s="340">
        <f>ROUND(SUMIFS(Trabajo!$P:$P,Trabajo!$E:$E,Trab_Sectores_productivos!DJ$1,Trabajo!$C:$C,Trab_Sectores_productivos!$C35,Trabajo!$A:$A,Trab_Sectores_productivos!$A35),2)</f>
        <v>2.4</v>
      </c>
      <c r="J35" s="340">
        <f>ROUND(SUMIFS(Trabajo!$P:$P,Trabajo!$E:$E,Trab_Sectores_productivos!DK$1,Trabajo!$C:$C,Trab_Sectores_productivos!$C35,Trabajo!$A:$A,Trab_Sectores_productivos!$A35),2)</f>
        <v>11.37</v>
      </c>
      <c r="K35" s="340">
        <f>ROUND(SUMIFS(Trabajo!$P:$P,Trabajo!$E:$E,Trab_Sectores_productivos!DL$1,Trabajo!$C:$C,Trab_Sectores_productivos!$C35,Trabajo!$A:$A,Trab_Sectores_productivos!$A35),2)</f>
        <v>25.54</v>
      </c>
      <c r="L35" s="340">
        <f>ROUND(SUMIFS(Trabajo!$P:$P,Trabajo!$E:$E,Trab_Sectores_productivos!DM$1,Trabajo!$C:$C,Trab_Sectores_productivos!$C35,Trabajo!$A:$A,Trab_Sectores_productivos!$A35),2)</f>
        <v>111.33</v>
      </c>
      <c r="M35" s="340">
        <f>ROUND(SUMIFS(Trabajo!$P:$P,Trabajo!$E:$E,Trab_Sectores_productivos!DN$1,Trabajo!$C:$C,Trab_Sectores_productivos!$C35,Trabajo!$A:$A,Trab_Sectores_productivos!$A35),2)</f>
        <v>12.83</v>
      </c>
      <c r="N35" s="340">
        <f>ROUND(SUMIFS(Trabajo!$P:$P,Trabajo!$E:$E,Trab_Sectores_productivos!DO$1,Trabajo!$C:$C,Trab_Sectores_productivos!$C35,Trabajo!$A:$A,Trab_Sectores_productivos!$A35),2)</f>
        <v>12.45</v>
      </c>
      <c r="O35" s="340">
        <f>ROUND(SUMIFS(Trabajo!$P:$P,Trabajo!$E:$E,Trab_Sectores_productivos!DP$1,Trabajo!$C:$C,Trab_Sectores_productivos!$C35,Trabajo!$A:$A,Trab_Sectores_productivos!$A35),2)</f>
        <v>15.7</v>
      </c>
      <c r="P35" s="340">
        <f>ROUND(SUMIFS(Trabajo!$P:$P,Trabajo!$E:$E,Trab_Sectores_productivos!DQ$1,Trabajo!$C:$C,Trab_Sectores_productivos!$C35,Trabajo!$A:$A,Trab_Sectores_productivos!$A35),2)</f>
        <v>5.6</v>
      </c>
      <c r="Q35" s="340">
        <f>ROUND(SUMIFS(Trabajo!$P:$P,Trabajo!$E:$E,Trab_Sectores_productivos!DR$1,Trabajo!$C:$C,Trab_Sectores_productivos!$C35,Trabajo!$A:$A,Trab_Sectores_productivos!$A35),2)</f>
        <v>11.72</v>
      </c>
      <c r="R35" s="340">
        <f>ROUND(SUMIFS(Trabajo!$P:$P,Trabajo!$E:$E,Trab_Sectores_productivos!DS$1,Trabajo!$C:$C,Trab_Sectores_productivos!$C35,Trabajo!$A:$A,Trab_Sectores_productivos!$A35),2)</f>
        <v>2.21</v>
      </c>
      <c r="S35" s="340">
        <f>ROUND(SUMIFS(Trabajo!$P:$P,Trabajo!$E:$E,Trab_Sectores_productivos!DT$1,Trabajo!$C:$C,Trab_Sectores_productivos!$C35,Trabajo!$A:$A,Trab_Sectores_productivos!$A35),2)</f>
        <v>2.1800000000000002</v>
      </c>
      <c r="T35" s="341">
        <f>ROUND(SUMIFS(Trabajo!$Q:$Q,Trabajo!$E:$E,Trab_Sectores_productivos!DF$1,Trabajo!$C:$C,Trab_Sectores_productivos!$C35,Trabajo!$A:$A,Trab_Sectores_productivos!$A35),2)</f>
        <v>11.77</v>
      </c>
      <c r="U35" s="341">
        <f>ROUND(SUMIFS(Trabajo!$Q:$Q,Trabajo!$E:$E,Trab_Sectores_productivos!DG$1,Trabajo!$C:$C,Trab_Sectores_productivos!$C35,Trabajo!$A:$A,Trab_Sectores_productivos!$A35),2)</f>
        <v>0.79</v>
      </c>
      <c r="V35" s="341">
        <f>ROUND(SUMIFS(Trabajo!$Q:$Q,Trabajo!$E:$E,Trab_Sectores_productivos!DH$1,Trabajo!$C:$C,Trab_Sectores_productivos!$C35,Trabajo!$A:$A,Trab_Sectores_productivos!$A35),2)</f>
        <v>2.82</v>
      </c>
      <c r="W35" s="341">
        <f>ROUND(SUMIFS(Trabajo!$Q:$Q,Trabajo!$E:$E,Trab_Sectores_productivos!DI$1,Trabajo!$C:$C,Trab_Sectores_productivos!$C35,Trabajo!$A:$A,Trab_Sectores_productivos!$A35),2)</f>
        <v>3.43</v>
      </c>
      <c r="X35" s="341">
        <f>ROUND(SUMIFS(Trabajo!$Q:$Q,Trabajo!$E:$E,Trab_Sectores_productivos!DJ$1,Trabajo!$C:$C,Trab_Sectores_productivos!$C35,Trabajo!$A:$A,Trab_Sectores_productivos!$A35),2)</f>
        <v>1.21</v>
      </c>
      <c r="Y35" s="341">
        <f>ROUND(SUMIFS(Trabajo!$Q:$Q,Trabajo!$E:$E,Trab_Sectores_productivos!DK$1,Trabajo!$C:$C,Trab_Sectores_productivos!$C35,Trabajo!$A:$A,Trab_Sectores_productivos!$A35),2)</f>
        <v>5.73</v>
      </c>
      <c r="Z35" s="341">
        <f>ROUND(SUMIFS(Trabajo!$Q:$Q,Trabajo!$E:$E,Trab_Sectores_productivos!DL$1,Trabajo!$C:$C,Trab_Sectores_productivos!$C35,Trabajo!$A:$A,Trab_Sectores_productivos!$A35),2)</f>
        <v>12.87</v>
      </c>
      <c r="AA35" s="341">
        <f>ROUND(SUMIFS(Trabajo!$Q:$Q,Trabajo!$E:$E,Trab_Sectores_productivos!DM$1,Trabajo!$C:$C,Trab_Sectores_productivos!$C35,Trabajo!$A:$A,Trab_Sectores_productivos!$A35),2)</f>
        <v>56.11</v>
      </c>
      <c r="AB35" s="341">
        <f>ROUND(SUMIFS(Trabajo!$Q:$Q,Trabajo!$E:$E,Trab_Sectores_productivos!DN$1,Trabajo!$C:$C,Trab_Sectores_productivos!$C35,Trabajo!$A:$A,Trab_Sectores_productivos!$A35),2)</f>
        <v>6.47</v>
      </c>
      <c r="AC35" s="341">
        <f>ROUND(SUMIFS(Trabajo!$Q:$Q,Trabajo!$E:$E,Trab_Sectores_productivos!DO$1,Trabajo!$C:$C,Trab_Sectores_productivos!$C35,Trabajo!$A:$A,Trab_Sectores_productivos!$A35),2)</f>
        <v>6.27</v>
      </c>
      <c r="AD35" s="341">
        <f>ROUND(SUMIFS(Trabajo!$Q:$Q,Trabajo!$E:$E,Trab_Sectores_productivos!DP$1,Trabajo!$C:$C,Trab_Sectores_productivos!$C35,Trabajo!$A:$A,Trab_Sectores_productivos!$A35),2)</f>
        <v>7.91</v>
      </c>
      <c r="AE35" s="341">
        <f>ROUND(SUMIFS(Trabajo!$Q:$Q,Trabajo!$E:$E,Trab_Sectores_productivos!DQ$1,Trabajo!$C:$C,Trab_Sectores_productivos!$C35,Trabajo!$A:$A,Trab_Sectores_productivos!$A35),2)</f>
        <v>2.82</v>
      </c>
      <c r="AF35" s="341">
        <f>ROUND(SUMIFS(Trabajo!$Q:$Q,Trabajo!$E:$E,Trab_Sectores_productivos!DR$1,Trabajo!$C:$C,Trab_Sectores_productivos!$C35,Trabajo!$A:$A,Trab_Sectores_productivos!$A35),2)</f>
        <v>5.9</v>
      </c>
      <c r="AG35" s="341">
        <f>ROUND(SUMIFS(Trabajo!$Q:$Q,Trabajo!$E:$E,Trab_Sectores_productivos!DS$1,Trabajo!$C:$C,Trab_Sectores_productivos!$C35,Trabajo!$A:$A,Trab_Sectores_productivos!$A35),2)</f>
        <v>1.1100000000000001</v>
      </c>
      <c r="AH35" s="341">
        <f>ROUND(SUMIFS(Trabajo!$Q:$Q,Trabajo!$E:$E,Trab_Sectores_productivos!DT$1,Trabajo!$C:$C,Trab_Sectores_productivos!$C35,Trabajo!$A:$A,Trab_Sectores_productivos!$A35),2)</f>
        <v>1.1000000000000001</v>
      </c>
      <c r="AI35" s="340">
        <f>ROUND(SUMIFS(Trabajo!$R:$R,Trabajo!$E:$E,Trab_Sectores_productivos!DF$1,Trabajo!$C:$C,Trab_Sectores_productivos!$C35,Trabajo!$A:$A,Trab_Sectores_productivos!$A35),2)</f>
        <v>9.1</v>
      </c>
      <c r="AJ35" s="340">
        <f>ROUND(SUMIFS(Trabajo!$R:$R,Trabajo!$E:$E,Trab_Sectores_productivos!DG$1,Trabajo!$C:$C,Trab_Sectores_productivos!$C35,Trabajo!$A:$A,Trab_Sectores_productivos!$A35),2)</f>
        <v>0.61</v>
      </c>
      <c r="AK35" s="340">
        <f>ROUND(SUMIFS(Trabajo!$R:$R,Trabajo!$E:$E,Trab_Sectores_productivos!DH$1,Trabajo!$C:$C,Trab_Sectores_productivos!$C35,Trabajo!$A:$A,Trab_Sectores_productivos!$A35),2)</f>
        <v>2.1800000000000002</v>
      </c>
      <c r="AL35" s="340">
        <f>ROUND(SUMIFS(Trabajo!$R:$R,Trabajo!$E:$E,Trab_Sectores_productivos!DI$1,Trabajo!$C:$C,Trab_Sectores_productivos!$C35,Trabajo!$A:$A,Trab_Sectores_productivos!$A35),2)</f>
        <v>2.65</v>
      </c>
      <c r="AM35" s="340">
        <f>ROUND(SUMIFS(Trabajo!$R:$R,Trabajo!$E:$E,Trab_Sectores_productivos!DJ$1,Trabajo!$C:$C,Trab_Sectores_productivos!$C35,Trabajo!$A:$A,Trab_Sectores_productivos!$A35),2)</f>
        <v>0.94</v>
      </c>
      <c r="AN35" s="340">
        <f>ROUND(SUMIFS(Trabajo!$R:$R,Trabajo!$E:$E,Trab_Sectores_productivos!DK$1,Trabajo!$C:$C,Trab_Sectores_productivos!$C35,Trabajo!$A:$A,Trab_Sectores_productivos!$A35),2)</f>
        <v>4.43</v>
      </c>
      <c r="AO35" s="340">
        <f>ROUND(SUMIFS(Trabajo!$R:$R,Trabajo!$E:$E,Trab_Sectores_productivos!DL$1,Trabajo!$C:$C,Trab_Sectores_productivos!$C35,Trabajo!$A:$A,Trab_Sectores_productivos!$A35),2)</f>
        <v>9.9499999999999993</v>
      </c>
      <c r="AP35" s="340">
        <f>ROUND(SUMIFS(Trabajo!$R:$R,Trabajo!$E:$E,Trab_Sectores_productivos!DM$1,Trabajo!$C:$C,Trab_Sectores_productivos!$C35,Trabajo!$A:$A,Trab_Sectores_productivos!$A35),2)</f>
        <v>43.38</v>
      </c>
      <c r="AQ35" s="340">
        <f>ROUND(SUMIFS(Trabajo!$R:$R,Trabajo!$E:$E,Trab_Sectores_productivos!DN$1,Trabajo!$C:$C,Trab_Sectores_productivos!$C35,Trabajo!$A:$A,Trab_Sectores_productivos!$A35),2)</f>
        <v>5</v>
      </c>
      <c r="AR35" s="340">
        <f>ROUND(SUMIFS(Trabajo!$R:$R,Trabajo!$E:$E,Trab_Sectores_productivos!DO$1,Trabajo!$C:$C,Trab_Sectores_productivos!$C35,Trabajo!$A:$A,Trab_Sectores_productivos!$A35),2)</f>
        <v>4.8499999999999996</v>
      </c>
      <c r="AS35" s="340">
        <f>ROUND(SUMIFS(Trabajo!$R:$R,Trabajo!$E:$E,Trab_Sectores_productivos!DP$1,Trabajo!$C:$C,Trab_Sectores_productivos!$C35,Trabajo!$A:$A,Trab_Sectores_productivos!$A35),2)</f>
        <v>6.12</v>
      </c>
      <c r="AT35" s="340">
        <f>ROUND(SUMIFS(Trabajo!$R:$R,Trabajo!$E:$E,Trab_Sectores_productivos!DQ$1,Trabajo!$C:$C,Trab_Sectores_productivos!$C35,Trabajo!$A:$A,Trab_Sectores_productivos!$A35),2)</f>
        <v>2.1800000000000002</v>
      </c>
      <c r="AU35" s="340">
        <f>ROUND(SUMIFS(Trabajo!$R:$R,Trabajo!$E:$E,Trab_Sectores_productivos!DR$1,Trabajo!$C:$C,Trab_Sectores_productivos!$C35,Trabajo!$A:$A,Trab_Sectores_productivos!$A35),2)</f>
        <v>4.57</v>
      </c>
      <c r="AV35" s="340">
        <f>ROUND(SUMIFS(Trabajo!$R:$R,Trabajo!$E:$E,Trab_Sectores_productivos!DS$1,Trabajo!$C:$C,Trab_Sectores_productivos!$C35,Trabajo!$A:$A,Trab_Sectores_productivos!$A35),2)</f>
        <v>0.86</v>
      </c>
      <c r="AW35" s="340">
        <f>ROUND(SUMIFS(Trabajo!$R:$R,Trabajo!$E:$E,Trab_Sectores_productivos!DT$1,Trabajo!$C:$C,Trab_Sectores_productivos!$C35,Trabajo!$A:$A,Trab_Sectores_productivos!$A35),2)</f>
        <v>0.85</v>
      </c>
      <c r="AX35" s="341">
        <f>ROUND(SUMIFS(Trabajo!$S:$S,Trabajo!$E:$E,Trab_Sectores_productivos!DF$1,Trabajo!$C:$C,Trab_Sectores_productivos!$C35,Trabajo!$A:$A,Trab_Sectores_productivos!$A35),2)</f>
        <v>0.55000000000000004</v>
      </c>
      <c r="AY35" s="341">
        <f>ROUND(SUMIFS(Trabajo!$S:$S,Trabajo!$E:$E,Trab_Sectores_productivos!DG$1,Trabajo!$C:$C,Trab_Sectores_productivos!$C35,Trabajo!$A:$A,Trab_Sectores_productivos!$A35),2)</f>
        <v>0.04</v>
      </c>
      <c r="AZ35" s="341">
        <f>ROUND(SUMIFS(Trabajo!$S:$S,Trabajo!$E:$E,Trab_Sectores_productivos!DH$1,Trabajo!$C:$C,Trab_Sectores_productivos!$C35,Trabajo!$A:$A,Trab_Sectores_productivos!$A35),2)</f>
        <v>0.13</v>
      </c>
      <c r="BA35" s="341">
        <f>ROUND(SUMIFS(Trabajo!$S:$S,Trabajo!$E:$E,Trab_Sectores_productivos!DI$1,Trabajo!$C:$C,Trab_Sectores_productivos!$C35,Trabajo!$A:$A,Trab_Sectores_productivos!$A35),2)</f>
        <v>0.16</v>
      </c>
      <c r="BB35" s="341">
        <f>ROUND(SUMIFS(Trabajo!$S:$S,Trabajo!$E:$E,Trab_Sectores_productivos!DJ$1,Trabajo!$C:$C,Trab_Sectores_productivos!$C35,Trabajo!$A:$A,Trab_Sectores_productivos!$A35),2)</f>
        <v>0.06</v>
      </c>
      <c r="BC35" s="341">
        <f>ROUND(SUMIFS(Trabajo!$S:$S,Trabajo!$E:$E,Trab_Sectores_productivos!DK$1,Trabajo!$C:$C,Trab_Sectores_productivos!$C35,Trabajo!$A:$A,Trab_Sectores_productivos!$A35),2)</f>
        <v>0.27</v>
      </c>
      <c r="BD35" s="341">
        <f>ROUND(SUMIFS(Trabajo!$S:$S,Trabajo!$E:$E,Trab_Sectores_productivos!DL$1,Trabajo!$C:$C,Trab_Sectores_productivos!$C35,Trabajo!$A:$A,Trab_Sectores_productivos!$A35),2)</f>
        <v>0.6</v>
      </c>
      <c r="BE35" s="341">
        <f>ROUND(SUMIFS(Trabajo!$S:$S,Trabajo!$E:$E,Trab_Sectores_productivos!DM$1,Trabajo!$C:$C,Trab_Sectores_productivos!$C35,Trabajo!$A:$A,Trab_Sectores_productivos!$A35),2)</f>
        <v>2.62</v>
      </c>
      <c r="BF35" s="341">
        <f>ROUND(SUMIFS(Trabajo!$S:$S,Trabajo!$E:$E,Trab_Sectores_productivos!DN$1,Trabajo!$C:$C,Trab_Sectores_productivos!$C35,Trabajo!$A:$A,Trab_Sectores_productivos!$A35),2)</f>
        <v>0.3</v>
      </c>
      <c r="BG35" s="341">
        <f>ROUND(SUMIFS(Trabajo!$S:$S,Trabajo!$E:$E,Trab_Sectores_productivos!DO$1,Trabajo!$C:$C,Trab_Sectores_productivos!$C35,Trabajo!$A:$A,Trab_Sectores_productivos!$A35),2)</f>
        <v>0.28999999999999998</v>
      </c>
      <c r="BH35" s="341">
        <f>ROUND(SUMIFS(Trabajo!$S:$S,Trabajo!$E:$E,Trab_Sectores_productivos!DP$1,Trabajo!$C:$C,Trab_Sectores_productivos!$C35,Trabajo!$A:$A,Trab_Sectores_productivos!$A35),2)</f>
        <v>0.37</v>
      </c>
      <c r="BI35" s="341">
        <f>ROUND(SUMIFS(Trabajo!$S:$S,Trabajo!$E:$E,Trab_Sectores_productivos!DQ$1,Trabajo!$C:$C,Trab_Sectores_productivos!$C35,Trabajo!$A:$A,Trab_Sectores_productivos!$A35),2)</f>
        <v>0.13</v>
      </c>
      <c r="BJ35" s="341">
        <f>ROUND(SUMIFS(Trabajo!$S:$S,Trabajo!$E:$E,Trab_Sectores_productivos!DR$1,Trabajo!$C:$C,Trab_Sectores_productivos!$C35,Trabajo!$A:$A,Trab_Sectores_productivos!$A35),2)</f>
        <v>0.28000000000000003</v>
      </c>
      <c r="BK35" s="341">
        <f>ROUND(SUMIFS(Trabajo!$S:$S,Trabajo!$E:$E,Trab_Sectores_productivos!DS$1,Trabajo!$C:$C,Trab_Sectores_productivos!$C35,Trabajo!$A:$A,Trab_Sectores_productivos!$A35),2)</f>
        <v>0.05</v>
      </c>
      <c r="BL35" s="341">
        <f>ROUND(SUMIFS(Trabajo!$S:$S,Trabajo!$E:$E,Trab_Sectores_productivos!DT$1,Trabajo!$C:$C,Trab_Sectores_productivos!$C35,Trabajo!$A:$A,Trab_Sectores_productivos!$A35),2)</f>
        <v>0.05</v>
      </c>
      <c r="BM35" s="340">
        <f>ROUND(SUMIFS(Trabajo!$T:$T,Trabajo!$E:$E,Trab_Sectores_productivos!DF$1,Trabajo!$C:$C,Trab_Sectores_productivos!$C35,Trabajo!$A:$A,Trab_Sectores_productivos!$A35),2)</f>
        <v>0.13</v>
      </c>
      <c r="BN35" s="340">
        <f>ROUND(SUMIFS(Trabajo!$T:$T,Trabajo!$E:$E,Trab_Sectores_productivos!DG$1,Trabajo!$C:$C,Trab_Sectores_productivos!$C35,Trabajo!$A:$A,Trab_Sectores_productivos!$A35),2)</f>
        <v>0.01</v>
      </c>
      <c r="BO35" s="340">
        <f>ROUND(SUMIFS(Trabajo!$T:$T,Trabajo!$E:$E,Trab_Sectores_productivos!DH$1,Trabajo!$C:$C,Trab_Sectores_productivos!$C35,Trabajo!$A:$A,Trab_Sectores_productivos!$A35),2)</f>
        <v>0.03</v>
      </c>
      <c r="BP35" s="340">
        <f>ROUND(SUMIFS(Trabajo!$T:$T,Trabajo!$E:$E,Trab_Sectores_productivos!DI$1,Trabajo!$C:$C,Trab_Sectores_productivos!$C35,Trabajo!$A:$A,Trab_Sectores_productivos!$A35),2)</f>
        <v>0.04</v>
      </c>
      <c r="BQ35" s="340">
        <f>ROUND(SUMIFS(Trabajo!$T:$T,Trabajo!$E:$E,Trab_Sectores_productivos!DJ$1,Trabajo!$C:$C,Trab_Sectores_productivos!$C35,Trabajo!$A:$A,Trab_Sectores_productivos!$A35),2)</f>
        <v>0.01</v>
      </c>
      <c r="BR35" s="340">
        <f>ROUND(SUMIFS(Trabajo!$T:$T,Trabajo!$E:$E,Trab_Sectores_productivos!DK$1,Trabajo!$C:$C,Trab_Sectores_productivos!$C35,Trabajo!$A:$A,Trab_Sectores_productivos!$A35),2)</f>
        <v>0.06</v>
      </c>
      <c r="BS35" s="340">
        <f>ROUND(SUMIFS(Trabajo!$T:$T,Trabajo!$E:$E,Trab_Sectores_productivos!DL$1,Trabajo!$C:$C,Trab_Sectores_productivos!$C35,Trabajo!$A:$A,Trab_Sectores_productivos!$A35),2)</f>
        <v>0.14000000000000001</v>
      </c>
      <c r="BT35" s="340">
        <f>ROUND(SUMIFS(Trabajo!$T:$T,Trabajo!$E:$E,Trab_Sectores_productivos!DM$1,Trabajo!$C:$C,Trab_Sectores_productivos!$C35,Trabajo!$A:$A,Trab_Sectores_productivos!$A35),2)</f>
        <v>0.6</v>
      </c>
      <c r="BU35" s="340">
        <f>ROUND(SUMIFS(Trabajo!$T:$T,Trabajo!$E:$E,Trab_Sectores_productivos!DN$1,Trabajo!$C:$C,Trab_Sectores_productivos!$C35,Trabajo!$A:$A,Trab_Sectores_productivos!$A35),2)</f>
        <v>7.0000000000000007E-2</v>
      </c>
      <c r="BV35" s="340">
        <f>ROUND(SUMIFS(Trabajo!$T:$T,Trabajo!$E:$E,Trab_Sectores_productivos!DO$1,Trabajo!$C:$C,Trab_Sectores_productivos!$C35,Trabajo!$A:$A,Trab_Sectores_productivos!$A35),2)</f>
        <v>7.0000000000000007E-2</v>
      </c>
      <c r="BW35" s="340">
        <f>ROUND(SUMIFS(Trabajo!$T:$T,Trabajo!$E:$E,Trab_Sectores_productivos!DP$1,Trabajo!$C:$C,Trab_Sectores_productivos!$C35,Trabajo!$A:$A,Trab_Sectores_productivos!$A35),2)</f>
        <v>0.09</v>
      </c>
      <c r="BX35" s="340">
        <f>ROUND(SUMIFS(Trabajo!$T:$T,Trabajo!$E:$E,Trab_Sectores_productivos!DQ$1,Trabajo!$C:$C,Trab_Sectores_productivos!$C35,Trabajo!$A:$A,Trab_Sectores_productivos!$A35),2)</f>
        <v>0.03</v>
      </c>
      <c r="BY35" s="340">
        <f>ROUND(SUMIFS(Trabajo!$T:$T,Trabajo!$E:$E,Trab_Sectores_productivos!DR$1,Trabajo!$C:$C,Trab_Sectores_productivos!$C35,Trabajo!$A:$A,Trab_Sectores_productivos!$A35),2)</f>
        <v>0.06</v>
      </c>
      <c r="BZ35" s="340">
        <f>ROUND(SUMIFS(Trabajo!$T:$T,Trabajo!$E:$E,Trab_Sectores_productivos!DS$1,Trabajo!$C:$C,Trab_Sectores_productivos!$C35,Trabajo!$A:$A,Trab_Sectores_productivos!$A35),2)</f>
        <v>0.01</v>
      </c>
      <c r="CA35" s="340">
        <f>ROUND(SUMIFS(Trabajo!$T:$T,Trabajo!$E:$E,Trab_Sectores_productivos!DT$1,Trabajo!$C:$C,Trab_Sectores_productivos!$C35,Trabajo!$A:$A,Trab_Sectores_productivos!$A35),2)</f>
        <v>0.01</v>
      </c>
      <c r="CB35" s="341">
        <f>ROUND(SUMIFS(Trabajo!$U:$U,Trabajo!$E:$E,Trab_Sectores_productivos!DF$1,Trabajo!$C:$C,Trab_Sectores_productivos!$C35,Trabajo!$A:$A,Trab_Sectores_productivos!$A35),2)</f>
        <v>19.54</v>
      </c>
      <c r="CC35" s="341">
        <f>ROUND(SUMIFS(Trabajo!$U:$U,Trabajo!$E:$E,Trab_Sectores_productivos!DG$1,Trabajo!$C:$C,Trab_Sectores_productivos!$C35,Trabajo!$A:$A,Trab_Sectores_productivos!$A35),2)</f>
        <v>1.31</v>
      </c>
      <c r="CD35" s="341">
        <f>ROUND(SUMIFS(Trabajo!$U:$U,Trabajo!$E:$E,Trab_Sectores_productivos!DH$1,Trabajo!$C:$C,Trab_Sectores_productivos!$C35,Trabajo!$A:$A,Trab_Sectores_productivos!$A35),2)</f>
        <v>4.67</v>
      </c>
      <c r="CE35" s="341">
        <f>ROUND(SUMIFS(Trabajo!$U:$U,Trabajo!$E:$E,Trab_Sectores_productivos!DI$1,Trabajo!$C:$C,Trab_Sectores_productivos!$C35,Trabajo!$A:$A,Trab_Sectores_productivos!$A35),2)</f>
        <v>5.69</v>
      </c>
      <c r="CF35" s="341">
        <f>ROUND(SUMIFS(Trabajo!$U:$U,Trabajo!$E:$E,Trab_Sectores_productivos!DJ$1,Trabajo!$C:$C,Trab_Sectores_productivos!$C35,Trabajo!$A:$A,Trab_Sectores_productivos!$A35),2)</f>
        <v>2.0099999999999998</v>
      </c>
      <c r="CG35" s="341">
        <f>ROUND(SUMIFS(Trabajo!$U:$U,Trabajo!$E:$E,Trab_Sectores_productivos!DK$1,Trabajo!$C:$C,Trab_Sectores_productivos!$C35,Trabajo!$A:$A,Trab_Sectores_productivos!$A35),2)</f>
        <v>9.51</v>
      </c>
      <c r="CH35" s="341">
        <f>ROUND(SUMIFS(Trabajo!$U:$U,Trabajo!$E:$E,Trab_Sectores_productivos!DL$1,Trabajo!$C:$C,Trab_Sectores_productivos!$C35,Trabajo!$A:$A,Trab_Sectores_productivos!$A35),2)</f>
        <v>21.36</v>
      </c>
      <c r="CI35" s="341">
        <f>ROUND(SUMIFS(Trabajo!$U:$U,Trabajo!$E:$E,Trab_Sectores_productivos!DM$1,Trabajo!$C:$C,Trab_Sectores_productivos!$C35,Trabajo!$A:$A,Trab_Sectores_productivos!$A35),2)</f>
        <v>93.12</v>
      </c>
      <c r="CJ35" s="341">
        <f>ROUND(SUMIFS(Trabajo!$U:$U,Trabajo!$E:$E,Trab_Sectores_productivos!DN$1,Trabajo!$C:$C,Trab_Sectores_productivos!$C35,Trabajo!$A:$A,Trab_Sectores_productivos!$A35),2)</f>
        <v>10.73</v>
      </c>
      <c r="CK35" s="341">
        <f>ROUND(SUMIFS(Trabajo!$U:$U,Trabajo!$E:$E,Trab_Sectores_productivos!DO$1,Trabajo!$C:$C,Trab_Sectores_productivos!$C35,Trabajo!$A:$A,Trab_Sectores_productivos!$A35),2)</f>
        <v>10.41</v>
      </c>
      <c r="CL35" s="341">
        <f>ROUND(SUMIFS(Trabajo!$U:$U,Trabajo!$E:$E,Trab_Sectores_productivos!DP$1,Trabajo!$C:$C,Trab_Sectores_productivos!$C35,Trabajo!$A:$A,Trab_Sectores_productivos!$A35),2)</f>
        <v>13.13</v>
      </c>
      <c r="CM35" s="341">
        <f>ROUND(SUMIFS(Trabajo!$U:$U,Trabajo!$E:$E,Trab_Sectores_productivos!DQ$1,Trabajo!$C:$C,Trab_Sectores_productivos!$C35,Trabajo!$A:$A,Trab_Sectores_productivos!$A35),2)</f>
        <v>4.68</v>
      </c>
      <c r="CN35" s="341">
        <f>ROUND(SUMIFS(Trabajo!$U:$U,Trabajo!$E:$E,Trab_Sectores_productivos!DR$1,Trabajo!$C:$C,Trab_Sectores_productivos!$C35,Trabajo!$A:$A,Trab_Sectores_productivos!$A35),2)</f>
        <v>9.8000000000000007</v>
      </c>
      <c r="CO35" s="341">
        <f>ROUND(SUMIFS(Trabajo!$U:$U,Trabajo!$E:$E,Trab_Sectores_productivos!DS$1,Trabajo!$C:$C,Trab_Sectores_productivos!$C35,Trabajo!$A:$A,Trab_Sectores_productivos!$A35),2)</f>
        <v>1.85</v>
      </c>
      <c r="CP35" s="341">
        <f>ROUND(SUMIFS(Trabajo!$U:$U,Trabajo!$E:$E,Trab_Sectores_productivos!DT$1,Trabajo!$C:$C,Trab_Sectores_productivos!$C35,Trabajo!$A:$A,Trab_Sectores_productivos!$A35),2)</f>
        <v>1.83</v>
      </c>
      <c r="CQ35" s="340">
        <f>ROUND(SUMIFS(Trabajo!$V:$V,Trabajo!$E:$E,Trab_Sectores_productivos!DF$1,Trabajo!$C:$C,Trab_Sectores_productivos!$C35,Trabajo!$A:$A,Trab_Sectores_productivos!$A35),2)</f>
        <v>1.84</v>
      </c>
      <c r="CR35" s="340">
        <f>ROUND(SUMIFS(Trabajo!$V:$V,Trabajo!$E:$E,Trab_Sectores_productivos!DG$1,Trabajo!$C:$C,Trab_Sectores_productivos!$C35,Trabajo!$A:$A,Trab_Sectores_productivos!$A35),2)</f>
        <v>0.12</v>
      </c>
      <c r="CS35" s="340">
        <f>ROUND(SUMIFS(Trabajo!$V:$V,Trabajo!$E:$E,Trab_Sectores_productivos!DH$1,Trabajo!$C:$C,Trab_Sectores_productivos!$C35,Trabajo!$A:$A,Trab_Sectores_productivos!$A35),2)</f>
        <v>0.44</v>
      </c>
      <c r="CT35" s="340">
        <f>ROUND(SUMIFS(Trabajo!$V:$V,Trabajo!$E:$E,Trab_Sectores_productivos!DI$1,Trabajo!$C:$C,Trab_Sectores_productivos!$C35,Trabajo!$A:$A,Trab_Sectores_productivos!$A35),2)</f>
        <v>0.54</v>
      </c>
      <c r="CU35" s="340">
        <f>ROUND(SUMIFS(Trabajo!$V:$V,Trabajo!$E:$E,Trab_Sectores_productivos!DJ$1,Trabajo!$C:$C,Trab_Sectores_productivos!$C35,Trabajo!$A:$A,Trab_Sectores_productivos!$A35),2)</f>
        <v>0.19</v>
      </c>
      <c r="CV35" s="340">
        <f>ROUND(SUMIFS(Trabajo!$V:$V,Trabajo!$E:$E,Trab_Sectores_productivos!DK$1,Trabajo!$C:$C,Trab_Sectores_productivos!$C35,Trabajo!$A:$A,Trab_Sectores_productivos!$A35),2)</f>
        <v>0.9</v>
      </c>
      <c r="CW35" s="340">
        <f>ROUND(SUMIFS(Trabajo!$V:$V,Trabajo!$E:$E,Trab_Sectores_productivos!DL$1,Trabajo!$C:$C,Trab_Sectores_productivos!$C35,Trabajo!$A:$A,Trab_Sectores_productivos!$A35),2)</f>
        <v>2.0099999999999998</v>
      </c>
      <c r="CX35" s="340">
        <f>ROUND(SUMIFS(Trabajo!$V:$V,Trabajo!$E:$E,Trab_Sectores_productivos!DM$1,Trabajo!$C:$C,Trab_Sectores_productivos!$C35,Trabajo!$A:$A,Trab_Sectores_productivos!$A35),2)</f>
        <v>8.77</v>
      </c>
      <c r="CY35" s="340">
        <f>ROUND(SUMIFS(Trabajo!$V:$V,Trabajo!$E:$E,Trab_Sectores_productivos!DN$1,Trabajo!$C:$C,Trab_Sectores_productivos!$C35,Trabajo!$A:$A,Trab_Sectores_productivos!$A35),2)</f>
        <v>1.01</v>
      </c>
      <c r="CZ35" s="340">
        <f>ROUND(SUMIFS(Trabajo!$V:$V,Trabajo!$E:$E,Trab_Sectores_productivos!DO$1,Trabajo!$C:$C,Trab_Sectores_productivos!$C35,Trabajo!$A:$A,Trab_Sectores_productivos!$A35),2)</f>
        <v>0.98</v>
      </c>
      <c r="DA35" s="340">
        <f>ROUND(SUMIFS(Trabajo!$V:$V,Trabajo!$E:$E,Trab_Sectores_productivos!DP$1,Trabajo!$C:$C,Trab_Sectores_productivos!$C35,Trabajo!$A:$A,Trab_Sectores_productivos!$A35),2)</f>
        <v>1.24</v>
      </c>
      <c r="DB35" s="340">
        <f>ROUND(SUMIFS(Trabajo!$V:$V,Trabajo!$E:$E,Trab_Sectores_productivos!DQ$1,Trabajo!$C:$C,Trab_Sectores_productivos!$C35,Trabajo!$A:$A,Trab_Sectores_productivos!$A35),2)</f>
        <v>0.44</v>
      </c>
      <c r="DC35" s="340">
        <f>ROUND(SUMIFS(Trabajo!$V:$V,Trabajo!$E:$E,Trab_Sectores_productivos!DR$1,Trabajo!$C:$C,Trab_Sectores_productivos!$C35,Trabajo!$A:$A,Trab_Sectores_productivos!$A35),2)</f>
        <v>0.92</v>
      </c>
      <c r="DD35" s="340">
        <f>ROUND(SUMIFS(Trabajo!$V:$V,Trabajo!$E:$E,Trab_Sectores_productivos!DS$1,Trabajo!$C:$C,Trab_Sectores_productivos!$C35,Trabajo!$A:$A,Trab_Sectores_productivos!$A35),2)</f>
        <v>0.17</v>
      </c>
      <c r="DE35" s="340">
        <f>ROUND(SUMIFS(Trabajo!$V:$V,Trabajo!$E:$E,Trab_Sectores_productivos!DT$1,Trabajo!$C:$C,Trab_Sectores_productivos!$C35,Trabajo!$A:$A,Trab_Sectores_productivos!$A35),2)</f>
        <v>0.17</v>
      </c>
    </row>
    <row r="36" spans="1:109">
      <c r="A36" s="137">
        <v>2015</v>
      </c>
      <c r="B36" s="137">
        <v>11</v>
      </c>
      <c r="C36" s="137" t="s">
        <v>129</v>
      </c>
      <c r="D36" s="137">
        <f>ROUND(SUMIFS(Trabajo!$W:$W,Trabajo!$E:$E,Trab_Sectores_productivos!DF$1,Trabajo!$C:$C,Trab_Sectores_productivos!$C36,Trabajo!$A:$A,Trab_Sectores_productivos!$A36),2)</f>
        <v>71.42</v>
      </c>
      <c r="E36" s="340">
        <f>ROUND(SUMIFS(Trabajo!$P:$P,Trabajo!$E:$E,Trab_Sectores_productivos!DF$1,Trabajo!$C:$C,Trab_Sectores_productivos!$C36,Trabajo!$A:$A,Trab_Sectores_productivos!$A36),2)</f>
        <v>25.17</v>
      </c>
      <c r="F36" s="340">
        <f>ROUND(SUMIFS(Trabajo!$P:$P,Trabajo!$E:$E,Trab_Sectores_productivos!DG$1,Trabajo!$C:$C,Trab_Sectores_productivos!$C36,Trabajo!$A:$A,Trab_Sectores_productivos!$A36),2)</f>
        <v>1.53</v>
      </c>
      <c r="G36" s="340">
        <f>ROUND(SUMIFS(Trabajo!$P:$P,Trabajo!$E:$E,Trab_Sectores_productivos!DH$1,Trabajo!$C:$C,Trab_Sectores_productivos!$C36,Trabajo!$A:$A,Trab_Sectores_productivos!$A36),2)</f>
        <v>5.64</v>
      </c>
      <c r="H36" s="340">
        <f>ROUND(SUMIFS(Trabajo!$P:$P,Trabajo!$E:$E,Trab_Sectores_productivos!DI$1,Trabajo!$C:$C,Trab_Sectores_productivos!$C36,Trabajo!$A:$A,Trab_Sectores_productivos!$A36),2)</f>
        <v>7.32</v>
      </c>
      <c r="I36" s="340">
        <f>ROUND(SUMIFS(Trabajo!$P:$P,Trabajo!$E:$E,Trab_Sectores_productivos!DJ$1,Trabajo!$C:$C,Trab_Sectores_productivos!$C36,Trabajo!$A:$A,Trab_Sectores_productivos!$A36),2)</f>
        <v>3.02</v>
      </c>
      <c r="J36" s="340">
        <f>ROUND(SUMIFS(Trabajo!$P:$P,Trabajo!$E:$E,Trab_Sectores_productivos!DK$1,Trabajo!$C:$C,Trab_Sectores_productivos!$C36,Trabajo!$A:$A,Trab_Sectores_productivos!$A36),2)</f>
        <v>11.43</v>
      </c>
      <c r="K36" s="340">
        <f>ROUND(SUMIFS(Trabajo!$P:$P,Trabajo!$E:$E,Trab_Sectores_productivos!DL$1,Trabajo!$C:$C,Trab_Sectores_productivos!$C36,Trabajo!$A:$A,Trab_Sectores_productivos!$A36),2)</f>
        <v>25.4</v>
      </c>
      <c r="L36" s="340">
        <f>ROUND(SUMIFS(Trabajo!$P:$P,Trabajo!$E:$E,Trab_Sectores_productivos!DM$1,Trabajo!$C:$C,Trab_Sectores_productivos!$C36,Trabajo!$A:$A,Trab_Sectores_productivos!$A36),2)</f>
        <v>106.63</v>
      </c>
      <c r="M36" s="340">
        <f>ROUND(SUMIFS(Trabajo!$P:$P,Trabajo!$E:$E,Trab_Sectores_productivos!DN$1,Trabajo!$C:$C,Trab_Sectores_productivos!$C36,Trabajo!$A:$A,Trab_Sectores_productivos!$A36),2)</f>
        <v>12.28</v>
      </c>
      <c r="N36" s="340">
        <f>ROUND(SUMIFS(Trabajo!$P:$P,Trabajo!$E:$E,Trab_Sectores_productivos!DO$1,Trabajo!$C:$C,Trab_Sectores_productivos!$C36,Trabajo!$A:$A,Trab_Sectores_productivos!$A36),2)</f>
        <v>13.03</v>
      </c>
      <c r="O36" s="340">
        <f>ROUND(SUMIFS(Trabajo!$P:$P,Trabajo!$E:$E,Trab_Sectores_productivos!DP$1,Trabajo!$C:$C,Trab_Sectores_productivos!$C36,Trabajo!$A:$A,Trab_Sectores_productivos!$A36),2)</f>
        <v>14.82</v>
      </c>
      <c r="P36" s="340">
        <f>ROUND(SUMIFS(Trabajo!$P:$P,Trabajo!$E:$E,Trab_Sectores_productivos!DQ$1,Trabajo!$C:$C,Trab_Sectores_productivos!$C36,Trabajo!$A:$A,Trab_Sectores_productivos!$A36),2)</f>
        <v>5.65</v>
      </c>
      <c r="Q36" s="340">
        <f>ROUND(SUMIFS(Trabajo!$P:$P,Trabajo!$E:$E,Trab_Sectores_productivos!DR$1,Trabajo!$C:$C,Trab_Sectores_productivos!$C36,Trabajo!$A:$A,Trab_Sectores_productivos!$A36),2)</f>
        <v>11.95</v>
      </c>
      <c r="R36" s="340">
        <f>ROUND(SUMIFS(Trabajo!$P:$P,Trabajo!$E:$E,Trab_Sectores_productivos!DS$1,Trabajo!$C:$C,Trab_Sectores_productivos!$C36,Trabajo!$A:$A,Trab_Sectores_productivos!$A36),2)</f>
        <v>2.4500000000000002</v>
      </c>
      <c r="S36" s="340">
        <f>ROUND(SUMIFS(Trabajo!$P:$P,Trabajo!$E:$E,Trab_Sectores_productivos!DT$1,Trabajo!$C:$C,Trab_Sectores_productivos!$C36,Trabajo!$A:$A,Trab_Sectores_productivos!$A36),2)</f>
        <v>2.33</v>
      </c>
      <c r="T36" s="341">
        <f>ROUND(SUMIFS(Trabajo!$Q:$Q,Trabajo!$E:$E,Trab_Sectores_productivos!DF$1,Trabajo!$C:$C,Trab_Sectores_productivos!$C36,Trabajo!$A:$A,Trab_Sectores_productivos!$A36),2)</f>
        <v>12.68</v>
      </c>
      <c r="U36" s="341">
        <f>ROUND(SUMIFS(Trabajo!$Q:$Q,Trabajo!$E:$E,Trab_Sectores_productivos!DG$1,Trabajo!$C:$C,Trab_Sectores_productivos!$C36,Trabajo!$A:$A,Trab_Sectores_productivos!$A36),2)</f>
        <v>0.77</v>
      </c>
      <c r="V36" s="341">
        <f>ROUND(SUMIFS(Trabajo!$Q:$Q,Trabajo!$E:$E,Trab_Sectores_productivos!DH$1,Trabajo!$C:$C,Trab_Sectores_productivos!$C36,Trabajo!$A:$A,Trab_Sectores_productivos!$A36),2)</f>
        <v>2.84</v>
      </c>
      <c r="W36" s="341">
        <f>ROUND(SUMIFS(Trabajo!$Q:$Q,Trabajo!$E:$E,Trab_Sectores_productivos!DI$1,Trabajo!$C:$C,Trab_Sectores_productivos!$C36,Trabajo!$A:$A,Trab_Sectores_productivos!$A36),2)</f>
        <v>3.69</v>
      </c>
      <c r="X36" s="341">
        <f>ROUND(SUMIFS(Trabajo!$Q:$Q,Trabajo!$E:$E,Trab_Sectores_productivos!DJ$1,Trabajo!$C:$C,Trab_Sectores_productivos!$C36,Trabajo!$A:$A,Trab_Sectores_productivos!$A36),2)</f>
        <v>1.52</v>
      </c>
      <c r="Y36" s="341">
        <f>ROUND(SUMIFS(Trabajo!$Q:$Q,Trabajo!$E:$E,Trab_Sectores_productivos!DK$1,Trabajo!$C:$C,Trab_Sectores_productivos!$C36,Trabajo!$A:$A,Trab_Sectores_productivos!$A36),2)</f>
        <v>5.76</v>
      </c>
      <c r="Z36" s="341">
        <f>ROUND(SUMIFS(Trabajo!$Q:$Q,Trabajo!$E:$E,Trab_Sectores_productivos!DL$1,Trabajo!$C:$C,Trab_Sectores_productivos!$C36,Trabajo!$A:$A,Trab_Sectores_productivos!$A36),2)</f>
        <v>12.8</v>
      </c>
      <c r="AA36" s="341">
        <f>ROUND(SUMIFS(Trabajo!$Q:$Q,Trabajo!$E:$E,Trab_Sectores_productivos!DM$1,Trabajo!$C:$C,Trab_Sectores_productivos!$C36,Trabajo!$A:$A,Trab_Sectores_productivos!$A36),2)</f>
        <v>53.75</v>
      </c>
      <c r="AB36" s="341">
        <f>ROUND(SUMIFS(Trabajo!$Q:$Q,Trabajo!$E:$E,Trab_Sectores_productivos!DN$1,Trabajo!$C:$C,Trab_Sectores_productivos!$C36,Trabajo!$A:$A,Trab_Sectores_productivos!$A36),2)</f>
        <v>6.19</v>
      </c>
      <c r="AC36" s="341">
        <f>ROUND(SUMIFS(Trabajo!$Q:$Q,Trabajo!$E:$E,Trab_Sectores_productivos!DO$1,Trabajo!$C:$C,Trab_Sectores_productivos!$C36,Trabajo!$A:$A,Trab_Sectores_productivos!$A36),2)</f>
        <v>6.57</v>
      </c>
      <c r="AD36" s="341">
        <f>ROUND(SUMIFS(Trabajo!$Q:$Q,Trabajo!$E:$E,Trab_Sectores_productivos!DP$1,Trabajo!$C:$C,Trab_Sectores_productivos!$C36,Trabajo!$A:$A,Trab_Sectores_productivos!$A36),2)</f>
        <v>7.47</v>
      </c>
      <c r="AE36" s="341">
        <f>ROUND(SUMIFS(Trabajo!$Q:$Q,Trabajo!$E:$E,Trab_Sectores_productivos!DQ$1,Trabajo!$C:$C,Trab_Sectores_productivos!$C36,Trabajo!$A:$A,Trab_Sectores_productivos!$A36),2)</f>
        <v>2.85</v>
      </c>
      <c r="AF36" s="341">
        <f>ROUND(SUMIFS(Trabajo!$Q:$Q,Trabajo!$E:$E,Trab_Sectores_productivos!DR$1,Trabajo!$C:$C,Trab_Sectores_productivos!$C36,Trabajo!$A:$A,Trab_Sectores_productivos!$A36),2)</f>
        <v>6.02</v>
      </c>
      <c r="AG36" s="341">
        <f>ROUND(SUMIFS(Trabajo!$Q:$Q,Trabajo!$E:$E,Trab_Sectores_productivos!DS$1,Trabajo!$C:$C,Trab_Sectores_productivos!$C36,Trabajo!$A:$A,Trab_Sectores_productivos!$A36),2)</f>
        <v>1.23</v>
      </c>
      <c r="AH36" s="341">
        <f>ROUND(SUMIFS(Trabajo!$Q:$Q,Trabajo!$E:$E,Trab_Sectores_productivos!DT$1,Trabajo!$C:$C,Trab_Sectores_productivos!$C36,Trabajo!$A:$A,Trab_Sectores_productivos!$A36),2)</f>
        <v>1.17</v>
      </c>
      <c r="AI36" s="340">
        <f>ROUND(SUMIFS(Trabajo!$R:$R,Trabajo!$E:$E,Trab_Sectores_productivos!DF$1,Trabajo!$C:$C,Trab_Sectores_productivos!$C36,Trabajo!$A:$A,Trab_Sectores_productivos!$A36),2)</f>
        <v>9.81</v>
      </c>
      <c r="AJ36" s="340">
        <f>ROUND(SUMIFS(Trabajo!$R:$R,Trabajo!$E:$E,Trab_Sectores_productivos!DG$1,Trabajo!$C:$C,Trab_Sectores_productivos!$C36,Trabajo!$A:$A,Trab_Sectores_productivos!$A36),2)</f>
        <v>0.59</v>
      </c>
      <c r="AK36" s="340">
        <f>ROUND(SUMIFS(Trabajo!$R:$R,Trabajo!$E:$E,Trab_Sectores_productivos!DH$1,Trabajo!$C:$C,Trab_Sectores_productivos!$C36,Trabajo!$A:$A,Trab_Sectores_productivos!$A36),2)</f>
        <v>2.2000000000000002</v>
      </c>
      <c r="AL36" s="340">
        <f>ROUND(SUMIFS(Trabajo!$R:$R,Trabajo!$E:$E,Trab_Sectores_productivos!DI$1,Trabajo!$C:$C,Trab_Sectores_productivos!$C36,Trabajo!$A:$A,Trab_Sectores_productivos!$A36),2)</f>
        <v>2.85</v>
      </c>
      <c r="AM36" s="340">
        <f>ROUND(SUMIFS(Trabajo!$R:$R,Trabajo!$E:$E,Trab_Sectores_productivos!DJ$1,Trabajo!$C:$C,Trab_Sectores_productivos!$C36,Trabajo!$A:$A,Trab_Sectores_productivos!$A36),2)</f>
        <v>1.18</v>
      </c>
      <c r="AN36" s="340">
        <f>ROUND(SUMIFS(Trabajo!$R:$R,Trabajo!$E:$E,Trab_Sectores_productivos!DK$1,Trabajo!$C:$C,Trab_Sectores_productivos!$C36,Trabajo!$A:$A,Trab_Sectores_productivos!$A36),2)</f>
        <v>4.45</v>
      </c>
      <c r="AO36" s="340">
        <f>ROUND(SUMIFS(Trabajo!$R:$R,Trabajo!$E:$E,Trab_Sectores_productivos!DL$1,Trabajo!$C:$C,Trab_Sectores_productivos!$C36,Trabajo!$A:$A,Trab_Sectores_productivos!$A36),2)</f>
        <v>9.9</v>
      </c>
      <c r="AP36" s="340">
        <f>ROUND(SUMIFS(Trabajo!$R:$R,Trabajo!$E:$E,Trab_Sectores_productivos!DM$1,Trabajo!$C:$C,Trab_Sectores_productivos!$C36,Trabajo!$A:$A,Trab_Sectores_productivos!$A36),2)</f>
        <v>41.55</v>
      </c>
      <c r="AQ36" s="340">
        <f>ROUND(SUMIFS(Trabajo!$R:$R,Trabajo!$E:$E,Trab_Sectores_productivos!DN$1,Trabajo!$C:$C,Trab_Sectores_productivos!$C36,Trabajo!$A:$A,Trab_Sectores_productivos!$A36),2)</f>
        <v>4.79</v>
      </c>
      <c r="AR36" s="340">
        <f>ROUND(SUMIFS(Trabajo!$R:$R,Trabajo!$E:$E,Trab_Sectores_productivos!DO$1,Trabajo!$C:$C,Trab_Sectores_productivos!$C36,Trabajo!$A:$A,Trab_Sectores_productivos!$A36),2)</f>
        <v>5.08</v>
      </c>
      <c r="AS36" s="340">
        <f>ROUND(SUMIFS(Trabajo!$R:$R,Trabajo!$E:$E,Trab_Sectores_productivos!DP$1,Trabajo!$C:$C,Trab_Sectores_productivos!$C36,Trabajo!$A:$A,Trab_Sectores_productivos!$A36),2)</f>
        <v>5.78</v>
      </c>
      <c r="AT36" s="340">
        <f>ROUND(SUMIFS(Trabajo!$R:$R,Trabajo!$E:$E,Trab_Sectores_productivos!DQ$1,Trabajo!$C:$C,Trab_Sectores_productivos!$C36,Trabajo!$A:$A,Trab_Sectores_productivos!$A36),2)</f>
        <v>2.2000000000000002</v>
      </c>
      <c r="AU36" s="340">
        <f>ROUND(SUMIFS(Trabajo!$R:$R,Trabajo!$E:$E,Trab_Sectores_productivos!DR$1,Trabajo!$C:$C,Trab_Sectores_productivos!$C36,Trabajo!$A:$A,Trab_Sectores_productivos!$A36),2)</f>
        <v>4.66</v>
      </c>
      <c r="AV36" s="340">
        <f>ROUND(SUMIFS(Trabajo!$R:$R,Trabajo!$E:$E,Trab_Sectores_productivos!DS$1,Trabajo!$C:$C,Trab_Sectores_productivos!$C36,Trabajo!$A:$A,Trab_Sectores_productivos!$A36),2)</f>
        <v>0.95</v>
      </c>
      <c r="AW36" s="340">
        <f>ROUND(SUMIFS(Trabajo!$R:$R,Trabajo!$E:$E,Trab_Sectores_productivos!DT$1,Trabajo!$C:$C,Trab_Sectores_productivos!$C36,Trabajo!$A:$A,Trab_Sectores_productivos!$A36),2)</f>
        <v>0.91</v>
      </c>
      <c r="AX36" s="341">
        <f>ROUND(SUMIFS(Trabajo!$S:$S,Trabajo!$E:$E,Trab_Sectores_productivos!DF$1,Trabajo!$C:$C,Trab_Sectores_productivos!$C36,Trabajo!$A:$A,Trab_Sectores_productivos!$A36),2)</f>
        <v>0.59</v>
      </c>
      <c r="AY36" s="341">
        <f>ROUND(SUMIFS(Trabajo!$S:$S,Trabajo!$E:$E,Trab_Sectores_productivos!DG$1,Trabajo!$C:$C,Trab_Sectores_productivos!$C36,Trabajo!$A:$A,Trab_Sectores_productivos!$A36),2)</f>
        <v>0.04</v>
      </c>
      <c r="AZ36" s="341">
        <f>ROUND(SUMIFS(Trabajo!$S:$S,Trabajo!$E:$E,Trab_Sectores_productivos!DH$1,Trabajo!$C:$C,Trab_Sectores_productivos!$C36,Trabajo!$A:$A,Trab_Sectores_productivos!$A36),2)</f>
        <v>0.13</v>
      </c>
      <c r="BA36" s="341">
        <f>ROUND(SUMIFS(Trabajo!$S:$S,Trabajo!$E:$E,Trab_Sectores_productivos!DI$1,Trabajo!$C:$C,Trab_Sectores_productivos!$C36,Trabajo!$A:$A,Trab_Sectores_productivos!$A36),2)</f>
        <v>0.17</v>
      </c>
      <c r="BB36" s="341">
        <f>ROUND(SUMIFS(Trabajo!$S:$S,Trabajo!$E:$E,Trab_Sectores_productivos!DJ$1,Trabajo!$C:$C,Trab_Sectores_productivos!$C36,Trabajo!$A:$A,Trab_Sectores_productivos!$A36),2)</f>
        <v>7.0000000000000007E-2</v>
      </c>
      <c r="BC36" s="341">
        <f>ROUND(SUMIFS(Trabajo!$S:$S,Trabajo!$E:$E,Trab_Sectores_productivos!DK$1,Trabajo!$C:$C,Trab_Sectores_productivos!$C36,Trabajo!$A:$A,Trab_Sectores_productivos!$A36),2)</f>
        <v>0.27</v>
      </c>
      <c r="BD36" s="341">
        <f>ROUND(SUMIFS(Trabajo!$S:$S,Trabajo!$E:$E,Trab_Sectores_productivos!DL$1,Trabajo!$C:$C,Trab_Sectores_productivos!$C36,Trabajo!$A:$A,Trab_Sectores_productivos!$A36),2)</f>
        <v>0.6</v>
      </c>
      <c r="BE36" s="341">
        <f>ROUND(SUMIFS(Trabajo!$S:$S,Trabajo!$E:$E,Trab_Sectores_productivos!DM$1,Trabajo!$C:$C,Trab_Sectores_productivos!$C36,Trabajo!$A:$A,Trab_Sectores_productivos!$A36),2)</f>
        <v>2.5099999999999998</v>
      </c>
      <c r="BF36" s="341">
        <f>ROUND(SUMIFS(Trabajo!$S:$S,Trabajo!$E:$E,Trab_Sectores_productivos!DN$1,Trabajo!$C:$C,Trab_Sectores_productivos!$C36,Trabajo!$A:$A,Trab_Sectores_productivos!$A36),2)</f>
        <v>0.28999999999999998</v>
      </c>
      <c r="BG36" s="341">
        <f>ROUND(SUMIFS(Trabajo!$S:$S,Trabajo!$E:$E,Trab_Sectores_productivos!DO$1,Trabajo!$C:$C,Trab_Sectores_productivos!$C36,Trabajo!$A:$A,Trab_Sectores_productivos!$A36),2)</f>
        <v>0.31</v>
      </c>
      <c r="BH36" s="341">
        <f>ROUND(SUMIFS(Trabajo!$S:$S,Trabajo!$E:$E,Trab_Sectores_productivos!DP$1,Trabajo!$C:$C,Trab_Sectores_productivos!$C36,Trabajo!$A:$A,Trab_Sectores_productivos!$A36),2)</f>
        <v>0.35</v>
      </c>
      <c r="BI36" s="341">
        <f>ROUND(SUMIFS(Trabajo!$S:$S,Trabajo!$E:$E,Trab_Sectores_productivos!DQ$1,Trabajo!$C:$C,Trab_Sectores_productivos!$C36,Trabajo!$A:$A,Trab_Sectores_productivos!$A36),2)</f>
        <v>0.13</v>
      </c>
      <c r="BJ36" s="341">
        <f>ROUND(SUMIFS(Trabajo!$S:$S,Trabajo!$E:$E,Trab_Sectores_productivos!DR$1,Trabajo!$C:$C,Trab_Sectores_productivos!$C36,Trabajo!$A:$A,Trab_Sectores_productivos!$A36),2)</f>
        <v>0.28000000000000003</v>
      </c>
      <c r="BK36" s="341">
        <f>ROUND(SUMIFS(Trabajo!$S:$S,Trabajo!$E:$E,Trab_Sectores_productivos!DS$1,Trabajo!$C:$C,Trab_Sectores_productivos!$C36,Trabajo!$A:$A,Trab_Sectores_productivos!$A36),2)</f>
        <v>0.06</v>
      </c>
      <c r="BL36" s="341">
        <f>ROUND(SUMIFS(Trabajo!$S:$S,Trabajo!$E:$E,Trab_Sectores_productivos!DT$1,Trabajo!$C:$C,Trab_Sectores_productivos!$C36,Trabajo!$A:$A,Trab_Sectores_productivos!$A36),2)</f>
        <v>0.05</v>
      </c>
      <c r="BM36" s="340">
        <f>ROUND(SUMIFS(Trabajo!$T:$T,Trabajo!$E:$E,Trab_Sectores_productivos!DF$1,Trabajo!$C:$C,Trab_Sectores_productivos!$C36,Trabajo!$A:$A,Trab_Sectores_productivos!$A36),2)</f>
        <v>0.14000000000000001</v>
      </c>
      <c r="BN36" s="340">
        <f>ROUND(SUMIFS(Trabajo!$T:$T,Trabajo!$E:$E,Trab_Sectores_productivos!DG$1,Trabajo!$C:$C,Trab_Sectores_productivos!$C36,Trabajo!$A:$A,Trab_Sectores_productivos!$A36),2)</f>
        <v>0.01</v>
      </c>
      <c r="BO36" s="340">
        <f>ROUND(SUMIFS(Trabajo!$T:$T,Trabajo!$E:$E,Trab_Sectores_productivos!DH$1,Trabajo!$C:$C,Trab_Sectores_productivos!$C36,Trabajo!$A:$A,Trab_Sectores_productivos!$A36),2)</f>
        <v>0.03</v>
      </c>
      <c r="BP36" s="340">
        <f>ROUND(SUMIFS(Trabajo!$T:$T,Trabajo!$E:$E,Trab_Sectores_productivos!DI$1,Trabajo!$C:$C,Trab_Sectores_productivos!$C36,Trabajo!$A:$A,Trab_Sectores_productivos!$A36),2)</f>
        <v>0.04</v>
      </c>
      <c r="BQ36" s="340">
        <f>ROUND(SUMIFS(Trabajo!$T:$T,Trabajo!$E:$E,Trab_Sectores_productivos!DJ$1,Trabajo!$C:$C,Trab_Sectores_productivos!$C36,Trabajo!$A:$A,Trab_Sectores_productivos!$A36),2)</f>
        <v>0.02</v>
      </c>
      <c r="BR36" s="340">
        <f>ROUND(SUMIFS(Trabajo!$T:$T,Trabajo!$E:$E,Trab_Sectores_productivos!DK$1,Trabajo!$C:$C,Trab_Sectores_productivos!$C36,Trabajo!$A:$A,Trab_Sectores_productivos!$A36),2)</f>
        <v>0.06</v>
      </c>
      <c r="BS36" s="340">
        <f>ROUND(SUMIFS(Trabajo!$T:$T,Trabajo!$E:$E,Trab_Sectores_productivos!DL$1,Trabajo!$C:$C,Trab_Sectores_productivos!$C36,Trabajo!$A:$A,Trab_Sectores_productivos!$A36),2)</f>
        <v>0.14000000000000001</v>
      </c>
      <c r="BT36" s="340">
        <f>ROUND(SUMIFS(Trabajo!$T:$T,Trabajo!$E:$E,Trab_Sectores_productivos!DM$1,Trabajo!$C:$C,Trab_Sectores_productivos!$C36,Trabajo!$A:$A,Trab_Sectores_productivos!$A36),2)</f>
        <v>0.57999999999999996</v>
      </c>
      <c r="BU36" s="340">
        <f>ROUND(SUMIFS(Trabajo!$T:$T,Trabajo!$E:$E,Trab_Sectores_productivos!DN$1,Trabajo!$C:$C,Trab_Sectores_productivos!$C36,Trabajo!$A:$A,Trab_Sectores_productivos!$A36),2)</f>
        <v>7.0000000000000007E-2</v>
      </c>
      <c r="BV36" s="340">
        <f>ROUND(SUMIFS(Trabajo!$T:$T,Trabajo!$E:$E,Trab_Sectores_productivos!DO$1,Trabajo!$C:$C,Trab_Sectores_productivos!$C36,Trabajo!$A:$A,Trab_Sectores_productivos!$A36),2)</f>
        <v>7.0000000000000007E-2</v>
      </c>
      <c r="BW36" s="340">
        <f>ROUND(SUMIFS(Trabajo!$T:$T,Trabajo!$E:$E,Trab_Sectores_productivos!DP$1,Trabajo!$C:$C,Trab_Sectores_productivos!$C36,Trabajo!$A:$A,Trab_Sectores_productivos!$A36),2)</f>
        <v>0.08</v>
      </c>
      <c r="BX36" s="340">
        <f>ROUND(SUMIFS(Trabajo!$T:$T,Trabajo!$E:$E,Trab_Sectores_productivos!DQ$1,Trabajo!$C:$C,Trab_Sectores_productivos!$C36,Trabajo!$A:$A,Trab_Sectores_productivos!$A36),2)</f>
        <v>0.03</v>
      </c>
      <c r="BY36" s="340">
        <f>ROUND(SUMIFS(Trabajo!$T:$T,Trabajo!$E:$E,Trab_Sectores_productivos!DR$1,Trabajo!$C:$C,Trab_Sectores_productivos!$C36,Trabajo!$A:$A,Trab_Sectores_productivos!$A36),2)</f>
        <v>0.06</v>
      </c>
      <c r="BZ36" s="340">
        <f>ROUND(SUMIFS(Trabajo!$T:$T,Trabajo!$E:$E,Trab_Sectores_productivos!DS$1,Trabajo!$C:$C,Trab_Sectores_productivos!$C36,Trabajo!$A:$A,Trab_Sectores_productivos!$A36),2)</f>
        <v>0.01</v>
      </c>
      <c r="CA36" s="340">
        <f>ROUND(SUMIFS(Trabajo!$T:$T,Trabajo!$E:$E,Trab_Sectores_productivos!DT$1,Trabajo!$C:$C,Trab_Sectores_productivos!$C36,Trabajo!$A:$A,Trab_Sectores_productivos!$A36),2)</f>
        <v>0.01</v>
      </c>
      <c r="CB36" s="341">
        <f>ROUND(SUMIFS(Trabajo!$U:$U,Trabajo!$E:$E,Trab_Sectores_productivos!DF$1,Trabajo!$C:$C,Trab_Sectores_productivos!$C36,Trabajo!$A:$A,Trab_Sectores_productivos!$A36),2)</f>
        <v>21.05</v>
      </c>
      <c r="CC36" s="341">
        <f>ROUND(SUMIFS(Trabajo!$U:$U,Trabajo!$E:$E,Trab_Sectores_productivos!DG$1,Trabajo!$C:$C,Trab_Sectores_productivos!$C36,Trabajo!$A:$A,Trab_Sectores_productivos!$A36),2)</f>
        <v>1.28</v>
      </c>
      <c r="CD36" s="341">
        <f>ROUND(SUMIFS(Trabajo!$U:$U,Trabajo!$E:$E,Trab_Sectores_productivos!DH$1,Trabajo!$C:$C,Trab_Sectores_productivos!$C36,Trabajo!$A:$A,Trab_Sectores_productivos!$A36),2)</f>
        <v>4.72</v>
      </c>
      <c r="CE36" s="341">
        <f>ROUND(SUMIFS(Trabajo!$U:$U,Trabajo!$E:$E,Trab_Sectores_productivos!DI$1,Trabajo!$C:$C,Trab_Sectores_productivos!$C36,Trabajo!$A:$A,Trab_Sectores_productivos!$A36),2)</f>
        <v>6.12</v>
      </c>
      <c r="CF36" s="341">
        <f>ROUND(SUMIFS(Trabajo!$U:$U,Trabajo!$E:$E,Trab_Sectores_productivos!DJ$1,Trabajo!$C:$C,Trab_Sectores_productivos!$C36,Trabajo!$A:$A,Trab_Sectores_productivos!$A36),2)</f>
        <v>2.52</v>
      </c>
      <c r="CG36" s="341">
        <f>ROUND(SUMIFS(Trabajo!$U:$U,Trabajo!$E:$E,Trab_Sectores_productivos!DK$1,Trabajo!$C:$C,Trab_Sectores_productivos!$C36,Trabajo!$A:$A,Trab_Sectores_productivos!$A36),2)</f>
        <v>9.56</v>
      </c>
      <c r="CH36" s="341">
        <f>ROUND(SUMIFS(Trabajo!$U:$U,Trabajo!$E:$E,Trab_Sectores_productivos!DL$1,Trabajo!$C:$C,Trab_Sectores_productivos!$C36,Trabajo!$A:$A,Trab_Sectores_productivos!$A36),2)</f>
        <v>21.24</v>
      </c>
      <c r="CI36" s="341">
        <f>ROUND(SUMIFS(Trabajo!$U:$U,Trabajo!$E:$E,Trab_Sectores_productivos!DM$1,Trabajo!$C:$C,Trab_Sectores_productivos!$C36,Trabajo!$A:$A,Trab_Sectores_productivos!$A36),2)</f>
        <v>89.2</v>
      </c>
      <c r="CJ36" s="341">
        <f>ROUND(SUMIFS(Trabajo!$U:$U,Trabajo!$E:$E,Trab_Sectores_productivos!DN$1,Trabajo!$C:$C,Trab_Sectores_productivos!$C36,Trabajo!$A:$A,Trab_Sectores_productivos!$A36),2)</f>
        <v>10.27</v>
      </c>
      <c r="CK36" s="341">
        <f>ROUND(SUMIFS(Trabajo!$U:$U,Trabajo!$E:$E,Trab_Sectores_productivos!DO$1,Trabajo!$C:$C,Trab_Sectores_productivos!$C36,Trabajo!$A:$A,Trab_Sectores_productivos!$A36),2)</f>
        <v>10.9</v>
      </c>
      <c r="CL36" s="341">
        <f>ROUND(SUMIFS(Trabajo!$U:$U,Trabajo!$E:$E,Trab_Sectores_productivos!DP$1,Trabajo!$C:$C,Trab_Sectores_productivos!$C36,Trabajo!$A:$A,Trab_Sectores_productivos!$A36),2)</f>
        <v>12.4</v>
      </c>
      <c r="CM36" s="341">
        <f>ROUND(SUMIFS(Trabajo!$U:$U,Trabajo!$E:$E,Trab_Sectores_productivos!DQ$1,Trabajo!$C:$C,Trab_Sectores_productivos!$C36,Trabajo!$A:$A,Trab_Sectores_productivos!$A36),2)</f>
        <v>4.7300000000000004</v>
      </c>
      <c r="CN36" s="341">
        <f>ROUND(SUMIFS(Trabajo!$U:$U,Trabajo!$E:$E,Trab_Sectores_productivos!DR$1,Trabajo!$C:$C,Trab_Sectores_productivos!$C36,Trabajo!$A:$A,Trab_Sectores_productivos!$A36),2)</f>
        <v>9.99</v>
      </c>
      <c r="CO36" s="341">
        <f>ROUND(SUMIFS(Trabajo!$U:$U,Trabajo!$E:$E,Trab_Sectores_productivos!DS$1,Trabajo!$C:$C,Trab_Sectores_productivos!$C36,Trabajo!$A:$A,Trab_Sectores_productivos!$A36),2)</f>
        <v>2.0499999999999998</v>
      </c>
      <c r="CP36" s="341">
        <f>ROUND(SUMIFS(Trabajo!$U:$U,Trabajo!$E:$E,Trab_Sectores_productivos!DT$1,Trabajo!$C:$C,Trab_Sectores_productivos!$C36,Trabajo!$A:$A,Trab_Sectores_productivos!$A36),2)</f>
        <v>1.95</v>
      </c>
      <c r="CQ36" s="340">
        <f>ROUND(SUMIFS(Trabajo!$V:$V,Trabajo!$E:$E,Trab_Sectores_productivos!DF$1,Trabajo!$C:$C,Trab_Sectores_productivos!$C36,Trabajo!$A:$A,Trab_Sectores_productivos!$A36),2)</f>
        <v>1.98</v>
      </c>
      <c r="CR36" s="340">
        <f>ROUND(SUMIFS(Trabajo!$V:$V,Trabajo!$E:$E,Trab_Sectores_productivos!DG$1,Trabajo!$C:$C,Trab_Sectores_productivos!$C36,Trabajo!$A:$A,Trab_Sectores_productivos!$A36),2)</f>
        <v>0.12</v>
      </c>
      <c r="CS36" s="340">
        <f>ROUND(SUMIFS(Trabajo!$V:$V,Trabajo!$E:$E,Trab_Sectores_productivos!DH$1,Trabajo!$C:$C,Trab_Sectores_productivos!$C36,Trabajo!$A:$A,Trab_Sectores_productivos!$A36),2)</f>
        <v>0.44</v>
      </c>
      <c r="CT36" s="340">
        <f>ROUND(SUMIFS(Trabajo!$V:$V,Trabajo!$E:$E,Trab_Sectores_productivos!DI$1,Trabajo!$C:$C,Trab_Sectores_productivos!$C36,Trabajo!$A:$A,Trab_Sectores_productivos!$A36),2)</f>
        <v>0.57999999999999996</v>
      </c>
      <c r="CU36" s="340">
        <f>ROUND(SUMIFS(Trabajo!$V:$V,Trabajo!$E:$E,Trab_Sectores_productivos!DJ$1,Trabajo!$C:$C,Trab_Sectores_productivos!$C36,Trabajo!$A:$A,Trab_Sectores_productivos!$A36),2)</f>
        <v>0.24</v>
      </c>
      <c r="CV36" s="340">
        <f>ROUND(SUMIFS(Trabajo!$V:$V,Trabajo!$E:$E,Trab_Sectores_productivos!DK$1,Trabajo!$C:$C,Trab_Sectores_productivos!$C36,Trabajo!$A:$A,Trab_Sectores_productivos!$A36),2)</f>
        <v>0.9</v>
      </c>
      <c r="CW36" s="340">
        <f>ROUND(SUMIFS(Trabajo!$V:$V,Trabajo!$E:$E,Trab_Sectores_productivos!DL$1,Trabajo!$C:$C,Trab_Sectores_productivos!$C36,Trabajo!$A:$A,Trab_Sectores_productivos!$A36),2)</f>
        <v>2</v>
      </c>
      <c r="CX36" s="340">
        <f>ROUND(SUMIFS(Trabajo!$V:$V,Trabajo!$E:$E,Trab_Sectores_productivos!DM$1,Trabajo!$C:$C,Trab_Sectores_productivos!$C36,Trabajo!$A:$A,Trab_Sectores_productivos!$A36),2)</f>
        <v>8.4</v>
      </c>
      <c r="CY36" s="340">
        <f>ROUND(SUMIFS(Trabajo!$V:$V,Trabajo!$E:$E,Trab_Sectores_productivos!DN$1,Trabajo!$C:$C,Trab_Sectores_productivos!$C36,Trabajo!$A:$A,Trab_Sectores_productivos!$A36),2)</f>
        <v>0.97</v>
      </c>
      <c r="CZ36" s="340">
        <f>ROUND(SUMIFS(Trabajo!$V:$V,Trabajo!$E:$E,Trab_Sectores_productivos!DO$1,Trabajo!$C:$C,Trab_Sectores_productivos!$C36,Trabajo!$A:$A,Trab_Sectores_productivos!$A36),2)</f>
        <v>1.03</v>
      </c>
      <c r="DA36" s="340">
        <f>ROUND(SUMIFS(Trabajo!$V:$V,Trabajo!$E:$E,Trab_Sectores_productivos!DP$1,Trabajo!$C:$C,Trab_Sectores_productivos!$C36,Trabajo!$A:$A,Trab_Sectores_productivos!$A36),2)</f>
        <v>1.17</v>
      </c>
      <c r="DB36" s="340">
        <f>ROUND(SUMIFS(Trabajo!$V:$V,Trabajo!$E:$E,Trab_Sectores_productivos!DQ$1,Trabajo!$C:$C,Trab_Sectores_productivos!$C36,Trabajo!$A:$A,Trab_Sectores_productivos!$A36),2)</f>
        <v>0.44</v>
      </c>
      <c r="DC36" s="340">
        <f>ROUND(SUMIFS(Trabajo!$V:$V,Trabajo!$E:$E,Trab_Sectores_productivos!DR$1,Trabajo!$C:$C,Trab_Sectores_productivos!$C36,Trabajo!$A:$A,Trab_Sectores_productivos!$A36),2)</f>
        <v>0.94</v>
      </c>
      <c r="DD36" s="340">
        <f>ROUND(SUMIFS(Trabajo!$V:$V,Trabajo!$E:$E,Trab_Sectores_productivos!DS$1,Trabajo!$C:$C,Trab_Sectores_productivos!$C36,Trabajo!$A:$A,Trab_Sectores_productivos!$A36),2)</f>
        <v>0.19</v>
      </c>
      <c r="DE36" s="340">
        <f>ROUND(SUMIFS(Trabajo!$V:$V,Trabajo!$E:$E,Trab_Sectores_productivos!DT$1,Trabajo!$C:$C,Trab_Sectores_productivos!$C36,Trabajo!$A:$A,Trab_Sectores_productivos!$A36),2)</f>
        <v>0.18</v>
      </c>
    </row>
    <row r="37" spans="1:109">
      <c r="A37" s="137">
        <v>2015</v>
      </c>
      <c r="B37" s="137">
        <v>12</v>
      </c>
      <c r="C37" s="137" t="s">
        <v>130</v>
      </c>
      <c r="D37" s="137">
        <f>ROUND(SUMIFS(Trabajo!$W:$W,Trabajo!$E:$E,Trab_Sectores_productivos!DF$1,Trabajo!$C:$C,Trab_Sectores_productivos!$C37,Trabajo!$A:$A,Trab_Sectores_productivos!$A37),2)</f>
        <v>76.069999999999993</v>
      </c>
      <c r="E37" s="340">
        <f>ROUND(SUMIFS(Trabajo!$P:$P,Trabajo!$E:$E,Trab_Sectores_productivos!DF$1,Trabajo!$C:$C,Trab_Sectores_productivos!$C37,Trabajo!$A:$A,Trab_Sectores_productivos!$A37),2)</f>
        <v>26.81</v>
      </c>
      <c r="F37" s="340">
        <f>ROUND(SUMIFS(Trabajo!$P:$P,Trabajo!$E:$E,Trab_Sectores_productivos!DG$1,Trabajo!$C:$C,Trab_Sectores_productivos!$C37,Trabajo!$A:$A,Trab_Sectores_productivos!$A37),2)</f>
        <v>1.6</v>
      </c>
      <c r="G37" s="340">
        <f>ROUND(SUMIFS(Trabajo!$P:$P,Trabajo!$E:$E,Trab_Sectores_productivos!DH$1,Trabajo!$C:$C,Trab_Sectores_productivos!$C37,Trabajo!$A:$A,Trab_Sectores_productivos!$A37),2)</f>
        <v>5.67</v>
      </c>
      <c r="H37" s="340">
        <f>ROUND(SUMIFS(Trabajo!$P:$P,Trabajo!$E:$E,Trab_Sectores_productivos!DI$1,Trabajo!$C:$C,Trab_Sectores_productivos!$C37,Trabajo!$A:$A,Trab_Sectores_productivos!$A37),2)</f>
        <v>8.59</v>
      </c>
      <c r="I37" s="340">
        <f>ROUND(SUMIFS(Trabajo!$P:$P,Trabajo!$E:$E,Trab_Sectores_productivos!DJ$1,Trabajo!$C:$C,Trab_Sectores_productivos!$C37,Trabajo!$A:$A,Trab_Sectores_productivos!$A37),2)</f>
        <v>3.22</v>
      </c>
      <c r="J37" s="340">
        <f>ROUND(SUMIFS(Trabajo!$P:$P,Trabajo!$E:$E,Trab_Sectores_productivos!DK$1,Trabajo!$C:$C,Trab_Sectores_productivos!$C37,Trabajo!$A:$A,Trab_Sectores_productivos!$A37),2)</f>
        <v>11.36</v>
      </c>
      <c r="K37" s="340">
        <f>ROUND(SUMIFS(Trabajo!$P:$P,Trabajo!$E:$E,Trab_Sectores_productivos!DL$1,Trabajo!$C:$C,Trab_Sectores_productivos!$C37,Trabajo!$A:$A,Trab_Sectores_productivos!$A37),2)</f>
        <v>24.73</v>
      </c>
      <c r="L37" s="340">
        <f>ROUND(SUMIFS(Trabajo!$P:$P,Trabajo!$E:$E,Trab_Sectores_productivos!DM$1,Trabajo!$C:$C,Trab_Sectores_productivos!$C37,Trabajo!$A:$A,Trab_Sectores_productivos!$A37),2)</f>
        <v>108.13</v>
      </c>
      <c r="M37" s="340">
        <f>ROUND(SUMIFS(Trabajo!$P:$P,Trabajo!$E:$E,Trab_Sectores_productivos!DN$1,Trabajo!$C:$C,Trab_Sectores_productivos!$C37,Trabajo!$A:$A,Trab_Sectores_productivos!$A37),2)</f>
        <v>11.64</v>
      </c>
      <c r="N37" s="340">
        <f>ROUND(SUMIFS(Trabajo!$P:$P,Trabajo!$E:$E,Trab_Sectores_productivos!DO$1,Trabajo!$C:$C,Trab_Sectores_productivos!$C37,Trabajo!$A:$A,Trab_Sectores_productivos!$A37),2)</f>
        <v>12.58</v>
      </c>
      <c r="O37" s="340">
        <f>ROUND(SUMIFS(Trabajo!$P:$P,Trabajo!$E:$E,Trab_Sectores_productivos!DP$1,Trabajo!$C:$C,Trab_Sectores_productivos!$C37,Trabajo!$A:$A,Trab_Sectores_productivos!$A37),2)</f>
        <v>14.92</v>
      </c>
      <c r="P37" s="340">
        <f>ROUND(SUMIFS(Trabajo!$P:$P,Trabajo!$E:$E,Trab_Sectores_productivos!DQ$1,Trabajo!$C:$C,Trab_Sectores_productivos!$C37,Trabajo!$A:$A,Trab_Sectores_productivos!$A37),2)</f>
        <v>4.95</v>
      </c>
      <c r="Q37" s="340">
        <f>ROUND(SUMIFS(Trabajo!$P:$P,Trabajo!$E:$E,Trab_Sectores_productivos!DR$1,Trabajo!$C:$C,Trab_Sectores_productivos!$C37,Trabajo!$A:$A,Trab_Sectores_productivos!$A37),2)</f>
        <v>11.85</v>
      </c>
      <c r="R37" s="340">
        <f>ROUND(SUMIFS(Trabajo!$P:$P,Trabajo!$E:$E,Trab_Sectores_productivos!DS$1,Trabajo!$C:$C,Trab_Sectores_productivos!$C37,Trabajo!$A:$A,Trab_Sectores_productivos!$A37),2)</f>
        <v>2.0499999999999998</v>
      </c>
      <c r="S37" s="340">
        <f>ROUND(SUMIFS(Trabajo!$P:$P,Trabajo!$E:$E,Trab_Sectores_productivos!DT$1,Trabajo!$C:$C,Trab_Sectores_productivos!$C37,Trabajo!$A:$A,Trab_Sectores_productivos!$A37),2)</f>
        <v>2.4</v>
      </c>
      <c r="T37" s="341">
        <f>ROUND(SUMIFS(Trabajo!$Q:$Q,Trabajo!$E:$E,Trab_Sectores_productivos!DF$1,Trabajo!$C:$C,Trab_Sectores_productivos!$C37,Trabajo!$A:$A,Trab_Sectores_productivos!$A37),2)</f>
        <v>13.51</v>
      </c>
      <c r="U37" s="341">
        <f>ROUND(SUMIFS(Trabajo!$Q:$Q,Trabajo!$E:$E,Trab_Sectores_productivos!DG$1,Trabajo!$C:$C,Trab_Sectores_productivos!$C37,Trabajo!$A:$A,Trab_Sectores_productivos!$A37),2)</f>
        <v>0.81</v>
      </c>
      <c r="V37" s="341">
        <f>ROUND(SUMIFS(Trabajo!$Q:$Q,Trabajo!$E:$E,Trab_Sectores_productivos!DH$1,Trabajo!$C:$C,Trab_Sectores_productivos!$C37,Trabajo!$A:$A,Trab_Sectores_productivos!$A37),2)</f>
        <v>2.86</v>
      </c>
      <c r="W37" s="341">
        <f>ROUND(SUMIFS(Trabajo!$Q:$Q,Trabajo!$E:$E,Trab_Sectores_productivos!DI$1,Trabajo!$C:$C,Trab_Sectores_productivos!$C37,Trabajo!$A:$A,Trab_Sectores_productivos!$A37),2)</f>
        <v>4.33</v>
      </c>
      <c r="X37" s="341">
        <f>ROUND(SUMIFS(Trabajo!$Q:$Q,Trabajo!$E:$E,Trab_Sectores_productivos!DJ$1,Trabajo!$C:$C,Trab_Sectores_productivos!$C37,Trabajo!$A:$A,Trab_Sectores_productivos!$A37),2)</f>
        <v>1.62</v>
      </c>
      <c r="Y37" s="341">
        <f>ROUND(SUMIFS(Trabajo!$Q:$Q,Trabajo!$E:$E,Trab_Sectores_productivos!DK$1,Trabajo!$C:$C,Trab_Sectores_productivos!$C37,Trabajo!$A:$A,Trab_Sectores_productivos!$A37),2)</f>
        <v>5.73</v>
      </c>
      <c r="Z37" s="341">
        <f>ROUND(SUMIFS(Trabajo!$Q:$Q,Trabajo!$E:$E,Trab_Sectores_productivos!DL$1,Trabajo!$C:$C,Trab_Sectores_productivos!$C37,Trabajo!$A:$A,Trab_Sectores_productivos!$A37),2)</f>
        <v>12.47</v>
      </c>
      <c r="AA37" s="341">
        <f>ROUND(SUMIFS(Trabajo!$Q:$Q,Trabajo!$E:$E,Trab_Sectores_productivos!DM$1,Trabajo!$C:$C,Trab_Sectores_productivos!$C37,Trabajo!$A:$A,Trab_Sectores_productivos!$A37),2)</f>
        <v>54.5</v>
      </c>
      <c r="AB37" s="341">
        <f>ROUND(SUMIFS(Trabajo!$Q:$Q,Trabajo!$E:$E,Trab_Sectores_productivos!DN$1,Trabajo!$C:$C,Trab_Sectores_productivos!$C37,Trabajo!$A:$A,Trab_Sectores_productivos!$A37),2)</f>
        <v>5.87</v>
      </c>
      <c r="AC37" s="341">
        <f>ROUND(SUMIFS(Trabajo!$Q:$Q,Trabajo!$E:$E,Trab_Sectores_productivos!DO$1,Trabajo!$C:$C,Trab_Sectores_productivos!$C37,Trabajo!$A:$A,Trab_Sectores_productivos!$A37),2)</f>
        <v>6.34</v>
      </c>
      <c r="AD37" s="341">
        <f>ROUND(SUMIFS(Trabajo!$Q:$Q,Trabajo!$E:$E,Trab_Sectores_productivos!DP$1,Trabajo!$C:$C,Trab_Sectores_productivos!$C37,Trabajo!$A:$A,Trab_Sectores_productivos!$A37),2)</f>
        <v>7.52</v>
      </c>
      <c r="AE37" s="341">
        <f>ROUND(SUMIFS(Trabajo!$Q:$Q,Trabajo!$E:$E,Trab_Sectores_productivos!DQ$1,Trabajo!$C:$C,Trab_Sectores_productivos!$C37,Trabajo!$A:$A,Trab_Sectores_productivos!$A37),2)</f>
        <v>2.5</v>
      </c>
      <c r="AF37" s="341">
        <f>ROUND(SUMIFS(Trabajo!$Q:$Q,Trabajo!$E:$E,Trab_Sectores_productivos!DR$1,Trabajo!$C:$C,Trab_Sectores_productivos!$C37,Trabajo!$A:$A,Trab_Sectores_productivos!$A37),2)</f>
        <v>5.97</v>
      </c>
      <c r="AG37" s="341">
        <f>ROUND(SUMIFS(Trabajo!$Q:$Q,Trabajo!$E:$E,Trab_Sectores_productivos!DS$1,Trabajo!$C:$C,Trab_Sectores_productivos!$C37,Trabajo!$A:$A,Trab_Sectores_productivos!$A37),2)</f>
        <v>1.03</v>
      </c>
      <c r="AH37" s="341">
        <f>ROUND(SUMIFS(Trabajo!$Q:$Q,Trabajo!$E:$E,Trab_Sectores_productivos!DT$1,Trabajo!$C:$C,Trab_Sectores_productivos!$C37,Trabajo!$A:$A,Trab_Sectores_productivos!$A37),2)</f>
        <v>1.21</v>
      </c>
      <c r="AI37" s="340">
        <f>ROUND(SUMIFS(Trabajo!$R:$R,Trabajo!$E:$E,Trab_Sectores_productivos!DF$1,Trabajo!$C:$C,Trab_Sectores_productivos!$C37,Trabajo!$A:$A,Trab_Sectores_productivos!$A37),2)</f>
        <v>10.45</v>
      </c>
      <c r="AJ37" s="340">
        <f>ROUND(SUMIFS(Trabajo!$R:$R,Trabajo!$E:$E,Trab_Sectores_productivos!DG$1,Trabajo!$C:$C,Trab_Sectores_productivos!$C37,Trabajo!$A:$A,Trab_Sectores_productivos!$A37),2)</f>
        <v>0.62</v>
      </c>
      <c r="AK37" s="340">
        <f>ROUND(SUMIFS(Trabajo!$R:$R,Trabajo!$E:$E,Trab_Sectores_productivos!DH$1,Trabajo!$C:$C,Trab_Sectores_productivos!$C37,Trabajo!$A:$A,Trab_Sectores_productivos!$A37),2)</f>
        <v>2.21</v>
      </c>
      <c r="AL37" s="340">
        <f>ROUND(SUMIFS(Trabajo!$R:$R,Trabajo!$E:$E,Trab_Sectores_productivos!DI$1,Trabajo!$C:$C,Trab_Sectores_productivos!$C37,Trabajo!$A:$A,Trab_Sectores_productivos!$A37),2)</f>
        <v>3.35</v>
      </c>
      <c r="AM37" s="340">
        <f>ROUND(SUMIFS(Trabajo!$R:$R,Trabajo!$E:$E,Trab_Sectores_productivos!DJ$1,Trabajo!$C:$C,Trab_Sectores_productivos!$C37,Trabajo!$A:$A,Trab_Sectores_productivos!$A37),2)</f>
        <v>1.26</v>
      </c>
      <c r="AN37" s="340">
        <f>ROUND(SUMIFS(Trabajo!$R:$R,Trabajo!$E:$E,Trab_Sectores_productivos!DK$1,Trabajo!$C:$C,Trab_Sectores_productivos!$C37,Trabajo!$A:$A,Trab_Sectores_productivos!$A37),2)</f>
        <v>4.43</v>
      </c>
      <c r="AO37" s="340">
        <f>ROUND(SUMIFS(Trabajo!$R:$R,Trabajo!$E:$E,Trab_Sectores_productivos!DL$1,Trabajo!$C:$C,Trab_Sectores_productivos!$C37,Trabajo!$A:$A,Trab_Sectores_productivos!$A37),2)</f>
        <v>9.64</v>
      </c>
      <c r="AP37" s="340">
        <f>ROUND(SUMIFS(Trabajo!$R:$R,Trabajo!$E:$E,Trab_Sectores_productivos!DM$1,Trabajo!$C:$C,Trab_Sectores_productivos!$C37,Trabajo!$A:$A,Trab_Sectores_productivos!$A37),2)</f>
        <v>42.14</v>
      </c>
      <c r="AQ37" s="340">
        <f>ROUND(SUMIFS(Trabajo!$R:$R,Trabajo!$E:$E,Trab_Sectores_productivos!DN$1,Trabajo!$C:$C,Trab_Sectores_productivos!$C37,Trabajo!$A:$A,Trab_Sectores_productivos!$A37),2)</f>
        <v>4.54</v>
      </c>
      <c r="AR37" s="340">
        <f>ROUND(SUMIFS(Trabajo!$R:$R,Trabajo!$E:$E,Trab_Sectores_productivos!DO$1,Trabajo!$C:$C,Trab_Sectores_productivos!$C37,Trabajo!$A:$A,Trab_Sectores_productivos!$A37),2)</f>
        <v>4.9000000000000004</v>
      </c>
      <c r="AS37" s="340">
        <f>ROUND(SUMIFS(Trabajo!$R:$R,Trabajo!$E:$E,Trab_Sectores_productivos!DP$1,Trabajo!$C:$C,Trab_Sectores_productivos!$C37,Trabajo!$A:$A,Trab_Sectores_productivos!$A37),2)</f>
        <v>5.81</v>
      </c>
      <c r="AT37" s="340">
        <f>ROUND(SUMIFS(Trabajo!$R:$R,Trabajo!$E:$E,Trab_Sectores_productivos!DQ$1,Trabajo!$C:$C,Trab_Sectores_productivos!$C37,Trabajo!$A:$A,Trab_Sectores_productivos!$A37),2)</f>
        <v>1.93</v>
      </c>
      <c r="AU37" s="340">
        <f>ROUND(SUMIFS(Trabajo!$R:$R,Trabajo!$E:$E,Trab_Sectores_productivos!DR$1,Trabajo!$C:$C,Trab_Sectores_productivos!$C37,Trabajo!$A:$A,Trab_Sectores_productivos!$A37),2)</f>
        <v>4.62</v>
      </c>
      <c r="AV37" s="340">
        <f>ROUND(SUMIFS(Trabajo!$R:$R,Trabajo!$E:$E,Trab_Sectores_productivos!DS$1,Trabajo!$C:$C,Trab_Sectores_productivos!$C37,Trabajo!$A:$A,Trab_Sectores_productivos!$A37),2)</f>
        <v>0.8</v>
      </c>
      <c r="AW37" s="340">
        <f>ROUND(SUMIFS(Trabajo!$R:$R,Trabajo!$E:$E,Trab_Sectores_productivos!DT$1,Trabajo!$C:$C,Trab_Sectores_productivos!$C37,Trabajo!$A:$A,Trab_Sectores_productivos!$A37),2)</f>
        <v>0.93</v>
      </c>
      <c r="AX37" s="341">
        <f>ROUND(SUMIFS(Trabajo!$S:$S,Trabajo!$E:$E,Trab_Sectores_productivos!DF$1,Trabajo!$C:$C,Trab_Sectores_productivos!$C37,Trabajo!$A:$A,Trab_Sectores_productivos!$A37),2)</f>
        <v>0.63</v>
      </c>
      <c r="AY37" s="341">
        <f>ROUND(SUMIFS(Trabajo!$S:$S,Trabajo!$E:$E,Trab_Sectores_productivos!DG$1,Trabajo!$C:$C,Trab_Sectores_productivos!$C37,Trabajo!$A:$A,Trab_Sectores_productivos!$A37),2)</f>
        <v>0.04</v>
      </c>
      <c r="AZ37" s="341">
        <f>ROUND(SUMIFS(Trabajo!$S:$S,Trabajo!$E:$E,Trab_Sectores_productivos!DH$1,Trabajo!$C:$C,Trab_Sectores_productivos!$C37,Trabajo!$A:$A,Trab_Sectores_productivos!$A37),2)</f>
        <v>0.13</v>
      </c>
      <c r="BA37" s="341">
        <f>ROUND(SUMIFS(Trabajo!$S:$S,Trabajo!$E:$E,Trab_Sectores_productivos!DI$1,Trabajo!$C:$C,Trab_Sectores_productivos!$C37,Trabajo!$A:$A,Trab_Sectores_productivos!$A37),2)</f>
        <v>0.2</v>
      </c>
      <c r="BB37" s="341">
        <f>ROUND(SUMIFS(Trabajo!$S:$S,Trabajo!$E:$E,Trab_Sectores_productivos!DJ$1,Trabajo!$C:$C,Trab_Sectores_productivos!$C37,Trabajo!$A:$A,Trab_Sectores_productivos!$A37),2)</f>
        <v>0.08</v>
      </c>
      <c r="BC37" s="341">
        <f>ROUND(SUMIFS(Trabajo!$S:$S,Trabajo!$E:$E,Trab_Sectores_productivos!DK$1,Trabajo!$C:$C,Trab_Sectores_productivos!$C37,Trabajo!$A:$A,Trab_Sectores_productivos!$A37),2)</f>
        <v>0.27</v>
      </c>
      <c r="BD37" s="341">
        <f>ROUND(SUMIFS(Trabajo!$S:$S,Trabajo!$E:$E,Trab_Sectores_productivos!DL$1,Trabajo!$C:$C,Trab_Sectores_productivos!$C37,Trabajo!$A:$A,Trab_Sectores_productivos!$A37),2)</f>
        <v>0.57999999999999996</v>
      </c>
      <c r="BE37" s="341">
        <f>ROUND(SUMIFS(Trabajo!$S:$S,Trabajo!$E:$E,Trab_Sectores_productivos!DM$1,Trabajo!$C:$C,Trab_Sectores_productivos!$C37,Trabajo!$A:$A,Trab_Sectores_productivos!$A37),2)</f>
        <v>2.5499999999999998</v>
      </c>
      <c r="BF37" s="341">
        <f>ROUND(SUMIFS(Trabajo!$S:$S,Trabajo!$E:$E,Trab_Sectores_productivos!DN$1,Trabajo!$C:$C,Trab_Sectores_productivos!$C37,Trabajo!$A:$A,Trab_Sectores_productivos!$A37),2)</f>
        <v>0.27</v>
      </c>
      <c r="BG37" s="341">
        <f>ROUND(SUMIFS(Trabajo!$S:$S,Trabajo!$E:$E,Trab_Sectores_productivos!DO$1,Trabajo!$C:$C,Trab_Sectores_productivos!$C37,Trabajo!$A:$A,Trab_Sectores_productivos!$A37),2)</f>
        <v>0.3</v>
      </c>
      <c r="BH37" s="341">
        <f>ROUND(SUMIFS(Trabajo!$S:$S,Trabajo!$E:$E,Trab_Sectores_productivos!DP$1,Trabajo!$C:$C,Trab_Sectores_productivos!$C37,Trabajo!$A:$A,Trab_Sectores_productivos!$A37),2)</f>
        <v>0.35</v>
      </c>
      <c r="BI37" s="341">
        <f>ROUND(SUMIFS(Trabajo!$S:$S,Trabajo!$E:$E,Trab_Sectores_productivos!DQ$1,Trabajo!$C:$C,Trab_Sectores_productivos!$C37,Trabajo!$A:$A,Trab_Sectores_productivos!$A37),2)</f>
        <v>0.12</v>
      </c>
      <c r="BJ37" s="341">
        <f>ROUND(SUMIFS(Trabajo!$S:$S,Trabajo!$E:$E,Trab_Sectores_productivos!DR$1,Trabajo!$C:$C,Trab_Sectores_productivos!$C37,Trabajo!$A:$A,Trab_Sectores_productivos!$A37),2)</f>
        <v>0.28000000000000003</v>
      </c>
      <c r="BK37" s="341">
        <f>ROUND(SUMIFS(Trabajo!$S:$S,Trabajo!$E:$E,Trab_Sectores_productivos!DS$1,Trabajo!$C:$C,Trab_Sectores_productivos!$C37,Trabajo!$A:$A,Trab_Sectores_productivos!$A37),2)</f>
        <v>0.05</v>
      </c>
      <c r="BL37" s="341">
        <f>ROUND(SUMIFS(Trabajo!$S:$S,Trabajo!$E:$E,Trab_Sectores_productivos!DT$1,Trabajo!$C:$C,Trab_Sectores_productivos!$C37,Trabajo!$A:$A,Trab_Sectores_productivos!$A37),2)</f>
        <v>0.06</v>
      </c>
      <c r="BM37" s="340">
        <f>ROUND(SUMIFS(Trabajo!$T:$T,Trabajo!$E:$E,Trab_Sectores_productivos!DF$1,Trabajo!$C:$C,Trab_Sectores_productivos!$C37,Trabajo!$A:$A,Trab_Sectores_productivos!$A37),2)</f>
        <v>0.15</v>
      </c>
      <c r="BN37" s="340">
        <f>ROUND(SUMIFS(Trabajo!$T:$T,Trabajo!$E:$E,Trab_Sectores_productivos!DG$1,Trabajo!$C:$C,Trab_Sectores_productivos!$C37,Trabajo!$A:$A,Trab_Sectores_productivos!$A37),2)</f>
        <v>0.01</v>
      </c>
      <c r="BO37" s="340">
        <f>ROUND(SUMIFS(Trabajo!$T:$T,Trabajo!$E:$E,Trab_Sectores_productivos!DH$1,Trabajo!$C:$C,Trab_Sectores_productivos!$C37,Trabajo!$A:$A,Trab_Sectores_productivos!$A37),2)</f>
        <v>0.03</v>
      </c>
      <c r="BP37" s="340">
        <f>ROUND(SUMIFS(Trabajo!$T:$T,Trabajo!$E:$E,Trab_Sectores_productivos!DI$1,Trabajo!$C:$C,Trab_Sectores_productivos!$C37,Trabajo!$A:$A,Trab_Sectores_productivos!$A37),2)</f>
        <v>0.05</v>
      </c>
      <c r="BQ37" s="340">
        <f>ROUND(SUMIFS(Trabajo!$T:$T,Trabajo!$E:$E,Trab_Sectores_productivos!DJ$1,Trabajo!$C:$C,Trab_Sectores_productivos!$C37,Trabajo!$A:$A,Trab_Sectores_productivos!$A37),2)</f>
        <v>0.02</v>
      </c>
      <c r="BR37" s="340">
        <f>ROUND(SUMIFS(Trabajo!$T:$T,Trabajo!$E:$E,Trab_Sectores_productivos!DK$1,Trabajo!$C:$C,Trab_Sectores_productivos!$C37,Trabajo!$A:$A,Trab_Sectores_productivos!$A37),2)</f>
        <v>0.06</v>
      </c>
      <c r="BS37" s="340">
        <f>ROUND(SUMIFS(Trabajo!$T:$T,Trabajo!$E:$E,Trab_Sectores_productivos!DL$1,Trabajo!$C:$C,Trab_Sectores_productivos!$C37,Trabajo!$A:$A,Trab_Sectores_productivos!$A37),2)</f>
        <v>0.13</v>
      </c>
      <c r="BT37" s="340">
        <f>ROUND(SUMIFS(Trabajo!$T:$T,Trabajo!$E:$E,Trab_Sectores_productivos!DM$1,Trabajo!$C:$C,Trab_Sectores_productivos!$C37,Trabajo!$A:$A,Trab_Sectores_productivos!$A37),2)</f>
        <v>0.59</v>
      </c>
      <c r="BU37" s="340">
        <f>ROUND(SUMIFS(Trabajo!$T:$T,Trabajo!$E:$E,Trab_Sectores_productivos!DN$1,Trabajo!$C:$C,Trab_Sectores_productivos!$C37,Trabajo!$A:$A,Trab_Sectores_productivos!$A37),2)</f>
        <v>0.06</v>
      </c>
      <c r="BV37" s="340">
        <f>ROUND(SUMIFS(Trabajo!$T:$T,Trabajo!$E:$E,Trab_Sectores_productivos!DO$1,Trabajo!$C:$C,Trab_Sectores_productivos!$C37,Trabajo!$A:$A,Trab_Sectores_productivos!$A37),2)</f>
        <v>7.0000000000000007E-2</v>
      </c>
      <c r="BW37" s="340">
        <f>ROUND(SUMIFS(Trabajo!$T:$T,Trabajo!$E:$E,Trab_Sectores_productivos!DP$1,Trabajo!$C:$C,Trab_Sectores_productivos!$C37,Trabajo!$A:$A,Trab_Sectores_productivos!$A37),2)</f>
        <v>0.08</v>
      </c>
      <c r="BX37" s="340">
        <f>ROUND(SUMIFS(Trabajo!$T:$T,Trabajo!$E:$E,Trab_Sectores_productivos!DQ$1,Trabajo!$C:$C,Trab_Sectores_productivos!$C37,Trabajo!$A:$A,Trab_Sectores_productivos!$A37),2)</f>
        <v>0.03</v>
      </c>
      <c r="BY37" s="340">
        <f>ROUND(SUMIFS(Trabajo!$T:$T,Trabajo!$E:$E,Trab_Sectores_productivos!DR$1,Trabajo!$C:$C,Trab_Sectores_productivos!$C37,Trabajo!$A:$A,Trab_Sectores_productivos!$A37),2)</f>
        <v>0.06</v>
      </c>
      <c r="BZ37" s="340">
        <f>ROUND(SUMIFS(Trabajo!$T:$T,Trabajo!$E:$E,Trab_Sectores_productivos!DS$1,Trabajo!$C:$C,Trab_Sectores_productivos!$C37,Trabajo!$A:$A,Trab_Sectores_productivos!$A37),2)</f>
        <v>0.01</v>
      </c>
      <c r="CA37" s="340">
        <f>ROUND(SUMIFS(Trabajo!$T:$T,Trabajo!$E:$E,Trab_Sectores_productivos!DT$1,Trabajo!$C:$C,Trab_Sectores_productivos!$C37,Trabajo!$A:$A,Trab_Sectores_productivos!$A37),2)</f>
        <v>0.01</v>
      </c>
      <c r="CB37" s="341">
        <f>ROUND(SUMIFS(Trabajo!$U:$U,Trabajo!$E:$E,Trab_Sectores_productivos!DF$1,Trabajo!$C:$C,Trab_Sectores_productivos!$C37,Trabajo!$A:$A,Trab_Sectores_productivos!$A37),2)</f>
        <v>22.42</v>
      </c>
      <c r="CC37" s="341">
        <f>ROUND(SUMIFS(Trabajo!$U:$U,Trabajo!$E:$E,Trab_Sectores_productivos!DG$1,Trabajo!$C:$C,Trab_Sectores_productivos!$C37,Trabajo!$A:$A,Trab_Sectores_productivos!$A37),2)</f>
        <v>1.34</v>
      </c>
      <c r="CD37" s="341">
        <f>ROUND(SUMIFS(Trabajo!$U:$U,Trabajo!$E:$E,Trab_Sectores_productivos!DH$1,Trabajo!$C:$C,Trab_Sectores_productivos!$C37,Trabajo!$A:$A,Trab_Sectores_productivos!$A37),2)</f>
        <v>4.75</v>
      </c>
      <c r="CE37" s="341">
        <f>ROUND(SUMIFS(Trabajo!$U:$U,Trabajo!$E:$E,Trab_Sectores_productivos!DI$1,Trabajo!$C:$C,Trab_Sectores_productivos!$C37,Trabajo!$A:$A,Trab_Sectores_productivos!$A37),2)</f>
        <v>7.18</v>
      </c>
      <c r="CF37" s="341">
        <f>ROUND(SUMIFS(Trabajo!$U:$U,Trabajo!$E:$E,Trab_Sectores_productivos!DJ$1,Trabajo!$C:$C,Trab_Sectores_productivos!$C37,Trabajo!$A:$A,Trab_Sectores_productivos!$A37),2)</f>
        <v>2.69</v>
      </c>
      <c r="CG37" s="341">
        <f>ROUND(SUMIFS(Trabajo!$U:$U,Trabajo!$E:$E,Trab_Sectores_productivos!DK$1,Trabajo!$C:$C,Trab_Sectores_productivos!$C37,Trabajo!$A:$A,Trab_Sectores_productivos!$A37),2)</f>
        <v>9.5</v>
      </c>
      <c r="CH37" s="341">
        <f>ROUND(SUMIFS(Trabajo!$U:$U,Trabajo!$E:$E,Trab_Sectores_productivos!DL$1,Trabajo!$C:$C,Trab_Sectores_productivos!$C37,Trabajo!$A:$A,Trab_Sectores_productivos!$A37),2)</f>
        <v>20.69</v>
      </c>
      <c r="CI37" s="341">
        <f>ROUND(SUMIFS(Trabajo!$U:$U,Trabajo!$E:$E,Trab_Sectores_productivos!DM$1,Trabajo!$C:$C,Trab_Sectores_productivos!$C37,Trabajo!$A:$A,Trab_Sectores_productivos!$A37),2)</f>
        <v>90.45</v>
      </c>
      <c r="CJ37" s="341">
        <f>ROUND(SUMIFS(Trabajo!$U:$U,Trabajo!$E:$E,Trab_Sectores_productivos!DN$1,Trabajo!$C:$C,Trab_Sectores_productivos!$C37,Trabajo!$A:$A,Trab_Sectores_productivos!$A37),2)</f>
        <v>9.74</v>
      </c>
      <c r="CK37" s="341">
        <f>ROUND(SUMIFS(Trabajo!$U:$U,Trabajo!$E:$E,Trab_Sectores_productivos!DO$1,Trabajo!$C:$C,Trab_Sectores_productivos!$C37,Trabajo!$A:$A,Trab_Sectores_productivos!$A37),2)</f>
        <v>10.52</v>
      </c>
      <c r="CL37" s="341">
        <f>ROUND(SUMIFS(Trabajo!$U:$U,Trabajo!$E:$E,Trab_Sectores_productivos!DP$1,Trabajo!$C:$C,Trab_Sectores_productivos!$C37,Trabajo!$A:$A,Trab_Sectores_productivos!$A37),2)</f>
        <v>12.48</v>
      </c>
      <c r="CM37" s="341">
        <f>ROUND(SUMIFS(Trabajo!$U:$U,Trabajo!$E:$E,Trab_Sectores_productivos!DQ$1,Trabajo!$C:$C,Trab_Sectores_productivos!$C37,Trabajo!$A:$A,Trab_Sectores_productivos!$A37),2)</f>
        <v>4.1399999999999997</v>
      </c>
      <c r="CN37" s="341">
        <f>ROUND(SUMIFS(Trabajo!$U:$U,Trabajo!$E:$E,Trab_Sectores_productivos!DR$1,Trabajo!$C:$C,Trab_Sectores_productivos!$C37,Trabajo!$A:$A,Trab_Sectores_productivos!$A37),2)</f>
        <v>9.91</v>
      </c>
      <c r="CO37" s="341">
        <f>ROUND(SUMIFS(Trabajo!$U:$U,Trabajo!$E:$E,Trab_Sectores_productivos!DS$1,Trabajo!$C:$C,Trab_Sectores_productivos!$C37,Trabajo!$A:$A,Trab_Sectores_productivos!$A37),2)</f>
        <v>1.71</v>
      </c>
      <c r="CP37" s="341">
        <f>ROUND(SUMIFS(Trabajo!$U:$U,Trabajo!$E:$E,Trab_Sectores_productivos!DT$1,Trabajo!$C:$C,Trab_Sectores_productivos!$C37,Trabajo!$A:$A,Trab_Sectores_productivos!$A37),2)</f>
        <v>2</v>
      </c>
      <c r="CQ37" s="340">
        <f>ROUND(SUMIFS(Trabajo!$V:$V,Trabajo!$E:$E,Trab_Sectores_productivos!DF$1,Trabajo!$C:$C,Trab_Sectores_productivos!$C37,Trabajo!$A:$A,Trab_Sectores_productivos!$A37),2)</f>
        <v>2.11</v>
      </c>
      <c r="CR37" s="340">
        <f>ROUND(SUMIFS(Trabajo!$V:$V,Trabajo!$E:$E,Trab_Sectores_productivos!DG$1,Trabajo!$C:$C,Trab_Sectores_productivos!$C37,Trabajo!$A:$A,Trab_Sectores_productivos!$A37),2)</f>
        <v>0.13</v>
      </c>
      <c r="CS37" s="340">
        <f>ROUND(SUMIFS(Trabajo!$V:$V,Trabajo!$E:$E,Trab_Sectores_productivos!DH$1,Trabajo!$C:$C,Trab_Sectores_productivos!$C37,Trabajo!$A:$A,Trab_Sectores_productivos!$A37),2)</f>
        <v>0.45</v>
      </c>
      <c r="CT37" s="340">
        <f>ROUND(SUMIFS(Trabajo!$V:$V,Trabajo!$E:$E,Trab_Sectores_productivos!DI$1,Trabajo!$C:$C,Trab_Sectores_productivos!$C37,Trabajo!$A:$A,Trab_Sectores_productivos!$A37),2)</f>
        <v>0.68</v>
      </c>
      <c r="CU37" s="340">
        <f>ROUND(SUMIFS(Trabajo!$V:$V,Trabajo!$E:$E,Trab_Sectores_productivos!DJ$1,Trabajo!$C:$C,Trab_Sectores_productivos!$C37,Trabajo!$A:$A,Trab_Sectores_productivos!$A37),2)</f>
        <v>0.25</v>
      </c>
      <c r="CV37" s="340">
        <f>ROUND(SUMIFS(Trabajo!$V:$V,Trabajo!$E:$E,Trab_Sectores_productivos!DK$1,Trabajo!$C:$C,Trab_Sectores_productivos!$C37,Trabajo!$A:$A,Trab_Sectores_productivos!$A37),2)</f>
        <v>0.89</v>
      </c>
      <c r="CW37" s="340">
        <f>ROUND(SUMIFS(Trabajo!$V:$V,Trabajo!$E:$E,Trab_Sectores_productivos!DL$1,Trabajo!$C:$C,Trab_Sectores_productivos!$C37,Trabajo!$A:$A,Trab_Sectores_productivos!$A37),2)</f>
        <v>1.95</v>
      </c>
      <c r="CX37" s="340">
        <f>ROUND(SUMIFS(Trabajo!$V:$V,Trabajo!$E:$E,Trab_Sectores_productivos!DM$1,Trabajo!$C:$C,Trab_Sectores_productivos!$C37,Trabajo!$A:$A,Trab_Sectores_productivos!$A37),2)</f>
        <v>8.52</v>
      </c>
      <c r="CY37" s="340">
        <f>ROUND(SUMIFS(Trabajo!$V:$V,Trabajo!$E:$E,Trab_Sectores_productivos!DN$1,Trabajo!$C:$C,Trab_Sectores_productivos!$C37,Trabajo!$A:$A,Trab_Sectores_productivos!$A37),2)</f>
        <v>0.92</v>
      </c>
      <c r="CZ37" s="340">
        <f>ROUND(SUMIFS(Trabajo!$V:$V,Trabajo!$E:$E,Trab_Sectores_productivos!DO$1,Trabajo!$C:$C,Trab_Sectores_productivos!$C37,Trabajo!$A:$A,Trab_Sectores_productivos!$A37),2)</f>
        <v>0.99</v>
      </c>
      <c r="DA37" s="340">
        <f>ROUND(SUMIFS(Trabajo!$V:$V,Trabajo!$E:$E,Trab_Sectores_productivos!DP$1,Trabajo!$C:$C,Trab_Sectores_productivos!$C37,Trabajo!$A:$A,Trab_Sectores_productivos!$A37),2)</f>
        <v>1.17</v>
      </c>
      <c r="DB37" s="340">
        <f>ROUND(SUMIFS(Trabajo!$V:$V,Trabajo!$E:$E,Trab_Sectores_productivos!DQ$1,Trabajo!$C:$C,Trab_Sectores_productivos!$C37,Trabajo!$A:$A,Trab_Sectores_productivos!$A37),2)</f>
        <v>0.39</v>
      </c>
      <c r="DC37" s="340">
        <f>ROUND(SUMIFS(Trabajo!$V:$V,Trabajo!$E:$E,Trab_Sectores_productivos!DR$1,Trabajo!$C:$C,Trab_Sectores_productivos!$C37,Trabajo!$A:$A,Trab_Sectores_productivos!$A37),2)</f>
        <v>0.93</v>
      </c>
      <c r="DD37" s="340">
        <f>ROUND(SUMIFS(Trabajo!$V:$V,Trabajo!$E:$E,Trab_Sectores_productivos!DS$1,Trabajo!$C:$C,Trab_Sectores_productivos!$C37,Trabajo!$A:$A,Trab_Sectores_productivos!$A37),2)</f>
        <v>0.16</v>
      </c>
      <c r="DE37" s="340">
        <f>ROUND(SUMIFS(Trabajo!$V:$V,Trabajo!$E:$E,Trab_Sectores_productivos!DT$1,Trabajo!$C:$C,Trab_Sectores_productivos!$C37,Trabajo!$A:$A,Trab_Sectores_productivos!$A37),2)</f>
        <v>0.19</v>
      </c>
    </row>
    <row r="38" spans="1:109">
      <c r="A38" s="137">
        <v>2016</v>
      </c>
      <c r="B38" s="137">
        <v>1</v>
      </c>
      <c r="C38" s="137" t="s">
        <v>119</v>
      </c>
      <c r="D38" s="137">
        <f>ROUND(SUMIFS(Trabajo!$W:$W,Trabajo!$E:$E,Trab_Sectores_productivos!DF$1,Trabajo!$C:$C,Trab_Sectores_productivos!$C38,Trabajo!$A:$A,Trab_Sectores_productivos!$A38),2)</f>
        <v>79.06</v>
      </c>
      <c r="E38" s="340">
        <f>ROUND(SUMIFS(Trabajo!$P:$P,Trabajo!$E:$E,Trab_Sectores_productivos!DF$1,Trabajo!$C:$C,Trab_Sectores_productivos!$C38,Trabajo!$A:$A,Trab_Sectores_productivos!$A38),2)</f>
        <v>28.17</v>
      </c>
      <c r="F38" s="340">
        <f>ROUND(SUMIFS(Trabajo!$P:$P,Trabajo!$E:$E,Trab_Sectores_productivos!DG$1,Trabajo!$C:$C,Trab_Sectores_productivos!$C38,Trabajo!$A:$A,Trab_Sectores_productivos!$A38),2)</f>
        <v>1.83</v>
      </c>
      <c r="G38" s="340">
        <f>ROUND(SUMIFS(Trabajo!$P:$P,Trabajo!$E:$E,Trab_Sectores_productivos!DH$1,Trabajo!$C:$C,Trab_Sectores_productivos!$C38,Trabajo!$A:$A,Trab_Sectores_productivos!$A38),2)</f>
        <v>5.18</v>
      </c>
      <c r="H38" s="340">
        <f>ROUND(SUMIFS(Trabajo!$P:$P,Trabajo!$E:$E,Trab_Sectores_productivos!DI$1,Trabajo!$C:$C,Trab_Sectores_productivos!$C38,Trabajo!$A:$A,Trab_Sectores_productivos!$A38),2)</f>
        <v>8.68</v>
      </c>
      <c r="I38" s="340">
        <f>ROUND(SUMIFS(Trabajo!$P:$P,Trabajo!$E:$E,Trab_Sectores_productivos!DJ$1,Trabajo!$C:$C,Trab_Sectores_productivos!$C38,Trabajo!$A:$A,Trab_Sectores_productivos!$A38),2)</f>
        <v>3.48</v>
      </c>
      <c r="J38" s="340">
        <f>ROUND(SUMIFS(Trabajo!$P:$P,Trabajo!$E:$E,Trab_Sectores_productivos!DK$1,Trabajo!$C:$C,Trab_Sectores_productivos!$C38,Trabajo!$A:$A,Trab_Sectores_productivos!$A38),2)</f>
        <v>12.07</v>
      </c>
      <c r="K38" s="340">
        <f>ROUND(SUMIFS(Trabajo!$P:$P,Trabajo!$E:$E,Trab_Sectores_productivos!DL$1,Trabajo!$C:$C,Trab_Sectores_productivos!$C38,Trabajo!$A:$A,Trab_Sectores_productivos!$A38),2)</f>
        <v>24.69</v>
      </c>
      <c r="L38" s="340">
        <f>ROUND(SUMIFS(Trabajo!$P:$P,Trabajo!$E:$E,Trab_Sectores_productivos!DM$1,Trabajo!$C:$C,Trab_Sectores_productivos!$C38,Trabajo!$A:$A,Trab_Sectores_productivos!$A38),2)</f>
        <v>109.8</v>
      </c>
      <c r="M38" s="340">
        <f>ROUND(SUMIFS(Trabajo!$P:$P,Trabajo!$E:$E,Trab_Sectores_productivos!DN$1,Trabajo!$C:$C,Trab_Sectores_productivos!$C38,Trabajo!$A:$A,Trab_Sectores_productivos!$A38),2)</f>
        <v>10.61</v>
      </c>
      <c r="N38" s="340">
        <f>ROUND(SUMIFS(Trabajo!$P:$P,Trabajo!$E:$E,Trab_Sectores_productivos!DO$1,Trabajo!$C:$C,Trab_Sectores_productivos!$C38,Trabajo!$A:$A,Trab_Sectores_productivos!$A38),2)</f>
        <v>14.8</v>
      </c>
      <c r="O38" s="340">
        <f>ROUND(SUMIFS(Trabajo!$P:$P,Trabajo!$E:$E,Trab_Sectores_productivos!DP$1,Trabajo!$C:$C,Trab_Sectores_productivos!$C38,Trabajo!$A:$A,Trab_Sectores_productivos!$A38),2)</f>
        <v>15.72</v>
      </c>
      <c r="P38" s="340">
        <f>ROUND(SUMIFS(Trabajo!$P:$P,Trabajo!$E:$E,Trab_Sectores_productivos!DQ$1,Trabajo!$C:$C,Trab_Sectores_productivos!$C38,Trabajo!$A:$A,Trab_Sectores_productivos!$A38),2)</f>
        <v>4.4000000000000004</v>
      </c>
      <c r="Q38" s="340">
        <f>ROUND(SUMIFS(Trabajo!$P:$P,Trabajo!$E:$E,Trab_Sectores_productivos!DR$1,Trabajo!$C:$C,Trab_Sectores_productivos!$C38,Trabajo!$A:$A,Trab_Sectores_productivos!$A38),2)</f>
        <v>12.33</v>
      </c>
      <c r="R38" s="340">
        <f>ROUND(SUMIFS(Trabajo!$P:$P,Trabajo!$E:$E,Trab_Sectores_productivos!DS$1,Trabajo!$C:$C,Trab_Sectores_productivos!$C38,Trabajo!$A:$A,Trab_Sectores_productivos!$A38),2)</f>
        <v>2.1</v>
      </c>
      <c r="S38" s="340">
        <f>ROUND(SUMIFS(Trabajo!$P:$P,Trabajo!$E:$E,Trab_Sectores_productivos!DT$1,Trabajo!$C:$C,Trab_Sectores_productivos!$C38,Trabajo!$A:$A,Trab_Sectores_productivos!$A38),2)</f>
        <v>2.31</v>
      </c>
      <c r="T38" s="341">
        <f>ROUND(SUMIFS(Trabajo!$Q:$Q,Trabajo!$E:$E,Trab_Sectores_productivos!DF$1,Trabajo!$C:$C,Trab_Sectores_productivos!$C38,Trabajo!$A:$A,Trab_Sectores_productivos!$A38),2)</f>
        <v>12.96</v>
      </c>
      <c r="U38" s="341">
        <f>ROUND(SUMIFS(Trabajo!$Q:$Q,Trabajo!$E:$E,Trab_Sectores_productivos!DG$1,Trabajo!$C:$C,Trab_Sectores_productivos!$C38,Trabajo!$A:$A,Trab_Sectores_productivos!$A38),2)</f>
        <v>0.84</v>
      </c>
      <c r="V38" s="341">
        <f>ROUND(SUMIFS(Trabajo!$Q:$Q,Trabajo!$E:$E,Trab_Sectores_productivos!DH$1,Trabajo!$C:$C,Trab_Sectores_productivos!$C38,Trabajo!$A:$A,Trab_Sectores_productivos!$A38),2)</f>
        <v>2.38</v>
      </c>
      <c r="W38" s="341">
        <f>ROUND(SUMIFS(Trabajo!$Q:$Q,Trabajo!$E:$E,Trab_Sectores_productivos!DI$1,Trabajo!$C:$C,Trab_Sectores_productivos!$C38,Trabajo!$A:$A,Trab_Sectores_productivos!$A38),2)</f>
        <v>3.99</v>
      </c>
      <c r="X38" s="341">
        <f>ROUND(SUMIFS(Trabajo!$Q:$Q,Trabajo!$E:$E,Trab_Sectores_productivos!DJ$1,Trabajo!$C:$C,Trab_Sectores_productivos!$C38,Trabajo!$A:$A,Trab_Sectores_productivos!$A38),2)</f>
        <v>1.6</v>
      </c>
      <c r="Y38" s="341">
        <f>ROUND(SUMIFS(Trabajo!$Q:$Q,Trabajo!$E:$E,Trab_Sectores_productivos!DK$1,Trabajo!$C:$C,Trab_Sectores_productivos!$C38,Trabajo!$A:$A,Trab_Sectores_productivos!$A38),2)</f>
        <v>5.56</v>
      </c>
      <c r="Z38" s="341">
        <f>ROUND(SUMIFS(Trabajo!$Q:$Q,Trabajo!$E:$E,Trab_Sectores_productivos!DL$1,Trabajo!$C:$C,Trab_Sectores_productivos!$C38,Trabajo!$A:$A,Trab_Sectores_productivos!$A38),2)</f>
        <v>11.36</v>
      </c>
      <c r="AA38" s="341">
        <f>ROUND(SUMIFS(Trabajo!$Q:$Q,Trabajo!$E:$E,Trab_Sectores_productivos!DM$1,Trabajo!$C:$C,Trab_Sectores_productivos!$C38,Trabajo!$A:$A,Trab_Sectores_productivos!$A38),2)</f>
        <v>50.52</v>
      </c>
      <c r="AB38" s="341">
        <f>ROUND(SUMIFS(Trabajo!$Q:$Q,Trabajo!$E:$E,Trab_Sectores_productivos!DN$1,Trabajo!$C:$C,Trab_Sectores_productivos!$C38,Trabajo!$A:$A,Trab_Sectores_productivos!$A38),2)</f>
        <v>4.88</v>
      </c>
      <c r="AC38" s="341">
        <f>ROUND(SUMIFS(Trabajo!$Q:$Q,Trabajo!$E:$E,Trab_Sectores_productivos!DO$1,Trabajo!$C:$C,Trab_Sectores_productivos!$C38,Trabajo!$A:$A,Trab_Sectores_productivos!$A38),2)</f>
        <v>6.81</v>
      </c>
      <c r="AD38" s="341">
        <f>ROUND(SUMIFS(Trabajo!$Q:$Q,Trabajo!$E:$E,Trab_Sectores_productivos!DP$1,Trabajo!$C:$C,Trab_Sectores_productivos!$C38,Trabajo!$A:$A,Trab_Sectores_productivos!$A38),2)</f>
        <v>7.23</v>
      </c>
      <c r="AE38" s="341">
        <f>ROUND(SUMIFS(Trabajo!$Q:$Q,Trabajo!$E:$E,Trab_Sectores_productivos!DQ$1,Trabajo!$C:$C,Trab_Sectores_productivos!$C38,Trabajo!$A:$A,Trab_Sectores_productivos!$A38),2)</f>
        <v>2.02</v>
      </c>
      <c r="AF38" s="341">
        <f>ROUND(SUMIFS(Trabajo!$Q:$Q,Trabajo!$E:$E,Trab_Sectores_productivos!DR$1,Trabajo!$C:$C,Trab_Sectores_productivos!$C38,Trabajo!$A:$A,Trab_Sectores_productivos!$A38),2)</f>
        <v>5.68</v>
      </c>
      <c r="AG38" s="341">
        <f>ROUND(SUMIFS(Trabajo!$Q:$Q,Trabajo!$E:$E,Trab_Sectores_productivos!DS$1,Trabajo!$C:$C,Trab_Sectores_productivos!$C38,Trabajo!$A:$A,Trab_Sectores_productivos!$A38),2)</f>
        <v>0.97</v>
      </c>
      <c r="AH38" s="341">
        <f>ROUND(SUMIFS(Trabajo!$Q:$Q,Trabajo!$E:$E,Trab_Sectores_productivos!DT$1,Trabajo!$C:$C,Trab_Sectores_productivos!$C38,Trabajo!$A:$A,Trab_Sectores_productivos!$A38),2)</f>
        <v>1.06</v>
      </c>
      <c r="AI38" s="340">
        <f>ROUND(SUMIFS(Trabajo!$R:$R,Trabajo!$E:$E,Trab_Sectores_productivos!DF$1,Trabajo!$C:$C,Trab_Sectores_productivos!$C38,Trabajo!$A:$A,Trab_Sectores_productivos!$A38),2)</f>
        <v>10.75</v>
      </c>
      <c r="AJ38" s="340">
        <f>ROUND(SUMIFS(Trabajo!$R:$R,Trabajo!$E:$E,Trab_Sectores_productivos!DG$1,Trabajo!$C:$C,Trab_Sectores_productivos!$C38,Trabajo!$A:$A,Trab_Sectores_productivos!$A38),2)</f>
        <v>0.7</v>
      </c>
      <c r="AK38" s="340">
        <f>ROUND(SUMIFS(Trabajo!$R:$R,Trabajo!$E:$E,Trab_Sectores_productivos!DH$1,Trabajo!$C:$C,Trab_Sectores_productivos!$C38,Trabajo!$A:$A,Trab_Sectores_productivos!$A38),2)</f>
        <v>1.98</v>
      </c>
      <c r="AL38" s="340">
        <f>ROUND(SUMIFS(Trabajo!$R:$R,Trabajo!$E:$E,Trab_Sectores_productivos!DI$1,Trabajo!$C:$C,Trab_Sectores_productivos!$C38,Trabajo!$A:$A,Trab_Sectores_productivos!$A38),2)</f>
        <v>3.31</v>
      </c>
      <c r="AM38" s="340">
        <f>ROUND(SUMIFS(Trabajo!$R:$R,Trabajo!$E:$E,Trab_Sectores_productivos!DJ$1,Trabajo!$C:$C,Trab_Sectores_productivos!$C38,Trabajo!$A:$A,Trab_Sectores_productivos!$A38),2)</f>
        <v>1.33</v>
      </c>
      <c r="AN38" s="340">
        <f>ROUND(SUMIFS(Trabajo!$R:$R,Trabajo!$E:$E,Trab_Sectores_productivos!DK$1,Trabajo!$C:$C,Trab_Sectores_productivos!$C38,Trabajo!$A:$A,Trab_Sectores_productivos!$A38),2)</f>
        <v>4.6100000000000003</v>
      </c>
      <c r="AO38" s="340">
        <f>ROUND(SUMIFS(Trabajo!$R:$R,Trabajo!$E:$E,Trab_Sectores_productivos!DL$1,Trabajo!$C:$C,Trab_Sectores_productivos!$C38,Trabajo!$A:$A,Trab_Sectores_productivos!$A38),2)</f>
        <v>9.42</v>
      </c>
      <c r="AP38" s="340">
        <f>ROUND(SUMIFS(Trabajo!$R:$R,Trabajo!$E:$E,Trab_Sectores_productivos!DM$1,Trabajo!$C:$C,Trab_Sectores_productivos!$C38,Trabajo!$A:$A,Trab_Sectores_productivos!$A38),2)</f>
        <v>41.89</v>
      </c>
      <c r="AQ38" s="340">
        <f>ROUND(SUMIFS(Trabajo!$R:$R,Trabajo!$E:$E,Trab_Sectores_productivos!DN$1,Trabajo!$C:$C,Trab_Sectores_productivos!$C38,Trabajo!$A:$A,Trab_Sectores_productivos!$A38),2)</f>
        <v>4.05</v>
      </c>
      <c r="AR38" s="340">
        <f>ROUND(SUMIFS(Trabajo!$R:$R,Trabajo!$E:$E,Trab_Sectores_productivos!DO$1,Trabajo!$C:$C,Trab_Sectores_productivos!$C38,Trabajo!$A:$A,Trab_Sectores_productivos!$A38),2)</f>
        <v>5.65</v>
      </c>
      <c r="AS38" s="340">
        <f>ROUND(SUMIFS(Trabajo!$R:$R,Trabajo!$E:$E,Trab_Sectores_productivos!DP$1,Trabajo!$C:$C,Trab_Sectores_productivos!$C38,Trabajo!$A:$A,Trab_Sectores_productivos!$A38),2)</f>
        <v>6</v>
      </c>
      <c r="AT38" s="340">
        <f>ROUND(SUMIFS(Trabajo!$R:$R,Trabajo!$E:$E,Trab_Sectores_productivos!DQ$1,Trabajo!$C:$C,Trab_Sectores_productivos!$C38,Trabajo!$A:$A,Trab_Sectores_productivos!$A38),2)</f>
        <v>1.68</v>
      </c>
      <c r="AU38" s="340">
        <f>ROUND(SUMIFS(Trabajo!$R:$R,Trabajo!$E:$E,Trab_Sectores_productivos!DR$1,Trabajo!$C:$C,Trab_Sectores_productivos!$C38,Trabajo!$A:$A,Trab_Sectores_productivos!$A38),2)</f>
        <v>4.71</v>
      </c>
      <c r="AV38" s="340">
        <f>ROUND(SUMIFS(Trabajo!$R:$R,Trabajo!$E:$E,Trab_Sectores_productivos!DS$1,Trabajo!$C:$C,Trab_Sectores_productivos!$C38,Trabajo!$A:$A,Trab_Sectores_productivos!$A38),2)</f>
        <v>0.8</v>
      </c>
      <c r="AW38" s="340">
        <f>ROUND(SUMIFS(Trabajo!$R:$R,Trabajo!$E:$E,Trab_Sectores_productivos!DT$1,Trabajo!$C:$C,Trab_Sectores_productivos!$C38,Trabajo!$A:$A,Trab_Sectores_productivos!$A38),2)</f>
        <v>0.88</v>
      </c>
      <c r="AX38" s="341">
        <f>ROUND(SUMIFS(Trabajo!$S:$S,Trabajo!$E:$E,Trab_Sectores_productivos!DF$1,Trabajo!$C:$C,Trab_Sectores_productivos!$C38,Trabajo!$A:$A,Trab_Sectores_productivos!$A38),2)</f>
        <v>0.7</v>
      </c>
      <c r="AY38" s="341">
        <f>ROUND(SUMIFS(Trabajo!$S:$S,Trabajo!$E:$E,Trab_Sectores_productivos!DG$1,Trabajo!$C:$C,Trab_Sectores_productivos!$C38,Trabajo!$A:$A,Trab_Sectores_productivos!$A38),2)</f>
        <v>0.05</v>
      </c>
      <c r="AZ38" s="341">
        <f>ROUND(SUMIFS(Trabajo!$S:$S,Trabajo!$E:$E,Trab_Sectores_productivos!DH$1,Trabajo!$C:$C,Trab_Sectores_productivos!$C38,Trabajo!$A:$A,Trab_Sectores_productivos!$A38),2)</f>
        <v>0.13</v>
      </c>
      <c r="BA38" s="341">
        <f>ROUND(SUMIFS(Trabajo!$S:$S,Trabajo!$E:$E,Trab_Sectores_productivos!DI$1,Trabajo!$C:$C,Trab_Sectores_productivos!$C38,Trabajo!$A:$A,Trab_Sectores_productivos!$A38),2)</f>
        <v>0.22</v>
      </c>
      <c r="BB38" s="341">
        <f>ROUND(SUMIFS(Trabajo!$S:$S,Trabajo!$E:$E,Trab_Sectores_productivos!DJ$1,Trabajo!$C:$C,Trab_Sectores_productivos!$C38,Trabajo!$A:$A,Trab_Sectores_productivos!$A38),2)</f>
        <v>0.09</v>
      </c>
      <c r="BC38" s="341">
        <f>ROUND(SUMIFS(Trabajo!$S:$S,Trabajo!$E:$E,Trab_Sectores_productivos!DK$1,Trabajo!$C:$C,Trab_Sectores_productivos!$C38,Trabajo!$A:$A,Trab_Sectores_productivos!$A38),2)</f>
        <v>0.3</v>
      </c>
      <c r="BD38" s="341">
        <f>ROUND(SUMIFS(Trabajo!$S:$S,Trabajo!$E:$E,Trab_Sectores_productivos!DL$1,Trabajo!$C:$C,Trab_Sectores_productivos!$C38,Trabajo!$A:$A,Trab_Sectores_productivos!$A38),2)</f>
        <v>0.61</v>
      </c>
      <c r="BE38" s="341">
        <f>ROUND(SUMIFS(Trabajo!$S:$S,Trabajo!$E:$E,Trab_Sectores_productivos!DM$1,Trabajo!$C:$C,Trab_Sectores_productivos!$C38,Trabajo!$A:$A,Trab_Sectores_productivos!$A38),2)</f>
        <v>2.73</v>
      </c>
      <c r="BF38" s="341">
        <f>ROUND(SUMIFS(Trabajo!$S:$S,Trabajo!$E:$E,Trab_Sectores_productivos!DN$1,Trabajo!$C:$C,Trab_Sectores_productivos!$C38,Trabajo!$A:$A,Trab_Sectores_productivos!$A38),2)</f>
        <v>0.26</v>
      </c>
      <c r="BG38" s="341">
        <f>ROUND(SUMIFS(Trabajo!$S:$S,Trabajo!$E:$E,Trab_Sectores_productivos!DO$1,Trabajo!$C:$C,Trab_Sectores_productivos!$C38,Trabajo!$A:$A,Trab_Sectores_productivos!$A38),2)</f>
        <v>0.37</v>
      </c>
      <c r="BH38" s="341">
        <f>ROUND(SUMIFS(Trabajo!$S:$S,Trabajo!$E:$E,Trab_Sectores_productivos!DP$1,Trabajo!$C:$C,Trab_Sectores_productivos!$C38,Trabajo!$A:$A,Trab_Sectores_productivos!$A38),2)</f>
        <v>0.39</v>
      </c>
      <c r="BI38" s="341">
        <f>ROUND(SUMIFS(Trabajo!$S:$S,Trabajo!$E:$E,Trab_Sectores_productivos!DQ$1,Trabajo!$C:$C,Trab_Sectores_productivos!$C38,Trabajo!$A:$A,Trab_Sectores_productivos!$A38),2)</f>
        <v>0.11</v>
      </c>
      <c r="BJ38" s="341">
        <f>ROUND(SUMIFS(Trabajo!$S:$S,Trabajo!$E:$E,Trab_Sectores_productivos!DR$1,Trabajo!$C:$C,Trab_Sectores_productivos!$C38,Trabajo!$A:$A,Trab_Sectores_productivos!$A38),2)</f>
        <v>0.31</v>
      </c>
      <c r="BK38" s="341">
        <f>ROUND(SUMIFS(Trabajo!$S:$S,Trabajo!$E:$E,Trab_Sectores_productivos!DS$1,Trabajo!$C:$C,Trab_Sectores_productivos!$C38,Trabajo!$A:$A,Trab_Sectores_productivos!$A38),2)</f>
        <v>0.05</v>
      </c>
      <c r="BL38" s="341">
        <f>ROUND(SUMIFS(Trabajo!$S:$S,Trabajo!$E:$E,Trab_Sectores_productivos!DT$1,Trabajo!$C:$C,Trab_Sectores_productivos!$C38,Trabajo!$A:$A,Trab_Sectores_productivos!$A38),2)</f>
        <v>0.06</v>
      </c>
      <c r="BM38" s="340">
        <f>ROUND(SUMIFS(Trabajo!$T:$T,Trabajo!$E:$E,Trab_Sectores_productivos!DF$1,Trabajo!$C:$C,Trab_Sectores_productivos!$C38,Trabajo!$A:$A,Trab_Sectores_productivos!$A38),2)</f>
        <v>0.27</v>
      </c>
      <c r="BN38" s="340">
        <f>ROUND(SUMIFS(Trabajo!$T:$T,Trabajo!$E:$E,Trab_Sectores_productivos!DG$1,Trabajo!$C:$C,Trab_Sectores_productivos!$C38,Trabajo!$A:$A,Trab_Sectores_productivos!$A38),2)</f>
        <v>0.02</v>
      </c>
      <c r="BO38" s="340">
        <f>ROUND(SUMIFS(Trabajo!$T:$T,Trabajo!$E:$E,Trab_Sectores_productivos!DH$1,Trabajo!$C:$C,Trab_Sectores_productivos!$C38,Trabajo!$A:$A,Trab_Sectores_productivos!$A38),2)</f>
        <v>0.05</v>
      </c>
      <c r="BP38" s="340">
        <f>ROUND(SUMIFS(Trabajo!$T:$T,Trabajo!$E:$E,Trab_Sectores_productivos!DI$1,Trabajo!$C:$C,Trab_Sectores_productivos!$C38,Trabajo!$A:$A,Trab_Sectores_productivos!$A38),2)</f>
        <v>0.08</v>
      </c>
      <c r="BQ38" s="340">
        <f>ROUND(SUMIFS(Trabajo!$T:$T,Trabajo!$E:$E,Trab_Sectores_productivos!DJ$1,Trabajo!$C:$C,Trab_Sectores_productivos!$C38,Trabajo!$A:$A,Trab_Sectores_productivos!$A38),2)</f>
        <v>0.03</v>
      </c>
      <c r="BR38" s="340">
        <f>ROUND(SUMIFS(Trabajo!$T:$T,Trabajo!$E:$E,Trab_Sectores_productivos!DK$1,Trabajo!$C:$C,Trab_Sectores_productivos!$C38,Trabajo!$A:$A,Trab_Sectores_productivos!$A38),2)</f>
        <v>0.11</v>
      </c>
      <c r="BS38" s="340">
        <f>ROUND(SUMIFS(Trabajo!$T:$T,Trabajo!$E:$E,Trab_Sectores_productivos!DL$1,Trabajo!$C:$C,Trab_Sectores_productivos!$C38,Trabajo!$A:$A,Trab_Sectores_productivos!$A38),2)</f>
        <v>0.23</v>
      </c>
      <c r="BT38" s="340">
        <f>ROUND(SUMIFS(Trabajo!$T:$T,Trabajo!$E:$E,Trab_Sectores_productivos!DM$1,Trabajo!$C:$C,Trab_Sectores_productivos!$C38,Trabajo!$A:$A,Trab_Sectores_productivos!$A38),2)</f>
        <v>1.04</v>
      </c>
      <c r="BU38" s="340">
        <f>ROUND(SUMIFS(Trabajo!$T:$T,Trabajo!$E:$E,Trab_Sectores_productivos!DN$1,Trabajo!$C:$C,Trab_Sectores_productivos!$C38,Trabajo!$A:$A,Trab_Sectores_productivos!$A38),2)</f>
        <v>0.1</v>
      </c>
      <c r="BV38" s="340">
        <f>ROUND(SUMIFS(Trabajo!$T:$T,Trabajo!$E:$E,Trab_Sectores_productivos!DO$1,Trabajo!$C:$C,Trab_Sectores_productivos!$C38,Trabajo!$A:$A,Trab_Sectores_productivos!$A38),2)</f>
        <v>0.14000000000000001</v>
      </c>
      <c r="BW38" s="340">
        <f>ROUND(SUMIFS(Trabajo!$T:$T,Trabajo!$E:$E,Trab_Sectores_productivos!DP$1,Trabajo!$C:$C,Trab_Sectores_productivos!$C38,Trabajo!$A:$A,Trab_Sectores_productivos!$A38),2)</f>
        <v>0.15</v>
      </c>
      <c r="BX38" s="340">
        <f>ROUND(SUMIFS(Trabajo!$T:$T,Trabajo!$E:$E,Trab_Sectores_productivos!DQ$1,Trabajo!$C:$C,Trab_Sectores_productivos!$C38,Trabajo!$A:$A,Trab_Sectores_productivos!$A38),2)</f>
        <v>0.04</v>
      </c>
      <c r="BY38" s="340">
        <f>ROUND(SUMIFS(Trabajo!$T:$T,Trabajo!$E:$E,Trab_Sectores_productivos!DR$1,Trabajo!$C:$C,Trab_Sectores_productivos!$C38,Trabajo!$A:$A,Trab_Sectores_productivos!$A38),2)</f>
        <v>0.12</v>
      </c>
      <c r="BZ38" s="340">
        <f>ROUND(SUMIFS(Trabajo!$T:$T,Trabajo!$E:$E,Trab_Sectores_productivos!DS$1,Trabajo!$C:$C,Trab_Sectores_productivos!$C38,Trabajo!$A:$A,Trab_Sectores_productivos!$A38),2)</f>
        <v>0.02</v>
      </c>
      <c r="CA38" s="340">
        <f>ROUND(SUMIFS(Trabajo!$T:$T,Trabajo!$E:$E,Trab_Sectores_productivos!DT$1,Trabajo!$C:$C,Trab_Sectores_productivos!$C38,Trabajo!$A:$A,Trab_Sectores_productivos!$A38),2)</f>
        <v>0.02</v>
      </c>
      <c r="CB38" s="341">
        <f>ROUND(SUMIFS(Trabajo!$U:$U,Trabajo!$E:$E,Trab_Sectores_productivos!DF$1,Trabajo!$C:$C,Trab_Sectores_productivos!$C38,Trabajo!$A:$A,Trab_Sectores_productivos!$A38),2)</f>
        <v>23.95</v>
      </c>
      <c r="CC38" s="341">
        <f>ROUND(SUMIFS(Trabajo!$U:$U,Trabajo!$E:$E,Trab_Sectores_productivos!DG$1,Trabajo!$C:$C,Trab_Sectores_productivos!$C38,Trabajo!$A:$A,Trab_Sectores_productivos!$A38),2)</f>
        <v>1.55</v>
      </c>
      <c r="CD38" s="341">
        <f>ROUND(SUMIFS(Trabajo!$U:$U,Trabajo!$E:$E,Trab_Sectores_productivos!DH$1,Trabajo!$C:$C,Trab_Sectores_productivos!$C38,Trabajo!$A:$A,Trab_Sectores_productivos!$A38),2)</f>
        <v>4.41</v>
      </c>
      <c r="CE38" s="341">
        <f>ROUND(SUMIFS(Trabajo!$U:$U,Trabajo!$E:$E,Trab_Sectores_productivos!DI$1,Trabajo!$C:$C,Trab_Sectores_productivos!$C38,Trabajo!$A:$A,Trab_Sectores_productivos!$A38),2)</f>
        <v>7.38</v>
      </c>
      <c r="CF38" s="341">
        <f>ROUND(SUMIFS(Trabajo!$U:$U,Trabajo!$E:$E,Trab_Sectores_productivos!DJ$1,Trabajo!$C:$C,Trab_Sectores_productivos!$C38,Trabajo!$A:$A,Trab_Sectores_productivos!$A38),2)</f>
        <v>2.96</v>
      </c>
      <c r="CG38" s="341">
        <f>ROUND(SUMIFS(Trabajo!$U:$U,Trabajo!$E:$E,Trab_Sectores_productivos!DK$1,Trabajo!$C:$C,Trab_Sectores_productivos!$C38,Trabajo!$A:$A,Trab_Sectores_productivos!$A38),2)</f>
        <v>10.26</v>
      </c>
      <c r="CH38" s="341">
        <f>ROUND(SUMIFS(Trabajo!$U:$U,Trabajo!$E:$E,Trab_Sectores_productivos!DL$1,Trabajo!$C:$C,Trab_Sectores_productivos!$C38,Trabajo!$A:$A,Trab_Sectores_productivos!$A38),2)</f>
        <v>20.99</v>
      </c>
      <c r="CI38" s="341">
        <f>ROUND(SUMIFS(Trabajo!$U:$U,Trabajo!$E:$E,Trab_Sectores_productivos!DM$1,Trabajo!$C:$C,Trab_Sectores_productivos!$C38,Trabajo!$A:$A,Trab_Sectores_productivos!$A38),2)</f>
        <v>93.35</v>
      </c>
      <c r="CJ38" s="341">
        <f>ROUND(SUMIFS(Trabajo!$U:$U,Trabajo!$E:$E,Trab_Sectores_productivos!DN$1,Trabajo!$C:$C,Trab_Sectores_productivos!$C38,Trabajo!$A:$A,Trab_Sectores_productivos!$A38),2)</f>
        <v>9.02</v>
      </c>
      <c r="CK38" s="341">
        <f>ROUND(SUMIFS(Trabajo!$U:$U,Trabajo!$E:$E,Trab_Sectores_productivos!DO$1,Trabajo!$C:$C,Trab_Sectores_productivos!$C38,Trabajo!$A:$A,Trab_Sectores_productivos!$A38),2)</f>
        <v>12.58</v>
      </c>
      <c r="CL38" s="341">
        <f>ROUND(SUMIFS(Trabajo!$U:$U,Trabajo!$E:$E,Trab_Sectores_productivos!DP$1,Trabajo!$C:$C,Trab_Sectores_productivos!$C38,Trabajo!$A:$A,Trab_Sectores_productivos!$A38),2)</f>
        <v>13.36</v>
      </c>
      <c r="CM38" s="341">
        <f>ROUND(SUMIFS(Trabajo!$U:$U,Trabajo!$E:$E,Trab_Sectores_productivos!DQ$1,Trabajo!$C:$C,Trab_Sectores_productivos!$C38,Trabajo!$A:$A,Trab_Sectores_productivos!$A38),2)</f>
        <v>3.74</v>
      </c>
      <c r="CN38" s="341">
        <f>ROUND(SUMIFS(Trabajo!$U:$U,Trabajo!$E:$E,Trab_Sectores_productivos!DR$1,Trabajo!$C:$C,Trab_Sectores_productivos!$C38,Trabajo!$A:$A,Trab_Sectores_productivos!$A38),2)</f>
        <v>10.49</v>
      </c>
      <c r="CO38" s="341">
        <f>ROUND(SUMIFS(Trabajo!$U:$U,Trabajo!$E:$E,Trab_Sectores_productivos!DS$1,Trabajo!$C:$C,Trab_Sectores_productivos!$C38,Trabajo!$A:$A,Trab_Sectores_productivos!$A38),2)</f>
        <v>1.78</v>
      </c>
      <c r="CP38" s="341">
        <f>ROUND(SUMIFS(Trabajo!$U:$U,Trabajo!$E:$E,Trab_Sectores_productivos!DT$1,Trabajo!$C:$C,Trab_Sectores_productivos!$C38,Trabajo!$A:$A,Trab_Sectores_productivos!$A38),2)</f>
        <v>1.96</v>
      </c>
      <c r="CQ38" s="340">
        <f>ROUND(SUMIFS(Trabajo!$V:$V,Trabajo!$E:$E,Trab_Sectores_productivos!DF$1,Trabajo!$C:$C,Trab_Sectores_productivos!$C38,Trabajo!$A:$A,Trab_Sectores_productivos!$A38),2)</f>
        <v>2.25</v>
      </c>
      <c r="CR38" s="340">
        <f>ROUND(SUMIFS(Trabajo!$V:$V,Trabajo!$E:$E,Trab_Sectores_productivos!DG$1,Trabajo!$C:$C,Trab_Sectores_productivos!$C38,Trabajo!$A:$A,Trab_Sectores_productivos!$A38),2)</f>
        <v>0.15</v>
      </c>
      <c r="CS38" s="340">
        <f>ROUND(SUMIFS(Trabajo!$V:$V,Trabajo!$E:$E,Trab_Sectores_productivos!DH$1,Trabajo!$C:$C,Trab_Sectores_productivos!$C38,Trabajo!$A:$A,Trab_Sectores_productivos!$A38),2)</f>
        <v>0.41</v>
      </c>
      <c r="CT38" s="340">
        <f>ROUND(SUMIFS(Trabajo!$V:$V,Trabajo!$E:$E,Trab_Sectores_productivos!DI$1,Trabajo!$C:$C,Trab_Sectores_productivos!$C38,Trabajo!$A:$A,Trab_Sectores_productivos!$A38),2)</f>
        <v>0.69</v>
      </c>
      <c r="CU38" s="340">
        <f>ROUND(SUMIFS(Trabajo!$V:$V,Trabajo!$E:$E,Trab_Sectores_productivos!DJ$1,Trabajo!$C:$C,Trab_Sectores_productivos!$C38,Trabajo!$A:$A,Trab_Sectores_productivos!$A38),2)</f>
        <v>0.28000000000000003</v>
      </c>
      <c r="CV38" s="340">
        <f>ROUND(SUMIFS(Trabajo!$V:$V,Trabajo!$E:$E,Trab_Sectores_productivos!DK$1,Trabajo!$C:$C,Trab_Sectores_productivos!$C38,Trabajo!$A:$A,Trab_Sectores_productivos!$A38),2)</f>
        <v>0.97</v>
      </c>
      <c r="CW38" s="340">
        <f>ROUND(SUMIFS(Trabajo!$V:$V,Trabajo!$E:$E,Trab_Sectores_productivos!DL$1,Trabajo!$C:$C,Trab_Sectores_productivos!$C38,Trabajo!$A:$A,Trab_Sectores_productivos!$A38),2)</f>
        <v>1.97</v>
      </c>
      <c r="CX38" s="340">
        <f>ROUND(SUMIFS(Trabajo!$V:$V,Trabajo!$E:$E,Trab_Sectores_productivos!DM$1,Trabajo!$C:$C,Trab_Sectores_productivos!$C38,Trabajo!$A:$A,Trab_Sectores_productivos!$A38),2)</f>
        <v>8.7799999999999994</v>
      </c>
      <c r="CY38" s="340">
        <f>ROUND(SUMIFS(Trabajo!$V:$V,Trabajo!$E:$E,Trab_Sectores_productivos!DN$1,Trabajo!$C:$C,Trab_Sectores_productivos!$C38,Trabajo!$A:$A,Trab_Sectores_productivos!$A38),2)</f>
        <v>0.85</v>
      </c>
      <c r="CZ38" s="340">
        <f>ROUND(SUMIFS(Trabajo!$V:$V,Trabajo!$E:$E,Trab_Sectores_productivos!DO$1,Trabajo!$C:$C,Trab_Sectores_productivos!$C38,Trabajo!$A:$A,Trab_Sectores_productivos!$A38),2)</f>
        <v>1.18</v>
      </c>
      <c r="DA38" s="340">
        <f>ROUND(SUMIFS(Trabajo!$V:$V,Trabajo!$E:$E,Trab_Sectores_productivos!DP$1,Trabajo!$C:$C,Trab_Sectores_productivos!$C38,Trabajo!$A:$A,Trab_Sectores_productivos!$A38),2)</f>
        <v>1.26</v>
      </c>
      <c r="DB38" s="340">
        <f>ROUND(SUMIFS(Trabajo!$V:$V,Trabajo!$E:$E,Trab_Sectores_productivos!DQ$1,Trabajo!$C:$C,Trab_Sectores_productivos!$C38,Trabajo!$A:$A,Trab_Sectores_productivos!$A38),2)</f>
        <v>0.35</v>
      </c>
      <c r="DC38" s="340">
        <f>ROUND(SUMIFS(Trabajo!$V:$V,Trabajo!$E:$E,Trab_Sectores_productivos!DR$1,Trabajo!$C:$C,Trab_Sectores_productivos!$C38,Trabajo!$A:$A,Trab_Sectores_productivos!$A38),2)</f>
        <v>0.99</v>
      </c>
      <c r="DD38" s="340">
        <f>ROUND(SUMIFS(Trabajo!$V:$V,Trabajo!$E:$E,Trab_Sectores_productivos!DS$1,Trabajo!$C:$C,Trab_Sectores_productivos!$C38,Trabajo!$A:$A,Trab_Sectores_productivos!$A38),2)</f>
        <v>0.17</v>
      </c>
      <c r="DE38" s="340">
        <f>ROUND(SUMIFS(Trabajo!$V:$V,Trabajo!$E:$E,Trab_Sectores_productivos!DT$1,Trabajo!$C:$C,Trab_Sectores_productivos!$C38,Trabajo!$A:$A,Trab_Sectores_productivos!$A38),2)</f>
        <v>0.18</v>
      </c>
    </row>
    <row r="39" spans="1:109">
      <c r="A39" s="137">
        <v>2016</v>
      </c>
      <c r="B39" s="137">
        <v>2</v>
      </c>
      <c r="C39" s="137" t="s">
        <v>120</v>
      </c>
      <c r="D39" s="137">
        <f>ROUND(SUMIFS(Trabajo!$W:$W,Trabajo!$E:$E,Trab_Sectores_productivos!DF$1,Trabajo!$C:$C,Trab_Sectores_productivos!$C39,Trabajo!$A:$A,Trab_Sectores_productivos!$A39),2)</f>
        <v>74.55</v>
      </c>
      <c r="E39" s="340">
        <f>ROUND(SUMIFS(Trabajo!$P:$P,Trabajo!$E:$E,Trab_Sectores_productivos!DF$1,Trabajo!$C:$C,Trab_Sectores_productivos!$C39,Trabajo!$A:$A,Trab_Sectores_productivos!$A39),2)</f>
        <v>26.57</v>
      </c>
      <c r="F39" s="340">
        <f>ROUND(SUMIFS(Trabajo!$P:$P,Trabajo!$E:$E,Trab_Sectores_productivos!DG$1,Trabajo!$C:$C,Trab_Sectores_productivos!$C39,Trabajo!$A:$A,Trab_Sectores_productivos!$A39),2)</f>
        <v>1.9</v>
      </c>
      <c r="G39" s="340">
        <f>ROUND(SUMIFS(Trabajo!$P:$P,Trabajo!$E:$E,Trab_Sectores_productivos!DH$1,Trabajo!$C:$C,Trab_Sectores_productivos!$C39,Trabajo!$A:$A,Trab_Sectores_productivos!$A39),2)</f>
        <v>5.65</v>
      </c>
      <c r="H39" s="340">
        <f>ROUND(SUMIFS(Trabajo!$P:$P,Trabajo!$E:$E,Trab_Sectores_productivos!DI$1,Trabajo!$C:$C,Trab_Sectores_productivos!$C39,Trabajo!$A:$A,Trab_Sectores_productivos!$A39),2)</f>
        <v>8.27</v>
      </c>
      <c r="I39" s="340">
        <f>ROUND(SUMIFS(Trabajo!$P:$P,Trabajo!$E:$E,Trab_Sectores_productivos!DJ$1,Trabajo!$C:$C,Trab_Sectores_productivos!$C39,Trabajo!$A:$A,Trab_Sectores_productivos!$A39),2)</f>
        <v>3.13</v>
      </c>
      <c r="J39" s="340">
        <f>ROUND(SUMIFS(Trabajo!$P:$P,Trabajo!$E:$E,Trab_Sectores_productivos!DK$1,Trabajo!$C:$C,Trab_Sectores_productivos!$C39,Trabajo!$A:$A,Trab_Sectores_productivos!$A39),2)</f>
        <v>12.73</v>
      </c>
      <c r="K39" s="340">
        <f>ROUND(SUMIFS(Trabajo!$P:$P,Trabajo!$E:$E,Trab_Sectores_productivos!DL$1,Trabajo!$C:$C,Trab_Sectores_productivos!$C39,Trabajo!$A:$A,Trab_Sectores_productivos!$A39),2)</f>
        <v>24.08</v>
      </c>
      <c r="L39" s="340">
        <f>ROUND(SUMIFS(Trabajo!$P:$P,Trabajo!$E:$E,Trab_Sectores_productivos!DM$1,Trabajo!$C:$C,Trab_Sectores_productivos!$C39,Trabajo!$A:$A,Trab_Sectores_productivos!$A39),2)</f>
        <v>104.78</v>
      </c>
      <c r="M39" s="340">
        <f>ROUND(SUMIFS(Trabajo!$P:$P,Trabajo!$E:$E,Trab_Sectores_productivos!DN$1,Trabajo!$C:$C,Trab_Sectores_productivos!$C39,Trabajo!$A:$A,Trab_Sectores_productivos!$A39),2)</f>
        <v>10.59</v>
      </c>
      <c r="N39" s="340">
        <f>ROUND(SUMIFS(Trabajo!$P:$P,Trabajo!$E:$E,Trab_Sectores_productivos!DO$1,Trabajo!$C:$C,Trab_Sectores_productivos!$C39,Trabajo!$A:$A,Trab_Sectores_productivos!$A39),2)</f>
        <v>15.68</v>
      </c>
      <c r="O39" s="340">
        <f>ROUND(SUMIFS(Trabajo!$P:$P,Trabajo!$E:$E,Trab_Sectores_productivos!DP$1,Trabajo!$C:$C,Trab_Sectores_productivos!$C39,Trabajo!$A:$A,Trab_Sectores_productivos!$A39),2)</f>
        <v>16.010000000000002</v>
      </c>
      <c r="P39" s="340">
        <f>ROUND(SUMIFS(Trabajo!$P:$P,Trabajo!$E:$E,Trab_Sectores_productivos!DQ$1,Trabajo!$C:$C,Trab_Sectores_productivos!$C39,Trabajo!$A:$A,Trab_Sectores_productivos!$A39),2)</f>
        <v>4.2</v>
      </c>
      <c r="Q39" s="340">
        <f>ROUND(SUMIFS(Trabajo!$P:$P,Trabajo!$E:$E,Trab_Sectores_productivos!DR$1,Trabajo!$C:$C,Trab_Sectores_productivos!$C39,Trabajo!$A:$A,Trab_Sectores_productivos!$A39),2)</f>
        <v>13.04</v>
      </c>
      <c r="R39" s="340">
        <f>ROUND(SUMIFS(Trabajo!$P:$P,Trabajo!$E:$E,Trab_Sectores_productivos!DS$1,Trabajo!$C:$C,Trab_Sectores_productivos!$C39,Trabajo!$A:$A,Trab_Sectores_productivos!$A39),2)</f>
        <v>2.08</v>
      </c>
      <c r="S39" s="340">
        <f>ROUND(SUMIFS(Trabajo!$P:$P,Trabajo!$E:$E,Trab_Sectores_productivos!DT$1,Trabajo!$C:$C,Trab_Sectores_productivos!$C39,Trabajo!$A:$A,Trab_Sectores_productivos!$A39),2)</f>
        <v>2.31</v>
      </c>
      <c r="T39" s="341">
        <f>ROUND(SUMIFS(Trabajo!$Q:$Q,Trabajo!$E:$E,Trab_Sectores_productivos!DF$1,Trabajo!$C:$C,Trab_Sectores_productivos!$C39,Trabajo!$A:$A,Trab_Sectores_productivos!$A39),2)</f>
        <v>12.22</v>
      </c>
      <c r="U39" s="341">
        <f>ROUND(SUMIFS(Trabajo!$Q:$Q,Trabajo!$E:$E,Trab_Sectores_productivos!DG$1,Trabajo!$C:$C,Trab_Sectores_productivos!$C39,Trabajo!$A:$A,Trab_Sectores_productivos!$A39),2)</f>
        <v>0.88</v>
      </c>
      <c r="V39" s="341">
        <f>ROUND(SUMIFS(Trabajo!$Q:$Q,Trabajo!$E:$E,Trab_Sectores_productivos!DH$1,Trabajo!$C:$C,Trab_Sectores_productivos!$C39,Trabajo!$A:$A,Trab_Sectores_productivos!$A39),2)</f>
        <v>2.6</v>
      </c>
      <c r="W39" s="341">
        <f>ROUND(SUMIFS(Trabajo!$Q:$Q,Trabajo!$E:$E,Trab_Sectores_productivos!DI$1,Trabajo!$C:$C,Trab_Sectores_productivos!$C39,Trabajo!$A:$A,Trab_Sectores_productivos!$A39),2)</f>
        <v>3.8</v>
      </c>
      <c r="X39" s="341">
        <f>ROUND(SUMIFS(Trabajo!$Q:$Q,Trabajo!$E:$E,Trab_Sectores_productivos!DJ$1,Trabajo!$C:$C,Trab_Sectores_productivos!$C39,Trabajo!$A:$A,Trab_Sectores_productivos!$A39),2)</f>
        <v>1.44</v>
      </c>
      <c r="Y39" s="341">
        <f>ROUND(SUMIFS(Trabajo!$Q:$Q,Trabajo!$E:$E,Trab_Sectores_productivos!DK$1,Trabajo!$C:$C,Trab_Sectores_productivos!$C39,Trabajo!$A:$A,Trab_Sectores_productivos!$A39),2)</f>
        <v>5.86</v>
      </c>
      <c r="Z39" s="341">
        <f>ROUND(SUMIFS(Trabajo!$Q:$Q,Trabajo!$E:$E,Trab_Sectores_productivos!DL$1,Trabajo!$C:$C,Trab_Sectores_productivos!$C39,Trabajo!$A:$A,Trab_Sectores_productivos!$A39),2)</f>
        <v>11.08</v>
      </c>
      <c r="AA39" s="341">
        <f>ROUND(SUMIFS(Trabajo!$Q:$Q,Trabajo!$E:$E,Trab_Sectores_productivos!DM$1,Trabajo!$C:$C,Trab_Sectores_productivos!$C39,Trabajo!$A:$A,Trab_Sectores_productivos!$A39),2)</f>
        <v>48.21</v>
      </c>
      <c r="AB39" s="341">
        <f>ROUND(SUMIFS(Trabajo!$Q:$Q,Trabajo!$E:$E,Trab_Sectores_productivos!DN$1,Trabajo!$C:$C,Trab_Sectores_productivos!$C39,Trabajo!$A:$A,Trab_Sectores_productivos!$A39),2)</f>
        <v>4.87</v>
      </c>
      <c r="AC39" s="341">
        <f>ROUND(SUMIFS(Trabajo!$Q:$Q,Trabajo!$E:$E,Trab_Sectores_productivos!DO$1,Trabajo!$C:$C,Trab_Sectores_productivos!$C39,Trabajo!$A:$A,Trab_Sectores_productivos!$A39),2)</f>
        <v>7.21</v>
      </c>
      <c r="AD39" s="341">
        <f>ROUND(SUMIFS(Trabajo!$Q:$Q,Trabajo!$E:$E,Trab_Sectores_productivos!DP$1,Trabajo!$C:$C,Trab_Sectores_productivos!$C39,Trabajo!$A:$A,Trab_Sectores_productivos!$A39),2)</f>
        <v>7.37</v>
      </c>
      <c r="AE39" s="341">
        <f>ROUND(SUMIFS(Trabajo!$Q:$Q,Trabajo!$E:$E,Trab_Sectores_productivos!DQ$1,Trabajo!$C:$C,Trab_Sectores_productivos!$C39,Trabajo!$A:$A,Trab_Sectores_productivos!$A39),2)</f>
        <v>1.93</v>
      </c>
      <c r="AF39" s="341">
        <f>ROUND(SUMIFS(Trabajo!$Q:$Q,Trabajo!$E:$E,Trab_Sectores_productivos!DR$1,Trabajo!$C:$C,Trab_Sectores_productivos!$C39,Trabajo!$A:$A,Trab_Sectores_productivos!$A39),2)</f>
        <v>6</v>
      </c>
      <c r="AG39" s="341">
        <f>ROUND(SUMIFS(Trabajo!$Q:$Q,Trabajo!$E:$E,Trab_Sectores_productivos!DS$1,Trabajo!$C:$C,Trab_Sectores_productivos!$C39,Trabajo!$A:$A,Trab_Sectores_productivos!$A39),2)</f>
        <v>0.96</v>
      </c>
      <c r="AH39" s="341">
        <f>ROUND(SUMIFS(Trabajo!$Q:$Q,Trabajo!$E:$E,Trab_Sectores_productivos!DT$1,Trabajo!$C:$C,Trab_Sectores_productivos!$C39,Trabajo!$A:$A,Trab_Sectores_productivos!$A39),2)</f>
        <v>1.06</v>
      </c>
      <c r="AI39" s="340">
        <f>ROUND(SUMIFS(Trabajo!$R:$R,Trabajo!$E:$E,Trab_Sectores_productivos!DF$1,Trabajo!$C:$C,Trab_Sectores_productivos!$C39,Trabajo!$A:$A,Trab_Sectores_productivos!$A39),2)</f>
        <v>10.14</v>
      </c>
      <c r="AJ39" s="340">
        <f>ROUND(SUMIFS(Trabajo!$R:$R,Trabajo!$E:$E,Trab_Sectores_productivos!DG$1,Trabajo!$C:$C,Trab_Sectores_productivos!$C39,Trabajo!$A:$A,Trab_Sectores_productivos!$A39),2)</f>
        <v>0.73</v>
      </c>
      <c r="AK39" s="340">
        <f>ROUND(SUMIFS(Trabajo!$R:$R,Trabajo!$E:$E,Trab_Sectores_productivos!DH$1,Trabajo!$C:$C,Trab_Sectores_productivos!$C39,Trabajo!$A:$A,Trab_Sectores_productivos!$A39),2)</f>
        <v>2.16</v>
      </c>
      <c r="AL39" s="340">
        <f>ROUND(SUMIFS(Trabajo!$R:$R,Trabajo!$E:$E,Trab_Sectores_productivos!DI$1,Trabajo!$C:$C,Trab_Sectores_productivos!$C39,Trabajo!$A:$A,Trab_Sectores_productivos!$A39),2)</f>
        <v>3.15</v>
      </c>
      <c r="AM39" s="340">
        <f>ROUND(SUMIFS(Trabajo!$R:$R,Trabajo!$E:$E,Trab_Sectores_productivos!DJ$1,Trabajo!$C:$C,Trab_Sectores_productivos!$C39,Trabajo!$A:$A,Trab_Sectores_productivos!$A39),2)</f>
        <v>1.2</v>
      </c>
      <c r="AN39" s="340">
        <f>ROUND(SUMIFS(Trabajo!$R:$R,Trabajo!$E:$E,Trab_Sectores_productivos!DK$1,Trabajo!$C:$C,Trab_Sectores_productivos!$C39,Trabajo!$A:$A,Trab_Sectores_productivos!$A39),2)</f>
        <v>4.8600000000000003</v>
      </c>
      <c r="AO39" s="340">
        <f>ROUND(SUMIFS(Trabajo!$R:$R,Trabajo!$E:$E,Trab_Sectores_productivos!DL$1,Trabajo!$C:$C,Trab_Sectores_productivos!$C39,Trabajo!$A:$A,Trab_Sectores_productivos!$A39),2)</f>
        <v>9.19</v>
      </c>
      <c r="AP39" s="340">
        <f>ROUND(SUMIFS(Trabajo!$R:$R,Trabajo!$E:$E,Trab_Sectores_productivos!DM$1,Trabajo!$C:$C,Trab_Sectores_productivos!$C39,Trabajo!$A:$A,Trab_Sectores_productivos!$A39),2)</f>
        <v>39.979999999999997</v>
      </c>
      <c r="AQ39" s="340">
        <f>ROUND(SUMIFS(Trabajo!$R:$R,Trabajo!$E:$E,Trab_Sectores_productivos!DN$1,Trabajo!$C:$C,Trab_Sectores_productivos!$C39,Trabajo!$A:$A,Trab_Sectores_productivos!$A39),2)</f>
        <v>4.04</v>
      </c>
      <c r="AR39" s="340">
        <f>ROUND(SUMIFS(Trabajo!$R:$R,Trabajo!$E:$E,Trab_Sectores_productivos!DO$1,Trabajo!$C:$C,Trab_Sectores_productivos!$C39,Trabajo!$A:$A,Trab_Sectores_productivos!$A39),2)</f>
        <v>5.98</v>
      </c>
      <c r="AS39" s="340">
        <f>ROUND(SUMIFS(Trabajo!$R:$R,Trabajo!$E:$E,Trab_Sectores_productivos!DP$1,Trabajo!$C:$C,Trab_Sectores_productivos!$C39,Trabajo!$A:$A,Trab_Sectores_productivos!$A39),2)</f>
        <v>6.11</v>
      </c>
      <c r="AT39" s="340">
        <f>ROUND(SUMIFS(Trabajo!$R:$R,Trabajo!$E:$E,Trab_Sectores_productivos!DQ$1,Trabajo!$C:$C,Trab_Sectores_productivos!$C39,Trabajo!$A:$A,Trab_Sectores_productivos!$A39),2)</f>
        <v>1.6</v>
      </c>
      <c r="AU39" s="340">
        <f>ROUND(SUMIFS(Trabajo!$R:$R,Trabajo!$E:$E,Trab_Sectores_productivos!DR$1,Trabajo!$C:$C,Trab_Sectores_productivos!$C39,Trabajo!$A:$A,Trab_Sectores_productivos!$A39),2)</f>
        <v>4.97</v>
      </c>
      <c r="AV39" s="340">
        <f>ROUND(SUMIFS(Trabajo!$R:$R,Trabajo!$E:$E,Trab_Sectores_productivos!DS$1,Trabajo!$C:$C,Trab_Sectores_productivos!$C39,Trabajo!$A:$A,Trab_Sectores_productivos!$A39),2)</f>
        <v>0.79</v>
      </c>
      <c r="AW39" s="340">
        <f>ROUND(SUMIFS(Trabajo!$R:$R,Trabajo!$E:$E,Trab_Sectores_productivos!DT$1,Trabajo!$C:$C,Trab_Sectores_productivos!$C39,Trabajo!$A:$A,Trab_Sectores_productivos!$A39),2)</f>
        <v>0.88</v>
      </c>
      <c r="AX39" s="341">
        <f>ROUND(SUMIFS(Trabajo!$S:$S,Trabajo!$E:$E,Trab_Sectores_productivos!DF$1,Trabajo!$C:$C,Trab_Sectores_productivos!$C39,Trabajo!$A:$A,Trab_Sectores_productivos!$A39),2)</f>
        <v>0.66</v>
      </c>
      <c r="AY39" s="341">
        <f>ROUND(SUMIFS(Trabajo!$S:$S,Trabajo!$E:$E,Trab_Sectores_productivos!DG$1,Trabajo!$C:$C,Trab_Sectores_productivos!$C39,Trabajo!$A:$A,Trab_Sectores_productivos!$A39),2)</f>
        <v>0.05</v>
      </c>
      <c r="AZ39" s="341">
        <f>ROUND(SUMIFS(Trabajo!$S:$S,Trabajo!$E:$E,Trab_Sectores_productivos!DH$1,Trabajo!$C:$C,Trab_Sectores_productivos!$C39,Trabajo!$A:$A,Trab_Sectores_productivos!$A39),2)</f>
        <v>0.14000000000000001</v>
      </c>
      <c r="BA39" s="341">
        <f>ROUND(SUMIFS(Trabajo!$S:$S,Trabajo!$E:$E,Trab_Sectores_productivos!DI$1,Trabajo!$C:$C,Trab_Sectores_productivos!$C39,Trabajo!$A:$A,Trab_Sectores_productivos!$A39),2)</f>
        <v>0.21</v>
      </c>
      <c r="BB39" s="341">
        <f>ROUND(SUMIFS(Trabajo!$S:$S,Trabajo!$E:$E,Trab_Sectores_productivos!DJ$1,Trabajo!$C:$C,Trab_Sectores_productivos!$C39,Trabajo!$A:$A,Trab_Sectores_productivos!$A39),2)</f>
        <v>0.08</v>
      </c>
      <c r="BC39" s="341">
        <f>ROUND(SUMIFS(Trabajo!$S:$S,Trabajo!$E:$E,Trab_Sectores_productivos!DK$1,Trabajo!$C:$C,Trab_Sectores_productivos!$C39,Trabajo!$A:$A,Trab_Sectores_productivos!$A39),2)</f>
        <v>0.32</v>
      </c>
      <c r="BD39" s="341">
        <f>ROUND(SUMIFS(Trabajo!$S:$S,Trabajo!$E:$E,Trab_Sectores_productivos!DL$1,Trabajo!$C:$C,Trab_Sectores_productivos!$C39,Trabajo!$A:$A,Trab_Sectores_productivos!$A39),2)</f>
        <v>0.6</v>
      </c>
      <c r="BE39" s="341">
        <f>ROUND(SUMIFS(Trabajo!$S:$S,Trabajo!$E:$E,Trab_Sectores_productivos!DM$1,Trabajo!$C:$C,Trab_Sectores_productivos!$C39,Trabajo!$A:$A,Trab_Sectores_productivos!$A39),2)</f>
        <v>2.61</v>
      </c>
      <c r="BF39" s="341">
        <f>ROUND(SUMIFS(Trabajo!$S:$S,Trabajo!$E:$E,Trab_Sectores_productivos!DN$1,Trabajo!$C:$C,Trab_Sectores_productivos!$C39,Trabajo!$A:$A,Trab_Sectores_productivos!$A39),2)</f>
        <v>0.26</v>
      </c>
      <c r="BG39" s="341">
        <f>ROUND(SUMIFS(Trabajo!$S:$S,Trabajo!$E:$E,Trab_Sectores_productivos!DO$1,Trabajo!$C:$C,Trab_Sectores_productivos!$C39,Trabajo!$A:$A,Trab_Sectores_productivos!$A39),2)</f>
        <v>0.39</v>
      </c>
      <c r="BH39" s="341">
        <f>ROUND(SUMIFS(Trabajo!$S:$S,Trabajo!$E:$E,Trab_Sectores_productivos!DP$1,Trabajo!$C:$C,Trab_Sectores_productivos!$C39,Trabajo!$A:$A,Trab_Sectores_productivos!$A39),2)</f>
        <v>0.4</v>
      </c>
      <c r="BI39" s="341">
        <f>ROUND(SUMIFS(Trabajo!$S:$S,Trabajo!$E:$E,Trab_Sectores_productivos!DQ$1,Trabajo!$C:$C,Trab_Sectores_productivos!$C39,Trabajo!$A:$A,Trab_Sectores_productivos!$A39),2)</f>
        <v>0.1</v>
      </c>
      <c r="BJ39" s="341">
        <f>ROUND(SUMIFS(Trabajo!$S:$S,Trabajo!$E:$E,Trab_Sectores_productivos!DR$1,Trabajo!$C:$C,Trab_Sectores_productivos!$C39,Trabajo!$A:$A,Trab_Sectores_productivos!$A39),2)</f>
        <v>0.32</v>
      </c>
      <c r="BK39" s="341">
        <f>ROUND(SUMIFS(Trabajo!$S:$S,Trabajo!$E:$E,Trab_Sectores_productivos!DS$1,Trabajo!$C:$C,Trab_Sectores_productivos!$C39,Trabajo!$A:$A,Trab_Sectores_productivos!$A39),2)</f>
        <v>0.05</v>
      </c>
      <c r="BL39" s="341">
        <f>ROUND(SUMIFS(Trabajo!$S:$S,Trabajo!$E:$E,Trab_Sectores_productivos!DT$1,Trabajo!$C:$C,Trab_Sectores_productivos!$C39,Trabajo!$A:$A,Trab_Sectores_productivos!$A39),2)</f>
        <v>0.06</v>
      </c>
      <c r="BM39" s="340">
        <f>ROUND(SUMIFS(Trabajo!$T:$T,Trabajo!$E:$E,Trab_Sectores_productivos!DF$1,Trabajo!$C:$C,Trab_Sectores_productivos!$C39,Trabajo!$A:$A,Trab_Sectores_productivos!$A39),2)</f>
        <v>0.25</v>
      </c>
      <c r="BN39" s="340">
        <f>ROUND(SUMIFS(Trabajo!$T:$T,Trabajo!$E:$E,Trab_Sectores_productivos!DG$1,Trabajo!$C:$C,Trab_Sectores_productivos!$C39,Trabajo!$A:$A,Trab_Sectores_productivos!$A39),2)</f>
        <v>0.02</v>
      </c>
      <c r="BO39" s="340">
        <f>ROUND(SUMIFS(Trabajo!$T:$T,Trabajo!$E:$E,Trab_Sectores_productivos!DH$1,Trabajo!$C:$C,Trab_Sectores_productivos!$C39,Trabajo!$A:$A,Trab_Sectores_productivos!$A39),2)</f>
        <v>0.05</v>
      </c>
      <c r="BP39" s="340">
        <f>ROUND(SUMIFS(Trabajo!$T:$T,Trabajo!$E:$E,Trab_Sectores_productivos!DI$1,Trabajo!$C:$C,Trab_Sectores_productivos!$C39,Trabajo!$A:$A,Trab_Sectores_productivos!$A39),2)</f>
        <v>0.08</v>
      </c>
      <c r="BQ39" s="340">
        <f>ROUND(SUMIFS(Trabajo!$T:$T,Trabajo!$E:$E,Trab_Sectores_productivos!DJ$1,Trabajo!$C:$C,Trab_Sectores_productivos!$C39,Trabajo!$A:$A,Trab_Sectores_productivos!$A39),2)</f>
        <v>0.03</v>
      </c>
      <c r="BR39" s="340">
        <f>ROUND(SUMIFS(Trabajo!$T:$T,Trabajo!$E:$E,Trab_Sectores_productivos!DK$1,Trabajo!$C:$C,Trab_Sectores_productivos!$C39,Trabajo!$A:$A,Trab_Sectores_productivos!$A39),2)</f>
        <v>0.12</v>
      </c>
      <c r="BS39" s="340">
        <f>ROUND(SUMIFS(Trabajo!$T:$T,Trabajo!$E:$E,Trab_Sectores_productivos!DL$1,Trabajo!$C:$C,Trab_Sectores_productivos!$C39,Trabajo!$A:$A,Trab_Sectores_productivos!$A39),2)</f>
        <v>0.23</v>
      </c>
      <c r="BT39" s="340">
        <f>ROUND(SUMIFS(Trabajo!$T:$T,Trabajo!$E:$E,Trab_Sectores_productivos!DM$1,Trabajo!$C:$C,Trab_Sectores_productivos!$C39,Trabajo!$A:$A,Trab_Sectores_productivos!$A39),2)</f>
        <v>1</v>
      </c>
      <c r="BU39" s="340">
        <f>ROUND(SUMIFS(Trabajo!$T:$T,Trabajo!$E:$E,Trab_Sectores_productivos!DN$1,Trabajo!$C:$C,Trab_Sectores_productivos!$C39,Trabajo!$A:$A,Trab_Sectores_productivos!$A39),2)</f>
        <v>0.1</v>
      </c>
      <c r="BV39" s="340">
        <f>ROUND(SUMIFS(Trabajo!$T:$T,Trabajo!$E:$E,Trab_Sectores_productivos!DO$1,Trabajo!$C:$C,Trab_Sectores_productivos!$C39,Trabajo!$A:$A,Trab_Sectores_productivos!$A39),2)</f>
        <v>0.15</v>
      </c>
      <c r="BW39" s="340">
        <f>ROUND(SUMIFS(Trabajo!$T:$T,Trabajo!$E:$E,Trab_Sectores_productivos!DP$1,Trabajo!$C:$C,Trab_Sectores_productivos!$C39,Trabajo!$A:$A,Trab_Sectores_productivos!$A39),2)</f>
        <v>0.15</v>
      </c>
      <c r="BX39" s="340">
        <f>ROUND(SUMIFS(Trabajo!$T:$T,Trabajo!$E:$E,Trab_Sectores_productivos!DQ$1,Trabajo!$C:$C,Trab_Sectores_productivos!$C39,Trabajo!$A:$A,Trab_Sectores_productivos!$A39),2)</f>
        <v>0.04</v>
      </c>
      <c r="BY39" s="340">
        <f>ROUND(SUMIFS(Trabajo!$T:$T,Trabajo!$E:$E,Trab_Sectores_productivos!DR$1,Trabajo!$C:$C,Trab_Sectores_productivos!$C39,Trabajo!$A:$A,Trab_Sectores_productivos!$A39),2)</f>
        <v>0.12</v>
      </c>
      <c r="BZ39" s="340">
        <f>ROUND(SUMIFS(Trabajo!$T:$T,Trabajo!$E:$E,Trab_Sectores_productivos!DS$1,Trabajo!$C:$C,Trab_Sectores_productivos!$C39,Trabajo!$A:$A,Trab_Sectores_productivos!$A39),2)</f>
        <v>0.02</v>
      </c>
      <c r="CA39" s="340">
        <f>ROUND(SUMIFS(Trabajo!$T:$T,Trabajo!$E:$E,Trab_Sectores_productivos!DT$1,Trabajo!$C:$C,Trab_Sectores_productivos!$C39,Trabajo!$A:$A,Trab_Sectores_productivos!$A39),2)</f>
        <v>0.02</v>
      </c>
      <c r="CB39" s="341">
        <f>ROUND(SUMIFS(Trabajo!$U:$U,Trabajo!$E:$E,Trab_Sectores_productivos!DF$1,Trabajo!$C:$C,Trab_Sectores_productivos!$C39,Trabajo!$A:$A,Trab_Sectores_productivos!$A39),2)</f>
        <v>22.59</v>
      </c>
      <c r="CC39" s="341">
        <f>ROUND(SUMIFS(Trabajo!$U:$U,Trabajo!$E:$E,Trab_Sectores_productivos!DG$1,Trabajo!$C:$C,Trab_Sectores_productivos!$C39,Trabajo!$A:$A,Trab_Sectores_productivos!$A39),2)</f>
        <v>1.62</v>
      </c>
      <c r="CD39" s="341">
        <f>ROUND(SUMIFS(Trabajo!$U:$U,Trabajo!$E:$E,Trab_Sectores_productivos!DH$1,Trabajo!$C:$C,Trab_Sectores_productivos!$C39,Trabajo!$A:$A,Trab_Sectores_productivos!$A39),2)</f>
        <v>4.8099999999999996</v>
      </c>
      <c r="CE39" s="341">
        <f>ROUND(SUMIFS(Trabajo!$U:$U,Trabajo!$E:$E,Trab_Sectores_productivos!DI$1,Trabajo!$C:$C,Trab_Sectores_productivos!$C39,Trabajo!$A:$A,Trab_Sectores_productivos!$A39),2)</f>
        <v>7.03</v>
      </c>
      <c r="CF39" s="341">
        <f>ROUND(SUMIFS(Trabajo!$U:$U,Trabajo!$E:$E,Trab_Sectores_productivos!DJ$1,Trabajo!$C:$C,Trab_Sectores_productivos!$C39,Trabajo!$A:$A,Trab_Sectores_productivos!$A39),2)</f>
        <v>2.66</v>
      </c>
      <c r="CG39" s="341">
        <f>ROUND(SUMIFS(Trabajo!$U:$U,Trabajo!$E:$E,Trab_Sectores_productivos!DK$1,Trabajo!$C:$C,Trab_Sectores_productivos!$C39,Trabajo!$A:$A,Trab_Sectores_productivos!$A39),2)</f>
        <v>10.83</v>
      </c>
      <c r="CH39" s="341">
        <f>ROUND(SUMIFS(Trabajo!$U:$U,Trabajo!$E:$E,Trab_Sectores_productivos!DL$1,Trabajo!$C:$C,Trab_Sectores_productivos!$C39,Trabajo!$A:$A,Trab_Sectores_productivos!$A39),2)</f>
        <v>20.47</v>
      </c>
      <c r="CI39" s="341">
        <f>ROUND(SUMIFS(Trabajo!$U:$U,Trabajo!$E:$E,Trab_Sectores_productivos!DM$1,Trabajo!$C:$C,Trab_Sectores_productivos!$C39,Trabajo!$A:$A,Trab_Sectores_productivos!$A39),2)</f>
        <v>89.08</v>
      </c>
      <c r="CJ39" s="341">
        <f>ROUND(SUMIFS(Trabajo!$U:$U,Trabajo!$E:$E,Trab_Sectores_productivos!DN$1,Trabajo!$C:$C,Trab_Sectores_productivos!$C39,Trabajo!$A:$A,Trab_Sectores_productivos!$A39),2)</f>
        <v>9</v>
      </c>
      <c r="CK39" s="341">
        <f>ROUND(SUMIFS(Trabajo!$U:$U,Trabajo!$E:$E,Trab_Sectores_productivos!DO$1,Trabajo!$C:$C,Trab_Sectores_productivos!$C39,Trabajo!$A:$A,Trab_Sectores_productivos!$A39),2)</f>
        <v>13.33</v>
      </c>
      <c r="CL39" s="341">
        <f>ROUND(SUMIFS(Trabajo!$U:$U,Trabajo!$E:$E,Trab_Sectores_productivos!DP$1,Trabajo!$C:$C,Trab_Sectores_productivos!$C39,Trabajo!$A:$A,Trab_Sectores_productivos!$A39),2)</f>
        <v>13.61</v>
      </c>
      <c r="CM39" s="341">
        <f>ROUND(SUMIFS(Trabajo!$U:$U,Trabajo!$E:$E,Trab_Sectores_productivos!DQ$1,Trabajo!$C:$C,Trab_Sectores_productivos!$C39,Trabajo!$A:$A,Trab_Sectores_productivos!$A39),2)</f>
        <v>3.57</v>
      </c>
      <c r="CN39" s="341">
        <f>ROUND(SUMIFS(Trabajo!$U:$U,Trabajo!$E:$E,Trab_Sectores_productivos!DR$1,Trabajo!$C:$C,Trab_Sectores_productivos!$C39,Trabajo!$A:$A,Trab_Sectores_productivos!$A39),2)</f>
        <v>11.08</v>
      </c>
      <c r="CO39" s="341">
        <f>ROUND(SUMIFS(Trabajo!$U:$U,Trabajo!$E:$E,Trab_Sectores_productivos!DS$1,Trabajo!$C:$C,Trab_Sectores_productivos!$C39,Trabajo!$A:$A,Trab_Sectores_productivos!$A39),2)</f>
        <v>1.77</v>
      </c>
      <c r="CP39" s="341">
        <f>ROUND(SUMIFS(Trabajo!$U:$U,Trabajo!$E:$E,Trab_Sectores_productivos!DT$1,Trabajo!$C:$C,Trab_Sectores_productivos!$C39,Trabajo!$A:$A,Trab_Sectores_productivos!$A39),2)</f>
        <v>1.96</v>
      </c>
      <c r="CQ39" s="340">
        <f>ROUND(SUMIFS(Trabajo!$V:$V,Trabajo!$E:$E,Trab_Sectores_productivos!DF$1,Trabajo!$C:$C,Trab_Sectores_productivos!$C39,Trabajo!$A:$A,Trab_Sectores_productivos!$A39),2)</f>
        <v>2.13</v>
      </c>
      <c r="CR39" s="340">
        <f>ROUND(SUMIFS(Trabajo!$V:$V,Trabajo!$E:$E,Trab_Sectores_productivos!DG$1,Trabajo!$C:$C,Trab_Sectores_productivos!$C39,Trabajo!$A:$A,Trab_Sectores_productivos!$A39),2)</f>
        <v>0.15</v>
      </c>
      <c r="CS39" s="340">
        <f>ROUND(SUMIFS(Trabajo!$V:$V,Trabajo!$E:$E,Trab_Sectores_productivos!DH$1,Trabajo!$C:$C,Trab_Sectores_productivos!$C39,Trabajo!$A:$A,Trab_Sectores_productivos!$A39),2)</f>
        <v>0.45</v>
      </c>
      <c r="CT39" s="340">
        <f>ROUND(SUMIFS(Trabajo!$V:$V,Trabajo!$E:$E,Trab_Sectores_productivos!DI$1,Trabajo!$C:$C,Trab_Sectores_productivos!$C39,Trabajo!$A:$A,Trab_Sectores_productivos!$A39),2)</f>
        <v>0.66</v>
      </c>
      <c r="CU39" s="340">
        <f>ROUND(SUMIFS(Trabajo!$V:$V,Trabajo!$E:$E,Trab_Sectores_productivos!DJ$1,Trabajo!$C:$C,Trab_Sectores_productivos!$C39,Trabajo!$A:$A,Trab_Sectores_productivos!$A39),2)</f>
        <v>0.25</v>
      </c>
      <c r="CV39" s="340">
        <f>ROUND(SUMIFS(Trabajo!$V:$V,Trabajo!$E:$E,Trab_Sectores_productivos!DK$1,Trabajo!$C:$C,Trab_Sectores_productivos!$C39,Trabajo!$A:$A,Trab_Sectores_productivos!$A39),2)</f>
        <v>1.02</v>
      </c>
      <c r="CW39" s="340">
        <f>ROUND(SUMIFS(Trabajo!$V:$V,Trabajo!$E:$E,Trab_Sectores_productivos!DL$1,Trabajo!$C:$C,Trab_Sectores_productivos!$C39,Trabajo!$A:$A,Trab_Sectores_productivos!$A39),2)</f>
        <v>1.93</v>
      </c>
      <c r="CX39" s="340">
        <f>ROUND(SUMIFS(Trabajo!$V:$V,Trabajo!$E:$E,Trab_Sectores_productivos!DM$1,Trabajo!$C:$C,Trab_Sectores_productivos!$C39,Trabajo!$A:$A,Trab_Sectores_productivos!$A39),2)</f>
        <v>8.3800000000000008</v>
      </c>
      <c r="CY39" s="340">
        <f>ROUND(SUMIFS(Trabajo!$V:$V,Trabajo!$E:$E,Trab_Sectores_productivos!DN$1,Trabajo!$C:$C,Trab_Sectores_productivos!$C39,Trabajo!$A:$A,Trab_Sectores_productivos!$A39),2)</f>
        <v>0.85</v>
      </c>
      <c r="CZ39" s="340">
        <f>ROUND(SUMIFS(Trabajo!$V:$V,Trabajo!$E:$E,Trab_Sectores_productivos!DO$1,Trabajo!$C:$C,Trab_Sectores_productivos!$C39,Trabajo!$A:$A,Trab_Sectores_productivos!$A39),2)</f>
        <v>1.25</v>
      </c>
      <c r="DA39" s="340">
        <f>ROUND(SUMIFS(Trabajo!$V:$V,Trabajo!$E:$E,Trab_Sectores_productivos!DP$1,Trabajo!$C:$C,Trab_Sectores_productivos!$C39,Trabajo!$A:$A,Trab_Sectores_productivos!$A39),2)</f>
        <v>1.28</v>
      </c>
      <c r="DB39" s="340">
        <f>ROUND(SUMIFS(Trabajo!$V:$V,Trabajo!$E:$E,Trab_Sectores_productivos!DQ$1,Trabajo!$C:$C,Trab_Sectores_productivos!$C39,Trabajo!$A:$A,Trab_Sectores_productivos!$A39),2)</f>
        <v>0.34</v>
      </c>
      <c r="DC39" s="340">
        <f>ROUND(SUMIFS(Trabajo!$V:$V,Trabajo!$E:$E,Trab_Sectores_productivos!DR$1,Trabajo!$C:$C,Trab_Sectores_productivos!$C39,Trabajo!$A:$A,Trab_Sectores_productivos!$A39),2)</f>
        <v>1.04</v>
      </c>
      <c r="DD39" s="340">
        <f>ROUND(SUMIFS(Trabajo!$V:$V,Trabajo!$E:$E,Trab_Sectores_productivos!DS$1,Trabajo!$C:$C,Trab_Sectores_productivos!$C39,Trabajo!$A:$A,Trab_Sectores_productivos!$A39),2)</f>
        <v>0.17</v>
      </c>
      <c r="DE39" s="340">
        <f>ROUND(SUMIFS(Trabajo!$V:$V,Trabajo!$E:$E,Trab_Sectores_productivos!DT$1,Trabajo!$C:$C,Trab_Sectores_productivos!$C39,Trabajo!$A:$A,Trab_Sectores_productivos!$A39),2)</f>
        <v>0.18</v>
      </c>
    </row>
    <row r="40" spans="1:109">
      <c r="A40" s="137">
        <v>2016</v>
      </c>
      <c r="B40" s="137">
        <v>3</v>
      </c>
      <c r="C40" s="137" t="s">
        <v>121</v>
      </c>
      <c r="D40" s="137">
        <f>ROUND(SUMIFS(Trabajo!$W:$W,Trabajo!$E:$E,Trab_Sectores_productivos!DF$1,Trabajo!$C:$C,Trab_Sectores_productivos!$C40,Trabajo!$A:$A,Trab_Sectores_productivos!$A40),2)</f>
        <v>79.47</v>
      </c>
      <c r="E40" s="340">
        <f>ROUND(SUMIFS(Trabajo!$P:$P,Trabajo!$E:$E,Trab_Sectores_productivos!DF$1,Trabajo!$C:$C,Trab_Sectores_productivos!$C40,Trabajo!$A:$A,Trab_Sectores_productivos!$A40),2)</f>
        <v>28.32</v>
      </c>
      <c r="F40" s="340">
        <f>ROUND(SUMIFS(Trabajo!$P:$P,Trabajo!$E:$E,Trab_Sectores_productivos!DG$1,Trabajo!$C:$C,Trab_Sectores_productivos!$C40,Trabajo!$A:$A,Trab_Sectores_productivos!$A40),2)</f>
        <v>1.88</v>
      </c>
      <c r="G40" s="340">
        <f>ROUND(SUMIFS(Trabajo!$P:$P,Trabajo!$E:$E,Trab_Sectores_productivos!DH$1,Trabajo!$C:$C,Trab_Sectores_productivos!$C40,Trabajo!$A:$A,Trab_Sectores_productivos!$A40),2)</f>
        <v>5.56</v>
      </c>
      <c r="H40" s="340">
        <f>ROUND(SUMIFS(Trabajo!$P:$P,Trabajo!$E:$E,Trab_Sectores_productivos!DI$1,Trabajo!$C:$C,Trab_Sectores_productivos!$C40,Trabajo!$A:$A,Trab_Sectores_productivos!$A40),2)</f>
        <v>7.43</v>
      </c>
      <c r="I40" s="340">
        <f>ROUND(SUMIFS(Trabajo!$P:$P,Trabajo!$E:$E,Trab_Sectores_productivos!DJ$1,Trabajo!$C:$C,Trab_Sectores_productivos!$C40,Trabajo!$A:$A,Trab_Sectores_productivos!$A40),2)</f>
        <v>3.63</v>
      </c>
      <c r="J40" s="340">
        <f>ROUND(SUMIFS(Trabajo!$P:$P,Trabajo!$E:$E,Trab_Sectores_productivos!DK$1,Trabajo!$C:$C,Trab_Sectores_productivos!$C40,Trabajo!$A:$A,Trab_Sectores_productivos!$A40),2)</f>
        <v>12.89</v>
      </c>
      <c r="K40" s="340">
        <f>ROUND(SUMIFS(Trabajo!$P:$P,Trabajo!$E:$E,Trab_Sectores_productivos!DL$1,Trabajo!$C:$C,Trab_Sectores_productivos!$C40,Trabajo!$A:$A,Trab_Sectores_productivos!$A40),2)</f>
        <v>24.16</v>
      </c>
      <c r="L40" s="340">
        <f>ROUND(SUMIFS(Trabajo!$P:$P,Trabajo!$E:$E,Trab_Sectores_productivos!DM$1,Trabajo!$C:$C,Trab_Sectores_productivos!$C40,Trabajo!$A:$A,Trab_Sectores_productivos!$A40),2)</f>
        <v>107.07</v>
      </c>
      <c r="M40" s="340">
        <f>ROUND(SUMIFS(Trabajo!$P:$P,Trabajo!$E:$E,Trab_Sectores_productivos!DN$1,Trabajo!$C:$C,Trab_Sectores_productivos!$C40,Trabajo!$A:$A,Trab_Sectores_productivos!$A40),2)</f>
        <v>10.87</v>
      </c>
      <c r="N40" s="340">
        <f>ROUND(SUMIFS(Trabajo!$P:$P,Trabajo!$E:$E,Trab_Sectores_productivos!DO$1,Trabajo!$C:$C,Trab_Sectores_productivos!$C40,Trabajo!$A:$A,Trab_Sectores_productivos!$A40),2)</f>
        <v>16.39</v>
      </c>
      <c r="O40" s="340">
        <f>ROUND(SUMIFS(Trabajo!$P:$P,Trabajo!$E:$E,Trab_Sectores_productivos!DP$1,Trabajo!$C:$C,Trab_Sectores_productivos!$C40,Trabajo!$A:$A,Trab_Sectores_productivos!$A40),2)</f>
        <v>16.5</v>
      </c>
      <c r="P40" s="340">
        <f>ROUND(SUMIFS(Trabajo!$P:$P,Trabajo!$E:$E,Trab_Sectores_productivos!DQ$1,Trabajo!$C:$C,Trab_Sectores_productivos!$C40,Trabajo!$A:$A,Trab_Sectores_productivos!$A40),2)</f>
        <v>5.28</v>
      </c>
      <c r="Q40" s="340">
        <f>ROUND(SUMIFS(Trabajo!$P:$P,Trabajo!$E:$E,Trab_Sectores_productivos!DR$1,Trabajo!$C:$C,Trab_Sectores_productivos!$C40,Trabajo!$A:$A,Trab_Sectores_productivos!$A40),2)</f>
        <v>14.02</v>
      </c>
      <c r="R40" s="340">
        <f>ROUND(SUMIFS(Trabajo!$P:$P,Trabajo!$E:$E,Trab_Sectores_productivos!DS$1,Trabajo!$C:$C,Trab_Sectores_productivos!$C40,Trabajo!$A:$A,Trab_Sectores_productivos!$A40),2)</f>
        <v>2.2200000000000002</v>
      </c>
      <c r="S40" s="340">
        <f>ROUND(SUMIFS(Trabajo!$P:$P,Trabajo!$E:$E,Trab_Sectores_productivos!DT$1,Trabajo!$C:$C,Trab_Sectores_productivos!$C40,Trabajo!$A:$A,Trab_Sectores_productivos!$A40),2)</f>
        <v>2.31</v>
      </c>
      <c r="T40" s="341">
        <f>ROUND(SUMIFS(Trabajo!$Q:$Q,Trabajo!$E:$E,Trab_Sectores_productivos!DF$1,Trabajo!$C:$C,Trab_Sectores_productivos!$C40,Trabajo!$A:$A,Trab_Sectores_productivos!$A40),2)</f>
        <v>13.03</v>
      </c>
      <c r="U40" s="341">
        <f>ROUND(SUMIFS(Trabajo!$Q:$Q,Trabajo!$E:$E,Trab_Sectores_productivos!DG$1,Trabajo!$C:$C,Trab_Sectores_productivos!$C40,Trabajo!$A:$A,Trab_Sectores_productivos!$A40),2)</f>
        <v>0.87</v>
      </c>
      <c r="V40" s="341">
        <f>ROUND(SUMIFS(Trabajo!$Q:$Q,Trabajo!$E:$E,Trab_Sectores_productivos!DH$1,Trabajo!$C:$C,Trab_Sectores_productivos!$C40,Trabajo!$A:$A,Trab_Sectores_productivos!$A40),2)</f>
        <v>2.56</v>
      </c>
      <c r="W40" s="341">
        <f>ROUND(SUMIFS(Trabajo!$Q:$Q,Trabajo!$E:$E,Trab_Sectores_productivos!DI$1,Trabajo!$C:$C,Trab_Sectores_productivos!$C40,Trabajo!$A:$A,Trab_Sectores_productivos!$A40),2)</f>
        <v>3.42</v>
      </c>
      <c r="X40" s="341">
        <f>ROUND(SUMIFS(Trabajo!$Q:$Q,Trabajo!$E:$E,Trab_Sectores_productivos!DJ$1,Trabajo!$C:$C,Trab_Sectores_productivos!$C40,Trabajo!$A:$A,Trab_Sectores_productivos!$A40),2)</f>
        <v>1.67</v>
      </c>
      <c r="Y40" s="341">
        <f>ROUND(SUMIFS(Trabajo!$Q:$Q,Trabajo!$E:$E,Trab_Sectores_productivos!DK$1,Trabajo!$C:$C,Trab_Sectores_productivos!$C40,Trabajo!$A:$A,Trab_Sectores_productivos!$A40),2)</f>
        <v>5.93</v>
      </c>
      <c r="Z40" s="341">
        <f>ROUND(SUMIFS(Trabajo!$Q:$Q,Trabajo!$E:$E,Trab_Sectores_productivos!DL$1,Trabajo!$C:$C,Trab_Sectores_productivos!$C40,Trabajo!$A:$A,Trab_Sectores_productivos!$A40),2)</f>
        <v>11.12</v>
      </c>
      <c r="AA40" s="341">
        <f>ROUND(SUMIFS(Trabajo!$Q:$Q,Trabajo!$E:$E,Trab_Sectores_productivos!DM$1,Trabajo!$C:$C,Trab_Sectores_productivos!$C40,Trabajo!$A:$A,Trab_Sectores_productivos!$A40),2)</f>
        <v>49.27</v>
      </c>
      <c r="AB40" s="341">
        <f>ROUND(SUMIFS(Trabajo!$Q:$Q,Trabajo!$E:$E,Trab_Sectores_productivos!DN$1,Trabajo!$C:$C,Trab_Sectores_productivos!$C40,Trabajo!$A:$A,Trab_Sectores_productivos!$A40),2)</f>
        <v>5</v>
      </c>
      <c r="AC40" s="341">
        <f>ROUND(SUMIFS(Trabajo!$Q:$Q,Trabajo!$E:$E,Trab_Sectores_productivos!DO$1,Trabajo!$C:$C,Trab_Sectores_productivos!$C40,Trabajo!$A:$A,Trab_Sectores_productivos!$A40),2)</f>
        <v>7.54</v>
      </c>
      <c r="AD40" s="341">
        <f>ROUND(SUMIFS(Trabajo!$Q:$Q,Trabajo!$E:$E,Trab_Sectores_productivos!DP$1,Trabajo!$C:$C,Trab_Sectores_productivos!$C40,Trabajo!$A:$A,Trab_Sectores_productivos!$A40),2)</f>
        <v>7.59</v>
      </c>
      <c r="AE40" s="341">
        <f>ROUND(SUMIFS(Trabajo!$Q:$Q,Trabajo!$E:$E,Trab_Sectores_productivos!DQ$1,Trabajo!$C:$C,Trab_Sectores_productivos!$C40,Trabajo!$A:$A,Trab_Sectores_productivos!$A40),2)</f>
        <v>2.4300000000000002</v>
      </c>
      <c r="AF40" s="341">
        <f>ROUND(SUMIFS(Trabajo!$Q:$Q,Trabajo!$E:$E,Trab_Sectores_productivos!DR$1,Trabajo!$C:$C,Trab_Sectores_productivos!$C40,Trabajo!$A:$A,Trab_Sectores_productivos!$A40),2)</f>
        <v>6.45</v>
      </c>
      <c r="AG40" s="341">
        <f>ROUND(SUMIFS(Trabajo!$Q:$Q,Trabajo!$E:$E,Trab_Sectores_productivos!DS$1,Trabajo!$C:$C,Trab_Sectores_productivos!$C40,Trabajo!$A:$A,Trab_Sectores_productivos!$A40),2)</f>
        <v>1.02</v>
      </c>
      <c r="AH40" s="341">
        <f>ROUND(SUMIFS(Trabajo!$Q:$Q,Trabajo!$E:$E,Trab_Sectores_productivos!DT$1,Trabajo!$C:$C,Trab_Sectores_productivos!$C40,Trabajo!$A:$A,Trab_Sectores_productivos!$A40),2)</f>
        <v>1.06</v>
      </c>
      <c r="AI40" s="340">
        <f>ROUND(SUMIFS(Trabajo!$R:$R,Trabajo!$E:$E,Trab_Sectores_productivos!DF$1,Trabajo!$C:$C,Trab_Sectores_productivos!$C40,Trabajo!$A:$A,Trab_Sectores_productivos!$A40),2)</f>
        <v>10.81</v>
      </c>
      <c r="AJ40" s="340">
        <f>ROUND(SUMIFS(Trabajo!$R:$R,Trabajo!$E:$E,Trab_Sectores_productivos!DG$1,Trabajo!$C:$C,Trab_Sectores_productivos!$C40,Trabajo!$A:$A,Trab_Sectores_productivos!$A40),2)</f>
        <v>0.72</v>
      </c>
      <c r="AK40" s="340">
        <f>ROUND(SUMIFS(Trabajo!$R:$R,Trabajo!$E:$E,Trab_Sectores_productivos!DH$1,Trabajo!$C:$C,Trab_Sectores_productivos!$C40,Trabajo!$A:$A,Trab_Sectores_productivos!$A40),2)</f>
        <v>2.12</v>
      </c>
      <c r="AL40" s="340">
        <f>ROUND(SUMIFS(Trabajo!$R:$R,Trabajo!$E:$E,Trab_Sectores_productivos!DI$1,Trabajo!$C:$C,Trab_Sectores_productivos!$C40,Trabajo!$A:$A,Trab_Sectores_productivos!$A40),2)</f>
        <v>2.84</v>
      </c>
      <c r="AM40" s="340">
        <f>ROUND(SUMIFS(Trabajo!$R:$R,Trabajo!$E:$E,Trab_Sectores_productivos!DJ$1,Trabajo!$C:$C,Trab_Sectores_productivos!$C40,Trabajo!$A:$A,Trab_Sectores_productivos!$A40),2)</f>
        <v>1.38</v>
      </c>
      <c r="AN40" s="340">
        <f>ROUND(SUMIFS(Trabajo!$R:$R,Trabajo!$E:$E,Trab_Sectores_productivos!DK$1,Trabajo!$C:$C,Trab_Sectores_productivos!$C40,Trabajo!$A:$A,Trab_Sectores_productivos!$A40),2)</f>
        <v>4.92</v>
      </c>
      <c r="AO40" s="340">
        <f>ROUND(SUMIFS(Trabajo!$R:$R,Trabajo!$E:$E,Trab_Sectores_productivos!DL$1,Trabajo!$C:$C,Trab_Sectores_productivos!$C40,Trabajo!$A:$A,Trab_Sectores_productivos!$A40),2)</f>
        <v>9.2200000000000006</v>
      </c>
      <c r="AP40" s="340">
        <f>ROUND(SUMIFS(Trabajo!$R:$R,Trabajo!$E:$E,Trab_Sectores_productivos!DM$1,Trabajo!$C:$C,Trab_Sectores_productivos!$C40,Trabajo!$A:$A,Trab_Sectores_productivos!$A40),2)</f>
        <v>40.85</v>
      </c>
      <c r="AQ40" s="340">
        <f>ROUND(SUMIFS(Trabajo!$R:$R,Trabajo!$E:$E,Trab_Sectores_productivos!DN$1,Trabajo!$C:$C,Trab_Sectores_productivos!$C40,Trabajo!$A:$A,Trab_Sectores_productivos!$A40),2)</f>
        <v>4.1500000000000004</v>
      </c>
      <c r="AR40" s="340">
        <f>ROUND(SUMIFS(Trabajo!$R:$R,Trabajo!$E:$E,Trab_Sectores_productivos!DO$1,Trabajo!$C:$C,Trab_Sectores_productivos!$C40,Trabajo!$A:$A,Trab_Sectores_productivos!$A40),2)</f>
        <v>6.25</v>
      </c>
      <c r="AS40" s="340">
        <f>ROUND(SUMIFS(Trabajo!$R:$R,Trabajo!$E:$E,Trab_Sectores_productivos!DP$1,Trabajo!$C:$C,Trab_Sectores_productivos!$C40,Trabajo!$A:$A,Trab_Sectores_productivos!$A40),2)</f>
        <v>6.3</v>
      </c>
      <c r="AT40" s="340">
        <f>ROUND(SUMIFS(Trabajo!$R:$R,Trabajo!$E:$E,Trab_Sectores_productivos!DQ$1,Trabajo!$C:$C,Trab_Sectores_productivos!$C40,Trabajo!$A:$A,Trab_Sectores_productivos!$A40),2)</f>
        <v>2.02</v>
      </c>
      <c r="AU40" s="340">
        <f>ROUND(SUMIFS(Trabajo!$R:$R,Trabajo!$E:$E,Trab_Sectores_productivos!DR$1,Trabajo!$C:$C,Trab_Sectores_productivos!$C40,Trabajo!$A:$A,Trab_Sectores_productivos!$A40),2)</f>
        <v>5.35</v>
      </c>
      <c r="AV40" s="340">
        <f>ROUND(SUMIFS(Trabajo!$R:$R,Trabajo!$E:$E,Trab_Sectores_productivos!DS$1,Trabajo!$C:$C,Trab_Sectores_productivos!$C40,Trabajo!$A:$A,Trab_Sectores_productivos!$A40),2)</f>
        <v>0.85</v>
      </c>
      <c r="AW40" s="340">
        <f>ROUND(SUMIFS(Trabajo!$R:$R,Trabajo!$E:$E,Trab_Sectores_productivos!DT$1,Trabajo!$C:$C,Trab_Sectores_productivos!$C40,Trabajo!$A:$A,Trab_Sectores_productivos!$A40),2)</f>
        <v>0.88</v>
      </c>
      <c r="AX40" s="341">
        <f>ROUND(SUMIFS(Trabajo!$S:$S,Trabajo!$E:$E,Trab_Sectores_productivos!DF$1,Trabajo!$C:$C,Trab_Sectores_productivos!$C40,Trabajo!$A:$A,Trab_Sectores_productivos!$A40),2)</f>
        <v>0.7</v>
      </c>
      <c r="AY40" s="341">
        <f>ROUND(SUMIFS(Trabajo!$S:$S,Trabajo!$E:$E,Trab_Sectores_productivos!DG$1,Trabajo!$C:$C,Trab_Sectores_productivos!$C40,Trabajo!$A:$A,Trab_Sectores_productivos!$A40),2)</f>
        <v>0.05</v>
      </c>
      <c r="AZ40" s="341">
        <f>ROUND(SUMIFS(Trabajo!$S:$S,Trabajo!$E:$E,Trab_Sectores_productivos!DH$1,Trabajo!$C:$C,Trab_Sectores_productivos!$C40,Trabajo!$A:$A,Trab_Sectores_productivos!$A40),2)</f>
        <v>0.14000000000000001</v>
      </c>
      <c r="BA40" s="341">
        <f>ROUND(SUMIFS(Trabajo!$S:$S,Trabajo!$E:$E,Trab_Sectores_productivos!DI$1,Trabajo!$C:$C,Trab_Sectores_productivos!$C40,Trabajo!$A:$A,Trab_Sectores_productivos!$A40),2)</f>
        <v>0.18</v>
      </c>
      <c r="BB40" s="341">
        <f>ROUND(SUMIFS(Trabajo!$S:$S,Trabajo!$E:$E,Trab_Sectores_productivos!DJ$1,Trabajo!$C:$C,Trab_Sectores_productivos!$C40,Trabajo!$A:$A,Trab_Sectores_productivos!$A40),2)</f>
        <v>0.09</v>
      </c>
      <c r="BC40" s="341">
        <f>ROUND(SUMIFS(Trabajo!$S:$S,Trabajo!$E:$E,Trab_Sectores_productivos!DK$1,Trabajo!$C:$C,Trab_Sectores_productivos!$C40,Trabajo!$A:$A,Trab_Sectores_productivos!$A40),2)</f>
        <v>0.32</v>
      </c>
      <c r="BD40" s="341">
        <f>ROUND(SUMIFS(Trabajo!$S:$S,Trabajo!$E:$E,Trab_Sectores_productivos!DL$1,Trabajo!$C:$C,Trab_Sectores_productivos!$C40,Trabajo!$A:$A,Trab_Sectores_productivos!$A40),2)</f>
        <v>0.6</v>
      </c>
      <c r="BE40" s="341">
        <f>ROUND(SUMIFS(Trabajo!$S:$S,Trabajo!$E:$E,Trab_Sectores_productivos!DM$1,Trabajo!$C:$C,Trab_Sectores_productivos!$C40,Trabajo!$A:$A,Trab_Sectores_productivos!$A40),2)</f>
        <v>2.66</v>
      </c>
      <c r="BF40" s="341">
        <f>ROUND(SUMIFS(Trabajo!$S:$S,Trabajo!$E:$E,Trab_Sectores_productivos!DN$1,Trabajo!$C:$C,Trab_Sectores_productivos!$C40,Trabajo!$A:$A,Trab_Sectores_productivos!$A40),2)</f>
        <v>0.27</v>
      </c>
      <c r="BG40" s="341">
        <f>ROUND(SUMIFS(Trabajo!$S:$S,Trabajo!$E:$E,Trab_Sectores_productivos!DO$1,Trabajo!$C:$C,Trab_Sectores_productivos!$C40,Trabajo!$A:$A,Trab_Sectores_productivos!$A40),2)</f>
        <v>0.41</v>
      </c>
      <c r="BH40" s="341">
        <f>ROUND(SUMIFS(Trabajo!$S:$S,Trabajo!$E:$E,Trab_Sectores_productivos!DP$1,Trabajo!$C:$C,Trab_Sectores_productivos!$C40,Trabajo!$A:$A,Trab_Sectores_productivos!$A40),2)</f>
        <v>0.41</v>
      </c>
      <c r="BI40" s="341">
        <f>ROUND(SUMIFS(Trabajo!$S:$S,Trabajo!$E:$E,Trab_Sectores_productivos!DQ$1,Trabajo!$C:$C,Trab_Sectores_productivos!$C40,Trabajo!$A:$A,Trab_Sectores_productivos!$A40),2)</f>
        <v>0.13</v>
      </c>
      <c r="BJ40" s="341">
        <f>ROUND(SUMIFS(Trabajo!$S:$S,Trabajo!$E:$E,Trab_Sectores_productivos!DR$1,Trabajo!$C:$C,Trab_Sectores_productivos!$C40,Trabajo!$A:$A,Trab_Sectores_productivos!$A40),2)</f>
        <v>0.35</v>
      </c>
      <c r="BK40" s="341">
        <f>ROUND(SUMIFS(Trabajo!$S:$S,Trabajo!$E:$E,Trab_Sectores_productivos!DS$1,Trabajo!$C:$C,Trab_Sectores_productivos!$C40,Trabajo!$A:$A,Trab_Sectores_productivos!$A40),2)</f>
        <v>0.06</v>
      </c>
      <c r="BL40" s="341">
        <f>ROUND(SUMIFS(Trabajo!$S:$S,Trabajo!$E:$E,Trab_Sectores_productivos!DT$1,Trabajo!$C:$C,Trab_Sectores_productivos!$C40,Trabajo!$A:$A,Trab_Sectores_productivos!$A40),2)</f>
        <v>0.06</v>
      </c>
      <c r="BM40" s="340">
        <f>ROUND(SUMIFS(Trabajo!$T:$T,Trabajo!$E:$E,Trab_Sectores_productivos!DF$1,Trabajo!$C:$C,Trab_Sectores_productivos!$C40,Trabajo!$A:$A,Trab_Sectores_productivos!$A40),2)</f>
        <v>0.27</v>
      </c>
      <c r="BN40" s="340">
        <f>ROUND(SUMIFS(Trabajo!$T:$T,Trabajo!$E:$E,Trab_Sectores_productivos!DG$1,Trabajo!$C:$C,Trab_Sectores_productivos!$C40,Trabajo!$A:$A,Trab_Sectores_productivos!$A40),2)</f>
        <v>0.02</v>
      </c>
      <c r="BO40" s="340">
        <f>ROUND(SUMIFS(Trabajo!$T:$T,Trabajo!$E:$E,Trab_Sectores_productivos!DH$1,Trabajo!$C:$C,Trab_Sectores_productivos!$C40,Trabajo!$A:$A,Trab_Sectores_productivos!$A40),2)</f>
        <v>0.05</v>
      </c>
      <c r="BP40" s="340">
        <f>ROUND(SUMIFS(Trabajo!$T:$T,Trabajo!$E:$E,Trab_Sectores_productivos!DI$1,Trabajo!$C:$C,Trab_Sectores_productivos!$C40,Trabajo!$A:$A,Trab_Sectores_productivos!$A40),2)</f>
        <v>7.0000000000000007E-2</v>
      </c>
      <c r="BQ40" s="340">
        <f>ROUND(SUMIFS(Trabajo!$T:$T,Trabajo!$E:$E,Trab_Sectores_productivos!DJ$1,Trabajo!$C:$C,Trab_Sectores_productivos!$C40,Trabajo!$A:$A,Trab_Sectores_productivos!$A40),2)</f>
        <v>0.03</v>
      </c>
      <c r="BR40" s="340">
        <f>ROUND(SUMIFS(Trabajo!$T:$T,Trabajo!$E:$E,Trab_Sectores_productivos!DK$1,Trabajo!$C:$C,Trab_Sectores_productivos!$C40,Trabajo!$A:$A,Trab_Sectores_productivos!$A40),2)</f>
        <v>0.12</v>
      </c>
      <c r="BS40" s="340">
        <f>ROUND(SUMIFS(Trabajo!$T:$T,Trabajo!$E:$E,Trab_Sectores_productivos!DL$1,Trabajo!$C:$C,Trab_Sectores_productivos!$C40,Trabajo!$A:$A,Trab_Sectores_productivos!$A40),2)</f>
        <v>0.23</v>
      </c>
      <c r="BT40" s="340">
        <f>ROUND(SUMIFS(Trabajo!$T:$T,Trabajo!$E:$E,Trab_Sectores_productivos!DM$1,Trabajo!$C:$C,Trab_Sectores_productivos!$C40,Trabajo!$A:$A,Trab_Sectores_productivos!$A40),2)</f>
        <v>1.02</v>
      </c>
      <c r="BU40" s="340">
        <f>ROUND(SUMIFS(Trabajo!$T:$T,Trabajo!$E:$E,Trab_Sectores_productivos!DN$1,Trabajo!$C:$C,Trab_Sectores_productivos!$C40,Trabajo!$A:$A,Trab_Sectores_productivos!$A40),2)</f>
        <v>0.1</v>
      </c>
      <c r="BV40" s="340">
        <f>ROUND(SUMIFS(Trabajo!$T:$T,Trabajo!$E:$E,Trab_Sectores_productivos!DO$1,Trabajo!$C:$C,Trab_Sectores_productivos!$C40,Trabajo!$A:$A,Trab_Sectores_productivos!$A40),2)</f>
        <v>0.16</v>
      </c>
      <c r="BW40" s="340">
        <f>ROUND(SUMIFS(Trabajo!$T:$T,Trabajo!$E:$E,Trab_Sectores_productivos!DP$1,Trabajo!$C:$C,Trab_Sectores_productivos!$C40,Trabajo!$A:$A,Trab_Sectores_productivos!$A40),2)</f>
        <v>0.16</v>
      </c>
      <c r="BX40" s="340">
        <f>ROUND(SUMIFS(Trabajo!$T:$T,Trabajo!$E:$E,Trab_Sectores_productivos!DQ$1,Trabajo!$C:$C,Trab_Sectores_productivos!$C40,Trabajo!$A:$A,Trab_Sectores_productivos!$A40),2)</f>
        <v>0.05</v>
      </c>
      <c r="BY40" s="340">
        <f>ROUND(SUMIFS(Trabajo!$T:$T,Trabajo!$E:$E,Trab_Sectores_productivos!DR$1,Trabajo!$C:$C,Trab_Sectores_productivos!$C40,Trabajo!$A:$A,Trab_Sectores_productivos!$A40),2)</f>
        <v>0.13</v>
      </c>
      <c r="BZ40" s="340">
        <f>ROUND(SUMIFS(Trabajo!$T:$T,Trabajo!$E:$E,Trab_Sectores_productivos!DS$1,Trabajo!$C:$C,Trab_Sectores_productivos!$C40,Trabajo!$A:$A,Trab_Sectores_productivos!$A40),2)</f>
        <v>0.02</v>
      </c>
      <c r="CA40" s="340">
        <f>ROUND(SUMIFS(Trabajo!$T:$T,Trabajo!$E:$E,Trab_Sectores_productivos!DT$1,Trabajo!$C:$C,Trab_Sectores_productivos!$C40,Trabajo!$A:$A,Trab_Sectores_productivos!$A40),2)</f>
        <v>0.02</v>
      </c>
      <c r="CB40" s="341">
        <f>ROUND(SUMIFS(Trabajo!$U:$U,Trabajo!$E:$E,Trab_Sectores_productivos!DF$1,Trabajo!$C:$C,Trab_Sectores_productivos!$C40,Trabajo!$A:$A,Trab_Sectores_productivos!$A40),2)</f>
        <v>24.08</v>
      </c>
      <c r="CC40" s="341">
        <f>ROUND(SUMIFS(Trabajo!$U:$U,Trabajo!$E:$E,Trab_Sectores_productivos!DG$1,Trabajo!$C:$C,Trab_Sectores_productivos!$C40,Trabajo!$A:$A,Trab_Sectores_productivos!$A40),2)</f>
        <v>1.6</v>
      </c>
      <c r="CD40" s="341">
        <f>ROUND(SUMIFS(Trabajo!$U:$U,Trabajo!$E:$E,Trab_Sectores_productivos!DH$1,Trabajo!$C:$C,Trab_Sectores_productivos!$C40,Trabajo!$A:$A,Trab_Sectores_productivos!$A40),2)</f>
        <v>4.7300000000000004</v>
      </c>
      <c r="CE40" s="341">
        <f>ROUND(SUMIFS(Trabajo!$U:$U,Trabajo!$E:$E,Trab_Sectores_productivos!DI$1,Trabajo!$C:$C,Trab_Sectores_productivos!$C40,Trabajo!$A:$A,Trab_Sectores_productivos!$A40),2)</f>
        <v>6.32</v>
      </c>
      <c r="CF40" s="341">
        <f>ROUND(SUMIFS(Trabajo!$U:$U,Trabajo!$E:$E,Trab_Sectores_productivos!DJ$1,Trabajo!$C:$C,Trab_Sectores_productivos!$C40,Trabajo!$A:$A,Trab_Sectores_productivos!$A40),2)</f>
        <v>3.08</v>
      </c>
      <c r="CG40" s="341">
        <f>ROUND(SUMIFS(Trabajo!$U:$U,Trabajo!$E:$E,Trab_Sectores_productivos!DK$1,Trabajo!$C:$C,Trab_Sectores_productivos!$C40,Trabajo!$A:$A,Trab_Sectores_productivos!$A40),2)</f>
        <v>10.96</v>
      </c>
      <c r="CH40" s="341">
        <f>ROUND(SUMIFS(Trabajo!$U:$U,Trabajo!$E:$E,Trab_Sectores_productivos!DL$1,Trabajo!$C:$C,Trab_Sectores_productivos!$C40,Trabajo!$A:$A,Trab_Sectores_productivos!$A40),2)</f>
        <v>20.54</v>
      </c>
      <c r="CI40" s="341">
        <f>ROUND(SUMIFS(Trabajo!$U:$U,Trabajo!$E:$E,Trab_Sectores_productivos!DM$1,Trabajo!$C:$C,Trab_Sectores_productivos!$C40,Trabajo!$A:$A,Trab_Sectores_productivos!$A40),2)</f>
        <v>91.02</v>
      </c>
      <c r="CJ40" s="341">
        <f>ROUND(SUMIFS(Trabajo!$U:$U,Trabajo!$E:$E,Trab_Sectores_productivos!DN$1,Trabajo!$C:$C,Trab_Sectores_productivos!$C40,Trabajo!$A:$A,Trab_Sectores_productivos!$A40),2)</f>
        <v>9.24</v>
      </c>
      <c r="CK40" s="341">
        <f>ROUND(SUMIFS(Trabajo!$U:$U,Trabajo!$E:$E,Trab_Sectores_productivos!DO$1,Trabajo!$C:$C,Trab_Sectores_productivos!$C40,Trabajo!$A:$A,Trab_Sectores_productivos!$A40),2)</f>
        <v>13.94</v>
      </c>
      <c r="CL40" s="341">
        <f>ROUND(SUMIFS(Trabajo!$U:$U,Trabajo!$E:$E,Trab_Sectores_productivos!DP$1,Trabajo!$C:$C,Trab_Sectores_productivos!$C40,Trabajo!$A:$A,Trab_Sectores_productivos!$A40),2)</f>
        <v>14.03</v>
      </c>
      <c r="CM40" s="341">
        <f>ROUND(SUMIFS(Trabajo!$U:$U,Trabajo!$E:$E,Trab_Sectores_productivos!DQ$1,Trabajo!$C:$C,Trab_Sectores_productivos!$C40,Trabajo!$A:$A,Trab_Sectores_productivos!$A40),2)</f>
        <v>4.49</v>
      </c>
      <c r="CN40" s="341">
        <f>ROUND(SUMIFS(Trabajo!$U:$U,Trabajo!$E:$E,Trab_Sectores_productivos!DR$1,Trabajo!$C:$C,Trab_Sectores_productivos!$C40,Trabajo!$A:$A,Trab_Sectores_productivos!$A40),2)</f>
        <v>11.92</v>
      </c>
      <c r="CO40" s="341">
        <f>ROUND(SUMIFS(Trabajo!$U:$U,Trabajo!$E:$E,Trab_Sectores_productivos!DS$1,Trabajo!$C:$C,Trab_Sectores_productivos!$C40,Trabajo!$A:$A,Trab_Sectores_productivos!$A40),2)</f>
        <v>1.89</v>
      </c>
      <c r="CP40" s="341">
        <f>ROUND(SUMIFS(Trabajo!$U:$U,Trabajo!$E:$E,Trab_Sectores_productivos!DT$1,Trabajo!$C:$C,Trab_Sectores_productivos!$C40,Trabajo!$A:$A,Trab_Sectores_productivos!$A40),2)</f>
        <v>1.96</v>
      </c>
      <c r="CQ40" s="340">
        <f>ROUND(SUMIFS(Trabajo!$V:$V,Trabajo!$E:$E,Trab_Sectores_productivos!DF$1,Trabajo!$C:$C,Trab_Sectores_productivos!$C40,Trabajo!$A:$A,Trab_Sectores_productivos!$A40),2)</f>
        <v>2.27</v>
      </c>
      <c r="CR40" s="340">
        <f>ROUND(SUMIFS(Trabajo!$V:$V,Trabajo!$E:$E,Trab_Sectores_productivos!DG$1,Trabajo!$C:$C,Trab_Sectores_productivos!$C40,Trabajo!$A:$A,Trab_Sectores_productivos!$A40),2)</f>
        <v>0.15</v>
      </c>
      <c r="CS40" s="340">
        <f>ROUND(SUMIFS(Trabajo!$V:$V,Trabajo!$E:$E,Trab_Sectores_productivos!DH$1,Trabajo!$C:$C,Trab_Sectores_productivos!$C40,Trabajo!$A:$A,Trab_Sectores_productivos!$A40),2)</f>
        <v>0.44</v>
      </c>
      <c r="CT40" s="340">
        <f>ROUND(SUMIFS(Trabajo!$V:$V,Trabajo!$E:$E,Trab_Sectores_productivos!DI$1,Trabajo!$C:$C,Trab_Sectores_productivos!$C40,Trabajo!$A:$A,Trab_Sectores_productivos!$A40),2)</f>
        <v>0.59</v>
      </c>
      <c r="CU40" s="340">
        <f>ROUND(SUMIFS(Trabajo!$V:$V,Trabajo!$E:$E,Trab_Sectores_productivos!DJ$1,Trabajo!$C:$C,Trab_Sectores_productivos!$C40,Trabajo!$A:$A,Trab_Sectores_productivos!$A40),2)</f>
        <v>0.28999999999999998</v>
      </c>
      <c r="CV40" s="340">
        <f>ROUND(SUMIFS(Trabajo!$V:$V,Trabajo!$E:$E,Trab_Sectores_productivos!DK$1,Trabajo!$C:$C,Trab_Sectores_productivos!$C40,Trabajo!$A:$A,Trab_Sectores_productivos!$A40),2)</f>
        <v>1.03</v>
      </c>
      <c r="CW40" s="340">
        <f>ROUND(SUMIFS(Trabajo!$V:$V,Trabajo!$E:$E,Trab_Sectores_productivos!DL$1,Trabajo!$C:$C,Trab_Sectores_productivos!$C40,Trabajo!$A:$A,Trab_Sectores_productivos!$A40),2)</f>
        <v>1.93</v>
      </c>
      <c r="CX40" s="340">
        <f>ROUND(SUMIFS(Trabajo!$V:$V,Trabajo!$E:$E,Trab_Sectores_productivos!DM$1,Trabajo!$C:$C,Trab_Sectores_productivos!$C40,Trabajo!$A:$A,Trab_Sectores_productivos!$A40),2)</f>
        <v>8.56</v>
      </c>
      <c r="CY40" s="340">
        <f>ROUND(SUMIFS(Trabajo!$V:$V,Trabajo!$E:$E,Trab_Sectores_productivos!DN$1,Trabajo!$C:$C,Trab_Sectores_productivos!$C40,Trabajo!$A:$A,Trab_Sectores_productivos!$A40),2)</f>
        <v>0.87</v>
      </c>
      <c r="CZ40" s="340">
        <f>ROUND(SUMIFS(Trabajo!$V:$V,Trabajo!$E:$E,Trab_Sectores_productivos!DO$1,Trabajo!$C:$C,Trab_Sectores_productivos!$C40,Trabajo!$A:$A,Trab_Sectores_productivos!$A40),2)</f>
        <v>1.31</v>
      </c>
      <c r="DA40" s="340">
        <f>ROUND(SUMIFS(Trabajo!$V:$V,Trabajo!$E:$E,Trab_Sectores_productivos!DP$1,Trabajo!$C:$C,Trab_Sectores_productivos!$C40,Trabajo!$A:$A,Trab_Sectores_productivos!$A40),2)</f>
        <v>1.32</v>
      </c>
      <c r="DB40" s="340">
        <f>ROUND(SUMIFS(Trabajo!$V:$V,Trabajo!$E:$E,Trab_Sectores_productivos!DQ$1,Trabajo!$C:$C,Trab_Sectores_productivos!$C40,Trabajo!$A:$A,Trab_Sectores_productivos!$A40),2)</f>
        <v>0.42</v>
      </c>
      <c r="DC40" s="340">
        <f>ROUND(SUMIFS(Trabajo!$V:$V,Trabajo!$E:$E,Trab_Sectores_productivos!DR$1,Trabajo!$C:$C,Trab_Sectores_productivos!$C40,Trabajo!$A:$A,Trab_Sectores_productivos!$A40),2)</f>
        <v>1.1200000000000001</v>
      </c>
      <c r="DD40" s="340">
        <f>ROUND(SUMIFS(Trabajo!$V:$V,Trabajo!$E:$E,Trab_Sectores_productivos!DS$1,Trabajo!$C:$C,Trab_Sectores_productivos!$C40,Trabajo!$A:$A,Trab_Sectores_productivos!$A40),2)</f>
        <v>0.18</v>
      </c>
      <c r="DE40" s="340">
        <f>ROUND(SUMIFS(Trabajo!$V:$V,Trabajo!$E:$E,Trab_Sectores_productivos!DT$1,Trabajo!$C:$C,Trab_Sectores_productivos!$C40,Trabajo!$A:$A,Trab_Sectores_productivos!$A40),2)</f>
        <v>0.18</v>
      </c>
    </row>
    <row r="41" spans="1:109">
      <c r="A41" s="137">
        <v>2016</v>
      </c>
      <c r="B41" s="137">
        <v>4</v>
      </c>
      <c r="C41" s="137" t="s">
        <v>122</v>
      </c>
      <c r="D41" s="137">
        <f>ROUND(SUMIFS(Trabajo!$W:$W,Trabajo!$E:$E,Trab_Sectores_productivos!DF$1,Trabajo!$C:$C,Trab_Sectores_productivos!$C41,Trabajo!$A:$A,Trab_Sectores_productivos!$A41),2)</f>
        <v>79.5</v>
      </c>
      <c r="E41" s="340">
        <f>ROUND(SUMIFS(Trabajo!$P:$P,Trabajo!$E:$E,Trab_Sectores_productivos!DF$1,Trabajo!$C:$C,Trab_Sectores_productivos!$C41,Trabajo!$A:$A,Trab_Sectores_productivos!$A41),2)</f>
        <v>28.33</v>
      </c>
      <c r="F41" s="340">
        <f>ROUND(SUMIFS(Trabajo!$P:$P,Trabajo!$E:$E,Trab_Sectores_productivos!DG$1,Trabajo!$C:$C,Trab_Sectores_productivos!$C41,Trabajo!$A:$A,Trab_Sectores_productivos!$A41),2)</f>
        <v>1.85</v>
      </c>
      <c r="G41" s="340">
        <f>ROUND(SUMIFS(Trabajo!$P:$P,Trabajo!$E:$E,Trab_Sectores_productivos!DH$1,Trabajo!$C:$C,Trab_Sectores_productivos!$C41,Trabajo!$A:$A,Trab_Sectores_productivos!$A41),2)</f>
        <v>6.22</v>
      </c>
      <c r="H41" s="340">
        <f>ROUND(SUMIFS(Trabajo!$P:$P,Trabajo!$E:$E,Trab_Sectores_productivos!DI$1,Trabajo!$C:$C,Trab_Sectores_productivos!$C41,Trabajo!$A:$A,Trab_Sectores_productivos!$A41),2)</f>
        <v>6.44</v>
      </c>
      <c r="I41" s="340">
        <f>ROUND(SUMIFS(Trabajo!$P:$P,Trabajo!$E:$E,Trab_Sectores_productivos!DJ$1,Trabajo!$C:$C,Trab_Sectores_productivos!$C41,Trabajo!$A:$A,Trab_Sectores_productivos!$A41),2)</f>
        <v>3.7</v>
      </c>
      <c r="J41" s="340">
        <f>ROUND(SUMIFS(Trabajo!$P:$P,Trabajo!$E:$E,Trab_Sectores_productivos!DK$1,Trabajo!$C:$C,Trab_Sectores_productivos!$C41,Trabajo!$A:$A,Trab_Sectores_productivos!$A41),2)</f>
        <v>13.36</v>
      </c>
      <c r="K41" s="340">
        <f>ROUND(SUMIFS(Trabajo!$P:$P,Trabajo!$E:$E,Trab_Sectores_productivos!DL$1,Trabajo!$C:$C,Trab_Sectores_productivos!$C41,Trabajo!$A:$A,Trab_Sectores_productivos!$A41),2)</f>
        <v>24.05</v>
      </c>
      <c r="L41" s="340">
        <f>ROUND(SUMIFS(Trabajo!$P:$P,Trabajo!$E:$E,Trab_Sectores_productivos!DM$1,Trabajo!$C:$C,Trab_Sectores_productivos!$C41,Trabajo!$A:$A,Trab_Sectores_productivos!$A41),2)</f>
        <v>106.07</v>
      </c>
      <c r="M41" s="340">
        <f>ROUND(SUMIFS(Trabajo!$P:$P,Trabajo!$E:$E,Trab_Sectores_productivos!DN$1,Trabajo!$C:$C,Trab_Sectores_productivos!$C41,Trabajo!$A:$A,Trab_Sectores_productivos!$A41),2)</f>
        <v>10.95</v>
      </c>
      <c r="N41" s="340">
        <f>ROUND(SUMIFS(Trabajo!$P:$P,Trabajo!$E:$E,Trab_Sectores_productivos!DO$1,Trabajo!$C:$C,Trab_Sectores_productivos!$C41,Trabajo!$A:$A,Trab_Sectores_productivos!$A41),2)</f>
        <v>15.12</v>
      </c>
      <c r="O41" s="340">
        <f>ROUND(SUMIFS(Trabajo!$P:$P,Trabajo!$E:$E,Trab_Sectores_productivos!DP$1,Trabajo!$C:$C,Trab_Sectores_productivos!$C41,Trabajo!$A:$A,Trab_Sectores_productivos!$A41),2)</f>
        <v>17</v>
      </c>
      <c r="P41" s="340">
        <f>ROUND(SUMIFS(Trabajo!$P:$P,Trabajo!$E:$E,Trab_Sectores_productivos!DQ$1,Trabajo!$C:$C,Trab_Sectores_productivos!$C41,Trabajo!$A:$A,Trab_Sectores_productivos!$A41),2)</f>
        <v>7.06</v>
      </c>
      <c r="Q41" s="340">
        <f>ROUND(SUMIFS(Trabajo!$P:$P,Trabajo!$E:$E,Trab_Sectores_productivos!DR$1,Trabajo!$C:$C,Trab_Sectores_productivos!$C41,Trabajo!$A:$A,Trab_Sectores_productivos!$A41),2)</f>
        <v>13.35</v>
      </c>
      <c r="R41" s="340">
        <f>ROUND(SUMIFS(Trabajo!$P:$P,Trabajo!$E:$E,Trab_Sectores_productivos!DS$1,Trabajo!$C:$C,Trab_Sectores_productivos!$C41,Trabajo!$A:$A,Trab_Sectores_productivos!$A41),2)</f>
        <v>2.37</v>
      </c>
      <c r="S41" s="340">
        <f>ROUND(SUMIFS(Trabajo!$P:$P,Trabajo!$E:$E,Trab_Sectores_productivos!DT$1,Trabajo!$C:$C,Trab_Sectores_productivos!$C41,Trabajo!$A:$A,Trab_Sectores_productivos!$A41),2)</f>
        <v>2.34</v>
      </c>
      <c r="T41" s="341">
        <f>ROUND(SUMIFS(Trabajo!$Q:$Q,Trabajo!$E:$E,Trab_Sectores_productivos!DF$1,Trabajo!$C:$C,Trab_Sectores_productivos!$C41,Trabajo!$A:$A,Trab_Sectores_productivos!$A41),2)</f>
        <v>13.04</v>
      </c>
      <c r="U41" s="341">
        <f>ROUND(SUMIFS(Trabajo!$Q:$Q,Trabajo!$E:$E,Trab_Sectores_productivos!DG$1,Trabajo!$C:$C,Trab_Sectores_productivos!$C41,Trabajo!$A:$A,Trab_Sectores_productivos!$A41),2)</f>
        <v>0.85</v>
      </c>
      <c r="V41" s="341">
        <f>ROUND(SUMIFS(Trabajo!$Q:$Q,Trabajo!$E:$E,Trab_Sectores_productivos!DH$1,Trabajo!$C:$C,Trab_Sectores_productivos!$C41,Trabajo!$A:$A,Trab_Sectores_productivos!$A41),2)</f>
        <v>2.86</v>
      </c>
      <c r="W41" s="341">
        <f>ROUND(SUMIFS(Trabajo!$Q:$Q,Trabajo!$E:$E,Trab_Sectores_productivos!DI$1,Trabajo!$C:$C,Trab_Sectores_productivos!$C41,Trabajo!$A:$A,Trab_Sectores_productivos!$A41),2)</f>
        <v>2.96</v>
      </c>
      <c r="X41" s="341">
        <f>ROUND(SUMIFS(Trabajo!$Q:$Q,Trabajo!$E:$E,Trab_Sectores_productivos!DJ$1,Trabajo!$C:$C,Trab_Sectores_productivos!$C41,Trabajo!$A:$A,Trab_Sectores_productivos!$A41),2)</f>
        <v>1.7</v>
      </c>
      <c r="Y41" s="341">
        <f>ROUND(SUMIFS(Trabajo!$Q:$Q,Trabajo!$E:$E,Trab_Sectores_productivos!DK$1,Trabajo!$C:$C,Trab_Sectores_productivos!$C41,Trabajo!$A:$A,Trab_Sectores_productivos!$A41),2)</f>
        <v>6.15</v>
      </c>
      <c r="Z41" s="341">
        <f>ROUND(SUMIFS(Trabajo!$Q:$Q,Trabajo!$E:$E,Trab_Sectores_productivos!DL$1,Trabajo!$C:$C,Trab_Sectores_productivos!$C41,Trabajo!$A:$A,Trab_Sectores_productivos!$A41),2)</f>
        <v>11.06</v>
      </c>
      <c r="AA41" s="341">
        <f>ROUND(SUMIFS(Trabajo!$Q:$Q,Trabajo!$E:$E,Trab_Sectores_productivos!DM$1,Trabajo!$C:$C,Trab_Sectores_productivos!$C41,Trabajo!$A:$A,Trab_Sectores_productivos!$A41),2)</f>
        <v>48.81</v>
      </c>
      <c r="AB41" s="341">
        <f>ROUND(SUMIFS(Trabajo!$Q:$Q,Trabajo!$E:$E,Trab_Sectores_productivos!DN$1,Trabajo!$C:$C,Trab_Sectores_productivos!$C41,Trabajo!$A:$A,Trab_Sectores_productivos!$A41),2)</f>
        <v>5.04</v>
      </c>
      <c r="AC41" s="341">
        <f>ROUND(SUMIFS(Trabajo!$Q:$Q,Trabajo!$E:$E,Trab_Sectores_productivos!DO$1,Trabajo!$C:$C,Trab_Sectores_productivos!$C41,Trabajo!$A:$A,Trab_Sectores_productivos!$A41),2)</f>
        <v>6.96</v>
      </c>
      <c r="AD41" s="341">
        <f>ROUND(SUMIFS(Trabajo!$Q:$Q,Trabajo!$E:$E,Trab_Sectores_productivos!DP$1,Trabajo!$C:$C,Trab_Sectores_productivos!$C41,Trabajo!$A:$A,Trab_Sectores_productivos!$A41),2)</f>
        <v>7.82</v>
      </c>
      <c r="AE41" s="341">
        <f>ROUND(SUMIFS(Trabajo!$Q:$Q,Trabajo!$E:$E,Trab_Sectores_productivos!DQ$1,Trabajo!$C:$C,Trab_Sectores_productivos!$C41,Trabajo!$A:$A,Trab_Sectores_productivos!$A41),2)</f>
        <v>3.25</v>
      </c>
      <c r="AF41" s="341">
        <f>ROUND(SUMIFS(Trabajo!$Q:$Q,Trabajo!$E:$E,Trab_Sectores_productivos!DR$1,Trabajo!$C:$C,Trab_Sectores_productivos!$C41,Trabajo!$A:$A,Trab_Sectores_productivos!$A41),2)</f>
        <v>6.14</v>
      </c>
      <c r="AG41" s="341">
        <f>ROUND(SUMIFS(Trabajo!$Q:$Q,Trabajo!$E:$E,Trab_Sectores_productivos!DS$1,Trabajo!$C:$C,Trab_Sectores_productivos!$C41,Trabajo!$A:$A,Trab_Sectores_productivos!$A41),2)</f>
        <v>1.0900000000000001</v>
      </c>
      <c r="AH41" s="341">
        <f>ROUND(SUMIFS(Trabajo!$Q:$Q,Trabajo!$E:$E,Trab_Sectores_productivos!DT$1,Trabajo!$C:$C,Trab_Sectores_productivos!$C41,Trabajo!$A:$A,Trab_Sectores_productivos!$A41),2)</f>
        <v>1.08</v>
      </c>
      <c r="AI41" s="340">
        <f>ROUND(SUMIFS(Trabajo!$R:$R,Trabajo!$E:$E,Trab_Sectores_productivos!DF$1,Trabajo!$C:$C,Trab_Sectores_productivos!$C41,Trabajo!$A:$A,Trab_Sectores_productivos!$A41),2)</f>
        <v>10.81</v>
      </c>
      <c r="AJ41" s="340">
        <f>ROUND(SUMIFS(Trabajo!$R:$R,Trabajo!$E:$E,Trab_Sectores_productivos!DG$1,Trabajo!$C:$C,Trab_Sectores_productivos!$C41,Trabajo!$A:$A,Trab_Sectores_productivos!$A41),2)</f>
        <v>0.7</v>
      </c>
      <c r="AK41" s="340">
        <f>ROUND(SUMIFS(Trabajo!$R:$R,Trabajo!$E:$E,Trab_Sectores_productivos!DH$1,Trabajo!$C:$C,Trab_Sectores_productivos!$C41,Trabajo!$A:$A,Trab_Sectores_productivos!$A41),2)</f>
        <v>2.37</v>
      </c>
      <c r="AL41" s="340">
        <f>ROUND(SUMIFS(Trabajo!$R:$R,Trabajo!$E:$E,Trab_Sectores_productivos!DI$1,Trabajo!$C:$C,Trab_Sectores_productivos!$C41,Trabajo!$A:$A,Trab_Sectores_productivos!$A41),2)</f>
        <v>2.46</v>
      </c>
      <c r="AM41" s="340">
        <f>ROUND(SUMIFS(Trabajo!$R:$R,Trabajo!$E:$E,Trab_Sectores_productivos!DJ$1,Trabajo!$C:$C,Trab_Sectores_productivos!$C41,Trabajo!$A:$A,Trab_Sectores_productivos!$A41),2)</f>
        <v>1.41</v>
      </c>
      <c r="AN41" s="340">
        <f>ROUND(SUMIFS(Trabajo!$R:$R,Trabajo!$E:$E,Trab_Sectores_productivos!DK$1,Trabajo!$C:$C,Trab_Sectores_productivos!$C41,Trabajo!$A:$A,Trab_Sectores_productivos!$A41),2)</f>
        <v>5.0999999999999996</v>
      </c>
      <c r="AO41" s="340">
        <f>ROUND(SUMIFS(Trabajo!$R:$R,Trabajo!$E:$E,Trab_Sectores_productivos!DL$1,Trabajo!$C:$C,Trab_Sectores_productivos!$C41,Trabajo!$A:$A,Trab_Sectores_productivos!$A41),2)</f>
        <v>9.17</v>
      </c>
      <c r="AP41" s="340">
        <f>ROUND(SUMIFS(Trabajo!$R:$R,Trabajo!$E:$E,Trab_Sectores_productivos!DM$1,Trabajo!$C:$C,Trab_Sectores_productivos!$C41,Trabajo!$A:$A,Trab_Sectores_productivos!$A41),2)</f>
        <v>40.47</v>
      </c>
      <c r="AQ41" s="340">
        <f>ROUND(SUMIFS(Trabajo!$R:$R,Trabajo!$E:$E,Trab_Sectores_productivos!DN$1,Trabajo!$C:$C,Trab_Sectores_productivos!$C41,Trabajo!$A:$A,Trab_Sectores_productivos!$A41),2)</f>
        <v>4.18</v>
      </c>
      <c r="AR41" s="340">
        <f>ROUND(SUMIFS(Trabajo!$R:$R,Trabajo!$E:$E,Trab_Sectores_productivos!DO$1,Trabajo!$C:$C,Trab_Sectores_productivos!$C41,Trabajo!$A:$A,Trab_Sectores_productivos!$A41),2)</f>
        <v>5.77</v>
      </c>
      <c r="AS41" s="340">
        <f>ROUND(SUMIFS(Trabajo!$R:$R,Trabajo!$E:$E,Trab_Sectores_productivos!DP$1,Trabajo!$C:$C,Trab_Sectores_productivos!$C41,Trabajo!$A:$A,Trab_Sectores_productivos!$A41),2)</f>
        <v>6.49</v>
      </c>
      <c r="AT41" s="340">
        <f>ROUND(SUMIFS(Trabajo!$R:$R,Trabajo!$E:$E,Trab_Sectores_productivos!DQ$1,Trabajo!$C:$C,Trab_Sectores_productivos!$C41,Trabajo!$A:$A,Trab_Sectores_productivos!$A41),2)</f>
        <v>2.69</v>
      </c>
      <c r="AU41" s="340">
        <f>ROUND(SUMIFS(Trabajo!$R:$R,Trabajo!$E:$E,Trab_Sectores_productivos!DR$1,Trabajo!$C:$C,Trab_Sectores_productivos!$C41,Trabajo!$A:$A,Trab_Sectores_productivos!$A41),2)</f>
        <v>5.09</v>
      </c>
      <c r="AV41" s="340">
        <f>ROUND(SUMIFS(Trabajo!$R:$R,Trabajo!$E:$E,Trab_Sectores_productivos!DS$1,Trabajo!$C:$C,Trab_Sectores_productivos!$C41,Trabajo!$A:$A,Trab_Sectores_productivos!$A41),2)</f>
        <v>0.91</v>
      </c>
      <c r="AW41" s="340">
        <f>ROUND(SUMIFS(Trabajo!$R:$R,Trabajo!$E:$E,Trab_Sectores_productivos!DT$1,Trabajo!$C:$C,Trab_Sectores_productivos!$C41,Trabajo!$A:$A,Trab_Sectores_productivos!$A41),2)</f>
        <v>0.89</v>
      </c>
      <c r="AX41" s="341">
        <f>ROUND(SUMIFS(Trabajo!$S:$S,Trabajo!$E:$E,Trab_Sectores_productivos!DF$1,Trabajo!$C:$C,Trab_Sectores_productivos!$C41,Trabajo!$A:$A,Trab_Sectores_productivos!$A41),2)</f>
        <v>0.7</v>
      </c>
      <c r="AY41" s="341">
        <f>ROUND(SUMIFS(Trabajo!$S:$S,Trabajo!$E:$E,Trab_Sectores_productivos!DG$1,Trabajo!$C:$C,Trab_Sectores_productivos!$C41,Trabajo!$A:$A,Trab_Sectores_productivos!$A41),2)</f>
        <v>0.05</v>
      </c>
      <c r="AZ41" s="341">
        <f>ROUND(SUMIFS(Trabajo!$S:$S,Trabajo!$E:$E,Trab_Sectores_productivos!DH$1,Trabajo!$C:$C,Trab_Sectores_productivos!$C41,Trabajo!$A:$A,Trab_Sectores_productivos!$A41),2)</f>
        <v>0.15</v>
      </c>
      <c r="BA41" s="341">
        <f>ROUND(SUMIFS(Trabajo!$S:$S,Trabajo!$E:$E,Trab_Sectores_productivos!DI$1,Trabajo!$C:$C,Trab_Sectores_productivos!$C41,Trabajo!$A:$A,Trab_Sectores_productivos!$A41),2)</f>
        <v>0.16</v>
      </c>
      <c r="BB41" s="341">
        <f>ROUND(SUMIFS(Trabajo!$S:$S,Trabajo!$E:$E,Trab_Sectores_productivos!DJ$1,Trabajo!$C:$C,Trab_Sectores_productivos!$C41,Trabajo!$A:$A,Trab_Sectores_productivos!$A41),2)</f>
        <v>0.09</v>
      </c>
      <c r="BC41" s="341">
        <f>ROUND(SUMIFS(Trabajo!$S:$S,Trabajo!$E:$E,Trab_Sectores_productivos!DK$1,Trabajo!$C:$C,Trab_Sectores_productivos!$C41,Trabajo!$A:$A,Trab_Sectores_productivos!$A41),2)</f>
        <v>0.33</v>
      </c>
      <c r="BD41" s="341">
        <f>ROUND(SUMIFS(Trabajo!$S:$S,Trabajo!$E:$E,Trab_Sectores_productivos!DL$1,Trabajo!$C:$C,Trab_Sectores_productivos!$C41,Trabajo!$A:$A,Trab_Sectores_productivos!$A41),2)</f>
        <v>0.6</v>
      </c>
      <c r="BE41" s="341">
        <f>ROUND(SUMIFS(Trabajo!$S:$S,Trabajo!$E:$E,Trab_Sectores_productivos!DM$1,Trabajo!$C:$C,Trab_Sectores_productivos!$C41,Trabajo!$A:$A,Trab_Sectores_productivos!$A41),2)</f>
        <v>2.64</v>
      </c>
      <c r="BF41" s="341">
        <f>ROUND(SUMIFS(Trabajo!$S:$S,Trabajo!$E:$E,Trab_Sectores_productivos!DN$1,Trabajo!$C:$C,Trab_Sectores_productivos!$C41,Trabajo!$A:$A,Trab_Sectores_productivos!$A41),2)</f>
        <v>0.27</v>
      </c>
      <c r="BG41" s="341">
        <f>ROUND(SUMIFS(Trabajo!$S:$S,Trabajo!$E:$E,Trab_Sectores_productivos!DO$1,Trabajo!$C:$C,Trab_Sectores_productivos!$C41,Trabajo!$A:$A,Trab_Sectores_productivos!$A41),2)</f>
        <v>0.38</v>
      </c>
      <c r="BH41" s="341">
        <f>ROUND(SUMIFS(Trabajo!$S:$S,Trabajo!$E:$E,Trab_Sectores_productivos!DP$1,Trabajo!$C:$C,Trab_Sectores_productivos!$C41,Trabajo!$A:$A,Trab_Sectores_productivos!$A41),2)</f>
        <v>0.42</v>
      </c>
      <c r="BI41" s="341">
        <f>ROUND(SUMIFS(Trabajo!$S:$S,Trabajo!$E:$E,Trab_Sectores_productivos!DQ$1,Trabajo!$C:$C,Trab_Sectores_productivos!$C41,Trabajo!$A:$A,Trab_Sectores_productivos!$A41),2)</f>
        <v>0.18</v>
      </c>
      <c r="BJ41" s="341">
        <f>ROUND(SUMIFS(Trabajo!$S:$S,Trabajo!$E:$E,Trab_Sectores_productivos!DR$1,Trabajo!$C:$C,Trab_Sectores_productivos!$C41,Trabajo!$A:$A,Trab_Sectores_productivos!$A41),2)</f>
        <v>0.33</v>
      </c>
      <c r="BK41" s="341">
        <f>ROUND(SUMIFS(Trabajo!$S:$S,Trabajo!$E:$E,Trab_Sectores_productivos!DS$1,Trabajo!$C:$C,Trab_Sectores_productivos!$C41,Trabajo!$A:$A,Trab_Sectores_productivos!$A41),2)</f>
        <v>0.06</v>
      </c>
      <c r="BL41" s="341">
        <f>ROUND(SUMIFS(Trabajo!$S:$S,Trabajo!$E:$E,Trab_Sectores_productivos!DT$1,Trabajo!$C:$C,Trab_Sectores_productivos!$C41,Trabajo!$A:$A,Trab_Sectores_productivos!$A41),2)</f>
        <v>0.06</v>
      </c>
      <c r="BM41" s="340">
        <f>ROUND(SUMIFS(Trabajo!$T:$T,Trabajo!$E:$E,Trab_Sectores_productivos!DF$1,Trabajo!$C:$C,Trab_Sectores_productivos!$C41,Trabajo!$A:$A,Trab_Sectores_productivos!$A41),2)</f>
        <v>0.27</v>
      </c>
      <c r="BN41" s="340">
        <f>ROUND(SUMIFS(Trabajo!$T:$T,Trabajo!$E:$E,Trab_Sectores_productivos!DG$1,Trabajo!$C:$C,Trab_Sectores_productivos!$C41,Trabajo!$A:$A,Trab_Sectores_productivos!$A41),2)</f>
        <v>0.02</v>
      </c>
      <c r="BO41" s="340">
        <f>ROUND(SUMIFS(Trabajo!$T:$T,Trabajo!$E:$E,Trab_Sectores_productivos!DH$1,Trabajo!$C:$C,Trab_Sectores_productivos!$C41,Trabajo!$A:$A,Trab_Sectores_productivos!$A41),2)</f>
        <v>0.06</v>
      </c>
      <c r="BP41" s="340">
        <f>ROUND(SUMIFS(Trabajo!$T:$T,Trabajo!$E:$E,Trab_Sectores_productivos!DI$1,Trabajo!$C:$C,Trab_Sectores_productivos!$C41,Trabajo!$A:$A,Trab_Sectores_productivos!$A41),2)</f>
        <v>0.06</v>
      </c>
      <c r="BQ41" s="340">
        <f>ROUND(SUMIFS(Trabajo!$T:$T,Trabajo!$E:$E,Trab_Sectores_productivos!DJ$1,Trabajo!$C:$C,Trab_Sectores_productivos!$C41,Trabajo!$A:$A,Trab_Sectores_productivos!$A41),2)</f>
        <v>0.04</v>
      </c>
      <c r="BR41" s="340">
        <f>ROUND(SUMIFS(Trabajo!$T:$T,Trabajo!$E:$E,Trab_Sectores_productivos!DK$1,Trabajo!$C:$C,Trab_Sectores_productivos!$C41,Trabajo!$A:$A,Trab_Sectores_productivos!$A41),2)</f>
        <v>0.13</v>
      </c>
      <c r="BS41" s="340">
        <f>ROUND(SUMIFS(Trabajo!$T:$T,Trabajo!$E:$E,Trab_Sectores_productivos!DL$1,Trabajo!$C:$C,Trab_Sectores_productivos!$C41,Trabajo!$A:$A,Trab_Sectores_productivos!$A41),2)</f>
        <v>0.23</v>
      </c>
      <c r="BT41" s="340">
        <f>ROUND(SUMIFS(Trabajo!$T:$T,Trabajo!$E:$E,Trab_Sectores_productivos!DM$1,Trabajo!$C:$C,Trab_Sectores_productivos!$C41,Trabajo!$A:$A,Trab_Sectores_productivos!$A41),2)</f>
        <v>1.01</v>
      </c>
      <c r="BU41" s="340">
        <f>ROUND(SUMIFS(Trabajo!$T:$T,Trabajo!$E:$E,Trab_Sectores_productivos!DN$1,Trabajo!$C:$C,Trab_Sectores_productivos!$C41,Trabajo!$A:$A,Trab_Sectores_productivos!$A41),2)</f>
        <v>0.1</v>
      </c>
      <c r="BV41" s="340">
        <f>ROUND(SUMIFS(Trabajo!$T:$T,Trabajo!$E:$E,Trab_Sectores_productivos!DO$1,Trabajo!$C:$C,Trab_Sectores_productivos!$C41,Trabajo!$A:$A,Trab_Sectores_productivos!$A41),2)</f>
        <v>0.14000000000000001</v>
      </c>
      <c r="BW41" s="340">
        <f>ROUND(SUMIFS(Trabajo!$T:$T,Trabajo!$E:$E,Trab_Sectores_productivos!DP$1,Trabajo!$C:$C,Trab_Sectores_productivos!$C41,Trabajo!$A:$A,Trab_Sectores_productivos!$A41),2)</f>
        <v>0.16</v>
      </c>
      <c r="BX41" s="340">
        <f>ROUND(SUMIFS(Trabajo!$T:$T,Trabajo!$E:$E,Trab_Sectores_productivos!DQ$1,Trabajo!$C:$C,Trab_Sectores_productivos!$C41,Trabajo!$A:$A,Trab_Sectores_productivos!$A41),2)</f>
        <v>7.0000000000000007E-2</v>
      </c>
      <c r="BY41" s="340">
        <f>ROUND(SUMIFS(Trabajo!$T:$T,Trabajo!$E:$E,Trab_Sectores_productivos!DR$1,Trabajo!$C:$C,Trab_Sectores_productivos!$C41,Trabajo!$A:$A,Trab_Sectores_productivos!$A41),2)</f>
        <v>0.13</v>
      </c>
      <c r="BZ41" s="340">
        <f>ROUND(SUMIFS(Trabajo!$T:$T,Trabajo!$E:$E,Trab_Sectores_productivos!DS$1,Trabajo!$C:$C,Trab_Sectores_productivos!$C41,Trabajo!$A:$A,Trab_Sectores_productivos!$A41),2)</f>
        <v>0.02</v>
      </c>
      <c r="CA41" s="340">
        <f>ROUND(SUMIFS(Trabajo!$T:$T,Trabajo!$E:$E,Trab_Sectores_productivos!DT$1,Trabajo!$C:$C,Trab_Sectores_productivos!$C41,Trabajo!$A:$A,Trab_Sectores_productivos!$A41),2)</f>
        <v>0.02</v>
      </c>
      <c r="CB41" s="341">
        <f>ROUND(SUMIFS(Trabajo!$U:$U,Trabajo!$E:$E,Trab_Sectores_productivos!DF$1,Trabajo!$C:$C,Trab_Sectores_productivos!$C41,Trabajo!$A:$A,Trab_Sectores_productivos!$A41),2)</f>
        <v>24.09</v>
      </c>
      <c r="CC41" s="341">
        <f>ROUND(SUMIFS(Trabajo!$U:$U,Trabajo!$E:$E,Trab_Sectores_productivos!DG$1,Trabajo!$C:$C,Trab_Sectores_productivos!$C41,Trabajo!$A:$A,Trab_Sectores_productivos!$A41),2)</f>
        <v>1.57</v>
      </c>
      <c r="CD41" s="341">
        <f>ROUND(SUMIFS(Trabajo!$U:$U,Trabajo!$E:$E,Trab_Sectores_productivos!DH$1,Trabajo!$C:$C,Trab_Sectores_productivos!$C41,Trabajo!$A:$A,Trab_Sectores_productivos!$A41),2)</f>
        <v>5.29</v>
      </c>
      <c r="CE41" s="341">
        <f>ROUND(SUMIFS(Trabajo!$U:$U,Trabajo!$E:$E,Trab_Sectores_productivos!DI$1,Trabajo!$C:$C,Trab_Sectores_productivos!$C41,Trabajo!$A:$A,Trab_Sectores_productivos!$A41),2)</f>
        <v>5.48</v>
      </c>
      <c r="CF41" s="341">
        <f>ROUND(SUMIFS(Trabajo!$U:$U,Trabajo!$E:$E,Trab_Sectores_productivos!DJ$1,Trabajo!$C:$C,Trab_Sectores_productivos!$C41,Trabajo!$A:$A,Trab_Sectores_productivos!$A41),2)</f>
        <v>3.15</v>
      </c>
      <c r="CG41" s="341">
        <f>ROUND(SUMIFS(Trabajo!$U:$U,Trabajo!$E:$E,Trab_Sectores_productivos!DK$1,Trabajo!$C:$C,Trab_Sectores_productivos!$C41,Trabajo!$A:$A,Trab_Sectores_productivos!$A41),2)</f>
        <v>11.35</v>
      </c>
      <c r="CH41" s="341">
        <f>ROUND(SUMIFS(Trabajo!$U:$U,Trabajo!$E:$E,Trab_Sectores_productivos!DL$1,Trabajo!$C:$C,Trab_Sectores_productivos!$C41,Trabajo!$A:$A,Trab_Sectores_productivos!$A41),2)</f>
        <v>20.440000000000001</v>
      </c>
      <c r="CI41" s="341">
        <f>ROUND(SUMIFS(Trabajo!$U:$U,Trabajo!$E:$E,Trab_Sectores_productivos!DM$1,Trabajo!$C:$C,Trab_Sectores_productivos!$C41,Trabajo!$A:$A,Trab_Sectores_productivos!$A41),2)</f>
        <v>90.17</v>
      </c>
      <c r="CJ41" s="341">
        <f>ROUND(SUMIFS(Trabajo!$U:$U,Trabajo!$E:$E,Trab_Sectores_productivos!DN$1,Trabajo!$C:$C,Trab_Sectores_productivos!$C41,Trabajo!$A:$A,Trab_Sectores_productivos!$A41),2)</f>
        <v>9.31</v>
      </c>
      <c r="CK41" s="341">
        <f>ROUND(SUMIFS(Trabajo!$U:$U,Trabajo!$E:$E,Trab_Sectores_productivos!DO$1,Trabajo!$C:$C,Trab_Sectores_productivos!$C41,Trabajo!$A:$A,Trab_Sectores_productivos!$A41),2)</f>
        <v>12.86</v>
      </c>
      <c r="CL41" s="341">
        <f>ROUND(SUMIFS(Trabajo!$U:$U,Trabajo!$E:$E,Trab_Sectores_productivos!DP$1,Trabajo!$C:$C,Trab_Sectores_productivos!$C41,Trabajo!$A:$A,Trab_Sectores_productivos!$A41),2)</f>
        <v>14.46</v>
      </c>
      <c r="CM41" s="341">
        <f>ROUND(SUMIFS(Trabajo!$U:$U,Trabajo!$E:$E,Trab_Sectores_productivos!DQ$1,Trabajo!$C:$C,Trab_Sectores_productivos!$C41,Trabajo!$A:$A,Trab_Sectores_productivos!$A41),2)</f>
        <v>6</v>
      </c>
      <c r="CN41" s="341">
        <f>ROUND(SUMIFS(Trabajo!$U:$U,Trabajo!$E:$E,Trab_Sectores_productivos!DR$1,Trabajo!$C:$C,Trab_Sectores_productivos!$C41,Trabajo!$A:$A,Trab_Sectores_productivos!$A41),2)</f>
        <v>11.35</v>
      </c>
      <c r="CO41" s="341">
        <f>ROUND(SUMIFS(Trabajo!$U:$U,Trabajo!$E:$E,Trab_Sectores_productivos!DS$1,Trabajo!$C:$C,Trab_Sectores_productivos!$C41,Trabajo!$A:$A,Trab_Sectores_productivos!$A41),2)</f>
        <v>2.02</v>
      </c>
      <c r="CP41" s="341">
        <f>ROUND(SUMIFS(Trabajo!$U:$U,Trabajo!$E:$E,Trab_Sectores_productivos!DT$1,Trabajo!$C:$C,Trab_Sectores_productivos!$C41,Trabajo!$A:$A,Trab_Sectores_productivos!$A41),2)</f>
        <v>1.99</v>
      </c>
      <c r="CQ41" s="340">
        <f>ROUND(SUMIFS(Trabajo!$V:$V,Trabajo!$E:$E,Trab_Sectores_productivos!DF$1,Trabajo!$C:$C,Trab_Sectores_productivos!$C41,Trabajo!$A:$A,Trab_Sectores_productivos!$A41),2)</f>
        <v>2.27</v>
      </c>
      <c r="CR41" s="340">
        <f>ROUND(SUMIFS(Trabajo!$V:$V,Trabajo!$E:$E,Trab_Sectores_productivos!DG$1,Trabajo!$C:$C,Trab_Sectores_productivos!$C41,Trabajo!$A:$A,Trab_Sectores_productivos!$A41),2)</f>
        <v>0.15</v>
      </c>
      <c r="CS41" s="340">
        <f>ROUND(SUMIFS(Trabajo!$V:$V,Trabajo!$E:$E,Trab_Sectores_productivos!DH$1,Trabajo!$C:$C,Trab_Sectores_productivos!$C41,Trabajo!$A:$A,Trab_Sectores_productivos!$A41),2)</f>
        <v>0.5</v>
      </c>
      <c r="CT41" s="340">
        <f>ROUND(SUMIFS(Trabajo!$V:$V,Trabajo!$E:$E,Trab_Sectores_productivos!DI$1,Trabajo!$C:$C,Trab_Sectores_productivos!$C41,Trabajo!$A:$A,Trab_Sectores_productivos!$A41),2)</f>
        <v>0.52</v>
      </c>
      <c r="CU41" s="340">
        <f>ROUND(SUMIFS(Trabajo!$V:$V,Trabajo!$E:$E,Trab_Sectores_productivos!DJ$1,Trabajo!$C:$C,Trab_Sectores_productivos!$C41,Trabajo!$A:$A,Trab_Sectores_productivos!$A41),2)</f>
        <v>0.3</v>
      </c>
      <c r="CV41" s="340">
        <f>ROUND(SUMIFS(Trabajo!$V:$V,Trabajo!$E:$E,Trab_Sectores_productivos!DK$1,Trabajo!$C:$C,Trab_Sectores_productivos!$C41,Trabajo!$A:$A,Trab_Sectores_productivos!$A41),2)</f>
        <v>1.07</v>
      </c>
      <c r="CW41" s="340">
        <f>ROUND(SUMIFS(Trabajo!$V:$V,Trabajo!$E:$E,Trab_Sectores_productivos!DL$1,Trabajo!$C:$C,Trab_Sectores_productivos!$C41,Trabajo!$A:$A,Trab_Sectores_productivos!$A41),2)</f>
        <v>1.92</v>
      </c>
      <c r="CX41" s="340">
        <f>ROUND(SUMIFS(Trabajo!$V:$V,Trabajo!$E:$E,Trab_Sectores_productivos!DM$1,Trabajo!$C:$C,Trab_Sectores_productivos!$C41,Trabajo!$A:$A,Trab_Sectores_productivos!$A41),2)</f>
        <v>8.48</v>
      </c>
      <c r="CY41" s="340">
        <f>ROUND(SUMIFS(Trabajo!$V:$V,Trabajo!$E:$E,Trab_Sectores_productivos!DN$1,Trabajo!$C:$C,Trab_Sectores_productivos!$C41,Trabajo!$A:$A,Trab_Sectores_productivos!$A41),2)</f>
        <v>0.88</v>
      </c>
      <c r="CZ41" s="340">
        <f>ROUND(SUMIFS(Trabajo!$V:$V,Trabajo!$E:$E,Trab_Sectores_productivos!DO$1,Trabajo!$C:$C,Trab_Sectores_productivos!$C41,Trabajo!$A:$A,Trab_Sectores_productivos!$A41),2)</f>
        <v>1.21</v>
      </c>
      <c r="DA41" s="340">
        <f>ROUND(SUMIFS(Trabajo!$V:$V,Trabajo!$E:$E,Trab_Sectores_productivos!DP$1,Trabajo!$C:$C,Trab_Sectores_productivos!$C41,Trabajo!$A:$A,Trab_Sectores_productivos!$A41),2)</f>
        <v>1.36</v>
      </c>
      <c r="DB41" s="340">
        <f>ROUND(SUMIFS(Trabajo!$V:$V,Trabajo!$E:$E,Trab_Sectores_productivos!DQ$1,Trabajo!$C:$C,Trab_Sectores_productivos!$C41,Trabajo!$A:$A,Trab_Sectores_productivos!$A41),2)</f>
        <v>0.56000000000000005</v>
      </c>
      <c r="DC41" s="340">
        <f>ROUND(SUMIFS(Trabajo!$V:$V,Trabajo!$E:$E,Trab_Sectores_productivos!DR$1,Trabajo!$C:$C,Trab_Sectores_productivos!$C41,Trabajo!$A:$A,Trab_Sectores_productivos!$A41),2)</f>
        <v>1.07</v>
      </c>
      <c r="DD41" s="340">
        <f>ROUND(SUMIFS(Trabajo!$V:$V,Trabajo!$E:$E,Trab_Sectores_productivos!DS$1,Trabajo!$C:$C,Trab_Sectores_productivos!$C41,Trabajo!$A:$A,Trab_Sectores_productivos!$A41),2)</f>
        <v>0.19</v>
      </c>
      <c r="DE41" s="340">
        <f>ROUND(SUMIFS(Trabajo!$V:$V,Trabajo!$E:$E,Trab_Sectores_productivos!DT$1,Trabajo!$C:$C,Trab_Sectores_productivos!$C41,Trabajo!$A:$A,Trab_Sectores_productivos!$A41),2)</f>
        <v>0.19</v>
      </c>
    </row>
    <row r="42" spans="1:109">
      <c r="A42" s="137">
        <v>2016</v>
      </c>
      <c r="B42" s="137">
        <v>5</v>
      </c>
      <c r="C42" s="137" t="s">
        <v>123</v>
      </c>
      <c r="D42" s="137">
        <f>ROUND(SUMIFS(Trabajo!$W:$W,Trabajo!$E:$E,Trab_Sectores_productivos!DF$1,Trabajo!$C:$C,Trab_Sectores_productivos!$C42,Trabajo!$A:$A,Trab_Sectores_productivos!$A42),2)</f>
        <v>74.92</v>
      </c>
      <c r="E42" s="340">
        <f>ROUND(SUMIFS(Trabajo!$P:$P,Trabajo!$E:$E,Trab_Sectores_productivos!DF$1,Trabajo!$C:$C,Trab_Sectores_productivos!$C42,Trabajo!$A:$A,Trab_Sectores_productivos!$A42),2)</f>
        <v>26.7</v>
      </c>
      <c r="F42" s="340">
        <f>ROUND(SUMIFS(Trabajo!$P:$P,Trabajo!$E:$E,Trab_Sectores_productivos!DG$1,Trabajo!$C:$C,Trab_Sectores_productivos!$C42,Trabajo!$A:$A,Trab_Sectores_productivos!$A42),2)</f>
        <v>1.94</v>
      </c>
      <c r="G42" s="340">
        <f>ROUND(SUMIFS(Trabajo!$P:$P,Trabajo!$E:$E,Trab_Sectores_productivos!DH$1,Trabajo!$C:$C,Trab_Sectores_productivos!$C42,Trabajo!$A:$A,Trab_Sectores_productivos!$A42),2)</f>
        <v>5.54</v>
      </c>
      <c r="H42" s="340">
        <f>ROUND(SUMIFS(Trabajo!$P:$P,Trabajo!$E:$E,Trab_Sectores_productivos!DI$1,Trabajo!$C:$C,Trab_Sectores_productivos!$C42,Trabajo!$A:$A,Trab_Sectores_productivos!$A42),2)</f>
        <v>6.36</v>
      </c>
      <c r="I42" s="340">
        <f>ROUND(SUMIFS(Trabajo!$P:$P,Trabajo!$E:$E,Trab_Sectores_productivos!DJ$1,Trabajo!$C:$C,Trab_Sectores_productivos!$C42,Trabajo!$A:$A,Trab_Sectores_productivos!$A42),2)</f>
        <v>3.8</v>
      </c>
      <c r="J42" s="340">
        <f>ROUND(SUMIFS(Trabajo!$P:$P,Trabajo!$E:$E,Trab_Sectores_productivos!DK$1,Trabajo!$C:$C,Trab_Sectores_productivos!$C42,Trabajo!$A:$A,Trab_Sectores_productivos!$A42),2)</f>
        <v>12.31</v>
      </c>
      <c r="K42" s="340">
        <f>ROUND(SUMIFS(Trabajo!$P:$P,Trabajo!$E:$E,Trab_Sectores_productivos!DL$1,Trabajo!$C:$C,Trab_Sectores_productivos!$C42,Trabajo!$A:$A,Trab_Sectores_productivos!$A42),2)</f>
        <v>25.05</v>
      </c>
      <c r="L42" s="340">
        <f>ROUND(SUMIFS(Trabajo!$P:$P,Trabajo!$E:$E,Trab_Sectores_productivos!DM$1,Trabajo!$C:$C,Trab_Sectores_productivos!$C42,Trabajo!$A:$A,Trab_Sectores_productivos!$A42),2)</f>
        <v>107.61</v>
      </c>
      <c r="M42" s="340">
        <f>ROUND(SUMIFS(Trabajo!$P:$P,Trabajo!$E:$E,Trab_Sectores_productivos!DN$1,Trabajo!$C:$C,Trab_Sectores_productivos!$C42,Trabajo!$A:$A,Trab_Sectores_productivos!$A42),2)</f>
        <v>10.86</v>
      </c>
      <c r="N42" s="340">
        <f>ROUND(SUMIFS(Trabajo!$P:$P,Trabajo!$E:$E,Trab_Sectores_productivos!DO$1,Trabajo!$C:$C,Trab_Sectores_productivos!$C42,Trabajo!$A:$A,Trab_Sectores_productivos!$A42),2)</f>
        <v>13.95</v>
      </c>
      <c r="O42" s="340">
        <f>ROUND(SUMIFS(Trabajo!$P:$P,Trabajo!$E:$E,Trab_Sectores_productivos!DP$1,Trabajo!$C:$C,Trab_Sectores_productivos!$C42,Trabajo!$A:$A,Trab_Sectores_productivos!$A42),2)</f>
        <v>18.2</v>
      </c>
      <c r="P42" s="340">
        <f>ROUND(SUMIFS(Trabajo!$P:$P,Trabajo!$E:$E,Trab_Sectores_productivos!DQ$1,Trabajo!$C:$C,Trab_Sectores_productivos!$C42,Trabajo!$A:$A,Trab_Sectores_productivos!$A42),2)</f>
        <v>7.02</v>
      </c>
      <c r="Q42" s="340">
        <f>ROUND(SUMIFS(Trabajo!$P:$P,Trabajo!$E:$E,Trab_Sectores_productivos!DR$1,Trabajo!$C:$C,Trab_Sectores_productivos!$C42,Trabajo!$A:$A,Trab_Sectores_productivos!$A42),2)</f>
        <v>13.26</v>
      </c>
      <c r="R42" s="340">
        <f>ROUND(SUMIFS(Trabajo!$P:$P,Trabajo!$E:$E,Trab_Sectores_productivos!DS$1,Trabajo!$C:$C,Trab_Sectores_productivos!$C42,Trabajo!$A:$A,Trab_Sectores_productivos!$A42),2)</f>
        <v>2.4</v>
      </c>
      <c r="S42" s="340">
        <f>ROUND(SUMIFS(Trabajo!$P:$P,Trabajo!$E:$E,Trab_Sectores_productivos!DT$1,Trabajo!$C:$C,Trab_Sectores_productivos!$C42,Trabajo!$A:$A,Trab_Sectores_productivos!$A42),2)</f>
        <v>2.2999999999999998</v>
      </c>
      <c r="T42" s="341">
        <f>ROUND(SUMIFS(Trabajo!$Q:$Q,Trabajo!$E:$E,Trab_Sectores_productivos!DF$1,Trabajo!$C:$C,Trab_Sectores_productivos!$C42,Trabajo!$A:$A,Trab_Sectores_productivos!$A42),2)</f>
        <v>12.29</v>
      </c>
      <c r="U42" s="341">
        <f>ROUND(SUMIFS(Trabajo!$Q:$Q,Trabajo!$E:$E,Trab_Sectores_productivos!DG$1,Trabajo!$C:$C,Trab_Sectores_productivos!$C42,Trabajo!$A:$A,Trab_Sectores_productivos!$A42),2)</f>
        <v>0.89</v>
      </c>
      <c r="V42" s="341">
        <f>ROUND(SUMIFS(Trabajo!$Q:$Q,Trabajo!$E:$E,Trab_Sectores_productivos!DH$1,Trabajo!$C:$C,Trab_Sectores_productivos!$C42,Trabajo!$A:$A,Trab_Sectores_productivos!$A42),2)</f>
        <v>2.5499999999999998</v>
      </c>
      <c r="W42" s="341">
        <f>ROUND(SUMIFS(Trabajo!$Q:$Q,Trabajo!$E:$E,Trab_Sectores_productivos!DI$1,Trabajo!$C:$C,Trab_Sectores_productivos!$C42,Trabajo!$A:$A,Trab_Sectores_productivos!$A42),2)</f>
        <v>2.93</v>
      </c>
      <c r="X42" s="341">
        <f>ROUND(SUMIFS(Trabajo!$Q:$Q,Trabajo!$E:$E,Trab_Sectores_productivos!DJ$1,Trabajo!$C:$C,Trab_Sectores_productivos!$C42,Trabajo!$A:$A,Trab_Sectores_productivos!$A42),2)</f>
        <v>1.75</v>
      </c>
      <c r="Y42" s="341">
        <f>ROUND(SUMIFS(Trabajo!$Q:$Q,Trabajo!$E:$E,Trab_Sectores_productivos!DK$1,Trabajo!$C:$C,Trab_Sectores_productivos!$C42,Trabajo!$A:$A,Trab_Sectores_productivos!$A42),2)</f>
        <v>5.66</v>
      </c>
      <c r="Z42" s="341">
        <f>ROUND(SUMIFS(Trabajo!$Q:$Q,Trabajo!$E:$E,Trab_Sectores_productivos!DL$1,Trabajo!$C:$C,Trab_Sectores_productivos!$C42,Trabajo!$A:$A,Trab_Sectores_productivos!$A42),2)</f>
        <v>11.53</v>
      </c>
      <c r="AA42" s="341">
        <f>ROUND(SUMIFS(Trabajo!$Q:$Q,Trabajo!$E:$E,Trab_Sectores_productivos!DM$1,Trabajo!$C:$C,Trab_Sectores_productivos!$C42,Trabajo!$A:$A,Trab_Sectores_productivos!$A42),2)</f>
        <v>49.51</v>
      </c>
      <c r="AB42" s="341">
        <f>ROUND(SUMIFS(Trabajo!$Q:$Q,Trabajo!$E:$E,Trab_Sectores_productivos!DN$1,Trabajo!$C:$C,Trab_Sectores_productivos!$C42,Trabajo!$A:$A,Trab_Sectores_productivos!$A42),2)</f>
        <v>5</v>
      </c>
      <c r="AC42" s="341">
        <f>ROUND(SUMIFS(Trabajo!$Q:$Q,Trabajo!$E:$E,Trab_Sectores_productivos!DO$1,Trabajo!$C:$C,Trab_Sectores_productivos!$C42,Trabajo!$A:$A,Trab_Sectores_productivos!$A42),2)</f>
        <v>6.42</v>
      </c>
      <c r="AD42" s="341">
        <f>ROUND(SUMIFS(Trabajo!$Q:$Q,Trabajo!$E:$E,Trab_Sectores_productivos!DP$1,Trabajo!$C:$C,Trab_Sectores_productivos!$C42,Trabajo!$A:$A,Trab_Sectores_productivos!$A42),2)</f>
        <v>8.3699999999999992</v>
      </c>
      <c r="AE42" s="341">
        <f>ROUND(SUMIFS(Trabajo!$Q:$Q,Trabajo!$E:$E,Trab_Sectores_productivos!DQ$1,Trabajo!$C:$C,Trab_Sectores_productivos!$C42,Trabajo!$A:$A,Trab_Sectores_productivos!$A42),2)</f>
        <v>3.23</v>
      </c>
      <c r="AF42" s="341">
        <f>ROUND(SUMIFS(Trabajo!$Q:$Q,Trabajo!$E:$E,Trab_Sectores_productivos!DR$1,Trabajo!$C:$C,Trab_Sectores_productivos!$C42,Trabajo!$A:$A,Trab_Sectores_productivos!$A42),2)</f>
        <v>6.1</v>
      </c>
      <c r="AG42" s="341">
        <f>ROUND(SUMIFS(Trabajo!$Q:$Q,Trabajo!$E:$E,Trab_Sectores_productivos!DS$1,Trabajo!$C:$C,Trab_Sectores_productivos!$C42,Trabajo!$A:$A,Trab_Sectores_productivos!$A42),2)</f>
        <v>1.1000000000000001</v>
      </c>
      <c r="AH42" s="341">
        <f>ROUND(SUMIFS(Trabajo!$Q:$Q,Trabajo!$E:$E,Trab_Sectores_productivos!DT$1,Trabajo!$C:$C,Trab_Sectores_productivos!$C42,Trabajo!$A:$A,Trab_Sectores_productivos!$A42),2)</f>
        <v>1.06</v>
      </c>
      <c r="AI42" s="340">
        <f>ROUND(SUMIFS(Trabajo!$R:$R,Trabajo!$E:$E,Trab_Sectores_productivos!DF$1,Trabajo!$C:$C,Trab_Sectores_productivos!$C42,Trabajo!$A:$A,Trab_Sectores_productivos!$A42),2)</f>
        <v>10.19</v>
      </c>
      <c r="AJ42" s="340">
        <f>ROUND(SUMIFS(Trabajo!$R:$R,Trabajo!$E:$E,Trab_Sectores_productivos!DG$1,Trabajo!$C:$C,Trab_Sectores_productivos!$C42,Trabajo!$A:$A,Trab_Sectores_productivos!$A42),2)</f>
        <v>0.74</v>
      </c>
      <c r="AK42" s="340">
        <f>ROUND(SUMIFS(Trabajo!$R:$R,Trabajo!$E:$E,Trab_Sectores_productivos!DH$1,Trabajo!$C:$C,Trab_Sectores_productivos!$C42,Trabajo!$A:$A,Trab_Sectores_productivos!$A42),2)</f>
        <v>2.11</v>
      </c>
      <c r="AL42" s="340">
        <f>ROUND(SUMIFS(Trabajo!$R:$R,Trabajo!$E:$E,Trab_Sectores_productivos!DI$1,Trabajo!$C:$C,Trab_Sectores_productivos!$C42,Trabajo!$A:$A,Trab_Sectores_productivos!$A42),2)</f>
        <v>2.4300000000000002</v>
      </c>
      <c r="AM42" s="340">
        <f>ROUND(SUMIFS(Trabajo!$R:$R,Trabajo!$E:$E,Trab_Sectores_productivos!DJ$1,Trabajo!$C:$C,Trab_Sectores_productivos!$C42,Trabajo!$A:$A,Trab_Sectores_productivos!$A42),2)</f>
        <v>1.45</v>
      </c>
      <c r="AN42" s="340">
        <f>ROUND(SUMIFS(Trabajo!$R:$R,Trabajo!$E:$E,Trab_Sectores_productivos!DK$1,Trabajo!$C:$C,Trab_Sectores_productivos!$C42,Trabajo!$A:$A,Trab_Sectores_productivos!$A42),2)</f>
        <v>4.7</v>
      </c>
      <c r="AO42" s="340">
        <f>ROUND(SUMIFS(Trabajo!$R:$R,Trabajo!$E:$E,Trab_Sectores_productivos!DL$1,Trabajo!$C:$C,Trab_Sectores_productivos!$C42,Trabajo!$A:$A,Trab_Sectores_productivos!$A42),2)</f>
        <v>9.56</v>
      </c>
      <c r="AP42" s="340">
        <f>ROUND(SUMIFS(Trabajo!$R:$R,Trabajo!$E:$E,Trab_Sectores_productivos!DM$1,Trabajo!$C:$C,Trab_Sectores_productivos!$C42,Trabajo!$A:$A,Trab_Sectores_productivos!$A42),2)</f>
        <v>41.05</v>
      </c>
      <c r="AQ42" s="340">
        <f>ROUND(SUMIFS(Trabajo!$R:$R,Trabajo!$E:$E,Trab_Sectores_productivos!DN$1,Trabajo!$C:$C,Trab_Sectores_productivos!$C42,Trabajo!$A:$A,Trab_Sectores_productivos!$A42),2)</f>
        <v>4.1399999999999997</v>
      </c>
      <c r="AR42" s="340">
        <f>ROUND(SUMIFS(Trabajo!$R:$R,Trabajo!$E:$E,Trab_Sectores_productivos!DO$1,Trabajo!$C:$C,Trab_Sectores_productivos!$C42,Trabajo!$A:$A,Trab_Sectores_productivos!$A42),2)</f>
        <v>5.32</v>
      </c>
      <c r="AS42" s="340">
        <f>ROUND(SUMIFS(Trabajo!$R:$R,Trabajo!$E:$E,Trab_Sectores_productivos!DP$1,Trabajo!$C:$C,Trab_Sectores_productivos!$C42,Trabajo!$A:$A,Trab_Sectores_productivos!$A42),2)</f>
        <v>6.94</v>
      </c>
      <c r="AT42" s="340">
        <f>ROUND(SUMIFS(Trabajo!$R:$R,Trabajo!$E:$E,Trab_Sectores_productivos!DQ$1,Trabajo!$C:$C,Trab_Sectores_productivos!$C42,Trabajo!$A:$A,Trab_Sectores_productivos!$A42),2)</f>
        <v>2.68</v>
      </c>
      <c r="AU42" s="340">
        <f>ROUND(SUMIFS(Trabajo!$R:$R,Trabajo!$E:$E,Trab_Sectores_productivos!DR$1,Trabajo!$C:$C,Trab_Sectores_productivos!$C42,Trabajo!$A:$A,Trab_Sectores_productivos!$A42),2)</f>
        <v>5.0599999999999996</v>
      </c>
      <c r="AV42" s="340">
        <f>ROUND(SUMIFS(Trabajo!$R:$R,Trabajo!$E:$E,Trab_Sectores_productivos!DS$1,Trabajo!$C:$C,Trab_Sectores_productivos!$C42,Trabajo!$A:$A,Trab_Sectores_productivos!$A42),2)</f>
        <v>0.91</v>
      </c>
      <c r="AW42" s="340">
        <f>ROUND(SUMIFS(Trabajo!$R:$R,Trabajo!$E:$E,Trab_Sectores_productivos!DT$1,Trabajo!$C:$C,Trab_Sectores_productivos!$C42,Trabajo!$A:$A,Trab_Sectores_productivos!$A42),2)</f>
        <v>0.88</v>
      </c>
      <c r="AX42" s="341">
        <f>ROUND(SUMIFS(Trabajo!$S:$S,Trabajo!$E:$E,Trab_Sectores_productivos!DF$1,Trabajo!$C:$C,Trab_Sectores_productivos!$C42,Trabajo!$A:$A,Trab_Sectores_productivos!$A42),2)</f>
        <v>0.66</v>
      </c>
      <c r="AY42" s="341">
        <f>ROUND(SUMIFS(Trabajo!$S:$S,Trabajo!$E:$E,Trab_Sectores_productivos!DG$1,Trabajo!$C:$C,Trab_Sectores_productivos!$C42,Trabajo!$A:$A,Trab_Sectores_productivos!$A42),2)</f>
        <v>0.05</v>
      </c>
      <c r="AZ42" s="341">
        <f>ROUND(SUMIFS(Trabajo!$S:$S,Trabajo!$E:$E,Trab_Sectores_productivos!DH$1,Trabajo!$C:$C,Trab_Sectores_productivos!$C42,Trabajo!$A:$A,Trab_Sectores_productivos!$A42),2)</f>
        <v>0.14000000000000001</v>
      </c>
      <c r="BA42" s="341">
        <f>ROUND(SUMIFS(Trabajo!$S:$S,Trabajo!$E:$E,Trab_Sectores_productivos!DI$1,Trabajo!$C:$C,Trab_Sectores_productivos!$C42,Trabajo!$A:$A,Trab_Sectores_productivos!$A42),2)</f>
        <v>0.16</v>
      </c>
      <c r="BB42" s="341">
        <f>ROUND(SUMIFS(Trabajo!$S:$S,Trabajo!$E:$E,Trab_Sectores_productivos!DJ$1,Trabajo!$C:$C,Trab_Sectores_productivos!$C42,Trabajo!$A:$A,Trab_Sectores_productivos!$A42),2)</f>
        <v>0.09</v>
      </c>
      <c r="BC42" s="341">
        <f>ROUND(SUMIFS(Trabajo!$S:$S,Trabajo!$E:$E,Trab_Sectores_productivos!DK$1,Trabajo!$C:$C,Trab_Sectores_productivos!$C42,Trabajo!$A:$A,Trab_Sectores_productivos!$A42),2)</f>
        <v>0.31</v>
      </c>
      <c r="BD42" s="341">
        <f>ROUND(SUMIFS(Trabajo!$S:$S,Trabajo!$E:$E,Trab_Sectores_productivos!DL$1,Trabajo!$C:$C,Trab_Sectores_productivos!$C42,Trabajo!$A:$A,Trab_Sectores_productivos!$A42),2)</f>
        <v>0.62</v>
      </c>
      <c r="BE42" s="341">
        <f>ROUND(SUMIFS(Trabajo!$S:$S,Trabajo!$E:$E,Trab_Sectores_productivos!DM$1,Trabajo!$C:$C,Trab_Sectores_productivos!$C42,Trabajo!$A:$A,Trab_Sectores_productivos!$A42),2)</f>
        <v>2.68</v>
      </c>
      <c r="BF42" s="341">
        <f>ROUND(SUMIFS(Trabajo!$S:$S,Trabajo!$E:$E,Trab_Sectores_productivos!DN$1,Trabajo!$C:$C,Trab_Sectores_productivos!$C42,Trabajo!$A:$A,Trab_Sectores_productivos!$A42),2)</f>
        <v>0.27</v>
      </c>
      <c r="BG42" s="341">
        <f>ROUND(SUMIFS(Trabajo!$S:$S,Trabajo!$E:$E,Trab_Sectores_productivos!DO$1,Trabajo!$C:$C,Trab_Sectores_productivos!$C42,Trabajo!$A:$A,Trab_Sectores_productivos!$A42),2)</f>
        <v>0.35</v>
      </c>
      <c r="BH42" s="341">
        <f>ROUND(SUMIFS(Trabajo!$S:$S,Trabajo!$E:$E,Trab_Sectores_productivos!DP$1,Trabajo!$C:$C,Trab_Sectores_productivos!$C42,Trabajo!$A:$A,Trab_Sectores_productivos!$A42),2)</f>
        <v>0.45</v>
      </c>
      <c r="BI42" s="341">
        <f>ROUND(SUMIFS(Trabajo!$S:$S,Trabajo!$E:$E,Trab_Sectores_productivos!DQ$1,Trabajo!$C:$C,Trab_Sectores_productivos!$C42,Trabajo!$A:$A,Trab_Sectores_productivos!$A42),2)</f>
        <v>0.17</v>
      </c>
      <c r="BJ42" s="341">
        <f>ROUND(SUMIFS(Trabajo!$S:$S,Trabajo!$E:$E,Trab_Sectores_productivos!DR$1,Trabajo!$C:$C,Trab_Sectores_productivos!$C42,Trabajo!$A:$A,Trab_Sectores_productivos!$A42),2)</f>
        <v>0.33</v>
      </c>
      <c r="BK42" s="341">
        <f>ROUND(SUMIFS(Trabajo!$S:$S,Trabajo!$E:$E,Trab_Sectores_productivos!DS$1,Trabajo!$C:$C,Trab_Sectores_productivos!$C42,Trabajo!$A:$A,Trab_Sectores_productivos!$A42),2)</f>
        <v>0.06</v>
      </c>
      <c r="BL42" s="341">
        <f>ROUND(SUMIFS(Trabajo!$S:$S,Trabajo!$E:$E,Trab_Sectores_productivos!DT$1,Trabajo!$C:$C,Trab_Sectores_productivos!$C42,Trabajo!$A:$A,Trab_Sectores_productivos!$A42),2)</f>
        <v>0.06</v>
      </c>
      <c r="BM42" s="340">
        <f>ROUND(SUMIFS(Trabajo!$T:$T,Trabajo!$E:$E,Trab_Sectores_productivos!DF$1,Trabajo!$C:$C,Trab_Sectores_productivos!$C42,Trabajo!$A:$A,Trab_Sectores_productivos!$A42),2)</f>
        <v>0.25</v>
      </c>
      <c r="BN42" s="340">
        <f>ROUND(SUMIFS(Trabajo!$T:$T,Trabajo!$E:$E,Trab_Sectores_productivos!DG$1,Trabajo!$C:$C,Trab_Sectores_productivos!$C42,Trabajo!$A:$A,Trab_Sectores_productivos!$A42),2)</f>
        <v>0.02</v>
      </c>
      <c r="BO42" s="340">
        <f>ROUND(SUMIFS(Trabajo!$T:$T,Trabajo!$E:$E,Trab_Sectores_productivos!DH$1,Trabajo!$C:$C,Trab_Sectores_productivos!$C42,Trabajo!$A:$A,Trab_Sectores_productivos!$A42),2)</f>
        <v>0.05</v>
      </c>
      <c r="BP42" s="340">
        <f>ROUND(SUMIFS(Trabajo!$T:$T,Trabajo!$E:$E,Trab_Sectores_productivos!DI$1,Trabajo!$C:$C,Trab_Sectores_productivos!$C42,Trabajo!$A:$A,Trab_Sectores_productivos!$A42),2)</f>
        <v>0.06</v>
      </c>
      <c r="BQ42" s="340">
        <f>ROUND(SUMIFS(Trabajo!$T:$T,Trabajo!$E:$E,Trab_Sectores_productivos!DJ$1,Trabajo!$C:$C,Trab_Sectores_productivos!$C42,Trabajo!$A:$A,Trab_Sectores_productivos!$A42),2)</f>
        <v>0.04</v>
      </c>
      <c r="BR42" s="340">
        <f>ROUND(SUMIFS(Trabajo!$T:$T,Trabajo!$E:$E,Trab_Sectores_productivos!DK$1,Trabajo!$C:$C,Trab_Sectores_productivos!$C42,Trabajo!$A:$A,Trab_Sectores_productivos!$A42),2)</f>
        <v>0.12</v>
      </c>
      <c r="BS42" s="340">
        <f>ROUND(SUMIFS(Trabajo!$T:$T,Trabajo!$E:$E,Trab_Sectores_productivos!DL$1,Trabajo!$C:$C,Trab_Sectores_productivos!$C42,Trabajo!$A:$A,Trab_Sectores_productivos!$A42),2)</f>
        <v>0.24</v>
      </c>
      <c r="BT42" s="340">
        <f>ROUND(SUMIFS(Trabajo!$T:$T,Trabajo!$E:$E,Trab_Sectores_productivos!DM$1,Trabajo!$C:$C,Trab_Sectores_productivos!$C42,Trabajo!$A:$A,Trab_Sectores_productivos!$A42),2)</f>
        <v>1.02</v>
      </c>
      <c r="BU42" s="340">
        <f>ROUND(SUMIFS(Trabajo!$T:$T,Trabajo!$E:$E,Trab_Sectores_productivos!DN$1,Trabajo!$C:$C,Trab_Sectores_productivos!$C42,Trabajo!$A:$A,Trab_Sectores_productivos!$A42),2)</f>
        <v>0.1</v>
      </c>
      <c r="BV42" s="340">
        <f>ROUND(SUMIFS(Trabajo!$T:$T,Trabajo!$E:$E,Trab_Sectores_productivos!DO$1,Trabajo!$C:$C,Trab_Sectores_productivos!$C42,Trabajo!$A:$A,Trab_Sectores_productivos!$A42),2)</f>
        <v>0.13</v>
      </c>
      <c r="BW42" s="340">
        <f>ROUND(SUMIFS(Trabajo!$T:$T,Trabajo!$E:$E,Trab_Sectores_productivos!DP$1,Trabajo!$C:$C,Trab_Sectores_productivos!$C42,Trabajo!$A:$A,Trab_Sectores_productivos!$A42),2)</f>
        <v>0.17</v>
      </c>
      <c r="BX42" s="340">
        <f>ROUND(SUMIFS(Trabajo!$T:$T,Trabajo!$E:$E,Trab_Sectores_productivos!DQ$1,Trabajo!$C:$C,Trab_Sectores_productivos!$C42,Trabajo!$A:$A,Trab_Sectores_productivos!$A42),2)</f>
        <v>7.0000000000000007E-2</v>
      </c>
      <c r="BY42" s="340">
        <f>ROUND(SUMIFS(Trabajo!$T:$T,Trabajo!$E:$E,Trab_Sectores_productivos!DR$1,Trabajo!$C:$C,Trab_Sectores_productivos!$C42,Trabajo!$A:$A,Trab_Sectores_productivos!$A42),2)</f>
        <v>0.13</v>
      </c>
      <c r="BZ42" s="340">
        <f>ROUND(SUMIFS(Trabajo!$T:$T,Trabajo!$E:$E,Trab_Sectores_productivos!DS$1,Trabajo!$C:$C,Trab_Sectores_productivos!$C42,Trabajo!$A:$A,Trab_Sectores_productivos!$A42),2)</f>
        <v>0.02</v>
      </c>
      <c r="CA42" s="340">
        <f>ROUND(SUMIFS(Trabajo!$T:$T,Trabajo!$E:$E,Trab_Sectores_productivos!DT$1,Trabajo!$C:$C,Trab_Sectores_productivos!$C42,Trabajo!$A:$A,Trab_Sectores_productivos!$A42),2)</f>
        <v>0.02</v>
      </c>
      <c r="CB42" s="341">
        <f>ROUND(SUMIFS(Trabajo!$U:$U,Trabajo!$E:$E,Trab_Sectores_productivos!DF$1,Trabajo!$C:$C,Trab_Sectores_productivos!$C42,Trabajo!$A:$A,Trab_Sectores_productivos!$A42),2)</f>
        <v>22.7</v>
      </c>
      <c r="CC42" s="341">
        <f>ROUND(SUMIFS(Trabajo!$U:$U,Trabajo!$E:$E,Trab_Sectores_productivos!DG$1,Trabajo!$C:$C,Trab_Sectores_productivos!$C42,Trabajo!$A:$A,Trab_Sectores_productivos!$A42),2)</f>
        <v>1.65</v>
      </c>
      <c r="CD42" s="341">
        <f>ROUND(SUMIFS(Trabajo!$U:$U,Trabajo!$E:$E,Trab_Sectores_productivos!DH$1,Trabajo!$C:$C,Trab_Sectores_productivos!$C42,Trabajo!$A:$A,Trab_Sectores_productivos!$A42),2)</f>
        <v>4.71</v>
      </c>
      <c r="CE42" s="341">
        <f>ROUND(SUMIFS(Trabajo!$U:$U,Trabajo!$E:$E,Trab_Sectores_productivos!DI$1,Trabajo!$C:$C,Trab_Sectores_productivos!$C42,Trabajo!$A:$A,Trab_Sectores_productivos!$A42),2)</f>
        <v>5.41</v>
      </c>
      <c r="CF42" s="341">
        <f>ROUND(SUMIFS(Trabajo!$U:$U,Trabajo!$E:$E,Trab_Sectores_productivos!DJ$1,Trabajo!$C:$C,Trab_Sectores_productivos!$C42,Trabajo!$A:$A,Trab_Sectores_productivos!$A42),2)</f>
        <v>3.23</v>
      </c>
      <c r="CG42" s="341">
        <f>ROUND(SUMIFS(Trabajo!$U:$U,Trabajo!$E:$E,Trab_Sectores_productivos!DK$1,Trabajo!$C:$C,Trab_Sectores_productivos!$C42,Trabajo!$A:$A,Trab_Sectores_productivos!$A42),2)</f>
        <v>10.46</v>
      </c>
      <c r="CH42" s="341">
        <f>ROUND(SUMIFS(Trabajo!$U:$U,Trabajo!$E:$E,Trab_Sectores_productivos!DL$1,Trabajo!$C:$C,Trab_Sectores_productivos!$C42,Trabajo!$A:$A,Trab_Sectores_productivos!$A42),2)</f>
        <v>21.3</v>
      </c>
      <c r="CI42" s="341">
        <f>ROUND(SUMIFS(Trabajo!$U:$U,Trabajo!$E:$E,Trab_Sectores_productivos!DM$1,Trabajo!$C:$C,Trab_Sectores_productivos!$C42,Trabajo!$A:$A,Trab_Sectores_productivos!$A42),2)</f>
        <v>91.48</v>
      </c>
      <c r="CJ42" s="341">
        <f>ROUND(SUMIFS(Trabajo!$U:$U,Trabajo!$E:$E,Trab_Sectores_productivos!DN$1,Trabajo!$C:$C,Trab_Sectores_productivos!$C42,Trabajo!$A:$A,Trab_Sectores_productivos!$A42),2)</f>
        <v>9.23</v>
      </c>
      <c r="CK42" s="341">
        <f>ROUND(SUMIFS(Trabajo!$U:$U,Trabajo!$E:$E,Trab_Sectores_productivos!DO$1,Trabajo!$C:$C,Trab_Sectores_productivos!$C42,Trabajo!$A:$A,Trab_Sectores_productivos!$A42),2)</f>
        <v>11.86</v>
      </c>
      <c r="CL42" s="341">
        <f>ROUND(SUMIFS(Trabajo!$U:$U,Trabajo!$E:$E,Trab_Sectores_productivos!DP$1,Trabajo!$C:$C,Trab_Sectores_productivos!$C42,Trabajo!$A:$A,Trab_Sectores_productivos!$A42),2)</f>
        <v>15.47</v>
      </c>
      <c r="CM42" s="341">
        <f>ROUND(SUMIFS(Trabajo!$U:$U,Trabajo!$E:$E,Trab_Sectores_productivos!DQ$1,Trabajo!$C:$C,Trab_Sectores_productivos!$C42,Trabajo!$A:$A,Trab_Sectores_productivos!$A42),2)</f>
        <v>5.97</v>
      </c>
      <c r="CN42" s="341">
        <f>ROUND(SUMIFS(Trabajo!$U:$U,Trabajo!$E:$E,Trab_Sectores_productivos!DR$1,Trabajo!$C:$C,Trab_Sectores_productivos!$C42,Trabajo!$A:$A,Trab_Sectores_productivos!$A42),2)</f>
        <v>11.27</v>
      </c>
      <c r="CO42" s="341">
        <f>ROUND(SUMIFS(Trabajo!$U:$U,Trabajo!$E:$E,Trab_Sectores_productivos!DS$1,Trabajo!$C:$C,Trab_Sectores_productivos!$C42,Trabajo!$A:$A,Trab_Sectores_productivos!$A42),2)</f>
        <v>2.04</v>
      </c>
      <c r="CP42" s="341">
        <f>ROUND(SUMIFS(Trabajo!$U:$U,Trabajo!$E:$E,Trab_Sectores_productivos!DT$1,Trabajo!$C:$C,Trab_Sectores_productivos!$C42,Trabajo!$A:$A,Trab_Sectores_productivos!$A42),2)</f>
        <v>1.95</v>
      </c>
      <c r="CQ42" s="340">
        <f>ROUND(SUMIFS(Trabajo!$V:$V,Trabajo!$E:$E,Trab_Sectores_productivos!DF$1,Trabajo!$C:$C,Trab_Sectores_productivos!$C42,Trabajo!$A:$A,Trab_Sectores_productivos!$A42),2)</f>
        <v>2.14</v>
      </c>
      <c r="CR42" s="340">
        <f>ROUND(SUMIFS(Trabajo!$V:$V,Trabajo!$E:$E,Trab_Sectores_productivos!DG$1,Trabajo!$C:$C,Trab_Sectores_productivos!$C42,Trabajo!$A:$A,Trab_Sectores_productivos!$A42),2)</f>
        <v>0.16</v>
      </c>
      <c r="CS42" s="340">
        <f>ROUND(SUMIFS(Trabajo!$V:$V,Trabajo!$E:$E,Trab_Sectores_productivos!DH$1,Trabajo!$C:$C,Trab_Sectores_productivos!$C42,Trabajo!$A:$A,Trab_Sectores_productivos!$A42),2)</f>
        <v>0.44</v>
      </c>
      <c r="CT42" s="340">
        <f>ROUND(SUMIFS(Trabajo!$V:$V,Trabajo!$E:$E,Trab_Sectores_productivos!DI$1,Trabajo!$C:$C,Trab_Sectores_productivos!$C42,Trabajo!$A:$A,Trab_Sectores_productivos!$A42),2)</f>
        <v>0.51</v>
      </c>
      <c r="CU42" s="340">
        <f>ROUND(SUMIFS(Trabajo!$V:$V,Trabajo!$E:$E,Trab_Sectores_productivos!DJ$1,Trabajo!$C:$C,Trab_Sectores_productivos!$C42,Trabajo!$A:$A,Trab_Sectores_productivos!$A42),2)</f>
        <v>0.3</v>
      </c>
      <c r="CV42" s="340">
        <f>ROUND(SUMIFS(Trabajo!$V:$V,Trabajo!$E:$E,Trab_Sectores_productivos!DK$1,Trabajo!$C:$C,Trab_Sectores_productivos!$C42,Trabajo!$A:$A,Trab_Sectores_productivos!$A42),2)</f>
        <v>0.98</v>
      </c>
      <c r="CW42" s="340">
        <f>ROUND(SUMIFS(Trabajo!$V:$V,Trabajo!$E:$E,Trab_Sectores_productivos!DL$1,Trabajo!$C:$C,Trab_Sectores_productivos!$C42,Trabajo!$A:$A,Trab_Sectores_productivos!$A42),2)</f>
        <v>2</v>
      </c>
      <c r="CX42" s="340">
        <f>ROUND(SUMIFS(Trabajo!$V:$V,Trabajo!$E:$E,Trab_Sectores_productivos!DM$1,Trabajo!$C:$C,Trab_Sectores_productivos!$C42,Trabajo!$A:$A,Trab_Sectores_productivos!$A42),2)</f>
        <v>8.61</v>
      </c>
      <c r="CY42" s="340">
        <f>ROUND(SUMIFS(Trabajo!$V:$V,Trabajo!$E:$E,Trab_Sectores_productivos!DN$1,Trabajo!$C:$C,Trab_Sectores_productivos!$C42,Trabajo!$A:$A,Trab_Sectores_productivos!$A42),2)</f>
        <v>0.87</v>
      </c>
      <c r="CZ42" s="340">
        <f>ROUND(SUMIFS(Trabajo!$V:$V,Trabajo!$E:$E,Trab_Sectores_productivos!DO$1,Trabajo!$C:$C,Trab_Sectores_productivos!$C42,Trabajo!$A:$A,Trab_Sectores_productivos!$A42),2)</f>
        <v>1.1200000000000001</v>
      </c>
      <c r="DA42" s="340">
        <f>ROUND(SUMIFS(Trabajo!$V:$V,Trabajo!$E:$E,Trab_Sectores_productivos!DP$1,Trabajo!$C:$C,Trab_Sectores_productivos!$C42,Trabajo!$A:$A,Trab_Sectores_productivos!$A42),2)</f>
        <v>1.46</v>
      </c>
      <c r="DB42" s="340">
        <f>ROUND(SUMIFS(Trabajo!$V:$V,Trabajo!$E:$E,Trab_Sectores_productivos!DQ$1,Trabajo!$C:$C,Trab_Sectores_productivos!$C42,Trabajo!$A:$A,Trab_Sectores_productivos!$A42),2)</f>
        <v>0.56000000000000005</v>
      </c>
      <c r="DC42" s="340">
        <f>ROUND(SUMIFS(Trabajo!$V:$V,Trabajo!$E:$E,Trab_Sectores_productivos!DR$1,Trabajo!$C:$C,Trab_Sectores_productivos!$C42,Trabajo!$A:$A,Trab_Sectores_productivos!$A42),2)</f>
        <v>1.06</v>
      </c>
      <c r="DD42" s="340">
        <f>ROUND(SUMIFS(Trabajo!$V:$V,Trabajo!$E:$E,Trab_Sectores_productivos!DS$1,Trabajo!$C:$C,Trab_Sectores_productivos!$C42,Trabajo!$A:$A,Trab_Sectores_productivos!$A42),2)</f>
        <v>0.19</v>
      </c>
      <c r="DE42" s="340">
        <f>ROUND(SUMIFS(Trabajo!$V:$V,Trabajo!$E:$E,Trab_Sectores_productivos!DT$1,Trabajo!$C:$C,Trab_Sectores_productivos!$C42,Trabajo!$A:$A,Trab_Sectores_productivos!$A42),2)</f>
        <v>0.18</v>
      </c>
    </row>
    <row r="43" spans="1:109">
      <c r="A43" s="137">
        <v>2016</v>
      </c>
      <c r="B43" s="137">
        <v>6</v>
      </c>
      <c r="C43" s="137" t="s">
        <v>124</v>
      </c>
      <c r="D43" s="137">
        <f>ROUND(SUMIFS(Trabajo!$W:$W,Trabajo!$E:$E,Trab_Sectores_productivos!DF$1,Trabajo!$C:$C,Trab_Sectores_productivos!$C43,Trabajo!$A:$A,Trab_Sectores_productivos!$A43),2)</f>
        <v>72.97</v>
      </c>
      <c r="E43" s="340">
        <f>ROUND(SUMIFS(Trabajo!$P:$P,Trabajo!$E:$E,Trab_Sectores_productivos!DF$1,Trabajo!$C:$C,Trab_Sectores_productivos!$C43,Trabajo!$A:$A,Trab_Sectores_productivos!$A43),2)</f>
        <v>26</v>
      </c>
      <c r="F43" s="340">
        <f>ROUND(SUMIFS(Trabajo!$P:$P,Trabajo!$E:$E,Trab_Sectores_productivos!DG$1,Trabajo!$C:$C,Trab_Sectores_productivos!$C43,Trabajo!$A:$A,Trab_Sectores_productivos!$A43),2)</f>
        <v>2.0099999999999998</v>
      </c>
      <c r="G43" s="340">
        <f>ROUND(SUMIFS(Trabajo!$P:$P,Trabajo!$E:$E,Trab_Sectores_productivos!DH$1,Trabajo!$C:$C,Trab_Sectores_productivos!$C43,Trabajo!$A:$A,Trab_Sectores_productivos!$A43),2)</f>
        <v>5.22</v>
      </c>
      <c r="H43" s="340">
        <f>ROUND(SUMIFS(Trabajo!$P:$P,Trabajo!$E:$E,Trab_Sectores_productivos!DI$1,Trabajo!$C:$C,Trab_Sectores_productivos!$C43,Trabajo!$A:$A,Trab_Sectores_productivos!$A43),2)</f>
        <v>7.16</v>
      </c>
      <c r="I43" s="340">
        <f>ROUND(SUMIFS(Trabajo!$P:$P,Trabajo!$E:$E,Trab_Sectores_productivos!DJ$1,Trabajo!$C:$C,Trab_Sectores_productivos!$C43,Trabajo!$A:$A,Trab_Sectores_productivos!$A43),2)</f>
        <v>3.09</v>
      </c>
      <c r="J43" s="340">
        <f>ROUND(SUMIFS(Trabajo!$P:$P,Trabajo!$E:$E,Trab_Sectores_productivos!DK$1,Trabajo!$C:$C,Trab_Sectores_productivos!$C43,Trabajo!$A:$A,Trab_Sectores_productivos!$A43),2)</f>
        <v>12.43</v>
      </c>
      <c r="K43" s="340">
        <f>ROUND(SUMIFS(Trabajo!$P:$P,Trabajo!$E:$E,Trab_Sectores_productivos!DL$1,Trabajo!$C:$C,Trab_Sectores_productivos!$C43,Trabajo!$A:$A,Trab_Sectores_productivos!$A43),2)</f>
        <v>26.29</v>
      </c>
      <c r="L43" s="340">
        <f>ROUND(SUMIFS(Trabajo!$P:$P,Trabajo!$E:$E,Trab_Sectores_productivos!DM$1,Trabajo!$C:$C,Trab_Sectores_productivos!$C43,Trabajo!$A:$A,Trab_Sectores_productivos!$A43),2)</f>
        <v>105.26</v>
      </c>
      <c r="M43" s="340">
        <f>ROUND(SUMIFS(Trabajo!$P:$P,Trabajo!$E:$E,Trab_Sectores_productivos!DN$1,Trabajo!$C:$C,Trab_Sectores_productivos!$C43,Trabajo!$A:$A,Trab_Sectores_productivos!$A43),2)</f>
        <v>10.34</v>
      </c>
      <c r="N43" s="340">
        <f>ROUND(SUMIFS(Trabajo!$P:$P,Trabajo!$E:$E,Trab_Sectores_productivos!DO$1,Trabajo!$C:$C,Trab_Sectores_productivos!$C43,Trabajo!$A:$A,Trab_Sectores_productivos!$A43),2)</f>
        <v>13.49</v>
      </c>
      <c r="O43" s="340">
        <f>ROUND(SUMIFS(Trabajo!$P:$P,Trabajo!$E:$E,Trab_Sectores_productivos!DP$1,Trabajo!$C:$C,Trab_Sectores_productivos!$C43,Trabajo!$A:$A,Trab_Sectores_productivos!$A43),2)</f>
        <v>18.239999999999998</v>
      </c>
      <c r="P43" s="340">
        <f>ROUND(SUMIFS(Trabajo!$P:$P,Trabajo!$E:$E,Trab_Sectores_productivos!DQ$1,Trabajo!$C:$C,Trab_Sectores_productivos!$C43,Trabajo!$A:$A,Trab_Sectores_productivos!$A43),2)</f>
        <v>6.33</v>
      </c>
      <c r="Q43" s="340">
        <f>ROUND(SUMIFS(Trabajo!$P:$P,Trabajo!$E:$E,Trab_Sectores_productivos!DR$1,Trabajo!$C:$C,Trab_Sectores_productivos!$C43,Trabajo!$A:$A,Trab_Sectores_productivos!$A43),2)</f>
        <v>11.88</v>
      </c>
      <c r="R43" s="340">
        <f>ROUND(SUMIFS(Trabajo!$P:$P,Trabajo!$E:$E,Trab_Sectores_productivos!DS$1,Trabajo!$C:$C,Trab_Sectores_productivos!$C43,Trabajo!$A:$A,Trab_Sectores_productivos!$A43),2)</f>
        <v>2.5299999999999998</v>
      </c>
      <c r="S43" s="340">
        <f>ROUND(SUMIFS(Trabajo!$P:$P,Trabajo!$E:$E,Trab_Sectores_productivos!DT$1,Trabajo!$C:$C,Trab_Sectores_productivos!$C43,Trabajo!$A:$A,Trab_Sectores_productivos!$A43),2)</f>
        <v>2.21</v>
      </c>
      <c r="T43" s="341">
        <f>ROUND(SUMIFS(Trabajo!$Q:$Q,Trabajo!$E:$E,Trab_Sectores_productivos!DF$1,Trabajo!$C:$C,Trab_Sectores_productivos!$C43,Trabajo!$A:$A,Trab_Sectores_productivos!$A43),2)</f>
        <v>11.96</v>
      </c>
      <c r="U43" s="341">
        <f>ROUND(SUMIFS(Trabajo!$Q:$Q,Trabajo!$E:$E,Trab_Sectores_productivos!DG$1,Trabajo!$C:$C,Trab_Sectores_productivos!$C43,Trabajo!$A:$A,Trab_Sectores_productivos!$A43),2)</f>
        <v>0.93</v>
      </c>
      <c r="V43" s="341">
        <f>ROUND(SUMIFS(Trabajo!$Q:$Q,Trabajo!$E:$E,Trab_Sectores_productivos!DH$1,Trabajo!$C:$C,Trab_Sectores_productivos!$C43,Trabajo!$A:$A,Trab_Sectores_productivos!$A43),2)</f>
        <v>2.4</v>
      </c>
      <c r="W43" s="341">
        <f>ROUND(SUMIFS(Trabajo!$Q:$Q,Trabajo!$E:$E,Trab_Sectores_productivos!DI$1,Trabajo!$C:$C,Trab_Sectores_productivos!$C43,Trabajo!$A:$A,Trab_Sectores_productivos!$A43),2)</f>
        <v>3.3</v>
      </c>
      <c r="X43" s="341">
        <f>ROUND(SUMIFS(Trabajo!$Q:$Q,Trabajo!$E:$E,Trab_Sectores_productivos!DJ$1,Trabajo!$C:$C,Trab_Sectores_productivos!$C43,Trabajo!$A:$A,Trab_Sectores_productivos!$A43),2)</f>
        <v>1.42</v>
      </c>
      <c r="Y43" s="341">
        <f>ROUND(SUMIFS(Trabajo!$Q:$Q,Trabajo!$E:$E,Trab_Sectores_productivos!DK$1,Trabajo!$C:$C,Trab_Sectores_productivos!$C43,Trabajo!$A:$A,Trab_Sectores_productivos!$A43),2)</f>
        <v>5.72</v>
      </c>
      <c r="Z43" s="341">
        <f>ROUND(SUMIFS(Trabajo!$Q:$Q,Trabajo!$E:$E,Trab_Sectores_productivos!DL$1,Trabajo!$C:$C,Trab_Sectores_productivos!$C43,Trabajo!$A:$A,Trab_Sectores_productivos!$A43),2)</f>
        <v>12.1</v>
      </c>
      <c r="AA43" s="341">
        <f>ROUND(SUMIFS(Trabajo!$Q:$Q,Trabajo!$E:$E,Trab_Sectores_productivos!DM$1,Trabajo!$C:$C,Trab_Sectores_productivos!$C43,Trabajo!$A:$A,Trab_Sectores_productivos!$A43),2)</f>
        <v>48.44</v>
      </c>
      <c r="AB43" s="341">
        <f>ROUND(SUMIFS(Trabajo!$Q:$Q,Trabajo!$E:$E,Trab_Sectores_productivos!DN$1,Trabajo!$C:$C,Trab_Sectores_productivos!$C43,Trabajo!$A:$A,Trab_Sectores_productivos!$A43),2)</f>
        <v>4.76</v>
      </c>
      <c r="AC43" s="341">
        <f>ROUND(SUMIFS(Trabajo!$Q:$Q,Trabajo!$E:$E,Trab_Sectores_productivos!DO$1,Trabajo!$C:$C,Trab_Sectores_productivos!$C43,Trabajo!$A:$A,Trab_Sectores_productivos!$A43),2)</f>
        <v>6.21</v>
      </c>
      <c r="AD43" s="341">
        <f>ROUND(SUMIFS(Trabajo!$Q:$Q,Trabajo!$E:$E,Trab_Sectores_productivos!DP$1,Trabajo!$C:$C,Trab_Sectores_productivos!$C43,Trabajo!$A:$A,Trab_Sectores_productivos!$A43),2)</f>
        <v>8.39</v>
      </c>
      <c r="AE43" s="341">
        <f>ROUND(SUMIFS(Trabajo!$Q:$Q,Trabajo!$E:$E,Trab_Sectores_productivos!DQ$1,Trabajo!$C:$C,Trab_Sectores_productivos!$C43,Trabajo!$A:$A,Trab_Sectores_productivos!$A43),2)</f>
        <v>2.91</v>
      </c>
      <c r="AF43" s="341">
        <f>ROUND(SUMIFS(Trabajo!$Q:$Q,Trabajo!$E:$E,Trab_Sectores_productivos!DR$1,Trabajo!$C:$C,Trab_Sectores_productivos!$C43,Trabajo!$A:$A,Trab_Sectores_productivos!$A43),2)</f>
        <v>5.47</v>
      </c>
      <c r="AG43" s="341">
        <f>ROUND(SUMIFS(Trabajo!$Q:$Q,Trabajo!$E:$E,Trab_Sectores_productivos!DS$1,Trabajo!$C:$C,Trab_Sectores_productivos!$C43,Trabajo!$A:$A,Trab_Sectores_productivos!$A43),2)</f>
        <v>1.1599999999999999</v>
      </c>
      <c r="AH43" s="341">
        <f>ROUND(SUMIFS(Trabajo!$Q:$Q,Trabajo!$E:$E,Trab_Sectores_productivos!DT$1,Trabajo!$C:$C,Trab_Sectores_productivos!$C43,Trabajo!$A:$A,Trab_Sectores_productivos!$A43),2)</f>
        <v>1.02</v>
      </c>
      <c r="AI43" s="340">
        <f>ROUND(SUMIFS(Trabajo!$R:$R,Trabajo!$E:$E,Trab_Sectores_productivos!DF$1,Trabajo!$C:$C,Trab_Sectores_productivos!$C43,Trabajo!$A:$A,Trab_Sectores_productivos!$A43),2)</f>
        <v>9.92</v>
      </c>
      <c r="AJ43" s="340">
        <f>ROUND(SUMIFS(Trabajo!$R:$R,Trabajo!$E:$E,Trab_Sectores_productivos!DG$1,Trabajo!$C:$C,Trab_Sectores_productivos!$C43,Trabajo!$A:$A,Trab_Sectores_productivos!$A43),2)</f>
        <v>0.77</v>
      </c>
      <c r="AK43" s="340">
        <f>ROUND(SUMIFS(Trabajo!$R:$R,Trabajo!$E:$E,Trab_Sectores_productivos!DH$1,Trabajo!$C:$C,Trab_Sectores_productivos!$C43,Trabajo!$A:$A,Trab_Sectores_productivos!$A43),2)</f>
        <v>1.99</v>
      </c>
      <c r="AL43" s="340">
        <f>ROUND(SUMIFS(Trabajo!$R:$R,Trabajo!$E:$E,Trab_Sectores_productivos!DI$1,Trabajo!$C:$C,Trab_Sectores_productivos!$C43,Trabajo!$A:$A,Trab_Sectores_productivos!$A43),2)</f>
        <v>2.73</v>
      </c>
      <c r="AM43" s="340">
        <f>ROUND(SUMIFS(Trabajo!$R:$R,Trabajo!$E:$E,Trab_Sectores_productivos!DJ$1,Trabajo!$C:$C,Trab_Sectores_productivos!$C43,Trabajo!$A:$A,Trab_Sectores_productivos!$A43),2)</f>
        <v>1.18</v>
      </c>
      <c r="AN43" s="340">
        <f>ROUND(SUMIFS(Trabajo!$R:$R,Trabajo!$E:$E,Trab_Sectores_productivos!DK$1,Trabajo!$C:$C,Trab_Sectores_productivos!$C43,Trabajo!$A:$A,Trab_Sectores_productivos!$A43),2)</f>
        <v>4.74</v>
      </c>
      <c r="AO43" s="340">
        <f>ROUND(SUMIFS(Trabajo!$R:$R,Trabajo!$E:$E,Trab_Sectores_productivos!DL$1,Trabajo!$C:$C,Trab_Sectores_productivos!$C43,Trabajo!$A:$A,Trab_Sectores_productivos!$A43),2)</f>
        <v>10.029999999999999</v>
      </c>
      <c r="AP43" s="340">
        <f>ROUND(SUMIFS(Trabajo!$R:$R,Trabajo!$E:$E,Trab_Sectores_productivos!DM$1,Trabajo!$C:$C,Trab_Sectores_productivos!$C43,Trabajo!$A:$A,Trab_Sectores_productivos!$A43),2)</f>
        <v>40.159999999999997</v>
      </c>
      <c r="AQ43" s="340">
        <f>ROUND(SUMIFS(Trabajo!$R:$R,Trabajo!$E:$E,Trab_Sectores_productivos!DN$1,Trabajo!$C:$C,Trab_Sectores_productivos!$C43,Trabajo!$A:$A,Trab_Sectores_productivos!$A43),2)</f>
        <v>3.94</v>
      </c>
      <c r="AR43" s="340">
        <f>ROUND(SUMIFS(Trabajo!$R:$R,Trabajo!$E:$E,Trab_Sectores_productivos!DO$1,Trabajo!$C:$C,Trab_Sectores_productivos!$C43,Trabajo!$A:$A,Trab_Sectores_productivos!$A43),2)</f>
        <v>5.15</v>
      </c>
      <c r="AS43" s="340">
        <f>ROUND(SUMIFS(Trabajo!$R:$R,Trabajo!$E:$E,Trab_Sectores_productivos!DP$1,Trabajo!$C:$C,Trab_Sectores_productivos!$C43,Trabajo!$A:$A,Trab_Sectores_productivos!$A43),2)</f>
        <v>6.96</v>
      </c>
      <c r="AT43" s="340">
        <f>ROUND(SUMIFS(Trabajo!$R:$R,Trabajo!$E:$E,Trab_Sectores_productivos!DQ$1,Trabajo!$C:$C,Trab_Sectores_productivos!$C43,Trabajo!$A:$A,Trab_Sectores_productivos!$A43),2)</f>
        <v>2.41</v>
      </c>
      <c r="AU43" s="340">
        <f>ROUND(SUMIFS(Trabajo!$R:$R,Trabajo!$E:$E,Trab_Sectores_productivos!DR$1,Trabajo!$C:$C,Trab_Sectores_productivos!$C43,Trabajo!$A:$A,Trab_Sectores_productivos!$A43),2)</f>
        <v>4.53</v>
      </c>
      <c r="AV43" s="340">
        <f>ROUND(SUMIFS(Trabajo!$R:$R,Trabajo!$E:$E,Trab_Sectores_productivos!DS$1,Trabajo!$C:$C,Trab_Sectores_productivos!$C43,Trabajo!$A:$A,Trab_Sectores_productivos!$A43),2)</f>
        <v>0.96</v>
      </c>
      <c r="AW43" s="340">
        <f>ROUND(SUMIFS(Trabajo!$R:$R,Trabajo!$E:$E,Trab_Sectores_productivos!DT$1,Trabajo!$C:$C,Trab_Sectores_productivos!$C43,Trabajo!$A:$A,Trab_Sectores_productivos!$A43),2)</f>
        <v>0.84</v>
      </c>
      <c r="AX43" s="341">
        <f>ROUND(SUMIFS(Trabajo!$S:$S,Trabajo!$E:$E,Trab_Sectores_productivos!DF$1,Trabajo!$C:$C,Trab_Sectores_productivos!$C43,Trabajo!$A:$A,Trab_Sectores_productivos!$A43),2)</f>
        <v>0.65</v>
      </c>
      <c r="AY43" s="341">
        <f>ROUND(SUMIFS(Trabajo!$S:$S,Trabajo!$E:$E,Trab_Sectores_productivos!DG$1,Trabajo!$C:$C,Trab_Sectores_productivos!$C43,Trabajo!$A:$A,Trab_Sectores_productivos!$A43),2)</f>
        <v>0.05</v>
      </c>
      <c r="AZ43" s="341">
        <f>ROUND(SUMIFS(Trabajo!$S:$S,Trabajo!$E:$E,Trab_Sectores_productivos!DH$1,Trabajo!$C:$C,Trab_Sectores_productivos!$C43,Trabajo!$A:$A,Trab_Sectores_productivos!$A43),2)</f>
        <v>0.13</v>
      </c>
      <c r="BA43" s="341">
        <f>ROUND(SUMIFS(Trabajo!$S:$S,Trabajo!$E:$E,Trab_Sectores_productivos!DI$1,Trabajo!$C:$C,Trab_Sectores_productivos!$C43,Trabajo!$A:$A,Trab_Sectores_productivos!$A43),2)</f>
        <v>0.18</v>
      </c>
      <c r="BB43" s="341">
        <f>ROUND(SUMIFS(Trabajo!$S:$S,Trabajo!$E:$E,Trab_Sectores_productivos!DJ$1,Trabajo!$C:$C,Trab_Sectores_productivos!$C43,Trabajo!$A:$A,Trab_Sectores_productivos!$A43),2)</f>
        <v>0.08</v>
      </c>
      <c r="BC43" s="341">
        <f>ROUND(SUMIFS(Trabajo!$S:$S,Trabajo!$E:$E,Trab_Sectores_productivos!DK$1,Trabajo!$C:$C,Trab_Sectores_productivos!$C43,Trabajo!$A:$A,Trab_Sectores_productivos!$A43),2)</f>
        <v>0.31</v>
      </c>
      <c r="BD43" s="341">
        <f>ROUND(SUMIFS(Trabajo!$S:$S,Trabajo!$E:$E,Trab_Sectores_productivos!DL$1,Trabajo!$C:$C,Trab_Sectores_productivos!$C43,Trabajo!$A:$A,Trab_Sectores_productivos!$A43),2)</f>
        <v>0.65</v>
      </c>
      <c r="BE43" s="341">
        <f>ROUND(SUMIFS(Trabajo!$S:$S,Trabajo!$E:$E,Trab_Sectores_productivos!DM$1,Trabajo!$C:$C,Trab_Sectores_productivos!$C43,Trabajo!$A:$A,Trab_Sectores_productivos!$A43),2)</f>
        <v>2.62</v>
      </c>
      <c r="BF43" s="341">
        <f>ROUND(SUMIFS(Trabajo!$S:$S,Trabajo!$E:$E,Trab_Sectores_productivos!DN$1,Trabajo!$C:$C,Trab_Sectores_productivos!$C43,Trabajo!$A:$A,Trab_Sectores_productivos!$A43),2)</f>
        <v>0.26</v>
      </c>
      <c r="BG43" s="341">
        <f>ROUND(SUMIFS(Trabajo!$S:$S,Trabajo!$E:$E,Trab_Sectores_productivos!DO$1,Trabajo!$C:$C,Trab_Sectores_productivos!$C43,Trabajo!$A:$A,Trab_Sectores_productivos!$A43),2)</f>
        <v>0.34</v>
      </c>
      <c r="BH43" s="341">
        <f>ROUND(SUMIFS(Trabajo!$S:$S,Trabajo!$E:$E,Trab_Sectores_productivos!DP$1,Trabajo!$C:$C,Trab_Sectores_productivos!$C43,Trabajo!$A:$A,Trab_Sectores_productivos!$A43),2)</f>
        <v>0.45</v>
      </c>
      <c r="BI43" s="341">
        <f>ROUND(SUMIFS(Trabajo!$S:$S,Trabajo!$E:$E,Trab_Sectores_productivos!DQ$1,Trabajo!$C:$C,Trab_Sectores_productivos!$C43,Trabajo!$A:$A,Trab_Sectores_productivos!$A43),2)</f>
        <v>0.16</v>
      </c>
      <c r="BJ43" s="341">
        <f>ROUND(SUMIFS(Trabajo!$S:$S,Trabajo!$E:$E,Trab_Sectores_productivos!DR$1,Trabajo!$C:$C,Trab_Sectores_productivos!$C43,Trabajo!$A:$A,Trab_Sectores_productivos!$A43),2)</f>
        <v>0.3</v>
      </c>
      <c r="BK43" s="341">
        <f>ROUND(SUMIFS(Trabajo!$S:$S,Trabajo!$E:$E,Trab_Sectores_productivos!DS$1,Trabajo!$C:$C,Trab_Sectores_productivos!$C43,Trabajo!$A:$A,Trab_Sectores_productivos!$A43),2)</f>
        <v>0.06</v>
      </c>
      <c r="BL43" s="341">
        <f>ROUND(SUMIFS(Trabajo!$S:$S,Trabajo!$E:$E,Trab_Sectores_productivos!DT$1,Trabajo!$C:$C,Trab_Sectores_productivos!$C43,Trabajo!$A:$A,Trab_Sectores_productivos!$A43),2)</f>
        <v>0.05</v>
      </c>
      <c r="BM43" s="340">
        <f>ROUND(SUMIFS(Trabajo!$T:$T,Trabajo!$E:$E,Trab_Sectores_productivos!DF$1,Trabajo!$C:$C,Trab_Sectores_productivos!$C43,Trabajo!$A:$A,Trab_Sectores_productivos!$A43),2)</f>
        <v>0.25</v>
      </c>
      <c r="BN43" s="340">
        <f>ROUND(SUMIFS(Trabajo!$T:$T,Trabajo!$E:$E,Trab_Sectores_productivos!DG$1,Trabajo!$C:$C,Trab_Sectores_productivos!$C43,Trabajo!$A:$A,Trab_Sectores_productivos!$A43),2)</f>
        <v>0.02</v>
      </c>
      <c r="BO43" s="340">
        <f>ROUND(SUMIFS(Trabajo!$T:$T,Trabajo!$E:$E,Trab_Sectores_productivos!DH$1,Trabajo!$C:$C,Trab_Sectores_productivos!$C43,Trabajo!$A:$A,Trab_Sectores_productivos!$A43),2)</f>
        <v>0.05</v>
      </c>
      <c r="BP43" s="340">
        <f>ROUND(SUMIFS(Trabajo!$T:$T,Trabajo!$E:$E,Trab_Sectores_productivos!DI$1,Trabajo!$C:$C,Trab_Sectores_productivos!$C43,Trabajo!$A:$A,Trab_Sectores_productivos!$A43),2)</f>
        <v>7.0000000000000007E-2</v>
      </c>
      <c r="BQ43" s="340">
        <f>ROUND(SUMIFS(Trabajo!$T:$T,Trabajo!$E:$E,Trab_Sectores_productivos!DJ$1,Trabajo!$C:$C,Trab_Sectores_productivos!$C43,Trabajo!$A:$A,Trab_Sectores_productivos!$A43),2)</f>
        <v>0.03</v>
      </c>
      <c r="BR43" s="340">
        <f>ROUND(SUMIFS(Trabajo!$T:$T,Trabajo!$E:$E,Trab_Sectores_productivos!DK$1,Trabajo!$C:$C,Trab_Sectores_productivos!$C43,Trabajo!$A:$A,Trab_Sectores_productivos!$A43),2)</f>
        <v>0.12</v>
      </c>
      <c r="BS43" s="340">
        <f>ROUND(SUMIFS(Trabajo!$T:$T,Trabajo!$E:$E,Trab_Sectores_productivos!DL$1,Trabajo!$C:$C,Trab_Sectores_productivos!$C43,Trabajo!$A:$A,Trab_Sectores_productivos!$A43),2)</f>
        <v>0.25</v>
      </c>
      <c r="BT43" s="340">
        <f>ROUND(SUMIFS(Trabajo!$T:$T,Trabajo!$E:$E,Trab_Sectores_productivos!DM$1,Trabajo!$C:$C,Trab_Sectores_productivos!$C43,Trabajo!$A:$A,Trab_Sectores_productivos!$A43),2)</f>
        <v>1</v>
      </c>
      <c r="BU43" s="340">
        <f>ROUND(SUMIFS(Trabajo!$T:$T,Trabajo!$E:$E,Trab_Sectores_productivos!DN$1,Trabajo!$C:$C,Trab_Sectores_productivos!$C43,Trabajo!$A:$A,Trab_Sectores_productivos!$A43),2)</f>
        <v>0.1</v>
      </c>
      <c r="BV43" s="340">
        <f>ROUND(SUMIFS(Trabajo!$T:$T,Trabajo!$E:$E,Trab_Sectores_productivos!DO$1,Trabajo!$C:$C,Trab_Sectores_productivos!$C43,Trabajo!$A:$A,Trab_Sectores_productivos!$A43),2)</f>
        <v>0.13</v>
      </c>
      <c r="BW43" s="340">
        <f>ROUND(SUMIFS(Trabajo!$T:$T,Trabajo!$E:$E,Trab_Sectores_productivos!DP$1,Trabajo!$C:$C,Trab_Sectores_productivos!$C43,Trabajo!$A:$A,Trab_Sectores_productivos!$A43),2)</f>
        <v>0.17</v>
      </c>
      <c r="BX43" s="340">
        <f>ROUND(SUMIFS(Trabajo!$T:$T,Trabajo!$E:$E,Trab_Sectores_productivos!DQ$1,Trabajo!$C:$C,Trab_Sectores_productivos!$C43,Trabajo!$A:$A,Trab_Sectores_productivos!$A43),2)</f>
        <v>0.06</v>
      </c>
      <c r="BY43" s="340">
        <f>ROUND(SUMIFS(Trabajo!$T:$T,Trabajo!$E:$E,Trab_Sectores_productivos!DR$1,Trabajo!$C:$C,Trab_Sectores_productivos!$C43,Trabajo!$A:$A,Trab_Sectores_productivos!$A43),2)</f>
        <v>0.11</v>
      </c>
      <c r="BZ43" s="340">
        <f>ROUND(SUMIFS(Trabajo!$T:$T,Trabajo!$E:$E,Trab_Sectores_productivos!DS$1,Trabajo!$C:$C,Trab_Sectores_productivos!$C43,Trabajo!$A:$A,Trab_Sectores_productivos!$A43),2)</f>
        <v>0.02</v>
      </c>
      <c r="CA43" s="340">
        <f>ROUND(SUMIFS(Trabajo!$T:$T,Trabajo!$E:$E,Trab_Sectores_productivos!DT$1,Trabajo!$C:$C,Trab_Sectores_productivos!$C43,Trabajo!$A:$A,Trab_Sectores_productivos!$A43),2)</f>
        <v>0.02</v>
      </c>
      <c r="CB43" s="341">
        <f>ROUND(SUMIFS(Trabajo!$U:$U,Trabajo!$E:$E,Trab_Sectores_productivos!DF$1,Trabajo!$C:$C,Trab_Sectores_productivos!$C43,Trabajo!$A:$A,Trab_Sectores_productivos!$A43),2)</f>
        <v>22.11</v>
      </c>
      <c r="CC43" s="341">
        <f>ROUND(SUMIFS(Trabajo!$U:$U,Trabajo!$E:$E,Trab_Sectores_productivos!DG$1,Trabajo!$C:$C,Trab_Sectores_productivos!$C43,Trabajo!$A:$A,Trab_Sectores_productivos!$A43),2)</f>
        <v>1.71</v>
      </c>
      <c r="CD43" s="341">
        <f>ROUND(SUMIFS(Trabajo!$U:$U,Trabajo!$E:$E,Trab_Sectores_productivos!DH$1,Trabajo!$C:$C,Trab_Sectores_productivos!$C43,Trabajo!$A:$A,Trab_Sectores_productivos!$A43),2)</f>
        <v>4.4400000000000004</v>
      </c>
      <c r="CE43" s="341">
        <f>ROUND(SUMIFS(Trabajo!$U:$U,Trabajo!$E:$E,Trab_Sectores_productivos!DI$1,Trabajo!$C:$C,Trab_Sectores_productivos!$C43,Trabajo!$A:$A,Trab_Sectores_productivos!$A43),2)</f>
        <v>6.09</v>
      </c>
      <c r="CF43" s="341">
        <f>ROUND(SUMIFS(Trabajo!$U:$U,Trabajo!$E:$E,Trab_Sectores_productivos!DJ$1,Trabajo!$C:$C,Trab_Sectores_productivos!$C43,Trabajo!$A:$A,Trab_Sectores_productivos!$A43),2)</f>
        <v>2.63</v>
      </c>
      <c r="CG43" s="341">
        <f>ROUND(SUMIFS(Trabajo!$U:$U,Trabajo!$E:$E,Trab_Sectores_productivos!DK$1,Trabajo!$C:$C,Trab_Sectores_productivos!$C43,Trabajo!$A:$A,Trab_Sectores_productivos!$A43),2)</f>
        <v>10.57</v>
      </c>
      <c r="CH43" s="341">
        <f>ROUND(SUMIFS(Trabajo!$U:$U,Trabajo!$E:$E,Trab_Sectores_productivos!DL$1,Trabajo!$C:$C,Trab_Sectores_productivos!$C43,Trabajo!$A:$A,Trab_Sectores_productivos!$A43),2)</f>
        <v>22.35</v>
      </c>
      <c r="CI43" s="341">
        <f>ROUND(SUMIFS(Trabajo!$U:$U,Trabajo!$E:$E,Trab_Sectores_productivos!DM$1,Trabajo!$C:$C,Trab_Sectores_productivos!$C43,Trabajo!$A:$A,Trab_Sectores_productivos!$A43),2)</f>
        <v>89.49</v>
      </c>
      <c r="CJ43" s="341">
        <f>ROUND(SUMIFS(Trabajo!$U:$U,Trabajo!$E:$E,Trab_Sectores_productivos!DN$1,Trabajo!$C:$C,Trab_Sectores_productivos!$C43,Trabajo!$A:$A,Trab_Sectores_productivos!$A43),2)</f>
        <v>8.7899999999999991</v>
      </c>
      <c r="CK43" s="341">
        <f>ROUND(SUMIFS(Trabajo!$U:$U,Trabajo!$E:$E,Trab_Sectores_productivos!DO$1,Trabajo!$C:$C,Trab_Sectores_productivos!$C43,Trabajo!$A:$A,Trab_Sectores_productivos!$A43),2)</f>
        <v>11.46</v>
      </c>
      <c r="CL43" s="341">
        <f>ROUND(SUMIFS(Trabajo!$U:$U,Trabajo!$E:$E,Trab_Sectores_productivos!DP$1,Trabajo!$C:$C,Trab_Sectores_productivos!$C43,Trabajo!$A:$A,Trab_Sectores_productivos!$A43),2)</f>
        <v>15.51</v>
      </c>
      <c r="CM43" s="341">
        <f>ROUND(SUMIFS(Trabajo!$U:$U,Trabajo!$E:$E,Trab_Sectores_productivos!DQ$1,Trabajo!$C:$C,Trab_Sectores_productivos!$C43,Trabajo!$A:$A,Trab_Sectores_productivos!$A43),2)</f>
        <v>5.38</v>
      </c>
      <c r="CN43" s="341">
        <f>ROUND(SUMIFS(Trabajo!$U:$U,Trabajo!$E:$E,Trab_Sectores_productivos!DR$1,Trabajo!$C:$C,Trab_Sectores_productivos!$C43,Trabajo!$A:$A,Trab_Sectores_productivos!$A43),2)</f>
        <v>10.1</v>
      </c>
      <c r="CO43" s="341">
        <f>ROUND(SUMIFS(Trabajo!$U:$U,Trabajo!$E:$E,Trab_Sectores_productivos!DS$1,Trabajo!$C:$C,Trab_Sectores_productivos!$C43,Trabajo!$A:$A,Trab_Sectores_productivos!$A43),2)</f>
        <v>2.15</v>
      </c>
      <c r="CP43" s="341">
        <f>ROUND(SUMIFS(Trabajo!$U:$U,Trabajo!$E:$E,Trab_Sectores_productivos!DT$1,Trabajo!$C:$C,Trab_Sectores_productivos!$C43,Trabajo!$A:$A,Trab_Sectores_productivos!$A43),2)</f>
        <v>1.88</v>
      </c>
      <c r="CQ43" s="340">
        <f>ROUND(SUMIFS(Trabajo!$V:$V,Trabajo!$E:$E,Trab_Sectores_productivos!DF$1,Trabajo!$C:$C,Trab_Sectores_productivos!$C43,Trabajo!$A:$A,Trab_Sectores_productivos!$A43),2)</f>
        <v>2.08</v>
      </c>
      <c r="CR43" s="340">
        <f>ROUND(SUMIFS(Trabajo!$V:$V,Trabajo!$E:$E,Trab_Sectores_productivos!DG$1,Trabajo!$C:$C,Trab_Sectores_productivos!$C43,Trabajo!$A:$A,Trab_Sectores_productivos!$A43),2)</f>
        <v>0.16</v>
      </c>
      <c r="CS43" s="340">
        <f>ROUND(SUMIFS(Trabajo!$V:$V,Trabajo!$E:$E,Trab_Sectores_productivos!DH$1,Trabajo!$C:$C,Trab_Sectores_productivos!$C43,Trabajo!$A:$A,Trab_Sectores_productivos!$A43),2)</f>
        <v>0.42</v>
      </c>
      <c r="CT43" s="340">
        <f>ROUND(SUMIFS(Trabajo!$V:$V,Trabajo!$E:$E,Trab_Sectores_productivos!DI$1,Trabajo!$C:$C,Trab_Sectores_productivos!$C43,Trabajo!$A:$A,Trab_Sectores_productivos!$A43),2)</f>
        <v>0.56999999999999995</v>
      </c>
      <c r="CU43" s="340">
        <f>ROUND(SUMIFS(Trabajo!$V:$V,Trabajo!$E:$E,Trab_Sectores_productivos!DJ$1,Trabajo!$C:$C,Trab_Sectores_productivos!$C43,Trabajo!$A:$A,Trab_Sectores_productivos!$A43),2)</f>
        <v>0.25</v>
      </c>
      <c r="CV43" s="340">
        <f>ROUND(SUMIFS(Trabajo!$V:$V,Trabajo!$E:$E,Trab_Sectores_productivos!DK$1,Trabajo!$C:$C,Trab_Sectores_productivos!$C43,Trabajo!$A:$A,Trab_Sectores_productivos!$A43),2)</f>
        <v>0.99</v>
      </c>
      <c r="CW43" s="340">
        <f>ROUND(SUMIFS(Trabajo!$V:$V,Trabajo!$E:$E,Trab_Sectores_productivos!DL$1,Trabajo!$C:$C,Trab_Sectores_productivos!$C43,Trabajo!$A:$A,Trab_Sectores_productivos!$A43),2)</f>
        <v>2.1</v>
      </c>
      <c r="CX43" s="340">
        <f>ROUND(SUMIFS(Trabajo!$V:$V,Trabajo!$E:$E,Trab_Sectores_productivos!DM$1,Trabajo!$C:$C,Trab_Sectores_productivos!$C43,Trabajo!$A:$A,Trab_Sectores_productivos!$A43),2)</f>
        <v>8.42</v>
      </c>
      <c r="CY43" s="340">
        <f>ROUND(SUMIFS(Trabajo!$V:$V,Trabajo!$E:$E,Trab_Sectores_productivos!DN$1,Trabajo!$C:$C,Trab_Sectores_productivos!$C43,Trabajo!$A:$A,Trab_Sectores_productivos!$A43),2)</f>
        <v>0.83</v>
      </c>
      <c r="CZ43" s="340">
        <f>ROUND(SUMIFS(Trabajo!$V:$V,Trabajo!$E:$E,Trab_Sectores_productivos!DO$1,Trabajo!$C:$C,Trab_Sectores_productivos!$C43,Trabajo!$A:$A,Trab_Sectores_productivos!$A43),2)</f>
        <v>1.08</v>
      </c>
      <c r="DA43" s="340">
        <f>ROUND(SUMIFS(Trabajo!$V:$V,Trabajo!$E:$E,Trab_Sectores_productivos!DP$1,Trabajo!$C:$C,Trab_Sectores_productivos!$C43,Trabajo!$A:$A,Trab_Sectores_productivos!$A43),2)</f>
        <v>1.46</v>
      </c>
      <c r="DB43" s="340">
        <f>ROUND(SUMIFS(Trabajo!$V:$V,Trabajo!$E:$E,Trab_Sectores_productivos!DQ$1,Trabajo!$C:$C,Trab_Sectores_productivos!$C43,Trabajo!$A:$A,Trab_Sectores_productivos!$A43),2)</f>
        <v>0.51</v>
      </c>
      <c r="DC43" s="340">
        <f>ROUND(SUMIFS(Trabajo!$V:$V,Trabajo!$E:$E,Trab_Sectores_productivos!DR$1,Trabajo!$C:$C,Trab_Sectores_productivos!$C43,Trabajo!$A:$A,Trab_Sectores_productivos!$A43),2)</f>
        <v>0.95</v>
      </c>
      <c r="DD43" s="340">
        <f>ROUND(SUMIFS(Trabajo!$V:$V,Trabajo!$E:$E,Trab_Sectores_productivos!DS$1,Trabajo!$C:$C,Trab_Sectores_productivos!$C43,Trabajo!$A:$A,Trab_Sectores_productivos!$A43),2)</f>
        <v>0.2</v>
      </c>
      <c r="DE43" s="340">
        <f>ROUND(SUMIFS(Trabajo!$V:$V,Trabajo!$E:$E,Trab_Sectores_productivos!DT$1,Trabajo!$C:$C,Trab_Sectores_productivos!$C43,Trabajo!$A:$A,Trab_Sectores_productivos!$A43),2)</f>
        <v>0.18</v>
      </c>
    </row>
    <row r="44" spans="1:109">
      <c r="A44" s="137">
        <v>2016</v>
      </c>
      <c r="B44" s="137">
        <v>7</v>
      </c>
      <c r="C44" s="137" t="s">
        <v>125</v>
      </c>
      <c r="D44" s="137">
        <f>ROUND(SUMIFS(Trabajo!$W:$W,Trabajo!$E:$E,Trab_Sectores_productivos!DF$1,Trabajo!$C:$C,Trab_Sectores_productivos!$C44,Trabajo!$A:$A,Trab_Sectores_productivos!$A44),2)</f>
        <v>71.099999999999994</v>
      </c>
      <c r="E44" s="340">
        <f>ROUND(SUMIFS(Trabajo!$P:$P,Trabajo!$E:$E,Trab_Sectores_productivos!DF$1,Trabajo!$C:$C,Trab_Sectores_productivos!$C44,Trabajo!$A:$A,Trab_Sectores_productivos!$A44),2)</f>
        <v>25.34</v>
      </c>
      <c r="F44" s="340">
        <f>ROUND(SUMIFS(Trabajo!$P:$P,Trabajo!$E:$E,Trab_Sectores_productivos!DG$1,Trabajo!$C:$C,Trab_Sectores_productivos!$C44,Trabajo!$A:$A,Trab_Sectores_productivos!$A44),2)</f>
        <v>2.25</v>
      </c>
      <c r="G44" s="340">
        <f>ROUND(SUMIFS(Trabajo!$P:$P,Trabajo!$E:$E,Trab_Sectores_productivos!DH$1,Trabajo!$C:$C,Trab_Sectores_productivos!$C44,Trabajo!$A:$A,Trab_Sectores_productivos!$A44),2)</f>
        <v>5.57</v>
      </c>
      <c r="H44" s="340">
        <f>ROUND(SUMIFS(Trabajo!$P:$P,Trabajo!$E:$E,Trab_Sectores_productivos!DI$1,Trabajo!$C:$C,Trab_Sectores_productivos!$C44,Trabajo!$A:$A,Trab_Sectores_productivos!$A44),2)</f>
        <v>7.24</v>
      </c>
      <c r="I44" s="340">
        <f>ROUND(SUMIFS(Trabajo!$P:$P,Trabajo!$E:$E,Trab_Sectores_productivos!DJ$1,Trabajo!$C:$C,Trab_Sectores_productivos!$C44,Trabajo!$A:$A,Trab_Sectores_productivos!$A44),2)</f>
        <v>3.07</v>
      </c>
      <c r="J44" s="340">
        <f>ROUND(SUMIFS(Trabajo!$P:$P,Trabajo!$E:$E,Trab_Sectores_productivos!DK$1,Trabajo!$C:$C,Trab_Sectores_productivos!$C44,Trabajo!$A:$A,Trab_Sectores_productivos!$A44),2)</f>
        <v>12.37</v>
      </c>
      <c r="K44" s="340">
        <f>ROUND(SUMIFS(Trabajo!$P:$P,Trabajo!$E:$E,Trab_Sectores_productivos!DL$1,Trabajo!$C:$C,Trab_Sectores_productivos!$C44,Trabajo!$A:$A,Trab_Sectores_productivos!$A44),2)</f>
        <v>27.68</v>
      </c>
      <c r="L44" s="340">
        <f>ROUND(SUMIFS(Trabajo!$P:$P,Trabajo!$E:$E,Trab_Sectores_productivos!DM$1,Trabajo!$C:$C,Trab_Sectores_productivos!$C44,Trabajo!$A:$A,Trab_Sectores_productivos!$A44),2)</f>
        <v>109.33</v>
      </c>
      <c r="M44" s="340">
        <f>ROUND(SUMIFS(Trabajo!$P:$P,Trabajo!$E:$E,Trab_Sectores_productivos!DN$1,Trabajo!$C:$C,Trab_Sectores_productivos!$C44,Trabajo!$A:$A,Trab_Sectores_productivos!$A44),2)</f>
        <v>11.44</v>
      </c>
      <c r="N44" s="340">
        <f>ROUND(SUMIFS(Trabajo!$P:$P,Trabajo!$E:$E,Trab_Sectores_productivos!DO$1,Trabajo!$C:$C,Trab_Sectores_productivos!$C44,Trabajo!$A:$A,Trab_Sectores_productivos!$A44),2)</f>
        <v>13.16</v>
      </c>
      <c r="O44" s="340">
        <f>ROUND(SUMIFS(Trabajo!$P:$P,Trabajo!$E:$E,Trab_Sectores_productivos!DP$1,Trabajo!$C:$C,Trab_Sectores_productivos!$C44,Trabajo!$A:$A,Trab_Sectores_productivos!$A44),2)</f>
        <v>17.61</v>
      </c>
      <c r="P44" s="340">
        <f>ROUND(SUMIFS(Trabajo!$P:$P,Trabajo!$E:$E,Trab_Sectores_productivos!DQ$1,Trabajo!$C:$C,Trab_Sectores_productivos!$C44,Trabajo!$A:$A,Trab_Sectores_productivos!$A44),2)</f>
        <v>5.4</v>
      </c>
      <c r="Q44" s="340">
        <f>ROUND(SUMIFS(Trabajo!$P:$P,Trabajo!$E:$E,Trab_Sectores_productivos!DR$1,Trabajo!$C:$C,Trab_Sectores_productivos!$C44,Trabajo!$A:$A,Trab_Sectores_productivos!$A44),2)</f>
        <v>11.8</v>
      </c>
      <c r="R44" s="340">
        <f>ROUND(SUMIFS(Trabajo!$P:$P,Trabajo!$E:$E,Trab_Sectores_productivos!DS$1,Trabajo!$C:$C,Trab_Sectores_productivos!$C44,Trabajo!$A:$A,Trab_Sectores_productivos!$A44),2)</f>
        <v>2.52</v>
      </c>
      <c r="S44" s="340">
        <f>ROUND(SUMIFS(Trabajo!$P:$P,Trabajo!$E:$E,Trab_Sectores_productivos!DT$1,Trabajo!$C:$C,Trab_Sectores_productivos!$C44,Trabajo!$A:$A,Trab_Sectores_productivos!$A44),2)</f>
        <v>2.19</v>
      </c>
      <c r="T44" s="341">
        <f>ROUND(SUMIFS(Trabajo!$Q:$Q,Trabajo!$E:$E,Trab_Sectores_productivos!DF$1,Trabajo!$C:$C,Trab_Sectores_productivos!$C44,Trabajo!$A:$A,Trab_Sectores_productivos!$A44),2)</f>
        <v>11.66</v>
      </c>
      <c r="U44" s="341">
        <f>ROUND(SUMIFS(Trabajo!$Q:$Q,Trabajo!$E:$E,Trab_Sectores_productivos!DG$1,Trabajo!$C:$C,Trab_Sectores_productivos!$C44,Trabajo!$A:$A,Trab_Sectores_productivos!$A44),2)</f>
        <v>1.04</v>
      </c>
      <c r="V44" s="341">
        <f>ROUND(SUMIFS(Trabajo!$Q:$Q,Trabajo!$E:$E,Trab_Sectores_productivos!DH$1,Trabajo!$C:$C,Trab_Sectores_productivos!$C44,Trabajo!$A:$A,Trab_Sectores_productivos!$A44),2)</f>
        <v>2.56</v>
      </c>
      <c r="W44" s="341">
        <f>ROUND(SUMIFS(Trabajo!$Q:$Q,Trabajo!$E:$E,Trab_Sectores_productivos!DI$1,Trabajo!$C:$C,Trab_Sectores_productivos!$C44,Trabajo!$A:$A,Trab_Sectores_productivos!$A44),2)</f>
        <v>3.33</v>
      </c>
      <c r="X44" s="341">
        <f>ROUND(SUMIFS(Trabajo!$Q:$Q,Trabajo!$E:$E,Trab_Sectores_productivos!DJ$1,Trabajo!$C:$C,Trab_Sectores_productivos!$C44,Trabajo!$A:$A,Trab_Sectores_productivos!$A44),2)</f>
        <v>1.41</v>
      </c>
      <c r="Y44" s="341">
        <f>ROUND(SUMIFS(Trabajo!$Q:$Q,Trabajo!$E:$E,Trab_Sectores_productivos!DK$1,Trabajo!$C:$C,Trab_Sectores_productivos!$C44,Trabajo!$A:$A,Trab_Sectores_productivos!$A44),2)</f>
        <v>5.69</v>
      </c>
      <c r="Z44" s="341">
        <f>ROUND(SUMIFS(Trabajo!$Q:$Q,Trabajo!$E:$E,Trab_Sectores_productivos!DL$1,Trabajo!$C:$C,Trab_Sectores_productivos!$C44,Trabajo!$A:$A,Trab_Sectores_productivos!$A44),2)</f>
        <v>12.74</v>
      </c>
      <c r="AA44" s="341">
        <f>ROUND(SUMIFS(Trabajo!$Q:$Q,Trabajo!$E:$E,Trab_Sectores_productivos!DM$1,Trabajo!$C:$C,Trab_Sectores_productivos!$C44,Trabajo!$A:$A,Trab_Sectores_productivos!$A44),2)</f>
        <v>50.31</v>
      </c>
      <c r="AB44" s="341">
        <f>ROUND(SUMIFS(Trabajo!$Q:$Q,Trabajo!$E:$E,Trab_Sectores_productivos!DN$1,Trabajo!$C:$C,Trab_Sectores_productivos!$C44,Trabajo!$A:$A,Trab_Sectores_productivos!$A44),2)</f>
        <v>5.26</v>
      </c>
      <c r="AC44" s="341">
        <f>ROUND(SUMIFS(Trabajo!$Q:$Q,Trabajo!$E:$E,Trab_Sectores_productivos!DO$1,Trabajo!$C:$C,Trab_Sectores_productivos!$C44,Trabajo!$A:$A,Trab_Sectores_productivos!$A44),2)</f>
        <v>6.06</v>
      </c>
      <c r="AD44" s="341">
        <f>ROUND(SUMIFS(Trabajo!$Q:$Q,Trabajo!$E:$E,Trab_Sectores_productivos!DP$1,Trabajo!$C:$C,Trab_Sectores_productivos!$C44,Trabajo!$A:$A,Trab_Sectores_productivos!$A44),2)</f>
        <v>8.1</v>
      </c>
      <c r="AE44" s="341">
        <f>ROUND(SUMIFS(Trabajo!$Q:$Q,Trabajo!$E:$E,Trab_Sectores_productivos!DQ$1,Trabajo!$C:$C,Trab_Sectores_productivos!$C44,Trabajo!$A:$A,Trab_Sectores_productivos!$A44),2)</f>
        <v>2.4900000000000002</v>
      </c>
      <c r="AF44" s="341">
        <f>ROUND(SUMIFS(Trabajo!$Q:$Q,Trabajo!$E:$E,Trab_Sectores_productivos!DR$1,Trabajo!$C:$C,Trab_Sectores_productivos!$C44,Trabajo!$A:$A,Trab_Sectores_productivos!$A44),2)</f>
        <v>5.43</v>
      </c>
      <c r="AG44" s="341">
        <f>ROUND(SUMIFS(Trabajo!$Q:$Q,Trabajo!$E:$E,Trab_Sectores_productivos!DS$1,Trabajo!$C:$C,Trab_Sectores_productivos!$C44,Trabajo!$A:$A,Trab_Sectores_productivos!$A44),2)</f>
        <v>1.1599999999999999</v>
      </c>
      <c r="AH44" s="341">
        <f>ROUND(SUMIFS(Trabajo!$Q:$Q,Trabajo!$E:$E,Trab_Sectores_productivos!DT$1,Trabajo!$C:$C,Trab_Sectores_productivos!$C44,Trabajo!$A:$A,Trab_Sectores_productivos!$A44),2)</f>
        <v>1.01</v>
      </c>
      <c r="AI44" s="340">
        <f>ROUND(SUMIFS(Trabajo!$R:$R,Trabajo!$E:$E,Trab_Sectores_productivos!DF$1,Trabajo!$C:$C,Trab_Sectores_productivos!$C44,Trabajo!$A:$A,Trab_Sectores_productivos!$A44),2)</f>
        <v>9.67</v>
      </c>
      <c r="AJ44" s="340">
        <f>ROUND(SUMIFS(Trabajo!$R:$R,Trabajo!$E:$E,Trab_Sectores_productivos!DG$1,Trabajo!$C:$C,Trab_Sectores_productivos!$C44,Trabajo!$A:$A,Trab_Sectores_productivos!$A44),2)</f>
        <v>0.86</v>
      </c>
      <c r="AK44" s="340">
        <f>ROUND(SUMIFS(Trabajo!$R:$R,Trabajo!$E:$E,Trab_Sectores_productivos!DH$1,Trabajo!$C:$C,Trab_Sectores_productivos!$C44,Trabajo!$A:$A,Trab_Sectores_productivos!$A44),2)</f>
        <v>2.12</v>
      </c>
      <c r="AL44" s="340">
        <f>ROUND(SUMIFS(Trabajo!$R:$R,Trabajo!$E:$E,Trab_Sectores_productivos!DI$1,Trabajo!$C:$C,Trab_Sectores_productivos!$C44,Trabajo!$A:$A,Trab_Sectores_productivos!$A44),2)</f>
        <v>2.76</v>
      </c>
      <c r="AM44" s="340">
        <f>ROUND(SUMIFS(Trabajo!$R:$R,Trabajo!$E:$E,Trab_Sectores_productivos!DJ$1,Trabajo!$C:$C,Trab_Sectores_productivos!$C44,Trabajo!$A:$A,Trab_Sectores_productivos!$A44),2)</f>
        <v>1.17</v>
      </c>
      <c r="AN44" s="340">
        <f>ROUND(SUMIFS(Trabajo!$R:$R,Trabajo!$E:$E,Trab_Sectores_productivos!DK$1,Trabajo!$C:$C,Trab_Sectores_productivos!$C44,Trabajo!$A:$A,Trab_Sectores_productivos!$A44),2)</f>
        <v>4.72</v>
      </c>
      <c r="AO44" s="340">
        <f>ROUND(SUMIFS(Trabajo!$R:$R,Trabajo!$E:$E,Trab_Sectores_productivos!DL$1,Trabajo!$C:$C,Trab_Sectores_productivos!$C44,Trabajo!$A:$A,Trab_Sectores_productivos!$A44),2)</f>
        <v>10.56</v>
      </c>
      <c r="AP44" s="340">
        <f>ROUND(SUMIFS(Trabajo!$R:$R,Trabajo!$E:$E,Trab_Sectores_productivos!DM$1,Trabajo!$C:$C,Trab_Sectores_productivos!$C44,Trabajo!$A:$A,Trab_Sectores_productivos!$A44),2)</f>
        <v>41.71</v>
      </c>
      <c r="AQ44" s="340">
        <f>ROUND(SUMIFS(Trabajo!$R:$R,Trabajo!$E:$E,Trab_Sectores_productivos!DN$1,Trabajo!$C:$C,Trab_Sectores_productivos!$C44,Trabajo!$A:$A,Trab_Sectores_productivos!$A44),2)</f>
        <v>4.3600000000000003</v>
      </c>
      <c r="AR44" s="340">
        <f>ROUND(SUMIFS(Trabajo!$R:$R,Trabajo!$E:$E,Trab_Sectores_productivos!DO$1,Trabajo!$C:$C,Trab_Sectores_productivos!$C44,Trabajo!$A:$A,Trab_Sectores_productivos!$A44),2)</f>
        <v>5.0199999999999996</v>
      </c>
      <c r="AS44" s="340">
        <f>ROUND(SUMIFS(Trabajo!$R:$R,Trabajo!$E:$E,Trab_Sectores_productivos!DP$1,Trabajo!$C:$C,Trab_Sectores_productivos!$C44,Trabajo!$A:$A,Trab_Sectores_productivos!$A44),2)</f>
        <v>6.72</v>
      </c>
      <c r="AT44" s="340">
        <f>ROUND(SUMIFS(Trabajo!$R:$R,Trabajo!$E:$E,Trab_Sectores_productivos!DQ$1,Trabajo!$C:$C,Trab_Sectores_productivos!$C44,Trabajo!$A:$A,Trab_Sectores_productivos!$A44),2)</f>
        <v>2.06</v>
      </c>
      <c r="AU44" s="340">
        <f>ROUND(SUMIFS(Trabajo!$R:$R,Trabajo!$E:$E,Trab_Sectores_productivos!DR$1,Trabajo!$C:$C,Trab_Sectores_productivos!$C44,Trabajo!$A:$A,Trab_Sectores_productivos!$A44),2)</f>
        <v>4.5</v>
      </c>
      <c r="AV44" s="340">
        <f>ROUND(SUMIFS(Trabajo!$R:$R,Trabajo!$E:$E,Trab_Sectores_productivos!DS$1,Trabajo!$C:$C,Trab_Sectores_productivos!$C44,Trabajo!$A:$A,Trab_Sectores_productivos!$A44),2)</f>
        <v>0.96</v>
      </c>
      <c r="AW44" s="340">
        <f>ROUND(SUMIFS(Trabajo!$R:$R,Trabajo!$E:$E,Trab_Sectores_productivos!DT$1,Trabajo!$C:$C,Trab_Sectores_productivos!$C44,Trabajo!$A:$A,Trab_Sectores_productivos!$A44),2)</f>
        <v>0.84</v>
      </c>
      <c r="AX44" s="341">
        <f>ROUND(SUMIFS(Trabajo!$S:$S,Trabajo!$E:$E,Trab_Sectores_productivos!DF$1,Trabajo!$C:$C,Trab_Sectores_productivos!$C44,Trabajo!$A:$A,Trab_Sectores_productivos!$A44),2)</f>
        <v>0.63</v>
      </c>
      <c r="AY44" s="341">
        <f>ROUND(SUMIFS(Trabajo!$S:$S,Trabajo!$E:$E,Trab_Sectores_productivos!DG$1,Trabajo!$C:$C,Trab_Sectores_productivos!$C44,Trabajo!$A:$A,Trab_Sectores_productivos!$A44),2)</f>
        <v>0.06</v>
      </c>
      <c r="AZ44" s="341">
        <f>ROUND(SUMIFS(Trabajo!$S:$S,Trabajo!$E:$E,Trab_Sectores_productivos!DH$1,Trabajo!$C:$C,Trab_Sectores_productivos!$C44,Trabajo!$A:$A,Trab_Sectores_productivos!$A44),2)</f>
        <v>0.14000000000000001</v>
      </c>
      <c r="BA44" s="341">
        <f>ROUND(SUMIFS(Trabajo!$S:$S,Trabajo!$E:$E,Trab_Sectores_productivos!DI$1,Trabajo!$C:$C,Trab_Sectores_productivos!$C44,Trabajo!$A:$A,Trab_Sectores_productivos!$A44),2)</f>
        <v>0.18</v>
      </c>
      <c r="BB44" s="341">
        <f>ROUND(SUMIFS(Trabajo!$S:$S,Trabajo!$E:$E,Trab_Sectores_productivos!DJ$1,Trabajo!$C:$C,Trab_Sectores_productivos!$C44,Trabajo!$A:$A,Trab_Sectores_productivos!$A44),2)</f>
        <v>0.08</v>
      </c>
      <c r="BC44" s="341">
        <f>ROUND(SUMIFS(Trabajo!$S:$S,Trabajo!$E:$E,Trab_Sectores_productivos!DK$1,Trabajo!$C:$C,Trab_Sectores_productivos!$C44,Trabajo!$A:$A,Trab_Sectores_productivos!$A44),2)</f>
        <v>0.31</v>
      </c>
      <c r="BD44" s="341">
        <f>ROUND(SUMIFS(Trabajo!$S:$S,Trabajo!$E:$E,Trab_Sectores_productivos!DL$1,Trabajo!$C:$C,Trab_Sectores_productivos!$C44,Trabajo!$A:$A,Trab_Sectores_productivos!$A44),2)</f>
        <v>0.69</v>
      </c>
      <c r="BE44" s="341">
        <f>ROUND(SUMIFS(Trabajo!$S:$S,Trabajo!$E:$E,Trab_Sectores_productivos!DM$1,Trabajo!$C:$C,Trab_Sectores_productivos!$C44,Trabajo!$A:$A,Trab_Sectores_productivos!$A44),2)</f>
        <v>2.72</v>
      </c>
      <c r="BF44" s="341">
        <f>ROUND(SUMIFS(Trabajo!$S:$S,Trabajo!$E:$E,Trab_Sectores_productivos!DN$1,Trabajo!$C:$C,Trab_Sectores_productivos!$C44,Trabajo!$A:$A,Trab_Sectores_productivos!$A44),2)</f>
        <v>0.28000000000000003</v>
      </c>
      <c r="BG44" s="341">
        <f>ROUND(SUMIFS(Trabajo!$S:$S,Trabajo!$E:$E,Trab_Sectores_productivos!DO$1,Trabajo!$C:$C,Trab_Sectores_productivos!$C44,Trabajo!$A:$A,Trab_Sectores_productivos!$A44),2)</f>
        <v>0.33</v>
      </c>
      <c r="BH44" s="341">
        <f>ROUND(SUMIFS(Trabajo!$S:$S,Trabajo!$E:$E,Trab_Sectores_productivos!DP$1,Trabajo!$C:$C,Trab_Sectores_productivos!$C44,Trabajo!$A:$A,Trab_Sectores_productivos!$A44),2)</f>
        <v>0.44</v>
      </c>
      <c r="BI44" s="341">
        <f>ROUND(SUMIFS(Trabajo!$S:$S,Trabajo!$E:$E,Trab_Sectores_productivos!DQ$1,Trabajo!$C:$C,Trab_Sectores_productivos!$C44,Trabajo!$A:$A,Trab_Sectores_productivos!$A44),2)</f>
        <v>0.13</v>
      </c>
      <c r="BJ44" s="341">
        <f>ROUND(SUMIFS(Trabajo!$S:$S,Trabajo!$E:$E,Trab_Sectores_productivos!DR$1,Trabajo!$C:$C,Trab_Sectores_productivos!$C44,Trabajo!$A:$A,Trab_Sectores_productivos!$A44),2)</f>
        <v>0.28999999999999998</v>
      </c>
      <c r="BK44" s="341">
        <f>ROUND(SUMIFS(Trabajo!$S:$S,Trabajo!$E:$E,Trab_Sectores_productivos!DS$1,Trabajo!$C:$C,Trab_Sectores_productivos!$C44,Trabajo!$A:$A,Trab_Sectores_productivos!$A44),2)</f>
        <v>0.06</v>
      </c>
      <c r="BL44" s="341">
        <f>ROUND(SUMIFS(Trabajo!$S:$S,Trabajo!$E:$E,Trab_Sectores_productivos!DT$1,Trabajo!$C:$C,Trab_Sectores_productivos!$C44,Trabajo!$A:$A,Trab_Sectores_productivos!$A44),2)</f>
        <v>0.05</v>
      </c>
      <c r="BM44" s="340">
        <f>ROUND(SUMIFS(Trabajo!$T:$T,Trabajo!$E:$E,Trab_Sectores_productivos!DF$1,Trabajo!$C:$C,Trab_Sectores_productivos!$C44,Trabajo!$A:$A,Trab_Sectores_productivos!$A44),2)</f>
        <v>0.24</v>
      </c>
      <c r="BN44" s="340">
        <f>ROUND(SUMIFS(Trabajo!$T:$T,Trabajo!$E:$E,Trab_Sectores_productivos!DG$1,Trabajo!$C:$C,Trab_Sectores_productivos!$C44,Trabajo!$A:$A,Trab_Sectores_productivos!$A44),2)</f>
        <v>0.02</v>
      </c>
      <c r="BO44" s="340">
        <f>ROUND(SUMIFS(Trabajo!$T:$T,Trabajo!$E:$E,Trab_Sectores_productivos!DH$1,Trabajo!$C:$C,Trab_Sectores_productivos!$C44,Trabajo!$A:$A,Trab_Sectores_productivos!$A44),2)</f>
        <v>0.05</v>
      </c>
      <c r="BP44" s="340">
        <f>ROUND(SUMIFS(Trabajo!$T:$T,Trabajo!$E:$E,Trab_Sectores_productivos!DI$1,Trabajo!$C:$C,Trab_Sectores_productivos!$C44,Trabajo!$A:$A,Trab_Sectores_productivos!$A44),2)</f>
        <v>7.0000000000000007E-2</v>
      </c>
      <c r="BQ44" s="340">
        <f>ROUND(SUMIFS(Trabajo!$T:$T,Trabajo!$E:$E,Trab_Sectores_productivos!DJ$1,Trabajo!$C:$C,Trab_Sectores_productivos!$C44,Trabajo!$A:$A,Trab_Sectores_productivos!$A44),2)</f>
        <v>0.03</v>
      </c>
      <c r="BR44" s="340">
        <f>ROUND(SUMIFS(Trabajo!$T:$T,Trabajo!$E:$E,Trab_Sectores_productivos!DK$1,Trabajo!$C:$C,Trab_Sectores_productivos!$C44,Trabajo!$A:$A,Trab_Sectores_productivos!$A44),2)</f>
        <v>0.12</v>
      </c>
      <c r="BS44" s="340">
        <f>ROUND(SUMIFS(Trabajo!$T:$T,Trabajo!$E:$E,Trab_Sectores_productivos!DL$1,Trabajo!$C:$C,Trab_Sectores_productivos!$C44,Trabajo!$A:$A,Trab_Sectores_productivos!$A44),2)</f>
        <v>0.26</v>
      </c>
      <c r="BT44" s="340">
        <f>ROUND(SUMIFS(Trabajo!$T:$T,Trabajo!$E:$E,Trab_Sectores_productivos!DM$1,Trabajo!$C:$C,Trab_Sectores_productivos!$C44,Trabajo!$A:$A,Trab_Sectores_productivos!$A44),2)</f>
        <v>1.04</v>
      </c>
      <c r="BU44" s="340">
        <f>ROUND(SUMIFS(Trabajo!$T:$T,Trabajo!$E:$E,Trab_Sectores_productivos!DN$1,Trabajo!$C:$C,Trab_Sectores_productivos!$C44,Trabajo!$A:$A,Trab_Sectores_productivos!$A44),2)</f>
        <v>0.11</v>
      </c>
      <c r="BV44" s="340">
        <f>ROUND(SUMIFS(Trabajo!$T:$T,Trabajo!$E:$E,Trab_Sectores_productivos!DO$1,Trabajo!$C:$C,Trab_Sectores_productivos!$C44,Trabajo!$A:$A,Trab_Sectores_productivos!$A44),2)</f>
        <v>0.13</v>
      </c>
      <c r="BW44" s="340">
        <f>ROUND(SUMIFS(Trabajo!$T:$T,Trabajo!$E:$E,Trab_Sectores_productivos!DP$1,Trabajo!$C:$C,Trab_Sectores_productivos!$C44,Trabajo!$A:$A,Trab_Sectores_productivos!$A44),2)</f>
        <v>0.17</v>
      </c>
      <c r="BX44" s="340">
        <f>ROUND(SUMIFS(Trabajo!$T:$T,Trabajo!$E:$E,Trab_Sectores_productivos!DQ$1,Trabajo!$C:$C,Trab_Sectores_productivos!$C44,Trabajo!$A:$A,Trab_Sectores_productivos!$A44),2)</f>
        <v>0.05</v>
      </c>
      <c r="BY44" s="340">
        <f>ROUND(SUMIFS(Trabajo!$T:$T,Trabajo!$E:$E,Trab_Sectores_productivos!DR$1,Trabajo!$C:$C,Trab_Sectores_productivos!$C44,Trabajo!$A:$A,Trab_Sectores_productivos!$A44),2)</f>
        <v>0.11</v>
      </c>
      <c r="BZ44" s="340">
        <f>ROUND(SUMIFS(Trabajo!$T:$T,Trabajo!$E:$E,Trab_Sectores_productivos!DS$1,Trabajo!$C:$C,Trab_Sectores_productivos!$C44,Trabajo!$A:$A,Trab_Sectores_productivos!$A44),2)</f>
        <v>0.02</v>
      </c>
      <c r="CA44" s="340">
        <f>ROUND(SUMIFS(Trabajo!$T:$T,Trabajo!$E:$E,Trab_Sectores_productivos!DT$1,Trabajo!$C:$C,Trab_Sectores_productivos!$C44,Trabajo!$A:$A,Trab_Sectores_productivos!$A44),2)</f>
        <v>0.02</v>
      </c>
      <c r="CB44" s="341">
        <f>ROUND(SUMIFS(Trabajo!$U:$U,Trabajo!$E:$E,Trab_Sectores_productivos!DF$1,Trabajo!$C:$C,Trab_Sectores_productivos!$C44,Trabajo!$A:$A,Trab_Sectores_productivos!$A44),2)</f>
        <v>21.54</v>
      </c>
      <c r="CC44" s="341">
        <f>ROUND(SUMIFS(Trabajo!$U:$U,Trabajo!$E:$E,Trab_Sectores_productivos!DG$1,Trabajo!$C:$C,Trab_Sectores_productivos!$C44,Trabajo!$A:$A,Trab_Sectores_productivos!$A44),2)</f>
        <v>1.92</v>
      </c>
      <c r="CD44" s="341">
        <f>ROUND(SUMIFS(Trabajo!$U:$U,Trabajo!$E:$E,Trab_Sectores_productivos!DH$1,Trabajo!$C:$C,Trab_Sectores_productivos!$C44,Trabajo!$A:$A,Trab_Sectores_productivos!$A44),2)</f>
        <v>4.7300000000000004</v>
      </c>
      <c r="CE44" s="341">
        <f>ROUND(SUMIFS(Trabajo!$U:$U,Trabajo!$E:$E,Trab_Sectores_productivos!DI$1,Trabajo!$C:$C,Trab_Sectores_productivos!$C44,Trabajo!$A:$A,Trab_Sectores_productivos!$A44),2)</f>
        <v>6.16</v>
      </c>
      <c r="CF44" s="341">
        <f>ROUND(SUMIFS(Trabajo!$U:$U,Trabajo!$E:$E,Trab_Sectores_productivos!DJ$1,Trabajo!$C:$C,Trab_Sectores_productivos!$C44,Trabajo!$A:$A,Trab_Sectores_productivos!$A44),2)</f>
        <v>2.61</v>
      </c>
      <c r="CG44" s="341">
        <f>ROUND(SUMIFS(Trabajo!$U:$U,Trabajo!$E:$E,Trab_Sectores_productivos!DK$1,Trabajo!$C:$C,Trab_Sectores_productivos!$C44,Trabajo!$A:$A,Trab_Sectores_productivos!$A44),2)</f>
        <v>10.51</v>
      </c>
      <c r="CH44" s="341">
        <f>ROUND(SUMIFS(Trabajo!$U:$U,Trabajo!$E:$E,Trab_Sectores_productivos!DL$1,Trabajo!$C:$C,Trab_Sectores_productivos!$C44,Trabajo!$A:$A,Trab_Sectores_productivos!$A44),2)</f>
        <v>23.53</v>
      </c>
      <c r="CI44" s="341">
        <f>ROUND(SUMIFS(Trabajo!$U:$U,Trabajo!$E:$E,Trab_Sectores_productivos!DM$1,Trabajo!$C:$C,Trab_Sectores_productivos!$C44,Trabajo!$A:$A,Trab_Sectores_productivos!$A44),2)</f>
        <v>92.95</v>
      </c>
      <c r="CJ44" s="341">
        <f>ROUND(SUMIFS(Trabajo!$U:$U,Trabajo!$E:$E,Trab_Sectores_productivos!DN$1,Trabajo!$C:$C,Trab_Sectores_productivos!$C44,Trabajo!$A:$A,Trab_Sectores_productivos!$A44),2)</f>
        <v>9.73</v>
      </c>
      <c r="CK44" s="341">
        <f>ROUND(SUMIFS(Trabajo!$U:$U,Trabajo!$E:$E,Trab_Sectores_productivos!DO$1,Trabajo!$C:$C,Trab_Sectores_productivos!$C44,Trabajo!$A:$A,Trab_Sectores_productivos!$A44),2)</f>
        <v>11.19</v>
      </c>
      <c r="CL44" s="341">
        <f>ROUND(SUMIFS(Trabajo!$U:$U,Trabajo!$E:$E,Trab_Sectores_productivos!DP$1,Trabajo!$C:$C,Trab_Sectores_productivos!$C44,Trabajo!$A:$A,Trab_Sectores_productivos!$A44),2)</f>
        <v>14.97</v>
      </c>
      <c r="CM44" s="341">
        <f>ROUND(SUMIFS(Trabajo!$U:$U,Trabajo!$E:$E,Trab_Sectores_productivos!DQ$1,Trabajo!$C:$C,Trab_Sectores_productivos!$C44,Trabajo!$A:$A,Trab_Sectores_productivos!$A44),2)</f>
        <v>4.59</v>
      </c>
      <c r="CN44" s="341">
        <f>ROUND(SUMIFS(Trabajo!$U:$U,Trabajo!$E:$E,Trab_Sectores_productivos!DR$1,Trabajo!$C:$C,Trab_Sectores_productivos!$C44,Trabajo!$A:$A,Trab_Sectores_productivos!$A44),2)</f>
        <v>10.029999999999999</v>
      </c>
      <c r="CO44" s="341">
        <f>ROUND(SUMIFS(Trabajo!$U:$U,Trabajo!$E:$E,Trab_Sectores_productivos!DS$1,Trabajo!$C:$C,Trab_Sectores_productivos!$C44,Trabajo!$A:$A,Trab_Sectores_productivos!$A44),2)</f>
        <v>2.14</v>
      </c>
      <c r="CP44" s="341">
        <f>ROUND(SUMIFS(Trabajo!$U:$U,Trabajo!$E:$E,Trab_Sectores_productivos!DT$1,Trabajo!$C:$C,Trab_Sectores_productivos!$C44,Trabajo!$A:$A,Trab_Sectores_productivos!$A44),2)</f>
        <v>1.87</v>
      </c>
      <c r="CQ44" s="340">
        <f>ROUND(SUMIFS(Trabajo!$V:$V,Trabajo!$E:$E,Trab_Sectores_productivos!DF$1,Trabajo!$C:$C,Trab_Sectores_productivos!$C44,Trabajo!$A:$A,Trab_Sectores_productivos!$A44),2)</f>
        <v>2.0299999999999998</v>
      </c>
      <c r="CR44" s="340">
        <f>ROUND(SUMIFS(Trabajo!$V:$V,Trabajo!$E:$E,Trab_Sectores_productivos!DG$1,Trabajo!$C:$C,Trab_Sectores_productivos!$C44,Trabajo!$A:$A,Trab_Sectores_productivos!$A44),2)</f>
        <v>0.18</v>
      </c>
      <c r="CS44" s="340">
        <f>ROUND(SUMIFS(Trabajo!$V:$V,Trabajo!$E:$E,Trab_Sectores_productivos!DH$1,Trabajo!$C:$C,Trab_Sectores_productivos!$C44,Trabajo!$A:$A,Trab_Sectores_productivos!$A44),2)</f>
        <v>0.45</v>
      </c>
      <c r="CT44" s="340">
        <f>ROUND(SUMIFS(Trabajo!$V:$V,Trabajo!$E:$E,Trab_Sectores_productivos!DI$1,Trabajo!$C:$C,Trab_Sectores_productivos!$C44,Trabajo!$A:$A,Trab_Sectores_productivos!$A44),2)</f>
        <v>0.57999999999999996</v>
      </c>
      <c r="CU44" s="340">
        <f>ROUND(SUMIFS(Trabajo!$V:$V,Trabajo!$E:$E,Trab_Sectores_productivos!DJ$1,Trabajo!$C:$C,Trab_Sectores_productivos!$C44,Trabajo!$A:$A,Trab_Sectores_productivos!$A44),2)</f>
        <v>0.25</v>
      </c>
      <c r="CV44" s="340">
        <f>ROUND(SUMIFS(Trabajo!$V:$V,Trabajo!$E:$E,Trab_Sectores_productivos!DK$1,Trabajo!$C:$C,Trab_Sectores_productivos!$C44,Trabajo!$A:$A,Trab_Sectores_productivos!$A44),2)</f>
        <v>0.99</v>
      </c>
      <c r="CW44" s="340">
        <f>ROUND(SUMIFS(Trabajo!$V:$V,Trabajo!$E:$E,Trab_Sectores_productivos!DL$1,Trabajo!$C:$C,Trab_Sectores_productivos!$C44,Trabajo!$A:$A,Trab_Sectores_productivos!$A44),2)</f>
        <v>2.21</v>
      </c>
      <c r="CX44" s="340">
        <f>ROUND(SUMIFS(Trabajo!$V:$V,Trabajo!$E:$E,Trab_Sectores_productivos!DM$1,Trabajo!$C:$C,Trab_Sectores_productivos!$C44,Trabajo!$A:$A,Trab_Sectores_productivos!$A44),2)</f>
        <v>8.74</v>
      </c>
      <c r="CY44" s="340">
        <f>ROUND(SUMIFS(Trabajo!$V:$V,Trabajo!$E:$E,Trab_Sectores_productivos!DN$1,Trabajo!$C:$C,Trab_Sectores_productivos!$C44,Trabajo!$A:$A,Trab_Sectores_productivos!$A44),2)</f>
        <v>0.91</v>
      </c>
      <c r="CZ44" s="340">
        <f>ROUND(SUMIFS(Trabajo!$V:$V,Trabajo!$E:$E,Trab_Sectores_productivos!DO$1,Trabajo!$C:$C,Trab_Sectores_productivos!$C44,Trabajo!$A:$A,Trab_Sectores_productivos!$A44),2)</f>
        <v>1.05</v>
      </c>
      <c r="DA44" s="340">
        <f>ROUND(SUMIFS(Trabajo!$V:$V,Trabajo!$E:$E,Trab_Sectores_productivos!DP$1,Trabajo!$C:$C,Trab_Sectores_productivos!$C44,Trabajo!$A:$A,Trab_Sectores_productivos!$A44),2)</f>
        <v>1.41</v>
      </c>
      <c r="DB44" s="340">
        <f>ROUND(SUMIFS(Trabajo!$V:$V,Trabajo!$E:$E,Trab_Sectores_productivos!DQ$1,Trabajo!$C:$C,Trab_Sectores_productivos!$C44,Trabajo!$A:$A,Trab_Sectores_productivos!$A44),2)</f>
        <v>0.43</v>
      </c>
      <c r="DC44" s="340">
        <f>ROUND(SUMIFS(Trabajo!$V:$V,Trabajo!$E:$E,Trab_Sectores_productivos!DR$1,Trabajo!$C:$C,Trab_Sectores_productivos!$C44,Trabajo!$A:$A,Trab_Sectores_productivos!$A44),2)</f>
        <v>0.94</v>
      </c>
      <c r="DD44" s="340">
        <f>ROUND(SUMIFS(Trabajo!$V:$V,Trabajo!$E:$E,Trab_Sectores_productivos!DS$1,Trabajo!$C:$C,Trab_Sectores_productivos!$C44,Trabajo!$A:$A,Trab_Sectores_productivos!$A44),2)</f>
        <v>0.2</v>
      </c>
      <c r="DE44" s="340">
        <f>ROUND(SUMIFS(Trabajo!$V:$V,Trabajo!$E:$E,Trab_Sectores_productivos!DT$1,Trabajo!$C:$C,Trab_Sectores_productivos!$C44,Trabajo!$A:$A,Trab_Sectores_productivos!$A44),2)</f>
        <v>0.18</v>
      </c>
    </row>
    <row r="45" spans="1:109">
      <c r="A45" s="137">
        <v>2016</v>
      </c>
      <c r="B45" s="137">
        <v>8</v>
      </c>
      <c r="C45" s="137" t="s">
        <v>126</v>
      </c>
      <c r="D45" s="137">
        <f>ROUND(SUMIFS(Trabajo!$W:$W,Trabajo!$E:$E,Trab_Sectores_productivos!DF$1,Trabajo!$C:$C,Trab_Sectores_productivos!$C45,Trabajo!$A:$A,Trab_Sectores_productivos!$A45),2)</f>
        <v>77.36</v>
      </c>
      <c r="E45" s="340">
        <f>ROUND(SUMIFS(Trabajo!$P:$P,Trabajo!$E:$E,Trab_Sectores_productivos!DF$1,Trabajo!$C:$C,Trab_Sectores_productivos!$C45,Trabajo!$A:$A,Trab_Sectores_productivos!$A45),2)</f>
        <v>27.57</v>
      </c>
      <c r="F45" s="340">
        <f>ROUND(SUMIFS(Trabajo!$P:$P,Trabajo!$E:$E,Trab_Sectores_productivos!DG$1,Trabajo!$C:$C,Trab_Sectores_productivos!$C45,Trabajo!$A:$A,Trab_Sectores_productivos!$A45),2)</f>
        <v>2.15</v>
      </c>
      <c r="G45" s="340">
        <f>ROUND(SUMIFS(Trabajo!$P:$P,Trabajo!$E:$E,Trab_Sectores_productivos!DH$1,Trabajo!$C:$C,Trab_Sectores_productivos!$C45,Trabajo!$A:$A,Trab_Sectores_productivos!$A45),2)</f>
        <v>5.65</v>
      </c>
      <c r="H45" s="340">
        <f>ROUND(SUMIFS(Trabajo!$P:$P,Trabajo!$E:$E,Trab_Sectores_productivos!DI$1,Trabajo!$C:$C,Trab_Sectores_productivos!$C45,Trabajo!$A:$A,Trab_Sectores_productivos!$A45),2)</f>
        <v>7.88</v>
      </c>
      <c r="I45" s="340">
        <f>ROUND(SUMIFS(Trabajo!$P:$P,Trabajo!$E:$E,Trab_Sectores_productivos!DJ$1,Trabajo!$C:$C,Trab_Sectores_productivos!$C45,Trabajo!$A:$A,Trab_Sectores_productivos!$A45),2)</f>
        <v>2.57</v>
      </c>
      <c r="J45" s="340">
        <f>ROUND(SUMIFS(Trabajo!$P:$P,Trabajo!$E:$E,Trab_Sectores_productivos!DK$1,Trabajo!$C:$C,Trab_Sectores_productivos!$C45,Trabajo!$A:$A,Trab_Sectores_productivos!$A45),2)</f>
        <v>12.06</v>
      </c>
      <c r="K45" s="340">
        <f>ROUND(SUMIFS(Trabajo!$P:$P,Trabajo!$E:$E,Trab_Sectores_productivos!DL$1,Trabajo!$C:$C,Trab_Sectores_productivos!$C45,Trabajo!$A:$A,Trab_Sectores_productivos!$A45),2)</f>
        <v>26.8</v>
      </c>
      <c r="L45" s="340">
        <f>ROUND(SUMIFS(Trabajo!$P:$P,Trabajo!$E:$E,Trab_Sectores_productivos!DM$1,Trabajo!$C:$C,Trab_Sectores_productivos!$C45,Trabajo!$A:$A,Trab_Sectores_productivos!$A45),2)</f>
        <v>108.34</v>
      </c>
      <c r="M45" s="340">
        <f>ROUND(SUMIFS(Trabajo!$P:$P,Trabajo!$E:$E,Trab_Sectores_productivos!DN$1,Trabajo!$C:$C,Trab_Sectores_productivos!$C45,Trabajo!$A:$A,Trab_Sectores_productivos!$A45),2)</f>
        <v>12.05</v>
      </c>
      <c r="N45" s="340">
        <f>ROUND(SUMIFS(Trabajo!$P:$P,Trabajo!$E:$E,Trab_Sectores_productivos!DO$1,Trabajo!$C:$C,Trab_Sectores_productivos!$C45,Trabajo!$A:$A,Trab_Sectores_productivos!$A45),2)</f>
        <v>13.43</v>
      </c>
      <c r="O45" s="340">
        <f>ROUND(SUMIFS(Trabajo!$P:$P,Trabajo!$E:$E,Trab_Sectores_productivos!DP$1,Trabajo!$C:$C,Trab_Sectores_productivos!$C45,Trabajo!$A:$A,Trab_Sectores_productivos!$A45),2)</f>
        <v>17</v>
      </c>
      <c r="P45" s="340">
        <f>ROUND(SUMIFS(Trabajo!$P:$P,Trabajo!$E:$E,Trab_Sectores_productivos!DQ$1,Trabajo!$C:$C,Trab_Sectores_productivos!$C45,Trabajo!$A:$A,Trab_Sectores_productivos!$A45),2)</f>
        <v>5.58</v>
      </c>
      <c r="Q45" s="340">
        <f>ROUND(SUMIFS(Trabajo!$P:$P,Trabajo!$E:$E,Trab_Sectores_productivos!DR$1,Trabajo!$C:$C,Trab_Sectores_productivos!$C45,Trabajo!$A:$A,Trab_Sectores_productivos!$A45),2)</f>
        <v>11.53</v>
      </c>
      <c r="R45" s="340">
        <f>ROUND(SUMIFS(Trabajo!$P:$P,Trabajo!$E:$E,Trab_Sectores_productivos!DS$1,Trabajo!$C:$C,Trab_Sectores_productivos!$C45,Trabajo!$A:$A,Trab_Sectores_productivos!$A45),2)</f>
        <v>2.38</v>
      </c>
      <c r="S45" s="340">
        <f>ROUND(SUMIFS(Trabajo!$P:$P,Trabajo!$E:$E,Trab_Sectores_productivos!DT$1,Trabajo!$C:$C,Trab_Sectores_productivos!$C45,Trabajo!$A:$A,Trab_Sectores_productivos!$A45),2)</f>
        <v>2.16</v>
      </c>
      <c r="T45" s="341">
        <f>ROUND(SUMIFS(Trabajo!$Q:$Q,Trabajo!$E:$E,Trab_Sectores_productivos!DF$1,Trabajo!$C:$C,Trab_Sectores_productivos!$C45,Trabajo!$A:$A,Trab_Sectores_productivos!$A45),2)</f>
        <v>12.69</v>
      </c>
      <c r="U45" s="341">
        <f>ROUND(SUMIFS(Trabajo!$Q:$Q,Trabajo!$E:$E,Trab_Sectores_productivos!DG$1,Trabajo!$C:$C,Trab_Sectores_productivos!$C45,Trabajo!$A:$A,Trab_Sectores_productivos!$A45),2)</f>
        <v>0.99</v>
      </c>
      <c r="V45" s="341">
        <f>ROUND(SUMIFS(Trabajo!$Q:$Q,Trabajo!$E:$E,Trab_Sectores_productivos!DH$1,Trabajo!$C:$C,Trab_Sectores_productivos!$C45,Trabajo!$A:$A,Trab_Sectores_productivos!$A45),2)</f>
        <v>2.6</v>
      </c>
      <c r="W45" s="341">
        <f>ROUND(SUMIFS(Trabajo!$Q:$Q,Trabajo!$E:$E,Trab_Sectores_productivos!DI$1,Trabajo!$C:$C,Trab_Sectores_productivos!$C45,Trabajo!$A:$A,Trab_Sectores_productivos!$A45),2)</f>
        <v>3.62</v>
      </c>
      <c r="X45" s="341">
        <f>ROUND(SUMIFS(Trabajo!$Q:$Q,Trabajo!$E:$E,Trab_Sectores_productivos!DJ$1,Trabajo!$C:$C,Trab_Sectores_productivos!$C45,Trabajo!$A:$A,Trab_Sectores_productivos!$A45),2)</f>
        <v>1.18</v>
      </c>
      <c r="Y45" s="341">
        <f>ROUND(SUMIFS(Trabajo!$Q:$Q,Trabajo!$E:$E,Trab_Sectores_productivos!DK$1,Trabajo!$C:$C,Trab_Sectores_productivos!$C45,Trabajo!$A:$A,Trab_Sectores_productivos!$A45),2)</f>
        <v>5.55</v>
      </c>
      <c r="Z45" s="341">
        <f>ROUND(SUMIFS(Trabajo!$Q:$Q,Trabajo!$E:$E,Trab_Sectores_productivos!DL$1,Trabajo!$C:$C,Trab_Sectores_productivos!$C45,Trabajo!$A:$A,Trab_Sectores_productivos!$A45),2)</f>
        <v>12.33</v>
      </c>
      <c r="AA45" s="341">
        <f>ROUND(SUMIFS(Trabajo!$Q:$Q,Trabajo!$E:$E,Trab_Sectores_productivos!DM$1,Trabajo!$C:$C,Trab_Sectores_productivos!$C45,Trabajo!$A:$A,Trab_Sectores_productivos!$A45),2)</f>
        <v>49.85</v>
      </c>
      <c r="AB45" s="341">
        <f>ROUND(SUMIFS(Trabajo!$Q:$Q,Trabajo!$E:$E,Trab_Sectores_productivos!DN$1,Trabajo!$C:$C,Trab_Sectores_productivos!$C45,Trabajo!$A:$A,Trab_Sectores_productivos!$A45),2)</f>
        <v>5.55</v>
      </c>
      <c r="AC45" s="341">
        <f>ROUND(SUMIFS(Trabajo!$Q:$Q,Trabajo!$E:$E,Trab_Sectores_productivos!DO$1,Trabajo!$C:$C,Trab_Sectores_productivos!$C45,Trabajo!$A:$A,Trab_Sectores_productivos!$A45),2)</f>
        <v>6.18</v>
      </c>
      <c r="AD45" s="341">
        <f>ROUND(SUMIFS(Trabajo!$Q:$Q,Trabajo!$E:$E,Trab_Sectores_productivos!DP$1,Trabajo!$C:$C,Trab_Sectores_productivos!$C45,Trabajo!$A:$A,Trab_Sectores_productivos!$A45),2)</f>
        <v>7.82</v>
      </c>
      <c r="AE45" s="341">
        <f>ROUND(SUMIFS(Trabajo!$Q:$Q,Trabajo!$E:$E,Trab_Sectores_productivos!DQ$1,Trabajo!$C:$C,Trab_Sectores_productivos!$C45,Trabajo!$A:$A,Trab_Sectores_productivos!$A45),2)</f>
        <v>2.57</v>
      </c>
      <c r="AF45" s="341">
        <f>ROUND(SUMIFS(Trabajo!$Q:$Q,Trabajo!$E:$E,Trab_Sectores_productivos!DR$1,Trabajo!$C:$C,Trab_Sectores_productivos!$C45,Trabajo!$A:$A,Trab_Sectores_productivos!$A45),2)</f>
        <v>5.31</v>
      </c>
      <c r="AG45" s="341">
        <f>ROUND(SUMIFS(Trabajo!$Q:$Q,Trabajo!$E:$E,Trab_Sectores_productivos!DS$1,Trabajo!$C:$C,Trab_Sectores_productivos!$C45,Trabajo!$A:$A,Trab_Sectores_productivos!$A45),2)</f>
        <v>1.0900000000000001</v>
      </c>
      <c r="AH45" s="341">
        <f>ROUND(SUMIFS(Trabajo!$Q:$Q,Trabajo!$E:$E,Trab_Sectores_productivos!DT$1,Trabajo!$C:$C,Trab_Sectores_productivos!$C45,Trabajo!$A:$A,Trab_Sectores_productivos!$A45),2)</f>
        <v>1</v>
      </c>
      <c r="AI45" s="340">
        <f>ROUND(SUMIFS(Trabajo!$R:$R,Trabajo!$E:$E,Trab_Sectores_productivos!DF$1,Trabajo!$C:$C,Trab_Sectores_productivos!$C45,Trabajo!$A:$A,Trab_Sectores_productivos!$A45),2)</f>
        <v>10.52</v>
      </c>
      <c r="AJ45" s="340">
        <f>ROUND(SUMIFS(Trabajo!$R:$R,Trabajo!$E:$E,Trab_Sectores_productivos!DG$1,Trabajo!$C:$C,Trab_Sectores_productivos!$C45,Trabajo!$A:$A,Trab_Sectores_productivos!$A45),2)</f>
        <v>0.82</v>
      </c>
      <c r="AK45" s="340">
        <f>ROUND(SUMIFS(Trabajo!$R:$R,Trabajo!$E:$E,Trab_Sectores_productivos!DH$1,Trabajo!$C:$C,Trab_Sectores_productivos!$C45,Trabajo!$A:$A,Trab_Sectores_productivos!$A45),2)</f>
        <v>2.16</v>
      </c>
      <c r="AL45" s="340">
        <f>ROUND(SUMIFS(Trabajo!$R:$R,Trabajo!$E:$E,Trab_Sectores_productivos!DI$1,Trabajo!$C:$C,Trab_Sectores_productivos!$C45,Trabajo!$A:$A,Trab_Sectores_productivos!$A45),2)</f>
        <v>3</v>
      </c>
      <c r="AM45" s="340">
        <f>ROUND(SUMIFS(Trabajo!$R:$R,Trabajo!$E:$E,Trab_Sectores_productivos!DJ$1,Trabajo!$C:$C,Trab_Sectores_productivos!$C45,Trabajo!$A:$A,Trab_Sectores_productivos!$A45),2)</f>
        <v>0.98</v>
      </c>
      <c r="AN45" s="340">
        <f>ROUND(SUMIFS(Trabajo!$R:$R,Trabajo!$E:$E,Trab_Sectores_productivos!DK$1,Trabajo!$C:$C,Trab_Sectores_productivos!$C45,Trabajo!$A:$A,Trab_Sectores_productivos!$A45),2)</f>
        <v>4.5999999999999996</v>
      </c>
      <c r="AO45" s="340">
        <f>ROUND(SUMIFS(Trabajo!$R:$R,Trabajo!$E:$E,Trab_Sectores_productivos!DL$1,Trabajo!$C:$C,Trab_Sectores_productivos!$C45,Trabajo!$A:$A,Trab_Sectores_productivos!$A45),2)</f>
        <v>10.220000000000001</v>
      </c>
      <c r="AP45" s="340">
        <f>ROUND(SUMIFS(Trabajo!$R:$R,Trabajo!$E:$E,Trab_Sectores_productivos!DM$1,Trabajo!$C:$C,Trab_Sectores_productivos!$C45,Trabajo!$A:$A,Trab_Sectores_productivos!$A45),2)</f>
        <v>41.33</v>
      </c>
      <c r="AQ45" s="340">
        <f>ROUND(SUMIFS(Trabajo!$R:$R,Trabajo!$E:$E,Trab_Sectores_productivos!DN$1,Trabajo!$C:$C,Trab_Sectores_productivos!$C45,Trabajo!$A:$A,Trab_Sectores_productivos!$A45),2)</f>
        <v>4.5999999999999996</v>
      </c>
      <c r="AR45" s="340">
        <f>ROUND(SUMIFS(Trabajo!$R:$R,Trabajo!$E:$E,Trab_Sectores_productivos!DO$1,Trabajo!$C:$C,Trab_Sectores_productivos!$C45,Trabajo!$A:$A,Trab_Sectores_productivos!$A45),2)</f>
        <v>5.12</v>
      </c>
      <c r="AS45" s="340">
        <f>ROUND(SUMIFS(Trabajo!$R:$R,Trabajo!$E:$E,Trab_Sectores_productivos!DP$1,Trabajo!$C:$C,Trab_Sectores_productivos!$C45,Trabajo!$A:$A,Trab_Sectores_productivos!$A45),2)</f>
        <v>6.48</v>
      </c>
      <c r="AT45" s="340">
        <f>ROUND(SUMIFS(Trabajo!$R:$R,Trabajo!$E:$E,Trab_Sectores_productivos!DQ$1,Trabajo!$C:$C,Trab_Sectores_productivos!$C45,Trabajo!$A:$A,Trab_Sectores_productivos!$A45),2)</f>
        <v>2.13</v>
      </c>
      <c r="AU45" s="340">
        <f>ROUND(SUMIFS(Trabajo!$R:$R,Trabajo!$E:$E,Trab_Sectores_productivos!DR$1,Trabajo!$C:$C,Trab_Sectores_productivos!$C45,Trabajo!$A:$A,Trab_Sectores_productivos!$A45),2)</f>
        <v>4.4000000000000004</v>
      </c>
      <c r="AV45" s="340">
        <f>ROUND(SUMIFS(Trabajo!$R:$R,Trabajo!$E:$E,Trab_Sectores_productivos!DS$1,Trabajo!$C:$C,Trab_Sectores_productivos!$C45,Trabajo!$A:$A,Trab_Sectores_productivos!$A45),2)</f>
        <v>0.91</v>
      </c>
      <c r="AW45" s="340">
        <f>ROUND(SUMIFS(Trabajo!$R:$R,Trabajo!$E:$E,Trab_Sectores_productivos!DT$1,Trabajo!$C:$C,Trab_Sectores_productivos!$C45,Trabajo!$A:$A,Trab_Sectores_productivos!$A45),2)</f>
        <v>0.83</v>
      </c>
      <c r="AX45" s="341">
        <f>ROUND(SUMIFS(Trabajo!$S:$S,Trabajo!$E:$E,Trab_Sectores_productivos!DF$1,Trabajo!$C:$C,Trab_Sectores_productivos!$C45,Trabajo!$A:$A,Trab_Sectores_productivos!$A45),2)</f>
        <v>0.69</v>
      </c>
      <c r="AY45" s="341">
        <f>ROUND(SUMIFS(Trabajo!$S:$S,Trabajo!$E:$E,Trab_Sectores_productivos!DG$1,Trabajo!$C:$C,Trab_Sectores_productivos!$C45,Trabajo!$A:$A,Trab_Sectores_productivos!$A45),2)</f>
        <v>0.05</v>
      </c>
      <c r="AZ45" s="341">
        <f>ROUND(SUMIFS(Trabajo!$S:$S,Trabajo!$E:$E,Trab_Sectores_productivos!DH$1,Trabajo!$C:$C,Trab_Sectores_productivos!$C45,Trabajo!$A:$A,Trab_Sectores_productivos!$A45),2)</f>
        <v>0.14000000000000001</v>
      </c>
      <c r="BA45" s="341">
        <f>ROUND(SUMIFS(Trabajo!$S:$S,Trabajo!$E:$E,Trab_Sectores_productivos!DI$1,Trabajo!$C:$C,Trab_Sectores_productivos!$C45,Trabajo!$A:$A,Trab_Sectores_productivos!$A45),2)</f>
        <v>0.2</v>
      </c>
      <c r="BB45" s="341">
        <f>ROUND(SUMIFS(Trabajo!$S:$S,Trabajo!$E:$E,Trab_Sectores_productivos!DJ$1,Trabajo!$C:$C,Trab_Sectores_productivos!$C45,Trabajo!$A:$A,Trab_Sectores_productivos!$A45),2)</f>
        <v>0.06</v>
      </c>
      <c r="BC45" s="341">
        <f>ROUND(SUMIFS(Trabajo!$S:$S,Trabajo!$E:$E,Trab_Sectores_productivos!DK$1,Trabajo!$C:$C,Trab_Sectores_productivos!$C45,Trabajo!$A:$A,Trab_Sectores_productivos!$A45),2)</f>
        <v>0.3</v>
      </c>
      <c r="BD45" s="341">
        <f>ROUND(SUMIFS(Trabajo!$S:$S,Trabajo!$E:$E,Trab_Sectores_productivos!DL$1,Trabajo!$C:$C,Trab_Sectores_productivos!$C45,Trabajo!$A:$A,Trab_Sectores_productivos!$A45),2)</f>
        <v>0.67</v>
      </c>
      <c r="BE45" s="341">
        <f>ROUND(SUMIFS(Trabajo!$S:$S,Trabajo!$E:$E,Trab_Sectores_productivos!DM$1,Trabajo!$C:$C,Trab_Sectores_productivos!$C45,Trabajo!$A:$A,Trab_Sectores_productivos!$A45),2)</f>
        <v>2.69</v>
      </c>
      <c r="BF45" s="341">
        <f>ROUND(SUMIFS(Trabajo!$S:$S,Trabajo!$E:$E,Trab_Sectores_productivos!DN$1,Trabajo!$C:$C,Trab_Sectores_productivos!$C45,Trabajo!$A:$A,Trab_Sectores_productivos!$A45),2)</f>
        <v>0.3</v>
      </c>
      <c r="BG45" s="341">
        <f>ROUND(SUMIFS(Trabajo!$S:$S,Trabajo!$E:$E,Trab_Sectores_productivos!DO$1,Trabajo!$C:$C,Trab_Sectores_productivos!$C45,Trabajo!$A:$A,Trab_Sectores_productivos!$A45),2)</f>
        <v>0.33</v>
      </c>
      <c r="BH45" s="341">
        <f>ROUND(SUMIFS(Trabajo!$S:$S,Trabajo!$E:$E,Trab_Sectores_productivos!DP$1,Trabajo!$C:$C,Trab_Sectores_productivos!$C45,Trabajo!$A:$A,Trab_Sectores_productivos!$A45),2)</f>
        <v>0.42</v>
      </c>
      <c r="BI45" s="341">
        <f>ROUND(SUMIFS(Trabajo!$S:$S,Trabajo!$E:$E,Trab_Sectores_productivos!DQ$1,Trabajo!$C:$C,Trab_Sectores_productivos!$C45,Trabajo!$A:$A,Trab_Sectores_productivos!$A45),2)</f>
        <v>0.14000000000000001</v>
      </c>
      <c r="BJ45" s="341">
        <f>ROUND(SUMIFS(Trabajo!$S:$S,Trabajo!$E:$E,Trab_Sectores_productivos!DR$1,Trabajo!$C:$C,Trab_Sectores_productivos!$C45,Trabajo!$A:$A,Trab_Sectores_productivos!$A45),2)</f>
        <v>0.28999999999999998</v>
      </c>
      <c r="BK45" s="341">
        <f>ROUND(SUMIFS(Trabajo!$S:$S,Trabajo!$E:$E,Trab_Sectores_productivos!DS$1,Trabajo!$C:$C,Trab_Sectores_productivos!$C45,Trabajo!$A:$A,Trab_Sectores_productivos!$A45),2)</f>
        <v>0.06</v>
      </c>
      <c r="BL45" s="341">
        <f>ROUND(SUMIFS(Trabajo!$S:$S,Trabajo!$E:$E,Trab_Sectores_productivos!DT$1,Trabajo!$C:$C,Trab_Sectores_productivos!$C45,Trabajo!$A:$A,Trab_Sectores_productivos!$A45),2)</f>
        <v>0.05</v>
      </c>
      <c r="BM45" s="340">
        <f>ROUND(SUMIFS(Trabajo!$T:$T,Trabajo!$E:$E,Trab_Sectores_productivos!DF$1,Trabajo!$C:$C,Trab_Sectores_productivos!$C45,Trabajo!$A:$A,Trab_Sectores_productivos!$A45),2)</f>
        <v>0.26</v>
      </c>
      <c r="BN45" s="340">
        <f>ROUND(SUMIFS(Trabajo!$T:$T,Trabajo!$E:$E,Trab_Sectores_productivos!DG$1,Trabajo!$C:$C,Trab_Sectores_productivos!$C45,Trabajo!$A:$A,Trab_Sectores_productivos!$A45),2)</f>
        <v>0.02</v>
      </c>
      <c r="BO45" s="340">
        <f>ROUND(SUMIFS(Trabajo!$T:$T,Trabajo!$E:$E,Trab_Sectores_productivos!DH$1,Trabajo!$C:$C,Trab_Sectores_productivos!$C45,Trabajo!$A:$A,Trab_Sectores_productivos!$A45),2)</f>
        <v>0.05</v>
      </c>
      <c r="BP45" s="340">
        <f>ROUND(SUMIFS(Trabajo!$T:$T,Trabajo!$E:$E,Trab_Sectores_productivos!DI$1,Trabajo!$C:$C,Trab_Sectores_productivos!$C45,Trabajo!$A:$A,Trab_Sectores_productivos!$A45),2)</f>
        <v>7.0000000000000007E-2</v>
      </c>
      <c r="BQ45" s="340">
        <f>ROUND(SUMIFS(Trabajo!$T:$T,Trabajo!$E:$E,Trab_Sectores_productivos!DJ$1,Trabajo!$C:$C,Trab_Sectores_productivos!$C45,Trabajo!$A:$A,Trab_Sectores_productivos!$A45),2)</f>
        <v>0.02</v>
      </c>
      <c r="BR45" s="340">
        <f>ROUND(SUMIFS(Trabajo!$T:$T,Trabajo!$E:$E,Trab_Sectores_productivos!DK$1,Trabajo!$C:$C,Trab_Sectores_productivos!$C45,Trabajo!$A:$A,Trab_Sectores_productivos!$A45),2)</f>
        <v>0.11</v>
      </c>
      <c r="BS45" s="340">
        <f>ROUND(SUMIFS(Trabajo!$T:$T,Trabajo!$E:$E,Trab_Sectores_productivos!DL$1,Trabajo!$C:$C,Trab_Sectores_productivos!$C45,Trabajo!$A:$A,Trab_Sectores_productivos!$A45),2)</f>
        <v>0.25</v>
      </c>
      <c r="BT45" s="340">
        <f>ROUND(SUMIFS(Trabajo!$T:$T,Trabajo!$E:$E,Trab_Sectores_productivos!DM$1,Trabajo!$C:$C,Trab_Sectores_productivos!$C45,Trabajo!$A:$A,Trab_Sectores_productivos!$A45),2)</f>
        <v>1.03</v>
      </c>
      <c r="BU45" s="340">
        <f>ROUND(SUMIFS(Trabajo!$T:$T,Trabajo!$E:$E,Trab_Sectores_productivos!DN$1,Trabajo!$C:$C,Trab_Sectores_productivos!$C45,Trabajo!$A:$A,Trab_Sectores_productivos!$A45),2)</f>
        <v>0.11</v>
      </c>
      <c r="BV45" s="340">
        <f>ROUND(SUMIFS(Trabajo!$T:$T,Trabajo!$E:$E,Trab_Sectores_productivos!DO$1,Trabajo!$C:$C,Trab_Sectores_productivos!$C45,Trabajo!$A:$A,Trab_Sectores_productivos!$A45),2)</f>
        <v>0.13</v>
      </c>
      <c r="BW45" s="340">
        <f>ROUND(SUMIFS(Trabajo!$T:$T,Trabajo!$E:$E,Trab_Sectores_productivos!DP$1,Trabajo!$C:$C,Trab_Sectores_productivos!$C45,Trabajo!$A:$A,Trab_Sectores_productivos!$A45),2)</f>
        <v>0.16</v>
      </c>
      <c r="BX45" s="340">
        <f>ROUND(SUMIFS(Trabajo!$T:$T,Trabajo!$E:$E,Trab_Sectores_productivos!DQ$1,Trabajo!$C:$C,Trab_Sectores_productivos!$C45,Trabajo!$A:$A,Trab_Sectores_productivos!$A45),2)</f>
        <v>0.05</v>
      </c>
      <c r="BY45" s="340">
        <f>ROUND(SUMIFS(Trabajo!$T:$T,Trabajo!$E:$E,Trab_Sectores_productivos!DR$1,Trabajo!$C:$C,Trab_Sectores_productivos!$C45,Trabajo!$A:$A,Trab_Sectores_productivos!$A45),2)</f>
        <v>0.11</v>
      </c>
      <c r="BZ45" s="340">
        <f>ROUND(SUMIFS(Trabajo!$T:$T,Trabajo!$E:$E,Trab_Sectores_productivos!DS$1,Trabajo!$C:$C,Trab_Sectores_productivos!$C45,Trabajo!$A:$A,Trab_Sectores_productivos!$A45),2)</f>
        <v>0.02</v>
      </c>
      <c r="CA45" s="340">
        <f>ROUND(SUMIFS(Trabajo!$T:$T,Trabajo!$E:$E,Trab_Sectores_productivos!DT$1,Trabajo!$C:$C,Trab_Sectores_productivos!$C45,Trabajo!$A:$A,Trab_Sectores_productivos!$A45),2)</f>
        <v>0.02</v>
      </c>
      <c r="CB45" s="341">
        <f>ROUND(SUMIFS(Trabajo!$U:$U,Trabajo!$E:$E,Trab_Sectores_productivos!DF$1,Trabajo!$C:$C,Trab_Sectores_productivos!$C45,Trabajo!$A:$A,Trab_Sectores_productivos!$A45),2)</f>
        <v>23.44</v>
      </c>
      <c r="CC45" s="341">
        <f>ROUND(SUMIFS(Trabajo!$U:$U,Trabajo!$E:$E,Trab_Sectores_productivos!DG$1,Trabajo!$C:$C,Trab_Sectores_productivos!$C45,Trabajo!$A:$A,Trab_Sectores_productivos!$A45),2)</f>
        <v>1.82</v>
      </c>
      <c r="CD45" s="341">
        <f>ROUND(SUMIFS(Trabajo!$U:$U,Trabajo!$E:$E,Trab_Sectores_productivos!DH$1,Trabajo!$C:$C,Trab_Sectores_productivos!$C45,Trabajo!$A:$A,Trab_Sectores_productivos!$A45),2)</f>
        <v>4.8099999999999996</v>
      </c>
      <c r="CE45" s="341">
        <f>ROUND(SUMIFS(Trabajo!$U:$U,Trabajo!$E:$E,Trab_Sectores_productivos!DI$1,Trabajo!$C:$C,Trab_Sectores_productivos!$C45,Trabajo!$A:$A,Trab_Sectores_productivos!$A45),2)</f>
        <v>6.69</v>
      </c>
      <c r="CF45" s="341">
        <f>ROUND(SUMIFS(Trabajo!$U:$U,Trabajo!$E:$E,Trab_Sectores_productivos!DJ$1,Trabajo!$C:$C,Trab_Sectores_productivos!$C45,Trabajo!$A:$A,Trab_Sectores_productivos!$A45),2)</f>
        <v>2.1800000000000002</v>
      </c>
      <c r="CG45" s="341">
        <f>ROUND(SUMIFS(Trabajo!$U:$U,Trabajo!$E:$E,Trab_Sectores_productivos!DK$1,Trabajo!$C:$C,Trab_Sectores_productivos!$C45,Trabajo!$A:$A,Trab_Sectores_productivos!$A45),2)</f>
        <v>10.26</v>
      </c>
      <c r="CH45" s="341">
        <f>ROUND(SUMIFS(Trabajo!$U:$U,Trabajo!$E:$E,Trab_Sectores_productivos!DL$1,Trabajo!$C:$C,Trab_Sectores_productivos!$C45,Trabajo!$A:$A,Trab_Sectores_productivos!$A45),2)</f>
        <v>22.78</v>
      </c>
      <c r="CI45" s="341">
        <f>ROUND(SUMIFS(Trabajo!$U:$U,Trabajo!$E:$E,Trab_Sectores_productivos!DM$1,Trabajo!$C:$C,Trab_Sectores_productivos!$C45,Trabajo!$A:$A,Trab_Sectores_productivos!$A45),2)</f>
        <v>92.1</v>
      </c>
      <c r="CJ45" s="341">
        <f>ROUND(SUMIFS(Trabajo!$U:$U,Trabajo!$E:$E,Trab_Sectores_productivos!DN$1,Trabajo!$C:$C,Trab_Sectores_productivos!$C45,Trabajo!$A:$A,Trab_Sectores_productivos!$A45),2)</f>
        <v>10.25</v>
      </c>
      <c r="CK45" s="341">
        <f>ROUND(SUMIFS(Trabajo!$U:$U,Trabajo!$E:$E,Trab_Sectores_productivos!DO$1,Trabajo!$C:$C,Trab_Sectores_productivos!$C45,Trabajo!$A:$A,Trab_Sectores_productivos!$A45),2)</f>
        <v>11.42</v>
      </c>
      <c r="CL45" s="341">
        <f>ROUND(SUMIFS(Trabajo!$U:$U,Trabajo!$E:$E,Trab_Sectores_productivos!DP$1,Trabajo!$C:$C,Trab_Sectores_productivos!$C45,Trabajo!$A:$A,Trab_Sectores_productivos!$A45),2)</f>
        <v>14.45</v>
      </c>
      <c r="CM45" s="341">
        <f>ROUND(SUMIFS(Trabajo!$U:$U,Trabajo!$E:$E,Trab_Sectores_productivos!DQ$1,Trabajo!$C:$C,Trab_Sectores_productivos!$C45,Trabajo!$A:$A,Trab_Sectores_productivos!$A45),2)</f>
        <v>4.74</v>
      </c>
      <c r="CN45" s="341">
        <f>ROUND(SUMIFS(Trabajo!$U:$U,Trabajo!$E:$E,Trab_Sectores_productivos!DR$1,Trabajo!$C:$C,Trab_Sectores_productivos!$C45,Trabajo!$A:$A,Trab_Sectores_productivos!$A45),2)</f>
        <v>9.8000000000000007</v>
      </c>
      <c r="CO45" s="341">
        <f>ROUND(SUMIFS(Trabajo!$U:$U,Trabajo!$E:$E,Trab_Sectores_productivos!DS$1,Trabajo!$C:$C,Trab_Sectores_productivos!$C45,Trabajo!$A:$A,Trab_Sectores_productivos!$A45),2)</f>
        <v>2.02</v>
      </c>
      <c r="CP45" s="341">
        <f>ROUND(SUMIFS(Trabajo!$U:$U,Trabajo!$E:$E,Trab_Sectores_productivos!DT$1,Trabajo!$C:$C,Trab_Sectores_productivos!$C45,Trabajo!$A:$A,Trab_Sectores_productivos!$A45),2)</f>
        <v>1.84</v>
      </c>
      <c r="CQ45" s="340">
        <f>ROUND(SUMIFS(Trabajo!$V:$V,Trabajo!$E:$E,Trab_Sectores_productivos!DF$1,Trabajo!$C:$C,Trab_Sectores_productivos!$C45,Trabajo!$A:$A,Trab_Sectores_productivos!$A45),2)</f>
        <v>2.21</v>
      </c>
      <c r="CR45" s="340">
        <f>ROUND(SUMIFS(Trabajo!$V:$V,Trabajo!$E:$E,Trab_Sectores_productivos!DG$1,Trabajo!$C:$C,Trab_Sectores_productivos!$C45,Trabajo!$A:$A,Trab_Sectores_productivos!$A45),2)</f>
        <v>0.17</v>
      </c>
      <c r="CS45" s="340">
        <f>ROUND(SUMIFS(Trabajo!$V:$V,Trabajo!$E:$E,Trab_Sectores_productivos!DH$1,Trabajo!$C:$C,Trab_Sectores_productivos!$C45,Trabajo!$A:$A,Trab_Sectores_productivos!$A45),2)</f>
        <v>0.45</v>
      </c>
      <c r="CT45" s="340">
        <f>ROUND(SUMIFS(Trabajo!$V:$V,Trabajo!$E:$E,Trab_Sectores_productivos!DI$1,Trabajo!$C:$C,Trab_Sectores_productivos!$C45,Trabajo!$A:$A,Trab_Sectores_productivos!$A45),2)</f>
        <v>0.63</v>
      </c>
      <c r="CU45" s="340">
        <f>ROUND(SUMIFS(Trabajo!$V:$V,Trabajo!$E:$E,Trab_Sectores_productivos!DJ$1,Trabajo!$C:$C,Trab_Sectores_productivos!$C45,Trabajo!$A:$A,Trab_Sectores_productivos!$A45),2)</f>
        <v>0.21</v>
      </c>
      <c r="CV45" s="340">
        <f>ROUND(SUMIFS(Trabajo!$V:$V,Trabajo!$E:$E,Trab_Sectores_productivos!DK$1,Trabajo!$C:$C,Trab_Sectores_productivos!$C45,Trabajo!$A:$A,Trab_Sectores_productivos!$A45),2)</f>
        <v>0.96</v>
      </c>
      <c r="CW45" s="340">
        <f>ROUND(SUMIFS(Trabajo!$V:$V,Trabajo!$E:$E,Trab_Sectores_productivos!DL$1,Trabajo!$C:$C,Trab_Sectores_productivos!$C45,Trabajo!$A:$A,Trab_Sectores_productivos!$A45),2)</f>
        <v>2.14</v>
      </c>
      <c r="CX45" s="340">
        <f>ROUND(SUMIFS(Trabajo!$V:$V,Trabajo!$E:$E,Trab_Sectores_productivos!DM$1,Trabajo!$C:$C,Trab_Sectores_productivos!$C45,Trabajo!$A:$A,Trab_Sectores_productivos!$A45),2)</f>
        <v>8.67</v>
      </c>
      <c r="CY45" s="340">
        <f>ROUND(SUMIFS(Trabajo!$V:$V,Trabajo!$E:$E,Trab_Sectores_productivos!DN$1,Trabajo!$C:$C,Trab_Sectores_productivos!$C45,Trabajo!$A:$A,Trab_Sectores_productivos!$A45),2)</f>
        <v>0.96</v>
      </c>
      <c r="CZ45" s="340">
        <f>ROUND(SUMIFS(Trabajo!$V:$V,Trabajo!$E:$E,Trab_Sectores_productivos!DO$1,Trabajo!$C:$C,Trab_Sectores_productivos!$C45,Trabajo!$A:$A,Trab_Sectores_productivos!$A45),2)</f>
        <v>1.07</v>
      </c>
      <c r="DA45" s="340">
        <f>ROUND(SUMIFS(Trabajo!$V:$V,Trabajo!$E:$E,Trab_Sectores_productivos!DP$1,Trabajo!$C:$C,Trab_Sectores_productivos!$C45,Trabajo!$A:$A,Trab_Sectores_productivos!$A45),2)</f>
        <v>1.36</v>
      </c>
      <c r="DB45" s="340">
        <f>ROUND(SUMIFS(Trabajo!$V:$V,Trabajo!$E:$E,Trab_Sectores_productivos!DQ$1,Trabajo!$C:$C,Trab_Sectores_productivos!$C45,Trabajo!$A:$A,Trab_Sectores_productivos!$A45),2)</f>
        <v>0.45</v>
      </c>
      <c r="DC45" s="340">
        <f>ROUND(SUMIFS(Trabajo!$V:$V,Trabajo!$E:$E,Trab_Sectores_productivos!DR$1,Trabajo!$C:$C,Trab_Sectores_productivos!$C45,Trabajo!$A:$A,Trab_Sectores_productivos!$A45),2)</f>
        <v>0.92</v>
      </c>
      <c r="DD45" s="340">
        <f>ROUND(SUMIFS(Trabajo!$V:$V,Trabajo!$E:$E,Trab_Sectores_productivos!DS$1,Trabajo!$C:$C,Trab_Sectores_productivos!$C45,Trabajo!$A:$A,Trab_Sectores_productivos!$A45),2)</f>
        <v>0.19</v>
      </c>
      <c r="DE45" s="340">
        <f>ROUND(SUMIFS(Trabajo!$V:$V,Trabajo!$E:$E,Trab_Sectores_productivos!DT$1,Trabajo!$C:$C,Trab_Sectores_productivos!$C45,Trabajo!$A:$A,Trab_Sectores_productivos!$A45),2)</f>
        <v>0.17</v>
      </c>
    </row>
    <row r="46" spans="1:109">
      <c r="A46" s="137">
        <v>2016</v>
      </c>
      <c r="B46" s="137">
        <v>9</v>
      </c>
      <c r="C46" s="137" t="s">
        <v>127</v>
      </c>
      <c r="D46" s="137">
        <f>ROUND(SUMIFS(Trabajo!$W:$W,Trabajo!$E:$E,Trab_Sectores_productivos!DF$1,Trabajo!$C:$C,Trab_Sectores_productivos!$C46,Trabajo!$A:$A,Trab_Sectores_productivos!$A46),2)</f>
        <v>80.25</v>
      </c>
      <c r="E46" s="340">
        <f>ROUND(SUMIFS(Trabajo!$P:$P,Trabajo!$E:$E,Trab_Sectores_productivos!DF$1,Trabajo!$C:$C,Trab_Sectores_productivos!$C46,Trabajo!$A:$A,Trab_Sectores_productivos!$A46),2)</f>
        <v>28.6</v>
      </c>
      <c r="F46" s="340">
        <f>ROUND(SUMIFS(Trabajo!$P:$P,Trabajo!$E:$E,Trab_Sectores_productivos!DG$1,Trabajo!$C:$C,Trab_Sectores_productivos!$C46,Trabajo!$A:$A,Trab_Sectores_productivos!$A46),2)</f>
        <v>1.98</v>
      </c>
      <c r="G46" s="340">
        <f>ROUND(SUMIFS(Trabajo!$P:$P,Trabajo!$E:$E,Trab_Sectores_productivos!DH$1,Trabajo!$C:$C,Trab_Sectores_productivos!$C46,Trabajo!$A:$A,Trab_Sectores_productivos!$A46),2)</f>
        <v>5.9</v>
      </c>
      <c r="H46" s="340">
        <f>ROUND(SUMIFS(Trabajo!$P:$P,Trabajo!$E:$E,Trab_Sectores_productivos!DI$1,Trabajo!$C:$C,Trab_Sectores_productivos!$C46,Trabajo!$A:$A,Trab_Sectores_productivos!$A46),2)</f>
        <v>7.52</v>
      </c>
      <c r="I46" s="340">
        <f>ROUND(SUMIFS(Trabajo!$P:$P,Trabajo!$E:$E,Trab_Sectores_productivos!DJ$1,Trabajo!$C:$C,Trab_Sectores_productivos!$C46,Trabajo!$A:$A,Trab_Sectores_productivos!$A46),2)</f>
        <v>2.94</v>
      </c>
      <c r="J46" s="340">
        <f>ROUND(SUMIFS(Trabajo!$P:$P,Trabajo!$E:$E,Trab_Sectores_productivos!DK$1,Trabajo!$C:$C,Trab_Sectores_productivos!$C46,Trabajo!$A:$A,Trab_Sectores_productivos!$A46),2)</f>
        <v>11.37</v>
      </c>
      <c r="K46" s="340">
        <f>ROUND(SUMIFS(Trabajo!$P:$P,Trabajo!$E:$E,Trab_Sectores_productivos!DL$1,Trabajo!$C:$C,Trab_Sectores_productivos!$C46,Trabajo!$A:$A,Trab_Sectores_productivos!$A46),2)</f>
        <v>25.56</v>
      </c>
      <c r="L46" s="340">
        <f>ROUND(SUMIFS(Trabajo!$P:$P,Trabajo!$E:$E,Trab_Sectores_productivos!DM$1,Trabajo!$C:$C,Trab_Sectores_productivos!$C46,Trabajo!$A:$A,Trab_Sectores_productivos!$A46),2)</f>
        <v>105.28</v>
      </c>
      <c r="M46" s="340">
        <f>ROUND(SUMIFS(Trabajo!$P:$P,Trabajo!$E:$E,Trab_Sectores_productivos!DN$1,Trabajo!$C:$C,Trab_Sectores_productivos!$C46,Trabajo!$A:$A,Trab_Sectores_productivos!$A46),2)</f>
        <v>12.29</v>
      </c>
      <c r="N46" s="340">
        <f>ROUND(SUMIFS(Trabajo!$P:$P,Trabajo!$E:$E,Trab_Sectores_productivos!DO$1,Trabajo!$C:$C,Trab_Sectores_productivos!$C46,Trabajo!$A:$A,Trab_Sectores_productivos!$A46),2)</f>
        <v>13.57</v>
      </c>
      <c r="O46" s="340">
        <f>ROUND(SUMIFS(Trabajo!$P:$P,Trabajo!$E:$E,Trab_Sectores_productivos!DP$1,Trabajo!$C:$C,Trab_Sectores_productivos!$C46,Trabajo!$A:$A,Trab_Sectores_productivos!$A46),2)</f>
        <v>15.56</v>
      </c>
      <c r="P46" s="340">
        <f>ROUND(SUMIFS(Trabajo!$P:$P,Trabajo!$E:$E,Trab_Sectores_productivos!DQ$1,Trabajo!$C:$C,Trab_Sectores_productivos!$C46,Trabajo!$A:$A,Trab_Sectores_productivos!$A46),2)</f>
        <v>5.32</v>
      </c>
      <c r="Q46" s="340">
        <f>ROUND(SUMIFS(Trabajo!$P:$P,Trabajo!$E:$E,Trab_Sectores_productivos!DR$1,Trabajo!$C:$C,Trab_Sectores_productivos!$C46,Trabajo!$A:$A,Trab_Sectores_productivos!$A46),2)</f>
        <v>12.28</v>
      </c>
      <c r="R46" s="340">
        <f>ROUND(SUMIFS(Trabajo!$P:$P,Trabajo!$E:$E,Trab_Sectores_productivos!DS$1,Trabajo!$C:$C,Trab_Sectores_productivos!$C46,Trabajo!$A:$A,Trab_Sectores_productivos!$A46),2)</f>
        <v>2.3199999999999998</v>
      </c>
      <c r="S46" s="340">
        <f>ROUND(SUMIFS(Trabajo!$P:$P,Trabajo!$E:$E,Trab_Sectores_productivos!DT$1,Trabajo!$C:$C,Trab_Sectores_productivos!$C46,Trabajo!$A:$A,Trab_Sectores_productivos!$A46),2)</f>
        <v>2.2200000000000002</v>
      </c>
      <c r="T46" s="341">
        <f>ROUND(SUMIFS(Trabajo!$Q:$Q,Trabajo!$E:$E,Trab_Sectores_productivos!DF$1,Trabajo!$C:$C,Trab_Sectores_productivos!$C46,Trabajo!$A:$A,Trab_Sectores_productivos!$A46),2)</f>
        <v>13.16</v>
      </c>
      <c r="U46" s="341">
        <f>ROUND(SUMIFS(Trabajo!$Q:$Q,Trabajo!$E:$E,Trab_Sectores_productivos!DG$1,Trabajo!$C:$C,Trab_Sectores_productivos!$C46,Trabajo!$A:$A,Trab_Sectores_productivos!$A46),2)</f>
        <v>0.91</v>
      </c>
      <c r="V46" s="341">
        <f>ROUND(SUMIFS(Trabajo!$Q:$Q,Trabajo!$E:$E,Trab_Sectores_productivos!DH$1,Trabajo!$C:$C,Trab_Sectores_productivos!$C46,Trabajo!$A:$A,Trab_Sectores_productivos!$A46),2)</f>
        <v>2.72</v>
      </c>
      <c r="W46" s="341">
        <f>ROUND(SUMIFS(Trabajo!$Q:$Q,Trabajo!$E:$E,Trab_Sectores_productivos!DI$1,Trabajo!$C:$C,Trab_Sectores_productivos!$C46,Trabajo!$A:$A,Trab_Sectores_productivos!$A46),2)</f>
        <v>3.46</v>
      </c>
      <c r="X46" s="341">
        <f>ROUND(SUMIFS(Trabajo!$Q:$Q,Trabajo!$E:$E,Trab_Sectores_productivos!DJ$1,Trabajo!$C:$C,Trab_Sectores_productivos!$C46,Trabajo!$A:$A,Trab_Sectores_productivos!$A46),2)</f>
        <v>1.35</v>
      </c>
      <c r="Y46" s="341">
        <f>ROUND(SUMIFS(Trabajo!$Q:$Q,Trabajo!$E:$E,Trab_Sectores_productivos!DK$1,Trabajo!$C:$C,Trab_Sectores_productivos!$C46,Trabajo!$A:$A,Trab_Sectores_productivos!$A46),2)</f>
        <v>5.23</v>
      </c>
      <c r="Z46" s="341">
        <f>ROUND(SUMIFS(Trabajo!$Q:$Q,Trabajo!$E:$E,Trab_Sectores_productivos!DL$1,Trabajo!$C:$C,Trab_Sectores_productivos!$C46,Trabajo!$A:$A,Trab_Sectores_productivos!$A46),2)</f>
        <v>11.76</v>
      </c>
      <c r="AA46" s="341">
        <f>ROUND(SUMIFS(Trabajo!$Q:$Q,Trabajo!$E:$E,Trab_Sectores_productivos!DM$1,Trabajo!$C:$C,Trab_Sectores_productivos!$C46,Trabajo!$A:$A,Trab_Sectores_productivos!$A46),2)</f>
        <v>48.45</v>
      </c>
      <c r="AB46" s="341">
        <f>ROUND(SUMIFS(Trabajo!$Q:$Q,Trabajo!$E:$E,Trab_Sectores_productivos!DN$1,Trabajo!$C:$C,Trab_Sectores_productivos!$C46,Trabajo!$A:$A,Trab_Sectores_productivos!$A46),2)</f>
        <v>5.66</v>
      </c>
      <c r="AC46" s="341">
        <f>ROUND(SUMIFS(Trabajo!$Q:$Q,Trabajo!$E:$E,Trab_Sectores_productivos!DO$1,Trabajo!$C:$C,Trab_Sectores_productivos!$C46,Trabajo!$A:$A,Trab_Sectores_productivos!$A46),2)</f>
        <v>6.24</v>
      </c>
      <c r="AD46" s="341">
        <f>ROUND(SUMIFS(Trabajo!$Q:$Q,Trabajo!$E:$E,Trab_Sectores_productivos!DP$1,Trabajo!$C:$C,Trab_Sectores_productivos!$C46,Trabajo!$A:$A,Trab_Sectores_productivos!$A46),2)</f>
        <v>7.16</v>
      </c>
      <c r="AE46" s="341">
        <f>ROUND(SUMIFS(Trabajo!$Q:$Q,Trabajo!$E:$E,Trab_Sectores_productivos!DQ$1,Trabajo!$C:$C,Trab_Sectores_productivos!$C46,Trabajo!$A:$A,Trab_Sectores_productivos!$A46),2)</f>
        <v>2.4500000000000002</v>
      </c>
      <c r="AF46" s="341">
        <f>ROUND(SUMIFS(Trabajo!$Q:$Q,Trabajo!$E:$E,Trab_Sectores_productivos!DR$1,Trabajo!$C:$C,Trab_Sectores_productivos!$C46,Trabajo!$A:$A,Trab_Sectores_productivos!$A46),2)</f>
        <v>5.65</v>
      </c>
      <c r="AG46" s="341">
        <f>ROUND(SUMIFS(Trabajo!$Q:$Q,Trabajo!$E:$E,Trab_Sectores_productivos!DS$1,Trabajo!$C:$C,Trab_Sectores_productivos!$C46,Trabajo!$A:$A,Trab_Sectores_productivos!$A46),2)</f>
        <v>1.07</v>
      </c>
      <c r="AH46" s="341">
        <f>ROUND(SUMIFS(Trabajo!$Q:$Q,Trabajo!$E:$E,Trab_Sectores_productivos!DT$1,Trabajo!$C:$C,Trab_Sectores_productivos!$C46,Trabajo!$A:$A,Trab_Sectores_productivos!$A46),2)</f>
        <v>1.02</v>
      </c>
      <c r="AI46" s="340">
        <f>ROUND(SUMIFS(Trabajo!$R:$R,Trabajo!$E:$E,Trab_Sectores_productivos!DF$1,Trabajo!$C:$C,Trab_Sectores_productivos!$C46,Trabajo!$A:$A,Trab_Sectores_productivos!$A46),2)</f>
        <v>10.91</v>
      </c>
      <c r="AJ46" s="340">
        <f>ROUND(SUMIFS(Trabajo!$R:$R,Trabajo!$E:$E,Trab_Sectores_productivos!DG$1,Trabajo!$C:$C,Trab_Sectores_productivos!$C46,Trabajo!$A:$A,Trab_Sectores_productivos!$A46),2)</f>
        <v>0.76</v>
      </c>
      <c r="AK46" s="340">
        <f>ROUND(SUMIFS(Trabajo!$R:$R,Trabajo!$E:$E,Trab_Sectores_productivos!DH$1,Trabajo!$C:$C,Trab_Sectores_productivos!$C46,Trabajo!$A:$A,Trab_Sectores_productivos!$A46),2)</f>
        <v>2.25</v>
      </c>
      <c r="AL46" s="340">
        <f>ROUND(SUMIFS(Trabajo!$R:$R,Trabajo!$E:$E,Trab_Sectores_productivos!DI$1,Trabajo!$C:$C,Trab_Sectores_productivos!$C46,Trabajo!$A:$A,Trab_Sectores_productivos!$A46),2)</f>
        <v>2.87</v>
      </c>
      <c r="AM46" s="340">
        <f>ROUND(SUMIFS(Trabajo!$R:$R,Trabajo!$E:$E,Trab_Sectores_productivos!DJ$1,Trabajo!$C:$C,Trab_Sectores_productivos!$C46,Trabajo!$A:$A,Trab_Sectores_productivos!$A46),2)</f>
        <v>1.1200000000000001</v>
      </c>
      <c r="AN46" s="340">
        <f>ROUND(SUMIFS(Trabajo!$R:$R,Trabajo!$E:$E,Trab_Sectores_productivos!DK$1,Trabajo!$C:$C,Trab_Sectores_productivos!$C46,Trabajo!$A:$A,Trab_Sectores_productivos!$A46),2)</f>
        <v>4.34</v>
      </c>
      <c r="AO46" s="340">
        <f>ROUND(SUMIFS(Trabajo!$R:$R,Trabajo!$E:$E,Trab_Sectores_productivos!DL$1,Trabajo!$C:$C,Trab_Sectores_productivos!$C46,Trabajo!$A:$A,Trab_Sectores_productivos!$A46),2)</f>
        <v>9.75</v>
      </c>
      <c r="AP46" s="340">
        <f>ROUND(SUMIFS(Trabajo!$R:$R,Trabajo!$E:$E,Trab_Sectores_productivos!DM$1,Trabajo!$C:$C,Trab_Sectores_productivos!$C46,Trabajo!$A:$A,Trab_Sectores_productivos!$A46),2)</f>
        <v>40.17</v>
      </c>
      <c r="AQ46" s="340">
        <f>ROUND(SUMIFS(Trabajo!$R:$R,Trabajo!$E:$E,Trab_Sectores_productivos!DN$1,Trabajo!$C:$C,Trab_Sectores_productivos!$C46,Trabajo!$A:$A,Trab_Sectores_productivos!$A46),2)</f>
        <v>4.6900000000000004</v>
      </c>
      <c r="AR46" s="340">
        <f>ROUND(SUMIFS(Trabajo!$R:$R,Trabajo!$E:$E,Trab_Sectores_productivos!DO$1,Trabajo!$C:$C,Trab_Sectores_productivos!$C46,Trabajo!$A:$A,Trab_Sectores_productivos!$A46),2)</f>
        <v>5.18</v>
      </c>
      <c r="AS46" s="340">
        <f>ROUND(SUMIFS(Trabajo!$R:$R,Trabajo!$E:$E,Trab_Sectores_productivos!DP$1,Trabajo!$C:$C,Trab_Sectores_productivos!$C46,Trabajo!$A:$A,Trab_Sectores_productivos!$A46),2)</f>
        <v>5.93</v>
      </c>
      <c r="AT46" s="340">
        <f>ROUND(SUMIFS(Trabajo!$R:$R,Trabajo!$E:$E,Trab_Sectores_productivos!DQ$1,Trabajo!$C:$C,Trab_Sectores_productivos!$C46,Trabajo!$A:$A,Trab_Sectores_productivos!$A46),2)</f>
        <v>2.0299999999999998</v>
      </c>
      <c r="AU46" s="340">
        <f>ROUND(SUMIFS(Trabajo!$R:$R,Trabajo!$E:$E,Trab_Sectores_productivos!DR$1,Trabajo!$C:$C,Trab_Sectores_productivos!$C46,Trabajo!$A:$A,Trab_Sectores_productivos!$A46),2)</f>
        <v>4.6900000000000004</v>
      </c>
      <c r="AV46" s="340">
        <f>ROUND(SUMIFS(Trabajo!$R:$R,Trabajo!$E:$E,Trab_Sectores_productivos!DS$1,Trabajo!$C:$C,Trab_Sectores_productivos!$C46,Trabajo!$A:$A,Trab_Sectores_productivos!$A46),2)</f>
        <v>0.89</v>
      </c>
      <c r="AW46" s="340">
        <f>ROUND(SUMIFS(Trabajo!$R:$R,Trabajo!$E:$E,Trab_Sectores_productivos!DT$1,Trabajo!$C:$C,Trab_Sectores_productivos!$C46,Trabajo!$A:$A,Trab_Sectores_productivos!$A46),2)</f>
        <v>0.85</v>
      </c>
      <c r="AX46" s="341">
        <f>ROUND(SUMIFS(Trabajo!$S:$S,Trabajo!$E:$E,Trab_Sectores_productivos!DF$1,Trabajo!$C:$C,Trab_Sectores_productivos!$C46,Trabajo!$A:$A,Trab_Sectores_productivos!$A46),2)</f>
        <v>0.71</v>
      </c>
      <c r="AY46" s="341">
        <f>ROUND(SUMIFS(Trabajo!$S:$S,Trabajo!$E:$E,Trab_Sectores_productivos!DG$1,Trabajo!$C:$C,Trab_Sectores_productivos!$C46,Trabajo!$A:$A,Trab_Sectores_productivos!$A46),2)</f>
        <v>0.05</v>
      </c>
      <c r="AZ46" s="341">
        <f>ROUND(SUMIFS(Trabajo!$S:$S,Trabajo!$E:$E,Trab_Sectores_productivos!DH$1,Trabajo!$C:$C,Trab_Sectores_productivos!$C46,Trabajo!$A:$A,Trab_Sectores_productivos!$A46),2)</f>
        <v>0.15</v>
      </c>
      <c r="BA46" s="341">
        <f>ROUND(SUMIFS(Trabajo!$S:$S,Trabajo!$E:$E,Trab_Sectores_productivos!DI$1,Trabajo!$C:$C,Trab_Sectores_productivos!$C46,Trabajo!$A:$A,Trab_Sectores_productivos!$A46),2)</f>
        <v>0.19</v>
      </c>
      <c r="BB46" s="341">
        <f>ROUND(SUMIFS(Trabajo!$S:$S,Trabajo!$E:$E,Trab_Sectores_productivos!DJ$1,Trabajo!$C:$C,Trab_Sectores_productivos!$C46,Trabajo!$A:$A,Trab_Sectores_productivos!$A46),2)</f>
        <v>7.0000000000000007E-2</v>
      </c>
      <c r="BC46" s="341">
        <f>ROUND(SUMIFS(Trabajo!$S:$S,Trabajo!$E:$E,Trab_Sectores_productivos!DK$1,Trabajo!$C:$C,Trab_Sectores_productivos!$C46,Trabajo!$A:$A,Trab_Sectores_productivos!$A46),2)</f>
        <v>0.28000000000000003</v>
      </c>
      <c r="BD46" s="341">
        <f>ROUND(SUMIFS(Trabajo!$S:$S,Trabajo!$E:$E,Trab_Sectores_productivos!DL$1,Trabajo!$C:$C,Trab_Sectores_productivos!$C46,Trabajo!$A:$A,Trab_Sectores_productivos!$A46),2)</f>
        <v>0.64</v>
      </c>
      <c r="BE46" s="341">
        <f>ROUND(SUMIFS(Trabajo!$S:$S,Trabajo!$E:$E,Trab_Sectores_productivos!DM$1,Trabajo!$C:$C,Trab_Sectores_productivos!$C46,Trabajo!$A:$A,Trab_Sectores_productivos!$A46),2)</f>
        <v>2.62</v>
      </c>
      <c r="BF46" s="341">
        <f>ROUND(SUMIFS(Trabajo!$S:$S,Trabajo!$E:$E,Trab_Sectores_productivos!DN$1,Trabajo!$C:$C,Trab_Sectores_productivos!$C46,Trabajo!$A:$A,Trab_Sectores_productivos!$A46),2)</f>
        <v>0.31</v>
      </c>
      <c r="BG46" s="341">
        <f>ROUND(SUMIFS(Trabajo!$S:$S,Trabajo!$E:$E,Trab_Sectores_productivos!DO$1,Trabajo!$C:$C,Trab_Sectores_productivos!$C46,Trabajo!$A:$A,Trab_Sectores_productivos!$A46),2)</f>
        <v>0.34</v>
      </c>
      <c r="BH46" s="341">
        <f>ROUND(SUMIFS(Trabajo!$S:$S,Trabajo!$E:$E,Trab_Sectores_productivos!DP$1,Trabajo!$C:$C,Trab_Sectores_productivos!$C46,Trabajo!$A:$A,Trab_Sectores_productivos!$A46),2)</f>
        <v>0.39</v>
      </c>
      <c r="BI46" s="341">
        <f>ROUND(SUMIFS(Trabajo!$S:$S,Trabajo!$E:$E,Trab_Sectores_productivos!DQ$1,Trabajo!$C:$C,Trab_Sectores_productivos!$C46,Trabajo!$A:$A,Trab_Sectores_productivos!$A46),2)</f>
        <v>0.13</v>
      </c>
      <c r="BJ46" s="341">
        <f>ROUND(SUMIFS(Trabajo!$S:$S,Trabajo!$E:$E,Trab_Sectores_productivos!DR$1,Trabajo!$C:$C,Trab_Sectores_productivos!$C46,Trabajo!$A:$A,Trab_Sectores_productivos!$A46),2)</f>
        <v>0.31</v>
      </c>
      <c r="BK46" s="341">
        <f>ROUND(SUMIFS(Trabajo!$S:$S,Trabajo!$E:$E,Trab_Sectores_productivos!DS$1,Trabajo!$C:$C,Trab_Sectores_productivos!$C46,Trabajo!$A:$A,Trab_Sectores_productivos!$A46),2)</f>
        <v>0.06</v>
      </c>
      <c r="BL46" s="341">
        <f>ROUND(SUMIFS(Trabajo!$S:$S,Trabajo!$E:$E,Trab_Sectores_productivos!DT$1,Trabajo!$C:$C,Trab_Sectores_productivos!$C46,Trabajo!$A:$A,Trab_Sectores_productivos!$A46),2)</f>
        <v>0.06</v>
      </c>
      <c r="BM46" s="340">
        <f>ROUND(SUMIFS(Trabajo!$T:$T,Trabajo!$E:$E,Trab_Sectores_productivos!DF$1,Trabajo!$C:$C,Trab_Sectores_productivos!$C46,Trabajo!$A:$A,Trab_Sectores_productivos!$A46),2)</f>
        <v>0.27</v>
      </c>
      <c r="BN46" s="340">
        <f>ROUND(SUMIFS(Trabajo!$T:$T,Trabajo!$E:$E,Trab_Sectores_productivos!DG$1,Trabajo!$C:$C,Trab_Sectores_productivos!$C46,Trabajo!$A:$A,Trab_Sectores_productivos!$A46),2)</f>
        <v>0.02</v>
      </c>
      <c r="BO46" s="340">
        <f>ROUND(SUMIFS(Trabajo!$T:$T,Trabajo!$E:$E,Trab_Sectores_productivos!DH$1,Trabajo!$C:$C,Trab_Sectores_productivos!$C46,Trabajo!$A:$A,Trab_Sectores_productivos!$A46),2)</f>
        <v>0.06</v>
      </c>
      <c r="BP46" s="340">
        <f>ROUND(SUMIFS(Trabajo!$T:$T,Trabajo!$E:$E,Trab_Sectores_productivos!DI$1,Trabajo!$C:$C,Trab_Sectores_productivos!$C46,Trabajo!$A:$A,Trab_Sectores_productivos!$A46),2)</f>
        <v>7.0000000000000007E-2</v>
      </c>
      <c r="BQ46" s="340">
        <f>ROUND(SUMIFS(Trabajo!$T:$T,Trabajo!$E:$E,Trab_Sectores_productivos!DJ$1,Trabajo!$C:$C,Trab_Sectores_productivos!$C46,Trabajo!$A:$A,Trab_Sectores_productivos!$A46),2)</f>
        <v>0.03</v>
      </c>
      <c r="BR46" s="340">
        <f>ROUND(SUMIFS(Trabajo!$T:$T,Trabajo!$E:$E,Trab_Sectores_productivos!DK$1,Trabajo!$C:$C,Trab_Sectores_productivos!$C46,Trabajo!$A:$A,Trab_Sectores_productivos!$A46),2)</f>
        <v>0.11</v>
      </c>
      <c r="BS46" s="340">
        <f>ROUND(SUMIFS(Trabajo!$T:$T,Trabajo!$E:$E,Trab_Sectores_productivos!DL$1,Trabajo!$C:$C,Trab_Sectores_productivos!$C46,Trabajo!$A:$A,Trab_Sectores_productivos!$A46),2)</f>
        <v>0.24</v>
      </c>
      <c r="BT46" s="340">
        <f>ROUND(SUMIFS(Trabajo!$T:$T,Trabajo!$E:$E,Trab_Sectores_productivos!DM$1,Trabajo!$C:$C,Trab_Sectores_productivos!$C46,Trabajo!$A:$A,Trab_Sectores_productivos!$A46),2)</f>
        <v>1</v>
      </c>
      <c r="BU46" s="340">
        <f>ROUND(SUMIFS(Trabajo!$T:$T,Trabajo!$E:$E,Trab_Sectores_productivos!DN$1,Trabajo!$C:$C,Trab_Sectores_productivos!$C46,Trabajo!$A:$A,Trab_Sectores_productivos!$A46),2)</f>
        <v>0.12</v>
      </c>
      <c r="BV46" s="340">
        <f>ROUND(SUMIFS(Trabajo!$T:$T,Trabajo!$E:$E,Trab_Sectores_productivos!DO$1,Trabajo!$C:$C,Trab_Sectores_productivos!$C46,Trabajo!$A:$A,Trab_Sectores_productivos!$A46),2)</f>
        <v>0.13</v>
      </c>
      <c r="BW46" s="340">
        <f>ROUND(SUMIFS(Trabajo!$T:$T,Trabajo!$E:$E,Trab_Sectores_productivos!DP$1,Trabajo!$C:$C,Trab_Sectores_productivos!$C46,Trabajo!$A:$A,Trab_Sectores_productivos!$A46),2)</f>
        <v>0.15</v>
      </c>
      <c r="BX46" s="340">
        <f>ROUND(SUMIFS(Trabajo!$T:$T,Trabajo!$E:$E,Trab_Sectores_productivos!DQ$1,Trabajo!$C:$C,Trab_Sectores_productivos!$C46,Trabajo!$A:$A,Trab_Sectores_productivos!$A46),2)</f>
        <v>0.05</v>
      </c>
      <c r="BY46" s="340">
        <f>ROUND(SUMIFS(Trabajo!$T:$T,Trabajo!$E:$E,Trab_Sectores_productivos!DR$1,Trabajo!$C:$C,Trab_Sectores_productivos!$C46,Trabajo!$A:$A,Trab_Sectores_productivos!$A46),2)</f>
        <v>0.12</v>
      </c>
      <c r="BZ46" s="340">
        <f>ROUND(SUMIFS(Trabajo!$T:$T,Trabajo!$E:$E,Trab_Sectores_productivos!DS$1,Trabajo!$C:$C,Trab_Sectores_productivos!$C46,Trabajo!$A:$A,Trab_Sectores_productivos!$A46),2)</f>
        <v>0.02</v>
      </c>
      <c r="CA46" s="340">
        <f>ROUND(SUMIFS(Trabajo!$T:$T,Trabajo!$E:$E,Trab_Sectores_productivos!DT$1,Trabajo!$C:$C,Trab_Sectores_productivos!$C46,Trabajo!$A:$A,Trab_Sectores_productivos!$A46),2)</f>
        <v>0.02</v>
      </c>
      <c r="CB46" s="341">
        <f>ROUND(SUMIFS(Trabajo!$U:$U,Trabajo!$E:$E,Trab_Sectores_productivos!DF$1,Trabajo!$C:$C,Trab_Sectores_productivos!$C46,Trabajo!$A:$A,Trab_Sectores_productivos!$A46),2)</f>
        <v>24.31</v>
      </c>
      <c r="CC46" s="341">
        <f>ROUND(SUMIFS(Trabajo!$U:$U,Trabajo!$E:$E,Trab_Sectores_productivos!DG$1,Trabajo!$C:$C,Trab_Sectores_productivos!$C46,Trabajo!$A:$A,Trab_Sectores_productivos!$A46),2)</f>
        <v>1.69</v>
      </c>
      <c r="CD46" s="341">
        <f>ROUND(SUMIFS(Trabajo!$U:$U,Trabajo!$E:$E,Trab_Sectores_productivos!DH$1,Trabajo!$C:$C,Trab_Sectores_productivos!$C46,Trabajo!$A:$A,Trab_Sectores_productivos!$A46),2)</f>
        <v>5.0199999999999996</v>
      </c>
      <c r="CE46" s="341">
        <f>ROUND(SUMIFS(Trabajo!$U:$U,Trabajo!$E:$E,Trab_Sectores_productivos!DI$1,Trabajo!$C:$C,Trab_Sectores_productivos!$C46,Trabajo!$A:$A,Trab_Sectores_productivos!$A46),2)</f>
        <v>6.4</v>
      </c>
      <c r="CF46" s="341">
        <f>ROUND(SUMIFS(Trabajo!$U:$U,Trabajo!$E:$E,Trab_Sectores_productivos!DJ$1,Trabajo!$C:$C,Trab_Sectores_productivos!$C46,Trabajo!$A:$A,Trab_Sectores_productivos!$A46),2)</f>
        <v>2.5</v>
      </c>
      <c r="CG46" s="341">
        <f>ROUND(SUMIFS(Trabajo!$U:$U,Trabajo!$E:$E,Trab_Sectores_productivos!DK$1,Trabajo!$C:$C,Trab_Sectores_productivos!$C46,Trabajo!$A:$A,Trab_Sectores_productivos!$A46),2)</f>
        <v>9.66</v>
      </c>
      <c r="CH46" s="341">
        <f>ROUND(SUMIFS(Trabajo!$U:$U,Trabajo!$E:$E,Trab_Sectores_productivos!DL$1,Trabajo!$C:$C,Trab_Sectores_productivos!$C46,Trabajo!$A:$A,Trab_Sectores_productivos!$A46),2)</f>
        <v>21.73</v>
      </c>
      <c r="CI46" s="341">
        <f>ROUND(SUMIFS(Trabajo!$U:$U,Trabajo!$E:$E,Trab_Sectores_productivos!DM$1,Trabajo!$C:$C,Trab_Sectores_productivos!$C46,Trabajo!$A:$A,Trab_Sectores_productivos!$A46),2)</f>
        <v>89.51</v>
      </c>
      <c r="CJ46" s="341">
        <f>ROUND(SUMIFS(Trabajo!$U:$U,Trabajo!$E:$E,Trab_Sectores_productivos!DN$1,Trabajo!$C:$C,Trab_Sectores_productivos!$C46,Trabajo!$A:$A,Trab_Sectores_productivos!$A46),2)</f>
        <v>10.45</v>
      </c>
      <c r="CK46" s="341">
        <f>ROUND(SUMIFS(Trabajo!$U:$U,Trabajo!$E:$E,Trab_Sectores_productivos!DO$1,Trabajo!$C:$C,Trab_Sectores_productivos!$C46,Trabajo!$A:$A,Trab_Sectores_productivos!$A46),2)</f>
        <v>11.53</v>
      </c>
      <c r="CL46" s="341">
        <f>ROUND(SUMIFS(Trabajo!$U:$U,Trabajo!$E:$E,Trab_Sectores_productivos!DP$1,Trabajo!$C:$C,Trab_Sectores_productivos!$C46,Trabajo!$A:$A,Trab_Sectores_productivos!$A46),2)</f>
        <v>13.22</v>
      </c>
      <c r="CM46" s="341">
        <f>ROUND(SUMIFS(Trabajo!$U:$U,Trabajo!$E:$E,Trab_Sectores_productivos!DQ$1,Trabajo!$C:$C,Trab_Sectores_productivos!$C46,Trabajo!$A:$A,Trab_Sectores_productivos!$A46),2)</f>
        <v>4.5199999999999996</v>
      </c>
      <c r="CN46" s="341">
        <f>ROUND(SUMIFS(Trabajo!$U:$U,Trabajo!$E:$E,Trab_Sectores_productivos!DR$1,Trabajo!$C:$C,Trab_Sectores_productivos!$C46,Trabajo!$A:$A,Trab_Sectores_productivos!$A46),2)</f>
        <v>10.44</v>
      </c>
      <c r="CO46" s="341">
        <f>ROUND(SUMIFS(Trabajo!$U:$U,Trabajo!$E:$E,Trab_Sectores_productivos!DS$1,Trabajo!$C:$C,Trab_Sectores_productivos!$C46,Trabajo!$A:$A,Trab_Sectores_productivos!$A46),2)</f>
        <v>1.97</v>
      </c>
      <c r="CP46" s="341">
        <f>ROUND(SUMIFS(Trabajo!$U:$U,Trabajo!$E:$E,Trab_Sectores_productivos!DT$1,Trabajo!$C:$C,Trab_Sectores_productivos!$C46,Trabajo!$A:$A,Trab_Sectores_productivos!$A46),2)</f>
        <v>1.89</v>
      </c>
      <c r="CQ46" s="340">
        <f>ROUND(SUMIFS(Trabajo!$V:$V,Trabajo!$E:$E,Trab_Sectores_productivos!DF$1,Trabajo!$C:$C,Trab_Sectores_productivos!$C46,Trabajo!$A:$A,Trab_Sectores_productivos!$A46),2)</f>
        <v>2.29</v>
      </c>
      <c r="CR46" s="340">
        <f>ROUND(SUMIFS(Trabajo!$V:$V,Trabajo!$E:$E,Trab_Sectores_productivos!DG$1,Trabajo!$C:$C,Trab_Sectores_productivos!$C46,Trabajo!$A:$A,Trab_Sectores_productivos!$A46),2)</f>
        <v>0.16</v>
      </c>
      <c r="CS46" s="340">
        <f>ROUND(SUMIFS(Trabajo!$V:$V,Trabajo!$E:$E,Trab_Sectores_productivos!DH$1,Trabajo!$C:$C,Trab_Sectores_productivos!$C46,Trabajo!$A:$A,Trab_Sectores_productivos!$A46),2)</f>
        <v>0.47</v>
      </c>
      <c r="CT46" s="340">
        <f>ROUND(SUMIFS(Trabajo!$V:$V,Trabajo!$E:$E,Trab_Sectores_productivos!DI$1,Trabajo!$C:$C,Trab_Sectores_productivos!$C46,Trabajo!$A:$A,Trab_Sectores_productivos!$A46),2)</f>
        <v>0.6</v>
      </c>
      <c r="CU46" s="340">
        <f>ROUND(SUMIFS(Trabajo!$V:$V,Trabajo!$E:$E,Trab_Sectores_productivos!DJ$1,Trabajo!$C:$C,Trab_Sectores_productivos!$C46,Trabajo!$A:$A,Trab_Sectores_productivos!$A46),2)</f>
        <v>0.24</v>
      </c>
      <c r="CV46" s="340">
        <f>ROUND(SUMIFS(Trabajo!$V:$V,Trabajo!$E:$E,Trab_Sectores_productivos!DK$1,Trabajo!$C:$C,Trab_Sectores_productivos!$C46,Trabajo!$A:$A,Trab_Sectores_productivos!$A46),2)</f>
        <v>0.91</v>
      </c>
      <c r="CW46" s="340">
        <f>ROUND(SUMIFS(Trabajo!$V:$V,Trabajo!$E:$E,Trab_Sectores_productivos!DL$1,Trabajo!$C:$C,Trab_Sectores_productivos!$C46,Trabajo!$A:$A,Trab_Sectores_productivos!$A46),2)</f>
        <v>2.04</v>
      </c>
      <c r="CX46" s="340">
        <f>ROUND(SUMIFS(Trabajo!$V:$V,Trabajo!$E:$E,Trab_Sectores_productivos!DM$1,Trabajo!$C:$C,Trab_Sectores_productivos!$C46,Trabajo!$A:$A,Trab_Sectores_productivos!$A46),2)</f>
        <v>8.42</v>
      </c>
      <c r="CY46" s="340">
        <f>ROUND(SUMIFS(Trabajo!$V:$V,Trabajo!$E:$E,Trab_Sectores_productivos!DN$1,Trabajo!$C:$C,Trab_Sectores_productivos!$C46,Trabajo!$A:$A,Trab_Sectores_productivos!$A46),2)</f>
        <v>0.98</v>
      </c>
      <c r="CZ46" s="340">
        <f>ROUND(SUMIFS(Trabajo!$V:$V,Trabajo!$E:$E,Trab_Sectores_productivos!DO$1,Trabajo!$C:$C,Trab_Sectores_productivos!$C46,Trabajo!$A:$A,Trab_Sectores_productivos!$A46),2)</f>
        <v>1.0900000000000001</v>
      </c>
      <c r="DA46" s="340">
        <f>ROUND(SUMIFS(Trabajo!$V:$V,Trabajo!$E:$E,Trab_Sectores_productivos!DP$1,Trabajo!$C:$C,Trab_Sectores_productivos!$C46,Trabajo!$A:$A,Trab_Sectores_productivos!$A46),2)</f>
        <v>1.24</v>
      </c>
      <c r="DB46" s="340">
        <f>ROUND(SUMIFS(Trabajo!$V:$V,Trabajo!$E:$E,Trab_Sectores_productivos!DQ$1,Trabajo!$C:$C,Trab_Sectores_productivos!$C46,Trabajo!$A:$A,Trab_Sectores_productivos!$A46),2)</f>
        <v>0.43</v>
      </c>
      <c r="DC46" s="340">
        <f>ROUND(SUMIFS(Trabajo!$V:$V,Trabajo!$E:$E,Trab_Sectores_productivos!DR$1,Trabajo!$C:$C,Trab_Sectores_productivos!$C46,Trabajo!$A:$A,Trab_Sectores_productivos!$A46),2)</f>
        <v>0.98</v>
      </c>
      <c r="DD46" s="340">
        <f>ROUND(SUMIFS(Trabajo!$V:$V,Trabajo!$E:$E,Trab_Sectores_productivos!DS$1,Trabajo!$C:$C,Trab_Sectores_productivos!$C46,Trabajo!$A:$A,Trab_Sectores_productivos!$A46),2)</f>
        <v>0.19</v>
      </c>
      <c r="DE46" s="340">
        <f>ROUND(SUMIFS(Trabajo!$V:$V,Trabajo!$E:$E,Trab_Sectores_productivos!DT$1,Trabajo!$C:$C,Trab_Sectores_productivos!$C46,Trabajo!$A:$A,Trab_Sectores_productivos!$A46),2)</f>
        <v>0.18</v>
      </c>
    </row>
    <row r="47" spans="1:109">
      <c r="A47" s="137">
        <v>2016</v>
      </c>
      <c r="B47" s="137">
        <v>10</v>
      </c>
      <c r="C47" s="137" t="s">
        <v>128</v>
      </c>
      <c r="D47" s="137">
        <f>ROUND(SUMIFS(Trabajo!$W:$W,Trabajo!$E:$E,Trab_Sectores_productivos!DF$1,Trabajo!$C:$C,Trab_Sectores_productivos!$C47,Trabajo!$A:$A,Trab_Sectores_productivos!$A47),2)</f>
        <v>76.77</v>
      </c>
      <c r="E47" s="340">
        <f>ROUND(SUMIFS(Trabajo!$P:$P,Trabajo!$E:$E,Trab_Sectores_productivos!DF$1,Trabajo!$C:$C,Trab_Sectores_productivos!$C47,Trabajo!$A:$A,Trab_Sectores_productivos!$A47),2)</f>
        <v>27.36</v>
      </c>
      <c r="F47" s="340">
        <f>ROUND(SUMIFS(Trabajo!$P:$P,Trabajo!$E:$E,Trab_Sectores_productivos!DG$1,Trabajo!$C:$C,Trab_Sectores_productivos!$C47,Trabajo!$A:$A,Trab_Sectores_productivos!$A47),2)</f>
        <v>1.78</v>
      </c>
      <c r="G47" s="340">
        <f>ROUND(SUMIFS(Trabajo!$P:$P,Trabajo!$E:$E,Trab_Sectores_productivos!DH$1,Trabajo!$C:$C,Trab_Sectores_productivos!$C47,Trabajo!$A:$A,Trab_Sectores_productivos!$A47),2)</f>
        <v>5.63</v>
      </c>
      <c r="H47" s="340">
        <f>ROUND(SUMIFS(Trabajo!$P:$P,Trabajo!$E:$E,Trab_Sectores_productivos!DI$1,Trabajo!$C:$C,Trab_Sectores_productivos!$C47,Trabajo!$A:$A,Trab_Sectores_productivos!$A47),2)</f>
        <v>8.3699999999999992</v>
      </c>
      <c r="I47" s="340">
        <f>ROUND(SUMIFS(Trabajo!$P:$P,Trabajo!$E:$E,Trab_Sectores_productivos!DJ$1,Trabajo!$C:$C,Trab_Sectores_productivos!$C47,Trabajo!$A:$A,Trab_Sectores_productivos!$A47),2)</f>
        <v>3.11</v>
      </c>
      <c r="J47" s="340">
        <f>ROUND(SUMIFS(Trabajo!$P:$P,Trabajo!$E:$E,Trab_Sectores_productivos!DK$1,Trabajo!$C:$C,Trab_Sectores_productivos!$C47,Trabajo!$A:$A,Trab_Sectores_productivos!$A47),2)</f>
        <v>10.7</v>
      </c>
      <c r="K47" s="340">
        <f>ROUND(SUMIFS(Trabajo!$P:$P,Trabajo!$E:$E,Trab_Sectores_productivos!DL$1,Trabajo!$C:$C,Trab_Sectores_productivos!$C47,Trabajo!$A:$A,Trab_Sectores_productivos!$A47),2)</f>
        <v>23.62</v>
      </c>
      <c r="L47" s="340">
        <f>ROUND(SUMIFS(Trabajo!$P:$P,Trabajo!$E:$E,Trab_Sectores_productivos!DM$1,Trabajo!$C:$C,Trab_Sectores_productivos!$C47,Trabajo!$A:$A,Trab_Sectores_productivos!$A47),2)</f>
        <v>99.07</v>
      </c>
      <c r="M47" s="340">
        <f>ROUND(SUMIFS(Trabajo!$P:$P,Trabajo!$E:$E,Trab_Sectores_productivos!DN$1,Trabajo!$C:$C,Trab_Sectores_productivos!$C47,Trabajo!$A:$A,Trab_Sectores_productivos!$A47),2)</f>
        <v>11.87</v>
      </c>
      <c r="N47" s="340">
        <f>ROUND(SUMIFS(Trabajo!$P:$P,Trabajo!$E:$E,Trab_Sectores_productivos!DO$1,Trabajo!$C:$C,Trab_Sectores_productivos!$C47,Trabajo!$A:$A,Trab_Sectores_productivos!$A47),2)</f>
        <v>13.42</v>
      </c>
      <c r="O47" s="340">
        <f>ROUND(SUMIFS(Trabajo!$P:$P,Trabajo!$E:$E,Trab_Sectores_productivos!DP$1,Trabajo!$C:$C,Trab_Sectores_productivos!$C47,Trabajo!$A:$A,Trab_Sectores_productivos!$A47),2)</f>
        <v>15.87</v>
      </c>
      <c r="P47" s="340">
        <f>ROUND(SUMIFS(Trabajo!$P:$P,Trabajo!$E:$E,Trab_Sectores_productivos!DQ$1,Trabajo!$C:$C,Trab_Sectores_productivos!$C47,Trabajo!$A:$A,Trab_Sectores_productivos!$A47),2)</f>
        <v>5.55</v>
      </c>
      <c r="Q47" s="340">
        <f>ROUND(SUMIFS(Trabajo!$P:$P,Trabajo!$E:$E,Trab_Sectores_productivos!DR$1,Trabajo!$C:$C,Trab_Sectores_productivos!$C47,Trabajo!$A:$A,Trab_Sectores_productivos!$A47),2)</f>
        <v>12.54</v>
      </c>
      <c r="R47" s="340">
        <f>ROUND(SUMIFS(Trabajo!$P:$P,Trabajo!$E:$E,Trab_Sectores_productivos!DS$1,Trabajo!$C:$C,Trab_Sectores_productivos!$C47,Trabajo!$A:$A,Trab_Sectores_productivos!$A47),2)</f>
        <v>2.2000000000000002</v>
      </c>
      <c r="S47" s="340">
        <f>ROUND(SUMIFS(Trabajo!$P:$P,Trabajo!$E:$E,Trab_Sectores_productivos!DT$1,Trabajo!$C:$C,Trab_Sectores_productivos!$C47,Trabajo!$A:$A,Trab_Sectores_productivos!$A47),2)</f>
        <v>2.36</v>
      </c>
      <c r="T47" s="341">
        <f>ROUND(SUMIFS(Trabajo!$Q:$Q,Trabajo!$E:$E,Trab_Sectores_productivos!DF$1,Trabajo!$C:$C,Trab_Sectores_productivos!$C47,Trabajo!$A:$A,Trab_Sectores_productivos!$A47),2)</f>
        <v>12.59</v>
      </c>
      <c r="U47" s="341">
        <f>ROUND(SUMIFS(Trabajo!$Q:$Q,Trabajo!$E:$E,Trab_Sectores_productivos!DG$1,Trabajo!$C:$C,Trab_Sectores_productivos!$C47,Trabajo!$A:$A,Trab_Sectores_productivos!$A47),2)</f>
        <v>0.82</v>
      </c>
      <c r="V47" s="341">
        <f>ROUND(SUMIFS(Trabajo!$Q:$Q,Trabajo!$E:$E,Trab_Sectores_productivos!DH$1,Trabajo!$C:$C,Trab_Sectores_productivos!$C47,Trabajo!$A:$A,Trab_Sectores_productivos!$A47),2)</f>
        <v>2.59</v>
      </c>
      <c r="W47" s="341">
        <f>ROUND(SUMIFS(Trabajo!$Q:$Q,Trabajo!$E:$E,Trab_Sectores_productivos!DI$1,Trabajo!$C:$C,Trab_Sectores_productivos!$C47,Trabajo!$A:$A,Trab_Sectores_productivos!$A47),2)</f>
        <v>3.85</v>
      </c>
      <c r="X47" s="341">
        <f>ROUND(SUMIFS(Trabajo!$Q:$Q,Trabajo!$E:$E,Trab_Sectores_productivos!DJ$1,Trabajo!$C:$C,Trab_Sectores_productivos!$C47,Trabajo!$A:$A,Trab_Sectores_productivos!$A47),2)</f>
        <v>1.43</v>
      </c>
      <c r="Y47" s="341">
        <f>ROUND(SUMIFS(Trabajo!$Q:$Q,Trabajo!$E:$E,Trab_Sectores_productivos!DK$1,Trabajo!$C:$C,Trab_Sectores_productivos!$C47,Trabajo!$A:$A,Trab_Sectores_productivos!$A47),2)</f>
        <v>4.92</v>
      </c>
      <c r="Z47" s="341">
        <f>ROUND(SUMIFS(Trabajo!$Q:$Q,Trabajo!$E:$E,Trab_Sectores_productivos!DL$1,Trabajo!$C:$C,Trab_Sectores_productivos!$C47,Trabajo!$A:$A,Trab_Sectores_productivos!$A47),2)</f>
        <v>10.87</v>
      </c>
      <c r="AA47" s="341">
        <f>ROUND(SUMIFS(Trabajo!$Q:$Q,Trabajo!$E:$E,Trab_Sectores_productivos!DM$1,Trabajo!$C:$C,Trab_Sectores_productivos!$C47,Trabajo!$A:$A,Trab_Sectores_productivos!$A47),2)</f>
        <v>45.59</v>
      </c>
      <c r="AB47" s="341">
        <f>ROUND(SUMIFS(Trabajo!$Q:$Q,Trabajo!$E:$E,Trab_Sectores_productivos!DN$1,Trabajo!$C:$C,Trab_Sectores_productivos!$C47,Trabajo!$A:$A,Trab_Sectores_productivos!$A47),2)</f>
        <v>5.46</v>
      </c>
      <c r="AC47" s="341">
        <f>ROUND(SUMIFS(Trabajo!$Q:$Q,Trabajo!$E:$E,Trab_Sectores_productivos!DO$1,Trabajo!$C:$C,Trab_Sectores_productivos!$C47,Trabajo!$A:$A,Trab_Sectores_productivos!$A47),2)</f>
        <v>6.18</v>
      </c>
      <c r="AD47" s="341">
        <f>ROUND(SUMIFS(Trabajo!$Q:$Q,Trabajo!$E:$E,Trab_Sectores_productivos!DP$1,Trabajo!$C:$C,Trab_Sectores_productivos!$C47,Trabajo!$A:$A,Trab_Sectores_productivos!$A47),2)</f>
        <v>7.3</v>
      </c>
      <c r="AE47" s="341">
        <f>ROUND(SUMIFS(Trabajo!$Q:$Q,Trabajo!$E:$E,Trab_Sectores_productivos!DQ$1,Trabajo!$C:$C,Trab_Sectores_productivos!$C47,Trabajo!$A:$A,Trab_Sectores_productivos!$A47),2)</f>
        <v>2.56</v>
      </c>
      <c r="AF47" s="341">
        <f>ROUND(SUMIFS(Trabajo!$Q:$Q,Trabajo!$E:$E,Trab_Sectores_productivos!DR$1,Trabajo!$C:$C,Trab_Sectores_productivos!$C47,Trabajo!$A:$A,Trab_Sectores_productivos!$A47),2)</f>
        <v>5.77</v>
      </c>
      <c r="AG47" s="341">
        <f>ROUND(SUMIFS(Trabajo!$Q:$Q,Trabajo!$E:$E,Trab_Sectores_productivos!DS$1,Trabajo!$C:$C,Trab_Sectores_productivos!$C47,Trabajo!$A:$A,Trab_Sectores_productivos!$A47),2)</f>
        <v>1.01</v>
      </c>
      <c r="AH47" s="341">
        <f>ROUND(SUMIFS(Trabajo!$Q:$Q,Trabajo!$E:$E,Trab_Sectores_productivos!DT$1,Trabajo!$C:$C,Trab_Sectores_productivos!$C47,Trabajo!$A:$A,Trab_Sectores_productivos!$A47),2)</f>
        <v>1.0900000000000001</v>
      </c>
      <c r="AI47" s="340">
        <f>ROUND(SUMIFS(Trabajo!$R:$R,Trabajo!$E:$E,Trab_Sectores_productivos!DF$1,Trabajo!$C:$C,Trab_Sectores_productivos!$C47,Trabajo!$A:$A,Trab_Sectores_productivos!$A47),2)</f>
        <v>10.44</v>
      </c>
      <c r="AJ47" s="340">
        <f>ROUND(SUMIFS(Trabajo!$R:$R,Trabajo!$E:$E,Trab_Sectores_productivos!DG$1,Trabajo!$C:$C,Trab_Sectores_productivos!$C47,Trabajo!$A:$A,Trab_Sectores_productivos!$A47),2)</f>
        <v>0.68</v>
      </c>
      <c r="AK47" s="340">
        <f>ROUND(SUMIFS(Trabajo!$R:$R,Trabajo!$E:$E,Trab_Sectores_productivos!DH$1,Trabajo!$C:$C,Trab_Sectores_productivos!$C47,Trabajo!$A:$A,Trab_Sectores_productivos!$A47),2)</f>
        <v>2.15</v>
      </c>
      <c r="AL47" s="340">
        <f>ROUND(SUMIFS(Trabajo!$R:$R,Trabajo!$E:$E,Trab_Sectores_productivos!DI$1,Trabajo!$C:$C,Trab_Sectores_productivos!$C47,Trabajo!$A:$A,Trab_Sectores_productivos!$A47),2)</f>
        <v>3.19</v>
      </c>
      <c r="AM47" s="340">
        <f>ROUND(SUMIFS(Trabajo!$R:$R,Trabajo!$E:$E,Trab_Sectores_productivos!DJ$1,Trabajo!$C:$C,Trab_Sectores_productivos!$C47,Trabajo!$A:$A,Trab_Sectores_productivos!$A47),2)</f>
        <v>1.19</v>
      </c>
      <c r="AN47" s="340">
        <f>ROUND(SUMIFS(Trabajo!$R:$R,Trabajo!$E:$E,Trab_Sectores_productivos!DK$1,Trabajo!$C:$C,Trab_Sectores_productivos!$C47,Trabajo!$A:$A,Trab_Sectores_productivos!$A47),2)</f>
        <v>4.08</v>
      </c>
      <c r="AO47" s="340">
        <f>ROUND(SUMIFS(Trabajo!$R:$R,Trabajo!$E:$E,Trab_Sectores_productivos!DL$1,Trabajo!$C:$C,Trab_Sectores_productivos!$C47,Trabajo!$A:$A,Trab_Sectores_productivos!$A47),2)</f>
        <v>9.01</v>
      </c>
      <c r="AP47" s="340">
        <f>ROUND(SUMIFS(Trabajo!$R:$R,Trabajo!$E:$E,Trab_Sectores_productivos!DM$1,Trabajo!$C:$C,Trab_Sectores_productivos!$C47,Trabajo!$A:$A,Trab_Sectores_productivos!$A47),2)</f>
        <v>37.799999999999997</v>
      </c>
      <c r="AQ47" s="340">
        <f>ROUND(SUMIFS(Trabajo!$R:$R,Trabajo!$E:$E,Trab_Sectores_productivos!DN$1,Trabajo!$C:$C,Trab_Sectores_productivos!$C47,Trabajo!$A:$A,Trab_Sectores_productivos!$A47),2)</f>
        <v>4.53</v>
      </c>
      <c r="AR47" s="340">
        <f>ROUND(SUMIFS(Trabajo!$R:$R,Trabajo!$E:$E,Trab_Sectores_productivos!DO$1,Trabajo!$C:$C,Trab_Sectores_productivos!$C47,Trabajo!$A:$A,Trab_Sectores_productivos!$A47),2)</f>
        <v>5.12</v>
      </c>
      <c r="AS47" s="340">
        <f>ROUND(SUMIFS(Trabajo!$R:$R,Trabajo!$E:$E,Trab_Sectores_productivos!DP$1,Trabajo!$C:$C,Trab_Sectores_productivos!$C47,Trabajo!$A:$A,Trab_Sectores_productivos!$A47),2)</f>
        <v>6.06</v>
      </c>
      <c r="AT47" s="340">
        <f>ROUND(SUMIFS(Trabajo!$R:$R,Trabajo!$E:$E,Trab_Sectores_productivos!DQ$1,Trabajo!$C:$C,Trab_Sectores_productivos!$C47,Trabajo!$A:$A,Trab_Sectores_productivos!$A47),2)</f>
        <v>2.12</v>
      </c>
      <c r="AU47" s="340">
        <f>ROUND(SUMIFS(Trabajo!$R:$R,Trabajo!$E:$E,Trab_Sectores_productivos!DR$1,Trabajo!$C:$C,Trab_Sectores_productivos!$C47,Trabajo!$A:$A,Trab_Sectores_productivos!$A47),2)</f>
        <v>4.78</v>
      </c>
      <c r="AV47" s="340">
        <f>ROUND(SUMIFS(Trabajo!$R:$R,Trabajo!$E:$E,Trab_Sectores_productivos!DS$1,Trabajo!$C:$C,Trab_Sectores_productivos!$C47,Trabajo!$A:$A,Trab_Sectores_productivos!$A47),2)</f>
        <v>0.84</v>
      </c>
      <c r="AW47" s="340">
        <f>ROUND(SUMIFS(Trabajo!$R:$R,Trabajo!$E:$E,Trab_Sectores_productivos!DT$1,Trabajo!$C:$C,Trab_Sectores_productivos!$C47,Trabajo!$A:$A,Trab_Sectores_productivos!$A47),2)</f>
        <v>0.9</v>
      </c>
      <c r="AX47" s="341">
        <f>ROUND(SUMIFS(Trabajo!$S:$S,Trabajo!$E:$E,Trab_Sectores_productivos!DF$1,Trabajo!$C:$C,Trab_Sectores_productivos!$C47,Trabajo!$A:$A,Trab_Sectores_productivos!$A47),2)</f>
        <v>0.68</v>
      </c>
      <c r="AY47" s="341">
        <f>ROUND(SUMIFS(Trabajo!$S:$S,Trabajo!$E:$E,Trab_Sectores_productivos!DG$1,Trabajo!$C:$C,Trab_Sectores_productivos!$C47,Trabajo!$A:$A,Trab_Sectores_productivos!$A47),2)</f>
        <v>0.04</v>
      </c>
      <c r="AZ47" s="341">
        <f>ROUND(SUMIFS(Trabajo!$S:$S,Trabajo!$E:$E,Trab_Sectores_productivos!DH$1,Trabajo!$C:$C,Trab_Sectores_productivos!$C47,Trabajo!$A:$A,Trab_Sectores_productivos!$A47),2)</f>
        <v>0.14000000000000001</v>
      </c>
      <c r="BA47" s="341">
        <f>ROUND(SUMIFS(Trabajo!$S:$S,Trabajo!$E:$E,Trab_Sectores_productivos!DI$1,Trabajo!$C:$C,Trab_Sectores_productivos!$C47,Trabajo!$A:$A,Trab_Sectores_productivos!$A47),2)</f>
        <v>0.21</v>
      </c>
      <c r="BB47" s="341">
        <f>ROUND(SUMIFS(Trabajo!$S:$S,Trabajo!$E:$E,Trab_Sectores_productivos!DJ$1,Trabajo!$C:$C,Trab_Sectores_productivos!$C47,Trabajo!$A:$A,Trab_Sectores_productivos!$A47),2)</f>
        <v>0.08</v>
      </c>
      <c r="BC47" s="341">
        <f>ROUND(SUMIFS(Trabajo!$S:$S,Trabajo!$E:$E,Trab_Sectores_productivos!DK$1,Trabajo!$C:$C,Trab_Sectores_productivos!$C47,Trabajo!$A:$A,Trab_Sectores_productivos!$A47),2)</f>
        <v>0.27</v>
      </c>
      <c r="BD47" s="341">
        <f>ROUND(SUMIFS(Trabajo!$S:$S,Trabajo!$E:$E,Trab_Sectores_productivos!DL$1,Trabajo!$C:$C,Trab_Sectores_productivos!$C47,Trabajo!$A:$A,Trab_Sectores_productivos!$A47),2)</f>
        <v>0.59</v>
      </c>
      <c r="BE47" s="341">
        <f>ROUND(SUMIFS(Trabajo!$S:$S,Trabajo!$E:$E,Trab_Sectores_productivos!DM$1,Trabajo!$C:$C,Trab_Sectores_productivos!$C47,Trabajo!$A:$A,Trab_Sectores_productivos!$A47),2)</f>
        <v>2.46</v>
      </c>
      <c r="BF47" s="341">
        <f>ROUND(SUMIFS(Trabajo!$S:$S,Trabajo!$E:$E,Trab_Sectores_productivos!DN$1,Trabajo!$C:$C,Trab_Sectores_productivos!$C47,Trabajo!$A:$A,Trab_Sectores_productivos!$A47),2)</f>
        <v>0.3</v>
      </c>
      <c r="BG47" s="341">
        <f>ROUND(SUMIFS(Trabajo!$S:$S,Trabajo!$E:$E,Trab_Sectores_productivos!DO$1,Trabajo!$C:$C,Trab_Sectores_productivos!$C47,Trabajo!$A:$A,Trab_Sectores_productivos!$A47),2)</f>
        <v>0.33</v>
      </c>
      <c r="BH47" s="341">
        <f>ROUND(SUMIFS(Trabajo!$S:$S,Trabajo!$E:$E,Trab_Sectores_productivos!DP$1,Trabajo!$C:$C,Trab_Sectores_productivos!$C47,Trabajo!$A:$A,Trab_Sectores_productivos!$A47),2)</f>
        <v>0.39</v>
      </c>
      <c r="BI47" s="341">
        <f>ROUND(SUMIFS(Trabajo!$S:$S,Trabajo!$E:$E,Trab_Sectores_productivos!DQ$1,Trabajo!$C:$C,Trab_Sectores_productivos!$C47,Trabajo!$A:$A,Trab_Sectores_productivos!$A47),2)</f>
        <v>0.14000000000000001</v>
      </c>
      <c r="BJ47" s="341">
        <f>ROUND(SUMIFS(Trabajo!$S:$S,Trabajo!$E:$E,Trab_Sectores_productivos!DR$1,Trabajo!$C:$C,Trab_Sectores_productivos!$C47,Trabajo!$A:$A,Trab_Sectores_productivos!$A47),2)</f>
        <v>0.31</v>
      </c>
      <c r="BK47" s="341">
        <f>ROUND(SUMIFS(Trabajo!$S:$S,Trabajo!$E:$E,Trab_Sectores_productivos!DS$1,Trabajo!$C:$C,Trab_Sectores_productivos!$C47,Trabajo!$A:$A,Trab_Sectores_productivos!$A47),2)</f>
        <v>0.05</v>
      </c>
      <c r="BL47" s="341">
        <f>ROUND(SUMIFS(Trabajo!$S:$S,Trabajo!$E:$E,Trab_Sectores_productivos!DT$1,Trabajo!$C:$C,Trab_Sectores_productivos!$C47,Trabajo!$A:$A,Trab_Sectores_productivos!$A47),2)</f>
        <v>0.06</v>
      </c>
      <c r="BM47" s="340">
        <f>ROUND(SUMIFS(Trabajo!$T:$T,Trabajo!$E:$E,Trab_Sectores_productivos!DF$1,Trabajo!$C:$C,Trab_Sectores_productivos!$C47,Trabajo!$A:$A,Trab_Sectores_productivos!$A47),2)</f>
        <v>0.26</v>
      </c>
      <c r="BN47" s="340">
        <f>ROUND(SUMIFS(Trabajo!$T:$T,Trabajo!$E:$E,Trab_Sectores_productivos!DG$1,Trabajo!$C:$C,Trab_Sectores_productivos!$C47,Trabajo!$A:$A,Trab_Sectores_productivos!$A47),2)</f>
        <v>0.02</v>
      </c>
      <c r="BO47" s="340">
        <f>ROUND(SUMIFS(Trabajo!$T:$T,Trabajo!$E:$E,Trab_Sectores_productivos!DH$1,Trabajo!$C:$C,Trab_Sectores_productivos!$C47,Trabajo!$A:$A,Trab_Sectores_productivos!$A47),2)</f>
        <v>0.05</v>
      </c>
      <c r="BP47" s="340">
        <f>ROUND(SUMIFS(Trabajo!$T:$T,Trabajo!$E:$E,Trab_Sectores_productivos!DI$1,Trabajo!$C:$C,Trab_Sectores_productivos!$C47,Trabajo!$A:$A,Trab_Sectores_productivos!$A47),2)</f>
        <v>0.08</v>
      </c>
      <c r="BQ47" s="340">
        <f>ROUND(SUMIFS(Trabajo!$T:$T,Trabajo!$E:$E,Trab_Sectores_productivos!DJ$1,Trabajo!$C:$C,Trab_Sectores_productivos!$C47,Trabajo!$A:$A,Trab_Sectores_productivos!$A47),2)</f>
        <v>0.03</v>
      </c>
      <c r="BR47" s="340">
        <f>ROUND(SUMIFS(Trabajo!$T:$T,Trabajo!$E:$E,Trab_Sectores_productivos!DK$1,Trabajo!$C:$C,Trab_Sectores_productivos!$C47,Trabajo!$A:$A,Trab_Sectores_productivos!$A47),2)</f>
        <v>0.1</v>
      </c>
      <c r="BS47" s="340">
        <f>ROUND(SUMIFS(Trabajo!$T:$T,Trabajo!$E:$E,Trab_Sectores_productivos!DL$1,Trabajo!$C:$C,Trab_Sectores_productivos!$C47,Trabajo!$A:$A,Trab_Sectores_productivos!$A47),2)</f>
        <v>0.22</v>
      </c>
      <c r="BT47" s="340">
        <f>ROUND(SUMIFS(Trabajo!$T:$T,Trabajo!$E:$E,Trab_Sectores_productivos!DM$1,Trabajo!$C:$C,Trab_Sectores_productivos!$C47,Trabajo!$A:$A,Trab_Sectores_productivos!$A47),2)</f>
        <v>0.94</v>
      </c>
      <c r="BU47" s="340">
        <f>ROUND(SUMIFS(Trabajo!$T:$T,Trabajo!$E:$E,Trab_Sectores_productivos!DN$1,Trabajo!$C:$C,Trab_Sectores_productivos!$C47,Trabajo!$A:$A,Trab_Sectores_productivos!$A47),2)</f>
        <v>0.11</v>
      </c>
      <c r="BV47" s="340">
        <f>ROUND(SUMIFS(Trabajo!$T:$T,Trabajo!$E:$E,Trab_Sectores_productivos!DO$1,Trabajo!$C:$C,Trab_Sectores_productivos!$C47,Trabajo!$A:$A,Trab_Sectores_productivos!$A47),2)</f>
        <v>0.13</v>
      </c>
      <c r="BW47" s="340">
        <f>ROUND(SUMIFS(Trabajo!$T:$T,Trabajo!$E:$E,Trab_Sectores_productivos!DP$1,Trabajo!$C:$C,Trab_Sectores_productivos!$C47,Trabajo!$A:$A,Trab_Sectores_productivos!$A47),2)</f>
        <v>0.15</v>
      </c>
      <c r="BX47" s="340">
        <f>ROUND(SUMIFS(Trabajo!$T:$T,Trabajo!$E:$E,Trab_Sectores_productivos!DQ$1,Trabajo!$C:$C,Trab_Sectores_productivos!$C47,Trabajo!$A:$A,Trab_Sectores_productivos!$A47),2)</f>
        <v>0.05</v>
      </c>
      <c r="BY47" s="340">
        <f>ROUND(SUMIFS(Trabajo!$T:$T,Trabajo!$E:$E,Trab_Sectores_productivos!DR$1,Trabajo!$C:$C,Trab_Sectores_productivos!$C47,Trabajo!$A:$A,Trab_Sectores_productivos!$A47),2)</f>
        <v>0.12</v>
      </c>
      <c r="BZ47" s="340">
        <f>ROUND(SUMIFS(Trabajo!$T:$T,Trabajo!$E:$E,Trab_Sectores_productivos!DS$1,Trabajo!$C:$C,Trab_Sectores_productivos!$C47,Trabajo!$A:$A,Trab_Sectores_productivos!$A47),2)</f>
        <v>0.02</v>
      </c>
      <c r="CA47" s="340">
        <f>ROUND(SUMIFS(Trabajo!$T:$T,Trabajo!$E:$E,Trab_Sectores_productivos!DT$1,Trabajo!$C:$C,Trab_Sectores_productivos!$C47,Trabajo!$A:$A,Trab_Sectores_productivos!$A47),2)</f>
        <v>0.02</v>
      </c>
      <c r="CB47" s="341">
        <f>ROUND(SUMIFS(Trabajo!$U:$U,Trabajo!$E:$E,Trab_Sectores_productivos!DF$1,Trabajo!$C:$C,Trab_Sectores_productivos!$C47,Trabajo!$A:$A,Trab_Sectores_productivos!$A47),2)</f>
        <v>23.26</v>
      </c>
      <c r="CC47" s="341">
        <f>ROUND(SUMIFS(Trabajo!$U:$U,Trabajo!$E:$E,Trab_Sectores_productivos!DG$1,Trabajo!$C:$C,Trab_Sectores_productivos!$C47,Trabajo!$A:$A,Trab_Sectores_productivos!$A47),2)</f>
        <v>1.52</v>
      </c>
      <c r="CD47" s="341">
        <f>ROUND(SUMIFS(Trabajo!$U:$U,Trabajo!$E:$E,Trab_Sectores_productivos!DH$1,Trabajo!$C:$C,Trab_Sectores_productivos!$C47,Trabajo!$A:$A,Trab_Sectores_productivos!$A47),2)</f>
        <v>4.79</v>
      </c>
      <c r="CE47" s="341">
        <f>ROUND(SUMIFS(Trabajo!$U:$U,Trabajo!$E:$E,Trab_Sectores_productivos!DI$1,Trabajo!$C:$C,Trab_Sectores_productivos!$C47,Trabajo!$A:$A,Trab_Sectores_productivos!$A47),2)</f>
        <v>7.12</v>
      </c>
      <c r="CF47" s="341">
        <f>ROUND(SUMIFS(Trabajo!$U:$U,Trabajo!$E:$E,Trab_Sectores_productivos!DJ$1,Trabajo!$C:$C,Trab_Sectores_productivos!$C47,Trabajo!$A:$A,Trab_Sectores_productivos!$A47),2)</f>
        <v>2.64</v>
      </c>
      <c r="CG47" s="341">
        <f>ROUND(SUMIFS(Trabajo!$U:$U,Trabajo!$E:$E,Trab_Sectores_productivos!DK$1,Trabajo!$C:$C,Trab_Sectores_productivos!$C47,Trabajo!$A:$A,Trab_Sectores_productivos!$A47),2)</f>
        <v>9.1</v>
      </c>
      <c r="CH47" s="341">
        <f>ROUND(SUMIFS(Trabajo!$U:$U,Trabajo!$E:$E,Trab_Sectores_productivos!DL$1,Trabajo!$C:$C,Trab_Sectores_productivos!$C47,Trabajo!$A:$A,Trab_Sectores_productivos!$A47),2)</f>
        <v>20.079999999999998</v>
      </c>
      <c r="CI47" s="341">
        <f>ROUND(SUMIFS(Trabajo!$U:$U,Trabajo!$E:$E,Trab_Sectores_productivos!DM$1,Trabajo!$C:$C,Trab_Sectores_productivos!$C47,Trabajo!$A:$A,Trab_Sectores_productivos!$A47),2)</f>
        <v>84.22</v>
      </c>
      <c r="CJ47" s="341">
        <f>ROUND(SUMIFS(Trabajo!$U:$U,Trabajo!$E:$E,Trab_Sectores_productivos!DN$1,Trabajo!$C:$C,Trab_Sectores_productivos!$C47,Trabajo!$A:$A,Trab_Sectores_productivos!$A47),2)</f>
        <v>10.1</v>
      </c>
      <c r="CK47" s="341">
        <f>ROUND(SUMIFS(Trabajo!$U:$U,Trabajo!$E:$E,Trab_Sectores_productivos!DO$1,Trabajo!$C:$C,Trab_Sectores_productivos!$C47,Trabajo!$A:$A,Trab_Sectores_productivos!$A47),2)</f>
        <v>11.41</v>
      </c>
      <c r="CL47" s="341">
        <f>ROUND(SUMIFS(Trabajo!$U:$U,Trabajo!$E:$E,Trab_Sectores_productivos!DP$1,Trabajo!$C:$C,Trab_Sectores_productivos!$C47,Trabajo!$A:$A,Trab_Sectores_productivos!$A47),2)</f>
        <v>13.49</v>
      </c>
      <c r="CM47" s="341">
        <f>ROUND(SUMIFS(Trabajo!$U:$U,Trabajo!$E:$E,Trab_Sectores_productivos!DQ$1,Trabajo!$C:$C,Trab_Sectores_productivos!$C47,Trabajo!$A:$A,Trab_Sectores_productivos!$A47),2)</f>
        <v>4.72</v>
      </c>
      <c r="CN47" s="341">
        <f>ROUND(SUMIFS(Trabajo!$U:$U,Trabajo!$E:$E,Trab_Sectores_productivos!DR$1,Trabajo!$C:$C,Trab_Sectores_productivos!$C47,Trabajo!$A:$A,Trab_Sectores_productivos!$A47),2)</f>
        <v>10.66</v>
      </c>
      <c r="CO47" s="341">
        <f>ROUND(SUMIFS(Trabajo!$U:$U,Trabajo!$E:$E,Trab_Sectores_productivos!DS$1,Trabajo!$C:$C,Trab_Sectores_productivos!$C47,Trabajo!$A:$A,Trab_Sectores_productivos!$A47),2)</f>
        <v>1.87</v>
      </c>
      <c r="CP47" s="341">
        <f>ROUND(SUMIFS(Trabajo!$U:$U,Trabajo!$E:$E,Trab_Sectores_productivos!DT$1,Trabajo!$C:$C,Trab_Sectores_productivos!$C47,Trabajo!$A:$A,Trab_Sectores_productivos!$A47),2)</f>
        <v>2.0099999999999998</v>
      </c>
      <c r="CQ47" s="340">
        <f>ROUND(SUMIFS(Trabajo!$V:$V,Trabajo!$E:$E,Trab_Sectores_productivos!DF$1,Trabajo!$C:$C,Trab_Sectores_productivos!$C47,Trabajo!$A:$A,Trab_Sectores_productivos!$A47),2)</f>
        <v>2.19</v>
      </c>
      <c r="CR47" s="340">
        <f>ROUND(SUMIFS(Trabajo!$V:$V,Trabajo!$E:$E,Trab_Sectores_productivos!DG$1,Trabajo!$C:$C,Trab_Sectores_productivos!$C47,Trabajo!$A:$A,Trab_Sectores_productivos!$A47),2)</f>
        <v>0.14000000000000001</v>
      </c>
      <c r="CS47" s="340">
        <f>ROUND(SUMIFS(Trabajo!$V:$V,Trabajo!$E:$E,Trab_Sectores_productivos!DH$1,Trabajo!$C:$C,Trab_Sectores_productivos!$C47,Trabajo!$A:$A,Trab_Sectores_productivos!$A47),2)</f>
        <v>0.45</v>
      </c>
      <c r="CT47" s="340">
        <f>ROUND(SUMIFS(Trabajo!$V:$V,Trabajo!$E:$E,Trab_Sectores_productivos!DI$1,Trabajo!$C:$C,Trab_Sectores_productivos!$C47,Trabajo!$A:$A,Trab_Sectores_productivos!$A47),2)</f>
        <v>0.67</v>
      </c>
      <c r="CU47" s="340">
        <f>ROUND(SUMIFS(Trabajo!$V:$V,Trabajo!$E:$E,Trab_Sectores_productivos!DJ$1,Trabajo!$C:$C,Trab_Sectores_productivos!$C47,Trabajo!$A:$A,Trab_Sectores_productivos!$A47),2)</f>
        <v>0.25</v>
      </c>
      <c r="CV47" s="340">
        <f>ROUND(SUMIFS(Trabajo!$V:$V,Trabajo!$E:$E,Trab_Sectores_productivos!DK$1,Trabajo!$C:$C,Trab_Sectores_productivos!$C47,Trabajo!$A:$A,Trab_Sectores_productivos!$A47),2)</f>
        <v>0.86</v>
      </c>
      <c r="CW47" s="340">
        <f>ROUND(SUMIFS(Trabajo!$V:$V,Trabajo!$E:$E,Trab_Sectores_productivos!DL$1,Trabajo!$C:$C,Trab_Sectores_productivos!$C47,Trabajo!$A:$A,Trab_Sectores_productivos!$A47),2)</f>
        <v>1.89</v>
      </c>
      <c r="CX47" s="340">
        <f>ROUND(SUMIFS(Trabajo!$V:$V,Trabajo!$E:$E,Trab_Sectores_productivos!DM$1,Trabajo!$C:$C,Trab_Sectores_productivos!$C47,Trabajo!$A:$A,Trab_Sectores_productivos!$A47),2)</f>
        <v>7.92</v>
      </c>
      <c r="CY47" s="340">
        <f>ROUND(SUMIFS(Trabajo!$V:$V,Trabajo!$E:$E,Trab_Sectores_productivos!DN$1,Trabajo!$C:$C,Trab_Sectores_productivos!$C47,Trabajo!$A:$A,Trab_Sectores_productivos!$A47),2)</f>
        <v>0.95</v>
      </c>
      <c r="CZ47" s="340">
        <f>ROUND(SUMIFS(Trabajo!$V:$V,Trabajo!$E:$E,Trab_Sectores_productivos!DO$1,Trabajo!$C:$C,Trab_Sectores_productivos!$C47,Trabajo!$A:$A,Trab_Sectores_productivos!$A47),2)</f>
        <v>1.07</v>
      </c>
      <c r="DA47" s="340">
        <f>ROUND(SUMIFS(Trabajo!$V:$V,Trabajo!$E:$E,Trab_Sectores_productivos!DP$1,Trabajo!$C:$C,Trab_Sectores_productivos!$C47,Trabajo!$A:$A,Trab_Sectores_productivos!$A47),2)</f>
        <v>1.27</v>
      </c>
      <c r="DB47" s="340">
        <f>ROUND(SUMIFS(Trabajo!$V:$V,Trabajo!$E:$E,Trab_Sectores_productivos!DQ$1,Trabajo!$C:$C,Trab_Sectores_productivos!$C47,Trabajo!$A:$A,Trab_Sectores_productivos!$A47),2)</f>
        <v>0.44</v>
      </c>
      <c r="DC47" s="340">
        <f>ROUND(SUMIFS(Trabajo!$V:$V,Trabajo!$E:$E,Trab_Sectores_productivos!DR$1,Trabajo!$C:$C,Trab_Sectores_productivos!$C47,Trabajo!$A:$A,Trab_Sectores_productivos!$A47),2)</f>
        <v>1</v>
      </c>
      <c r="DD47" s="340">
        <f>ROUND(SUMIFS(Trabajo!$V:$V,Trabajo!$E:$E,Trab_Sectores_productivos!DS$1,Trabajo!$C:$C,Trab_Sectores_productivos!$C47,Trabajo!$A:$A,Trab_Sectores_productivos!$A47),2)</f>
        <v>0.18</v>
      </c>
      <c r="DE47" s="340">
        <f>ROUND(SUMIFS(Trabajo!$V:$V,Trabajo!$E:$E,Trab_Sectores_productivos!DT$1,Trabajo!$C:$C,Trab_Sectores_productivos!$C47,Trabajo!$A:$A,Trab_Sectores_productivos!$A47),2)</f>
        <v>0.19</v>
      </c>
    </row>
    <row r="48" spans="1:109">
      <c r="A48" s="137">
        <v>2016</v>
      </c>
      <c r="B48" s="137">
        <v>11</v>
      </c>
      <c r="C48" s="137" t="s">
        <v>129</v>
      </c>
      <c r="D48" s="137">
        <f>ROUND(SUMIFS(Trabajo!$W:$W,Trabajo!$E:$E,Trab_Sectores_productivos!DF$1,Trabajo!$C:$C,Trab_Sectores_productivos!$C48,Trabajo!$A:$A,Trab_Sectores_productivos!$A48),2)</f>
        <v>73.95</v>
      </c>
      <c r="E48" s="340">
        <f>ROUND(SUMIFS(Trabajo!$P:$P,Trabajo!$E:$E,Trab_Sectores_productivos!DF$1,Trabajo!$C:$C,Trab_Sectores_productivos!$C48,Trabajo!$A:$A,Trab_Sectores_productivos!$A48),2)</f>
        <v>26.35</v>
      </c>
      <c r="F48" s="340">
        <f>ROUND(SUMIFS(Trabajo!$P:$P,Trabajo!$E:$E,Trab_Sectores_productivos!DG$1,Trabajo!$C:$C,Trab_Sectores_productivos!$C48,Trabajo!$A:$A,Trab_Sectores_productivos!$A48),2)</f>
        <v>1.94</v>
      </c>
      <c r="G48" s="340">
        <f>ROUND(SUMIFS(Trabajo!$P:$P,Trabajo!$E:$E,Trab_Sectores_productivos!DH$1,Trabajo!$C:$C,Trab_Sectores_productivos!$C48,Trabajo!$A:$A,Trab_Sectores_productivos!$A48),2)</f>
        <v>5.8</v>
      </c>
      <c r="H48" s="340">
        <f>ROUND(SUMIFS(Trabajo!$P:$P,Trabajo!$E:$E,Trab_Sectores_productivos!DI$1,Trabajo!$C:$C,Trab_Sectores_productivos!$C48,Trabajo!$A:$A,Trab_Sectores_productivos!$A48),2)</f>
        <v>9.09</v>
      </c>
      <c r="I48" s="340">
        <f>ROUND(SUMIFS(Trabajo!$P:$P,Trabajo!$E:$E,Trab_Sectores_productivos!DJ$1,Trabajo!$C:$C,Trab_Sectores_productivos!$C48,Trabajo!$A:$A,Trab_Sectores_productivos!$A48),2)</f>
        <v>2.86</v>
      </c>
      <c r="J48" s="340">
        <f>ROUND(SUMIFS(Trabajo!$P:$P,Trabajo!$E:$E,Trab_Sectores_productivos!DK$1,Trabajo!$C:$C,Trab_Sectores_productivos!$C48,Trabajo!$A:$A,Trab_Sectores_productivos!$A48),2)</f>
        <v>9.07</v>
      </c>
      <c r="K48" s="340">
        <f>ROUND(SUMIFS(Trabajo!$P:$P,Trabajo!$E:$E,Trab_Sectores_productivos!DL$1,Trabajo!$C:$C,Trab_Sectores_productivos!$C48,Trabajo!$A:$A,Trab_Sectores_productivos!$A48),2)</f>
        <v>24.81</v>
      </c>
      <c r="L48" s="340">
        <f>ROUND(SUMIFS(Trabajo!$P:$P,Trabajo!$E:$E,Trab_Sectores_productivos!DM$1,Trabajo!$C:$C,Trab_Sectores_productivos!$C48,Trabajo!$A:$A,Trab_Sectores_productivos!$A48),2)</f>
        <v>102.9</v>
      </c>
      <c r="M48" s="340">
        <f>ROUND(SUMIFS(Trabajo!$P:$P,Trabajo!$E:$E,Trab_Sectores_productivos!DN$1,Trabajo!$C:$C,Trab_Sectores_productivos!$C48,Trabajo!$A:$A,Trab_Sectores_productivos!$A48),2)</f>
        <v>10.55</v>
      </c>
      <c r="N48" s="340">
        <f>ROUND(SUMIFS(Trabajo!$P:$P,Trabajo!$E:$E,Trab_Sectores_productivos!DO$1,Trabajo!$C:$C,Trab_Sectores_productivos!$C48,Trabajo!$A:$A,Trab_Sectores_productivos!$A48),2)</f>
        <v>14.32</v>
      </c>
      <c r="O48" s="340">
        <f>ROUND(SUMIFS(Trabajo!$P:$P,Trabajo!$E:$E,Trab_Sectores_productivos!DP$1,Trabajo!$C:$C,Trab_Sectores_productivos!$C48,Trabajo!$A:$A,Trab_Sectores_productivos!$A48),2)</f>
        <v>16.989999999999998</v>
      </c>
      <c r="P48" s="340">
        <f>ROUND(SUMIFS(Trabajo!$P:$P,Trabajo!$E:$E,Trab_Sectores_productivos!DQ$1,Trabajo!$C:$C,Trab_Sectores_productivos!$C48,Trabajo!$A:$A,Trab_Sectores_productivos!$A48),2)</f>
        <v>5.37</v>
      </c>
      <c r="Q48" s="340">
        <f>ROUND(SUMIFS(Trabajo!$P:$P,Trabajo!$E:$E,Trab_Sectores_productivos!DR$1,Trabajo!$C:$C,Trab_Sectores_productivos!$C48,Trabajo!$A:$A,Trab_Sectores_productivos!$A48),2)</f>
        <v>11.72</v>
      </c>
      <c r="R48" s="340">
        <f>ROUND(SUMIFS(Trabajo!$P:$P,Trabajo!$E:$E,Trab_Sectores_productivos!DS$1,Trabajo!$C:$C,Trab_Sectores_productivos!$C48,Trabajo!$A:$A,Trab_Sectores_productivos!$A48),2)</f>
        <v>1.99</v>
      </c>
      <c r="S48" s="340">
        <f>ROUND(SUMIFS(Trabajo!$P:$P,Trabajo!$E:$E,Trab_Sectores_productivos!DT$1,Trabajo!$C:$C,Trab_Sectores_productivos!$C48,Trabajo!$A:$A,Trab_Sectores_productivos!$A48),2)</f>
        <v>2.2799999999999998</v>
      </c>
      <c r="T48" s="341">
        <f>ROUND(SUMIFS(Trabajo!$Q:$Q,Trabajo!$E:$E,Trab_Sectores_productivos!DF$1,Trabajo!$C:$C,Trab_Sectores_productivos!$C48,Trabajo!$A:$A,Trab_Sectores_productivos!$A48),2)</f>
        <v>12.13</v>
      </c>
      <c r="U48" s="341">
        <f>ROUND(SUMIFS(Trabajo!$Q:$Q,Trabajo!$E:$E,Trab_Sectores_productivos!DG$1,Trabajo!$C:$C,Trab_Sectores_productivos!$C48,Trabajo!$A:$A,Trab_Sectores_productivos!$A48),2)</f>
        <v>0.89</v>
      </c>
      <c r="V48" s="341">
        <f>ROUND(SUMIFS(Trabajo!$Q:$Q,Trabajo!$E:$E,Trab_Sectores_productivos!DH$1,Trabajo!$C:$C,Trab_Sectores_productivos!$C48,Trabajo!$A:$A,Trab_Sectores_productivos!$A48),2)</f>
        <v>2.67</v>
      </c>
      <c r="W48" s="341">
        <f>ROUND(SUMIFS(Trabajo!$Q:$Q,Trabajo!$E:$E,Trab_Sectores_productivos!DI$1,Trabajo!$C:$C,Trab_Sectores_productivos!$C48,Trabajo!$A:$A,Trab_Sectores_productivos!$A48),2)</f>
        <v>4.18</v>
      </c>
      <c r="X48" s="341">
        <f>ROUND(SUMIFS(Trabajo!$Q:$Q,Trabajo!$E:$E,Trab_Sectores_productivos!DJ$1,Trabajo!$C:$C,Trab_Sectores_productivos!$C48,Trabajo!$A:$A,Trab_Sectores_productivos!$A48),2)</f>
        <v>1.32</v>
      </c>
      <c r="Y48" s="341">
        <f>ROUND(SUMIFS(Trabajo!$Q:$Q,Trabajo!$E:$E,Trab_Sectores_productivos!DK$1,Trabajo!$C:$C,Trab_Sectores_productivos!$C48,Trabajo!$A:$A,Trab_Sectores_productivos!$A48),2)</f>
        <v>4.17</v>
      </c>
      <c r="Z48" s="341">
        <f>ROUND(SUMIFS(Trabajo!$Q:$Q,Trabajo!$E:$E,Trab_Sectores_productivos!DL$1,Trabajo!$C:$C,Trab_Sectores_productivos!$C48,Trabajo!$A:$A,Trab_Sectores_productivos!$A48),2)</f>
        <v>11.41</v>
      </c>
      <c r="AA48" s="341">
        <f>ROUND(SUMIFS(Trabajo!$Q:$Q,Trabajo!$E:$E,Trab_Sectores_productivos!DM$1,Trabajo!$C:$C,Trab_Sectores_productivos!$C48,Trabajo!$A:$A,Trab_Sectores_productivos!$A48),2)</f>
        <v>47.35</v>
      </c>
      <c r="AB48" s="341">
        <f>ROUND(SUMIFS(Trabajo!$Q:$Q,Trabajo!$E:$E,Trab_Sectores_productivos!DN$1,Trabajo!$C:$C,Trab_Sectores_productivos!$C48,Trabajo!$A:$A,Trab_Sectores_productivos!$A48),2)</f>
        <v>4.8600000000000003</v>
      </c>
      <c r="AC48" s="341">
        <f>ROUND(SUMIFS(Trabajo!$Q:$Q,Trabajo!$E:$E,Trab_Sectores_productivos!DO$1,Trabajo!$C:$C,Trab_Sectores_productivos!$C48,Trabajo!$A:$A,Trab_Sectores_productivos!$A48),2)</f>
        <v>6.59</v>
      </c>
      <c r="AD48" s="341">
        <f>ROUND(SUMIFS(Trabajo!$Q:$Q,Trabajo!$E:$E,Trab_Sectores_productivos!DP$1,Trabajo!$C:$C,Trab_Sectores_productivos!$C48,Trabajo!$A:$A,Trab_Sectores_productivos!$A48),2)</f>
        <v>7.82</v>
      </c>
      <c r="AE48" s="341">
        <f>ROUND(SUMIFS(Trabajo!$Q:$Q,Trabajo!$E:$E,Trab_Sectores_productivos!DQ$1,Trabajo!$C:$C,Trab_Sectores_productivos!$C48,Trabajo!$A:$A,Trab_Sectores_productivos!$A48),2)</f>
        <v>2.4700000000000002</v>
      </c>
      <c r="AF48" s="341">
        <f>ROUND(SUMIFS(Trabajo!$Q:$Q,Trabajo!$E:$E,Trab_Sectores_productivos!DR$1,Trabajo!$C:$C,Trab_Sectores_productivos!$C48,Trabajo!$A:$A,Trab_Sectores_productivos!$A48),2)</f>
        <v>5.39</v>
      </c>
      <c r="AG48" s="341">
        <f>ROUND(SUMIFS(Trabajo!$Q:$Q,Trabajo!$E:$E,Trab_Sectores_productivos!DS$1,Trabajo!$C:$C,Trab_Sectores_productivos!$C48,Trabajo!$A:$A,Trab_Sectores_productivos!$A48),2)</f>
        <v>0.92</v>
      </c>
      <c r="AH48" s="341">
        <f>ROUND(SUMIFS(Trabajo!$Q:$Q,Trabajo!$E:$E,Trab_Sectores_productivos!DT$1,Trabajo!$C:$C,Trab_Sectores_productivos!$C48,Trabajo!$A:$A,Trab_Sectores_productivos!$A48),2)</f>
        <v>1.05</v>
      </c>
      <c r="AI48" s="340">
        <f>ROUND(SUMIFS(Trabajo!$R:$R,Trabajo!$E:$E,Trab_Sectores_productivos!DF$1,Trabajo!$C:$C,Trab_Sectores_productivos!$C48,Trabajo!$A:$A,Trab_Sectores_productivos!$A48),2)</f>
        <v>10.050000000000001</v>
      </c>
      <c r="AJ48" s="340">
        <f>ROUND(SUMIFS(Trabajo!$R:$R,Trabajo!$E:$E,Trab_Sectores_productivos!DG$1,Trabajo!$C:$C,Trab_Sectores_productivos!$C48,Trabajo!$A:$A,Trab_Sectores_productivos!$A48),2)</f>
        <v>0.74</v>
      </c>
      <c r="AK48" s="340">
        <f>ROUND(SUMIFS(Trabajo!$R:$R,Trabajo!$E:$E,Trab_Sectores_productivos!DH$1,Trabajo!$C:$C,Trab_Sectores_productivos!$C48,Trabajo!$A:$A,Trab_Sectores_productivos!$A48),2)</f>
        <v>2.21</v>
      </c>
      <c r="AL48" s="340">
        <f>ROUND(SUMIFS(Trabajo!$R:$R,Trabajo!$E:$E,Trab_Sectores_productivos!DI$1,Trabajo!$C:$C,Trab_Sectores_productivos!$C48,Trabajo!$A:$A,Trab_Sectores_productivos!$A48),2)</f>
        <v>3.47</v>
      </c>
      <c r="AM48" s="340">
        <f>ROUND(SUMIFS(Trabajo!$R:$R,Trabajo!$E:$E,Trab_Sectores_productivos!DJ$1,Trabajo!$C:$C,Trab_Sectores_productivos!$C48,Trabajo!$A:$A,Trab_Sectores_productivos!$A48),2)</f>
        <v>1.0900000000000001</v>
      </c>
      <c r="AN48" s="340">
        <f>ROUND(SUMIFS(Trabajo!$R:$R,Trabajo!$E:$E,Trab_Sectores_productivos!DK$1,Trabajo!$C:$C,Trab_Sectores_productivos!$C48,Trabajo!$A:$A,Trab_Sectores_productivos!$A48),2)</f>
        <v>3.46</v>
      </c>
      <c r="AO48" s="340">
        <f>ROUND(SUMIFS(Trabajo!$R:$R,Trabajo!$E:$E,Trab_Sectores_productivos!DL$1,Trabajo!$C:$C,Trab_Sectores_productivos!$C48,Trabajo!$A:$A,Trab_Sectores_productivos!$A48),2)</f>
        <v>9.4600000000000009</v>
      </c>
      <c r="AP48" s="340">
        <f>ROUND(SUMIFS(Trabajo!$R:$R,Trabajo!$E:$E,Trab_Sectores_productivos!DM$1,Trabajo!$C:$C,Trab_Sectores_productivos!$C48,Trabajo!$A:$A,Trab_Sectores_productivos!$A48),2)</f>
        <v>39.26</v>
      </c>
      <c r="AQ48" s="340">
        <f>ROUND(SUMIFS(Trabajo!$R:$R,Trabajo!$E:$E,Trab_Sectores_productivos!DN$1,Trabajo!$C:$C,Trab_Sectores_productivos!$C48,Trabajo!$A:$A,Trab_Sectores_productivos!$A48),2)</f>
        <v>4.03</v>
      </c>
      <c r="AR48" s="340">
        <f>ROUND(SUMIFS(Trabajo!$R:$R,Trabajo!$E:$E,Trab_Sectores_productivos!DO$1,Trabajo!$C:$C,Trab_Sectores_productivos!$C48,Trabajo!$A:$A,Trab_Sectores_productivos!$A48),2)</f>
        <v>5.46</v>
      </c>
      <c r="AS48" s="340">
        <f>ROUND(SUMIFS(Trabajo!$R:$R,Trabajo!$E:$E,Trab_Sectores_productivos!DP$1,Trabajo!$C:$C,Trab_Sectores_productivos!$C48,Trabajo!$A:$A,Trab_Sectores_productivos!$A48),2)</f>
        <v>6.48</v>
      </c>
      <c r="AT48" s="340">
        <f>ROUND(SUMIFS(Trabajo!$R:$R,Trabajo!$E:$E,Trab_Sectores_productivos!DQ$1,Trabajo!$C:$C,Trab_Sectores_productivos!$C48,Trabajo!$A:$A,Trab_Sectores_productivos!$A48),2)</f>
        <v>2.0499999999999998</v>
      </c>
      <c r="AU48" s="340">
        <f>ROUND(SUMIFS(Trabajo!$R:$R,Trabajo!$E:$E,Trab_Sectores_productivos!DR$1,Trabajo!$C:$C,Trab_Sectores_productivos!$C48,Trabajo!$A:$A,Trab_Sectores_productivos!$A48),2)</f>
        <v>4.47</v>
      </c>
      <c r="AV48" s="340">
        <f>ROUND(SUMIFS(Trabajo!$R:$R,Trabajo!$E:$E,Trab_Sectores_productivos!DS$1,Trabajo!$C:$C,Trab_Sectores_productivos!$C48,Trabajo!$A:$A,Trab_Sectores_productivos!$A48),2)</f>
        <v>0.76</v>
      </c>
      <c r="AW48" s="340">
        <f>ROUND(SUMIFS(Trabajo!$R:$R,Trabajo!$E:$E,Trab_Sectores_productivos!DT$1,Trabajo!$C:$C,Trab_Sectores_productivos!$C48,Trabajo!$A:$A,Trab_Sectores_productivos!$A48),2)</f>
        <v>0.87</v>
      </c>
      <c r="AX48" s="341">
        <f>ROUND(SUMIFS(Trabajo!$S:$S,Trabajo!$E:$E,Trab_Sectores_productivos!DF$1,Trabajo!$C:$C,Trab_Sectores_productivos!$C48,Trabajo!$A:$A,Trab_Sectores_productivos!$A48),2)</f>
        <v>0.66</v>
      </c>
      <c r="AY48" s="341">
        <f>ROUND(SUMIFS(Trabajo!$S:$S,Trabajo!$E:$E,Trab_Sectores_productivos!DG$1,Trabajo!$C:$C,Trab_Sectores_productivos!$C48,Trabajo!$A:$A,Trab_Sectores_productivos!$A48),2)</f>
        <v>0.05</v>
      </c>
      <c r="AZ48" s="341">
        <f>ROUND(SUMIFS(Trabajo!$S:$S,Trabajo!$E:$E,Trab_Sectores_productivos!DH$1,Trabajo!$C:$C,Trab_Sectores_productivos!$C48,Trabajo!$A:$A,Trab_Sectores_productivos!$A48),2)</f>
        <v>0.14000000000000001</v>
      </c>
      <c r="BA48" s="341">
        <f>ROUND(SUMIFS(Trabajo!$S:$S,Trabajo!$E:$E,Trab_Sectores_productivos!DI$1,Trabajo!$C:$C,Trab_Sectores_productivos!$C48,Trabajo!$A:$A,Trab_Sectores_productivos!$A48),2)</f>
        <v>0.23</v>
      </c>
      <c r="BB48" s="341">
        <f>ROUND(SUMIFS(Trabajo!$S:$S,Trabajo!$E:$E,Trab_Sectores_productivos!DJ$1,Trabajo!$C:$C,Trab_Sectores_productivos!$C48,Trabajo!$A:$A,Trab_Sectores_productivos!$A48),2)</f>
        <v>7.0000000000000007E-2</v>
      </c>
      <c r="BC48" s="341">
        <f>ROUND(SUMIFS(Trabajo!$S:$S,Trabajo!$E:$E,Trab_Sectores_productivos!DK$1,Trabajo!$C:$C,Trab_Sectores_productivos!$C48,Trabajo!$A:$A,Trab_Sectores_productivos!$A48),2)</f>
        <v>0.23</v>
      </c>
      <c r="BD48" s="341">
        <f>ROUND(SUMIFS(Trabajo!$S:$S,Trabajo!$E:$E,Trab_Sectores_productivos!DL$1,Trabajo!$C:$C,Trab_Sectores_productivos!$C48,Trabajo!$A:$A,Trab_Sectores_productivos!$A48),2)</f>
        <v>0.62</v>
      </c>
      <c r="BE48" s="341">
        <f>ROUND(SUMIFS(Trabajo!$S:$S,Trabajo!$E:$E,Trab_Sectores_productivos!DM$1,Trabajo!$C:$C,Trab_Sectores_productivos!$C48,Trabajo!$A:$A,Trab_Sectores_productivos!$A48),2)</f>
        <v>2.56</v>
      </c>
      <c r="BF48" s="341">
        <f>ROUND(SUMIFS(Trabajo!$S:$S,Trabajo!$E:$E,Trab_Sectores_productivos!DN$1,Trabajo!$C:$C,Trab_Sectores_productivos!$C48,Trabajo!$A:$A,Trab_Sectores_productivos!$A48),2)</f>
        <v>0.26</v>
      </c>
      <c r="BG48" s="341">
        <f>ROUND(SUMIFS(Trabajo!$S:$S,Trabajo!$E:$E,Trab_Sectores_productivos!DO$1,Trabajo!$C:$C,Trab_Sectores_productivos!$C48,Trabajo!$A:$A,Trab_Sectores_productivos!$A48),2)</f>
        <v>0.36</v>
      </c>
      <c r="BH48" s="341">
        <f>ROUND(SUMIFS(Trabajo!$S:$S,Trabajo!$E:$E,Trab_Sectores_productivos!DP$1,Trabajo!$C:$C,Trab_Sectores_productivos!$C48,Trabajo!$A:$A,Trab_Sectores_productivos!$A48),2)</f>
        <v>0.42</v>
      </c>
      <c r="BI48" s="341">
        <f>ROUND(SUMIFS(Trabajo!$S:$S,Trabajo!$E:$E,Trab_Sectores_productivos!DQ$1,Trabajo!$C:$C,Trab_Sectores_productivos!$C48,Trabajo!$A:$A,Trab_Sectores_productivos!$A48),2)</f>
        <v>0.13</v>
      </c>
      <c r="BJ48" s="341">
        <f>ROUND(SUMIFS(Trabajo!$S:$S,Trabajo!$E:$E,Trab_Sectores_productivos!DR$1,Trabajo!$C:$C,Trab_Sectores_productivos!$C48,Trabajo!$A:$A,Trab_Sectores_productivos!$A48),2)</f>
        <v>0.28999999999999998</v>
      </c>
      <c r="BK48" s="341">
        <f>ROUND(SUMIFS(Trabajo!$S:$S,Trabajo!$E:$E,Trab_Sectores_productivos!DS$1,Trabajo!$C:$C,Trab_Sectores_productivos!$C48,Trabajo!$A:$A,Trab_Sectores_productivos!$A48),2)</f>
        <v>0.05</v>
      </c>
      <c r="BL48" s="341">
        <f>ROUND(SUMIFS(Trabajo!$S:$S,Trabajo!$E:$E,Trab_Sectores_productivos!DT$1,Trabajo!$C:$C,Trab_Sectores_productivos!$C48,Trabajo!$A:$A,Trab_Sectores_productivos!$A48),2)</f>
        <v>0.06</v>
      </c>
      <c r="BM48" s="340">
        <f>ROUND(SUMIFS(Trabajo!$T:$T,Trabajo!$E:$E,Trab_Sectores_productivos!DF$1,Trabajo!$C:$C,Trab_Sectores_productivos!$C48,Trabajo!$A:$A,Trab_Sectores_productivos!$A48),2)</f>
        <v>0.25</v>
      </c>
      <c r="BN48" s="340">
        <f>ROUND(SUMIFS(Trabajo!$T:$T,Trabajo!$E:$E,Trab_Sectores_productivos!DG$1,Trabajo!$C:$C,Trab_Sectores_productivos!$C48,Trabajo!$A:$A,Trab_Sectores_productivos!$A48),2)</f>
        <v>0.02</v>
      </c>
      <c r="BO48" s="340">
        <f>ROUND(SUMIFS(Trabajo!$T:$T,Trabajo!$E:$E,Trab_Sectores_productivos!DH$1,Trabajo!$C:$C,Trab_Sectores_productivos!$C48,Trabajo!$A:$A,Trab_Sectores_productivos!$A48),2)</f>
        <v>0.06</v>
      </c>
      <c r="BP48" s="340">
        <f>ROUND(SUMIFS(Trabajo!$T:$T,Trabajo!$E:$E,Trab_Sectores_productivos!DI$1,Trabajo!$C:$C,Trab_Sectores_productivos!$C48,Trabajo!$A:$A,Trab_Sectores_productivos!$A48),2)</f>
        <v>0.09</v>
      </c>
      <c r="BQ48" s="340">
        <f>ROUND(SUMIFS(Trabajo!$T:$T,Trabajo!$E:$E,Trab_Sectores_productivos!DJ$1,Trabajo!$C:$C,Trab_Sectores_productivos!$C48,Trabajo!$A:$A,Trab_Sectores_productivos!$A48),2)</f>
        <v>0.03</v>
      </c>
      <c r="BR48" s="340">
        <f>ROUND(SUMIFS(Trabajo!$T:$T,Trabajo!$E:$E,Trab_Sectores_productivos!DK$1,Trabajo!$C:$C,Trab_Sectores_productivos!$C48,Trabajo!$A:$A,Trab_Sectores_productivos!$A48),2)</f>
        <v>0.09</v>
      </c>
      <c r="BS48" s="340">
        <f>ROUND(SUMIFS(Trabajo!$T:$T,Trabajo!$E:$E,Trab_Sectores_productivos!DL$1,Trabajo!$C:$C,Trab_Sectores_productivos!$C48,Trabajo!$A:$A,Trab_Sectores_productivos!$A48),2)</f>
        <v>0.24</v>
      </c>
      <c r="BT48" s="340">
        <f>ROUND(SUMIFS(Trabajo!$T:$T,Trabajo!$E:$E,Trab_Sectores_productivos!DM$1,Trabajo!$C:$C,Trab_Sectores_productivos!$C48,Trabajo!$A:$A,Trab_Sectores_productivos!$A48),2)</f>
        <v>0.98</v>
      </c>
      <c r="BU48" s="340">
        <f>ROUND(SUMIFS(Trabajo!$T:$T,Trabajo!$E:$E,Trab_Sectores_productivos!DN$1,Trabajo!$C:$C,Trab_Sectores_productivos!$C48,Trabajo!$A:$A,Trab_Sectores_productivos!$A48),2)</f>
        <v>0.1</v>
      </c>
      <c r="BV48" s="340">
        <f>ROUND(SUMIFS(Trabajo!$T:$T,Trabajo!$E:$E,Trab_Sectores_productivos!DO$1,Trabajo!$C:$C,Trab_Sectores_productivos!$C48,Trabajo!$A:$A,Trab_Sectores_productivos!$A48),2)</f>
        <v>0.14000000000000001</v>
      </c>
      <c r="BW48" s="340">
        <f>ROUND(SUMIFS(Trabajo!$T:$T,Trabajo!$E:$E,Trab_Sectores_productivos!DP$1,Trabajo!$C:$C,Trab_Sectores_productivos!$C48,Trabajo!$A:$A,Trab_Sectores_productivos!$A48),2)</f>
        <v>0.16</v>
      </c>
      <c r="BX48" s="340">
        <f>ROUND(SUMIFS(Trabajo!$T:$T,Trabajo!$E:$E,Trab_Sectores_productivos!DQ$1,Trabajo!$C:$C,Trab_Sectores_productivos!$C48,Trabajo!$A:$A,Trab_Sectores_productivos!$A48),2)</f>
        <v>0.05</v>
      </c>
      <c r="BY48" s="340">
        <f>ROUND(SUMIFS(Trabajo!$T:$T,Trabajo!$E:$E,Trab_Sectores_productivos!DR$1,Trabajo!$C:$C,Trab_Sectores_productivos!$C48,Trabajo!$A:$A,Trab_Sectores_productivos!$A48),2)</f>
        <v>0.11</v>
      </c>
      <c r="BZ48" s="340">
        <f>ROUND(SUMIFS(Trabajo!$T:$T,Trabajo!$E:$E,Trab_Sectores_productivos!DS$1,Trabajo!$C:$C,Trab_Sectores_productivos!$C48,Trabajo!$A:$A,Trab_Sectores_productivos!$A48),2)</f>
        <v>0.02</v>
      </c>
      <c r="CA48" s="340">
        <f>ROUND(SUMIFS(Trabajo!$T:$T,Trabajo!$E:$E,Trab_Sectores_productivos!DT$1,Trabajo!$C:$C,Trab_Sectores_productivos!$C48,Trabajo!$A:$A,Trab_Sectores_productivos!$A48),2)</f>
        <v>0.02</v>
      </c>
      <c r="CB48" s="341">
        <f>ROUND(SUMIFS(Trabajo!$U:$U,Trabajo!$E:$E,Trab_Sectores_productivos!DF$1,Trabajo!$C:$C,Trab_Sectores_productivos!$C48,Trabajo!$A:$A,Trab_Sectores_productivos!$A48),2)</f>
        <v>22.4</v>
      </c>
      <c r="CC48" s="341">
        <f>ROUND(SUMIFS(Trabajo!$U:$U,Trabajo!$E:$E,Trab_Sectores_productivos!DG$1,Trabajo!$C:$C,Trab_Sectores_productivos!$C48,Trabajo!$A:$A,Trab_Sectores_productivos!$A48),2)</f>
        <v>1.65</v>
      </c>
      <c r="CD48" s="341">
        <f>ROUND(SUMIFS(Trabajo!$U:$U,Trabajo!$E:$E,Trab_Sectores_productivos!DH$1,Trabajo!$C:$C,Trab_Sectores_productivos!$C48,Trabajo!$A:$A,Trab_Sectores_productivos!$A48),2)</f>
        <v>4.93</v>
      </c>
      <c r="CE48" s="341">
        <f>ROUND(SUMIFS(Trabajo!$U:$U,Trabajo!$E:$E,Trab_Sectores_productivos!DI$1,Trabajo!$C:$C,Trab_Sectores_productivos!$C48,Trabajo!$A:$A,Trab_Sectores_productivos!$A48),2)</f>
        <v>7.73</v>
      </c>
      <c r="CF48" s="341">
        <f>ROUND(SUMIFS(Trabajo!$U:$U,Trabajo!$E:$E,Trab_Sectores_productivos!DJ$1,Trabajo!$C:$C,Trab_Sectores_productivos!$C48,Trabajo!$A:$A,Trab_Sectores_productivos!$A48),2)</f>
        <v>2.4300000000000002</v>
      </c>
      <c r="CG48" s="341">
        <f>ROUND(SUMIFS(Trabajo!$U:$U,Trabajo!$E:$E,Trab_Sectores_productivos!DK$1,Trabajo!$C:$C,Trab_Sectores_productivos!$C48,Trabajo!$A:$A,Trab_Sectores_productivos!$A48),2)</f>
        <v>7.71</v>
      </c>
      <c r="CH48" s="341">
        <f>ROUND(SUMIFS(Trabajo!$U:$U,Trabajo!$E:$E,Trab_Sectores_productivos!DL$1,Trabajo!$C:$C,Trab_Sectores_productivos!$C48,Trabajo!$A:$A,Trab_Sectores_productivos!$A48),2)</f>
        <v>21.09</v>
      </c>
      <c r="CI48" s="341">
        <f>ROUND(SUMIFS(Trabajo!$U:$U,Trabajo!$E:$E,Trab_Sectores_productivos!DM$1,Trabajo!$C:$C,Trab_Sectores_productivos!$C48,Trabajo!$A:$A,Trab_Sectores_productivos!$A48),2)</f>
        <v>87.48</v>
      </c>
      <c r="CJ48" s="341">
        <f>ROUND(SUMIFS(Trabajo!$U:$U,Trabajo!$E:$E,Trab_Sectores_productivos!DN$1,Trabajo!$C:$C,Trab_Sectores_productivos!$C48,Trabajo!$A:$A,Trab_Sectores_productivos!$A48),2)</f>
        <v>8.9700000000000006</v>
      </c>
      <c r="CK48" s="341">
        <f>ROUND(SUMIFS(Trabajo!$U:$U,Trabajo!$E:$E,Trab_Sectores_productivos!DO$1,Trabajo!$C:$C,Trab_Sectores_productivos!$C48,Trabajo!$A:$A,Trab_Sectores_productivos!$A48),2)</f>
        <v>12.17</v>
      </c>
      <c r="CL48" s="341">
        <f>ROUND(SUMIFS(Trabajo!$U:$U,Trabajo!$E:$E,Trab_Sectores_productivos!DP$1,Trabajo!$C:$C,Trab_Sectores_productivos!$C48,Trabajo!$A:$A,Trab_Sectores_productivos!$A48),2)</f>
        <v>14.44</v>
      </c>
      <c r="CM48" s="341">
        <f>ROUND(SUMIFS(Trabajo!$U:$U,Trabajo!$E:$E,Trab_Sectores_productivos!DQ$1,Trabajo!$C:$C,Trab_Sectores_productivos!$C48,Trabajo!$A:$A,Trab_Sectores_productivos!$A48),2)</f>
        <v>4.5599999999999996</v>
      </c>
      <c r="CN48" s="341">
        <f>ROUND(SUMIFS(Trabajo!$U:$U,Trabajo!$E:$E,Trab_Sectores_productivos!DR$1,Trabajo!$C:$C,Trab_Sectores_productivos!$C48,Trabajo!$A:$A,Trab_Sectores_productivos!$A48),2)</f>
        <v>9.9600000000000009</v>
      </c>
      <c r="CO48" s="341">
        <f>ROUND(SUMIFS(Trabajo!$U:$U,Trabajo!$E:$E,Trab_Sectores_productivos!DS$1,Trabajo!$C:$C,Trab_Sectores_productivos!$C48,Trabajo!$A:$A,Trab_Sectores_productivos!$A48),2)</f>
        <v>1.69</v>
      </c>
      <c r="CP48" s="341">
        <f>ROUND(SUMIFS(Trabajo!$U:$U,Trabajo!$E:$E,Trab_Sectores_productivos!DT$1,Trabajo!$C:$C,Trab_Sectores_productivos!$C48,Trabajo!$A:$A,Trab_Sectores_productivos!$A48),2)</f>
        <v>1.94</v>
      </c>
      <c r="CQ48" s="340">
        <f>ROUND(SUMIFS(Trabajo!$V:$V,Trabajo!$E:$E,Trab_Sectores_productivos!DF$1,Trabajo!$C:$C,Trab_Sectores_productivos!$C48,Trabajo!$A:$A,Trab_Sectores_productivos!$A48),2)</f>
        <v>2.11</v>
      </c>
      <c r="CR48" s="340">
        <f>ROUND(SUMIFS(Trabajo!$V:$V,Trabajo!$E:$E,Trab_Sectores_productivos!DG$1,Trabajo!$C:$C,Trab_Sectores_productivos!$C48,Trabajo!$A:$A,Trab_Sectores_productivos!$A48),2)</f>
        <v>0.15</v>
      </c>
      <c r="CS48" s="340">
        <f>ROUND(SUMIFS(Trabajo!$V:$V,Trabajo!$E:$E,Trab_Sectores_productivos!DH$1,Trabajo!$C:$C,Trab_Sectores_productivos!$C48,Trabajo!$A:$A,Trab_Sectores_productivos!$A48),2)</f>
        <v>0.46</v>
      </c>
      <c r="CT48" s="340">
        <f>ROUND(SUMIFS(Trabajo!$V:$V,Trabajo!$E:$E,Trab_Sectores_productivos!DI$1,Trabajo!$C:$C,Trab_Sectores_productivos!$C48,Trabajo!$A:$A,Trab_Sectores_productivos!$A48),2)</f>
        <v>0.73</v>
      </c>
      <c r="CU48" s="340">
        <f>ROUND(SUMIFS(Trabajo!$V:$V,Trabajo!$E:$E,Trab_Sectores_productivos!DJ$1,Trabajo!$C:$C,Trab_Sectores_productivos!$C48,Trabajo!$A:$A,Trab_Sectores_productivos!$A48),2)</f>
        <v>0.23</v>
      </c>
      <c r="CV48" s="340">
        <f>ROUND(SUMIFS(Trabajo!$V:$V,Trabajo!$E:$E,Trab_Sectores_productivos!DK$1,Trabajo!$C:$C,Trab_Sectores_productivos!$C48,Trabajo!$A:$A,Trab_Sectores_productivos!$A48),2)</f>
        <v>0.73</v>
      </c>
      <c r="CW48" s="340">
        <f>ROUND(SUMIFS(Trabajo!$V:$V,Trabajo!$E:$E,Trab_Sectores_productivos!DL$1,Trabajo!$C:$C,Trab_Sectores_productivos!$C48,Trabajo!$A:$A,Trab_Sectores_productivos!$A48),2)</f>
        <v>1.98</v>
      </c>
      <c r="CX48" s="340">
        <f>ROUND(SUMIFS(Trabajo!$V:$V,Trabajo!$E:$E,Trab_Sectores_productivos!DM$1,Trabajo!$C:$C,Trab_Sectores_productivos!$C48,Trabajo!$A:$A,Trab_Sectores_productivos!$A48),2)</f>
        <v>8.23</v>
      </c>
      <c r="CY48" s="340">
        <f>ROUND(SUMIFS(Trabajo!$V:$V,Trabajo!$E:$E,Trab_Sectores_productivos!DN$1,Trabajo!$C:$C,Trab_Sectores_productivos!$C48,Trabajo!$A:$A,Trab_Sectores_productivos!$A48),2)</f>
        <v>0.84</v>
      </c>
      <c r="CZ48" s="340">
        <f>ROUND(SUMIFS(Trabajo!$V:$V,Trabajo!$E:$E,Trab_Sectores_productivos!DO$1,Trabajo!$C:$C,Trab_Sectores_productivos!$C48,Trabajo!$A:$A,Trab_Sectores_productivos!$A48),2)</f>
        <v>1.1499999999999999</v>
      </c>
      <c r="DA48" s="340">
        <f>ROUND(SUMIFS(Trabajo!$V:$V,Trabajo!$E:$E,Trab_Sectores_productivos!DP$1,Trabajo!$C:$C,Trab_Sectores_productivos!$C48,Trabajo!$A:$A,Trab_Sectores_productivos!$A48),2)</f>
        <v>1.36</v>
      </c>
      <c r="DB48" s="340">
        <f>ROUND(SUMIFS(Trabajo!$V:$V,Trabajo!$E:$E,Trab_Sectores_productivos!DQ$1,Trabajo!$C:$C,Trab_Sectores_productivos!$C48,Trabajo!$A:$A,Trab_Sectores_productivos!$A48),2)</f>
        <v>0.43</v>
      </c>
      <c r="DC48" s="340">
        <f>ROUND(SUMIFS(Trabajo!$V:$V,Trabajo!$E:$E,Trab_Sectores_productivos!DR$1,Trabajo!$C:$C,Trab_Sectores_productivos!$C48,Trabajo!$A:$A,Trab_Sectores_productivos!$A48),2)</f>
        <v>0.94</v>
      </c>
      <c r="DD48" s="340">
        <f>ROUND(SUMIFS(Trabajo!$V:$V,Trabajo!$E:$E,Trab_Sectores_productivos!DS$1,Trabajo!$C:$C,Trab_Sectores_productivos!$C48,Trabajo!$A:$A,Trab_Sectores_productivos!$A48),2)</f>
        <v>0.16</v>
      </c>
      <c r="DE48" s="340">
        <f>ROUND(SUMIFS(Trabajo!$V:$V,Trabajo!$E:$E,Trab_Sectores_productivos!DT$1,Trabajo!$C:$C,Trab_Sectores_productivos!$C48,Trabajo!$A:$A,Trab_Sectores_productivos!$A48),2)</f>
        <v>0.18</v>
      </c>
    </row>
    <row r="49" spans="1:109">
      <c r="A49" s="137">
        <v>2016</v>
      </c>
      <c r="B49" s="137">
        <v>12</v>
      </c>
      <c r="C49" s="137" t="s">
        <v>130</v>
      </c>
      <c r="D49" s="137">
        <f>ROUND(SUMIFS(Trabajo!$W:$W,Trabajo!$E:$E,Trab_Sectores_productivos!DF$1,Trabajo!$C:$C,Trab_Sectores_productivos!$C49,Trabajo!$A:$A,Trab_Sectores_productivos!$A49),2)</f>
        <v>72.5</v>
      </c>
      <c r="E49" s="340">
        <f>ROUND(SUMIFS(Trabajo!$P:$P,Trabajo!$E:$E,Trab_Sectores_productivos!DF$1,Trabajo!$C:$C,Trab_Sectores_productivos!$C49,Trabajo!$A:$A,Trab_Sectores_productivos!$A49),2)</f>
        <v>25.84</v>
      </c>
      <c r="F49" s="340">
        <f>ROUND(SUMIFS(Trabajo!$P:$P,Trabajo!$E:$E,Trab_Sectores_productivos!DG$1,Trabajo!$C:$C,Trab_Sectores_productivos!$C49,Trabajo!$A:$A,Trab_Sectores_productivos!$A49),2)</f>
        <v>1.87</v>
      </c>
      <c r="G49" s="340">
        <f>ROUND(SUMIFS(Trabajo!$P:$P,Trabajo!$E:$E,Trab_Sectores_productivos!DH$1,Trabajo!$C:$C,Trab_Sectores_productivos!$C49,Trabajo!$A:$A,Trab_Sectores_productivos!$A49),2)</f>
        <v>5.27</v>
      </c>
      <c r="H49" s="340">
        <f>ROUND(SUMIFS(Trabajo!$P:$P,Trabajo!$E:$E,Trab_Sectores_productivos!DI$1,Trabajo!$C:$C,Trab_Sectores_productivos!$C49,Trabajo!$A:$A,Trab_Sectores_productivos!$A49),2)</f>
        <v>8.84</v>
      </c>
      <c r="I49" s="340">
        <f>ROUND(SUMIFS(Trabajo!$P:$P,Trabajo!$E:$E,Trab_Sectores_productivos!DJ$1,Trabajo!$C:$C,Trab_Sectores_productivos!$C49,Trabajo!$A:$A,Trab_Sectores_productivos!$A49),2)</f>
        <v>2.9</v>
      </c>
      <c r="J49" s="340">
        <f>ROUND(SUMIFS(Trabajo!$P:$P,Trabajo!$E:$E,Trab_Sectores_productivos!DK$1,Trabajo!$C:$C,Trab_Sectores_productivos!$C49,Trabajo!$A:$A,Trab_Sectores_productivos!$A49),2)</f>
        <v>9.25</v>
      </c>
      <c r="K49" s="340">
        <f>ROUND(SUMIFS(Trabajo!$P:$P,Trabajo!$E:$E,Trab_Sectores_productivos!DL$1,Trabajo!$C:$C,Trab_Sectores_productivos!$C49,Trabajo!$A:$A,Trab_Sectores_productivos!$A49),2)</f>
        <v>25.39</v>
      </c>
      <c r="L49" s="340">
        <f>ROUND(SUMIFS(Trabajo!$P:$P,Trabajo!$E:$E,Trab_Sectores_productivos!DM$1,Trabajo!$C:$C,Trab_Sectores_productivos!$C49,Trabajo!$A:$A,Trab_Sectores_productivos!$A49),2)</f>
        <v>106.93</v>
      </c>
      <c r="M49" s="340">
        <f>ROUND(SUMIFS(Trabajo!$P:$P,Trabajo!$E:$E,Trab_Sectores_productivos!DN$1,Trabajo!$C:$C,Trab_Sectores_productivos!$C49,Trabajo!$A:$A,Trab_Sectores_productivos!$A49),2)</f>
        <v>10.220000000000001</v>
      </c>
      <c r="N49" s="340">
        <f>ROUND(SUMIFS(Trabajo!$P:$P,Trabajo!$E:$E,Trab_Sectores_productivos!DO$1,Trabajo!$C:$C,Trab_Sectores_productivos!$C49,Trabajo!$A:$A,Trab_Sectores_productivos!$A49),2)</f>
        <v>14.5</v>
      </c>
      <c r="O49" s="340">
        <f>ROUND(SUMIFS(Trabajo!$P:$P,Trabajo!$E:$E,Trab_Sectores_productivos!DP$1,Trabajo!$C:$C,Trab_Sectores_productivos!$C49,Trabajo!$A:$A,Trab_Sectores_productivos!$A49),2)</f>
        <v>17.68</v>
      </c>
      <c r="P49" s="340">
        <f>ROUND(SUMIFS(Trabajo!$P:$P,Trabajo!$E:$E,Trab_Sectores_productivos!DQ$1,Trabajo!$C:$C,Trab_Sectores_productivos!$C49,Trabajo!$A:$A,Trab_Sectores_productivos!$A49),2)</f>
        <v>6.11</v>
      </c>
      <c r="Q49" s="340">
        <f>ROUND(SUMIFS(Trabajo!$P:$P,Trabajo!$E:$E,Trab_Sectores_productivos!DR$1,Trabajo!$C:$C,Trab_Sectores_productivos!$C49,Trabajo!$A:$A,Trab_Sectores_productivos!$A49),2)</f>
        <v>12.06</v>
      </c>
      <c r="R49" s="340">
        <f>ROUND(SUMIFS(Trabajo!$P:$P,Trabajo!$E:$E,Trab_Sectores_productivos!DS$1,Trabajo!$C:$C,Trab_Sectores_productivos!$C49,Trabajo!$A:$A,Trab_Sectores_productivos!$A49),2)</f>
        <v>2</v>
      </c>
      <c r="S49" s="340">
        <f>ROUND(SUMIFS(Trabajo!$P:$P,Trabajo!$E:$E,Trab_Sectores_productivos!DT$1,Trabajo!$C:$C,Trab_Sectores_productivos!$C49,Trabajo!$A:$A,Trab_Sectores_productivos!$A49),2)</f>
        <v>2.4</v>
      </c>
      <c r="T49" s="341">
        <f>ROUND(SUMIFS(Trabajo!$Q:$Q,Trabajo!$E:$E,Trab_Sectores_productivos!DF$1,Trabajo!$C:$C,Trab_Sectores_productivos!$C49,Trabajo!$A:$A,Trab_Sectores_productivos!$A49),2)</f>
        <v>11.89</v>
      </c>
      <c r="U49" s="341">
        <f>ROUND(SUMIFS(Trabajo!$Q:$Q,Trabajo!$E:$E,Trab_Sectores_productivos!DG$1,Trabajo!$C:$C,Trab_Sectores_productivos!$C49,Trabajo!$A:$A,Trab_Sectores_productivos!$A49),2)</f>
        <v>0.86</v>
      </c>
      <c r="V49" s="341">
        <f>ROUND(SUMIFS(Trabajo!$Q:$Q,Trabajo!$E:$E,Trab_Sectores_productivos!DH$1,Trabajo!$C:$C,Trab_Sectores_productivos!$C49,Trabajo!$A:$A,Trab_Sectores_productivos!$A49),2)</f>
        <v>2.4300000000000002</v>
      </c>
      <c r="W49" s="341">
        <f>ROUND(SUMIFS(Trabajo!$Q:$Q,Trabajo!$E:$E,Trab_Sectores_productivos!DI$1,Trabajo!$C:$C,Trab_Sectores_productivos!$C49,Trabajo!$A:$A,Trab_Sectores_productivos!$A49),2)</f>
        <v>4.07</v>
      </c>
      <c r="X49" s="341">
        <f>ROUND(SUMIFS(Trabajo!$Q:$Q,Trabajo!$E:$E,Trab_Sectores_productivos!DJ$1,Trabajo!$C:$C,Trab_Sectores_productivos!$C49,Trabajo!$A:$A,Trab_Sectores_productivos!$A49),2)</f>
        <v>1.33</v>
      </c>
      <c r="Y49" s="341">
        <f>ROUND(SUMIFS(Trabajo!$Q:$Q,Trabajo!$E:$E,Trab_Sectores_productivos!DK$1,Trabajo!$C:$C,Trab_Sectores_productivos!$C49,Trabajo!$A:$A,Trab_Sectores_productivos!$A49),2)</f>
        <v>4.26</v>
      </c>
      <c r="Z49" s="341">
        <f>ROUND(SUMIFS(Trabajo!$Q:$Q,Trabajo!$E:$E,Trab_Sectores_productivos!DL$1,Trabajo!$C:$C,Trab_Sectores_productivos!$C49,Trabajo!$A:$A,Trab_Sectores_productivos!$A49),2)</f>
        <v>11.68</v>
      </c>
      <c r="AA49" s="341">
        <f>ROUND(SUMIFS(Trabajo!$Q:$Q,Trabajo!$E:$E,Trab_Sectores_productivos!DM$1,Trabajo!$C:$C,Trab_Sectores_productivos!$C49,Trabajo!$A:$A,Trab_Sectores_productivos!$A49),2)</f>
        <v>49.2</v>
      </c>
      <c r="AB49" s="341">
        <f>ROUND(SUMIFS(Trabajo!$Q:$Q,Trabajo!$E:$E,Trab_Sectores_productivos!DN$1,Trabajo!$C:$C,Trab_Sectores_productivos!$C49,Trabajo!$A:$A,Trab_Sectores_productivos!$A49),2)</f>
        <v>4.7</v>
      </c>
      <c r="AC49" s="341">
        <f>ROUND(SUMIFS(Trabajo!$Q:$Q,Trabajo!$E:$E,Trab_Sectores_productivos!DO$1,Trabajo!$C:$C,Trab_Sectores_productivos!$C49,Trabajo!$A:$A,Trab_Sectores_productivos!$A49),2)</f>
        <v>6.67</v>
      </c>
      <c r="AD49" s="341">
        <f>ROUND(SUMIFS(Trabajo!$Q:$Q,Trabajo!$E:$E,Trab_Sectores_productivos!DP$1,Trabajo!$C:$C,Trab_Sectores_productivos!$C49,Trabajo!$A:$A,Trab_Sectores_productivos!$A49),2)</f>
        <v>8.14</v>
      </c>
      <c r="AE49" s="341">
        <f>ROUND(SUMIFS(Trabajo!$Q:$Q,Trabajo!$E:$E,Trab_Sectores_productivos!DQ$1,Trabajo!$C:$C,Trab_Sectores_productivos!$C49,Trabajo!$A:$A,Trab_Sectores_productivos!$A49),2)</f>
        <v>2.81</v>
      </c>
      <c r="AF49" s="341">
        <f>ROUND(SUMIFS(Trabajo!$Q:$Q,Trabajo!$E:$E,Trab_Sectores_productivos!DR$1,Trabajo!$C:$C,Trab_Sectores_productivos!$C49,Trabajo!$A:$A,Trab_Sectores_productivos!$A49),2)</f>
        <v>5.55</v>
      </c>
      <c r="AG49" s="341">
        <f>ROUND(SUMIFS(Trabajo!$Q:$Q,Trabajo!$E:$E,Trab_Sectores_productivos!DS$1,Trabajo!$C:$C,Trab_Sectores_productivos!$C49,Trabajo!$A:$A,Trab_Sectores_productivos!$A49),2)</f>
        <v>0.92</v>
      </c>
      <c r="AH49" s="341">
        <f>ROUND(SUMIFS(Trabajo!$Q:$Q,Trabajo!$E:$E,Trab_Sectores_productivos!DT$1,Trabajo!$C:$C,Trab_Sectores_productivos!$C49,Trabajo!$A:$A,Trab_Sectores_productivos!$A49),2)</f>
        <v>1.1100000000000001</v>
      </c>
      <c r="AI49" s="340">
        <f>ROUND(SUMIFS(Trabajo!$R:$R,Trabajo!$E:$E,Trab_Sectores_productivos!DF$1,Trabajo!$C:$C,Trab_Sectores_productivos!$C49,Trabajo!$A:$A,Trab_Sectores_productivos!$A49),2)</f>
        <v>9.86</v>
      </c>
      <c r="AJ49" s="340">
        <f>ROUND(SUMIFS(Trabajo!$R:$R,Trabajo!$E:$E,Trab_Sectores_productivos!DG$1,Trabajo!$C:$C,Trab_Sectores_productivos!$C49,Trabajo!$A:$A,Trab_Sectores_productivos!$A49),2)</f>
        <v>0.71</v>
      </c>
      <c r="AK49" s="340">
        <f>ROUND(SUMIFS(Trabajo!$R:$R,Trabajo!$E:$E,Trab_Sectores_productivos!DH$1,Trabajo!$C:$C,Trab_Sectores_productivos!$C49,Trabajo!$A:$A,Trab_Sectores_productivos!$A49),2)</f>
        <v>2.0099999999999998</v>
      </c>
      <c r="AL49" s="340">
        <f>ROUND(SUMIFS(Trabajo!$R:$R,Trabajo!$E:$E,Trab_Sectores_productivos!DI$1,Trabajo!$C:$C,Trab_Sectores_productivos!$C49,Trabajo!$A:$A,Trab_Sectores_productivos!$A49),2)</f>
        <v>3.37</v>
      </c>
      <c r="AM49" s="340">
        <f>ROUND(SUMIFS(Trabajo!$R:$R,Trabajo!$E:$E,Trab_Sectores_productivos!DJ$1,Trabajo!$C:$C,Trab_Sectores_productivos!$C49,Trabajo!$A:$A,Trab_Sectores_productivos!$A49),2)</f>
        <v>1.1100000000000001</v>
      </c>
      <c r="AN49" s="340">
        <f>ROUND(SUMIFS(Trabajo!$R:$R,Trabajo!$E:$E,Trab_Sectores_productivos!DK$1,Trabajo!$C:$C,Trab_Sectores_productivos!$C49,Trabajo!$A:$A,Trab_Sectores_productivos!$A49),2)</f>
        <v>3.53</v>
      </c>
      <c r="AO49" s="340">
        <f>ROUND(SUMIFS(Trabajo!$R:$R,Trabajo!$E:$E,Trab_Sectores_productivos!DL$1,Trabajo!$C:$C,Trab_Sectores_productivos!$C49,Trabajo!$A:$A,Trab_Sectores_productivos!$A49),2)</f>
        <v>9.69</v>
      </c>
      <c r="AP49" s="340">
        <f>ROUND(SUMIFS(Trabajo!$R:$R,Trabajo!$E:$E,Trab_Sectores_productivos!DM$1,Trabajo!$C:$C,Trab_Sectores_productivos!$C49,Trabajo!$A:$A,Trab_Sectores_productivos!$A49),2)</f>
        <v>40.799999999999997</v>
      </c>
      <c r="AQ49" s="340">
        <f>ROUND(SUMIFS(Trabajo!$R:$R,Trabajo!$E:$E,Trab_Sectores_productivos!DN$1,Trabajo!$C:$C,Trab_Sectores_productivos!$C49,Trabajo!$A:$A,Trab_Sectores_productivos!$A49),2)</f>
        <v>3.9</v>
      </c>
      <c r="AR49" s="340">
        <f>ROUND(SUMIFS(Trabajo!$R:$R,Trabajo!$E:$E,Trab_Sectores_productivos!DO$1,Trabajo!$C:$C,Trab_Sectores_productivos!$C49,Trabajo!$A:$A,Trab_Sectores_productivos!$A49),2)</f>
        <v>5.53</v>
      </c>
      <c r="AS49" s="340">
        <f>ROUND(SUMIFS(Trabajo!$R:$R,Trabajo!$E:$E,Trab_Sectores_productivos!DP$1,Trabajo!$C:$C,Trab_Sectores_productivos!$C49,Trabajo!$A:$A,Trab_Sectores_productivos!$A49),2)</f>
        <v>6.75</v>
      </c>
      <c r="AT49" s="340">
        <f>ROUND(SUMIFS(Trabajo!$R:$R,Trabajo!$E:$E,Trab_Sectores_productivos!DQ$1,Trabajo!$C:$C,Trab_Sectores_productivos!$C49,Trabajo!$A:$A,Trab_Sectores_productivos!$A49),2)</f>
        <v>2.33</v>
      </c>
      <c r="AU49" s="340">
        <f>ROUND(SUMIFS(Trabajo!$R:$R,Trabajo!$E:$E,Trab_Sectores_productivos!DR$1,Trabajo!$C:$C,Trab_Sectores_productivos!$C49,Trabajo!$A:$A,Trab_Sectores_productivos!$A49),2)</f>
        <v>4.5999999999999996</v>
      </c>
      <c r="AV49" s="340">
        <f>ROUND(SUMIFS(Trabajo!$R:$R,Trabajo!$E:$E,Trab_Sectores_productivos!DS$1,Trabajo!$C:$C,Trab_Sectores_productivos!$C49,Trabajo!$A:$A,Trab_Sectores_productivos!$A49),2)</f>
        <v>0.76</v>
      </c>
      <c r="AW49" s="340">
        <f>ROUND(SUMIFS(Trabajo!$R:$R,Trabajo!$E:$E,Trab_Sectores_productivos!DT$1,Trabajo!$C:$C,Trab_Sectores_productivos!$C49,Trabajo!$A:$A,Trab_Sectores_productivos!$A49),2)</f>
        <v>0.92</v>
      </c>
      <c r="AX49" s="341">
        <f>ROUND(SUMIFS(Trabajo!$S:$S,Trabajo!$E:$E,Trab_Sectores_productivos!DF$1,Trabajo!$C:$C,Trab_Sectores_productivos!$C49,Trabajo!$A:$A,Trab_Sectores_productivos!$A49),2)</f>
        <v>0.64</v>
      </c>
      <c r="AY49" s="341">
        <f>ROUND(SUMIFS(Trabajo!$S:$S,Trabajo!$E:$E,Trab_Sectores_productivos!DG$1,Trabajo!$C:$C,Trab_Sectores_productivos!$C49,Trabajo!$A:$A,Trab_Sectores_productivos!$A49),2)</f>
        <v>0.05</v>
      </c>
      <c r="AZ49" s="341">
        <f>ROUND(SUMIFS(Trabajo!$S:$S,Trabajo!$E:$E,Trab_Sectores_productivos!DH$1,Trabajo!$C:$C,Trab_Sectores_productivos!$C49,Trabajo!$A:$A,Trab_Sectores_productivos!$A49),2)</f>
        <v>0.13</v>
      </c>
      <c r="BA49" s="341">
        <f>ROUND(SUMIFS(Trabajo!$S:$S,Trabajo!$E:$E,Trab_Sectores_productivos!DI$1,Trabajo!$C:$C,Trab_Sectores_productivos!$C49,Trabajo!$A:$A,Trab_Sectores_productivos!$A49),2)</f>
        <v>0.22</v>
      </c>
      <c r="BB49" s="341">
        <f>ROUND(SUMIFS(Trabajo!$S:$S,Trabajo!$E:$E,Trab_Sectores_productivos!DJ$1,Trabajo!$C:$C,Trab_Sectores_productivos!$C49,Trabajo!$A:$A,Trab_Sectores_productivos!$A49),2)</f>
        <v>7.0000000000000007E-2</v>
      </c>
      <c r="BC49" s="341">
        <f>ROUND(SUMIFS(Trabajo!$S:$S,Trabajo!$E:$E,Trab_Sectores_productivos!DK$1,Trabajo!$C:$C,Trab_Sectores_productivos!$C49,Trabajo!$A:$A,Trab_Sectores_productivos!$A49),2)</f>
        <v>0.23</v>
      </c>
      <c r="BD49" s="341">
        <f>ROUND(SUMIFS(Trabajo!$S:$S,Trabajo!$E:$E,Trab_Sectores_productivos!DL$1,Trabajo!$C:$C,Trab_Sectores_productivos!$C49,Trabajo!$A:$A,Trab_Sectores_productivos!$A49),2)</f>
        <v>0.63</v>
      </c>
      <c r="BE49" s="341">
        <f>ROUND(SUMIFS(Trabajo!$S:$S,Trabajo!$E:$E,Trab_Sectores_productivos!DM$1,Trabajo!$C:$C,Trab_Sectores_productivos!$C49,Trabajo!$A:$A,Trab_Sectores_productivos!$A49),2)</f>
        <v>2.66</v>
      </c>
      <c r="BF49" s="341">
        <f>ROUND(SUMIFS(Trabajo!$S:$S,Trabajo!$E:$E,Trab_Sectores_productivos!DN$1,Trabajo!$C:$C,Trab_Sectores_productivos!$C49,Trabajo!$A:$A,Trab_Sectores_productivos!$A49),2)</f>
        <v>0.25</v>
      </c>
      <c r="BG49" s="341">
        <f>ROUND(SUMIFS(Trabajo!$S:$S,Trabajo!$E:$E,Trab_Sectores_productivos!DO$1,Trabajo!$C:$C,Trab_Sectores_productivos!$C49,Trabajo!$A:$A,Trab_Sectores_productivos!$A49),2)</f>
        <v>0.36</v>
      </c>
      <c r="BH49" s="341">
        <f>ROUND(SUMIFS(Trabajo!$S:$S,Trabajo!$E:$E,Trab_Sectores_productivos!DP$1,Trabajo!$C:$C,Trab_Sectores_productivos!$C49,Trabajo!$A:$A,Trab_Sectores_productivos!$A49),2)</f>
        <v>0.44</v>
      </c>
      <c r="BI49" s="341">
        <f>ROUND(SUMIFS(Trabajo!$S:$S,Trabajo!$E:$E,Trab_Sectores_productivos!DQ$1,Trabajo!$C:$C,Trab_Sectores_productivos!$C49,Trabajo!$A:$A,Trab_Sectores_productivos!$A49),2)</f>
        <v>0.15</v>
      </c>
      <c r="BJ49" s="341">
        <f>ROUND(SUMIFS(Trabajo!$S:$S,Trabajo!$E:$E,Trab_Sectores_productivos!DR$1,Trabajo!$C:$C,Trab_Sectores_productivos!$C49,Trabajo!$A:$A,Trab_Sectores_productivos!$A49),2)</f>
        <v>0.3</v>
      </c>
      <c r="BK49" s="341">
        <f>ROUND(SUMIFS(Trabajo!$S:$S,Trabajo!$E:$E,Trab_Sectores_productivos!DS$1,Trabajo!$C:$C,Trab_Sectores_productivos!$C49,Trabajo!$A:$A,Trab_Sectores_productivos!$A49),2)</f>
        <v>0.05</v>
      </c>
      <c r="BL49" s="341">
        <f>ROUND(SUMIFS(Trabajo!$S:$S,Trabajo!$E:$E,Trab_Sectores_productivos!DT$1,Trabajo!$C:$C,Trab_Sectores_productivos!$C49,Trabajo!$A:$A,Trab_Sectores_productivos!$A49),2)</f>
        <v>0.06</v>
      </c>
      <c r="BM49" s="340">
        <f>ROUND(SUMIFS(Trabajo!$T:$T,Trabajo!$E:$E,Trab_Sectores_productivos!DF$1,Trabajo!$C:$C,Trab_Sectores_productivos!$C49,Trabajo!$A:$A,Trab_Sectores_productivos!$A49),2)</f>
        <v>0.25</v>
      </c>
      <c r="BN49" s="340">
        <f>ROUND(SUMIFS(Trabajo!$T:$T,Trabajo!$E:$E,Trab_Sectores_productivos!DG$1,Trabajo!$C:$C,Trab_Sectores_productivos!$C49,Trabajo!$A:$A,Trab_Sectores_productivos!$A49),2)</f>
        <v>0.02</v>
      </c>
      <c r="BO49" s="340">
        <f>ROUND(SUMIFS(Trabajo!$T:$T,Trabajo!$E:$E,Trab_Sectores_productivos!DH$1,Trabajo!$C:$C,Trab_Sectores_productivos!$C49,Trabajo!$A:$A,Trab_Sectores_productivos!$A49),2)</f>
        <v>0.05</v>
      </c>
      <c r="BP49" s="340">
        <f>ROUND(SUMIFS(Trabajo!$T:$T,Trabajo!$E:$E,Trab_Sectores_productivos!DI$1,Trabajo!$C:$C,Trab_Sectores_productivos!$C49,Trabajo!$A:$A,Trab_Sectores_productivos!$A49),2)</f>
        <v>0.08</v>
      </c>
      <c r="BQ49" s="340">
        <f>ROUND(SUMIFS(Trabajo!$T:$T,Trabajo!$E:$E,Trab_Sectores_productivos!DJ$1,Trabajo!$C:$C,Trab_Sectores_productivos!$C49,Trabajo!$A:$A,Trab_Sectores_productivos!$A49),2)</f>
        <v>0.03</v>
      </c>
      <c r="BR49" s="340">
        <f>ROUND(SUMIFS(Trabajo!$T:$T,Trabajo!$E:$E,Trab_Sectores_productivos!DK$1,Trabajo!$C:$C,Trab_Sectores_productivos!$C49,Trabajo!$A:$A,Trab_Sectores_productivos!$A49),2)</f>
        <v>0.09</v>
      </c>
      <c r="BS49" s="340">
        <f>ROUND(SUMIFS(Trabajo!$T:$T,Trabajo!$E:$E,Trab_Sectores_productivos!DL$1,Trabajo!$C:$C,Trab_Sectores_productivos!$C49,Trabajo!$A:$A,Trab_Sectores_productivos!$A49),2)</f>
        <v>0.24</v>
      </c>
      <c r="BT49" s="340">
        <f>ROUND(SUMIFS(Trabajo!$T:$T,Trabajo!$E:$E,Trab_Sectores_productivos!DM$1,Trabajo!$C:$C,Trab_Sectores_productivos!$C49,Trabajo!$A:$A,Trab_Sectores_productivos!$A49),2)</f>
        <v>1.02</v>
      </c>
      <c r="BU49" s="340">
        <f>ROUND(SUMIFS(Trabajo!$T:$T,Trabajo!$E:$E,Trab_Sectores_productivos!DN$1,Trabajo!$C:$C,Trab_Sectores_productivos!$C49,Trabajo!$A:$A,Trab_Sectores_productivos!$A49),2)</f>
        <v>0.1</v>
      </c>
      <c r="BV49" s="340">
        <f>ROUND(SUMIFS(Trabajo!$T:$T,Trabajo!$E:$E,Trab_Sectores_productivos!DO$1,Trabajo!$C:$C,Trab_Sectores_productivos!$C49,Trabajo!$A:$A,Trab_Sectores_productivos!$A49),2)</f>
        <v>0.14000000000000001</v>
      </c>
      <c r="BW49" s="340">
        <f>ROUND(SUMIFS(Trabajo!$T:$T,Trabajo!$E:$E,Trab_Sectores_productivos!DP$1,Trabajo!$C:$C,Trab_Sectores_productivos!$C49,Trabajo!$A:$A,Trab_Sectores_productivos!$A49),2)</f>
        <v>0.17</v>
      </c>
      <c r="BX49" s="340">
        <f>ROUND(SUMIFS(Trabajo!$T:$T,Trabajo!$E:$E,Trab_Sectores_productivos!DQ$1,Trabajo!$C:$C,Trab_Sectores_productivos!$C49,Trabajo!$A:$A,Trab_Sectores_productivos!$A49),2)</f>
        <v>0.06</v>
      </c>
      <c r="BY49" s="340">
        <f>ROUND(SUMIFS(Trabajo!$T:$T,Trabajo!$E:$E,Trab_Sectores_productivos!DR$1,Trabajo!$C:$C,Trab_Sectores_productivos!$C49,Trabajo!$A:$A,Trab_Sectores_productivos!$A49),2)</f>
        <v>0.11</v>
      </c>
      <c r="BZ49" s="340">
        <f>ROUND(SUMIFS(Trabajo!$T:$T,Trabajo!$E:$E,Trab_Sectores_productivos!DS$1,Trabajo!$C:$C,Trab_Sectores_productivos!$C49,Trabajo!$A:$A,Trab_Sectores_productivos!$A49),2)</f>
        <v>0.02</v>
      </c>
      <c r="CA49" s="340">
        <f>ROUND(SUMIFS(Trabajo!$T:$T,Trabajo!$E:$E,Trab_Sectores_productivos!DT$1,Trabajo!$C:$C,Trab_Sectores_productivos!$C49,Trabajo!$A:$A,Trab_Sectores_productivos!$A49),2)</f>
        <v>0.02</v>
      </c>
      <c r="CB49" s="341">
        <f>ROUND(SUMIFS(Trabajo!$U:$U,Trabajo!$E:$E,Trab_Sectores_productivos!DF$1,Trabajo!$C:$C,Trab_Sectores_productivos!$C49,Trabajo!$A:$A,Trab_Sectores_productivos!$A49),2)</f>
        <v>21.97</v>
      </c>
      <c r="CC49" s="341">
        <f>ROUND(SUMIFS(Trabajo!$U:$U,Trabajo!$E:$E,Trab_Sectores_productivos!DG$1,Trabajo!$C:$C,Trab_Sectores_productivos!$C49,Trabajo!$A:$A,Trab_Sectores_productivos!$A49),2)</f>
        <v>1.59</v>
      </c>
      <c r="CD49" s="341">
        <f>ROUND(SUMIFS(Trabajo!$U:$U,Trabajo!$E:$E,Trab_Sectores_productivos!DH$1,Trabajo!$C:$C,Trab_Sectores_productivos!$C49,Trabajo!$A:$A,Trab_Sectores_productivos!$A49),2)</f>
        <v>4.4800000000000004</v>
      </c>
      <c r="CE49" s="341">
        <f>ROUND(SUMIFS(Trabajo!$U:$U,Trabajo!$E:$E,Trab_Sectores_productivos!DI$1,Trabajo!$C:$C,Trab_Sectores_productivos!$C49,Trabajo!$A:$A,Trab_Sectores_productivos!$A49),2)</f>
        <v>7.51</v>
      </c>
      <c r="CF49" s="341">
        <f>ROUND(SUMIFS(Trabajo!$U:$U,Trabajo!$E:$E,Trab_Sectores_productivos!DJ$1,Trabajo!$C:$C,Trab_Sectores_productivos!$C49,Trabajo!$A:$A,Trab_Sectores_productivos!$A49),2)</f>
        <v>2.46</v>
      </c>
      <c r="CG49" s="341">
        <f>ROUND(SUMIFS(Trabajo!$U:$U,Trabajo!$E:$E,Trab_Sectores_productivos!DK$1,Trabajo!$C:$C,Trab_Sectores_productivos!$C49,Trabajo!$A:$A,Trab_Sectores_productivos!$A49),2)</f>
        <v>7.86</v>
      </c>
      <c r="CH49" s="341">
        <f>ROUND(SUMIFS(Trabajo!$U:$U,Trabajo!$E:$E,Trab_Sectores_productivos!DL$1,Trabajo!$C:$C,Trab_Sectores_productivos!$C49,Trabajo!$A:$A,Trab_Sectores_productivos!$A49),2)</f>
        <v>21.58</v>
      </c>
      <c r="CI49" s="341">
        <f>ROUND(SUMIFS(Trabajo!$U:$U,Trabajo!$E:$E,Trab_Sectores_productivos!DM$1,Trabajo!$C:$C,Trab_Sectores_productivos!$C49,Trabajo!$A:$A,Trab_Sectores_productivos!$A49),2)</f>
        <v>90.91</v>
      </c>
      <c r="CJ49" s="341">
        <f>ROUND(SUMIFS(Trabajo!$U:$U,Trabajo!$E:$E,Trab_Sectores_productivos!DN$1,Trabajo!$C:$C,Trab_Sectores_productivos!$C49,Trabajo!$A:$A,Trab_Sectores_productivos!$A49),2)</f>
        <v>8.68</v>
      </c>
      <c r="CK49" s="341">
        <f>ROUND(SUMIFS(Trabajo!$U:$U,Trabajo!$E:$E,Trab_Sectores_productivos!DO$1,Trabajo!$C:$C,Trab_Sectores_productivos!$C49,Trabajo!$A:$A,Trab_Sectores_productivos!$A49),2)</f>
        <v>12.33</v>
      </c>
      <c r="CL49" s="341">
        <f>ROUND(SUMIFS(Trabajo!$U:$U,Trabajo!$E:$E,Trab_Sectores_productivos!DP$1,Trabajo!$C:$C,Trab_Sectores_productivos!$C49,Trabajo!$A:$A,Trab_Sectores_productivos!$A49),2)</f>
        <v>15.03</v>
      </c>
      <c r="CM49" s="341">
        <f>ROUND(SUMIFS(Trabajo!$U:$U,Trabajo!$E:$E,Trab_Sectores_productivos!DQ$1,Trabajo!$C:$C,Trab_Sectores_productivos!$C49,Trabajo!$A:$A,Trab_Sectores_productivos!$A49),2)</f>
        <v>5.2</v>
      </c>
      <c r="CN49" s="341">
        <f>ROUND(SUMIFS(Trabajo!$U:$U,Trabajo!$E:$E,Trab_Sectores_productivos!DR$1,Trabajo!$C:$C,Trab_Sectores_productivos!$C49,Trabajo!$A:$A,Trab_Sectores_productivos!$A49),2)</f>
        <v>10.26</v>
      </c>
      <c r="CO49" s="341">
        <f>ROUND(SUMIFS(Trabajo!$U:$U,Trabajo!$E:$E,Trab_Sectores_productivos!DS$1,Trabajo!$C:$C,Trab_Sectores_productivos!$C49,Trabajo!$A:$A,Trab_Sectores_productivos!$A49),2)</f>
        <v>1.7</v>
      </c>
      <c r="CP49" s="341">
        <f>ROUND(SUMIFS(Trabajo!$U:$U,Trabajo!$E:$E,Trab_Sectores_productivos!DT$1,Trabajo!$C:$C,Trab_Sectores_productivos!$C49,Trabajo!$A:$A,Trab_Sectores_productivos!$A49),2)</f>
        <v>2.04</v>
      </c>
      <c r="CQ49" s="340">
        <f>ROUND(SUMIFS(Trabajo!$V:$V,Trabajo!$E:$E,Trab_Sectores_productivos!DF$1,Trabajo!$C:$C,Trab_Sectores_productivos!$C49,Trabajo!$A:$A,Trab_Sectores_productivos!$A49),2)</f>
        <v>2.0699999999999998</v>
      </c>
      <c r="CR49" s="340">
        <f>ROUND(SUMIFS(Trabajo!$V:$V,Trabajo!$E:$E,Trab_Sectores_productivos!DG$1,Trabajo!$C:$C,Trab_Sectores_productivos!$C49,Trabajo!$A:$A,Trab_Sectores_productivos!$A49),2)</f>
        <v>0.15</v>
      </c>
      <c r="CS49" s="340">
        <f>ROUND(SUMIFS(Trabajo!$V:$V,Trabajo!$E:$E,Trab_Sectores_productivos!DH$1,Trabajo!$C:$C,Trab_Sectores_productivos!$C49,Trabajo!$A:$A,Trab_Sectores_productivos!$A49),2)</f>
        <v>0.42</v>
      </c>
      <c r="CT49" s="340">
        <f>ROUND(SUMIFS(Trabajo!$V:$V,Trabajo!$E:$E,Trab_Sectores_productivos!DI$1,Trabajo!$C:$C,Trab_Sectores_productivos!$C49,Trabajo!$A:$A,Trab_Sectores_productivos!$A49),2)</f>
        <v>0.71</v>
      </c>
      <c r="CU49" s="340">
        <f>ROUND(SUMIFS(Trabajo!$V:$V,Trabajo!$E:$E,Trab_Sectores_productivos!DJ$1,Trabajo!$C:$C,Trab_Sectores_productivos!$C49,Trabajo!$A:$A,Trab_Sectores_productivos!$A49),2)</f>
        <v>0.23</v>
      </c>
      <c r="CV49" s="340">
        <f>ROUND(SUMIFS(Trabajo!$V:$V,Trabajo!$E:$E,Trab_Sectores_productivos!DK$1,Trabajo!$C:$C,Trab_Sectores_productivos!$C49,Trabajo!$A:$A,Trab_Sectores_productivos!$A49),2)</f>
        <v>0.74</v>
      </c>
      <c r="CW49" s="340">
        <f>ROUND(SUMIFS(Trabajo!$V:$V,Trabajo!$E:$E,Trab_Sectores_productivos!DL$1,Trabajo!$C:$C,Trab_Sectores_productivos!$C49,Trabajo!$A:$A,Trab_Sectores_productivos!$A49),2)</f>
        <v>2.0299999999999998</v>
      </c>
      <c r="CX49" s="340">
        <f>ROUND(SUMIFS(Trabajo!$V:$V,Trabajo!$E:$E,Trab_Sectores_productivos!DM$1,Trabajo!$C:$C,Trab_Sectores_productivos!$C49,Trabajo!$A:$A,Trab_Sectores_productivos!$A49),2)</f>
        <v>8.5500000000000007</v>
      </c>
      <c r="CY49" s="340">
        <f>ROUND(SUMIFS(Trabajo!$V:$V,Trabajo!$E:$E,Trab_Sectores_productivos!DN$1,Trabajo!$C:$C,Trab_Sectores_productivos!$C49,Trabajo!$A:$A,Trab_Sectores_productivos!$A49),2)</f>
        <v>0.82</v>
      </c>
      <c r="CZ49" s="340">
        <f>ROUND(SUMIFS(Trabajo!$V:$V,Trabajo!$E:$E,Trab_Sectores_productivos!DO$1,Trabajo!$C:$C,Trab_Sectores_productivos!$C49,Trabajo!$A:$A,Trab_Sectores_productivos!$A49),2)</f>
        <v>1.1599999999999999</v>
      </c>
      <c r="DA49" s="340">
        <f>ROUND(SUMIFS(Trabajo!$V:$V,Trabajo!$E:$E,Trab_Sectores_productivos!DP$1,Trabajo!$C:$C,Trab_Sectores_productivos!$C49,Trabajo!$A:$A,Trab_Sectores_productivos!$A49),2)</f>
        <v>1.41</v>
      </c>
      <c r="DB49" s="340">
        <f>ROUND(SUMIFS(Trabajo!$V:$V,Trabajo!$E:$E,Trab_Sectores_productivos!DQ$1,Trabajo!$C:$C,Trab_Sectores_productivos!$C49,Trabajo!$A:$A,Trab_Sectores_productivos!$A49),2)</f>
        <v>0.49</v>
      </c>
      <c r="DC49" s="340">
        <f>ROUND(SUMIFS(Trabajo!$V:$V,Trabajo!$E:$E,Trab_Sectores_productivos!DR$1,Trabajo!$C:$C,Trab_Sectores_productivos!$C49,Trabajo!$A:$A,Trab_Sectores_productivos!$A49),2)</f>
        <v>0.96</v>
      </c>
      <c r="DD49" s="340">
        <f>ROUND(SUMIFS(Trabajo!$V:$V,Trabajo!$E:$E,Trab_Sectores_productivos!DS$1,Trabajo!$C:$C,Trab_Sectores_productivos!$C49,Trabajo!$A:$A,Trab_Sectores_productivos!$A49),2)</f>
        <v>0.16</v>
      </c>
      <c r="DE49" s="340">
        <f>ROUND(SUMIFS(Trabajo!$V:$V,Trabajo!$E:$E,Trab_Sectores_productivos!DT$1,Trabajo!$C:$C,Trab_Sectores_productivos!$C49,Trabajo!$A:$A,Trab_Sectores_productivos!$A49),2)</f>
        <v>0.19</v>
      </c>
    </row>
    <row r="50" spans="1:109">
      <c r="A50" s="137">
        <v>2017</v>
      </c>
      <c r="B50" s="137">
        <v>1</v>
      </c>
      <c r="C50" s="137" t="s">
        <v>119</v>
      </c>
      <c r="D50" s="137">
        <f>ROUND(SUMIFS(Trabajo!$W:$W,Trabajo!$E:$E,Trab_Sectores_productivos!DF$1,Trabajo!$C:$C,Trab_Sectores_productivos!$C50,Trabajo!$A:$A,Trab_Sectores_productivos!$A50),2)</f>
        <v>80.349999999999994</v>
      </c>
      <c r="E50" s="340">
        <f>ROUND(SUMIFS(Trabajo!$P:$P,Trabajo!$E:$E,Trab_Sectores_productivos!DF$1,Trabajo!$C:$C,Trab_Sectores_productivos!$C50,Trabajo!$A:$A,Trab_Sectores_productivos!$A50),2)</f>
        <v>27.45</v>
      </c>
      <c r="F50" s="340">
        <f>ROUND(SUMIFS(Trabajo!$P:$P,Trabajo!$E:$E,Trab_Sectores_productivos!DG$1,Trabajo!$C:$C,Trab_Sectores_productivos!$C50,Trabajo!$A:$A,Trab_Sectores_productivos!$A50),2)</f>
        <v>1.94</v>
      </c>
      <c r="G50" s="340">
        <f>ROUND(SUMIFS(Trabajo!$P:$P,Trabajo!$E:$E,Trab_Sectores_productivos!DH$1,Trabajo!$C:$C,Trab_Sectores_productivos!$C50,Trabajo!$A:$A,Trab_Sectores_productivos!$A50),2)</f>
        <v>4.76</v>
      </c>
      <c r="H50" s="340">
        <f>ROUND(SUMIFS(Trabajo!$P:$P,Trabajo!$E:$E,Trab_Sectores_productivos!DI$1,Trabajo!$C:$C,Trab_Sectores_productivos!$C50,Trabajo!$A:$A,Trab_Sectores_productivos!$A50),2)</f>
        <v>7.15</v>
      </c>
      <c r="I50" s="340">
        <f>ROUND(SUMIFS(Trabajo!$P:$P,Trabajo!$E:$E,Trab_Sectores_productivos!DJ$1,Trabajo!$C:$C,Trab_Sectores_productivos!$C50,Trabajo!$A:$A,Trab_Sectores_productivos!$A50),2)</f>
        <v>2.82</v>
      </c>
      <c r="J50" s="340">
        <f>ROUND(SUMIFS(Trabajo!$P:$P,Trabajo!$E:$E,Trab_Sectores_productivos!DK$1,Trabajo!$C:$C,Trab_Sectores_productivos!$C50,Trabajo!$A:$A,Trab_Sectores_productivos!$A50),2)</f>
        <v>9.6</v>
      </c>
      <c r="K50" s="340">
        <f>ROUND(SUMIFS(Trabajo!$P:$P,Trabajo!$E:$E,Trab_Sectores_productivos!DL$1,Trabajo!$C:$C,Trab_Sectores_productivos!$C50,Trabajo!$A:$A,Trab_Sectores_productivos!$A50),2)</f>
        <v>23.94</v>
      </c>
      <c r="L50" s="340">
        <f>ROUND(SUMIFS(Trabajo!$P:$P,Trabajo!$E:$E,Trab_Sectores_productivos!DM$1,Trabajo!$C:$C,Trab_Sectores_productivos!$C50,Trabajo!$A:$A,Trab_Sectores_productivos!$A50),2)</f>
        <v>99.83</v>
      </c>
      <c r="M50" s="340">
        <f>ROUND(SUMIFS(Trabajo!$P:$P,Trabajo!$E:$E,Trab_Sectores_productivos!DN$1,Trabajo!$C:$C,Trab_Sectores_productivos!$C50,Trabajo!$A:$A,Trab_Sectores_productivos!$A50),2)</f>
        <v>9.2799999999999994</v>
      </c>
      <c r="N50" s="340">
        <f>ROUND(SUMIFS(Trabajo!$P:$P,Trabajo!$E:$E,Trab_Sectores_productivos!DO$1,Trabajo!$C:$C,Trab_Sectores_productivos!$C50,Trabajo!$A:$A,Trab_Sectores_productivos!$A50),2)</f>
        <v>14.34</v>
      </c>
      <c r="O50" s="340">
        <f>ROUND(SUMIFS(Trabajo!$P:$P,Trabajo!$E:$E,Trab_Sectores_productivos!DP$1,Trabajo!$C:$C,Trab_Sectores_productivos!$C50,Trabajo!$A:$A,Trab_Sectores_productivos!$A50),2)</f>
        <v>16.72</v>
      </c>
      <c r="P50" s="340">
        <f>ROUND(SUMIFS(Trabajo!$P:$P,Trabajo!$E:$E,Trab_Sectores_productivos!DQ$1,Trabajo!$C:$C,Trab_Sectores_productivos!$C50,Trabajo!$A:$A,Trab_Sectores_productivos!$A50),2)</f>
        <v>5.73</v>
      </c>
      <c r="Q50" s="340">
        <f>ROUND(SUMIFS(Trabajo!$P:$P,Trabajo!$E:$E,Trab_Sectores_productivos!DR$1,Trabajo!$C:$C,Trab_Sectores_productivos!$C50,Trabajo!$A:$A,Trab_Sectores_productivos!$A50),2)</f>
        <v>11.41</v>
      </c>
      <c r="R50" s="340">
        <f>ROUND(SUMIFS(Trabajo!$P:$P,Trabajo!$E:$E,Trab_Sectores_productivos!DS$1,Trabajo!$C:$C,Trab_Sectores_productivos!$C50,Trabajo!$A:$A,Trab_Sectores_productivos!$A50),2)</f>
        <v>2.0699999999999998</v>
      </c>
      <c r="S50" s="340">
        <f>ROUND(SUMIFS(Trabajo!$P:$P,Trabajo!$E:$E,Trab_Sectores_productivos!DT$1,Trabajo!$C:$C,Trab_Sectores_productivos!$C50,Trabajo!$A:$A,Trab_Sectores_productivos!$A50),2)</f>
        <v>2.4300000000000002</v>
      </c>
      <c r="T50" s="341">
        <f>ROUND(SUMIFS(Trabajo!$Q:$Q,Trabajo!$E:$E,Trab_Sectores_productivos!DF$1,Trabajo!$C:$C,Trab_Sectores_productivos!$C50,Trabajo!$A:$A,Trab_Sectores_productivos!$A50),2)</f>
        <v>12.91</v>
      </c>
      <c r="U50" s="341">
        <f>ROUND(SUMIFS(Trabajo!$Q:$Q,Trabajo!$E:$E,Trab_Sectores_productivos!DG$1,Trabajo!$C:$C,Trab_Sectores_productivos!$C50,Trabajo!$A:$A,Trab_Sectores_productivos!$A50),2)</f>
        <v>0.91</v>
      </c>
      <c r="V50" s="341">
        <f>ROUND(SUMIFS(Trabajo!$Q:$Q,Trabajo!$E:$E,Trab_Sectores_productivos!DH$1,Trabajo!$C:$C,Trab_Sectores_productivos!$C50,Trabajo!$A:$A,Trab_Sectores_productivos!$A50),2)</f>
        <v>2.2400000000000002</v>
      </c>
      <c r="W50" s="341">
        <f>ROUND(SUMIFS(Trabajo!$Q:$Q,Trabajo!$E:$E,Trab_Sectores_productivos!DI$1,Trabajo!$C:$C,Trab_Sectores_productivos!$C50,Trabajo!$A:$A,Trab_Sectores_productivos!$A50),2)</f>
        <v>3.36</v>
      </c>
      <c r="X50" s="341">
        <f>ROUND(SUMIFS(Trabajo!$Q:$Q,Trabajo!$E:$E,Trab_Sectores_productivos!DJ$1,Trabajo!$C:$C,Trab_Sectores_productivos!$C50,Trabajo!$A:$A,Trab_Sectores_productivos!$A50),2)</f>
        <v>1.33</v>
      </c>
      <c r="Y50" s="341">
        <f>ROUND(SUMIFS(Trabajo!$Q:$Q,Trabajo!$E:$E,Trab_Sectores_productivos!DK$1,Trabajo!$C:$C,Trab_Sectores_productivos!$C50,Trabajo!$A:$A,Trab_Sectores_productivos!$A50),2)</f>
        <v>4.51</v>
      </c>
      <c r="Z50" s="341">
        <f>ROUND(SUMIFS(Trabajo!$Q:$Q,Trabajo!$E:$E,Trab_Sectores_productivos!DL$1,Trabajo!$C:$C,Trab_Sectores_productivos!$C50,Trabajo!$A:$A,Trab_Sectores_productivos!$A50),2)</f>
        <v>11.25</v>
      </c>
      <c r="AA50" s="341">
        <f>ROUND(SUMIFS(Trabajo!$Q:$Q,Trabajo!$E:$E,Trab_Sectores_productivos!DM$1,Trabajo!$C:$C,Trab_Sectores_productivos!$C50,Trabajo!$A:$A,Trab_Sectores_productivos!$A50),2)</f>
        <v>46.94</v>
      </c>
      <c r="AB50" s="341">
        <f>ROUND(SUMIFS(Trabajo!$Q:$Q,Trabajo!$E:$E,Trab_Sectores_productivos!DN$1,Trabajo!$C:$C,Trab_Sectores_productivos!$C50,Trabajo!$A:$A,Trab_Sectores_productivos!$A50),2)</f>
        <v>4.3600000000000003</v>
      </c>
      <c r="AC50" s="341">
        <f>ROUND(SUMIFS(Trabajo!$Q:$Q,Trabajo!$E:$E,Trab_Sectores_productivos!DO$1,Trabajo!$C:$C,Trab_Sectores_productivos!$C50,Trabajo!$A:$A,Trab_Sectores_productivos!$A50),2)</f>
        <v>6.74</v>
      </c>
      <c r="AD50" s="341">
        <f>ROUND(SUMIFS(Trabajo!$Q:$Q,Trabajo!$E:$E,Trab_Sectores_productivos!DP$1,Trabajo!$C:$C,Trab_Sectores_productivos!$C50,Trabajo!$A:$A,Trab_Sectores_productivos!$A50),2)</f>
        <v>7.86</v>
      </c>
      <c r="AE50" s="341">
        <f>ROUND(SUMIFS(Trabajo!$Q:$Q,Trabajo!$E:$E,Trab_Sectores_productivos!DQ$1,Trabajo!$C:$C,Trab_Sectores_productivos!$C50,Trabajo!$A:$A,Trab_Sectores_productivos!$A50),2)</f>
        <v>2.69</v>
      </c>
      <c r="AF50" s="341">
        <f>ROUND(SUMIFS(Trabajo!$Q:$Q,Trabajo!$E:$E,Trab_Sectores_productivos!DR$1,Trabajo!$C:$C,Trab_Sectores_productivos!$C50,Trabajo!$A:$A,Trab_Sectores_productivos!$A50),2)</f>
        <v>5.36</v>
      </c>
      <c r="AG50" s="341">
        <f>ROUND(SUMIFS(Trabajo!$Q:$Q,Trabajo!$E:$E,Trab_Sectores_productivos!DS$1,Trabajo!$C:$C,Trab_Sectores_productivos!$C50,Trabajo!$A:$A,Trab_Sectores_productivos!$A50),2)</f>
        <v>0.97</v>
      </c>
      <c r="AH50" s="341">
        <f>ROUND(SUMIFS(Trabajo!$Q:$Q,Trabajo!$E:$E,Trab_Sectores_productivos!DT$1,Trabajo!$C:$C,Trab_Sectores_productivos!$C50,Trabajo!$A:$A,Trab_Sectores_productivos!$A50),2)</f>
        <v>1.1399999999999999</v>
      </c>
      <c r="AI50" s="340">
        <f>ROUND(SUMIFS(Trabajo!$R:$R,Trabajo!$E:$E,Trab_Sectores_productivos!DF$1,Trabajo!$C:$C,Trab_Sectores_productivos!$C50,Trabajo!$A:$A,Trab_Sectores_productivos!$A50),2)</f>
        <v>10.76</v>
      </c>
      <c r="AJ50" s="340">
        <f>ROUND(SUMIFS(Trabajo!$R:$R,Trabajo!$E:$E,Trab_Sectores_productivos!DG$1,Trabajo!$C:$C,Trab_Sectores_productivos!$C50,Trabajo!$A:$A,Trab_Sectores_productivos!$A50),2)</f>
        <v>0.76</v>
      </c>
      <c r="AK50" s="340">
        <f>ROUND(SUMIFS(Trabajo!$R:$R,Trabajo!$E:$E,Trab_Sectores_productivos!DH$1,Trabajo!$C:$C,Trab_Sectores_productivos!$C50,Trabajo!$A:$A,Trab_Sectores_productivos!$A50),2)</f>
        <v>1.87</v>
      </c>
      <c r="AL50" s="340">
        <f>ROUND(SUMIFS(Trabajo!$R:$R,Trabajo!$E:$E,Trab_Sectores_productivos!DI$1,Trabajo!$C:$C,Trab_Sectores_productivos!$C50,Trabajo!$A:$A,Trab_Sectores_productivos!$A50),2)</f>
        <v>2.8</v>
      </c>
      <c r="AM50" s="340">
        <f>ROUND(SUMIFS(Trabajo!$R:$R,Trabajo!$E:$E,Trab_Sectores_productivos!DJ$1,Trabajo!$C:$C,Trab_Sectores_productivos!$C50,Trabajo!$A:$A,Trab_Sectores_productivos!$A50),2)</f>
        <v>1.1100000000000001</v>
      </c>
      <c r="AN50" s="340">
        <f>ROUND(SUMIFS(Trabajo!$R:$R,Trabajo!$E:$E,Trab_Sectores_productivos!DK$1,Trabajo!$C:$C,Trab_Sectores_productivos!$C50,Trabajo!$A:$A,Trab_Sectores_productivos!$A50),2)</f>
        <v>3.76</v>
      </c>
      <c r="AO50" s="340">
        <f>ROUND(SUMIFS(Trabajo!$R:$R,Trabajo!$E:$E,Trab_Sectores_productivos!DL$1,Trabajo!$C:$C,Trab_Sectores_productivos!$C50,Trabajo!$A:$A,Trab_Sectores_productivos!$A50),2)</f>
        <v>9.3800000000000008</v>
      </c>
      <c r="AP50" s="340">
        <f>ROUND(SUMIFS(Trabajo!$R:$R,Trabajo!$E:$E,Trab_Sectores_productivos!DM$1,Trabajo!$C:$C,Trab_Sectores_productivos!$C50,Trabajo!$A:$A,Trab_Sectores_productivos!$A50),2)</f>
        <v>39.14</v>
      </c>
      <c r="AQ50" s="340">
        <f>ROUND(SUMIFS(Trabajo!$R:$R,Trabajo!$E:$E,Trab_Sectores_productivos!DN$1,Trabajo!$C:$C,Trab_Sectores_productivos!$C50,Trabajo!$A:$A,Trab_Sectores_productivos!$A50),2)</f>
        <v>3.64</v>
      </c>
      <c r="AR50" s="340">
        <f>ROUND(SUMIFS(Trabajo!$R:$R,Trabajo!$E:$E,Trab_Sectores_productivos!DO$1,Trabajo!$C:$C,Trab_Sectores_productivos!$C50,Trabajo!$A:$A,Trab_Sectores_productivos!$A50),2)</f>
        <v>5.62</v>
      </c>
      <c r="AS50" s="340">
        <f>ROUND(SUMIFS(Trabajo!$R:$R,Trabajo!$E:$E,Trab_Sectores_productivos!DP$1,Trabajo!$C:$C,Trab_Sectores_productivos!$C50,Trabajo!$A:$A,Trab_Sectores_productivos!$A50),2)</f>
        <v>6.55</v>
      </c>
      <c r="AT50" s="340">
        <f>ROUND(SUMIFS(Trabajo!$R:$R,Trabajo!$E:$E,Trab_Sectores_productivos!DQ$1,Trabajo!$C:$C,Trab_Sectores_productivos!$C50,Trabajo!$A:$A,Trab_Sectores_productivos!$A50),2)</f>
        <v>2.25</v>
      </c>
      <c r="AU50" s="340">
        <f>ROUND(SUMIFS(Trabajo!$R:$R,Trabajo!$E:$E,Trab_Sectores_productivos!DR$1,Trabajo!$C:$C,Trab_Sectores_productivos!$C50,Trabajo!$A:$A,Trab_Sectores_productivos!$A50),2)</f>
        <v>4.47</v>
      </c>
      <c r="AV50" s="340">
        <f>ROUND(SUMIFS(Trabajo!$R:$R,Trabajo!$E:$E,Trab_Sectores_productivos!DS$1,Trabajo!$C:$C,Trab_Sectores_productivos!$C50,Trabajo!$A:$A,Trab_Sectores_productivos!$A50),2)</f>
        <v>0.81</v>
      </c>
      <c r="AW50" s="340">
        <f>ROUND(SUMIFS(Trabajo!$R:$R,Trabajo!$E:$E,Trab_Sectores_productivos!DT$1,Trabajo!$C:$C,Trab_Sectores_productivos!$C50,Trabajo!$A:$A,Trab_Sectores_productivos!$A50),2)</f>
        <v>0.95</v>
      </c>
      <c r="AX50" s="341">
        <f>ROUND(SUMIFS(Trabajo!$S:$S,Trabajo!$E:$E,Trab_Sectores_productivos!DF$1,Trabajo!$C:$C,Trab_Sectores_productivos!$C50,Trabajo!$A:$A,Trab_Sectores_productivos!$A50),2)</f>
        <v>0.76</v>
      </c>
      <c r="AY50" s="341">
        <f>ROUND(SUMIFS(Trabajo!$S:$S,Trabajo!$E:$E,Trab_Sectores_productivos!DG$1,Trabajo!$C:$C,Trab_Sectores_productivos!$C50,Trabajo!$A:$A,Trab_Sectores_productivos!$A50),2)</f>
        <v>0.05</v>
      </c>
      <c r="AZ50" s="341">
        <f>ROUND(SUMIFS(Trabajo!$S:$S,Trabajo!$E:$E,Trab_Sectores_productivos!DH$1,Trabajo!$C:$C,Trab_Sectores_productivos!$C50,Trabajo!$A:$A,Trab_Sectores_productivos!$A50),2)</f>
        <v>0.13</v>
      </c>
      <c r="BA50" s="341">
        <f>ROUND(SUMIFS(Trabajo!$S:$S,Trabajo!$E:$E,Trab_Sectores_productivos!DI$1,Trabajo!$C:$C,Trab_Sectores_productivos!$C50,Trabajo!$A:$A,Trab_Sectores_productivos!$A50),2)</f>
        <v>0.2</v>
      </c>
      <c r="BB50" s="341">
        <f>ROUND(SUMIFS(Trabajo!$S:$S,Trabajo!$E:$E,Trab_Sectores_productivos!DJ$1,Trabajo!$C:$C,Trab_Sectores_productivos!$C50,Trabajo!$A:$A,Trab_Sectores_productivos!$A50),2)</f>
        <v>0.08</v>
      </c>
      <c r="BC50" s="341">
        <f>ROUND(SUMIFS(Trabajo!$S:$S,Trabajo!$E:$E,Trab_Sectores_productivos!DK$1,Trabajo!$C:$C,Trab_Sectores_productivos!$C50,Trabajo!$A:$A,Trab_Sectores_productivos!$A50),2)</f>
        <v>0.26</v>
      </c>
      <c r="BD50" s="341">
        <f>ROUND(SUMIFS(Trabajo!$S:$S,Trabajo!$E:$E,Trab_Sectores_productivos!DL$1,Trabajo!$C:$C,Trab_Sectores_productivos!$C50,Trabajo!$A:$A,Trab_Sectores_productivos!$A50),2)</f>
        <v>0.66</v>
      </c>
      <c r="BE50" s="341">
        <f>ROUND(SUMIFS(Trabajo!$S:$S,Trabajo!$E:$E,Trab_Sectores_productivos!DM$1,Trabajo!$C:$C,Trab_Sectores_productivos!$C50,Trabajo!$A:$A,Trab_Sectores_productivos!$A50),2)</f>
        <v>2.75</v>
      </c>
      <c r="BF50" s="341">
        <f>ROUND(SUMIFS(Trabajo!$S:$S,Trabajo!$E:$E,Trab_Sectores_productivos!DN$1,Trabajo!$C:$C,Trab_Sectores_productivos!$C50,Trabajo!$A:$A,Trab_Sectores_productivos!$A50),2)</f>
        <v>0.26</v>
      </c>
      <c r="BG50" s="341">
        <f>ROUND(SUMIFS(Trabajo!$S:$S,Trabajo!$E:$E,Trab_Sectores_productivos!DO$1,Trabajo!$C:$C,Trab_Sectores_productivos!$C50,Trabajo!$A:$A,Trab_Sectores_productivos!$A50),2)</f>
        <v>0.39</v>
      </c>
      <c r="BH50" s="341">
        <f>ROUND(SUMIFS(Trabajo!$S:$S,Trabajo!$E:$E,Trab_Sectores_productivos!DP$1,Trabajo!$C:$C,Trab_Sectores_productivos!$C50,Trabajo!$A:$A,Trab_Sectores_productivos!$A50),2)</f>
        <v>0.46</v>
      </c>
      <c r="BI50" s="341">
        <f>ROUND(SUMIFS(Trabajo!$S:$S,Trabajo!$E:$E,Trab_Sectores_productivos!DQ$1,Trabajo!$C:$C,Trab_Sectores_productivos!$C50,Trabajo!$A:$A,Trab_Sectores_productivos!$A50),2)</f>
        <v>0.16</v>
      </c>
      <c r="BJ50" s="341">
        <f>ROUND(SUMIFS(Trabajo!$S:$S,Trabajo!$E:$E,Trab_Sectores_productivos!DR$1,Trabajo!$C:$C,Trab_Sectores_productivos!$C50,Trabajo!$A:$A,Trab_Sectores_productivos!$A50),2)</f>
        <v>0.31</v>
      </c>
      <c r="BK50" s="341">
        <f>ROUND(SUMIFS(Trabajo!$S:$S,Trabajo!$E:$E,Trab_Sectores_productivos!DS$1,Trabajo!$C:$C,Trab_Sectores_productivos!$C50,Trabajo!$A:$A,Trab_Sectores_productivos!$A50),2)</f>
        <v>0.06</v>
      </c>
      <c r="BL50" s="341">
        <f>ROUND(SUMIFS(Trabajo!$S:$S,Trabajo!$E:$E,Trab_Sectores_productivos!DT$1,Trabajo!$C:$C,Trab_Sectores_productivos!$C50,Trabajo!$A:$A,Trab_Sectores_productivos!$A50),2)</f>
        <v>7.0000000000000007E-2</v>
      </c>
      <c r="BM50" s="340">
        <f>ROUND(SUMIFS(Trabajo!$T:$T,Trabajo!$E:$E,Trab_Sectores_productivos!DF$1,Trabajo!$C:$C,Trab_Sectores_productivos!$C50,Trabajo!$A:$A,Trab_Sectores_productivos!$A50),2)</f>
        <v>0.38</v>
      </c>
      <c r="BN50" s="340">
        <f>ROUND(SUMIFS(Trabajo!$T:$T,Trabajo!$E:$E,Trab_Sectores_productivos!DG$1,Trabajo!$C:$C,Trab_Sectores_productivos!$C50,Trabajo!$A:$A,Trab_Sectores_productivos!$A50),2)</f>
        <v>0.03</v>
      </c>
      <c r="BO50" s="340">
        <f>ROUND(SUMIFS(Trabajo!$T:$T,Trabajo!$E:$E,Trab_Sectores_productivos!DH$1,Trabajo!$C:$C,Trab_Sectores_productivos!$C50,Trabajo!$A:$A,Trab_Sectores_productivos!$A50),2)</f>
        <v>7.0000000000000007E-2</v>
      </c>
      <c r="BP50" s="340">
        <f>ROUND(SUMIFS(Trabajo!$T:$T,Trabajo!$E:$E,Trab_Sectores_productivos!DI$1,Trabajo!$C:$C,Trab_Sectores_productivos!$C50,Trabajo!$A:$A,Trab_Sectores_productivos!$A50),2)</f>
        <v>0.1</v>
      </c>
      <c r="BQ50" s="340">
        <f>ROUND(SUMIFS(Trabajo!$T:$T,Trabajo!$E:$E,Trab_Sectores_productivos!DJ$1,Trabajo!$C:$C,Trab_Sectores_productivos!$C50,Trabajo!$A:$A,Trab_Sectores_productivos!$A50),2)</f>
        <v>0.04</v>
      </c>
      <c r="BR50" s="340">
        <f>ROUND(SUMIFS(Trabajo!$T:$T,Trabajo!$E:$E,Trab_Sectores_productivos!DK$1,Trabajo!$C:$C,Trab_Sectores_productivos!$C50,Trabajo!$A:$A,Trab_Sectores_productivos!$A50),2)</f>
        <v>0.13</v>
      </c>
      <c r="BS50" s="340">
        <f>ROUND(SUMIFS(Trabajo!$T:$T,Trabajo!$E:$E,Trab_Sectores_productivos!DL$1,Trabajo!$C:$C,Trab_Sectores_productivos!$C50,Trabajo!$A:$A,Trab_Sectores_productivos!$A50),2)</f>
        <v>0.33</v>
      </c>
      <c r="BT50" s="340">
        <f>ROUND(SUMIFS(Trabajo!$T:$T,Trabajo!$E:$E,Trab_Sectores_productivos!DM$1,Trabajo!$C:$C,Trab_Sectores_productivos!$C50,Trabajo!$A:$A,Trab_Sectores_productivos!$A50),2)</f>
        <v>1.38</v>
      </c>
      <c r="BU50" s="340">
        <f>ROUND(SUMIFS(Trabajo!$T:$T,Trabajo!$E:$E,Trab_Sectores_productivos!DN$1,Trabajo!$C:$C,Trab_Sectores_productivos!$C50,Trabajo!$A:$A,Trab_Sectores_productivos!$A50),2)</f>
        <v>0.13</v>
      </c>
      <c r="BV50" s="340">
        <f>ROUND(SUMIFS(Trabajo!$T:$T,Trabajo!$E:$E,Trab_Sectores_productivos!DO$1,Trabajo!$C:$C,Trab_Sectores_productivos!$C50,Trabajo!$A:$A,Trab_Sectores_productivos!$A50),2)</f>
        <v>0.2</v>
      </c>
      <c r="BW50" s="340">
        <f>ROUND(SUMIFS(Trabajo!$T:$T,Trabajo!$E:$E,Trab_Sectores_productivos!DP$1,Trabajo!$C:$C,Trab_Sectores_productivos!$C50,Trabajo!$A:$A,Trab_Sectores_productivos!$A50),2)</f>
        <v>0.23</v>
      </c>
      <c r="BX50" s="340">
        <f>ROUND(SUMIFS(Trabajo!$T:$T,Trabajo!$E:$E,Trab_Sectores_productivos!DQ$1,Trabajo!$C:$C,Trab_Sectores_productivos!$C50,Trabajo!$A:$A,Trab_Sectores_productivos!$A50),2)</f>
        <v>0.08</v>
      </c>
      <c r="BY50" s="340">
        <f>ROUND(SUMIFS(Trabajo!$T:$T,Trabajo!$E:$E,Trab_Sectores_productivos!DR$1,Trabajo!$C:$C,Trab_Sectores_productivos!$C50,Trabajo!$A:$A,Trab_Sectores_productivos!$A50),2)</f>
        <v>0.16</v>
      </c>
      <c r="BZ50" s="340">
        <f>ROUND(SUMIFS(Trabajo!$T:$T,Trabajo!$E:$E,Trab_Sectores_productivos!DS$1,Trabajo!$C:$C,Trab_Sectores_productivos!$C50,Trabajo!$A:$A,Trab_Sectores_productivos!$A50),2)</f>
        <v>0.03</v>
      </c>
      <c r="CA50" s="340">
        <f>ROUND(SUMIFS(Trabajo!$T:$T,Trabajo!$E:$E,Trab_Sectores_productivos!DT$1,Trabajo!$C:$C,Trab_Sectores_productivos!$C50,Trabajo!$A:$A,Trab_Sectores_productivos!$A50),2)</f>
        <v>0.03</v>
      </c>
      <c r="CB50" s="341">
        <f>ROUND(SUMIFS(Trabajo!$U:$U,Trabajo!$E:$E,Trab_Sectores_productivos!DF$1,Trabajo!$C:$C,Trab_Sectores_productivos!$C50,Trabajo!$A:$A,Trab_Sectores_productivos!$A50),2)</f>
        <v>25.92</v>
      </c>
      <c r="CC50" s="341">
        <f>ROUND(SUMIFS(Trabajo!$U:$U,Trabajo!$E:$E,Trab_Sectores_productivos!DG$1,Trabajo!$C:$C,Trab_Sectores_productivos!$C50,Trabajo!$A:$A,Trab_Sectores_productivos!$A50),2)</f>
        <v>1.83</v>
      </c>
      <c r="CD50" s="341">
        <f>ROUND(SUMIFS(Trabajo!$U:$U,Trabajo!$E:$E,Trab_Sectores_productivos!DH$1,Trabajo!$C:$C,Trab_Sectores_productivos!$C50,Trabajo!$A:$A,Trab_Sectores_productivos!$A50),2)</f>
        <v>4.49</v>
      </c>
      <c r="CE50" s="341">
        <f>ROUND(SUMIFS(Trabajo!$U:$U,Trabajo!$E:$E,Trab_Sectores_productivos!DI$1,Trabajo!$C:$C,Trab_Sectores_productivos!$C50,Trabajo!$A:$A,Trab_Sectores_productivos!$A50),2)</f>
        <v>6.75</v>
      </c>
      <c r="CF50" s="341">
        <f>ROUND(SUMIFS(Trabajo!$U:$U,Trabajo!$E:$E,Trab_Sectores_productivos!DJ$1,Trabajo!$C:$C,Trab_Sectores_productivos!$C50,Trabajo!$A:$A,Trab_Sectores_productivos!$A50),2)</f>
        <v>2.67</v>
      </c>
      <c r="CG50" s="341">
        <f>ROUND(SUMIFS(Trabajo!$U:$U,Trabajo!$E:$E,Trab_Sectores_productivos!DK$1,Trabajo!$C:$C,Trab_Sectores_productivos!$C50,Trabajo!$A:$A,Trab_Sectores_productivos!$A50),2)</f>
        <v>9.07</v>
      </c>
      <c r="CH50" s="341">
        <f>ROUND(SUMIFS(Trabajo!$U:$U,Trabajo!$E:$E,Trab_Sectores_productivos!DL$1,Trabajo!$C:$C,Trab_Sectores_productivos!$C50,Trabajo!$A:$A,Trab_Sectores_productivos!$A50),2)</f>
        <v>22.6</v>
      </c>
      <c r="CI50" s="341">
        <f>ROUND(SUMIFS(Trabajo!$U:$U,Trabajo!$E:$E,Trab_Sectores_productivos!DM$1,Trabajo!$C:$C,Trab_Sectores_productivos!$C50,Trabajo!$A:$A,Trab_Sectores_productivos!$A50),2)</f>
        <v>94.25</v>
      </c>
      <c r="CJ50" s="341">
        <f>ROUND(SUMIFS(Trabajo!$U:$U,Trabajo!$E:$E,Trab_Sectores_productivos!DN$1,Trabajo!$C:$C,Trab_Sectores_productivos!$C50,Trabajo!$A:$A,Trab_Sectores_productivos!$A50),2)</f>
        <v>8.76</v>
      </c>
      <c r="CK50" s="341">
        <f>ROUND(SUMIFS(Trabajo!$U:$U,Trabajo!$E:$E,Trab_Sectores_productivos!DO$1,Trabajo!$C:$C,Trab_Sectores_productivos!$C50,Trabajo!$A:$A,Trab_Sectores_productivos!$A50),2)</f>
        <v>13.54</v>
      </c>
      <c r="CL50" s="341">
        <f>ROUND(SUMIFS(Trabajo!$U:$U,Trabajo!$E:$E,Trab_Sectores_productivos!DP$1,Trabajo!$C:$C,Trab_Sectores_productivos!$C50,Trabajo!$A:$A,Trab_Sectores_productivos!$A50),2)</f>
        <v>15.78</v>
      </c>
      <c r="CM50" s="341">
        <f>ROUND(SUMIFS(Trabajo!$U:$U,Trabajo!$E:$E,Trab_Sectores_productivos!DQ$1,Trabajo!$C:$C,Trab_Sectores_productivos!$C50,Trabajo!$A:$A,Trab_Sectores_productivos!$A50),2)</f>
        <v>5.41</v>
      </c>
      <c r="CN50" s="341">
        <f>ROUND(SUMIFS(Trabajo!$U:$U,Trabajo!$E:$E,Trab_Sectores_productivos!DR$1,Trabajo!$C:$C,Trab_Sectores_productivos!$C50,Trabajo!$A:$A,Trab_Sectores_productivos!$A50),2)</f>
        <v>10.77</v>
      </c>
      <c r="CO50" s="341">
        <f>ROUND(SUMIFS(Trabajo!$U:$U,Trabajo!$E:$E,Trab_Sectores_productivos!DS$1,Trabajo!$C:$C,Trab_Sectores_productivos!$C50,Trabajo!$A:$A,Trab_Sectores_productivos!$A50),2)</f>
        <v>1.96</v>
      </c>
      <c r="CP50" s="341">
        <f>ROUND(SUMIFS(Trabajo!$U:$U,Trabajo!$E:$E,Trab_Sectores_productivos!DT$1,Trabajo!$C:$C,Trab_Sectores_productivos!$C50,Trabajo!$A:$A,Trab_Sectores_productivos!$A50),2)</f>
        <v>2.2999999999999998</v>
      </c>
      <c r="CQ50" s="340">
        <f>ROUND(SUMIFS(Trabajo!$V:$V,Trabajo!$E:$E,Trab_Sectores_productivos!DF$1,Trabajo!$C:$C,Trab_Sectores_productivos!$C50,Trabajo!$A:$A,Trab_Sectores_productivos!$A50),2)</f>
        <v>2.17</v>
      </c>
      <c r="CR50" s="340">
        <f>ROUND(SUMIFS(Trabajo!$V:$V,Trabajo!$E:$E,Trab_Sectores_productivos!DG$1,Trabajo!$C:$C,Trab_Sectores_productivos!$C50,Trabajo!$A:$A,Trab_Sectores_productivos!$A50),2)</f>
        <v>0.15</v>
      </c>
      <c r="CS50" s="340">
        <f>ROUND(SUMIFS(Trabajo!$V:$V,Trabajo!$E:$E,Trab_Sectores_productivos!DH$1,Trabajo!$C:$C,Trab_Sectores_productivos!$C50,Trabajo!$A:$A,Trab_Sectores_productivos!$A50),2)</f>
        <v>0.38</v>
      </c>
      <c r="CT50" s="340">
        <f>ROUND(SUMIFS(Trabajo!$V:$V,Trabajo!$E:$E,Trab_Sectores_productivos!DI$1,Trabajo!$C:$C,Trab_Sectores_productivos!$C50,Trabajo!$A:$A,Trab_Sectores_productivos!$A50),2)</f>
        <v>0.56000000000000005</v>
      </c>
      <c r="CU50" s="340">
        <f>ROUND(SUMIFS(Trabajo!$V:$V,Trabajo!$E:$E,Trab_Sectores_productivos!DJ$1,Trabajo!$C:$C,Trab_Sectores_productivos!$C50,Trabajo!$A:$A,Trab_Sectores_productivos!$A50),2)</f>
        <v>0.22</v>
      </c>
      <c r="CV50" s="340">
        <f>ROUND(SUMIFS(Trabajo!$V:$V,Trabajo!$E:$E,Trab_Sectores_productivos!DK$1,Trabajo!$C:$C,Trab_Sectores_productivos!$C50,Trabajo!$A:$A,Trab_Sectores_productivos!$A50),2)</f>
        <v>0.76</v>
      </c>
      <c r="CW50" s="340">
        <f>ROUND(SUMIFS(Trabajo!$V:$V,Trabajo!$E:$E,Trab_Sectores_productivos!DL$1,Trabajo!$C:$C,Trab_Sectores_productivos!$C50,Trabajo!$A:$A,Trab_Sectores_productivos!$A50),2)</f>
        <v>1.89</v>
      </c>
      <c r="CX50" s="340">
        <f>ROUND(SUMIFS(Trabajo!$V:$V,Trabajo!$E:$E,Trab_Sectores_productivos!DM$1,Trabajo!$C:$C,Trab_Sectores_productivos!$C50,Trabajo!$A:$A,Trab_Sectores_productivos!$A50),2)</f>
        <v>7.88</v>
      </c>
      <c r="CY50" s="340">
        <f>ROUND(SUMIFS(Trabajo!$V:$V,Trabajo!$E:$E,Trab_Sectores_productivos!DN$1,Trabajo!$C:$C,Trab_Sectores_productivos!$C50,Trabajo!$A:$A,Trab_Sectores_productivos!$A50),2)</f>
        <v>0.73</v>
      </c>
      <c r="CZ50" s="340">
        <f>ROUND(SUMIFS(Trabajo!$V:$V,Trabajo!$E:$E,Trab_Sectores_productivos!DO$1,Trabajo!$C:$C,Trab_Sectores_productivos!$C50,Trabajo!$A:$A,Trab_Sectores_productivos!$A50),2)</f>
        <v>1.1299999999999999</v>
      </c>
      <c r="DA50" s="340">
        <f>ROUND(SUMIFS(Trabajo!$V:$V,Trabajo!$E:$E,Trab_Sectores_productivos!DP$1,Trabajo!$C:$C,Trab_Sectores_productivos!$C50,Trabajo!$A:$A,Trab_Sectores_productivos!$A50),2)</f>
        <v>1.32</v>
      </c>
      <c r="DB50" s="340">
        <f>ROUND(SUMIFS(Trabajo!$V:$V,Trabajo!$E:$E,Trab_Sectores_productivos!DQ$1,Trabajo!$C:$C,Trab_Sectores_productivos!$C50,Trabajo!$A:$A,Trab_Sectores_productivos!$A50),2)</f>
        <v>0.45</v>
      </c>
      <c r="DC50" s="340">
        <f>ROUND(SUMIFS(Trabajo!$V:$V,Trabajo!$E:$E,Trab_Sectores_productivos!DR$1,Trabajo!$C:$C,Trab_Sectores_productivos!$C50,Trabajo!$A:$A,Trab_Sectores_productivos!$A50),2)</f>
        <v>0.9</v>
      </c>
      <c r="DD50" s="340">
        <f>ROUND(SUMIFS(Trabajo!$V:$V,Trabajo!$E:$E,Trab_Sectores_productivos!DS$1,Trabajo!$C:$C,Trab_Sectores_productivos!$C50,Trabajo!$A:$A,Trab_Sectores_productivos!$A50),2)</f>
        <v>0.16</v>
      </c>
      <c r="DE50" s="340">
        <f>ROUND(SUMIFS(Trabajo!$V:$V,Trabajo!$E:$E,Trab_Sectores_productivos!DT$1,Trabajo!$C:$C,Trab_Sectores_productivos!$C50,Trabajo!$A:$A,Trab_Sectores_productivos!$A50),2)</f>
        <v>0.19</v>
      </c>
    </row>
    <row r="51" spans="1:109">
      <c r="A51" s="137">
        <v>2017</v>
      </c>
      <c r="B51" s="137">
        <v>2</v>
      </c>
      <c r="C51" s="137" t="s">
        <v>120</v>
      </c>
      <c r="D51" s="137">
        <f>ROUND(SUMIFS(Trabajo!$W:$W,Trabajo!$E:$E,Trab_Sectores_productivos!DF$1,Trabajo!$C:$C,Trab_Sectores_productivos!$C51,Trabajo!$A:$A,Trab_Sectores_productivos!$A51),2)</f>
        <v>83.92</v>
      </c>
      <c r="E51" s="340">
        <f>ROUND(SUMIFS(Trabajo!$P:$P,Trabajo!$E:$E,Trab_Sectores_productivos!DF$1,Trabajo!$C:$C,Trab_Sectores_productivos!$C51,Trabajo!$A:$A,Trab_Sectores_productivos!$A51),2)</f>
        <v>28.67</v>
      </c>
      <c r="F51" s="340">
        <f>ROUND(SUMIFS(Trabajo!$P:$P,Trabajo!$E:$E,Trab_Sectores_productivos!DG$1,Trabajo!$C:$C,Trab_Sectores_productivos!$C51,Trabajo!$A:$A,Trab_Sectores_productivos!$A51),2)</f>
        <v>1.9</v>
      </c>
      <c r="G51" s="340">
        <f>ROUND(SUMIFS(Trabajo!$P:$P,Trabajo!$E:$E,Trab_Sectores_productivos!DH$1,Trabajo!$C:$C,Trab_Sectores_productivos!$C51,Trabajo!$A:$A,Trab_Sectores_productivos!$A51),2)</f>
        <v>4.88</v>
      </c>
      <c r="H51" s="340">
        <f>ROUND(SUMIFS(Trabajo!$P:$P,Trabajo!$E:$E,Trab_Sectores_productivos!DI$1,Trabajo!$C:$C,Trab_Sectores_productivos!$C51,Trabajo!$A:$A,Trab_Sectores_productivos!$A51),2)</f>
        <v>6.82</v>
      </c>
      <c r="I51" s="340">
        <f>ROUND(SUMIFS(Trabajo!$P:$P,Trabajo!$E:$E,Trab_Sectores_productivos!DJ$1,Trabajo!$C:$C,Trab_Sectores_productivos!$C51,Trabajo!$A:$A,Trab_Sectores_productivos!$A51),2)</f>
        <v>3.22</v>
      </c>
      <c r="J51" s="340">
        <f>ROUND(SUMIFS(Trabajo!$P:$P,Trabajo!$E:$E,Trab_Sectores_productivos!DK$1,Trabajo!$C:$C,Trab_Sectores_productivos!$C51,Trabajo!$A:$A,Trab_Sectores_productivos!$A51),2)</f>
        <v>11.06</v>
      </c>
      <c r="K51" s="340">
        <f>ROUND(SUMIFS(Trabajo!$P:$P,Trabajo!$E:$E,Trab_Sectores_productivos!DL$1,Trabajo!$C:$C,Trab_Sectores_productivos!$C51,Trabajo!$A:$A,Trab_Sectores_productivos!$A51),2)</f>
        <v>24.85</v>
      </c>
      <c r="L51" s="340">
        <f>ROUND(SUMIFS(Trabajo!$P:$P,Trabajo!$E:$E,Trab_Sectores_productivos!DM$1,Trabajo!$C:$C,Trab_Sectores_productivos!$C51,Trabajo!$A:$A,Trab_Sectores_productivos!$A51),2)</f>
        <v>97</v>
      </c>
      <c r="M51" s="340">
        <f>ROUND(SUMIFS(Trabajo!$P:$P,Trabajo!$E:$E,Trab_Sectores_productivos!DN$1,Trabajo!$C:$C,Trab_Sectores_productivos!$C51,Trabajo!$A:$A,Trab_Sectores_productivos!$A51),2)</f>
        <v>10.31</v>
      </c>
      <c r="N51" s="340">
        <f>ROUND(SUMIFS(Trabajo!$P:$P,Trabajo!$E:$E,Trab_Sectores_productivos!DO$1,Trabajo!$C:$C,Trab_Sectores_productivos!$C51,Trabajo!$A:$A,Trab_Sectores_productivos!$A51),2)</f>
        <v>15</v>
      </c>
      <c r="O51" s="340">
        <f>ROUND(SUMIFS(Trabajo!$P:$P,Trabajo!$E:$E,Trab_Sectores_productivos!DP$1,Trabajo!$C:$C,Trab_Sectores_productivos!$C51,Trabajo!$A:$A,Trab_Sectores_productivos!$A51),2)</f>
        <v>16.690000000000001</v>
      </c>
      <c r="P51" s="340">
        <f>ROUND(SUMIFS(Trabajo!$P:$P,Trabajo!$E:$E,Trab_Sectores_productivos!DQ$1,Trabajo!$C:$C,Trab_Sectores_productivos!$C51,Trabajo!$A:$A,Trab_Sectores_productivos!$A51),2)</f>
        <v>6.14</v>
      </c>
      <c r="Q51" s="340">
        <f>ROUND(SUMIFS(Trabajo!$P:$P,Trabajo!$E:$E,Trab_Sectores_productivos!DR$1,Trabajo!$C:$C,Trab_Sectores_productivos!$C51,Trabajo!$A:$A,Trab_Sectores_productivos!$A51),2)</f>
        <v>12.29</v>
      </c>
      <c r="R51" s="340">
        <f>ROUND(SUMIFS(Trabajo!$P:$P,Trabajo!$E:$E,Trab_Sectores_productivos!DS$1,Trabajo!$C:$C,Trab_Sectores_productivos!$C51,Trabajo!$A:$A,Trab_Sectores_productivos!$A51),2)</f>
        <v>2.21</v>
      </c>
      <c r="S51" s="340">
        <f>ROUND(SUMIFS(Trabajo!$P:$P,Trabajo!$E:$E,Trab_Sectores_productivos!DT$1,Trabajo!$C:$C,Trab_Sectores_productivos!$C51,Trabajo!$A:$A,Trab_Sectores_productivos!$A51),2)</f>
        <v>2.5499999999999998</v>
      </c>
      <c r="T51" s="341">
        <f>ROUND(SUMIFS(Trabajo!$Q:$Q,Trabajo!$E:$E,Trab_Sectores_productivos!DF$1,Trabajo!$C:$C,Trab_Sectores_productivos!$C51,Trabajo!$A:$A,Trab_Sectores_productivos!$A51),2)</f>
        <v>13.48</v>
      </c>
      <c r="U51" s="341">
        <f>ROUND(SUMIFS(Trabajo!$Q:$Q,Trabajo!$E:$E,Trab_Sectores_productivos!DG$1,Trabajo!$C:$C,Trab_Sectores_productivos!$C51,Trabajo!$A:$A,Trab_Sectores_productivos!$A51),2)</f>
        <v>0.89</v>
      </c>
      <c r="V51" s="341">
        <f>ROUND(SUMIFS(Trabajo!$Q:$Q,Trabajo!$E:$E,Trab_Sectores_productivos!DH$1,Trabajo!$C:$C,Trab_Sectores_productivos!$C51,Trabajo!$A:$A,Trab_Sectores_productivos!$A51),2)</f>
        <v>2.29</v>
      </c>
      <c r="W51" s="341">
        <f>ROUND(SUMIFS(Trabajo!$Q:$Q,Trabajo!$E:$E,Trab_Sectores_productivos!DI$1,Trabajo!$C:$C,Trab_Sectores_productivos!$C51,Trabajo!$A:$A,Trab_Sectores_productivos!$A51),2)</f>
        <v>3.21</v>
      </c>
      <c r="X51" s="341">
        <f>ROUND(SUMIFS(Trabajo!$Q:$Q,Trabajo!$E:$E,Trab_Sectores_productivos!DJ$1,Trabajo!$C:$C,Trab_Sectores_productivos!$C51,Trabajo!$A:$A,Trab_Sectores_productivos!$A51),2)</f>
        <v>1.51</v>
      </c>
      <c r="Y51" s="341">
        <f>ROUND(SUMIFS(Trabajo!$Q:$Q,Trabajo!$E:$E,Trab_Sectores_productivos!DK$1,Trabajo!$C:$C,Trab_Sectores_productivos!$C51,Trabajo!$A:$A,Trab_Sectores_productivos!$A51),2)</f>
        <v>5.2</v>
      </c>
      <c r="Z51" s="341">
        <f>ROUND(SUMIFS(Trabajo!$Q:$Q,Trabajo!$E:$E,Trab_Sectores_productivos!DL$1,Trabajo!$C:$C,Trab_Sectores_productivos!$C51,Trabajo!$A:$A,Trab_Sectores_productivos!$A51),2)</f>
        <v>11.69</v>
      </c>
      <c r="AA51" s="341">
        <f>ROUND(SUMIFS(Trabajo!$Q:$Q,Trabajo!$E:$E,Trab_Sectores_productivos!DM$1,Trabajo!$C:$C,Trab_Sectores_productivos!$C51,Trabajo!$A:$A,Trab_Sectores_productivos!$A51),2)</f>
        <v>45.61</v>
      </c>
      <c r="AB51" s="341">
        <f>ROUND(SUMIFS(Trabajo!$Q:$Q,Trabajo!$E:$E,Trab_Sectores_productivos!DN$1,Trabajo!$C:$C,Trab_Sectores_productivos!$C51,Trabajo!$A:$A,Trab_Sectores_productivos!$A51),2)</f>
        <v>4.8499999999999996</v>
      </c>
      <c r="AC51" s="341">
        <f>ROUND(SUMIFS(Trabajo!$Q:$Q,Trabajo!$E:$E,Trab_Sectores_productivos!DO$1,Trabajo!$C:$C,Trab_Sectores_productivos!$C51,Trabajo!$A:$A,Trab_Sectores_productivos!$A51),2)</f>
        <v>7.05</v>
      </c>
      <c r="AD51" s="341">
        <f>ROUND(SUMIFS(Trabajo!$Q:$Q,Trabajo!$E:$E,Trab_Sectores_productivos!DP$1,Trabajo!$C:$C,Trab_Sectores_productivos!$C51,Trabajo!$A:$A,Trab_Sectores_productivos!$A51),2)</f>
        <v>7.85</v>
      </c>
      <c r="AE51" s="341">
        <f>ROUND(SUMIFS(Trabajo!$Q:$Q,Trabajo!$E:$E,Trab_Sectores_productivos!DQ$1,Trabajo!$C:$C,Trab_Sectores_productivos!$C51,Trabajo!$A:$A,Trab_Sectores_productivos!$A51),2)</f>
        <v>2.89</v>
      </c>
      <c r="AF51" s="341">
        <f>ROUND(SUMIFS(Trabajo!$Q:$Q,Trabajo!$E:$E,Trab_Sectores_productivos!DR$1,Trabajo!$C:$C,Trab_Sectores_productivos!$C51,Trabajo!$A:$A,Trab_Sectores_productivos!$A51),2)</f>
        <v>5.78</v>
      </c>
      <c r="AG51" s="341">
        <f>ROUND(SUMIFS(Trabajo!$Q:$Q,Trabajo!$E:$E,Trab_Sectores_productivos!DS$1,Trabajo!$C:$C,Trab_Sectores_productivos!$C51,Trabajo!$A:$A,Trab_Sectores_productivos!$A51),2)</f>
        <v>1.04</v>
      </c>
      <c r="AH51" s="341">
        <f>ROUND(SUMIFS(Trabajo!$Q:$Q,Trabajo!$E:$E,Trab_Sectores_productivos!DT$1,Trabajo!$C:$C,Trab_Sectores_productivos!$C51,Trabajo!$A:$A,Trab_Sectores_productivos!$A51),2)</f>
        <v>1.2</v>
      </c>
      <c r="AI51" s="340">
        <f>ROUND(SUMIFS(Trabajo!$R:$R,Trabajo!$E:$E,Trab_Sectores_productivos!DF$1,Trabajo!$C:$C,Trab_Sectores_productivos!$C51,Trabajo!$A:$A,Trab_Sectores_productivos!$A51),2)</f>
        <v>11.24</v>
      </c>
      <c r="AJ51" s="340">
        <f>ROUND(SUMIFS(Trabajo!$R:$R,Trabajo!$E:$E,Trab_Sectores_productivos!DG$1,Trabajo!$C:$C,Trab_Sectores_productivos!$C51,Trabajo!$A:$A,Trab_Sectores_productivos!$A51),2)</f>
        <v>0.75</v>
      </c>
      <c r="AK51" s="340">
        <f>ROUND(SUMIFS(Trabajo!$R:$R,Trabajo!$E:$E,Trab_Sectores_productivos!DH$1,Trabajo!$C:$C,Trab_Sectores_productivos!$C51,Trabajo!$A:$A,Trab_Sectores_productivos!$A51),2)</f>
        <v>1.91</v>
      </c>
      <c r="AL51" s="340">
        <f>ROUND(SUMIFS(Trabajo!$R:$R,Trabajo!$E:$E,Trab_Sectores_productivos!DI$1,Trabajo!$C:$C,Trab_Sectores_productivos!$C51,Trabajo!$A:$A,Trab_Sectores_productivos!$A51),2)</f>
        <v>2.68</v>
      </c>
      <c r="AM51" s="340">
        <f>ROUND(SUMIFS(Trabajo!$R:$R,Trabajo!$E:$E,Trab_Sectores_productivos!DJ$1,Trabajo!$C:$C,Trab_Sectores_productivos!$C51,Trabajo!$A:$A,Trab_Sectores_productivos!$A51),2)</f>
        <v>1.26</v>
      </c>
      <c r="AN51" s="340">
        <f>ROUND(SUMIFS(Trabajo!$R:$R,Trabajo!$E:$E,Trab_Sectores_productivos!DK$1,Trabajo!$C:$C,Trab_Sectores_productivos!$C51,Trabajo!$A:$A,Trab_Sectores_productivos!$A51),2)</f>
        <v>4.34</v>
      </c>
      <c r="AO51" s="340">
        <f>ROUND(SUMIFS(Trabajo!$R:$R,Trabajo!$E:$E,Trab_Sectores_productivos!DL$1,Trabajo!$C:$C,Trab_Sectores_productivos!$C51,Trabajo!$A:$A,Trab_Sectores_productivos!$A51),2)</f>
        <v>9.74</v>
      </c>
      <c r="AP51" s="340">
        <f>ROUND(SUMIFS(Trabajo!$R:$R,Trabajo!$E:$E,Trab_Sectores_productivos!DM$1,Trabajo!$C:$C,Trab_Sectores_productivos!$C51,Trabajo!$A:$A,Trab_Sectores_productivos!$A51),2)</f>
        <v>38.03</v>
      </c>
      <c r="AQ51" s="340">
        <f>ROUND(SUMIFS(Trabajo!$R:$R,Trabajo!$E:$E,Trab_Sectores_productivos!DN$1,Trabajo!$C:$C,Trab_Sectores_productivos!$C51,Trabajo!$A:$A,Trab_Sectores_productivos!$A51),2)</f>
        <v>4.04</v>
      </c>
      <c r="AR51" s="340">
        <f>ROUND(SUMIFS(Trabajo!$R:$R,Trabajo!$E:$E,Trab_Sectores_productivos!DO$1,Trabajo!$C:$C,Trab_Sectores_productivos!$C51,Trabajo!$A:$A,Trab_Sectores_productivos!$A51),2)</f>
        <v>5.88</v>
      </c>
      <c r="AS51" s="340">
        <f>ROUND(SUMIFS(Trabajo!$R:$R,Trabajo!$E:$E,Trab_Sectores_productivos!DP$1,Trabajo!$C:$C,Trab_Sectores_productivos!$C51,Trabajo!$A:$A,Trab_Sectores_productivos!$A51),2)</f>
        <v>6.54</v>
      </c>
      <c r="AT51" s="340">
        <f>ROUND(SUMIFS(Trabajo!$R:$R,Trabajo!$E:$E,Trab_Sectores_productivos!DQ$1,Trabajo!$C:$C,Trab_Sectores_productivos!$C51,Trabajo!$A:$A,Trab_Sectores_productivos!$A51),2)</f>
        <v>2.41</v>
      </c>
      <c r="AU51" s="340">
        <f>ROUND(SUMIFS(Trabajo!$R:$R,Trabajo!$E:$E,Trab_Sectores_productivos!DR$1,Trabajo!$C:$C,Trab_Sectores_productivos!$C51,Trabajo!$A:$A,Trab_Sectores_productivos!$A51),2)</f>
        <v>4.82</v>
      </c>
      <c r="AV51" s="340">
        <f>ROUND(SUMIFS(Trabajo!$R:$R,Trabajo!$E:$E,Trab_Sectores_productivos!DS$1,Trabajo!$C:$C,Trab_Sectores_productivos!$C51,Trabajo!$A:$A,Trab_Sectores_productivos!$A51),2)</f>
        <v>0.87</v>
      </c>
      <c r="AW51" s="340">
        <f>ROUND(SUMIFS(Trabajo!$R:$R,Trabajo!$E:$E,Trab_Sectores_productivos!DT$1,Trabajo!$C:$C,Trab_Sectores_productivos!$C51,Trabajo!$A:$A,Trab_Sectores_productivos!$A51),2)</f>
        <v>1</v>
      </c>
      <c r="AX51" s="341">
        <f>ROUND(SUMIFS(Trabajo!$S:$S,Trabajo!$E:$E,Trab_Sectores_productivos!DF$1,Trabajo!$C:$C,Trab_Sectores_productivos!$C51,Trabajo!$A:$A,Trab_Sectores_productivos!$A51),2)</f>
        <v>0.79</v>
      </c>
      <c r="AY51" s="341">
        <f>ROUND(SUMIFS(Trabajo!$S:$S,Trabajo!$E:$E,Trab_Sectores_productivos!DG$1,Trabajo!$C:$C,Trab_Sectores_productivos!$C51,Trabajo!$A:$A,Trab_Sectores_productivos!$A51),2)</f>
        <v>0.05</v>
      </c>
      <c r="AZ51" s="341">
        <f>ROUND(SUMIFS(Trabajo!$S:$S,Trabajo!$E:$E,Trab_Sectores_productivos!DH$1,Trabajo!$C:$C,Trab_Sectores_productivos!$C51,Trabajo!$A:$A,Trab_Sectores_productivos!$A51),2)</f>
        <v>0.13</v>
      </c>
      <c r="BA51" s="341">
        <f>ROUND(SUMIFS(Trabajo!$S:$S,Trabajo!$E:$E,Trab_Sectores_productivos!DI$1,Trabajo!$C:$C,Trab_Sectores_productivos!$C51,Trabajo!$A:$A,Trab_Sectores_productivos!$A51),2)</f>
        <v>0.19</v>
      </c>
      <c r="BB51" s="341">
        <f>ROUND(SUMIFS(Trabajo!$S:$S,Trabajo!$E:$E,Trab_Sectores_productivos!DJ$1,Trabajo!$C:$C,Trab_Sectores_productivos!$C51,Trabajo!$A:$A,Trab_Sectores_productivos!$A51),2)</f>
        <v>0.09</v>
      </c>
      <c r="BC51" s="341">
        <f>ROUND(SUMIFS(Trabajo!$S:$S,Trabajo!$E:$E,Trab_Sectores_productivos!DK$1,Trabajo!$C:$C,Trab_Sectores_productivos!$C51,Trabajo!$A:$A,Trab_Sectores_productivos!$A51),2)</f>
        <v>0.3</v>
      </c>
      <c r="BD51" s="341">
        <f>ROUND(SUMIFS(Trabajo!$S:$S,Trabajo!$E:$E,Trab_Sectores_productivos!DL$1,Trabajo!$C:$C,Trab_Sectores_productivos!$C51,Trabajo!$A:$A,Trab_Sectores_productivos!$A51),2)</f>
        <v>0.68</v>
      </c>
      <c r="BE51" s="341">
        <f>ROUND(SUMIFS(Trabajo!$S:$S,Trabajo!$E:$E,Trab_Sectores_productivos!DM$1,Trabajo!$C:$C,Trab_Sectores_productivos!$C51,Trabajo!$A:$A,Trab_Sectores_productivos!$A51),2)</f>
        <v>2.67</v>
      </c>
      <c r="BF51" s="341">
        <f>ROUND(SUMIFS(Trabajo!$S:$S,Trabajo!$E:$E,Trab_Sectores_productivos!DN$1,Trabajo!$C:$C,Trab_Sectores_productivos!$C51,Trabajo!$A:$A,Trab_Sectores_productivos!$A51),2)</f>
        <v>0.28000000000000003</v>
      </c>
      <c r="BG51" s="341">
        <f>ROUND(SUMIFS(Trabajo!$S:$S,Trabajo!$E:$E,Trab_Sectores_productivos!DO$1,Trabajo!$C:$C,Trab_Sectores_productivos!$C51,Trabajo!$A:$A,Trab_Sectores_productivos!$A51),2)</f>
        <v>0.41</v>
      </c>
      <c r="BH51" s="341">
        <f>ROUND(SUMIFS(Trabajo!$S:$S,Trabajo!$E:$E,Trab_Sectores_productivos!DP$1,Trabajo!$C:$C,Trab_Sectores_productivos!$C51,Trabajo!$A:$A,Trab_Sectores_productivos!$A51),2)</f>
        <v>0.46</v>
      </c>
      <c r="BI51" s="341">
        <f>ROUND(SUMIFS(Trabajo!$S:$S,Trabajo!$E:$E,Trab_Sectores_productivos!DQ$1,Trabajo!$C:$C,Trab_Sectores_productivos!$C51,Trabajo!$A:$A,Trab_Sectores_productivos!$A51),2)</f>
        <v>0.17</v>
      </c>
      <c r="BJ51" s="341">
        <f>ROUND(SUMIFS(Trabajo!$S:$S,Trabajo!$E:$E,Trab_Sectores_productivos!DR$1,Trabajo!$C:$C,Trab_Sectores_productivos!$C51,Trabajo!$A:$A,Trab_Sectores_productivos!$A51),2)</f>
        <v>0.34</v>
      </c>
      <c r="BK51" s="341">
        <f>ROUND(SUMIFS(Trabajo!$S:$S,Trabajo!$E:$E,Trab_Sectores_productivos!DS$1,Trabajo!$C:$C,Trab_Sectores_productivos!$C51,Trabajo!$A:$A,Trab_Sectores_productivos!$A51),2)</f>
        <v>0.06</v>
      </c>
      <c r="BL51" s="341">
        <f>ROUND(SUMIFS(Trabajo!$S:$S,Trabajo!$E:$E,Trab_Sectores_productivos!DT$1,Trabajo!$C:$C,Trab_Sectores_productivos!$C51,Trabajo!$A:$A,Trab_Sectores_productivos!$A51),2)</f>
        <v>7.0000000000000007E-2</v>
      </c>
      <c r="BM51" s="340">
        <f>ROUND(SUMIFS(Trabajo!$T:$T,Trabajo!$E:$E,Trab_Sectores_productivos!DF$1,Trabajo!$C:$C,Trab_Sectores_productivos!$C51,Trabajo!$A:$A,Trab_Sectores_productivos!$A51),2)</f>
        <v>0.4</v>
      </c>
      <c r="BN51" s="340">
        <f>ROUND(SUMIFS(Trabajo!$T:$T,Trabajo!$E:$E,Trab_Sectores_productivos!DG$1,Trabajo!$C:$C,Trab_Sectores_productivos!$C51,Trabajo!$A:$A,Trab_Sectores_productivos!$A51),2)</f>
        <v>0.03</v>
      </c>
      <c r="BO51" s="340">
        <f>ROUND(SUMIFS(Trabajo!$T:$T,Trabajo!$E:$E,Trab_Sectores_productivos!DH$1,Trabajo!$C:$C,Trab_Sectores_productivos!$C51,Trabajo!$A:$A,Trab_Sectores_productivos!$A51),2)</f>
        <v>7.0000000000000007E-2</v>
      </c>
      <c r="BP51" s="340">
        <f>ROUND(SUMIFS(Trabajo!$T:$T,Trabajo!$E:$E,Trab_Sectores_productivos!DI$1,Trabajo!$C:$C,Trab_Sectores_productivos!$C51,Trabajo!$A:$A,Trab_Sectores_productivos!$A51),2)</f>
        <v>0.09</v>
      </c>
      <c r="BQ51" s="340">
        <f>ROUND(SUMIFS(Trabajo!$T:$T,Trabajo!$E:$E,Trab_Sectores_productivos!DJ$1,Trabajo!$C:$C,Trab_Sectores_productivos!$C51,Trabajo!$A:$A,Trab_Sectores_productivos!$A51),2)</f>
        <v>0.04</v>
      </c>
      <c r="BR51" s="340">
        <f>ROUND(SUMIFS(Trabajo!$T:$T,Trabajo!$E:$E,Trab_Sectores_productivos!DK$1,Trabajo!$C:$C,Trab_Sectores_productivos!$C51,Trabajo!$A:$A,Trab_Sectores_productivos!$A51),2)</f>
        <v>0.15</v>
      </c>
      <c r="BS51" s="340">
        <f>ROUND(SUMIFS(Trabajo!$T:$T,Trabajo!$E:$E,Trab_Sectores_productivos!DL$1,Trabajo!$C:$C,Trab_Sectores_productivos!$C51,Trabajo!$A:$A,Trab_Sectores_productivos!$A51),2)</f>
        <v>0.34</v>
      </c>
      <c r="BT51" s="340">
        <f>ROUND(SUMIFS(Trabajo!$T:$T,Trabajo!$E:$E,Trab_Sectores_productivos!DM$1,Trabajo!$C:$C,Trab_Sectores_productivos!$C51,Trabajo!$A:$A,Trab_Sectores_productivos!$A51),2)</f>
        <v>1.34</v>
      </c>
      <c r="BU51" s="340">
        <f>ROUND(SUMIFS(Trabajo!$T:$T,Trabajo!$E:$E,Trab_Sectores_productivos!DN$1,Trabajo!$C:$C,Trab_Sectores_productivos!$C51,Trabajo!$A:$A,Trab_Sectores_productivos!$A51),2)</f>
        <v>0.14000000000000001</v>
      </c>
      <c r="BV51" s="340">
        <f>ROUND(SUMIFS(Trabajo!$T:$T,Trabajo!$E:$E,Trab_Sectores_productivos!DO$1,Trabajo!$C:$C,Trab_Sectores_productivos!$C51,Trabajo!$A:$A,Trab_Sectores_productivos!$A51),2)</f>
        <v>0.21</v>
      </c>
      <c r="BW51" s="340">
        <f>ROUND(SUMIFS(Trabajo!$T:$T,Trabajo!$E:$E,Trab_Sectores_productivos!DP$1,Trabajo!$C:$C,Trab_Sectores_productivos!$C51,Trabajo!$A:$A,Trab_Sectores_productivos!$A51),2)</f>
        <v>0.23</v>
      </c>
      <c r="BX51" s="340">
        <f>ROUND(SUMIFS(Trabajo!$T:$T,Trabajo!$E:$E,Trab_Sectores_productivos!DQ$1,Trabajo!$C:$C,Trab_Sectores_productivos!$C51,Trabajo!$A:$A,Trab_Sectores_productivos!$A51),2)</f>
        <v>0.09</v>
      </c>
      <c r="BY51" s="340">
        <f>ROUND(SUMIFS(Trabajo!$T:$T,Trabajo!$E:$E,Trab_Sectores_productivos!DR$1,Trabajo!$C:$C,Trab_Sectores_productivos!$C51,Trabajo!$A:$A,Trab_Sectores_productivos!$A51),2)</f>
        <v>0.17</v>
      </c>
      <c r="BZ51" s="340">
        <f>ROUND(SUMIFS(Trabajo!$T:$T,Trabajo!$E:$E,Trab_Sectores_productivos!DS$1,Trabajo!$C:$C,Trab_Sectores_productivos!$C51,Trabajo!$A:$A,Trab_Sectores_productivos!$A51),2)</f>
        <v>0.03</v>
      </c>
      <c r="CA51" s="340">
        <f>ROUND(SUMIFS(Trabajo!$T:$T,Trabajo!$E:$E,Trab_Sectores_productivos!DT$1,Trabajo!$C:$C,Trab_Sectores_productivos!$C51,Trabajo!$A:$A,Trab_Sectores_productivos!$A51),2)</f>
        <v>0.04</v>
      </c>
      <c r="CB51" s="341">
        <f>ROUND(SUMIFS(Trabajo!$U:$U,Trabajo!$E:$E,Trab_Sectores_productivos!DF$1,Trabajo!$C:$C,Trab_Sectores_productivos!$C51,Trabajo!$A:$A,Trab_Sectores_productivos!$A51),2)</f>
        <v>27.07</v>
      </c>
      <c r="CC51" s="341">
        <f>ROUND(SUMIFS(Trabajo!$U:$U,Trabajo!$E:$E,Trab_Sectores_productivos!DG$1,Trabajo!$C:$C,Trab_Sectores_productivos!$C51,Trabajo!$A:$A,Trab_Sectores_productivos!$A51),2)</f>
        <v>1.8</v>
      </c>
      <c r="CD51" s="341">
        <f>ROUND(SUMIFS(Trabajo!$U:$U,Trabajo!$E:$E,Trab_Sectores_productivos!DH$1,Trabajo!$C:$C,Trab_Sectores_productivos!$C51,Trabajo!$A:$A,Trab_Sectores_productivos!$A51),2)</f>
        <v>4.5999999999999996</v>
      </c>
      <c r="CE51" s="341">
        <f>ROUND(SUMIFS(Trabajo!$U:$U,Trabajo!$E:$E,Trab_Sectores_productivos!DI$1,Trabajo!$C:$C,Trab_Sectores_productivos!$C51,Trabajo!$A:$A,Trab_Sectores_productivos!$A51),2)</f>
        <v>6.44</v>
      </c>
      <c r="CF51" s="341">
        <f>ROUND(SUMIFS(Trabajo!$U:$U,Trabajo!$E:$E,Trab_Sectores_productivos!DJ$1,Trabajo!$C:$C,Trab_Sectores_productivos!$C51,Trabajo!$A:$A,Trab_Sectores_productivos!$A51),2)</f>
        <v>3.04</v>
      </c>
      <c r="CG51" s="341">
        <f>ROUND(SUMIFS(Trabajo!$U:$U,Trabajo!$E:$E,Trab_Sectores_productivos!DK$1,Trabajo!$C:$C,Trab_Sectores_productivos!$C51,Trabajo!$A:$A,Trab_Sectores_productivos!$A51),2)</f>
        <v>10.44</v>
      </c>
      <c r="CH51" s="341">
        <f>ROUND(SUMIFS(Trabajo!$U:$U,Trabajo!$E:$E,Trab_Sectores_productivos!DL$1,Trabajo!$C:$C,Trab_Sectores_productivos!$C51,Trabajo!$A:$A,Trab_Sectores_productivos!$A51),2)</f>
        <v>23.46</v>
      </c>
      <c r="CI51" s="341">
        <f>ROUND(SUMIFS(Trabajo!$U:$U,Trabajo!$E:$E,Trab_Sectores_productivos!DM$1,Trabajo!$C:$C,Trab_Sectores_productivos!$C51,Trabajo!$A:$A,Trab_Sectores_productivos!$A51),2)</f>
        <v>91.59</v>
      </c>
      <c r="CJ51" s="341">
        <f>ROUND(SUMIFS(Trabajo!$U:$U,Trabajo!$E:$E,Trab_Sectores_productivos!DN$1,Trabajo!$C:$C,Trab_Sectores_productivos!$C51,Trabajo!$A:$A,Trab_Sectores_productivos!$A51),2)</f>
        <v>9.73</v>
      </c>
      <c r="CK51" s="341">
        <f>ROUND(SUMIFS(Trabajo!$U:$U,Trabajo!$E:$E,Trab_Sectores_productivos!DO$1,Trabajo!$C:$C,Trab_Sectores_productivos!$C51,Trabajo!$A:$A,Trab_Sectores_productivos!$A51),2)</f>
        <v>14.16</v>
      </c>
      <c r="CL51" s="341">
        <f>ROUND(SUMIFS(Trabajo!$U:$U,Trabajo!$E:$E,Trab_Sectores_productivos!DP$1,Trabajo!$C:$C,Trab_Sectores_productivos!$C51,Trabajo!$A:$A,Trab_Sectores_productivos!$A51),2)</f>
        <v>15.76</v>
      </c>
      <c r="CM51" s="341">
        <f>ROUND(SUMIFS(Trabajo!$U:$U,Trabajo!$E:$E,Trab_Sectores_productivos!DQ$1,Trabajo!$C:$C,Trab_Sectores_productivos!$C51,Trabajo!$A:$A,Trab_Sectores_productivos!$A51),2)</f>
        <v>5.8</v>
      </c>
      <c r="CN51" s="341">
        <f>ROUND(SUMIFS(Trabajo!$U:$U,Trabajo!$E:$E,Trab_Sectores_productivos!DR$1,Trabajo!$C:$C,Trab_Sectores_productivos!$C51,Trabajo!$A:$A,Trab_Sectores_productivos!$A51),2)</f>
        <v>11.6</v>
      </c>
      <c r="CO51" s="341">
        <f>ROUND(SUMIFS(Trabajo!$U:$U,Trabajo!$E:$E,Trab_Sectores_productivos!DS$1,Trabajo!$C:$C,Trab_Sectores_productivos!$C51,Trabajo!$A:$A,Trab_Sectores_productivos!$A51),2)</f>
        <v>2.09</v>
      </c>
      <c r="CP51" s="341">
        <f>ROUND(SUMIFS(Trabajo!$U:$U,Trabajo!$E:$E,Trab_Sectores_productivos!DT$1,Trabajo!$C:$C,Trab_Sectores_productivos!$C51,Trabajo!$A:$A,Trab_Sectores_productivos!$A51),2)</f>
        <v>2.41</v>
      </c>
      <c r="CQ51" s="340">
        <f>ROUND(SUMIFS(Trabajo!$V:$V,Trabajo!$E:$E,Trab_Sectores_productivos!DF$1,Trabajo!$C:$C,Trab_Sectores_productivos!$C51,Trabajo!$A:$A,Trab_Sectores_productivos!$A51),2)</f>
        <v>2.2599999999999998</v>
      </c>
      <c r="CR51" s="340">
        <f>ROUND(SUMIFS(Trabajo!$V:$V,Trabajo!$E:$E,Trab_Sectores_productivos!DG$1,Trabajo!$C:$C,Trab_Sectores_productivos!$C51,Trabajo!$A:$A,Trab_Sectores_productivos!$A51),2)</f>
        <v>0.15</v>
      </c>
      <c r="CS51" s="340">
        <f>ROUND(SUMIFS(Trabajo!$V:$V,Trabajo!$E:$E,Trab_Sectores_productivos!DH$1,Trabajo!$C:$C,Trab_Sectores_productivos!$C51,Trabajo!$A:$A,Trab_Sectores_productivos!$A51),2)</f>
        <v>0.38</v>
      </c>
      <c r="CT51" s="340">
        <f>ROUND(SUMIFS(Trabajo!$V:$V,Trabajo!$E:$E,Trab_Sectores_productivos!DI$1,Trabajo!$C:$C,Trab_Sectores_productivos!$C51,Trabajo!$A:$A,Trab_Sectores_productivos!$A51),2)</f>
        <v>0.54</v>
      </c>
      <c r="CU51" s="340">
        <f>ROUND(SUMIFS(Trabajo!$V:$V,Trabajo!$E:$E,Trab_Sectores_productivos!DJ$1,Trabajo!$C:$C,Trab_Sectores_productivos!$C51,Trabajo!$A:$A,Trab_Sectores_productivos!$A51),2)</f>
        <v>0.25</v>
      </c>
      <c r="CV51" s="340">
        <f>ROUND(SUMIFS(Trabajo!$V:$V,Trabajo!$E:$E,Trab_Sectores_productivos!DK$1,Trabajo!$C:$C,Trab_Sectores_productivos!$C51,Trabajo!$A:$A,Trab_Sectores_productivos!$A51),2)</f>
        <v>0.87</v>
      </c>
      <c r="CW51" s="340">
        <f>ROUND(SUMIFS(Trabajo!$V:$V,Trabajo!$E:$E,Trab_Sectores_productivos!DL$1,Trabajo!$C:$C,Trab_Sectores_productivos!$C51,Trabajo!$A:$A,Trab_Sectores_productivos!$A51),2)</f>
        <v>1.96</v>
      </c>
      <c r="CX51" s="340">
        <f>ROUND(SUMIFS(Trabajo!$V:$V,Trabajo!$E:$E,Trab_Sectores_productivos!DM$1,Trabajo!$C:$C,Trab_Sectores_productivos!$C51,Trabajo!$A:$A,Trab_Sectores_productivos!$A51),2)</f>
        <v>7.66</v>
      </c>
      <c r="CY51" s="340">
        <f>ROUND(SUMIFS(Trabajo!$V:$V,Trabajo!$E:$E,Trab_Sectores_productivos!DN$1,Trabajo!$C:$C,Trab_Sectores_productivos!$C51,Trabajo!$A:$A,Trab_Sectores_productivos!$A51),2)</f>
        <v>0.81</v>
      </c>
      <c r="CZ51" s="340">
        <f>ROUND(SUMIFS(Trabajo!$V:$V,Trabajo!$E:$E,Trab_Sectores_productivos!DO$1,Trabajo!$C:$C,Trab_Sectores_productivos!$C51,Trabajo!$A:$A,Trab_Sectores_productivos!$A51),2)</f>
        <v>1.18</v>
      </c>
      <c r="DA51" s="340">
        <f>ROUND(SUMIFS(Trabajo!$V:$V,Trabajo!$E:$E,Trab_Sectores_productivos!DP$1,Trabajo!$C:$C,Trab_Sectores_productivos!$C51,Trabajo!$A:$A,Trab_Sectores_productivos!$A51),2)</f>
        <v>1.32</v>
      </c>
      <c r="DB51" s="340">
        <f>ROUND(SUMIFS(Trabajo!$V:$V,Trabajo!$E:$E,Trab_Sectores_productivos!DQ$1,Trabajo!$C:$C,Trab_Sectores_productivos!$C51,Trabajo!$A:$A,Trab_Sectores_productivos!$A51),2)</f>
        <v>0.48</v>
      </c>
      <c r="DC51" s="340">
        <f>ROUND(SUMIFS(Trabajo!$V:$V,Trabajo!$E:$E,Trab_Sectores_productivos!DR$1,Trabajo!$C:$C,Trab_Sectores_productivos!$C51,Trabajo!$A:$A,Trab_Sectores_productivos!$A51),2)</f>
        <v>0.97</v>
      </c>
      <c r="DD51" s="340">
        <f>ROUND(SUMIFS(Trabajo!$V:$V,Trabajo!$E:$E,Trab_Sectores_productivos!DS$1,Trabajo!$C:$C,Trab_Sectores_productivos!$C51,Trabajo!$A:$A,Trab_Sectores_productivos!$A51),2)</f>
        <v>0.17</v>
      </c>
      <c r="DE51" s="340">
        <f>ROUND(SUMIFS(Trabajo!$V:$V,Trabajo!$E:$E,Trab_Sectores_productivos!DT$1,Trabajo!$C:$C,Trab_Sectores_productivos!$C51,Trabajo!$A:$A,Trab_Sectores_productivos!$A51),2)</f>
        <v>0.2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baseColWidth="10"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02"/>
  <sheetViews>
    <sheetView topLeftCell="A2" zoomScale="55" zoomScaleNormal="55" workbookViewId="0">
      <pane ySplit="6" topLeftCell="A8" activePane="bottomLeft" state="frozen"/>
      <selection activeCell="A2" sqref="A2"/>
      <selection pane="bottomLeft" activeCell="O24" sqref="A23:O24"/>
    </sheetView>
  </sheetViews>
  <sheetFormatPr baseColWidth="10" defaultRowHeight="12.75"/>
  <cols>
    <col min="1" max="1" width="11.28515625" style="209" bestFit="1" customWidth="1"/>
    <col min="2" max="2" width="8.7109375" style="209" bestFit="1" customWidth="1"/>
    <col min="3" max="3" width="12.85546875" style="209" bestFit="1" customWidth="1"/>
    <col min="4" max="4" width="22.42578125" style="209" bestFit="1" customWidth="1"/>
    <col min="5" max="5" width="28.7109375" style="209" bestFit="1" customWidth="1"/>
    <col min="6" max="6" width="28.42578125" style="209" bestFit="1" customWidth="1"/>
    <col min="7" max="7" width="23.28515625" style="209" bestFit="1" customWidth="1"/>
    <col min="8" max="8" width="24" style="209" bestFit="1" customWidth="1"/>
    <col min="9" max="9" width="27.42578125" style="209" bestFit="1" customWidth="1"/>
    <col min="10" max="10" width="25.140625" style="209" bestFit="1" customWidth="1"/>
    <col min="11" max="11" width="27.42578125" style="209" customWidth="1"/>
    <col min="12" max="12" width="29.28515625" style="209" bestFit="1" customWidth="1"/>
    <col min="13" max="13" width="23.7109375" style="209" bestFit="1" customWidth="1"/>
    <col min="14" max="14" width="25.85546875" style="209" bestFit="1" customWidth="1"/>
    <col min="15" max="15" width="23.28515625" style="209" bestFit="1" customWidth="1"/>
    <col min="16" max="16" width="22.7109375" style="209" bestFit="1" customWidth="1"/>
    <col min="17" max="17" width="20.42578125" style="209" bestFit="1" customWidth="1"/>
    <col min="18" max="18" width="27.7109375" style="209" bestFit="1" customWidth="1"/>
    <col min="19" max="19" width="26.42578125" style="209" bestFit="1" customWidth="1"/>
    <col min="20" max="20" width="29.28515625" style="209" bestFit="1" customWidth="1"/>
    <col min="21" max="21" width="18.5703125" style="209" bestFit="1" customWidth="1"/>
    <col min="22" max="22" width="39.140625" style="209" bestFit="1" customWidth="1"/>
    <col min="23" max="23" width="35.140625" style="209" bestFit="1" customWidth="1"/>
    <col min="24" max="24" width="26.5703125" style="209" bestFit="1" customWidth="1"/>
    <col min="25" max="25" width="38.5703125" style="209" bestFit="1" customWidth="1"/>
    <col min="26" max="26" width="35.42578125" style="209" bestFit="1" customWidth="1"/>
    <col min="27" max="16384" width="11.42578125" style="209"/>
  </cols>
  <sheetData>
    <row r="1" spans="1:26">
      <c r="B1" s="231"/>
      <c r="C1" s="231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230"/>
      <c r="Q1" s="230"/>
      <c r="R1" s="230"/>
      <c r="S1" s="230"/>
      <c r="T1" s="230"/>
      <c r="U1" s="230"/>
      <c r="V1" s="230"/>
    </row>
    <row r="2" spans="1:26">
      <c r="B2" s="373" t="s">
        <v>439</v>
      </c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</row>
    <row r="3" spans="1:26"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</row>
    <row r="4" spans="1:26">
      <c r="B4" s="373" t="s">
        <v>438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3"/>
    </row>
    <row r="5" spans="1:26"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230"/>
      <c r="Q5" s="230"/>
      <c r="R5" s="230"/>
      <c r="S5" s="230"/>
      <c r="T5" s="230"/>
      <c r="U5" s="230"/>
      <c r="V5" s="230"/>
    </row>
    <row r="6" spans="1:26">
      <c r="B6" s="166"/>
      <c r="C6" s="166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230"/>
      <c r="Q6" s="230"/>
      <c r="R6" s="230"/>
      <c r="S6" s="230"/>
      <c r="T6" s="230"/>
      <c r="U6" s="230"/>
      <c r="V6" s="230"/>
    </row>
    <row r="7" spans="1:26" ht="64.5" thickBot="1">
      <c r="A7" s="229" t="s">
        <v>362</v>
      </c>
      <c r="B7" s="228" t="s">
        <v>437</v>
      </c>
      <c r="C7" s="227" t="s">
        <v>436</v>
      </c>
      <c r="D7" s="226" t="s">
        <v>435</v>
      </c>
      <c r="E7" s="224" t="s">
        <v>434</v>
      </c>
      <c r="F7" s="224" t="s">
        <v>433</v>
      </c>
      <c r="G7" s="224" t="s">
        <v>432</v>
      </c>
      <c r="H7" s="224" t="s">
        <v>431</v>
      </c>
      <c r="I7" s="224" t="s">
        <v>430</v>
      </c>
      <c r="J7" s="225" t="s">
        <v>429</v>
      </c>
      <c r="K7" s="225" t="s">
        <v>428</v>
      </c>
      <c r="L7" s="224" t="s">
        <v>427</v>
      </c>
      <c r="M7" s="224" t="s">
        <v>426</v>
      </c>
      <c r="N7" s="224" t="s">
        <v>425</v>
      </c>
      <c r="O7" s="224" t="s">
        <v>424</v>
      </c>
      <c r="P7" s="224" t="s">
        <v>423</v>
      </c>
      <c r="Q7" s="224" t="s">
        <v>422</v>
      </c>
      <c r="R7" s="224" t="s">
        <v>421</v>
      </c>
      <c r="S7" s="224" t="s">
        <v>420</v>
      </c>
      <c r="T7" s="224" t="s">
        <v>419</v>
      </c>
      <c r="U7" s="224" t="s">
        <v>418</v>
      </c>
      <c r="V7" s="224" t="s">
        <v>417</v>
      </c>
      <c r="W7" s="224" t="s">
        <v>416</v>
      </c>
      <c r="X7" s="224" t="s">
        <v>415</v>
      </c>
      <c r="Y7" s="224" t="s">
        <v>414</v>
      </c>
      <c r="Z7" s="224" t="s">
        <v>413</v>
      </c>
    </row>
    <row r="8" spans="1:26">
      <c r="A8" s="221" t="s">
        <v>118</v>
      </c>
      <c r="B8" s="221">
        <v>2016</v>
      </c>
      <c r="C8" s="218" t="s">
        <v>368</v>
      </c>
      <c r="D8" s="223">
        <v>220.22192883371</v>
      </c>
      <c r="E8" s="216">
        <v>3.9337473604199999</v>
      </c>
      <c r="F8" s="216">
        <v>1.41020801161</v>
      </c>
      <c r="G8" s="216">
        <v>21.870138037339999</v>
      </c>
      <c r="H8" s="216">
        <v>0.94942796316</v>
      </c>
      <c r="I8" s="216">
        <v>0.87138491976999999</v>
      </c>
      <c r="J8" s="216">
        <v>28.08303552972</v>
      </c>
      <c r="K8" s="217">
        <f t="shared" ref="K8:K39" si="0">J8/D8</f>
        <v>0.12752152194128477</v>
      </c>
      <c r="L8" s="216">
        <v>54.653869546750002</v>
      </c>
      <c r="M8" s="216">
        <v>9.8339057418499998</v>
      </c>
      <c r="N8" s="216">
        <v>11.11176275493</v>
      </c>
      <c r="O8" s="216">
        <v>7.5108684163000001</v>
      </c>
      <c r="P8" s="216">
        <v>5.70574302161</v>
      </c>
      <c r="Q8" s="216">
        <v>3.4993315690500002</v>
      </c>
      <c r="R8" s="216">
        <v>12.83718483424</v>
      </c>
      <c r="S8" s="216">
        <v>13.64853936345</v>
      </c>
      <c r="T8" s="216">
        <v>2.6396819121799999</v>
      </c>
      <c r="U8" s="216">
        <v>14.755482788449999</v>
      </c>
      <c r="V8" s="216">
        <v>11.69764555153</v>
      </c>
      <c r="W8" s="216">
        <v>3.1281157269099999</v>
      </c>
      <c r="X8" s="216">
        <v>3.1076354587499999</v>
      </c>
      <c r="Y8" s="216">
        <v>8.9742203256900002</v>
      </c>
      <c r="Z8" s="215">
        <v>0</v>
      </c>
    </row>
    <row r="9" spans="1:26">
      <c r="A9" s="220" t="s">
        <v>118</v>
      </c>
      <c r="B9" s="220">
        <v>2016</v>
      </c>
      <c r="C9" s="218" t="s">
        <v>369</v>
      </c>
      <c r="D9" s="223">
        <v>222.63077338401001</v>
      </c>
      <c r="E9" s="216">
        <v>3.7615037866900001</v>
      </c>
      <c r="F9" s="216">
        <v>0.34084837824000003</v>
      </c>
      <c r="G9" s="216">
        <v>23.56555526252</v>
      </c>
      <c r="H9" s="216">
        <v>0.96432254250000005</v>
      </c>
      <c r="I9" s="216">
        <v>0</v>
      </c>
      <c r="J9" s="216">
        <v>29.105417231480001</v>
      </c>
      <c r="K9" s="217">
        <f t="shared" si="0"/>
        <v>0.1307340256204241</v>
      </c>
      <c r="L9" s="216">
        <v>56.664334031229998</v>
      </c>
      <c r="M9" s="216">
        <v>9.8433606266400009</v>
      </c>
      <c r="N9" s="216">
        <v>12.207499893850001</v>
      </c>
      <c r="O9" s="216">
        <v>7.5437569634499999</v>
      </c>
      <c r="P9" s="216">
        <v>5.3394315109799999</v>
      </c>
      <c r="Q9" s="216">
        <v>1.3464904609899999</v>
      </c>
      <c r="R9" s="216">
        <v>12.34850096605</v>
      </c>
      <c r="S9" s="216">
        <v>14.2406377952</v>
      </c>
      <c r="T9" s="216">
        <v>5.1810435684199998</v>
      </c>
      <c r="U9" s="216">
        <v>13.377954356169999</v>
      </c>
      <c r="V9" s="216">
        <v>8.9714460731799992</v>
      </c>
      <c r="W9" s="216">
        <v>2.9164132189899998</v>
      </c>
      <c r="X9" s="216">
        <v>6.4508470879899997</v>
      </c>
      <c r="Y9" s="216">
        <v>8.4614096294400003</v>
      </c>
      <c r="Z9" s="215">
        <v>0</v>
      </c>
    </row>
    <row r="10" spans="1:26">
      <c r="A10" s="220" t="s">
        <v>118</v>
      </c>
      <c r="B10" s="220">
        <v>2016</v>
      </c>
      <c r="C10" s="218" t="s">
        <v>372</v>
      </c>
      <c r="D10" s="223">
        <v>237.09541138507001</v>
      </c>
      <c r="E10" s="216">
        <v>3.6927600526700002</v>
      </c>
      <c r="F10" s="216">
        <v>1.5428834286199999</v>
      </c>
      <c r="G10" s="216">
        <v>30.192134943789998</v>
      </c>
      <c r="H10" s="216">
        <v>1.69095452013</v>
      </c>
      <c r="I10" s="216">
        <v>0.28254239501</v>
      </c>
      <c r="J10" s="216">
        <v>26.067885380420002</v>
      </c>
      <c r="K10" s="217">
        <f>J10/D10</f>
        <v>0.10994681520041222</v>
      </c>
      <c r="L10" s="216">
        <v>60.720833614230003</v>
      </c>
      <c r="M10" s="216">
        <v>14.25250300053</v>
      </c>
      <c r="N10" s="216">
        <v>18.469621832800001</v>
      </c>
      <c r="O10" s="216">
        <v>7.6594208057399999</v>
      </c>
      <c r="P10" s="216">
        <v>4.52931084022</v>
      </c>
      <c r="Q10" s="216">
        <v>1.59348962357</v>
      </c>
      <c r="R10" s="216">
        <v>8.0869324902400006</v>
      </c>
      <c r="S10" s="216">
        <v>15.51784348927</v>
      </c>
      <c r="T10" s="216">
        <v>7.4036691448600003</v>
      </c>
      <c r="U10" s="216">
        <v>11.91032593327</v>
      </c>
      <c r="V10" s="216">
        <v>6.9972714509099996</v>
      </c>
      <c r="W10" s="216">
        <v>3.2066411365700001</v>
      </c>
      <c r="X10" s="216">
        <v>6.4944892876700004</v>
      </c>
      <c r="Y10" s="216">
        <v>6.7838980145500001</v>
      </c>
      <c r="Z10" s="215">
        <v>0</v>
      </c>
    </row>
    <row r="11" spans="1:26">
      <c r="A11" s="220" t="s">
        <v>118</v>
      </c>
      <c r="B11" s="220">
        <v>2016</v>
      </c>
      <c r="C11" s="218" t="s">
        <v>366</v>
      </c>
      <c r="D11" s="223">
        <v>237.05043167937001</v>
      </c>
      <c r="E11" s="216">
        <v>5.4598700827700002</v>
      </c>
      <c r="F11" s="216">
        <v>1.7628568554199999</v>
      </c>
      <c r="G11" s="216">
        <v>31.854716260610001</v>
      </c>
      <c r="H11" s="216">
        <v>2.2643402930600001</v>
      </c>
      <c r="I11" s="216">
        <v>0.28176922868999998</v>
      </c>
      <c r="J11" s="216">
        <v>25.753995514580001</v>
      </c>
      <c r="K11" s="217">
        <f t="shared" si="0"/>
        <v>0.10864352927825238</v>
      </c>
      <c r="L11" s="216">
        <v>57.459517882219998</v>
      </c>
      <c r="M11" s="216">
        <v>12.04849052064</v>
      </c>
      <c r="N11" s="216">
        <v>17.858441840169998</v>
      </c>
      <c r="O11" s="216">
        <v>8.4671612341699998</v>
      </c>
      <c r="P11" s="216">
        <v>5.1528855248700003</v>
      </c>
      <c r="Q11" s="216">
        <v>2.1288233564699999</v>
      </c>
      <c r="R11" s="216">
        <v>6.8315796826200001</v>
      </c>
      <c r="S11" s="216">
        <v>14.70101808115</v>
      </c>
      <c r="T11" s="216">
        <v>6.9858435331399997</v>
      </c>
      <c r="U11" s="216">
        <v>11.4573347738</v>
      </c>
      <c r="V11" s="216">
        <v>6.7231550494999999</v>
      </c>
      <c r="W11" s="216">
        <v>4.0349609707500003</v>
      </c>
      <c r="X11" s="216">
        <v>7.1422673950700002</v>
      </c>
      <c r="Y11" s="216">
        <v>8.6814035996700003</v>
      </c>
      <c r="Z11" s="215">
        <v>0</v>
      </c>
    </row>
    <row r="12" spans="1:26">
      <c r="A12" s="220" t="s">
        <v>118</v>
      </c>
      <c r="B12" s="220">
        <v>2016</v>
      </c>
      <c r="C12" s="218" t="s">
        <v>373</v>
      </c>
      <c r="D12" s="223">
        <v>251.26518849505001</v>
      </c>
      <c r="E12" s="216">
        <v>5.8075406920899999</v>
      </c>
      <c r="F12" s="216">
        <v>4.0022360219299999</v>
      </c>
      <c r="G12" s="216">
        <v>35.556282185139999</v>
      </c>
      <c r="H12" s="216">
        <v>2.4150040042000001</v>
      </c>
      <c r="I12" s="216">
        <v>0.28682974354000002</v>
      </c>
      <c r="J12" s="216">
        <v>28.467124832570001</v>
      </c>
      <c r="K12" s="217">
        <f t="shared" si="0"/>
        <v>0.11329514049707212</v>
      </c>
      <c r="L12" s="216">
        <v>62.995728546229998</v>
      </c>
      <c r="M12" s="216">
        <v>10.81327795122</v>
      </c>
      <c r="N12" s="216">
        <v>17.931786509230001</v>
      </c>
      <c r="O12" s="216">
        <v>8.1108526813800008</v>
      </c>
      <c r="P12" s="216">
        <v>4.8959982933699999</v>
      </c>
      <c r="Q12" s="216">
        <v>2.94221283146</v>
      </c>
      <c r="R12" s="216">
        <v>8.3614988069000002</v>
      </c>
      <c r="S12" s="216">
        <v>15.622434278469999</v>
      </c>
      <c r="T12" s="216">
        <v>5.8123483479000004</v>
      </c>
      <c r="U12" s="216">
        <v>14.267040517950001</v>
      </c>
      <c r="V12" s="216">
        <v>5.3619428236799997</v>
      </c>
      <c r="W12" s="216">
        <v>4.3593927370400003</v>
      </c>
      <c r="X12" s="216">
        <v>5.0942040417800003</v>
      </c>
      <c r="Y12" s="216">
        <v>8.1614526489700001</v>
      </c>
      <c r="Z12" s="215">
        <v>0</v>
      </c>
    </row>
    <row r="13" spans="1:26">
      <c r="A13" s="220" t="s">
        <v>118</v>
      </c>
      <c r="B13" s="220">
        <v>2016</v>
      </c>
      <c r="C13" s="218" t="s">
        <v>371</v>
      </c>
      <c r="D13" s="223">
        <v>239.74377477452001</v>
      </c>
      <c r="E13" s="216">
        <v>5.6288554796600003</v>
      </c>
      <c r="F13" s="216">
        <v>3.3721034360200002</v>
      </c>
      <c r="G13" s="216">
        <v>27.050704569979999</v>
      </c>
      <c r="H13" s="216">
        <v>0.85406314760000002</v>
      </c>
      <c r="I13" s="216">
        <v>0.13819705943999999</v>
      </c>
      <c r="J13" s="216">
        <v>32.72014272186</v>
      </c>
      <c r="K13" s="217">
        <f t="shared" si="0"/>
        <v>0.13647963436228294</v>
      </c>
      <c r="L13" s="216">
        <v>66.986673137210005</v>
      </c>
      <c r="M13" s="216">
        <v>11.66106676061</v>
      </c>
      <c r="N13" s="216">
        <v>11.45389683578</v>
      </c>
      <c r="O13" s="216">
        <v>8.9615886294399996</v>
      </c>
      <c r="P13" s="216">
        <v>5.41074196825</v>
      </c>
      <c r="Q13" s="216">
        <v>2.2177576401899999</v>
      </c>
      <c r="R13" s="216">
        <v>10.497395098549999</v>
      </c>
      <c r="S13" s="216">
        <v>15.7775661892</v>
      </c>
      <c r="T13" s="216">
        <v>4.5321329594300002</v>
      </c>
      <c r="U13" s="216">
        <v>12.38589550925</v>
      </c>
      <c r="V13" s="216">
        <v>5.2046241111600002</v>
      </c>
      <c r="W13" s="216">
        <v>3.6410988895499998</v>
      </c>
      <c r="X13" s="216">
        <v>4.5612034693899997</v>
      </c>
      <c r="Y13" s="216">
        <v>6.6880671619500003</v>
      </c>
      <c r="Z13" s="215">
        <v>0</v>
      </c>
    </row>
    <row r="14" spans="1:26">
      <c r="A14" s="220" t="s">
        <v>118</v>
      </c>
      <c r="B14" s="220">
        <v>2016</v>
      </c>
      <c r="C14" s="218" t="s">
        <v>370</v>
      </c>
      <c r="D14" s="223">
        <v>235.56690514944</v>
      </c>
      <c r="E14" s="216">
        <v>4.3187080153100004</v>
      </c>
      <c r="F14" s="216">
        <v>3.4287868478200001</v>
      </c>
      <c r="G14" s="216">
        <v>24.33675560815</v>
      </c>
      <c r="H14" s="216">
        <v>1.5673677579</v>
      </c>
      <c r="I14" s="216">
        <v>0.98681843628999999</v>
      </c>
      <c r="J14" s="216">
        <v>28.823258918899999</v>
      </c>
      <c r="K14" s="217">
        <f t="shared" si="0"/>
        <v>0.12235699620290452</v>
      </c>
      <c r="L14" s="216">
        <v>58.165715158349997</v>
      </c>
      <c r="M14" s="216">
        <v>17.729914358209999</v>
      </c>
      <c r="N14" s="216">
        <v>12.885828950140001</v>
      </c>
      <c r="O14" s="216">
        <v>8.7359413598500009</v>
      </c>
      <c r="P14" s="216">
        <v>5.3564341094400003</v>
      </c>
      <c r="Q14" s="216">
        <v>2.16429717824</v>
      </c>
      <c r="R14" s="216">
        <v>10.52673801934</v>
      </c>
      <c r="S14" s="216">
        <v>20.356239977809999</v>
      </c>
      <c r="T14" s="216">
        <v>7.1636266378200002</v>
      </c>
      <c r="U14" s="216">
        <v>11.108244337109999</v>
      </c>
      <c r="V14" s="216">
        <v>5.1439504552399997</v>
      </c>
      <c r="W14" s="216">
        <v>3.4174839586200001</v>
      </c>
      <c r="X14" s="216">
        <v>4.2754149115200004</v>
      </c>
      <c r="Y14" s="216">
        <v>5.0753801533800003</v>
      </c>
      <c r="Z14" s="215">
        <v>0</v>
      </c>
    </row>
    <row r="15" spans="1:26">
      <c r="A15" s="220" t="s">
        <v>118</v>
      </c>
      <c r="B15" s="220">
        <v>2016</v>
      </c>
      <c r="C15" s="218" t="s">
        <v>367</v>
      </c>
      <c r="D15" s="223">
        <v>225.40186120224999</v>
      </c>
      <c r="E15" s="216">
        <v>4.6315465828900004</v>
      </c>
      <c r="F15" s="216">
        <v>1.44724036387</v>
      </c>
      <c r="G15" s="216">
        <v>21.81453922707</v>
      </c>
      <c r="H15" s="216">
        <v>1.26326372375</v>
      </c>
      <c r="I15" s="216">
        <v>0.98583777958999996</v>
      </c>
      <c r="J15" s="216">
        <v>30.255451422909999</v>
      </c>
      <c r="K15" s="217">
        <f t="shared" si="0"/>
        <v>0.13422893343264011</v>
      </c>
      <c r="L15" s="216">
        <v>52.409033618960002</v>
      </c>
      <c r="M15" s="216">
        <v>18.605769303359999</v>
      </c>
      <c r="N15" s="216">
        <v>15.00625826404</v>
      </c>
      <c r="O15" s="216">
        <v>10.315439818330001</v>
      </c>
      <c r="P15" s="216">
        <v>6.3181304053999998</v>
      </c>
      <c r="Q15" s="216">
        <v>2.29135368219</v>
      </c>
      <c r="R15" s="216">
        <v>10.10574427581</v>
      </c>
      <c r="S15" s="216">
        <v>20.82073318678</v>
      </c>
      <c r="T15" s="216">
        <v>5.9144046910199997</v>
      </c>
      <c r="U15" s="216">
        <v>7.4460373181700001</v>
      </c>
      <c r="V15" s="216">
        <v>5.9845367061000001</v>
      </c>
      <c r="W15" s="216">
        <v>1.29524524922</v>
      </c>
      <c r="X15" s="216">
        <v>2.85177213458</v>
      </c>
      <c r="Y15" s="216">
        <v>5.6395234482100003</v>
      </c>
      <c r="Z15" s="215">
        <v>0</v>
      </c>
    </row>
    <row r="16" spans="1:26">
      <c r="A16" s="220" t="s">
        <v>118</v>
      </c>
      <c r="B16" s="220">
        <v>2016</v>
      </c>
      <c r="C16" s="218" t="s">
        <v>376</v>
      </c>
      <c r="D16" s="223">
        <v>219.12986117815001</v>
      </c>
      <c r="E16" s="216">
        <v>4.5968428944799999</v>
      </c>
      <c r="F16" s="216">
        <v>0.86730251403000003</v>
      </c>
      <c r="G16" s="216">
        <v>22.791292341519998</v>
      </c>
      <c r="H16" s="216">
        <v>1.2817619374</v>
      </c>
      <c r="I16" s="216">
        <v>0.85178096410000004</v>
      </c>
      <c r="J16" s="216">
        <v>34.908363664840003</v>
      </c>
      <c r="K16" s="217">
        <f t="shared" si="0"/>
        <v>0.1593044575356159</v>
      </c>
      <c r="L16" s="216">
        <v>48.152377818159998</v>
      </c>
      <c r="M16" s="216">
        <v>15.82960258364</v>
      </c>
      <c r="N16" s="216">
        <v>14.34696104671</v>
      </c>
      <c r="O16" s="216">
        <v>8.5828550069199991</v>
      </c>
      <c r="P16" s="216">
        <v>5.2875728586999999</v>
      </c>
      <c r="Q16" s="216">
        <v>2.95448991575</v>
      </c>
      <c r="R16" s="216">
        <v>7.2066819383</v>
      </c>
      <c r="S16" s="216">
        <v>17.0689440829</v>
      </c>
      <c r="T16" s="216">
        <v>6.2315513097400004</v>
      </c>
      <c r="U16" s="216">
        <v>7.9051578934500002</v>
      </c>
      <c r="V16" s="216">
        <v>7.4244529120599996</v>
      </c>
      <c r="W16" s="216">
        <v>3.4282619154899998</v>
      </c>
      <c r="X16" s="216">
        <v>2.3016538273</v>
      </c>
      <c r="Y16" s="216">
        <v>7.1119537526599999</v>
      </c>
      <c r="Z16" s="215">
        <v>0</v>
      </c>
    </row>
    <row r="17" spans="1:26">
      <c r="A17" s="220" t="s">
        <v>118</v>
      </c>
      <c r="B17" s="220">
        <v>2016</v>
      </c>
      <c r="C17" s="218" t="s">
        <v>375</v>
      </c>
      <c r="D17" s="223">
        <v>209.46181284081999</v>
      </c>
      <c r="E17" s="216">
        <v>4.5642026937000004</v>
      </c>
      <c r="F17" s="216">
        <v>0.77289924962000001</v>
      </c>
      <c r="G17" s="216">
        <v>20.723809760759998</v>
      </c>
      <c r="H17" s="216">
        <v>1.3901221134399999</v>
      </c>
      <c r="I17" s="216">
        <v>0.50438314478000001</v>
      </c>
      <c r="J17" s="216">
        <v>36.400270991420001</v>
      </c>
      <c r="K17" s="217">
        <f t="shared" si="0"/>
        <v>0.17377998642207065</v>
      </c>
      <c r="L17" s="216">
        <v>49.63652318255</v>
      </c>
      <c r="M17" s="216">
        <v>10.82408137312</v>
      </c>
      <c r="N17" s="216">
        <v>14.36799594827</v>
      </c>
      <c r="O17" s="216">
        <v>7.5681135683600003</v>
      </c>
      <c r="P17" s="216">
        <v>5.7787939970400002</v>
      </c>
      <c r="Q17" s="216">
        <v>2.63984950086</v>
      </c>
      <c r="R17" s="216">
        <v>7.6180497129700004</v>
      </c>
      <c r="S17" s="216">
        <v>12.424961773170001</v>
      </c>
      <c r="T17" s="216">
        <v>4.9998560141899997</v>
      </c>
      <c r="U17" s="216">
        <v>9.0868798619300009</v>
      </c>
      <c r="V17" s="216">
        <v>7.8818512935399996</v>
      </c>
      <c r="W17" s="216">
        <v>2.6653941128500001</v>
      </c>
      <c r="X17" s="216">
        <v>1.8254389825299999</v>
      </c>
      <c r="Y17" s="216">
        <v>7.7883355657199997</v>
      </c>
      <c r="Z17" s="215">
        <v>0</v>
      </c>
    </row>
    <row r="18" spans="1:26" ht="13.5" thickBot="1">
      <c r="A18" s="220" t="s">
        <v>118</v>
      </c>
      <c r="B18" s="220">
        <v>2016</v>
      </c>
      <c r="C18" s="213" t="s">
        <v>374</v>
      </c>
      <c r="D18" s="222">
        <v>200.47806593959999</v>
      </c>
      <c r="E18" s="211">
        <v>2.95690884406</v>
      </c>
      <c r="F18" s="211">
        <v>0.47489238973999998</v>
      </c>
      <c r="G18" s="211">
        <v>17.101309939019998</v>
      </c>
      <c r="H18" s="211">
        <v>1.3352996075400001</v>
      </c>
      <c r="I18" s="211">
        <v>0.50094356481000002</v>
      </c>
      <c r="J18" s="211">
        <v>35.350612803430003</v>
      </c>
      <c r="K18" s="212">
        <f t="shared" si="0"/>
        <v>0.17633157342050793</v>
      </c>
      <c r="L18" s="211">
        <v>47.968829152280001</v>
      </c>
      <c r="M18" s="211">
        <v>8.7862600709799992</v>
      </c>
      <c r="N18" s="211">
        <v>12.13713399846</v>
      </c>
      <c r="O18" s="211">
        <v>5.1312025024999999</v>
      </c>
      <c r="P18" s="211">
        <v>6.2859339999900001</v>
      </c>
      <c r="Q18" s="211">
        <v>1.6010855368600001</v>
      </c>
      <c r="R18" s="211">
        <v>8.2757375100099999</v>
      </c>
      <c r="S18" s="211">
        <v>8.9736466909099999</v>
      </c>
      <c r="T18" s="211">
        <v>6.2800155588299997</v>
      </c>
      <c r="U18" s="211">
        <v>17.583242545560001</v>
      </c>
      <c r="V18" s="211">
        <v>7.2390616553699996</v>
      </c>
      <c r="W18" s="211">
        <v>3.87530617522</v>
      </c>
      <c r="X18" s="211">
        <v>2.7449094121900002</v>
      </c>
      <c r="Y18" s="211">
        <v>5.8757339818399998</v>
      </c>
      <c r="Z18" s="210">
        <v>0</v>
      </c>
    </row>
    <row r="19" spans="1:26">
      <c r="A19" s="219" t="s">
        <v>118</v>
      </c>
      <c r="B19" s="219">
        <v>2017</v>
      </c>
      <c r="C19" s="218" t="s">
        <v>377</v>
      </c>
      <c r="D19" s="223">
        <v>205.62045920543</v>
      </c>
      <c r="E19" s="216">
        <v>3.06723091397</v>
      </c>
      <c r="F19" s="216">
        <v>0.46418086717000001</v>
      </c>
      <c r="G19" s="216">
        <v>17.784389120709999</v>
      </c>
      <c r="H19" s="216">
        <v>1.3368597493700001</v>
      </c>
      <c r="I19" s="216">
        <v>0.51315418389</v>
      </c>
      <c r="J19" s="216">
        <v>32.172658357460001</v>
      </c>
      <c r="K19" s="217">
        <f t="shared" si="0"/>
        <v>0.15646623143330862</v>
      </c>
      <c r="L19" s="216">
        <v>42.578181993400001</v>
      </c>
      <c r="M19" s="216">
        <v>11.27893210065</v>
      </c>
      <c r="N19" s="216">
        <v>14.29859728442</v>
      </c>
      <c r="O19" s="216">
        <v>7.8190169192600001</v>
      </c>
      <c r="P19" s="216">
        <v>5.6803065219600004</v>
      </c>
      <c r="Q19" s="216">
        <v>2.7949103223199998</v>
      </c>
      <c r="R19" s="216">
        <v>7.7892925288199999</v>
      </c>
      <c r="S19" s="216">
        <v>12.033350020169999</v>
      </c>
      <c r="T19" s="216">
        <v>5.7795410945899999</v>
      </c>
      <c r="U19" s="216">
        <v>21.201650189230001</v>
      </c>
      <c r="V19" s="216">
        <v>9.7278796290699994</v>
      </c>
      <c r="W19" s="216">
        <v>1.44365637277</v>
      </c>
      <c r="X19" s="216">
        <v>3.0537198319200001</v>
      </c>
      <c r="Y19" s="216">
        <v>4.8029512042800002</v>
      </c>
      <c r="Z19" s="215">
        <v>0</v>
      </c>
    </row>
    <row r="20" spans="1:26" ht="13.5" thickBot="1">
      <c r="A20" s="214" t="s">
        <v>118</v>
      </c>
      <c r="B20" s="214">
        <v>2017</v>
      </c>
      <c r="C20" s="213" t="s">
        <v>368</v>
      </c>
      <c r="D20" s="222">
        <v>219.73038302005</v>
      </c>
      <c r="E20" s="211">
        <v>3.6747733672499998</v>
      </c>
      <c r="F20" s="211">
        <v>0.39006429828</v>
      </c>
      <c r="G20" s="211">
        <v>20.92366093023</v>
      </c>
      <c r="H20" s="211">
        <v>0.31082568659999998</v>
      </c>
      <c r="I20" s="211">
        <v>0.13855781557999999</v>
      </c>
      <c r="J20" s="211">
        <v>33.512960811040003</v>
      </c>
      <c r="K20" s="212">
        <f t="shared" si="0"/>
        <v>0.15251855637998868</v>
      </c>
      <c r="L20" s="211">
        <v>48.208054843639999</v>
      </c>
      <c r="M20" s="211">
        <v>13.47924932261</v>
      </c>
      <c r="N20" s="211">
        <v>12.935708849439999</v>
      </c>
      <c r="O20" s="211">
        <v>8.2854142654699992</v>
      </c>
      <c r="P20" s="211">
        <v>6.0716369731700004</v>
      </c>
      <c r="Q20" s="211">
        <v>2.4912258131599998</v>
      </c>
      <c r="R20" s="211">
        <v>7.24527234379</v>
      </c>
      <c r="S20" s="211">
        <v>12.280354655009999</v>
      </c>
      <c r="T20" s="211">
        <v>5.6708952096000003</v>
      </c>
      <c r="U20" s="211">
        <v>23.073234599580001</v>
      </c>
      <c r="V20" s="211">
        <v>8.3077752567100003</v>
      </c>
      <c r="W20" s="211">
        <v>1.73932741497</v>
      </c>
      <c r="X20" s="211">
        <v>3.8038314476399999</v>
      </c>
      <c r="Y20" s="211">
        <v>7.1875591162800001</v>
      </c>
      <c r="Z20" s="210">
        <v>0</v>
      </c>
    </row>
    <row r="21" spans="1:26">
      <c r="A21" s="221" t="s">
        <v>26</v>
      </c>
      <c r="B21" s="221">
        <v>2016</v>
      </c>
      <c r="C21" s="218" t="s">
        <v>368</v>
      </c>
      <c r="D21" s="223">
        <v>13.5016491259</v>
      </c>
      <c r="E21" s="216">
        <v>9.8900261049999993E-2</v>
      </c>
      <c r="F21" s="216">
        <v>2.3816214250700001</v>
      </c>
      <c r="G21" s="216">
        <v>0.26994319729999999</v>
      </c>
      <c r="H21" s="216">
        <v>0.52915899376999997</v>
      </c>
      <c r="I21" s="216">
        <v>0.10129001075999999</v>
      </c>
      <c r="J21" s="216">
        <v>1.7861649604800001</v>
      </c>
      <c r="K21" s="217">
        <f t="shared" si="0"/>
        <v>0.13229235509117387</v>
      </c>
      <c r="L21" s="216">
        <v>2.0250889279200002</v>
      </c>
      <c r="M21" s="216">
        <v>0.75503906515999997</v>
      </c>
      <c r="N21" s="216">
        <v>1.0287534330600001</v>
      </c>
      <c r="O21" s="216">
        <v>2.5966951830000001E-2</v>
      </c>
      <c r="P21" s="216">
        <v>0.24278743192999999</v>
      </c>
      <c r="Q21" s="216">
        <v>0.30304410952999999</v>
      </c>
      <c r="R21" s="216">
        <v>0.10745994118</v>
      </c>
      <c r="S21" s="216">
        <v>1.32956433588</v>
      </c>
      <c r="T21" s="216">
        <v>0.68579970494999998</v>
      </c>
      <c r="U21" s="216">
        <v>0.89471129874999999</v>
      </c>
      <c r="V21" s="216">
        <v>0.31899413481</v>
      </c>
      <c r="W21" s="216">
        <v>0.10097228609</v>
      </c>
      <c r="X21" s="216">
        <v>0.26409809587999999</v>
      </c>
      <c r="Y21" s="216">
        <v>0.25229056049999998</v>
      </c>
      <c r="Z21" s="215">
        <v>0</v>
      </c>
    </row>
    <row r="22" spans="1:26">
      <c r="A22" s="220" t="s">
        <v>26</v>
      </c>
      <c r="B22" s="220">
        <v>2016</v>
      </c>
      <c r="C22" s="218" t="s">
        <v>369</v>
      </c>
      <c r="D22" s="223">
        <v>12.751698160089999</v>
      </c>
      <c r="E22" s="216">
        <v>0.10192540405</v>
      </c>
      <c r="F22" s="216">
        <v>1.7393539126499999</v>
      </c>
      <c r="G22" s="216">
        <v>8.6454667430000007E-2</v>
      </c>
      <c r="H22" s="216">
        <v>0</v>
      </c>
      <c r="I22" s="216">
        <v>0.10343171007</v>
      </c>
      <c r="J22" s="216">
        <v>1.84692455822</v>
      </c>
      <c r="K22" s="217">
        <f t="shared" si="0"/>
        <v>0.14483753732506516</v>
      </c>
      <c r="L22" s="216">
        <v>3.30794610918</v>
      </c>
      <c r="M22" s="216">
        <v>0.89577090105000001</v>
      </c>
      <c r="N22" s="216">
        <v>1.23518972885</v>
      </c>
      <c r="O22" s="216">
        <v>2.6127361429999999E-2</v>
      </c>
      <c r="P22" s="216">
        <v>3.6057777110000001E-2</v>
      </c>
      <c r="Q22" s="216">
        <v>0.23302269804</v>
      </c>
      <c r="R22" s="216">
        <v>0.11179637884</v>
      </c>
      <c r="S22" s="216">
        <v>0.52878367986999997</v>
      </c>
      <c r="T22" s="216">
        <v>0.42524473826999998</v>
      </c>
      <c r="U22" s="216">
        <v>1.0154018789899999</v>
      </c>
      <c r="V22" s="216">
        <v>0.23469328234</v>
      </c>
      <c r="W22" s="216">
        <v>0.15753939928999999</v>
      </c>
      <c r="X22" s="216">
        <v>0.20542721566</v>
      </c>
      <c r="Y22" s="216">
        <v>0.46060675875000001</v>
      </c>
      <c r="Z22" s="215">
        <v>0</v>
      </c>
    </row>
    <row r="23" spans="1:26">
      <c r="A23" s="220" t="s">
        <v>26</v>
      </c>
      <c r="B23" s="220">
        <v>2016</v>
      </c>
      <c r="C23" s="218" t="s">
        <v>372</v>
      </c>
      <c r="D23" s="223">
        <v>12.471883652460001</v>
      </c>
      <c r="E23" s="216">
        <v>0</v>
      </c>
      <c r="F23" s="216">
        <v>2.1451681782600001</v>
      </c>
      <c r="G23" s="216">
        <v>0.33113145271</v>
      </c>
      <c r="H23" s="216">
        <v>0</v>
      </c>
      <c r="I23" s="216">
        <v>0.10467200157999999</v>
      </c>
      <c r="J23" s="216">
        <v>1.6743241116300001</v>
      </c>
      <c r="K23" s="217">
        <f t="shared" si="0"/>
        <v>0.13424789376540969</v>
      </c>
      <c r="L23" s="216">
        <v>4.3210668753199997</v>
      </c>
      <c r="M23" s="216">
        <v>0.70948508287000001</v>
      </c>
      <c r="N23" s="216">
        <v>0.46897528921999998</v>
      </c>
      <c r="O23" s="216">
        <v>2.5899771799999999E-2</v>
      </c>
      <c r="P23" s="216">
        <v>3.5696737169999999E-2</v>
      </c>
      <c r="Q23" s="216">
        <v>0.17469552436999999</v>
      </c>
      <c r="R23" s="216">
        <v>0.11075648965</v>
      </c>
      <c r="S23" s="216">
        <v>0.47239261050999998</v>
      </c>
      <c r="T23" s="216">
        <v>0.42459908972999999</v>
      </c>
      <c r="U23" s="216">
        <v>0.58261156651000001</v>
      </c>
      <c r="V23" s="216">
        <v>0.15100235515999999</v>
      </c>
      <c r="W23" s="216">
        <v>0.15736319986</v>
      </c>
      <c r="X23" s="216">
        <v>0.10262853144</v>
      </c>
      <c r="Y23" s="216">
        <v>0.47941478466999998</v>
      </c>
      <c r="Z23" s="215">
        <v>0</v>
      </c>
    </row>
    <row r="24" spans="1:26">
      <c r="A24" s="220" t="s">
        <v>26</v>
      </c>
      <c r="B24" s="220">
        <v>2016</v>
      </c>
      <c r="C24" s="218" t="s">
        <v>366</v>
      </c>
      <c r="D24" s="223">
        <v>12.762624712459999</v>
      </c>
      <c r="E24" s="216">
        <v>0</v>
      </c>
      <c r="F24" s="216">
        <v>3.1477105339599998</v>
      </c>
      <c r="G24" s="216">
        <v>0.40363706764000001</v>
      </c>
      <c r="H24" s="216">
        <v>0</v>
      </c>
      <c r="I24" s="216">
        <v>0.10472297638</v>
      </c>
      <c r="J24" s="216">
        <v>1.5511517936799999</v>
      </c>
      <c r="K24" s="217">
        <f t="shared" si="0"/>
        <v>0.12153861988636466</v>
      </c>
      <c r="L24" s="216">
        <v>4.3449630419499998</v>
      </c>
      <c r="M24" s="216">
        <v>0.82314559995000003</v>
      </c>
      <c r="N24" s="216">
        <v>0.31181333909999998</v>
      </c>
      <c r="O24" s="216">
        <v>0</v>
      </c>
      <c r="P24" s="216">
        <v>3.566368843E-2</v>
      </c>
      <c r="Q24" s="216">
        <v>5.7884437499999997E-2</v>
      </c>
      <c r="R24" s="216">
        <v>0.18047373097</v>
      </c>
      <c r="S24" s="216">
        <v>0.41084351497999999</v>
      </c>
      <c r="T24" s="216">
        <v>0.35280222106999998</v>
      </c>
      <c r="U24" s="216">
        <v>0.46479097681999998</v>
      </c>
      <c r="V24" s="216">
        <v>0.1069407118</v>
      </c>
      <c r="W24" s="216">
        <v>0.12377881691000001</v>
      </c>
      <c r="X24" s="216">
        <v>0.1040891026</v>
      </c>
      <c r="Y24" s="216">
        <v>0.23821315872000001</v>
      </c>
      <c r="Z24" s="215">
        <v>0</v>
      </c>
    </row>
    <row r="25" spans="1:26">
      <c r="A25" s="220" t="s">
        <v>26</v>
      </c>
      <c r="B25" s="220">
        <v>2016</v>
      </c>
      <c r="C25" s="218" t="s">
        <v>373</v>
      </c>
      <c r="D25" s="223">
        <v>13.371171458219999</v>
      </c>
      <c r="E25" s="216">
        <v>0</v>
      </c>
      <c r="F25" s="216">
        <v>2.3862337510899998</v>
      </c>
      <c r="G25" s="216">
        <v>0.52668940506999995</v>
      </c>
      <c r="H25" s="216">
        <v>0</v>
      </c>
      <c r="I25" s="216">
        <v>0.10665366088</v>
      </c>
      <c r="J25" s="216">
        <v>2.6092795287600001</v>
      </c>
      <c r="K25" s="217">
        <f t="shared" si="0"/>
        <v>0.19514217859766742</v>
      </c>
      <c r="L25" s="216">
        <v>2.85373279554</v>
      </c>
      <c r="M25" s="216">
        <v>0.62164258903000003</v>
      </c>
      <c r="N25" s="216">
        <v>0.59597764879000004</v>
      </c>
      <c r="O25" s="216">
        <v>0</v>
      </c>
      <c r="P25" s="216">
        <v>0.23656459386000001</v>
      </c>
      <c r="Q25" s="216">
        <v>0</v>
      </c>
      <c r="R25" s="216">
        <v>0.13086880570000001</v>
      </c>
      <c r="S25" s="216">
        <v>1.89009352861</v>
      </c>
      <c r="T25" s="216">
        <v>0.25086246013000002</v>
      </c>
      <c r="U25" s="216">
        <v>0.55237924837999997</v>
      </c>
      <c r="V25" s="216">
        <v>0.21619159105999999</v>
      </c>
      <c r="W25" s="216">
        <v>9.5055565110000004E-2</v>
      </c>
      <c r="X25" s="216">
        <v>0.27595579440000001</v>
      </c>
      <c r="Y25" s="216">
        <v>2.2990491809999999E-2</v>
      </c>
      <c r="Z25" s="215">
        <v>0</v>
      </c>
    </row>
    <row r="26" spans="1:26">
      <c r="A26" s="220" t="s">
        <v>26</v>
      </c>
      <c r="B26" s="220">
        <v>2016</v>
      </c>
      <c r="C26" s="218" t="s">
        <v>371</v>
      </c>
      <c r="D26" s="223">
        <v>14.216482336</v>
      </c>
      <c r="E26" s="216">
        <v>0.25717964669999999</v>
      </c>
      <c r="F26" s="216">
        <v>2.1254427217399998</v>
      </c>
      <c r="G26" s="216">
        <v>0.74049723549000002</v>
      </c>
      <c r="H26" s="216">
        <v>9.0324959930000004E-2</v>
      </c>
      <c r="I26" s="216">
        <v>0.10732159217999999</v>
      </c>
      <c r="J26" s="216">
        <v>3.29898483285</v>
      </c>
      <c r="K26" s="217">
        <f t="shared" si="0"/>
        <v>0.23205352455551351</v>
      </c>
      <c r="L26" s="216">
        <v>1.60686834086</v>
      </c>
      <c r="M26" s="216">
        <v>0.64361821773000005</v>
      </c>
      <c r="N26" s="216">
        <v>0.94325293331000004</v>
      </c>
      <c r="O26" s="216">
        <v>0</v>
      </c>
      <c r="P26" s="216">
        <v>0.23763298984</v>
      </c>
      <c r="Q26" s="216">
        <v>0.14496049933999999</v>
      </c>
      <c r="R26" s="216">
        <v>0.22849431165</v>
      </c>
      <c r="S26" s="216">
        <v>1.8608932731400001</v>
      </c>
      <c r="T26" s="216">
        <v>0.41368561785000002</v>
      </c>
      <c r="U26" s="216">
        <v>0.85604421299</v>
      </c>
      <c r="V26" s="216">
        <v>0.30123413322999998</v>
      </c>
      <c r="W26" s="216">
        <v>9.4967420770000005E-2</v>
      </c>
      <c r="X26" s="216">
        <v>0.16847366193999999</v>
      </c>
      <c r="Y26" s="216">
        <v>9.6605734459999995E-2</v>
      </c>
      <c r="Z26" s="215">
        <v>0</v>
      </c>
    </row>
    <row r="27" spans="1:26">
      <c r="A27" s="220" t="s">
        <v>26</v>
      </c>
      <c r="B27" s="220">
        <v>2016</v>
      </c>
      <c r="C27" s="218" t="s">
        <v>370</v>
      </c>
      <c r="D27" s="223">
        <v>13.508832930920001</v>
      </c>
      <c r="E27" s="216">
        <v>0.2555186156</v>
      </c>
      <c r="F27" s="216">
        <v>1.1311447086399999</v>
      </c>
      <c r="G27" s="216">
        <v>0.80011464552</v>
      </c>
      <c r="H27" s="216">
        <v>0.19295482102</v>
      </c>
      <c r="I27" s="216">
        <v>0</v>
      </c>
      <c r="J27" s="216">
        <v>3.3535111719900002</v>
      </c>
      <c r="K27" s="217">
        <f t="shared" si="0"/>
        <v>0.24824580991850448</v>
      </c>
      <c r="L27" s="216">
        <v>1.46554509322</v>
      </c>
      <c r="M27" s="216">
        <v>0.38967416353000001</v>
      </c>
      <c r="N27" s="216">
        <v>1.2038708601699999</v>
      </c>
      <c r="O27" s="216">
        <v>0</v>
      </c>
      <c r="P27" s="216">
        <v>0.34649261357</v>
      </c>
      <c r="Q27" s="216">
        <v>0.29524577058000001</v>
      </c>
      <c r="R27" s="216">
        <v>0.25037651726999999</v>
      </c>
      <c r="S27" s="216">
        <v>1.8204560389</v>
      </c>
      <c r="T27" s="216">
        <v>0.42360891444999998</v>
      </c>
      <c r="U27" s="216">
        <v>0.88403552151999998</v>
      </c>
      <c r="V27" s="216">
        <v>0.19289204938999999</v>
      </c>
      <c r="W27" s="216">
        <v>0.17440576816</v>
      </c>
      <c r="X27" s="216">
        <v>0.16685292753</v>
      </c>
      <c r="Y27" s="216">
        <v>0.16213272985999999</v>
      </c>
      <c r="Z27" s="215">
        <v>0</v>
      </c>
    </row>
    <row r="28" spans="1:26">
      <c r="A28" s="220" t="s">
        <v>26</v>
      </c>
      <c r="B28" s="220">
        <v>2016</v>
      </c>
      <c r="C28" s="218" t="s">
        <v>367</v>
      </c>
      <c r="D28" s="223">
        <v>11.39948764479</v>
      </c>
      <c r="E28" s="216">
        <v>0.25607778608999998</v>
      </c>
      <c r="F28" s="216">
        <v>1.6112831105200001</v>
      </c>
      <c r="G28" s="216">
        <v>0.67039037319000006</v>
      </c>
      <c r="H28" s="216">
        <v>0.19133615071000001</v>
      </c>
      <c r="I28" s="216">
        <v>0</v>
      </c>
      <c r="J28" s="216">
        <v>2.0690428111700001</v>
      </c>
      <c r="K28" s="217">
        <f t="shared" si="0"/>
        <v>0.18150314081138827</v>
      </c>
      <c r="L28" s="216">
        <v>1.6301495003699999</v>
      </c>
      <c r="M28" s="216">
        <v>0.38935973838999999</v>
      </c>
      <c r="N28" s="216">
        <v>1.3040250177499999</v>
      </c>
      <c r="O28" s="216">
        <v>0</v>
      </c>
      <c r="P28" s="216">
        <v>0.14587160469999999</v>
      </c>
      <c r="Q28" s="216">
        <v>0.40561263578000001</v>
      </c>
      <c r="R28" s="216">
        <v>0.18849432693000001</v>
      </c>
      <c r="S28" s="216">
        <v>0.20896011968</v>
      </c>
      <c r="T28" s="216">
        <v>0.26577050704999999</v>
      </c>
      <c r="U28" s="216">
        <v>1.5475207977500001</v>
      </c>
      <c r="V28" s="216">
        <v>8.7287093839999996E-2</v>
      </c>
      <c r="W28" s="216">
        <v>0.14723334688</v>
      </c>
      <c r="X28" s="216">
        <v>9.9627027849999994E-2</v>
      </c>
      <c r="Y28" s="216">
        <v>0.18144569614</v>
      </c>
      <c r="Z28" s="215">
        <v>0</v>
      </c>
    </row>
    <row r="29" spans="1:26">
      <c r="A29" s="220" t="s">
        <v>26</v>
      </c>
      <c r="B29" s="220">
        <v>2016</v>
      </c>
      <c r="C29" s="218" t="s">
        <v>376</v>
      </c>
      <c r="D29" s="223">
        <v>10.25151646746</v>
      </c>
      <c r="E29" s="216">
        <v>9.1066810030000001E-2</v>
      </c>
      <c r="F29" s="216">
        <v>1.71722221188</v>
      </c>
      <c r="G29" s="216">
        <v>0.31684877987999999</v>
      </c>
      <c r="H29" s="216">
        <v>0.10601704594</v>
      </c>
      <c r="I29" s="216">
        <v>0.14323000226999999</v>
      </c>
      <c r="J29" s="216">
        <v>0.88491817611000001</v>
      </c>
      <c r="K29" s="217">
        <f t="shared" si="0"/>
        <v>8.63207096158774E-2</v>
      </c>
      <c r="L29" s="216">
        <v>1.66669161783</v>
      </c>
      <c r="M29" s="216">
        <v>0.70918255216000003</v>
      </c>
      <c r="N29" s="216">
        <v>0.95365433332000005</v>
      </c>
      <c r="O29" s="216">
        <v>0.26238056130999998</v>
      </c>
      <c r="P29" s="216">
        <v>0.14767425847000001</v>
      </c>
      <c r="Q29" s="216">
        <v>0.26114426807000002</v>
      </c>
      <c r="R29" s="216">
        <v>0.12662897417999999</v>
      </c>
      <c r="S29" s="216">
        <v>0.11199802924</v>
      </c>
      <c r="T29" s="216">
        <v>0.67168812319000004</v>
      </c>
      <c r="U29" s="216">
        <v>1.3352953488399999</v>
      </c>
      <c r="V29" s="216">
        <v>0</v>
      </c>
      <c r="W29" s="216">
        <v>0.14756352202</v>
      </c>
      <c r="X29" s="216">
        <v>0.19521333991000001</v>
      </c>
      <c r="Y29" s="216">
        <v>0.40309851280999998</v>
      </c>
      <c r="Z29" s="215">
        <v>0</v>
      </c>
    </row>
    <row r="30" spans="1:26">
      <c r="A30" s="220" t="s">
        <v>26</v>
      </c>
      <c r="B30" s="220">
        <v>2016</v>
      </c>
      <c r="C30" s="218" t="s">
        <v>375</v>
      </c>
      <c r="D30" s="223">
        <v>10.70887549745</v>
      </c>
      <c r="E30" s="216">
        <v>0.19921917248000001</v>
      </c>
      <c r="F30" s="216">
        <v>1.79794136217</v>
      </c>
      <c r="G30" s="216">
        <v>0.32194072839999999</v>
      </c>
      <c r="H30" s="216">
        <v>0</v>
      </c>
      <c r="I30" s="216">
        <v>0.14634374169</v>
      </c>
      <c r="J30" s="216">
        <v>0.83790227969999997</v>
      </c>
      <c r="K30" s="217">
        <f t="shared" si="0"/>
        <v>7.8243722218968872E-2</v>
      </c>
      <c r="L30" s="216">
        <v>1.81654623297</v>
      </c>
      <c r="M30" s="216">
        <v>0.72841802257999999</v>
      </c>
      <c r="N30" s="216">
        <v>0.74466279352999998</v>
      </c>
      <c r="O30" s="216">
        <v>0.33925106985999998</v>
      </c>
      <c r="P30" s="216">
        <v>6.3240600960000004E-2</v>
      </c>
      <c r="Q30" s="216">
        <v>0.20739884688999999</v>
      </c>
      <c r="R30" s="216">
        <v>0.10350605386</v>
      </c>
      <c r="S30" s="216">
        <v>0.30341477065</v>
      </c>
      <c r="T30" s="216">
        <v>1.1057943073400001</v>
      </c>
      <c r="U30" s="216">
        <v>1.25095251154</v>
      </c>
      <c r="V30" s="216">
        <v>6.856036905E-2</v>
      </c>
      <c r="W30" s="216">
        <v>5.6399609830000003E-2</v>
      </c>
      <c r="X30" s="216">
        <v>0.19865625674000001</v>
      </c>
      <c r="Y30" s="216">
        <v>0.41872676721000002</v>
      </c>
      <c r="Z30" s="215">
        <v>0</v>
      </c>
    </row>
    <row r="31" spans="1:26" ht="13.5" thickBot="1">
      <c r="A31" s="220" t="s">
        <v>26</v>
      </c>
      <c r="B31" s="220">
        <v>2016</v>
      </c>
      <c r="C31" s="213" t="s">
        <v>374</v>
      </c>
      <c r="D31" s="222">
        <v>13.86352327598</v>
      </c>
      <c r="E31" s="211">
        <v>0.19916926021</v>
      </c>
      <c r="F31" s="211">
        <v>1.8898515302000001</v>
      </c>
      <c r="G31" s="211">
        <v>0.68203971606000002</v>
      </c>
      <c r="H31" s="211">
        <v>0</v>
      </c>
      <c r="I31" s="211">
        <v>0.18991602371999999</v>
      </c>
      <c r="J31" s="211">
        <v>2.2433879998999999</v>
      </c>
      <c r="K31" s="212">
        <f t="shared" si="0"/>
        <v>0.16181947079692963</v>
      </c>
      <c r="L31" s="211">
        <v>1.9482990311799999</v>
      </c>
      <c r="M31" s="211">
        <v>1.0514383926199999</v>
      </c>
      <c r="N31" s="211">
        <v>0.73732295426000005</v>
      </c>
      <c r="O31" s="211">
        <v>0.34163285831000001</v>
      </c>
      <c r="P31" s="211">
        <v>0.74688342739000002</v>
      </c>
      <c r="Q31" s="211">
        <v>9.9902774590000007E-2</v>
      </c>
      <c r="R31" s="211">
        <v>0.20121609033999999</v>
      </c>
      <c r="S31" s="211">
        <v>0.30257415201999999</v>
      </c>
      <c r="T31" s="211">
        <v>1.91953415187</v>
      </c>
      <c r="U31" s="211">
        <v>0.64818718603000003</v>
      </c>
      <c r="V31" s="211">
        <v>6.895874514E-2</v>
      </c>
      <c r="W31" s="211">
        <v>5.437327368E-2</v>
      </c>
      <c r="X31" s="211">
        <v>0.14542362293</v>
      </c>
      <c r="Y31" s="211">
        <v>0.39341208553000001</v>
      </c>
      <c r="Z31" s="210">
        <v>0</v>
      </c>
    </row>
    <row r="32" spans="1:26">
      <c r="A32" s="219" t="s">
        <v>26</v>
      </c>
      <c r="B32" s="219">
        <v>2017</v>
      </c>
      <c r="C32" s="218" t="s">
        <v>377</v>
      </c>
      <c r="D32" s="223">
        <v>14.855766926059999</v>
      </c>
      <c r="E32" s="216">
        <v>0.21785850270000001</v>
      </c>
      <c r="F32" s="216">
        <v>1.6101300305599999</v>
      </c>
      <c r="G32" s="216">
        <v>0.98342750426000003</v>
      </c>
      <c r="H32" s="216">
        <v>9.4899832079999996E-2</v>
      </c>
      <c r="I32" s="216">
        <v>8.0010515549999994E-2</v>
      </c>
      <c r="J32" s="216">
        <v>3.2056064638000001</v>
      </c>
      <c r="K32" s="217">
        <f t="shared" si="0"/>
        <v>0.21578195725302626</v>
      </c>
      <c r="L32" s="216">
        <v>1.5661477259900001</v>
      </c>
      <c r="M32" s="216">
        <v>0.67745973773000001</v>
      </c>
      <c r="N32" s="216">
        <v>0.94410408659</v>
      </c>
      <c r="O32" s="216">
        <v>7.44260229E-2</v>
      </c>
      <c r="P32" s="216">
        <v>0.75003294978000001</v>
      </c>
      <c r="Q32" s="216">
        <v>9.8663132400000006E-2</v>
      </c>
      <c r="R32" s="216">
        <v>0.22277273114999999</v>
      </c>
      <c r="S32" s="216">
        <v>0.24635042701000001</v>
      </c>
      <c r="T32" s="216">
        <v>1.6573206861300001</v>
      </c>
      <c r="U32" s="216">
        <v>1.67489987375</v>
      </c>
      <c r="V32" s="216">
        <v>0.21794532886000001</v>
      </c>
      <c r="W32" s="216">
        <v>5.52902958E-2</v>
      </c>
      <c r="X32" s="216">
        <v>0.34527097619000002</v>
      </c>
      <c r="Y32" s="216">
        <v>0.13315010283000001</v>
      </c>
      <c r="Z32" s="215">
        <v>0</v>
      </c>
    </row>
    <row r="33" spans="1:26" ht="13.5" thickBot="1">
      <c r="A33" s="214" t="s">
        <v>26</v>
      </c>
      <c r="B33" s="214">
        <v>2017</v>
      </c>
      <c r="C33" s="213" t="s">
        <v>368</v>
      </c>
      <c r="D33" s="222">
        <v>14.583402682819999</v>
      </c>
      <c r="E33" s="211">
        <v>0.11349244528999999</v>
      </c>
      <c r="F33" s="211">
        <v>1.3287389677500001</v>
      </c>
      <c r="G33" s="211">
        <v>0.85419618861000002</v>
      </c>
      <c r="H33" s="211">
        <v>9.6032069090000005E-2</v>
      </c>
      <c r="I33" s="211">
        <v>8.0132575910000003E-2</v>
      </c>
      <c r="J33" s="211">
        <v>3.3044807876300002</v>
      </c>
      <c r="K33" s="212">
        <f t="shared" si="0"/>
        <v>0.22659189076105327</v>
      </c>
      <c r="L33" s="211">
        <v>1.81804151997</v>
      </c>
      <c r="M33" s="211">
        <v>0.66177324829999995</v>
      </c>
      <c r="N33" s="211">
        <v>1.1387081772000001</v>
      </c>
      <c r="O33" s="211">
        <v>0</v>
      </c>
      <c r="P33" s="211">
        <v>0.73458234758999996</v>
      </c>
      <c r="Q33" s="211">
        <v>0</v>
      </c>
      <c r="R33" s="211">
        <v>0.15399523133000001</v>
      </c>
      <c r="S33" s="211">
        <v>0.20427330128000001</v>
      </c>
      <c r="T33" s="211">
        <v>1.17395195073</v>
      </c>
      <c r="U33" s="211">
        <v>2.0760109663400002</v>
      </c>
      <c r="V33" s="211">
        <v>0.17949538221</v>
      </c>
      <c r="W33" s="211">
        <v>0</v>
      </c>
      <c r="X33" s="211">
        <v>0.35069779771999998</v>
      </c>
      <c r="Y33" s="211">
        <v>0.31479972586999999</v>
      </c>
      <c r="Z33" s="210">
        <v>0</v>
      </c>
    </row>
    <row r="34" spans="1:26">
      <c r="A34" s="221" t="s">
        <v>27</v>
      </c>
      <c r="B34" s="221">
        <v>2016</v>
      </c>
      <c r="C34" s="218" t="s">
        <v>368</v>
      </c>
      <c r="D34" s="223">
        <v>22.033791440769999</v>
      </c>
      <c r="E34" s="216">
        <v>0.16272401789999999</v>
      </c>
      <c r="F34" s="216">
        <v>4.9203436095699997</v>
      </c>
      <c r="G34" s="216">
        <v>1.0789286840800001</v>
      </c>
      <c r="H34" s="216">
        <v>0.21634077246</v>
      </c>
      <c r="I34" s="216">
        <v>0</v>
      </c>
      <c r="J34" s="216">
        <v>2.7553726777500001</v>
      </c>
      <c r="K34" s="217">
        <f t="shared" si="0"/>
        <v>0.12505213572329746</v>
      </c>
      <c r="L34" s="216">
        <v>4.4130898363100002</v>
      </c>
      <c r="M34" s="216">
        <v>1.59639384597</v>
      </c>
      <c r="N34" s="216">
        <v>1.51899082538</v>
      </c>
      <c r="O34" s="216">
        <v>0.22317791472000001</v>
      </c>
      <c r="P34" s="216">
        <v>1.03841294616</v>
      </c>
      <c r="Q34" s="216">
        <v>0.36267505672</v>
      </c>
      <c r="R34" s="216">
        <v>0.12725878432000001</v>
      </c>
      <c r="S34" s="216">
        <v>0.89148987465999996</v>
      </c>
      <c r="T34" s="216">
        <v>0.45037205230999999</v>
      </c>
      <c r="U34" s="216">
        <v>1.2438960645499999</v>
      </c>
      <c r="V34" s="216">
        <v>0.10494341551</v>
      </c>
      <c r="W34" s="216">
        <v>0</v>
      </c>
      <c r="X34" s="216">
        <v>0.17989605356999999</v>
      </c>
      <c r="Y34" s="216">
        <v>0.29436336901999999</v>
      </c>
      <c r="Z34" s="215">
        <v>0.45512163980999998</v>
      </c>
    </row>
    <row r="35" spans="1:26">
      <c r="A35" s="220" t="s">
        <v>27</v>
      </c>
      <c r="B35" s="220">
        <v>2016</v>
      </c>
      <c r="C35" s="218" t="s">
        <v>369</v>
      </c>
      <c r="D35" s="223">
        <v>21.442839315000001</v>
      </c>
      <c r="E35" s="216">
        <v>0.16655491710000001</v>
      </c>
      <c r="F35" s="216">
        <v>5.8015095287699996</v>
      </c>
      <c r="G35" s="216">
        <v>1.16061405535</v>
      </c>
      <c r="H35" s="216">
        <v>0.40619563182000001</v>
      </c>
      <c r="I35" s="216">
        <v>0</v>
      </c>
      <c r="J35" s="216">
        <v>2.5683291820599998</v>
      </c>
      <c r="K35" s="217">
        <f t="shared" si="0"/>
        <v>0.11977561107140161</v>
      </c>
      <c r="L35" s="216">
        <v>3.3738756264399998</v>
      </c>
      <c r="M35" s="216">
        <v>1.8758700741200001</v>
      </c>
      <c r="N35" s="216">
        <v>0.95766326870999996</v>
      </c>
      <c r="O35" s="216">
        <v>0.26214507780000001</v>
      </c>
      <c r="P35" s="216">
        <v>0.92078084043999997</v>
      </c>
      <c r="Q35" s="216">
        <v>0.53004556816000004</v>
      </c>
      <c r="R35" s="216">
        <v>0.35722269643999999</v>
      </c>
      <c r="S35" s="216">
        <v>0.42609368515000001</v>
      </c>
      <c r="T35" s="216">
        <v>0.54301984847999996</v>
      </c>
      <c r="U35" s="216">
        <v>0.62787540594000002</v>
      </c>
      <c r="V35" s="216">
        <v>4.532237116E-2</v>
      </c>
      <c r="W35" s="216">
        <v>0</v>
      </c>
      <c r="X35" s="216">
        <v>0.67127214722999995</v>
      </c>
      <c r="Y35" s="216">
        <v>0.29264842934000002</v>
      </c>
      <c r="Z35" s="215">
        <v>0.45580096049000002</v>
      </c>
    </row>
    <row r="36" spans="1:26">
      <c r="A36" s="220" t="s">
        <v>27</v>
      </c>
      <c r="B36" s="220">
        <v>2016</v>
      </c>
      <c r="C36" s="218" t="s">
        <v>372</v>
      </c>
      <c r="D36" s="223">
        <v>22.888447002829999</v>
      </c>
      <c r="E36" s="216">
        <v>0</v>
      </c>
      <c r="F36" s="216">
        <v>5.4985127110600001</v>
      </c>
      <c r="G36" s="216">
        <v>1.4915685161600001</v>
      </c>
      <c r="H36" s="216">
        <v>0.56386691591000004</v>
      </c>
      <c r="I36" s="216">
        <v>0</v>
      </c>
      <c r="J36" s="216">
        <v>3.8816393003999998</v>
      </c>
      <c r="K36" s="217">
        <f t="shared" si="0"/>
        <v>0.16958945707063752</v>
      </c>
      <c r="L36" s="216">
        <v>3.7657800667200001</v>
      </c>
      <c r="M36" s="216">
        <v>1.37417239469</v>
      </c>
      <c r="N36" s="216">
        <v>0.79640322438</v>
      </c>
      <c r="O36" s="216">
        <v>0.38468249961000001</v>
      </c>
      <c r="P36" s="216">
        <v>0.94590857438999998</v>
      </c>
      <c r="Q36" s="216">
        <v>0.98477966527000005</v>
      </c>
      <c r="R36" s="216">
        <v>0.62804591194000003</v>
      </c>
      <c r="S36" s="216">
        <v>0.23240457999</v>
      </c>
      <c r="T36" s="216">
        <v>0.13816249166</v>
      </c>
      <c r="U36" s="216">
        <v>0.76650867865000005</v>
      </c>
      <c r="V36" s="216">
        <v>4.576989771E-2</v>
      </c>
      <c r="W36" s="216">
        <v>0</v>
      </c>
      <c r="X36" s="216">
        <v>0.75521988832999998</v>
      </c>
      <c r="Y36" s="216">
        <v>0.16597328207000001</v>
      </c>
      <c r="Z36" s="215">
        <v>0.46904840389000002</v>
      </c>
    </row>
    <row r="37" spans="1:26">
      <c r="A37" s="220" t="s">
        <v>27</v>
      </c>
      <c r="B37" s="220">
        <v>2016</v>
      </c>
      <c r="C37" s="218" t="s">
        <v>366</v>
      </c>
      <c r="D37" s="223">
        <v>18.600321332429999</v>
      </c>
      <c r="E37" s="216">
        <v>0.10349654213999999</v>
      </c>
      <c r="F37" s="216">
        <v>5.4346465078200001</v>
      </c>
      <c r="G37" s="216">
        <v>0.92601466980000002</v>
      </c>
      <c r="H37" s="216">
        <v>0.54385188188</v>
      </c>
      <c r="I37" s="216">
        <v>0.16073419386000001</v>
      </c>
      <c r="J37" s="216">
        <v>2.66927234528</v>
      </c>
      <c r="K37" s="217">
        <f t="shared" si="0"/>
        <v>0.14350678666104952</v>
      </c>
      <c r="L37" s="216">
        <v>2.1848080248300001</v>
      </c>
      <c r="M37" s="216">
        <v>1.1897125421500001</v>
      </c>
      <c r="N37" s="216">
        <v>0.79771100241000004</v>
      </c>
      <c r="O37" s="216">
        <v>0.76433977107999995</v>
      </c>
      <c r="P37" s="216">
        <v>8.6107603850000006E-2</v>
      </c>
      <c r="Q37" s="216">
        <v>0.60348249260999998</v>
      </c>
      <c r="R37" s="216">
        <v>0.95019124909999997</v>
      </c>
      <c r="S37" s="216">
        <v>0.56879676361999998</v>
      </c>
      <c r="T37" s="216">
        <v>9.4783473069999999E-2</v>
      </c>
      <c r="U37" s="216">
        <v>0.49037182256</v>
      </c>
      <c r="V37" s="216">
        <v>0.12463411232</v>
      </c>
      <c r="W37" s="216">
        <v>0</v>
      </c>
      <c r="X37" s="216">
        <v>0.82125873019999995</v>
      </c>
      <c r="Y37" s="216">
        <v>8.6107603850000006E-2</v>
      </c>
      <c r="Z37" s="215">
        <v>0</v>
      </c>
    </row>
    <row r="38" spans="1:26">
      <c r="A38" s="220" t="s">
        <v>27</v>
      </c>
      <c r="B38" s="220">
        <v>2016</v>
      </c>
      <c r="C38" s="218" t="s">
        <v>373</v>
      </c>
      <c r="D38" s="223">
        <v>21.520263766439999</v>
      </c>
      <c r="E38" s="216">
        <v>0.10600412883</v>
      </c>
      <c r="F38" s="216">
        <v>4.56206769922</v>
      </c>
      <c r="G38" s="216">
        <v>1.3490877180600001</v>
      </c>
      <c r="H38" s="216">
        <v>0.35801539801999999</v>
      </c>
      <c r="I38" s="216">
        <v>0.27069018382999999</v>
      </c>
      <c r="J38" s="216">
        <v>3.7133211044499999</v>
      </c>
      <c r="K38" s="217">
        <f t="shared" si="0"/>
        <v>0.17254998102025018</v>
      </c>
      <c r="L38" s="216">
        <v>4.2689765953599998</v>
      </c>
      <c r="M38" s="216">
        <v>0.67470837303999998</v>
      </c>
      <c r="N38" s="216">
        <v>1.27069777561</v>
      </c>
      <c r="O38" s="216">
        <v>0.61370561638999999</v>
      </c>
      <c r="P38" s="216">
        <v>8.6698153969999997E-2</v>
      </c>
      <c r="Q38" s="216">
        <v>0.53750369727000002</v>
      </c>
      <c r="R38" s="216">
        <v>1.35691649896</v>
      </c>
      <c r="S38" s="216">
        <v>0.69316526992000005</v>
      </c>
      <c r="T38" s="216">
        <v>8.7264808570000005E-2</v>
      </c>
      <c r="U38" s="216">
        <v>0.53747124970000004</v>
      </c>
      <c r="V38" s="216">
        <v>0.12190879321</v>
      </c>
      <c r="W38" s="216">
        <v>0.24804891807000001</v>
      </c>
      <c r="X38" s="216">
        <v>0.47389553934</v>
      </c>
      <c r="Y38" s="216">
        <v>0.19011624462000001</v>
      </c>
      <c r="Z38" s="215">
        <v>0</v>
      </c>
    </row>
    <row r="39" spans="1:26">
      <c r="A39" s="220" t="s">
        <v>27</v>
      </c>
      <c r="B39" s="220">
        <v>2016</v>
      </c>
      <c r="C39" s="218" t="s">
        <v>371</v>
      </c>
      <c r="D39" s="223">
        <v>19.871929703420001</v>
      </c>
      <c r="E39" s="216">
        <v>0.10743087988</v>
      </c>
      <c r="F39" s="216">
        <v>3.0947343817399999</v>
      </c>
      <c r="G39" s="216">
        <v>1.1434842440999999</v>
      </c>
      <c r="H39" s="216">
        <v>0.19803361441</v>
      </c>
      <c r="I39" s="216">
        <v>0.36574916205000002</v>
      </c>
      <c r="J39" s="216">
        <v>3.0327490196200002</v>
      </c>
      <c r="K39" s="217">
        <f t="shared" si="0"/>
        <v>0.15261472161397882</v>
      </c>
      <c r="L39" s="216">
        <v>4.5327087478900001</v>
      </c>
      <c r="M39" s="216">
        <v>0.92508369771999999</v>
      </c>
      <c r="N39" s="216">
        <v>1.22960883091</v>
      </c>
      <c r="O39" s="216">
        <v>0.86951432934999995</v>
      </c>
      <c r="P39" s="216">
        <v>0</v>
      </c>
      <c r="Q39" s="216">
        <v>0.10167184987</v>
      </c>
      <c r="R39" s="216">
        <v>1.3844892390200001</v>
      </c>
      <c r="S39" s="216">
        <v>0.58923963780999999</v>
      </c>
      <c r="T39" s="216">
        <v>0.27611602723000001</v>
      </c>
      <c r="U39" s="216">
        <v>0.31685123777000002</v>
      </c>
      <c r="V39" s="216">
        <v>0.44476283685000001</v>
      </c>
      <c r="W39" s="216">
        <v>0.24386054898000001</v>
      </c>
      <c r="X39" s="216">
        <v>0.31470705525999998</v>
      </c>
      <c r="Y39" s="216">
        <v>0.70113436295999998</v>
      </c>
      <c r="Z39" s="215">
        <v>0</v>
      </c>
    </row>
    <row r="40" spans="1:26">
      <c r="A40" s="220" t="s">
        <v>27</v>
      </c>
      <c r="B40" s="220">
        <v>2016</v>
      </c>
      <c r="C40" s="218" t="s">
        <v>370</v>
      </c>
      <c r="D40" s="223">
        <v>23.605589498320001</v>
      </c>
      <c r="E40" s="216">
        <v>0</v>
      </c>
      <c r="F40" s="216">
        <v>3.1794556200800002</v>
      </c>
      <c r="G40" s="216">
        <v>1.3187974321</v>
      </c>
      <c r="H40" s="216">
        <v>0.18982315989000001</v>
      </c>
      <c r="I40" s="216">
        <v>0.41372057998</v>
      </c>
      <c r="J40" s="216">
        <v>4.1836847301600004</v>
      </c>
      <c r="K40" s="217">
        <f t="shared" ref="K40:K71" si="1">J40/D40</f>
        <v>0.17723280032713232</v>
      </c>
      <c r="L40" s="216">
        <v>5.2925523779499999</v>
      </c>
      <c r="M40" s="216">
        <v>1.1483582756099999</v>
      </c>
      <c r="N40" s="216">
        <v>1.18159025061</v>
      </c>
      <c r="O40" s="216">
        <v>0.49875424504999999</v>
      </c>
      <c r="P40" s="216">
        <v>1.80087513894</v>
      </c>
      <c r="Q40" s="216">
        <v>0.10220280529</v>
      </c>
      <c r="R40" s="216">
        <v>1.5993519838300001</v>
      </c>
      <c r="S40" s="216">
        <v>0.31676895978000003</v>
      </c>
      <c r="T40" s="216">
        <v>0.27528401349999998</v>
      </c>
      <c r="U40" s="216">
        <v>0.29319716629999998</v>
      </c>
      <c r="V40" s="216">
        <v>0.62607337956999998</v>
      </c>
      <c r="W40" s="216">
        <v>0.32911397586000002</v>
      </c>
      <c r="X40" s="216">
        <v>0.23918504088</v>
      </c>
      <c r="Y40" s="216">
        <v>0.61680036293999996</v>
      </c>
      <c r="Z40" s="215">
        <v>0</v>
      </c>
    </row>
    <row r="41" spans="1:26">
      <c r="A41" s="220" t="s">
        <v>27</v>
      </c>
      <c r="B41" s="220">
        <v>2016</v>
      </c>
      <c r="C41" s="218" t="s">
        <v>367</v>
      </c>
      <c r="D41" s="223">
        <v>24.07484144999</v>
      </c>
      <c r="E41" s="216">
        <v>0</v>
      </c>
      <c r="F41" s="216">
        <v>3.1223341865499998</v>
      </c>
      <c r="G41" s="216">
        <v>2.00301768883</v>
      </c>
      <c r="H41" s="216">
        <v>0.18380158561000001</v>
      </c>
      <c r="I41" s="216">
        <v>0.54450340095000005</v>
      </c>
      <c r="J41" s="216">
        <v>3.86714784077</v>
      </c>
      <c r="K41" s="217">
        <f t="shared" si="1"/>
        <v>0.16063025165931494</v>
      </c>
      <c r="L41" s="216">
        <v>5.4856846313599998</v>
      </c>
      <c r="M41" s="216">
        <v>2.2622581314499999</v>
      </c>
      <c r="N41" s="216">
        <v>0.76500330359000002</v>
      </c>
      <c r="O41" s="216">
        <v>0.49269207711000002</v>
      </c>
      <c r="P41" s="216">
        <v>2.0875375719</v>
      </c>
      <c r="Q41" s="216">
        <v>0</v>
      </c>
      <c r="R41" s="216">
        <v>1.05564283709</v>
      </c>
      <c r="S41" s="216">
        <v>0.14175045216000001</v>
      </c>
      <c r="T41" s="216">
        <v>0.19710050991</v>
      </c>
      <c r="U41" s="216">
        <v>0.33899602074000001</v>
      </c>
      <c r="V41" s="216">
        <v>0.72867436155999998</v>
      </c>
      <c r="W41" s="216">
        <v>8.5278437920000005E-2</v>
      </c>
      <c r="X41" s="216">
        <v>0.10023677093</v>
      </c>
      <c r="Y41" s="216">
        <v>0.61318164155999999</v>
      </c>
      <c r="Z41" s="215">
        <v>0</v>
      </c>
    </row>
    <row r="42" spans="1:26">
      <c r="A42" s="220" t="s">
        <v>27</v>
      </c>
      <c r="B42" s="220">
        <v>2016</v>
      </c>
      <c r="C42" s="218" t="s">
        <v>376</v>
      </c>
      <c r="D42" s="223">
        <v>26.178715852610001</v>
      </c>
      <c r="E42" s="216">
        <v>0.31909756085000002</v>
      </c>
      <c r="F42" s="216">
        <v>3.6842053592499999</v>
      </c>
      <c r="G42" s="216">
        <v>2.7572278460700002</v>
      </c>
      <c r="H42" s="216">
        <v>0.18062844686000001</v>
      </c>
      <c r="I42" s="216">
        <v>0.44477365337000002</v>
      </c>
      <c r="J42" s="216">
        <v>4.3811884670100003</v>
      </c>
      <c r="K42" s="217">
        <f t="shared" si="1"/>
        <v>0.16735688991303974</v>
      </c>
      <c r="L42" s="216">
        <v>5.8311569146100002</v>
      </c>
      <c r="M42" s="216">
        <v>2.1753997958100002</v>
      </c>
      <c r="N42" s="216">
        <v>1.56960968615</v>
      </c>
      <c r="O42" s="216">
        <v>9.531177012E-2</v>
      </c>
      <c r="P42" s="216">
        <v>2.07006410362</v>
      </c>
      <c r="Q42" s="216">
        <v>0</v>
      </c>
      <c r="R42" s="216">
        <v>0.75955485970000003</v>
      </c>
      <c r="S42" s="216">
        <v>0.30596193386999998</v>
      </c>
      <c r="T42" s="216">
        <v>0.25025917447000001</v>
      </c>
      <c r="U42" s="216">
        <v>0.53139327360999999</v>
      </c>
      <c r="V42" s="216">
        <v>0.63786332782999999</v>
      </c>
      <c r="W42" s="216">
        <v>8.3806196449999995E-2</v>
      </c>
      <c r="X42" s="216">
        <v>0</v>
      </c>
      <c r="Y42" s="216">
        <v>0.10121348296</v>
      </c>
      <c r="Z42" s="215">
        <v>0</v>
      </c>
    </row>
    <row r="43" spans="1:26">
      <c r="A43" s="220" t="s">
        <v>27</v>
      </c>
      <c r="B43" s="220">
        <v>2016</v>
      </c>
      <c r="C43" s="218" t="s">
        <v>375</v>
      </c>
      <c r="D43" s="223">
        <v>22.001252700479998</v>
      </c>
      <c r="E43" s="216">
        <v>0.32183185367</v>
      </c>
      <c r="F43" s="216">
        <v>3.1344487018099998</v>
      </c>
      <c r="G43" s="216">
        <v>2.8602556515000002</v>
      </c>
      <c r="H43" s="216">
        <v>9.8162024890000005E-2</v>
      </c>
      <c r="I43" s="216">
        <v>0.23820746700000001</v>
      </c>
      <c r="J43" s="216">
        <v>2.8662163556700002</v>
      </c>
      <c r="K43" s="217">
        <f t="shared" si="1"/>
        <v>0.13027514363341086</v>
      </c>
      <c r="L43" s="216">
        <v>4.9754522559899996</v>
      </c>
      <c r="M43" s="216">
        <v>2.0723960361099998</v>
      </c>
      <c r="N43" s="216">
        <v>1.4177555104899999</v>
      </c>
      <c r="O43" s="216">
        <v>0.14824005518</v>
      </c>
      <c r="P43" s="216">
        <v>0.46192199661</v>
      </c>
      <c r="Q43" s="216">
        <v>0</v>
      </c>
      <c r="R43" s="216">
        <v>0.22778599862999999</v>
      </c>
      <c r="S43" s="216">
        <v>0.21681919770999999</v>
      </c>
      <c r="T43" s="216">
        <v>0.25204220549</v>
      </c>
      <c r="U43" s="216">
        <v>1.01196187132</v>
      </c>
      <c r="V43" s="216">
        <v>0.82794665149000002</v>
      </c>
      <c r="W43" s="216">
        <v>0</v>
      </c>
      <c r="X43" s="216">
        <v>0.17584015672</v>
      </c>
      <c r="Y43" s="216">
        <v>0.69396871019999995</v>
      </c>
      <c r="Z43" s="215">
        <v>0</v>
      </c>
    </row>
    <row r="44" spans="1:26" ht="13.5" thickBot="1">
      <c r="A44" s="220" t="s">
        <v>27</v>
      </c>
      <c r="B44" s="220">
        <v>2016</v>
      </c>
      <c r="C44" s="213" t="s">
        <v>374</v>
      </c>
      <c r="D44" s="222">
        <v>20.507456220520002</v>
      </c>
      <c r="E44" s="211">
        <v>0.32180657465000001</v>
      </c>
      <c r="F44" s="211">
        <v>4.13597485859</v>
      </c>
      <c r="G44" s="211">
        <v>1.6560322357899999</v>
      </c>
      <c r="H44" s="211">
        <v>8.8530380079999998E-2</v>
      </c>
      <c r="I44" s="211">
        <v>0</v>
      </c>
      <c r="J44" s="211">
        <v>2.5541404393299998</v>
      </c>
      <c r="K44" s="212">
        <f t="shared" si="1"/>
        <v>0.12454691658804064</v>
      </c>
      <c r="L44" s="211">
        <v>3.9208288365400001</v>
      </c>
      <c r="M44" s="211">
        <v>0.83066655273000001</v>
      </c>
      <c r="N44" s="211">
        <v>1.7528671278100001</v>
      </c>
      <c r="O44" s="211">
        <v>0.16979099210000001</v>
      </c>
      <c r="P44" s="211">
        <v>0.30818505311</v>
      </c>
      <c r="Q44" s="211">
        <v>0</v>
      </c>
      <c r="R44" s="211">
        <v>0.22307455346999999</v>
      </c>
      <c r="S44" s="211">
        <v>0.42114079129999998</v>
      </c>
      <c r="T44" s="211">
        <v>0.36439039559000003</v>
      </c>
      <c r="U44" s="211">
        <v>1.3116272064700001</v>
      </c>
      <c r="V44" s="211">
        <v>0.99111919085</v>
      </c>
      <c r="W44" s="211">
        <v>0.10792287232</v>
      </c>
      <c r="X44" s="211">
        <v>0.71326766017999998</v>
      </c>
      <c r="Y44" s="211">
        <v>0.63609049960999997</v>
      </c>
      <c r="Z44" s="210">
        <v>0</v>
      </c>
    </row>
    <row r="45" spans="1:26">
      <c r="A45" s="219" t="s">
        <v>27</v>
      </c>
      <c r="B45" s="219">
        <v>2017</v>
      </c>
      <c r="C45" s="218" t="s">
        <v>377</v>
      </c>
      <c r="D45" s="223">
        <v>18.35961731543</v>
      </c>
      <c r="E45" s="216">
        <v>0</v>
      </c>
      <c r="F45" s="216">
        <v>4.06158672801</v>
      </c>
      <c r="G45" s="216">
        <v>0.93961528974999997</v>
      </c>
      <c r="H45" s="216">
        <v>8.8628557299999994E-2</v>
      </c>
      <c r="I45" s="216">
        <v>0</v>
      </c>
      <c r="J45" s="216">
        <v>3.01819935386</v>
      </c>
      <c r="K45" s="217">
        <f t="shared" si="1"/>
        <v>0.16439336953518144</v>
      </c>
      <c r="L45" s="216">
        <v>3.1134393185300002</v>
      </c>
      <c r="M45" s="216">
        <v>1.00835914742</v>
      </c>
      <c r="N45" s="216">
        <v>0.74530306623999998</v>
      </c>
      <c r="O45" s="216">
        <v>0.19043582828</v>
      </c>
      <c r="P45" s="216">
        <v>0.30658804891000002</v>
      </c>
      <c r="Q45" s="216">
        <v>0</v>
      </c>
      <c r="R45" s="216">
        <v>0.49866875042999997</v>
      </c>
      <c r="S45" s="216">
        <v>0.38879983938000001</v>
      </c>
      <c r="T45" s="216">
        <v>0.10646581369999999</v>
      </c>
      <c r="U45" s="216">
        <v>1.1395797640700001</v>
      </c>
      <c r="V45" s="216">
        <v>1.2898720581000001</v>
      </c>
      <c r="W45" s="216">
        <v>0.10656362081</v>
      </c>
      <c r="X45" s="216">
        <v>0.71242282934000001</v>
      </c>
      <c r="Y45" s="216">
        <v>0.64508930129999997</v>
      </c>
      <c r="Z45" s="215">
        <v>0</v>
      </c>
    </row>
    <row r="46" spans="1:26" ht="13.5" thickBot="1">
      <c r="A46" s="214" t="s">
        <v>27</v>
      </c>
      <c r="B46" s="214">
        <v>2017</v>
      </c>
      <c r="C46" s="213" t="s">
        <v>368</v>
      </c>
      <c r="D46" s="222">
        <v>20.134842647519999</v>
      </c>
      <c r="E46" s="211">
        <v>0</v>
      </c>
      <c r="F46" s="211">
        <v>4.9672311041699997</v>
      </c>
      <c r="G46" s="211">
        <v>1.0303259169100001</v>
      </c>
      <c r="H46" s="211">
        <v>8.6373290110000001E-2</v>
      </c>
      <c r="I46" s="211">
        <v>0.11182509369</v>
      </c>
      <c r="J46" s="211">
        <v>3.3192692315099999</v>
      </c>
      <c r="K46" s="212">
        <f t="shared" si="1"/>
        <v>0.16485200751836185</v>
      </c>
      <c r="L46" s="211">
        <v>3.8327579980099999</v>
      </c>
      <c r="M46" s="211">
        <v>1.04756815808</v>
      </c>
      <c r="N46" s="211">
        <v>0.82683976136000004</v>
      </c>
      <c r="O46" s="211">
        <v>0.19345701263000001</v>
      </c>
      <c r="P46" s="211">
        <v>0.26090849843000002</v>
      </c>
      <c r="Q46" s="211">
        <v>0</v>
      </c>
      <c r="R46" s="211">
        <v>0.58891622960000001</v>
      </c>
      <c r="S46" s="211">
        <v>0.50816923214999998</v>
      </c>
      <c r="T46" s="211">
        <v>0.4576606366</v>
      </c>
      <c r="U46" s="211">
        <v>0.87077129523999997</v>
      </c>
      <c r="V46" s="211">
        <v>1.3076607811600001</v>
      </c>
      <c r="W46" s="211">
        <v>0.10521110951</v>
      </c>
      <c r="X46" s="211">
        <v>0.52104549469999994</v>
      </c>
      <c r="Y46" s="211">
        <v>9.8851803660000001E-2</v>
      </c>
      <c r="Z46" s="210">
        <v>0</v>
      </c>
    </row>
    <row r="47" spans="1:26">
      <c r="A47" s="221" t="s">
        <v>28</v>
      </c>
      <c r="B47" s="221">
        <v>2016</v>
      </c>
      <c r="C47" s="218" t="s">
        <v>368</v>
      </c>
      <c r="D47" s="223">
        <v>11.86893268873</v>
      </c>
      <c r="E47" s="216">
        <v>0.37060885869999999</v>
      </c>
      <c r="F47" s="216">
        <v>1.58702938093</v>
      </c>
      <c r="G47" s="216">
        <v>0.64529615008999996</v>
      </c>
      <c r="H47" s="216">
        <v>0.41928678879999998</v>
      </c>
      <c r="I47" s="216">
        <v>0</v>
      </c>
      <c r="J47" s="216">
        <v>1.80552913541</v>
      </c>
      <c r="K47" s="217">
        <f t="shared" si="1"/>
        <v>0.1521222828337731</v>
      </c>
      <c r="L47" s="216">
        <v>1.8259911833</v>
      </c>
      <c r="M47" s="216">
        <v>0.82616934773999995</v>
      </c>
      <c r="N47" s="216">
        <v>0.58948353541999998</v>
      </c>
      <c r="O47" s="216">
        <v>0</v>
      </c>
      <c r="P47" s="216">
        <v>4.7769580309999997E-2</v>
      </c>
      <c r="Q47" s="216">
        <v>0</v>
      </c>
      <c r="R47" s="216">
        <v>0.26617394577999998</v>
      </c>
      <c r="S47" s="216">
        <v>0.13285241067</v>
      </c>
      <c r="T47" s="216">
        <v>1.1194148880799999</v>
      </c>
      <c r="U47" s="216">
        <v>1.1858006268700001</v>
      </c>
      <c r="V47" s="216">
        <v>0.26878709077000001</v>
      </c>
      <c r="W47" s="216">
        <v>0.43595938993</v>
      </c>
      <c r="X47" s="216">
        <v>0.12068427202</v>
      </c>
      <c r="Y47" s="216">
        <v>0.22209610391000001</v>
      </c>
      <c r="Z47" s="215">
        <v>0</v>
      </c>
    </row>
    <row r="48" spans="1:26">
      <c r="A48" s="220" t="s">
        <v>28</v>
      </c>
      <c r="B48" s="220">
        <v>2016</v>
      </c>
      <c r="C48" s="218" t="s">
        <v>369</v>
      </c>
      <c r="D48" s="223">
        <v>12.017310684430001</v>
      </c>
      <c r="E48" s="216">
        <v>0.74709125060000003</v>
      </c>
      <c r="F48" s="216">
        <v>1.54722110479</v>
      </c>
      <c r="G48" s="216">
        <v>0.78631950218000002</v>
      </c>
      <c r="H48" s="216">
        <v>0.42802425901000002</v>
      </c>
      <c r="I48" s="216">
        <v>0</v>
      </c>
      <c r="J48" s="216">
        <v>1.90658400445</v>
      </c>
      <c r="K48" s="217">
        <f t="shared" si="1"/>
        <v>0.1586531341758709</v>
      </c>
      <c r="L48" s="216">
        <v>1.8209797228</v>
      </c>
      <c r="M48" s="216">
        <v>0.92837244210000003</v>
      </c>
      <c r="N48" s="216">
        <v>0.88736038064</v>
      </c>
      <c r="O48" s="216">
        <v>0</v>
      </c>
      <c r="P48" s="216">
        <v>0.11873996491</v>
      </c>
      <c r="Q48" s="216">
        <v>0</v>
      </c>
      <c r="R48" s="216">
        <v>0.23569512209999999</v>
      </c>
      <c r="S48" s="216">
        <v>9.6506434500000002E-2</v>
      </c>
      <c r="T48" s="216">
        <v>0.97238563356999996</v>
      </c>
      <c r="U48" s="216">
        <v>0.72307005645</v>
      </c>
      <c r="V48" s="216">
        <v>0.14084435506000001</v>
      </c>
      <c r="W48" s="216">
        <v>0.43924628775000002</v>
      </c>
      <c r="X48" s="216">
        <v>0</v>
      </c>
      <c r="Y48" s="216">
        <v>0.23887016352000001</v>
      </c>
      <c r="Z48" s="215">
        <v>0</v>
      </c>
    </row>
    <row r="49" spans="1:29">
      <c r="A49" s="220" t="s">
        <v>28</v>
      </c>
      <c r="B49" s="220">
        <v>2016</v>
      </c>
      <c r="C49" s="218" t="s">
        <v>372</v>
      </c>
      <c r="D49" s="223">
        <v>12.06411331536</v>
      </c>
      <c r="E49" s="216">
        <v>1.33331089395</v>
      </c>
      <c r="F49" s="216">
        <v>1.67635912673</v>
      </c>
      <c r="G49" s="216">
        <v>0.61829728677999996</v>
      </c>
      <c r="H49" s="216">
        <v>0.45733175493</v>
      </c>
      <c r="I49" s="216">
        <v>0</v>
      </c>
      <c r="J49" s="216">
        <v>2.1284207960099999</v>
      </c>
      <c r="K49" s="217">
        <f t="shared" si="1"/>
        <v>0.17642579610886941</v>
      </c>
      <c r="L49" s="216">
        <v>1.56096484503</v>
      </c>
      <c r="M49" s="216">
        <v>0.90669764089000005</v>
      </c>
      <c r="N49" s="216">
        <v>1.05226958921</v>
      </c>
      <c r="O49" s="216">
        <v>0</v>
      </c>
      <c r="P49" s="216">
        <v>0.11847975269</v>
      </c>
      <c r="Q49" s="216">
        <v>0</v>
      </c>
      <c r="R49" s="216">
        <v>0.25340650698</v>
      </c>
      <c r="S49" s="216">
        <v>0.18771950407999999</v>
      </c>
      <c r="T49" s="216">
        <v>0.42847506418999998</v>
      </c>
      <c r="U49" s="216">
        <v>0.72826940230000003</v>
      </c>
      <c r="V49" s="216">
        <v>0.15597209548999999</v>
      </c>
      <c r="W49" s="216">
        <v>0.27474235406000003</v>
      </c>
      <c r="X49" s="216">
        <v>0</v>
      </c>
      <c r="Y49" s="216">
        <v>0.18339670204</v>
      </c>
      <c r="Z49" s="215">
        <v>0</v>
      </c>
    </row>
    <row r="50" spans="1:29">
      <c r="A50" s="220" t="s">
        <v>28</v>
      </c>
      <c r="B50" s="220">
        <v>2016</v>
      </c>
      <c r="C50" s="218" t="s">
        <v>366</v>
      </c>
      <c r="D50" s="223">
        <v>11.318376225330001</v>
      </c>
      <c r="E50" s="216">
        <v>1.1545562951199999</v>
      </c>
      <c r="F50" s="216">
        <v>1.89044631565</v>
      </c>
      <c r="G50" s="216">
        <v>0.32281145426000002</v>
      </c>
      <c r="H50" s="216">
        <v>0.24500107629000001</v>
      </c>
      <c r="I50" s="216">
        <v>0</v>
      </c>
      <c r="J50" s="216">
        <v>1.83606618814</v>
      </c>
      <c r="K50" s="217">
        <f t="shared" si="1"/>
        <v>0.16221992904167376</v>
      </c>
      <c r="L50" s="216">
        <v>2.2276447392700001</v>
      </c>
      <c r="M50" s="216">
        <v>0.52864973140000004</v>
      </c>
      <c r="N50" s="216">
        <v>1.02580227197</v>
      </c>
      <c r="O50" s="216">
        <v>0.22504095948</v>
      </c>
      <c r="P50" s="216">
        <v>0.11265901323999999</v>
      </c>
      <c r="Q50" s="216">
        <v>0</v>
      </c>
      <c r="R50" s="216">
        <v>0.10787027568</v>
      </c>
      <c r="S50" s="216">
        <v>0.37181525186999997</v>
      </c>
      <c r="T50" s="216">
        <v>0.36547021048</v>
      </c>
      <c r="U50" s="216">
        <v>0.38727507015000001</v>
      </c>
      <c r="V50" s="216">
        <v>0.28047003142999999</v>
      </c>
      <c r="W50" s="216">
        <v>0</v>
      </c>
      <c r="X50" s="216">
        <v>4.0596095239999998E-2</v>
      </c>
      <c r="Y50" s="216">
        <v>0.19620124566</v>
      </c>
      <c r="Z50" s="215">
        <v>0</v>
      </c>
    </row>
    <row r="51" spans="1:29">
      <c r="A51" s="220" t="s">
        <v>28</v>
      </c>
      <c r="B51" s="220">
        <v>2016</v>
      </c>
      <c r="C51" s="218" t="s">
        <v>373</v>
      </c>
      <c r="D51" s="223">
        <v>10.76780446689</v>
      </c>
      <c r="E51" s="216">
        <v>0.74750969538000001</v>
      </c>
      <c r="F51" s="216">
        <v>1.8792166433099999</v>
      </c>
      <c r="G51" s="216">
        <v>0.38812256577999998</v>
      </c>
      <c r="H51" s="216">
        <v>0.44149548750000001</v>
      </c>
      <c r="I51" s="216">
        <v>0</v>
      </c>
      <c r="J51" s="216">
        <v>1.8718927644900001</v>
      </c>
      <c r="K51" s="217">
        <f t="shared" si="1"/>
        <v>0.17384163784231935</v>
      </c>
      <c r="L51" s="216">
        <v>2.3142501051700002</v>
      </c>
      <c r="M51" s="216">
        <v>0.47351522907999999</v>
      </c>
      <c r="N51" s="216">
        <v>0.76096466888000003</v>
      </c>
      <c r="O51" s="216">
        <v>0.22656632998000001</v>
      </c>
      <c r="P51" s="216">
        <v>0</v>
      </c>
      <c r="Q51" s="216">
        <v>0</v>
      </c>
      <c r="R51" s="216">
        <v>0.10868689857</v>
      </c>
      <c r="S51" s="216">
        <v>0.3711585925</v>
      </c>
      <c r="T51" s="216">
        <v>0.40487865857999999</v>
      </c>
      <c r="U51" s="216">
        <v>0.15037654865</v>
      </c>
      <c r="V51" s="216">
        <v>0.47520551774999997</v>
      </c>
      <c r="W51" s="216">
        <v>0</v>
      </c>
      <c r="X51" s="216">
        <v>4.085912371E-2</v>
      </c>
      <c r="Y51" s="216">
        <v>0.11310563756</v>
      </c>
      <c r="Z51" s="215">
        <v>0</v>
      </c>
    </row>
    <row r="52" spans="1:29">
      <c r="A52" s="220" t="s">
        <v>28</v>
      </c>
      <c r="B52" s="220">
        <v>2016</v>
      </c>
      <c r="C52" s="218" t="s">
        <v>371</v>
      </c>
      <c r="D52" s="223">
        <v>10.397914806879999</v>
      </c>
      <c r="E52" s="216">
        <v>0.14957499722000001</v>
      </c>
      <c r="F52" s="216">
        <v>2.5480364834200002</v>
      </c>
      <c r="G52" s="216">
        <v>0.35525710368000002</v>
      </c>
      <c r="H52" s="216">
        <v>0.19277523632999999</v>
      </c>
      <c r="I52" s="216">
        <v>0</v>
      </c>
      <c r="J52" s="216">
        <v>1.8910279560600001</v>
      </c>
      <c r="K52" s="217">
        <f t="shared" si="1"/>
        <v>0.18186607518737907</v>
      </c>
      <c r="L52" s="216">
        <v>2.6432899717399998</v>
      </c>
      <c r="M52" s="216">
        <v>0.40639763431999998</v>
      </c>
      <c r="N52" s="216">
        <v>0.44599820623999997</v>
      </c>
      <c r="O52" s="216">
        <v>0.23011365331</v>
      </c>
      <c r="P52" s="216">
        <v>0</v>
      </c>
      <c r="Q52" s="216">
        <v>0</v>
      </c>
      <c r="R52" s="216">
        <v>0</v>
      </c>
      <c r="S52" s="216">
        <v>0.33559495323999999</v>
      </c>
      <c r="T52" s="216">
        <v>0.29265419332999998</v>
      </c>
      <c r="U52" s="216">
        <v>0.150801186</v>
      </c>
      <c r="V52" s="216">
        <v>0.39157179053000002</v>
      </c>
      <c r="W52" s="216">
        <v>9.8077327460000002E-2</v>
      </c>
      <c r="X52" s="216">
        <v>4.1583498160000003E-2</v>
      </c>
      <c r="Y52" s="216">
        <v>0.22516061583999999</v>
      </c>
      <c r="Z52" s="215">
        <v>0</v>
      </c>
    </row>
    <row r="53" spans="1:29">
      <c r="A53" s="220" t="s">
        <v>28</v>
      </c>
      <c r="B53" s="220">
        <v>2016</v>
      </c>
      <c r="C53" s="218" t="s">
        <v>370</v>
      </c>
      <c r="D53" s="223">
        <v>10.448851066730001</v>
      </c>
      <c r="E53" s="216">
        <v>0.34656745893000002</v>
      </c>
      <c r="F53" s="216">
        <v>2.8749789301300002</v>
      </c>
      <c r="G53" s="216">
        <v>0.56307503873999998</v>
      </c>
      <c r="H53" s="216">
        <v>0.31949001443000002</v>
      </c>
      <c r="I53" s="216">
        <v>0</v>
      </c>
      <c r="J53" s="216">
        <v>1.5274075809500001</v>
      </c>
      <c r="K53" s="217">
        <f t="shared" si="1"/>
        <v>0.14617947669035031</v>
      </c>
      <c r="L53" s="216">
        <v>1.9750267641399999</v>
      </c>
      <c r="M53" s="216">
        <v>0.29468472733000001</v>
      </c>
      <c r="N53" s="216">
        <v>0.4070998227</v>
      </c>
      <c r="O53" s="216">
        <v>0.19524292358000001</v>
      </c>
      <c r="P53" s="216">
        <v>9.6402211739999993E-2</v>
      </c>
      <c r="Q53" s="216">
        <v>0</v>
      </c>
      <c r="R53" s="216">
        <v>7.775733789E-2</v>
      </c>
      <c r="S53" s="216">
        <v>0.39213425300999999</v>
      </c>
      <c r="T53" s="216">
        <v>0.28416676718</v>
      </c>
      <c r="U53" s="216">
        <v>0.14666847821000001</v>
      </c>
      <c r="V53" s="216">
        <v>0.29366115709000001</v>
      </c>
      <c r="W53" s="216">
        <v>9.9511960499999996E-2</v>
      </c>
      <c r="X53" s="216">
        <v>0.23120872529</v>
      </c>
      <c r="Y53" s="216">
        <v>0.32376691488999998</v>
      </c>
      <c r="Z53" s="215">
        <v>0</v>
      </c>
    </row>
    <row r="54" spans="1:29">
      <c r="A54" s="220" t="s">
        <v>28</v>
      </c>
      <c r="B54" s="220">
        <v>2016</v>
      </c>
      <c r="C54" s="218" t="s">
        <v>367</v>
      </c>
      <c r="D54" s="223">
        <v>10.35982403479</v>
      </c>
      <c r="E54" s="216">
        <v>0.39901449034999997</v>
      </c>
      <c r="F54" s="216">
        <v>2.51615934302</v>
      </c>
      <c r="G54" s="216">
        <v>0.51689287243000004</v>
      </c>
      <c r="H54" s="216">
        <v>0.22091977522</v>
      </c>
      <c r="I54" s="216">
        <v>0</v>
      </c>
      <c r="J54" s="216">
        <v>1.53120257478</v>
      </c>
      <c r="K54" s="217">
        <f t="shared" si="1"/>
        <v>0.1478019867555635</v>
      </c>
      <c r="L54" s="216">
        <v>1.86058517809</v>
      </c>
      <c r="M54" s="216">
        <v>0.38745167778</v>
      </c>
      <c r="N54" s="216">
        <v>0.49536762135000001</v>
      </c>
      <c r="O54" s="216">
        <v>0.24649464347</v>
      </c>
      <c r="P54" s="216">
        <v>0.15561287318</v>
      </c>
      <c r="Q54" s="216">
        <v>0</v>
      </c>
      <c r="R54" s="216">
        <v>0.30981924921999998</v>
      </c>
      <c r="S54" s="216">
        <v>0.39261875965999998</v>
      </c>
      <c r="T54" s="216">
        <v>0.23830372054000001</v>
      </c>
      <c r="U54" s="216">
        <v>9.3581763540000001E-2</v>
      </c>
      <c r="V54" s="216">
        <v>0.14861324663</v>
      </c>
      <c r="W54" s="216">
        <v>0.16669136149</v>
      </c>
      <c r="X54" s="216">
        <v>0.23244408367</v>
      </c>
      <c r="Y54" s="216">
        <v>0.44805080037</v>
      </c>
      <c r="Z54" s="215">
        <v>0</v>
      </c>
    </row>
    <row r="55" spans="1:29">
      <c r="A55" s="220" t="s">
        <v>28</v>
      </c>
      <c r="B55" s="220">
        <v>2016</v>
      </c>
      <c r="C55" s="218" t="s">
        <v>376</v>
      </c>
      <c r="D55" s="223">
        <v>9.4798706589799995</v>
      </c>
      <c r="E55" s="216">
        <v>0.89507105168000001</v>
      </c>
      <c r="F55" s="216">
        <v>1.6026190413500001</v>
      </c>
      <c r="G55" s="216">
        <v>0.52384285933999997</v>
      </c>
      <c r="H55" s="216">
        <v>0.31300059837999999</v>
      </c>
      <c r="I55" s="216">
        <v>0</v>
      </c>
      <c r="J55" s="216">
        <v>1.2748040437699999</v>
      </c>
      <c r="K55" s="217">
        <f t="shared" si="1"/>
        <v>0.13447483511417066</v>
      </c>
      <c r="L55" s="216">
        <v>1.17961658523</v>
      </c>
      <c r="M55" s="216">
        <v>0.39119920025999999</v>
      </c>
      <c r="N55" s="216">
        <v>0.66029890423000004</v>
      </c>
      <c r="O55" s="216">
        <v>0.2518779484</v>
      </c>
      <c r="P55" s="216">
        <v>0.25780948910000001</v>
      </c>
      <c r="Q55" s="216">
        <v>0</v>
      </c>
      <c r="R55" s="216">
        <v>0.30898274936999998</v>
      </c>
      <c r="S55" s="216">
        <v>0.31809447245</v>
      </c>
      <c r="T55" s="216">
        <v>0.23708595085</v>
      </c>
      <c r="U55" s="216">
        <v>0.40438448105000002</v>
      </c>
      <c r="V55" s="216">
        <v>0.21254642276999999</v>
      </c>
      <c r="W55" s="216">
        <v>7.1938288380000007E-2</v>
      </c>
      <c r="X55" s="216">
        <v>0.23857085433</v>
      </c>
      <c r="Y55" s="216">
        <v>0.33812771804000002</v>
      </c>
      <c r="Z55" s="215">
        <v>0</v>
      </c>
    </row>
    <row r="56" spans="1:29">
      <c r="A56" s="220" t="s">
        <v>28</v>
      </c>
      <c r="B56" s="220">
        <v>2016</v>
      </c>
      <c r="C56" s="218" t="s">
        <v>375</v>
      </c>
      <c r="D56" s="223">
        <v>7.8180918895799998</v>
      </c>
      <c r="E56" s="216">
        <v>0.70677027482999999</v>
      </c>
      <c r="F56" s="216">
        <v>1.66434200252</v>
      </c>
      <c r="G56" s="216">
        <v>0.22400130227000001</v>
      </c>
      <c r="H56" s="216">
        <v>0.21637028808</v>
      </c>
      <c r="I56" s="216">
        <v>0</v>
      </c>
      <c r="J56" s="216">
        <v>1.0400662305399999</v>
      </c>
      <c r="K56" s="217">
        <f t="shared" si="1"/>
        <v>0.13303325737654817</v>
      </c>
      <c r="L56" s="216">
        <v>1.1349476135800001</v>
      </c>
      <c r="M56" s="216">
        <v>0.29372479405000002</v>
      </c>
      <c r="N56" s="216">
        <v>0.60396597822999998</v>
      </c>
      <c r="O56" s="216">
        <v>5.112915975E-2</v>
      </c>
      <c r="P56" s="216">
        <v>0.29784038054</v>
      </c>
      <c r="Q56" s="216">
        <v>0</v>
      </c>
      <c r="R56" s="216">
        <v>0.23524488379</v>
      </c>
      <c r="S56" s="216">
        <v>0</v>
      </c>
      <c r="T56" s="216">
        <v>0.36834787415999998</v>
      </c>
      <c r="U56" s="216">
        <v>0.57711463288999998</v>
      </c>
      <c r="V56" s="216">
        <v>0.11794774932</v>
      </c>
      <c r="W56" s="216">
        <v>7.3165922839999994E-2</v>
      </c>
      <c r="X56" s="216">
        <v>0</v>
      </c>
      <c r="Y56" s="216">
        <v>0.21311280219000001</v>
      </c>
      <c r="Z56" s="215">
        <v>0</v>
      </c>
    </row>
    <row r="57" spans="1:29" ht="13.5" thickBot="1">
      <c r="A57" s="220" t="s">
        <v>28</v>
      </c>
      <c r="B57" s="220">
        <v>2016</v>
      </c>
      <c r="C57" s="213" t="s">
        <v>374</v>
      </c>
      <c r="D57" s="222">
        <v>9.1070717601800002</v>
      </c>
      <c r="E57" s="211">
        <v>0.72653685657</v>
      </c>
      <c r="F57" s="211">
        <v>1.6360787784599999</v>
      </c>
      <c r="G57" s="211">
        <v>0.31166821660999999</v>
      </c>
      <c r="H57" s="211">
        <v>0.41545839866000001</v>
      </c>
      <c r="I57" s="211">
        <v>0</v>
      </c>
      <c r="J57" s="211">
        <v>0.98203034482999996</v>
      </c>
      <c r="K57" s="212">
        <f t="shared" si="1"/>
        <v>0.10783162477360234</v>
      </c>
      <c r="L57" s="211">
        <v>1.8739609043700001</v>
      </c>
      <c r="M57" s="211">
        <v>0.2030525846</v>
      </c>
      <c r="N57" s="211">
        <v>0.69315610791000004</v>
      </c>
      <c r="O57" s="211">
        <v>0</v>
      </c>
      <c r="P57" s="211">
        <v>0.29423277252000002</v>
      </c>
      <c r="Q57" s="211">
        <v>3.1455948540000001E-2</v>
      </c>
      <c r="R57" s="211">
        <v>0.26291443014999999</v>
      </c>
      <c r="S57" s="211">
        <v>6.7712638549999996E-2</v>
      </c>
      <c r="T57" s="211">
        <v>0.28989983035</v>
      </c>
      <c r="U57" s="211">
        <v>0.77736973030000001</v>
      </c>
      <c r="V57" s="211">
        <v>0.35301608603000001</v>
      </c>
      <c r="W57" s="211">
        <v>0</v>
      </c>
      <c r="X57" s="211">
        <v>5.1662355680000001E-2</v>
      </c>
      <c r="Y57" s="211">
        <v>0.13686577605</v>
      </c>
      <c r="Z57" s="210">
        <v>0</v>
      </c>
    </row>
    <row r="58" spans="1:29">
      <c r="A58" s="219" t="s">
        <v>28</v>
      </c>
      <c r="B58" s="219">
        <v>2017</v>
      </c>
      <c r="C58" s="218" t="s">
        <v>377</v>
      </c>
      <c r="D58" s="223">
        <v>10.27748128861</v>
      </c>
      <c r="E58" s="216">
        <v>0.63961101490000005</v>
      </c>
      <c r="F58" s="216">
        <v>1.8259259383699999</v>
      </c>
      <c r="G58" s="216">
        <v>0.31114084296</v>
      </c>
      <c r="H58" s="216">
        <v>0.65730793380999997</v>
      </c>
      <c r="I58" s="216">
        <v>0</v>
      </c>
      <c r="J58" s="216">
        <v>1.25039230607</v>
      </c>
      <c r="K58" s="217">
        <f t="shared" si="1"/>
        <v>0.12166330163556172</v>
      </c>
      <c r="L58" s="216">
        <v>1.8908004979699999</v>
      </c>
      <c r="M58" s="216">
        <v>0.11577718405</v>
      </c>
      <c r="N58" s="216">
        <v>0.52209432217999996</v>
      </c>
      <c r="O58" s="216">
        <v>0.23624900473999999</v>
      </c>
      <c r="P58" s="216">
        <v>0.37100600806</v>
      </c>
      <c r="Q58" s="216">
        <v>3.1217359140000001E-2</v>
      </c>
      <c r="R58" s="216">
        <v>0.39756715547999999</v>
      </c>
      <c r="S58" s="216">
        <v>0.19727773395000001</v>
      </c>
      <c r="T58" s="216">
        <v>0.34422717982000001</v>
      </c>
      <c r="U58" s="216">
        <v>0.77715524210999998</v>
      </c>
      <c r="V58" s="216">
        <v>0.28500292697000001</v>
      </c>
      <c r="W58" s="216">
        <v>0.18035341471999999</v>
      </c>
      <c r="X58" s="216">
        <v>5.0316746670000002E-2</v>
      </c>
      <c r="Y58" s="216">
        <v>0.19405847664</v>
      </c>
      <c r="Z58" s="215">
        <v>0</v>
      </c>
    </row>
    <row r="59" spans="1:29" ht="13.5" thickBot="1">
      <c r="A59" s="214" t="s">
        <v>28</v>
      </c>
      <c r="B59" s="214">
        <v>2017</v>
      </c>
      <c r="C59" s="213" t="s">
        <v>368</v>
      </c>
      <c r="D59" s="222">
        <v>10.21728363728</v>
      </c>
      <c r="E59" s="211">
        <v>0.64562228850000003</v>
      </c>
      <c r="F59" s="211">
        <v>1.2050382315399999</v>
      </c>
      <c r="G59" s="211">
        <v>0.47413463216000001</v>
      </c>
      <c r="H59" s="211">
        <v>0.85083532862</v>
      </c>
      <c r="I59" s="211">
        <v>0</v>
      </c>
      <c r="J59" s="211">
        <v>1.10720006456</v>
      </c>
      <c r="K59" s="212">
        <f t="shared" si="1"/>
        <v>0.10836540355208872</v>
      </c>
      <c r="L59" s="211">
        <v>2.1284870921799999</v>
      </c>
      <c r="M59" s="211">
        <v>0.21236425344000001</v>
      </c>
      <c r="N59" s="211">
        <v>0.51185028721000003</v>
      </c>
      <c r="O59" s="211">
        <v>0.23672822558000001</v>
      </c>
      <c r="P59" s="211">
        <v>0.29563132439000001</v>
      </c>
      <c r="Q59" s="211">
        <v>3.1335605010000003E-2</v>
      </c>
      <c r="R59" s="211">
        <v>0.39776190160000002</v>
      </c>
      <c r="S59" s="211">
        <v>0.19814074899</v>
      </c>
      <c r="T59" s="211">
        <v>0.28631933660999997</v>
      </c>
      <c r="U59" s="211">
        <v>0.56267142484999999</v>
      </c>
      <c r="V59" s="211">
        <v>0.44434012182999999</v>
      </c>
      <c r="W59" s="211">
        <v>0.18103656173999999</v>
      </c>
      <c r="X59" s="211">
        <v>0.14558105233999999</v>
      </c>
      <c r="Y59" s="211">
        <v>0.30220515612999999</v>
      </c>
      <c r="Z59" s="210">
        <v>0</v>
      </c>
    </row>
    <row r="60" spans="1:29">
      <c r="A60" s="221" t="s">
        <v>29</v>
      </c>
      <c r="B60" s="221">
        <v>2016</v>
      </c>
      <c r="C60" s="218" t="s">
        <v>368</v>
      </c>
      <c r="D60" s="223">
        <v>20.16053417677</v>
      </c>
      <c r="E60" s="216">
        <v>0.93746277854000004</v>
      </c>
      <c r="F60" s="216">
        <v>2.73543303186</v>
      </c>
      <c r="G60" s="216">
        <v>1.2209820391999999</v>
      </c>
      <c r="H60" s="216">
        <v>0.10986231531</v>
      </c>
      <c r="I60" s="216">
        <v>0.27354356415999997</v>
      </c>
      <c r="J60" s="216">
        <v>4.8510890565000002</v>
      </c>
      <c r="K60" s="217">
        <f t="shared" si="1"/>
        <v>0.24062304172920546</v>
      </c>
      <c r="L60" s="216">
        <v>3.9139663162299998</v>
      </c>
      <c r="M60" s="216">
        <v>0.85622881966999997</v>
      </c>
      <c r="N60" s="216">
        <v>1.15919924324</v>
      </c>
      <c r="O60" s="216">
        <v>4.3758810189999997E-2</v>
      </c>
      <c r="P60" s="216">
        <v>0</v>
      </c>
      <c r="Q60" s="216">
        <v>9.1859193610000001E-2</v>
      </c>
      <c r="R60" s="216">
        <v>0.56013671662999998</v>
      </c>
      <c r="S60" s="216">
        <v>0.62505530694</v>
      </c>
      <c r="T60" s="216">
        <v>0.48865584991</v>
      </c>
      <c r="U60" s="216">
        <v>1.0711937895800001</v>
      </c>
      <c r="V60" s="216">
        <v>4.847346432E-2</v>
      </c>
      <c r="W60" s="216">
        <v>8.3209320729999994E-2</v>
      </c>
      <c r="X60" s="216">
        <v>0.10174111877</v>
      </c>
      <c r="Y60" s="216">
        <v>0.60491614363000001</v>
      </c>
      <c r="Z60" s="215">
        <v>0.38376729775000001</v>
      </c>
    </row>
    <row r="61" spans="1:29">
      <c r="A61" s="220" t="s">
        <v>29</v>
      </c>
      <c r="B61" s="220">
        <v>2016</v>
      </c>
      <c r="C61" s="218" t="s">
        <v>369</v>
      </c>
      <c r="D61" s="223">
        <v>18.860387316290002</v>
      </c>
      <c r="E61" s="216">
        <v>1.4191130682199999</v>
      </c>
      <c r="F61" s="216">
        <v>2.6872110467099999</v>
      </c>
      <c r="G61" s="216">
        <v>1.61196209768</v>
      </c>
      <c r="H61" s="216">
        <v>0.11002277356</v>
      </c>
      <c r="I61" s="216">
        <v>0.27764281702999999</v>
      </c>
      <c r="J61" s="216">
        <v>3.8296757601600002</v>
      </c>
      <c r="K61" s="217">
        <f t="shared" si="1"/>
        <v>0.20305392969593214</v>
      </c>
      <c r="L61" s="216">
        <v>3.3030004596100002</v>
      </c>
      <c r="M61" s="216">
        <v>0.35101624487999999</v>
      </c>
      <c r="N61" s="216">
        <v>0.80985030540000003</v>
      </c>
      <c r="O61" s="216">
        <v>0.27887302410999998</v>
      </c>
      <c r="P61" s="216">
        <v>0</v>
      </c>
      <c r="Q61" s="216">
        <v>0</v>
      </c>
      <c r="R61" s="216">
        <v>0.17094772919000001</v>
      </c>
      <c r="S61" s="216">
        <v>0.10945392828</v>
      </c>
      <c r="T61" s="216">
        <v>0.54836640776000001</v>
      </c>
      <c r="U61" s="216">
        <v>2.1105349154400002</v>
      </c>
      <c r="V61" s="216">
        <v>0.12407261519</v>
      </c>
      <c r="W61" s="216">
        <v>0</v>
      </c>
      <c r="X61" s="216">
        <v>0.33551553361000003</v>
      </c>
      <c r="Y61" s="216">
        <v>0.78312858945999997</v>
      </c>
      <c r="Z61" s="215">
        <v>0</v>
      </c>
    </row>
    <row r="62" spans="1:29">
      <c r="A62" s="220" t="s">
        <v>29</v>
      </c>
      <c r="B62" s="220">
        <v>2016</v>
      </c>
      <c r="C62" s="218" t="s">
        <v>372</v>
      </c>
      <c r="D62" s="223">
        <v>21.43770544074</v>
      </c>
      <c r="E62" s="216">
        <v>2.2629892563</v>
      </c>
      <c r="F62" s="216">
        <v>2.33413442726</v>
      </c>
      <c r="G62" s="216">
        <v>1.4965705514300001</v>
      </c>
      <c r="H62" s="216">
        <v>0</v>
      </c>
      <c r="I62" s="216">
        <v>0.27928207128999999</v>
      </c>
      <c r="J62" s="216">
        <v>4.1471837655500003</v>
      </c>
      <c r="K62" s="217">
        <f t="shared" si="1"/>
        <v>0.19345278238914199</v>
      </c>
      <c r="L62" s="216">
        <v>3.65316522037</v>
      </c>
      <c r="M62" s="216">
        <v>0.49267551763</v>
      </c>
      <c r="N62" s="216">
        <v>0.68556595892000005</v>
      </c>
      <c r="O62" s="216">
        <v>0.28419745004000002</v>
      </c>
      <c r="P62" s="216">
        <v>0</v>
      </c>
      <c r="Q62" s="216">
        <v>0</v>
      </c>
      <c r="R62" s="216">
        <v>0</v>
      </c>
      <c r="S62" s="216">
        <v>0.43713019268999997</v>
      </c>
      <c r="T62" s="216">
        <v>0.52849721964999996</v>
      </c>
      <c r="U62" s="216">
        <v>2.7024070560100002</v>
      </c>
      <c r="V62" s="216">
        <v>0.87695194647999997</v>
      </c>
      <c r="W62" s="216">
        <v>0</v>
      </c>
      <c r="X62" s="216">
        <v>0.33121441452</v>
      </c>
      <c r="Y62" s="216">
        <v>0.92574039259999996</v>
      </c>
      <c r="Z62" s="215">
        <v>0</v>
      </c>
      <c r="AA62" s="165"/>
      <c r="AB62" s="165"/>
      <c r="AC62" s="165"/>
    </row>
    <row r="63" spans="1:29">
      <c r="A63" s="220" t="s">
        <v>29</v>
      </c>
      <c r="B63" s="220">
        <v>2016</v>
      </c>
      <c r="C63" s="218" t="s">
        <v>366</v>
      </c>
      <c r="D63" s="223">
        <v>26.86848763259</v>
      </c>
      <c r="E63" s="216">
        <v>2.91848168894</v>
      </c>
      <c r="F63" s="216">
        <v>2.8306648330800002</v>
      </c>
      <c r="G63" s="216">
        <v>2.0470849446499999</v>
      </c>
      <c r="H63" s="216">
        <v>0</v>
      </c>
      <c r="I63" s="216">
        <v>0.30605221941999999</v>
      </c>
      <c r="J63" s="216">
        <v>4.4390915828399997</v>
      </c>
      <c r="K63" s="217">
        <f t="shared" si="1"/>
        <v>0.16521553589252361</v>
      </c>
      <c r="L63" s="216">
        <v>5.1005464922500003</v>
      </c>
      <c r="M63" s="216">
        <v>0.52888690036999997</v>
      </c>
      <c r="N63" s="216">
        <v>0.73607439679999997</v>
      </c>
      <c r="O63" s="216">
        <v>0.36479118176999997</v>
      </c>
      <c r="P63" s="216">
        <v>0</v>
      </c>
      <c r="Q63" s="216">
        <v>0</v>
      </c>
      <c r="R63" s="216">
        <v>0</v>
      </c>
      <c r="S63" s="216">
        <v>0.32089940863999999</v>
      </c>
      <c r="T63" s="216">
        <v>1.1532050675400001</v>
      </c>
      <c r="U63" s="216">
        <v>2.8446576989399999</v>
      </c>
      <c r="V63" s="216">
        <v>0.92857896031999998</v>
      </c>
      <c r="W63" s="216">
        <v>0.68482008682999995</v>
      </c>
      <c r="X63" s="216">
        <v>0.27279704394999998</v>
      </c>
      <c r="Y63" s="216">
        <v>1.3918551262500001</v>
      </c>
      <c r="Z63" s="215">
        <v>0</v>
      </c>
      <c r="AA63" s="165"/>
      <c r="AB63" s="165"/>
      <c r="AC63" s="165"/>
    </row>
    <row r="64" spans="1:29">
      <c r="A64" s="220" t="s">
        <v>29</v>
      </c>
      <c r="B64" s="220">
        <v>2016</v>
      </c>
      <c r="C64" s="218" t="s">
        <v>373</v>
      </c>
      <c r="D64" s="223">
        <v>29.804863570079998</v>
      </c>
      <c r="E64" s="216">
        <v>3.2928138357400001</v>
      </c>
      <c r="F64" s="216">
        <v>4.0948871372299998</v>
      </c>
      <c r="G64" s="216">
        <v>1.3527172484400001</v>
      </c>
      <c r="H64" s="216">
        <v>0</v>
      </c>
      <c r="I64" s="216">
        <v>0.36888920908</v>
      </c>
      <c r="J64" s="216">
        <v>4.2726916291399997</v>
      </c>
      <c r="K64" s="217">
        <f t="shared" si="1"/>
        <v>0.14335551709853142</v>
      </c>
      <c r="L64" s="216">
        <v>6.0683006195200004</v>
      </c>
      <c r="M64" s="216">
        <v>0.70702516656000003</v>
      </c>
      <c r="N64" s="216">
        <v>0.77227278356999995</v>
      </c>
      <c r="O64" s="216">
        <v>0.11731614537</v>
      </c>
      <c r="P64" s="216">
        <v>0</v>
      </c>
      <c r="Q64" s="216">
        <v>0.32517136693999998</v>
      </c>
      <c r="R64" s="216">
        <v>8.8577610330000001E-2</v>
      </c>
      <c r="S64" s="216">
        <v>0.41193973291000002</v>
      </c>
      <c r="T64" s="216">
        <v>1.2538396065099999</v>
      </c>
      <c r="U64" s="216">
        <v>1.86175909765</v>
      </c>
      <c r="V64" s="216">
        <v>0.86997489756000002</v>
      </c>
      <c r="W64" s="216">
        <v>1.1099092731</v>
      </c>
      <c r="X64" s="216">
        <v>1.0452263936899999</v>
      </c>
      <c r="Y64" s="216">
        <v>1.79155181674</v>
      </c>
      <c r="Z64" s="215">
        <v>0</v>
      </c>
      <c r="AA64" s="165"/>
      <c r="AB64" s="165"/>
      <c r="AC64" s="165"/>
    </row>
    <row r="65" spans="1:29">
      <c r="A65" s="220" t="s">
        <v>29</v>
      </c>
      <c r="B65" s="220">
        <v>2016</v>
      </c>
      <c r="C65" s="218" t="s">
        <v>371</v>
      </c>
      <c r="D65" s="223">
        <v>30.230113596550002</v>
      </c>
      <c r="E65" s="216">
        <v>2.9457234635199998</v>
      </c>
      <c r="F65" s="216">
        <v>4.5241039197799999</v>
      </c>
      <c r="G65" s="216">
        <v>1.99416313495</v>
      </c>
      <c r="H65" s="216">
        <v>0</v>
      </c>
      <c r="I65" s="216">
        <v>0.18384881652999999</v>
      </c>
      <c r="J65" s="216">
        <v>3.0129763755400001</v>
      </c>
      <c r="K65" s="217">
        <f t="shared" si="1"/>
        <v>9.9668046761288209E-2</v>
      </c>
      <c r="L65" s="216">
        <v>5.6440103458399999</v>
      </c>
      <c r="M65" s="216">
        <v>1.06297778789</v>
      </c>
      <c r="N65" s="216">
        <v>1.5227657964800001</v>
      </c>
      <c r="O65" s="216">
        <v>0.11741755244</v>
      </c>
      <c r="P65" s="216">
        <v>0</v>
      </c>
      <c r="Q65" s="216">
        <v>0.32011534589000001</v>
      </c>
      <c r="R65" s="216">
        <v>8.8341436489999994E-2</v>
      </c>
      <c r="S65" s="216">
        <v>0.87949905668999995</v>
      </c>
      <c r="T65" s="216">
        <v>1.0902852887200001</v>
      </c>
      <c r="U65" s="216">
        <v>1.67771912162</v>
      </c>
      <c r="V65" s="216">
        <v>0.75110033981000002</v>
      </c>
      <c r="W65" s="216">
        <v>1.1122427472400001</v>
      </c>
      <c r="X65" s="216">
        <v>1.4902726484</v>
      </c>
      <c r="Y65" s="216">
        <v>1.8125504187199999</v>
      </c>
      <c r="Z65" s="215">
        <v>0</v>
      </c>
      <c r="AA65" s="165"/>
      <c r="AB65" s="165"/>
      <c r="AC65" s="165"/>
    </row>
    <row r="66" spans="1:29">
      <c r="A66" s="220" t="s">
        <v>29</v>
      </c>
      <c r="B66" s="220">
        <v>2016</v>
      </c>
      <c r="C66" s="218" t="s">
        <v>370</v>
      </c>
      <c r="D66" s="223">
        <v>27.7767377807</v>
      </c>
      <c r="E66" s="216">
        <v>2.5009844556199998</v>
      </c>
      <c r="F66" s="216">
        <v>4.3310562692700003</v>
      </c>
      <c r="G66" s="216">
        <v>1.39348542586</v>
      </c>
      <c r="H66" s="216">
        <v>0</v>
      </c>
      <c r="I66" s="216">
        <v>0.21876420121000001</v>
      </c>
      <c r="J66" s="216">
        <v>2.8571501334499998</v>
      </c>
      <c r="K66" s="217">
        <f t="shared" si="1"/>
        <v>0.10286125591880059</v>
      </c>
      <c r="L66" s="216">
        <v>4.1209585199300003</v>
      </c>
      <c r="M66" s="216">
        <v>1.06599185198</v>
      </c>
      <c r="N66" s="216">
        <v>2.2093621649099999</v>
      </c>
      <c r="O66" s="216">
        <v>3.8358894839999998E-2</v>
      </c>
      <c r="P66" s="216">
        <v>0</v>
      </c>
      <c r="Q66" s="216">
        <v>0.37243840894000002</v>
      </c>
      <c r="R66" s="216">
        <v>1.0188147112899999</v>
      </c>
      <c r="S66" s="216">
        <v>0.88042100493999997</v>
      </c>
      <c r="T66" s="216">
        <v>1.13600413442</v>
      </c>
      <c r="U66" s="216">
        <v>1.8503531856</v>
      </c>
      <c r="V66" s="216">
        <v>0.73945574870999997</v>
      </c>
      <c r="W66" s="216">
        <v>0.44476548126999998</v>
      </c>
      <c r="X66" s="216">
        <v>1.4532757140899999</v>
      </c>
      <c r="Y66" s="216">
        <v>1.14509747437</v>
      </c>
      <c r="Z66" s="215">
        <v>0</v>
      </c>
      <c r="AA66" s="165"/>
      <c r="AB66" s="165"/>
      <c r="AC66" s="165"/>
    </row>
    <row r="67" spans="1:29">
      <c r="A67" s="220" t="s">
        <v>29</v>
      </c>
      <c r="B67" s="220">
        <v>2016</v>
      </c>
      <c r="C67" s="218" t="s">
        <v>367</v>
      </c>
      <c r="D67" s="223">
        <v>28.09897035461</v>
      </c>
      <c r="E67" s="216">
        <v>1.7648292301399999</v>
      </c>
      <c r="F67" s="216">
        <v>3.5267185780400001</v>
      </c>
      <c r="G67" s="216">
        <v>1.79329646128</v>
      </c>
      <c r="H67" s="216">
        <v>0</v>
      </c>
      <c r="I67" s="216">
        <v>0.16399497383</v>
      </c>
      <c r="J67" s="216">
        <v>4.1810518982699998</v>
      </c>
      <c r="K67" s="217">
        <f t="shared" si="1"/>
        <v>0.14879733476013451</v>
      </c>
      <c r="L67" s="216">
        <v>3.0309134069999999</v>
      </c>
      <c r="M67" s="216">
        <v>1.78976491865</v>
      </c>
      <c r="N67" s="216">
        <v>2.0560234935200001</v>
      </c>
      <c r="O67" s="216">
        <v>3.99861143E-2</v>
      </c>
      <c r="P67" s="216">
        <v>0</v>
      </c>
      <c r="Q67" s="216">
        <v>0.24324251472</v>
      </c>
      <c r="R67" s="216">
        <v>0.92813606659000003</v>
      </c>
      <c r="S67" s="216">
        <v>0.87657521552999995</v>
      </c>
      <c r="T67" s="216">
        <v>1.31593209775</v>
      </c>
      <c r="U67" s="216">
        <v>3.2982843392699999</v>
      </c>
      <c r="V67" s="216">
        <v>0.85689037540000002</v>
      </c>
      <c r="W67" s="216">
        <v>1.0976865842400001</v>
      </c>
      <c r="X67" s="216">
        <v>0.42025109999999999</v>
      </c>
      <c r="Y67" s="216">
        <v>0.71539298608000002</v>
      </c>
      <c r="Z67" s="215">
        <v>0</v>
      </c>
      <c r="AA67" s="165"/>
      <c r="AB67" s="165"/>
      <c r="AC67" s="165"/>
    </row>
    <row r="68" spans="1:29">
      <c r="A68" s="220" t="s">
        <v>29</v>
      </c>
      <c r="B68" s="220">
        <v>2016</v>
      </c>
      <c r="C68" s="218" t="s">
        <v>376</v>
      </c>
      <c r="D68" s="223">
        <v>27.720016085920001</v>
      </c>
      <c r="E68" s="216">
        <v>1.62205915112</v>
      </c>
      <c r="F68" s="216">
        <v>3.5166828058499999</v>
      </c>
      <c r="G68" s="216">
        <v>1.38819072625</v>
      </c>
      <c r="H68" s="216">
        <v>0</v>
      </c>
      <c r="I68" s="216">
        <v>6.7009200180000006E-2</v>
      </c>
      <c r="J68" s="216">
        <v>5.1207014256400001</v>
      </c>
      <c r="K68" s="217">
        <f t="shared" si="1"/>
        <v>0.18472938146096493</v>
      </c>
      <c r="L68" s="216">
        <v>3.65044822096</v>
      </c>
      <c r="M68" s="216">
        <v>1.5808553616200001</v>
      </c>
      <c r="N68" s="216">
        <v>1.5307871582499999</v>
      </c>
      <c r="O68" s="216">
        <v>4.0208319159999999E-2</v>
      </c>
      <c r="P68" s="216">
        <v>0.58849166500000005</v>
      </c>
      <c r="Q68" s="216">
        <v>0.23835644748000001</v>
      </c>
      <c r="R68" s="216">
        <v>1.2012062775100001</v>
      </c>
      <c r="S68" s="216">
        <v>7.7011178619999995E-2</v>
      </c>
      <c r="T68" s="216">
        <v>1.1776075554300001</v>
      </c>
      <c r="U68" s="216">
        <v>3.0456164304</v>
      </c>
      <c r="V68" s="216">
        <v>0.62845032019000002</v>
      </c>
      <c r="W68" s="216">
        <v>1.34476813139</v>
      </c>
      <c r="X68" s="216">
        <v>0.29619684082999997</v>
      </c>
      <c r="Y68" s="216">
        <v>0.60536887003999995</v>
      </c>
      <c r="Z68" s="215">
        <v>0</v>
      </c>
      <c r="AA68" s="165"/>
      <c r="AB68" s="165"/>
      <c r="AC68" s="165"/>
    </row>
    <row r="69" spans="1:29">
      <c r="A69" s="220" t="s">
        <v>29</v>
      </c>
      <c r="B69" s="220">
        <v>2016</v>
      </c>
      <c r="C69" s="218" t="s">
        <v>375</v>
      </c>
      <c r="D69" s="223">
        <v>27.77013290451</v>
      </c>
      <c r="E69" s="216">
        <v>1.66264305212</v>
      </c>
      <c r="F69" s="216">
        <v>4.0348655476199999</v>
      </c>
      <c r="G69" s="216">
        <v>2.2072754534499999</v>
      </c>
      <c r="H69" s="216">
        <v>0</v>
      </c>
      <c r="I69" s="216">
        <v>0</v>
      </c>
      <c r="J69" s="216">
        <v>4.9196846975800002</v>
      </c>
      <c r="K69" s="217">
        <f t="shared" si="1"/>
        <v>0.17715740556578397</v>
      </c>
      <c r="L69" s="216">
        <v>3.9601451779799999</v>
      </c>
      <c r="M69" s="216">
        <v>1.66161425816</v>
      </c>
      <c r="N69" s="216">
        <v>1.18685542887</v>
      </c>
      <c r="O69" s="216">
        <v>0</v>
      </c>
      <c r="P69" s="216">
        <v>0.60247145796000001</v>
      </c>
      <c r="Q69" s="216">
        <v>0.18699277132</v>
      </c>
      <c r="R69" s="216">
        <v>0.24280333896</v>
      </c>
      <c r="S69" s="216">
        <v>0.83167550082999997</v>
      </c>
      <c r="T69" s="216">
        <v>0.52501522191000005</v>
      </c>
      <c r="U69" s="216">
        <v>2.5306835696599999</v>
      </c>
      <c r="V69" s="216">
        <v>0.69064954257</v>
      </c>
      <c r="W69" s="216">
        <v>1.47072573775</v>
      </c>
      <c r="X69" s="216">
        <v>0.36003181347000002</v>
      </c>
      <c r="Y69" s="216">
        <v>0.69600033429999997</v>
      </c>
      <c r="Z69" s="215">
        <v>0</v>
      </c>
      <c r="AA69" s="165"/>
      <c r="AB69" s="165"/>
      <c r="AC69" s="165"/>
    </row>
    <row r="70" spans="1:29" ht="13.5" thickBot="1">
      <c r="A70" s="220" t="s">
        <v>29</v>
      </c>
      <c r="B70" s="220">
        <v>2016</v>
      </c>
      <c r="C70" s="213" t="s">
        <v>374</v>
      </c>
      <c r="D70" s="222">
        <v>27.40473754281</v>
      </c>
      <c r="E70" s="211">
        <v>1.93957707912</v>
      </c>
      <c r="F70" s="211">
        <v>3.96941412379</v>
      </c>
      <c r="G70" s="211">
        <v>2.22385604172</v>
      </c>
      <c r="H70" s="211">
        <v>0</v>
      </c>
      <c r="I70" s="211">
        <v>9.5364161030000005E-2</v>
      </c>
      <c r="J70" s="211">
        <v>4.39985699032</v>
      </c>
      <c r="K70" s="212">
        <f t="shared" si="1"/>
        <v>0.16055096252780429</v>
      </c>
      <c r="L70" s="211">
        <v>4.95176196256</v>
      </c>
      <c r="M70" s="211">
        <v>1.889962589</v>
      </c>
      <c r="N70" s="211">
        <v>1.63283790112</v>
      </c>
      <c r="O70" s="211">
        <v>0.13677680239000001</v>
      </c>
      <c r="P70" s="211">
        <v>0.58925936730999995</v>
      </c>
      <c r="Q70" s="211">
        <v>0.21770347973000001</v>
      </c>
      <c r="R70" s="211">
        <v>0.23803197336000001</v>
      </c>
      <c r="S70" s="211">
        <v>0.74186209320999996</v>
      </c>
      <c r="T70" s="211">
        <v>0.38716749118999999</v>
      </c>
      <c r="U70" s="211">
        <v>2.2595153199600002</v>
      </c>
      <c r="V70" s="211">
        <v>0.66603952219999996</v>
      </c>
      <c r="W70" s="211">
        <v>0.37156466715999997</v>
      </c>
      <c r="X70" s="211">
        <v>0.35759740146000002</v>
      </c>
      <c r="Y70" s="211">
        <v>0.33658857617999999</v>
      </c>
      <c r="Z70" s="210">
        <v>0</v>
      </c>
      <c r="AA70" s="165"/>
      <c r="AB70" s="165"/>
      <c r="AC70" s="165"/>
    </row>
    <row r="71" spans="1:29">
      <c r="A71" s="219" t="s">
        <v>29</v>
      </c>
      <c r="B71" s="219">
        <v>2017</v>
      </c>
      <c r="C71" s="218" t="s">
        <v>377</v>
      </c>
      <c r="D71" s="223">
        <v>26.38186142987</v>
      </c>
      <c r="E71" s="216">
        <v>2.0016489749000002</v>
      </c>
      <c r="F71" s="216">
        <v>4.3833147656099998</v>
      </c>
      <c r="G71" s="216">
        <v>2.30742162042</v>
      </c>
      <c r="H71" s="216">
        <v>0</v>
      </c>
      <c r="I71" s="216">
        <v>9.3749949580000005E-2</v>
      </c>
      <c r="J71" s="216">
        <v>3.5822661203999999</v>
      </c>
      <c r="K71" s="217">
        <f t="shared" si="1"/>
        <v>0.13578519203137412</v>
      </c>
      <c r="L71" s="216">
        <v>4.1797321529799998</v>
      </c>
      <c r="M71" s="216">
        <v>1.7285255398799999</v>
      </c>
      <c r="N71" s="216">
        <v>1.8060643843399999</v>
      </c>
      <c r="O71" s="216">
        <v>0.82560203370999996</v>
      </c>
      <c r="P71" s="216">
        <v>0</v>
      </c>
      <c r="Q71" s="216">
        <v>0.61197067910000003</v>
      </c>
      <c r="R71" s="216">
        <v>0</v>
      </c>
      <c r="S71" s="216">
        <v>0.74001884507000004</v>
      </c>
      <c r="T71" s="216">
        <v>0.85900333370000004</v>
      </c>
      <c r="U71" s="216">
        <v>2.3965915236200002</v>
      </c>
      <c r="V71" s="216">
        <v>0.26055225385000003</v>
      </c>
      <c r="W71" s="216">
        <v>0.16850690566000001</v>
      </c>
      <c r="X71" s="216">
        <v>6.0036101119999997E-2</v>
      </c>
      <c r="Y71" s="216">
        <v>0.37685624593</v>
      </c>
      <c r="Z71" s="215">
        <v>0</v>
      </c>
      <c r="AA71" s="165"/>
      <c r="AB71" s="165"/>
      <c r="AC71" s="165"/>
    </row>
    <row r="72" spans="1:29" ht="13.5" thickBot="1">
      <c r="A72" s="214" t="s">
        <v>29</v>
      </c>
      <c r="B72" s="214">
        <v>2017</v>
      </c>
      <c r="C72" s="213" t="s">
        <v>368</v>
      </c>
      <c r="D72" s="222">
        <v>27.2188320916</v>
      </c>
      <c r="E72" s="211">
        <v>2.4754347157200001</v>
      </c>
      <c r="F72" s="211">
        <v>3.9130071710999998</v>
      </c>
      <c r="G72" s="211">
        <v>1.34602350173</v>
      </c>
      <c r="H72" s="211">
        <v>0</v>
      </c>
      <c r="I72" s="211">
        <v>9.5386843230000004E-2</v>
      </c>
      <c r="J72" s="211">
        <v>3.2233384432799999</v>
      </c>
      <c r="K72" s="212">
        <f t="shared" ref="K72:K103" si="2">J72/D72</f>
        <v>0.11842309884687352</v>
      </c>
      <c r="L72" s="211">
        <v>3.3117133770099998</v>
      </c>
      <c r="M72" s="211">
        <v>2.0979435657900001</v>
      </c>
      <c r="N72" s="211">
        <v>3.0028351044399999</v>
      </c>
      <c r="O72" s="211">
        <v>0.92009461361</v>
      </c>
      <c r="P72" s="211">
        <v>0</v>
      </c>
      <c r="Q72" s="211">
        <v>0.61707815697000001</v>
      </c>
      <c r="R72" s="211">
        <v>0.45397245739999997</v>
      </c>
      <c r="S72" s="211">
        <v>0.10930944611</v>
      </c>
      <c r="T72" s="211">
        <v>0.86220683388999997</v>
      </c>
      <c r="U72" s="211">
        <v>4.0009677644300004</v>
      </c>
      <c r="V72" s="211">
        <v>0.20776229035999999</v>
      </c>
      <c r="W72" s="211">
        <v>7.2695858220000006E-2</v>
      </c>
      <c r="X72" s="211">
        <v>0</v>
      </c>
      <c r="Y72" s="211">
        <v>0.50906194830999996</v>
      </c>
      <c r="Z72" s="210">
        <v>0</v>
      </c>
      <c r="AA72" s="165"/>
      <c r="AB72" s="165"/>
      <c r="AC72" s="165"/>
    </row>
    <row r="73" spans="1:29">
      <c r="A73" s="221" t="s">
        <v>30</v>
      </c>
      <c r="B73" s="221">
        <v>2016</v>
      </c>
      <c r="C73" s="218" t="s">
        <v>368</v>
      </c>
      <c r="D73" s="223">
        <v>50.718105716650001</v>
      </c>
      <c r="E73" s="216">
        <v>3.6928242366799999</v>
      </c>
      <c r="F73" s="216">
        <v>3.1516142326000001</v>
      </c>
      <c r="G73" s="216">
        <v>3.4527330520200001</v>
      </c>
      <c r="H73" s="216">
        <v>0.32305049267000002</v>
      </c>
      <c r="I73" s="216">
        <v>0.10536249914</v>
      </c>
      <c r="J73" s="216">
        <v>9.7390421228000008</v>
      </c>
      <c r="K73" s="217">
        <f t="shared" si="2"/>
        <v>0.19202298637117313</v>
      </c>
      <c r="L73" s="216">
        <v>7.9157551327400002</v>
      </c>
      <c r="M73" s="216">
        <v>1.2372160807799999</v>
      </c>
      <c r="N73" s="216">
        <v>4.0707301558599998</v>
      </c>
      <c r="O73" s="216">
        <v>1.9082385907799999</v>
      </c>
      <c r="P73" s="216">
        <v>1.5678480808699999</v>
      </c>
      <c r="Q73" s="216">
        <v>0.86467883622999997</v>
      </c>
      <c r="R73" s="216">
        <v>0.71062025097000003</v>
      </c>
      <c r="S73" s="216">
        <v>1.88419647731</v>
      </c>
      <c r="T73" s="216">
        <v>2.1491659893100001</v>
      </c>
      <c r="U73" s="216">
        <v>2.4704833593400002</v>
      </c>
      <c r="V73" s="216">
        <v>2.4776278982300002</v>
      </c>
      <c r="W73" s="216">
        <v>0.14346275766</v>
      </c>
      <c r="X73" s="216">
        <v>7.5311736759999998E-2</v>
      </c>
      <c r="Y73" s="216">
        <v>2.7781437338999999</v>
      </c>
      <c r="Z73" s="215">
        <v>0</v>
      </c>
      <c r="AA73" s="165"/>
      <c r="AB73" s="165"/>
      <c r="AC73" s="165"/>
    </row>
    <row r="74" spans="1:29">
      <c r="A74" s="220" t="s">
        <v>30</v>
      </c>
      <c r="B74" s="220">
        <v>2016</v>
      </c>
      <c r="C74" s="218" t="s">
        <v>369</v>
      </c>
      <c r="D74" s="223">
        <v>54.844385359619999</v>
      </c>
      <c r="E74" s="216">
        <v>3.8886358735100002</v>
      </c>
      <c r="F74" s="216">
        <v>3.3477582585399999</v>
      </c>
      <c r="G74" s="216">
        <v>3.4989471962000001</v>
      </c>
      <c r="H74" s="216">
        <v>1.54611355683</v>
      </c>
      <c r="I74" s="216">
        <v>0.10400683932</v>
      </c>
      <c r="J74" s="216">
        <v>9.2734227978299995</v>
      </c>
      <c r="K74" s="217">
        <f t="shared" si="2"/>
        <v>0.16908609216829143</v>
      </c>
      <c r="L74" s="216">
        <v>9.1597494158699995</v>
      </c>
      <c r="M74" s="216">
        <v>1.6297114159899999</v>
      </c>
      <c r="N74" s="216">
        <v>4.3897442654300001</v>
      </c>
      <c r="O74" s="216">
        <v>2.05190763908</v>
      </c>
      <c r="P74" s="216">
        <v>1.7814375551699999</v>
      </c>
      <c r="Q74" s="216">
        <v>0.78262229233000002</v>
      </c>
      <c r="R74" s="216">
        <v>1.03459378732</v>
      </c>
      <c r="S74" s="216">
        <v>1.5884033683200001</v>
      </c>
      <c r="T74" s="216">
        <v>1.88881574409</v>
      </c>
      <c r="U74" s="216">
        <v>3.06759002055</v>
      </c>
      <c r="V74" s="216">
        <v>2.38236175708</v>
      </c>
      <c r="W74" s="216">
        <v>9.2921951660000002E-2</v>
      </c>
      <c r="X74" s="216">
        <v>0.30819513974000001</v>
      </c>
      <c r="Y74" s="216">
        <v>3.02744648476</v>
      </c>
      <c r="Z74" s="215">
        <v>0</v>
      </c>
      <c r="AA74" s="165"/>
      <c r="AB74" s="165"/>
      <c r="AC74" s="165"/>
    </row>
    <row r="75" spans="1:29">
      <c r="A75" s="220" t="s">
        <v>30</v>
      </c>
      <c r="B75" s="220">
        <v>2016</v>
      </c>
      <c r="C75" s="218" t="s">
        <v>372</v>
      </c>
      <c r="D75" s="223">
        <v>57.36352230712</v>
      </c>
      <c r="E75" s="216">
        <v>3.9493355608099998</v>
      </c>
      <c r="F75" s="216">
        <v>3.9115544780699998</v>
      </c>
      <c r="G75" s="216">
        <v>4.54674884844</v>
      </c>
      <c r="H75" s="216">
        <v>1.46736221433</v>
      </c>
      <c r="I75" s="216">
        <v>0.17884067672000001</v>
      </c>
      <c r="J75" s="216">
        <v>11.012775799390001</v>
      </c>
      <c r="K75" s="217">
        <f t="shared" si="2"/>
        <v>0.19198221023507631</v>
      </c>
      <c r="L75" s="216">
        <v>10.43564828377</v>
      </c>
      <c r="M75" s="216">
        <v>1.45889843768</v>
      </c>
      <c r="N75" s="216">
        <v>4.3318658347800003</v>
      </c>
      <c r="O75" s="216">
        <v>1.4573852618900001</v>
      </c>
      <c r="P75" s="216">
        <v>0.38365229110999999</v>
      </c>
      <c r="Q75" s="216">
        <v>1.58327922186</v>
      </c>
      <c r="R75" s="216">
        <v>1.3514228770800001</v>
      </c>
      <c r="S75" s="216">
        <v>1.7164903714599999</v>
      </c>
      <c r="T75" s="216">
        <v>2.3844816129200002</v>
      </c>
      <c r="U75" s="216">
        <v>2.5599808263799999</v>
      </c>
      <c r="V75" s="216">
        <v>1.41558867784</v>
      </c>
      <c r="W75" s="216">
        <v>0.27649007598999997</v>
      </c>
      <c r="X75" s="216">
        <v>0.43692072477999999</v>
      </c>
      <c r="Y75" s="216">
        <v>2.50480023182</v>
      </c>
      <c r="Z75" s="215">
        <v>0</v>
      </c>
    </row>
    <row r="76" spans="1:29">
      <c r="A76" s="220" t="s">
        <v>30</v>
      </c>
      <c r="B76" s="220">
        <v>2016</v>
      </c>
      <c r="C76" s="218" t="s">
        <v>366</v>
      </c>
      <c r="D76" s="223">
        <v>62.34498036438</v>
      </c>
      <c r="E76" s="216">
        <v>4.6564259538500004</v>
      </c>
      <c r="F76" s="216">
        <v>4.8785062234299996</v>
      </c>
      <c r="G76" s="216">
        <v>5.3052840847000002</v>
      </c>
      <c r="H76" s="216">
        <v>1.55764618662</v>
      </c>
      <c r="I76" s="216">
        <v>9.7603403369999994E-2</v>
      </c>
      <c r="J76" s="216">
        <v>7.5572385644700004</v>
      </c>
      <c r="K76" s="217">
        <f t="shared" si="2"/>
        <v>0.12121647196456142</v>
      </c>
      <c r="L76" s="216">
        <v>11.24551618578</v>
      </c>
      <c r="M76" s="216">
        <v>2.7348581115999999</v>
      </c>
      <c r="N76" s="216">
        <v>4.32195667449</v>
      </c>
      <c r="O76" s="216">
        <v>2.5143310498</v>
      </c>
      <c r="P76" s="216">
        <v>0.91633105135000004</v>
      </c>
      <c r="Q76" s="216">
        <v>1.3984960178000001</v>
      </c>
      <c r="R76" s="216">
        <v>1.5635737133700001</v>
      </c>
      <c r="S76" s="216">
        <v>2.1134887559300002</v>
      </c>
      <c r="T76" s="216">
        <v>2.7805582097300001</v>
      </c>
      <c r="U76" s="216">
        <v>2.29496089519</v>
      </c>
      <c r="V76" s="216">
        <v>1.58891088294</v>
      </c>
      <c r="W76" s="216">
        <v>0.43516971718000003</v>
      </c>
      <c r="X76" s="216">
        <v>1.7521840181699999</v>
      </c>
      <c r="Y76" s="216">
        <v>2.6319406646100001</v>
      </c>
      <c r="Z76" s="215">
        <v>0</v>
      </c>
    </row>
    <row r="77" spans="1:29">
      <c r="A77" s="220" t="s">
        <v>30</v>
      </c>
      <c r="B77" s="220">
        <v>2016</v>
      </c>
      <c r="C77" s="218" t="s">
        <v>373</v>
      </c>
      <c r="D77" s="223">
        <v>58.315525784930003</v>
      </c>
      <c r="E77" s="216">
        <v>3.5353761815999998</v>
      </c>
      <c r="F77" s="216">
        <v>4.4572542047099999</v>
      </c>
      <c r="G77" s="216">
        <v>5.7549578696900001</v>
      </c>
      <c r="H77" s="216">
        <v>0.42573907987999998</v>
      </c>
      <c r="I77" s="216">
        <v>0.18091225630999999</v>
      </c>
      <c r="J77" s="216">
        <v>6.7743588908800003</v>
      </c>
      <c r="K77" s="217">
        <f t="shared" si="2"/>
        <v>0.11616732936378053</v>
      </c>
      <c r="L77" s="216">
        <v>10.37738075138</v>
      </c>
      <c r="M77" s="216">
        <v>2.56486663477</v>
      </c>
      <c r="N77" s="216">
        <v>4.2437615588600002</v>
      </c>
      <c r="O77" s="216">
        <v>2.4258810725800002</v>
      </c>
      <c r="P77" s="216">
        <v>1.54371176089</v>
      </c>
      <c r="Q77" s="216">
        <v>1.2619164007100001</v>
      </c>
      <c r="R77" s="216">
        <v>1.1691765321200001</v>
      </c>
      <c r="S77" s="216">
        <v>2.7560226245199999</v>
      </c>
      <c r="T77" s="216">
        <v>2.0887953162300001</v>
      </c>
      <c r="U77" s="216">
        <v>1.8800379373</v>
      </c>
      <c r="V77" s="216">
        <v>2.0194512866599998</v>
      </c>
      <c r="W77" s="216">
        <v>0.59915968143999998</v>
      </c>
      <c r="X77" s="216">
        <v>1.5682587022600001</v>
      </c>
      <c r="Y77" s="216">
        <v>2.6885070421399999</v>
      </c>
      <c r="Z77" s="215">
        <v>0</v>
      </c>
    </row>
    <row r="78" spans="1:29">
      <c r="A78" s="220" t="s">
        <v>30</v>
      </c>
      <c r="B78" s="220">
        <v>2016</v>
      </c>
      <c r="C78" s="218" t="s">
        <v>371</v>
      </c>
      <c r="D78" s="223">
        <v>56.722309160130003</v>
      </c>
      <c r="E78" s="216">
        <v>3.62337729922</v>
      </c>
      <c r="F78" s="216">
        <v>3.05910008617</v>
      </c>
      <c r="G78" s="216">
        <v>5.7060886221400002</v>
      </c>
      <c r="H78" s="216">
        <v>0.65744213373000004</v>
      </c>
      <c r="I78" s="216">
        <v>0.14121595964</v>
      </c>
      <c r="J78" s="216">
        <v>7.0089680525700002</v>
      </c>
      <c r="K78" s="217">
        <f t="shared" si="2"/>
        <v>0.12356633847157601</v>
      </c>
      <c r="L78" s="216">
        <v>9.2179410337800007</v>
      </c>
      <c r="M78" s="216">
        <v>3.7287030295300001</v>
      </c>
      <c r="N78" s="216">
        <v>4.4667643942100002</v>
      </c>
      <c r="O78" s="216">
        <v>2.61368338082</v>
      </c>
      <c r="P78" s="216">
        <v>1.7916627840099999</v>
      </c>
      <c r="Q78" s="216">
        <v>0.81328397322000001</v>
      </c>
      <c r="R78" s="216">
        <v>0.82641751011999998</v>
      </c>
      <c r="S78" s="216">
        <v>1.4936841536600001</v>
      </c>
      <c r="T78" s="216">
        <v>1.6455168144600001</v>
      </c>
      <c r="U78" s="216">
        <v>2.2589987708699999</v>
      </c>
      <c r="V78" s="216">
        <v>1.75602998644</v>
      </c>
      <c r="W78" s="216">
        <v>0.63992908578999996</v>
      </c>
      <c r="X78" s="216">
        <v>2.1615185481500001</v>
      </c>
      <c r="Y78" s="216">
        <v>3.1119835415999999</v>
      </c>
      <c r="Z78" s="215">
        <v>0</v>
      </c>
    </row>
    <row r="79" spans="1:29">
      <c r="A79" s="220" t="s">
        <v>30</v>
      </c>
      <c r="B79" s="220">
        <v>2016</v>
      </c>
      <c r="C79" s="218" t="s">
        <v>370</v>
      </c>
      <c r="D79" s="223">
        <v>54.914593554440003</v>
      </c>
      <c r="E79" s="216">
        <v>3.5825139405400002</v>
      </c>
      <c r="F79" s="216">
        <v>3.07658095744</v>
      </c>
      <c r="G79" s="216">
        <v>4.5356093398799997</v>
      </c>
      <c r="H79" s="216">
        <v>0.52346891658000005</v>
      </c>
      <c r="I79" s="216">
        <v>0.11797938245</v>
      </c>
      <c r="J79" s="216">
        <v>8.6138152905900007</v>
      </c>
      <c r="K79" s="217">
        <f t="shared" si="2"/>
        <v>0.15685840016371294</v>
      </c>
      <c r="L79" s="216">
        <v>9.3921387121700004</v>
      </c>
      <c r="M79" s="216">
        <v>2.3848962212</v>
      </c>
      <c r="N79" s="216">
        <v>5.1525878902100004</v>
      </c>
      <c r="O79" s="216">
        <v>1.2975432653500001</v>
      </c>
      <c r="P79" s="216">
        <v>1.8858162349200001</v>
      </c>
      <c r="Q79" s="216">
        <v>0.50859145628000002</v>
      </c>
      <c r="R79" s="216">
        <v>0.40664931466999998</v>
      </c>
      <c r="S79" s="216">
        <v>1.6551136471100001</v>
      </c>
      <c r="T79" s="216">
        <v>1.5346181810199999</v>
      </c>
      <c r="U79" s="216">
        <v>2.1836848259099999</v>
      </c>
      <c r="V79" s="216">
        <v>3.3053761230699998</v>
      </c>
      <c r="W79" s="216">
        <v>0.83341332201999996</v>
      </c>
      <c r="X79" s="216">
        <v>1.45574929544</v>
      </c>
      <c r="Y79" s="216">
        <v>2.46844723759</v>
      </c>
      <c r="Z79" s="215">
        <v>0</v>
      </c>
    </row>
    <row r="80" spans="1:29">
      <c r="A80" s="220" t="s">
        <v>30</v>
      </c>
      <c r="B80" s="220">
        <v>2016</v>
      </c>
      <c r="C80" s="218" t="s">
        <v>367</v>
      </c>
      <c r="D80" s="223">
        <v>55.181846503140001</v>
      </c>
      <c r="E80" s="216">
        <v>3.7173695787900001</v>
      </c>
      <c r="F80" s="216">
        <v>3.3296055463399998</v>
      </c>
      <c r="G80" s="216">
        <v>4.0204564145099999</v>
      </c>
      <c r="H80" s="216">
        <v>0.38247526632000001</v>
      </c>
      <c r="I80" s="216">
        <v>3.3594548010000003E-2</v>
      </c>
      <c r="J80" s="216">
        <v>7.9051253425399999</v>
      </c>
      <c r="K80" s="217">
        <f t="shared" si="2"/>
        <v>0.14325590467673416</v>
      </c>
      <c r="L80" s="216">
        <v>9.0589688498399994</v>
      </c>
      <c r="M80" s="216">
        <v>1.9914818350400001</v>
      </c>
      <c r="N80" s="216">
        <v>6.1089975405399999</v>
      </c>
      <c r="O80" s="216">
        <v>1.9291094686300001</v>
      </c>
      <c r="P80" s="216">
        <v>2.0089823607600001</v>
      </c>
      <c r="Q80" s="216">
        <v>1.05975155688</v>
      </c>
      <c r="R80" s="216">
        <v>0.21549571501000001</v>
      </c>
      <c r="S80" s="216">
        <v>1.3039018366999999</v>
      </c>
      <c r="T80" s="216">
        <v>1.5620677359399999</v>
      </c>
      <c r="U80" s="216">
        <v>2.4903560194400001</v>
      </c>
      <c r="V80" s="216">
        <v>3.1567453948500002</v>
      </c>
      <c r="W80" s="216">
        <v>0.61728995632999994</v>
      </c>
      <c r="X80" s="216">
        <v>1.52703932166</v>
      </c>
      <c r="Y80" s="216">
        <v>2.76303221501</v>
      </c>
      <c r="Z80" s="215">
        <v>0</v>
      </c>
    </row>
    <row r="81" spans="1:26">
      <c r="A81" s="220" t="s">
        <v>30</v>
      </c>
      <c r="B81" s="220">
        <v>2016</v>
      </c>
      <c r="C81" s="218" t="s">
        <v>376</v>
      </c>
      <c r="D81" s="223">
        <v>56.416997252510001</v>
      </c>
      <c r="E81" s="216">
        <v>3.1651644786299999</v>
      </c>
      <c r="F81" s="216">
        <v>3.7905116044799998</v>
      </c>
      <c r="G81" s="216">
        <v>3.34216999119</v>
      </c>
      <c r="H81" s="216">
        <v>0.18414476799000001</v>
      </c>
      <c r="I81" s="216">
        <v>0</v>
      </c>
      <c r="J81" s="216">
        <v>6.7152551870800004</v>
      </c>
      <c r="K81" s="217">
        <f t="shared" si="2"/>
        <v>0.11902893656363886</v>
      </c>
      <c r="L81" s="216">
        <v>7.6674847135200004</v>
      </c>
      <c r="M81" s="216">
        <v>2.51752428598</v>
      </c>
      <c r="N81" s="216">
        <v>6.4672705486700002</v>
      </c>
      <c r="O81" s="216">
        <v>2.9275573942099999</v>
      </c>
      <c r="P81" s="216">
        <v>3.7856654891899999</v>
      </c>
      <c r="Q81" s="216">
        <v>0.82580160184999996</v>
      </c>
      <c r="R81" s="216">
        <v>0.29018310738999997</v>
      </c>
      <c r="S81" s="216">
        <v>2.5013316644099999</v>
      </c>
      <c r="T81" s="216">
        <v>1.3794263717599999</v>
      </c>
      <c r="U81" s="216">
        <v>1.9816666326200001</v>
      </c>
      <c r="V81" s="216">
        <v>5.1733417068799996</v>
      </c>
      <c r="W81" s="216">
        <v>0.86458176078000004</v>
      </c>
      <c r="X81" s="216">
        <v>0.83624013268999997</v>
      </c>
      <c r="Y81" s="216">
        <v>2.0016758131899999</v>
      </c>
      <c r="Z81" s="215">
        <v>0</v>
      </c>
    </row>
    <row r="82" spans="1:26">
      <c r="A82" s="220" t="s">
        <v>30</v>
      </c>
      <c r="B82" s="220">
        <v>2016</v>
      </c>
      <c r="C82" s="218" t="s">
        <v>375</v>
      </c>
      <c r="D82" s="223">
        <v>53.33891048169</v>
      </c>
      <c r="E82" s="216">
        <v>3.6943443467499999</v>
      </c>
      <c r="F82" s="216">
        <v>3.7804942772399999</v>
      </c>
      <c r="G82" s="216">
        <v>4.2639288866099996</v>
      </c>
      <c r="H82" s="216">
        <v>0.12774746369000001</v>
      </c>
      <c r="I82" s="216">
        <v>0.89420315560999997</v>
      </c>
      <c r="J82" s="216">
        <v>5.3090900349399996</v>
      </c>
      <c r="K82" s="217">
        <f t="shared" si="2"/>
        <v>9.9535029624620588E-2</v>
      </c>
      <c r="L82" s="216">
        <v>7.5545612068199999</v>
      </c>
      <c r="M82" s="216">
        <v>2.8345174132199999</v>
      </c>
      <c r="N82" s="216">
        <v>5.4115968604300004</v>
      </c>
      <c r="O82" s="216">
        <v>2.5684288399300002</v>
      </c>
      <c r="P82" s="216">
        <v>3.22778488888</v>
      </c>
      <c r="Q82" s="216">
        <v>0.71374144449999999</v>
      </c>
      <c r="R82" s="216">
        <v>0.99538119030000005</v>
      </c>
      <c r="S82" s="216">
        <v>2.82104060133</v>
      </c>
      <c r="T82" s="216">
        <v>0.98401003519999997</v>
      </c>
      <c r="U82" s="216">
        <v>1.8968594032799999</v>
      </c>
      <c r="V82" s="216">
        <v>3.5596007317899998</v>
      </c>
      <c r="W82" s="216">
        <v>0.76876310055999997</v>
      </c>
      <c r="X82" s="216">
        <v>0.5676607105</v>
      </c>
      <c r="Y82" s="216">
        <v>1.36515589011</v>
      </c>
      <c r="Z82" s="215">
        <v>0</v>
      </c>
    </row>
    <row r="83" spans="1:26" ht="13.5" thickBot="1">
      <c r="A83" s="220" t="s">
        <v>30</v>
      </c>
      <c r="B83" s="220">
        <v>2016</v>
      </c>
      <c r="C83" s="213" t="s">
        <v>374</v>
      </c>
      <c r="D83" s="222">
        <v>53.509465794390003</v>
      </c>
      <c r="E83" s="211">
        <v>3.1180107379100002</v>
      </c>
      <c r="F83" s="211">
        <v>3.5874016112499998</v>
      </c>
      <c r="G83" s="211">
        <v>4.1021743381000002</v>
      </c>
      <c r="H83" s="211">
        <v>0.28419831143000002</v>
      </c>
      <c r="I83" s="211">
        <v>0.89935757163999996</v>
      </c>
      <c r="J83" s="211">
        <v>8.1397211592299996</v>
      </c>
      <c r="K83" s="212">
        <f t="shared" si="2"/>
        <v>0.15211740648854277</v>
      </c>
      <c r="L83" s="211">
        <v>6.5785984315399997</v>
      </c>
      <c r="M83" s="211">
        <v>3.8027687867800002</v>
      </c>
      <c r="N83" s="211">
        <v>3.90093647057</v>
      </c>
      <c r="O83" s="211">
        <v>2.7328445539800001</v>
      </c>
      <c r="P83" s="211">
        <v>2.23065250393</v>
      </c>
      <c r="Q83" s="211">
        <v>0.23778629034000001</v>
      </c>
      <c r="R83" s="211">
        <v>1.06400157781</v>
      </c>
      <c r="S83" s="211">
        <v>2.4698871388399999</v>
      </c>
      <c r="T83" s="211">
        <v>2.12168183493</v>
      </c>
      <c r="U83" s="211">
        <v>1.7990652786900001</v>
      </c>
      <c r="V83" s="211">
        <v>3.3400901333599999</v>
      </c>
      <c r="W83" s="211">
        <v>1.0977279576600001</v>
      </c>
      <c r="X83" s="211">
        <v>0.56637949952</v>
      </c>
      <c r="Y83" s="211">
        <v>1.43618160688</v>
      </c>
      <c r="Z83" s="210">
        <v>0</v>
      </c>
    </row>
    <row r="84" spans="1:26">
      <c r="A84" s="219" t="s">
        <v>30</v>
      </c>
      <c r="B84" s="219">
        <v>2017</v>
      </c>
      <c r="C84" s="218" t="s">
        <v>377</v>
      </c>
      <c r="D84" s="223">
        <v>57.778867367890001</v>
      </c>
      <c r="E84" s="216">
        <v>3.3298412468900001</v>
      </c>
      <c r="F84" s="216">
        <v>4.17329465196</v>
      </c>
      <c r="G84" s="216">
        <v>5.2843109907699999</v>
      </c>
      <c r="H84" s="216">
        <v>0.32638091808000003</v>
      </c>
      <c r="I84" s="216">
        <v>0.97607138755</v>
      </c>
      <c r="J84" s="216">
        <v>10.42914784011</v>
      </c>
      <c r="K84" s="217">
        <f t="shared" si="2"/>
        <v>0.18050107790631231</v>
      </c>
      <c r="L84" s="216">
        <v>9.20638941154</v>
      </c>
      <c r="M84" s="216">
        <v>2.7514859335400002</v>
      </c>
      <c r="N84" s="216">
        <v>2.7473212520399999</v>
      </c>
      <c r="O84" s="216">
        <v>2.3169081058600001</v>
      </c>
      <c r="P84" s="216">
        <v>2.0860430002500001</v>
      </c>
      <c r="Q84" s="216">
        <v>0.55107559273999995</v>
      </c>
      <c r="R84" s="216">
        <v>1.39380987079</v>
      </c>
      <c r="S84" s="216">
        <v>2.3358155864599999</v>
      </c>
      <c r="T84" s="216">
        <v>3.0494623186699998</v>
      </c>
      <c r="U84" s="216">
        <v>2.7732476566700002</v>
      </c>
      <c r="V84" s="216">
        <v>1.19458118151</v>
      </c>
      <c r="W84" s="216">
        <v>0.60250935089000002</v>
      </c>
      <c r="X84" s="216">
        <v>0.80702942474999995</v>
      </c>
      <c r="Y84" s="216">
        <v>1.4441416468199999</v>
      </c>
      <c r="Z84" s="215">
        <v>0</v>
      </c>
    </row>
    <row r="85" spans="1:26" ht="13.5" thickBot="1">
      <c r="A85" s="214" t="s">
        <v>30</v>
      </c>
      <c r="B85" s="214">
        <v>2017</v>
      </c>
      <c r="C85" s="213" t="s">
        <v>368</v>
      </c>
      <c r="D85" s="222">
        <v>59.443911606930001</v>
      </c>
      <c r="E85" s="211">
        <v>3.8065062008299999</v>
      </c>
      <c r="F85" s="211">
        <v>2.9389583456700001</v>
      </c>
      <c r="G85" s="211">
        <v>5.4589222294399997</v>
      </c>
      <c r="H85" s="211">
        <v>0.42666461003</v>
      </c>
      <c r="I85" s="211">
        <v>7.6055133809999995E-2</v>
      </c>
      <c r="J85" s="211">
        <v>9.8420833277599993</v>
      </c>
      <c r="K85" s="212">
        <f t="shared" si="2"/>
        <v>0.16556924101563672</v>
      </c>
      <c r="L85" s="211">
        <v>10.3200751118</v>
      </c>
      <c r="M85" s="211">
        <v>3.2935038756199999</v>
      </c>
      <c r="N85" s="211">
        <v>2.7428831198100001</v>
      </c>
      <c r="O85" s="211">
        <v>2.3703945100700001</v>
      </c>
      <c r="P85" s="211">
        <v>1.95841282313</v>
      </c>
      <c r="Q85" s="211">
        <v>1.0117825494099999</v>
      </c>
      <c r="R85" s="211">
        <v>0.88536314478</v>
      </c>
      <c r="S85" s="211">
        <v>2.0794509336</v>
      </c>
      <c r="T85" s="211">
        <v>2.53319362464</v>
      </c>
      <c r="U85" s="211">
        <v>3.9099684051599999</v>
      </c>
      <c r="V85" s="211">
        <v>1.8261907854899999</v>
      </c>
      <c r="W85" s="211">
        <v>0.68103127127999996</v>
      </c>
      <c r="X85" s="211">
        <v>0.45108881591</v>
      </c>
      <c r="Y85" s="211">
        <v>2.83138278869</v>
      </c>
      <c r="Z85" s="210">
        <v>0</v>
      </c>
    </row>
    <row r="86" spans="1:26">
      <c r="A86" s="221" t="s">
        <v>32</v>
      </c>
      <c r="B86" s="221">
        <v>2016</v>
      </c>
      <c r="C86" s="218" t="s">
        <v>368</v>
      </c>
      <c r="D86" s="223">
        <v>20.075641881500001</v>
      </c>
      <c r="E86" s="216">
        <v>3.5103778869400002</v>
      </c>
      <c r="F86" s="216">
        <v>2.0711496915400001</v>
      </c>
      <c r="G86" s="216">
        <v>1.5617650355599999</v>
      </c>
      <c r="H86" s="216">
        <v>0.43278904751000002</v>
      </c>
      <c r="I86" s="216">
        <v>0.11477304417</v>
      </c>
      <c r="J86" s="216">
        <v>2.1840235517700002</v>
      </c>
      <c r="K86" s="217">
        <f t="shared" si="2"/>
        <v>0.10878972461561043</v>
      </c>
      <c r="L86" s="216">
        <v>3.5239880165200002</v>
      </c>
      <c r="M86" s="216">
        <v>0.86575468037000003</v>
      </c>
      <c r="N86" s="216">
        <v>1.08803644243</v>
      </c>
      <c r="O86" s="216">
        <v>0.67132158635000005</v>
      </c>
      <c r="P86" s="216">
        <v>0.77649543844000002</v>
      </c>
      <c r="Q86" s="216">
        <v>0</v>
      </c>
      <c r="R86" s="216">
        <v>0.14654329236999999</v>
      </c>
      <c r="S86" s="216">
        <v>0.1586396169</v>
      </c>
      <c r="T86" s="216">
        <v>0</v>
      </c>
      <c r="U86" s="216">
        <v>1.0503013973599999</v>
      </c>
      <c r="V86" s="216">
        <v>0.82582636512999996</v>
      </c>
      <c r="W86" s="216">
        <v>0</v>
      </c>
      <c r="X86" s="216">
        <v>4.4388620259999997E-2</v>
      </c>
      <c r="Y86" s="216">
        <v>1.04946816788</v>
      </c>
      <c r="Z86" s="215">
        <v>0</v>
      </c>
    </row>
    <row r="87" spans="1:26">
      <c r="A87" s="220" t="s">
        <v>32</v>
      </c>
      <c r="B87" s="220">
        <v>2016</v>
      </c>
      <c r="C87" s="218" t="s">
        <v>369</v>
      </c>
      <c r="D87" s="223">
        <v>21.457120103200001</v>
      </c>
      <c r="E87" s="216">
        <v>2.4226101955699999</v>
      </c>
      <c r="F87" s="216">
        <v>1.48903621163</v>
      </c>
      <c r="G87" s="216">
        <v>1.9012516590999999</v>
      </c>
      <c r="H87" s="216">
        <v>0.43359183386</v>
      </c>
      <c r="I87" s="216">
        <v>0</v>
      </c>
      <c r="J87" s="216">
        <v>3.0895957335599999</v>
      </c>
      <c r="K87" s="217">
        <f t="shared" si="2"/>
        <v>0.14398930139274535</v>
      </c>
      <c r="L87" s="216">
        <v>5.0378289089399999</v>
      </c>
      <c r="M87" s="216">
        <v>0.44007190955999997</v>
      </c>
      <c r="N87" s="216">
        <v>1.2187569490900001</v>
      </c>
      <c r="O87" s="216">
        <v>0.63002475130000002</v>
      </c>
      <c r="P87" s="216">
        <v>1.23023759023</v>
      </c>
      <c r="Q87" s="216">
        <v>0</v>
      </c>
      <c r="R87" s="216">
        <v>0</v>
      </c>
      <c r="S87" s="216">
        <v>0.16208683782</v>
      </c>
      <c r="T87" s="216">
        <v>0.26564734048999999</v>
      </c>
      <c r="U87" s="216">
        <v>1.5708157346</v>
      </c>
      <c r="V87" s="216">
        <v>0.65678037876999995</v>
      </c>
      <c r="W87" s="216">
        <v>0</v>
      </c>
      <c r="X87" s="216">
        <v>0</v>
      </c>
      <c r="Y87" s="216">
        <v>0.90878406867999995</v>
      </c>
      <c r="Z87" s="215">
        <v>0</v>
      </c>
    </row>
    <row r="88" spans="1:26">
      <c r="A88" s="220" t="s">
        <v>32</v>
      </c>
      <c r="B88" s="220">
        <v>2016</v>
      </c>
      <c r="C88" s="218" t="s">
        <v>372</v>
      </c>
      <c r="D88" s="223">
        <v>25.397733976209999</v>
      </c>
      <c r="E88" s="216">
        <v>4.7974062998699996</v>
      </c>
      <c r="F88" s="216">
        <v>1.17170475293</v>
      </c>
      <c r="G88" s="216">
        <v>2.2387635882499999</v>
      </c>
      <c r="H88" s="216">
        <v>0.46419116423000001</v>
      </c>
      <c r="I88" s="216">
        <v>0</v>
      </c>
      <c r="J88" s="216">
        <v>2.9192257382500002</v>
      </c>
      <c r="K88" s="217">
        <f t="shared" si="2"/>
        <v>0.11494040141472592</v>
      </c>
      <c r="L88" s="216">
        <v>5.9397784205699997</v>
      </c>
      <c r="M88" s="216">
        <v>0.51622743200999999</v>
      </c>
      <c r="N88" s="216">
        <v>2.16993556205</v>
      </c>
      <c r="O88" s="216">
        <v>0.63307944374000003</v>
      </c>
      <c r="P88" s="216">
        <v>1.2384354182099999</v>
      </c>
      <c r="Q88" s="216">
        <v>0</v>
      </c>
      <c r="R88" s="216">
        <v>0</v>
      </c>
      <c r="S88" s="216">
        <v>0.16310586666999999</v>
      </c>
      <c r="T88" s="216">
        <v>0.55665433440000001</v>
      </c>
      <c r="U88" s="216">
        <v>1.3903427075599999</v>
      </c>
      <c r="V88" s="216">
        <v>0.18655879405</v>
      </c>
      <c r="W88" s="216">
        <v>0</v>
      </c>
      <c r="X88" s="216">
        <v>0</v>
      </c>
      <c r="Y88" s="216">
        <v>1.01232445342</v>
      </c>
      <c r="Z88" s="215">
        <v>0</v>
      </c>
    </row>
    <row r="89" spans="1:26">
      <c r="A89" s="220" t="s">
        <v>32</v>
      </c>
      <c r="B89" s="220">
        <v>2016</v>
      </c>
      <c r="C89" s="218" t="s">
        <v>366</v>
      </c>
      <c r="D89" s="223">
        <v>29.49997733567</v>
      </c>
      <c r="E89" s="216">
        <v>7.3623477606199996</v>
      </c>
      <c r="F89" s="216">
        <v>0.90770048054999997</v>
      </c>
      <c r="G89" s="216">
        <v>2.8399452578000002</v>
      </c>
      <c r="H89" s="216">
        <v>2.965367683E-2</v>
      </c>
      <c r="I89" s="216">
        <v>0</v>
      </c>
      <c r="J89" s="216">
        <v>3.6104064025699998</v>
      </c>
      <c r="K89" s="217">
        <f t="shared" si="2"/>
        <v>0.12238675174182131</v>
      </c>
      <c r="L89" s="216">
        <v>5.7827668671900003</v>
      </c>
      <c r="M89" s="216">
        <v>0.67340767091999998</v>
      </c>
      <c r="N89" s="216">
        <v>1.8989223257100001</v>
      </c>
      <c r="O89" s="216">
        <v>0.65019714386000005</v>
      </c>
      <c r="P89" s="216">
        <v>1.25543683223</v>
      </c>
      <c r="Q89" s="216">
        <v>0</v>
      </c>
      <c r="R89" s="216">
        <v>0.12523598213000001</v>
      </c>
      <c r="S89" s="216">
        <v>0</v>
      </c>
      <c r="T89" s="216">
        <v>0.91738799846999997</v>
      </c>
      <c r="U89" s="216">
        <v>1.97359186084</v>
      </c>
      <c r="V89" s="216">
        <v>0.63380230252000003</v>
      </c>
      <c r="W89" s="216">
        <v>0</v>
      </c>
      <c r="X89" s="216">
        <v>0</v>
      </c>
      <c r="Y89" s="216">
        <v>0.83917477343000002</v>
      </c>
      <c r="Z89" s="215">
        <v>0</v>
      </c>
    </row>
    <row r="90" spans="1:26">
      <c r="A90" s="220" t="s">
        <v>32</v>
      </c>
      <c r="B90" s="220">
        <v>2016</v>
      </c>
      <c r="C90" s="218" t="s">
        <v>373</v>
      </c>
      <c r="D90" s="223">
        <v>28.89091391509</v>
      </c>
      <c r="E90" s="216">
        <v>7.7474679219600002</v>
      </c>
      <c r="F90" s="216">
        <v>1.9180168119800001</v>
      </c>
      <c r="G90" s="216">
        <v>2.44914957134</v>
      </c>
      <c r="H90" s="216">
        <v>2.968567297E-2</v>
      </c>
      <c r="I90" s="216">
        <v>0</v>
      </c>
      <c r="J90" s="216">
        <v>3.7322383135999999</v>
      </c>
      <c r="K90" s="217">
        <f t="shared" si="2"/>
        <v>0.12918380929620285</v>
      </c>
      <c r="L90" s="216">
        <v>4.8916103021500001</v>
      </c>
      <c r="M90" s="216">
        <v>0.48161540916000001</v>
      </c>
      <c r="N90" s="216">
        <v>2.4905521563100002</v>
      </c>
      <c r="O90" s="216">
        <v>0</v>
      </c>
      <c r="P90" s="216">
        <v>1.2397346870699999</v>
      </c>
      <c r="Q90" s="216">
        <v>0</v>
      </c>
      <c r="R90" s="216">
        <v>0.12472783249</v>
      </c>
      <c r="S90" s="216">
        <v>0</v>
      </c>
      <c r="T90" s="216">
        <v>0.65132621828000004</v>
      </c>
      <c r="U90" s="216">
        <v>1.50586776348</v>
      </c>
      <c r="V90" s="216">
        <v>0.70071835180999997</v>
      </c>
      <c r="W90" s="216">
        <v>0</v>
      </c>
      <c r="X90" s="216">
        <v>0</v>
      </c>
      <c r="Y90" s="216">
        <v>0.92820290249000004</v>
      </c>
      <c r="Z90" s="215">
        <v>0</v>
      </c>
    </row>
    <row r="91" spans="1:26">
      <c r="A91" s="220" t="s">
        <v>32</v>
      </c>
      <c r="B91" s="220">
        <v>2016</v>
      </c>
      <c r="C91" s="218" t="s">
        <v>371</v>
      </c>
      <c r="D91" s="223">
        <v>27.99572503085</v>
      </c>
      <c r="E91" s="216">
        <v>6.7179856880199997</v>
      </c>
      <c r="F91" s="216">
        <v>2.3330669851799999</v>
      </c>
      <c r="G91" s="216">
        <v>2.4085204821900001</v>
      </c>
      <c r="H91" s="216">
        <v>7.4207069259999994E-2</v>
      </c>
      <c r="I91" s="216">
        <v>0</v>
      </c>
      <c r="J91" s="216">
        <v>2.9163738349099999</v>
      </c>
      <c r="K91" s="217">
        <f t="shared" si="2"/>
        <v>0.10417211312428201</v>
      </c>
      <c r="L91" s="216">
        <v>5.2908716090599999</v>
      </c>
      <c r="M91" s="216">
        <v>0.80449754401999996</v>
      </c>
      <c r="N91" s="216">
        <v>2.0144113300700002</v>
      </c>
      <c r="O91" s="216">
        <v>0</v>
      </c>
      <c r="P91" s="216">
        <v>0.79704815777000004</v>
      </c>
      <c r="Q91" s="216">
        <v>0</v>
      </c>
      <c r="R91" s="216">
        <v>0.12801325593999999</v>
      </c>
      <c r="S91" s="216">
        <v>0</v>
      </c>
      <c r="T91" s="216">
        <v>1.00935267346</v>
      </c>
      <c r="U91" s="216">
        <v>1.75040044302</v>
      </c>
      <c r="V91" s="216">
        <v>0.95550158470000002</v>
      </c>
      <c r="W91" s="216">
        <v>0</v>
      </c>
      <c r="X91" s="216">
        <v>0.12641335304000001</v>
      </c>
      <c r="Y91" s="216">
        <v>0.66906102021000002</v>
      </c>
      <c r="Z91" s="215">
        <v>0</v>
      </c>
    </row>
    <row r="92" spans="1:26">
      <c r="A92" s="220" t="s">
        <v>32</v>
      </c>
      <c r="B92" s="220">
        <v>2016</v>
      </c>
      <c r="C92" s="218" t="s">
        <v>370</v>
      </c>
      <c r="D92" s="223">
        <v>28.921010295159999</v>
      </c>
      <c r="E92" s="216">
        <v>6.9646925739199999</v>
      </c>
      <c r="F92" s="216">
        <v>2.9112119550500002</v>
      </c>
      <c r="G92" s="216">
        <v>2.3062822106700001</v>
      </c>
      <c r="H92" s="216">
        <v>7.2182745340000007E-2</v>
      </c>
      <c r="I92" s="216">
        <v>0</v>
      </c>
      <c r="J92" s="216">
        <v>2.8108622275999999</v>
      </c>
      <c r="K92" s="217">
        <f t="shared" si="2"/>
        <v>9.7191010926419977E-2</v>
      </c>
      <c r="L92" s="216">
        <v>4.9833400651700002</v>
      </c>
      <c r="M92" s="216">
        <v>1.53685265405</v>
      </c>
      <c r="N92" s="216">
        <v>2.8395335438</v>
      </c>
      <c r="O92" s="216">
        <v>3.8646642170000002E-2</v>
      </c>
      <c r="P92" s="216">
        <v>0.80496661252000001</v>
      </c>
      <c r="Q92" s="216">
        <v>0</v>
      </c>
      <c r="R92" s="216">
        <v>6.2917815890000006E-2</v>
      </c>
      <c r="S92" s="216">
        <v>0</v>
      </c>
      <c r="T92" s="216">
        <v>0.82250330128000004</v>
      </c>
      <c r="U92" s="216">
        <v>1.3863298071300001</v>
      </c>
      <c r="V92" s="216">
        <v>0.54151171324000003</v>
      </c>
      <c r="W92" s="216">
        <v>0</v>
      </c>
      <c r="X92" s="216">
        <v>0.1229648733</v>
      </c>
      <c r="Y92" s="216">
        <v>0.71621155403000003</v>
      </c>
      <c r="Z92" s="215">
        <v>0</v>
      </c>
    </row>
    <row r="93" spans="1:26">
      <c r="A93" s="220" t="s">
        <v>32</v>
      </c>
      <c r="B93" s="220">
        <v>2016</v>
      </c>
      <c r="C93" s="218" t="s">
        <v>367</v>
      </c>
      <c r="D93" s="223">
        <v>25.090602157509998</v>
      </c>
      <c r="E93" s="216">
        <v>6.5172409333000001</v>
      </c>
      <c r="F93" s="216">
        <v>2.0833209997300002</v>
      </c>
      <c r="G93" s="216">
        <v>2.74910750984</v>
      </c>
      <c r="H93" s="216">
        <v>7.3149123580000003E-2</v>
      </c>
      <c r="I93" s="216">
        <v>0</v>
      </c>
      <c r="J93" s="216">
        <v>1.92434889376</v>
      </c>
      <c r="K93" s="217">
        <f t="shared" si="2"/>
        <v>7.6696002817294412E-2</v>
      </c>
      <c r="L93" s="216">
        <v>4.1663863680200004</v>
      </c>
      <c r="M93" s="216">
        <v>1.55923931901</v>
      </c>
      <c r="N93" s="216">
        <v>1.6707089429299999</v>
      </c>
      <c r="O93" s="216">
        <v>0.19195630239</v>
      </c>
      <c r="P93" s="216">
        <v>7.7746245019999993E-2</v>
      </c>
      <c r="Q93" s="216">
        <v>0</v>
      </c>
      <c r="R93" s="216">
        <v>0.11438506614000001</v>
      </c>
      <c r="S93" s="216">
        <v>0</v>
      </c>
      <c r="T93" s="216">
        <v>0.98844407928</v>
      </c>
      <c r="U93" s="216">
        <v>0.84926053527000001</v>
      </c>
      <c r="V93" s="216">
        <v>0.50100495508999998</v>
      </c>
      <c r="W93" s="216">
        <v>0.43089976459000001</v>
      </c>
      <c r="X93" s="216">
        <v>0.12461111961</v>
      </c>
      <c r="Y93" s="216">
        <v>1.06879199995</v>
      </c>
      <c r="Z93" s="215">
        <v>0</v>
      </c>
    </row>
    <row r="94" spans="1:26">
      <c r="A94" s="220" t="s">
        <v>32</v>
      </c>
      <c r="B94" s="220">
        <v>2016</v>
      </c>
      <c r="C94" s="218" t="s">
        <v>376</v>
      </c>
      <c r="D94" s="223">
        <v>21.506301866289999</v>
      </c>
      <c r="E94" s="216">
        <v>5.9193892878799996</v>
      </c>
      <c r="F94" s="216">
        <v>1.8776228399799999</v>
      </c>
      <c r="G94" s="216">
        <v>2.1920309283899999</v>
      </c>
      <c r="H94" s="216">
        <v>0.2473336119</v>
      </c>
      <c r="I94" s="216">
        <v>0.14957575303000001</v>
      </c>
      <c r="J94" s="216">
        <v>2.4385157756</v>
      </c>
      <c r="K94" s="217">
        <f t="shared" si="2"/>
        <v>0.11338610379231427</v>
      </c>
      <c r="L94" s="216">
        <v>2.7762447074400001</v>
      </c>
      <c r="M94" s="216">
        <v>1.13975542897</v>
      </c>
      <c r="N94" s="216">
        <v>1.4925715607600001</v>
      </c>
      <c r="O94" s="216">
        <v>0.19014663436000001</v>
      </c>
      <c r="P94" s="216">
        <v>0</v>
      </c>
      <c r="Q94" s="216">
        <v>0</v>
      </c>
      <c r="R94" s="216">
        <v>0.12816015348000001</v>
      </c>
      <c r="S94" s="216">
        <v>0</v>
      </c>
      <c r="T94" s="216">
        <v>0.44939989993000001</v>
      </c>
      <c r="U94" s="216">
        <v>0.69059076844</v>
      </c>
      <c r="V94" s="216">
        <v>0.63919061547</v>
      </c>
      <c r="W94" s="216">
        <v>0.63609007244000004</v>
      </c>
      <c r="X94" s="216">
        <v>0</v>
      </c>
      <c r="Y94" s="216">
        <v>0.53968382822000005</v>
      </c>
      <c r="Z94" s="215">
        <v>0</v>
      </c>
    </row>
    <row r="95" spans="1:26">
      <c r="A95" s="220" t="s">
        <v>32</v>
      </c>
      <c r="B95" s="220">
        <v>2016</v>
      </c>
      <c r="C95" s="218" t="s">
        <v>375</v>
      </c>
      <c r="D95" s="223">
        <v>17.065358519379998</v>
      </c>
      <c r="E95" s="216">
        <v>4.1390008372400002</v>
      </c>
      <c r="F95" s="216">
        <v>1.0245615749300001</v>
      </c>
      <c r="G95" s="216">
        <v>1.5651054850699999</v>
      </c>
      <c r="H95" s="216">
        <v>0.24657452817</v>
      </c>
      <c r="I95" s="216">
        <v>0.15269518247</v>
      </c>
      <c r="J95" s="216">
        <v>2.2470557470300001</v>
      </c>
      <c r="K95" s="217">
        <f t="shared" si="2"/>
        <v>0.13167351535440452</v>
      </c>
      <c r="L95" s="216">
        <v>2.5627715389099999</v>
      </c>
      <c r="M95" s="216">
        <v>0.93338206374999999</v>
      </c>
      <c r="N95" s="216">
        <v>0.91189417874000001</v>
      </c>
      <c r="O95" s="216">
        <v>0.15269518247</v>
      </c>
      <c r="P95" s="216">
        <v>0</v>
      </c>
      <c r="Q95" s="216">
        <v>0</v>
      </c>
      <c r="R95" s="216">
        <v>0.22957683261</v>
      </c>
      <c r="S95" s="216">
        <v>0</v>
      </c>
      <c r="T95" s="216">
        <v>0.47936074736000001</v>
      </c>
      <c r="U95" s="216">
        <v>0.61180246453999998</v>
      </c>
      <c r="V95" s="216">
        <v>0.59435351189999996</v>
      </c>
      <c r="W95" s="216">
        <v>0.63431454412999999</v>
      </c>
      <c r="X95" s="216">
        <v>0</v>
      </c>
      <c r="Y95" s="216">
        <v>0.58021410005999996</v>
      </c>
      <c r="Z95" s="215">
        <v>0</v>
      </c>
    </row>
    <row r="96" spans="1:26" ht="13.5" thickBot="1">
      <c r="A96" s="220" t="s">
        <v>32</v>
      </c>
      <c r="B96" s="220">
        <v>2016</v>
      </c>
      <c r="C96" s="213" t="s">
        <v>374</v>
      </c>
      <c r="D96" s="222">
        <v>20.378313197690002</v>
      </c>
      <c r="E96" s="211">
        <v>4.0122637927099998</v>
      </c>
      <c r="F96" s="211">
        <v>1.1342051551600001</v>
      </c>
      <c r="G96" s="211">
        <v>1.85402618901</v>
      </c>
      <c r="H96" s="211">
        <v>0.24597295862999999</v>
      </c>
      <c r="I96" s="211">
        <v>0.15331311092</v>
      </c>
      <c r="J96" s="211">
        <v>2.74993922053</v>
      </c>
      <c r="K96" s="212">
        <f t="shared" si="2"/>
        <v>0.13494439867779248</v>
      </c>
      <c r="L96" s="211">
        <v>3.6460156540400002</v>
      </c>
      <c r="M96" s="211">
        <v>0.80185705157999998</v>
      </c>
      <c r="N96" s="211">
        <v>1.23429276042</v>
      </c>
      <c r="O96" s="211">
        <v>0.11423779242</v>
      </c>
      <c r="P96" s="211">
        <v>0.11423779242</v>
      </c>
      <c r="Q96" s="211">
        <v>0.12264490268</v>
      </c>
      <c r="R96" s="211">
        <v>0.17588366360999999</v>
      </c>
      <c r="S96" s="211">
        <v>0.14188781266</v>
      </c>
      <c r="T96" s="211">
        <v>0.34719191536999999</v>
      </c>
      <c r="U96" s="211">
        <v>0.87434587800999997</v>
      </c>
      <c r="V96" s="211">
        <v>0.71288154182999997</v>
      </c>
      <c r="W96" s="211">
        <v>0.80355769043000003</v>
      </c>
      <c r="X96" s="211">
        <v>0</v>
      </c>
      <c r="Y96" s="211">
        <v>1.13955831526</v>
      </c>
      <c r="Z96" s="210">
        <v>0</v>
      </c>
    </row>
    <row r="97" spans="1:26">
      <c r="A97" s="219" t="s">
        <v>32</v>
      </c>
      <c r="B97" s="219">
        <v>2017</v>
      </c>
      <c r="C97" s="218" t="s">
        <v>377</v>
      </c>
      <c r="D97" s="223">
        <v>20.314296555639999</v>
      </c>
      <c r="E97" s="216">
        <v>4.0040557334100004</v>
      </c>
      <c r="F97" s="216">
        <v>0.83307117881000003</v>
      </c>
      <c r="G97" s="216">
        <v>1.3044274338299999</v>
      </c>
      <c r="H97" s="216">
        <v>7.9681336579999998E-2</v>
      </c>
      <c r="I97" s="216">
        <v>0</v>
      </c>
      <c r="J97" s="216">
        <v>2.50036551614</v>
      </c>
      <c r="K97" s="217">
        <f t="shared" si="2"/>
        <v>0.12308403145004823</v>
      </c>
      <c r="L97" s="216">
        <v>3.99297877906</v>
      </c>
      <c r="M97" s="216">
        <v>0.76216852963000004</v>
      </c>
      <c r="N97" s="216">
        <v>1.8776466943200001</v>
      </c>
      <c r="O97" s="216">
        <v>0.47472013202000002</v>
      </c>
      <c r="P97" s="216">
        <v>0.11414196242999999</v>
      </c>
      <c r="Q97" s="216">
        <v>0.12254202027</v>
      </c>
      <c r="R97" s="216">
        <v>0.16233523546</v>
      </c>
      <c r="S97" s="216">
        <v>0.13987595481000001</v>
      </c>
      <c r="T97" s="216">
        <v>0.24121139671</v>
      </c>
      <c r="U97" s="216">
        <v>1.2189734352899999</v>
      </c>
      <c r="V97" s="216">
        <v>0.65004877239000003</v>
      </c>
      <c r="W97" s="216">
        <v>0.71947924630000004</v>
      </c>
      <c r="X97" s="216">
        <v>0</v>
      </c>
      <c r="Y97" s="216">
        <v>1.11657319818</v>
      </c>
      <c r="Z97" s="215">
        <v>0</v>
      </c>
    </row>
    <row r="98" spans="1:26" ht="13.5" thickBot="1">
      <c r="A98" s="214" t="s">
        <v>32</v>
      </c>
      <c r="B98" s="214">
        <v>2017</v>
      </c>
      <c r="C98" s="213" t="s">
        <v>368</v>
      </c>
      <c r="D98" s="222">
        <v>18.809631455849999</v>
      </c>
      <c r="E98" s="211">
        <v>2.8162652851300001</v>
      </c>
      <c r="F98" s="211">
        <v>0.62589273332999995</v>
      </c>
      <c r="G98" s="211">
        <v>1.58492861571</v>
      </c>
      <c r="H98" s="211">
        <v>8.0865909459999996E-2</v>
      </c>
      <c r="I98" s="211">
        <v>0</v>
      </c>
      <c r="J98" s="211">
        <v>2.22914134067</v>
      </c>
      <c r="K98" s="212">
        <f t="shared" si="2"/>
        <v>0.11851063354974523</v>
      </c>
      <c r="L98" s="211">
        <v>3.6676144488400002</v>
      </c>
      <c r="M98" s="211">
        <v>6.32947331E-2</v>
      </c>
      <c r="N98" s="211">
        <v>1.6251359188800001</v>
      </c>
      <c r="O98" s="211">
        <v>0.52202386249999999</v>
      </c>
      <c r="P98" s="211">
        <v>0.11641828068</v>
      </c>
      <c r="Q98" s="211">
        <v>0.12498585978</v>
      </c>
      <c r="R98" s="211">
        <v>0.22235555001999999</v>
      </c>
      <c r="S98" s="211">
        <v>0.46892647160000001</v>
      </c>
      <c r="T98" s="211">
        <v>1.0486196085299999</v>
      </c>
      <c r="U98" s="211">
        <v>1.1870650092599999</v>
      </c>
      <c r="V98" s="211">
        <v>0.66136424931000004</v>
      </c>
      <c r="W98" s="211">
        <v>0.73752853335000002</v>
      </c>
      <c r="X98" s="211">
        <v>0</v>
      </c>
      <c r="Y98" s="211">
        <v>1.0272050456999999</v>
      </c>
      <c r="Z98" s="210">
        <v>0</v>
      </c>
    </row>
    <row r="99" spans="1:26">
      <c r="A99" s="221" t="s">
        <v>33</v>
      </c>
      <c r="B99" s="221">
        <v>2016</v>
      </c>
      <c r="C99" s="218" t="s">
        <v>368</v>
      </c>
      <c r="D99" s="223">
        <v>18.881484667470001</v>
      </c>
      <c r="E99" s="216">
        <v>5.5985897712900003</v>
      </c>
      <c r="F99" s="216">
        <v>1.0794853610899999</v>
      </c>
      <c r="G99" s="216">
        <v>0.68056290607000003</v>
      </c>
      <c r="H99" s="216">
        <v>0.27172908107999999</v>
      </c>
      <c r="I99" s="216">
        <v>0</v>
      </c>
      <c r="J99" s="216">
        <v>2.06223170675</v>
      </c>
      <c r="K99" s="217">
        <f t="shared" si="2"/>
        <v>0.10921978557665646</v>
      </c>
      <c r="L99" s="216">
        <v>4.2007659200400003</v>
      </c>
      <c r="M99" s="216">
        <v>0.20406702145</v>
      </c>
      <c r="N99" s="216">
        <v>0.36291015772000002</v>
      </c>
      <c r="O99" s="216">
        <v>2.496998085E-2</v>
      </c>
      <c r="P99" s="216">
        <v>0.58350872684999999</v>
      </c>
      <c r="Q99" s="216">
        <v>0</v>
      </c>
      <c r="R99" s="216">
        <v>2.5034252119999999E-2</v>
      </c>
      <c r="S99" s="216">
        <v>0.36389936043999999</v>
      </c>
      <c r="T99" s="216">
        <v>1.0271241204599999</v>
      </c>
      <c r="U99" s="216">
        <v>1.1415012410100001</v>
      </c>
      <c r="V99" s="216">
        <v>0.35759209583000001</v>
      </c>
      <c r="W99" s="216">
        <v>6.5322244670000001E-2</v>
      </c>
      <c r="X99" s="216">
        <v>0.36536171379999999</v>
      </c>
      <c r="Y99" s="216">
        <v>0.46682900594999999</v>
      </c>
      <c r="Z99" s="215">
        <v>0</v>
      </c>
    </row>
    <row r="100" spans="1:26">
      <c r="A100" s="220" t="s">
        <v>33</v>
      </c>
      <c r="B100" s="220">
        <v>2016</v>
      </c>
      <c r="C100" s="218" t="s">
        <v>369</v>
      </c>
      <c r="D100" s="223">
        <v>20.072888154080001</v>
      </c>
      <c r="E100" s="216">
        <v>5.00265776104</v>
      </c>
      <c r="F100" s="216">
        <v>1.4395213304100001</v>
      </c>
      <c r="G100" s="216">
        <v>0.66375189980000004</v>
      </c>
      <c r="H100" s="216">
        <v>0.27675641263</v>
      </c>
      <c r="I100" s="216">
        <v>0</v>
      </c>
      <c r="J100" s="216">
        <v>2.9579287144899999</v>
      </c>
      <c r="K100" s="217">
        <f t="shared" si="2"/>
        <v>0.147359397999175</v>
      </c>
      <c r="L100" s="216">
        <v>3.4715477672400001</v>
      </c>
      <c r="M100" s="216">
        <v>0.49034279515000001</v>
      </c>
      <c r="N100" s="216">
        <v>0.50949823414999995</v>
      </c>
      <c r="O100" s="216">
        <v>2.567995184E-2</v>
      </c>
      <c r="P100" s="216">
        <v>0.66211013566999999</v>
      </c>
      <c r="Q100" s="216">
        <v>0</v>
      </c>
      <c r="R100" s="216">
        <v>2.4890882039999999E-2</v>
      </c>
      <c r="S100" s="216">
        <v>0.47182655896999998</v>
      </c>
      <c r="T100" s="216">
        <v>0.86337683738000004</v>
      </c>
      <c r="U100" s="216">
        <v>1.2554612406200001</v>
      </c>
      <c r="V100" s="216">
        <v>1.12486564427</v>
      </c>
      <c r="W100" s="216">
        <v>0</v>
      </c>
      <c r="X100" s="216">
        <v>0.12365923717000001</v>
      </c>
      <c r="Y100" s="216">
        <v>0.70901275120999996</v>
      </c>
      <c r="Z100" s="215">
        <v>0</v>
      </c>
    </row>
    <row r="101" spans="1:26">
      <c r="A101" s="220" t="s">
        <v>33</v>
      </c>
      <c r="B101" s="220">
        <v>2016</v>
      </c>
      <c r="C101" s="218" t="s">
        <v>372</v>
      </c>
      <c r="D101" s="223">
        <v>21.652864703700001</v>
      </c>
      <c r="E101" s="216">
        <v>5.6043295640300004</v>
      </c>
      <c r="F101" s="216">
        <v>0.99545833840999998</v>
      </c>
      <c r="G101" s="216">
        <v>0.61274953864000004</v>
      </c>
      <c r="H101" s="216">
        <v>0.27769790234000002</v>
      </c>
      <c r="I101" s="216">
        <v>0</v>
      </c>
      <c r="J101" s="216">
        <v>4.0000710227700003</v>
      </c>
      <c r="K101" s="217">
        <f t="shared" si="2"/>
        <v>0.18473634216568469</v>
      </c>
      <c r="L101" s="216">
        <v>2.4733863704200001</v>
      </c>
      <c r="M101" s="216">
        <v>0.85710454815000003</v>
      </c>
      <c r="N101" s="216">
        <v>1.0814877976999999</v>
      </c>
      <c r="O101" s="216">
        <v>2.7094149380000002E-2</v>
      </c>
      <c r="P101" s="216">
        <v>0.59629987067000001</v>
      </c>
      <c r="Q101" s="216">
        <v>0</v>
      </c>
      <c r="R101" s="216">
        <v>2.477408528E-2</v>
      </c>
      <c r="S101" s="216">
        <v>0.35500211887999999</v>
      </c>
      <c r="T101" s="216">
        <v>1.4291398227600001</v>
      </c>
      <c r="U101" s="216">
        <v>1.4897454211900001</v>
      </c>
      <c r="V101" s="216">
        <v>0.91718706684999995</v>
      </c>
      <c r="W101" s="216">
        <v>0</v>
      </c>
      <c r="X101" s="216">
        <v>3.8392865030000001E-2</v>
      </c>
      <c r="Y101" s="216">
        <v>0.87294422120000004</v>
      </c>
      <c r="Z101" s="215">
        <v>0</v>
      </c>
    </row>
    <row r="102" spans="1:26">
      <c r="A102" s="220" t="s">
        <v>33</v>
      </c>
      <c r="B102" s="220">
        <v>2016</v>
      </c>
      <c r="C102" s="218" t="s">
        <v>366</v>
      </c>
      <c r="D102" s="223">
        <v>22.484699134349999</v>
      </c>
      <c r="E102" s="216">
        <v>6.9637335545900001</v>
      </c>
      <c r="F102" s="216">
        <v>1.02264643578</v>
      </c>
      <c r="G102" s="216">
        <v>0.74516763902000005</v>
      </c>
      <c r="H102" s="216">
        <v>0.20745854107</v>
      </c>
      <c r="I102" s="216">
        <v>0</v>
      </c>
      <c r="J102" s="216">
        <v>3.9015492175399999</v>
      </c>
      <c r="K102" s="217">
        <f t="shared" si="2"/>
        <v>0.17352018784986017</v>
      </c>
      <c r="L102" s="216">
        <v>2.7157777191800001</v>
      </c>
      <c r="M102" s="216">
        <v>1.99204105406</v>
      </c>
      <c r="N102" s="216">
        <v>1.21378701971</v>
      </c>
      <c r="O102" s="216">
        <v>2.7338813770000001E-2</v>
      </c>
      <c r="P102" s="216">
        <v>0.17957423029</v>
      </c>
      <c r="Q102" s="216">
        <v>0</v>
      </c>
      <c r="R102" s="216">
        <v>0</v>
      </c>
      <c r="S102" s="216">
        <v>0.10553674991000001</v>
      </c>
      <c r="T102" s="216">
        <v>0.76383342506999996</v>
      </c>
      <c r="U102" s="216">
        <v>0.91037968930000002</v>
      </c>
      <c r="V102" s="216">
        <v>1.02325096574</v>
      </c>
      <c r="W102" s="216">
        <v>0</v>
      </c>
      <c r="X102" s="216">
        <v>0</v>
      </c>
      <c r="Y102" s="216">
        <v>0.71262407932000005</v>
      </c>
      <c r="Z102" s="215">
        <v>0</v>
      </c>
    </row>
    <row r="103" spans="1:26">
      <c r="A103" s="220" t="s">
        <v>33</v>
      </c>
      <c r="B103" s="220">
        <v>2016</v>
      </c>
      <c r="C103" s="218" t="s">
        <v>373</v>
      </c>
      <c r="D103" s="223">
        <v>25.451537371010001</v>
      </c>
      <c r="E103" s="216">
        <v>9.2873706638000009</v>
      </c>
      <c r="F103" s="216">
        <v>0</v>
      </c>
      <c r="G103" s="216">
        <v>0.84630749767000002</v>
      </c>
      <c r="H103" s="216">
        <v>0.20032022739999999</v>
      </c>
      <c r="I103" s="216">
        <v>0</v>
      </c>
      <c r="J103" s="216">
        <v>4.6352178286300001</v>
      </c>
      <c r="K103" s="217">
        <f t="shared" si="2"/>
        <v>0.18211936517083013</v>
      </c>
      <c r="L103" s="216">
        <v>3.9165642204800002</v>
      </c>
      <c r="M103" s="216">
        <v>1.5365597823899999</v>
      </c>
      <c r="N103" s="216">
        <v>1.3052707187299999</v>
      </c>
      <c r="O103" s="216">
        <v>0</v>
      </c>
      <c r="P103" s="216">
        <v>0.10493088432</v>
      </c>
      <c r="Q103" s="216">
        <v>0</v>
      </c>
      <c r="R103" s="216">
        <v>0.12353397917</v>
      </c>
      <c r="S103" s="216">
        <v>0</v>
      </c>
      <c r="T103" s="216">
        <v>1.2232959398300001</v>
      </c>
      <c r="U103" s="216">
        <v>1.0913099338200001</v>
      </c>
      <c r="V103" s="216">
        <v>0.54053982612999996</v>
      </c>
      <c r="W103" s="216">
        <v>0.10546756295</v>
      </c>
      <c r="X103" s="216">
        <v>0</v>
      </c>
      <c r="Y103" s="216">
        <v>0.53484830568999997</v>
      </c>
      <c r="Z103" s="215">
        <v>0</v>
      </c>
    </row>
    <row r="104" spans="1:26">
      <c r="A104" s="220" t="s">
        <v>33</v>
      </c>
      <c r="B104" s="220">
        <v>2016</v>
      </c>
      <c r="C104" s="218" t="s">
        <v>371</v>
      </c>
      <c r="D104" s="223">
        <v>24.501964722450001</v>
      </c>
      <c r="E104" s="216">
        <v>7.5541947455300003</v>
      </c>
      <c r="F104" s="216">
        <v>6.7495898040000002E-2</v>
      </c>
      <c r="G104" s="216">
        <v>0.75155176391</v>
      </c>
      <c r="H104" s="216">
        <v>0.19772239613000001</v>
      </c>
      <c r="I104" s="216">
        <v>0</v>
      </c>
      <c r="J104" s="216">
        <v>3.8641015989</v>
      </c>
      <c r="K104" s="217">
        <f t="shared" ref="K104:K135" si="3">J104/D104</f>
        <v>0.15770578574703051</v>
      </c>
      <c r="L104" s="216">
        <v>5.1813717395700003</v>
      </c>
      <c r="M104" s="216">
        <v>1.37100813731</v>
      </c>
      <c r="N104" s="216">
        <v>1.0301543397699999</v>
      </c>
      <c r="O104" s="216">
        <v>0</v>
      </c>
      <c r="P104" s="216">
        <v>0.10697639524999999</v>
      </c>
      <c r="Q104" s="216">
        <v>0.10337676973</v>
      </c>
      <c r="R104" s="216">
        <v>0.13086537763</v>
      </c>
      <c r="S104" s="216">
        <v>0.43339940022000001</v>
      </c>
      <c r="T104" s="216">
        <v>0.93272831339999995</v>
      </c>
      <c r="U104" s="216">
        <v>0.90683277945999996</v>
      </c>
      <c r="V104" s="216">
        <v>0.64184431417999999</v>
      </c>
      <c r="W104" s="216">
        <v>0.40296639566999998</v>
      </c>
      <c r="X104" s="216">
        <v>0</v>
      </c>
      <c r="Y104" s="216">
        <v>0.82537435775000001</v>
      </c>
      <c r="Z104" s="215">
        <v>0</v>
      </c>
    </row>
    <row r="105" spans="1:26">
      <c r="A105" s="220" t="s">
        <v>33</v>
      </c>
      <c r="B105" s="220">
        <v>2016</v>
      </c>
      <c r="C105" s="218" t="s">
        <v>370</v>
      </c>
      <c r="D105" s="223">
        <v>22.71867896717</v>
      </c>
      <c r="E105" s="216">
        <v>6.8738089766200003</v>
      </c>
      <c r="F105" s="216">
        <v>9.6904689550000006E-2</v>
      </c>
      <c r="G105" s="216">
        <v>1.2479139811</v>
      </c>
      <c r="H105" s="216">
        <v>0.11587578296999999</v>
      </c>
      <c r="I105" s="216">
        <v>0</v>
      </c>
      <c r="J105" s="216">
        <v>2.8646256281400002</v>
      </c>
      <c r="K105" s="217">
        <f t="shared" si="3"/>
        <v>0.1260912059314529</v>
      </c>
      <c r="L105" s="216">
        <v>4.4753936081900001</v>
      </c>
      <c r="M105" s="216">
        <v>0.73899507818999999</v>
      </c>
      <c r="N105" s="216">
        <v>0.99523623897000002</v>
      </c>
      <c r="O105" s="216">
        <v>0</v>
      </c>
      <c r="P105" s="216">
        <v>0.10773451182</v>
      </c>
      <c r="Q105" s="216">
        <v>0.10339724980999999</v>
      </c>
      <c r="R105" s="216">
        <v>0.25513056364999998</v>
      </c>
      <c r="S105" s="216">
        <v>0.61608702851999997</v>
      </c>
      <c r="T105" s="216">
        <v>1.4460240254800001</v>
      </c>
      <c r="U105" s="216">
        <v>0.74947731193</v>
      </c>
      <c r="V105" s="216">
        <v>0.88452989331999998</v>
      </c>
      <c r="W105" s="216">
        <v>0.40482871101000001</v>
      </c>
      <c r="X105" s="216">
        <v>0</v>
      </c>
      <c r="Y105" s="216">
        <v>0.74271568789999998</v>
      </c>
      <c r="Z105" s="215">
        <v>0</v>
      </c>
    </row>
    <row r="106" spans="1:26">
      <c r="A106" s="220" t="s">
        <v>33</v>
      </c>
      <c r="B106" s="220">
        <v>2016</v>
      </c>
      <c r="C106" s="218" t="s">
        <v>367</v>
      </c>
      <c r="D106" s="223">
        <v>24.206666878789999</v>
      </c>
      <c r="E106" s="216">
        <v>7.7126917394100003</v>
      </c>
      <c r="F106" s="216">
        <v>0.63905210117</v>
      </c>
      <c r="G106" s="216">
        <v>1.1929697531200001</v>
      </c>
      <c r="H106" s="216">
        <v>0.11915961360000001</v>
      </c>
      <c r="I106" s="216">
        <v>0</v>
      </c>
      <c r="J106" s="216">
        <v>2.3124036371100001</v>
      </c>
      <c r="K106" s="217">
        <f t="shared" si="3"/>
        <v>9.5527552334606608E-2</v>
      </c>
      <c r="L106" s="216">
        <v>3.9815286863099999</v>
      </c>
      <c r="M106" s="216">
        <v>1.2292192856199999</v>
      </c>
      <c r="N106" s="216">
        <v>0.94798079937000002</v>
      </c>
      <c r="O106" s="216">
        <v>0.35833868249</v>
      </c>
      <c r="P106" s="216">
        <v>0.10646457801</v>
      </c>
      <c r="Q106" s="216">
        <v>0.1046744781</v>
      </c>
      <c r="R106" s="216">
        <v>0.16962850047</v>
      </c>
      <c r="S106" s="216">
        <v>0.79904464475000003</v>
      </c>
      <c r="T106" s="216">
        <v>1.3071751228899999</v>
      </c>
      <c r="U106" s="216">
        <v>1.1196728310999999</v>
      </c>
      <c r="V106" s="216">
        <v>0.69472925115999995</v>
      </c>
      <c r="W106" s="216">
        <v>0.31168045471</v>
      </c>
      <c r="X106" s="216">
        <v>5.8986867419999998E-2</v>
      </c>
      <c r="Y106" s="216">
        <v>1.04126585198</v>
      </c>
      <c r="Z106" s="215">
        <v>0</v>
      </c>
    </row>
    <row r="107" spans="1:26">
      <c r="A107" s="220" t="s">
        <v>33</v>
      </c>
      <c r="B107" s="220">
        <v>2016</v>
      </c>
      <c r="C107" s="218" t="s">
        <v>376</v>
      </c>
      <c r="D107" s="223">
        <v>21.657368514849999</v>
      </c>
      <c r="E107" s="216">
        <v>8.3246580672900006</v>
      </c>
      <c r="F107" s="216">
        <v>0.64861407573999996</v>
      </c>
      <c r="G107" s="216">
        <v>0.85489478181</v>
      </c>
      <c r="H107" s="216">
        <v>0.11840801834</v>
      </c>
      <c r="I107" s="216">
        <v>0.24603659943</v>
      </c>
      <c r="J107" s="216">
        <v>2.1804789318000002</v>
      </c>
      <c r="K107" s="217">
        <f t="shared" si="3"/>
        <v>0.1006806958243746</v>
      </c>
      <c r="L107" s="216">
        <v>2.2112168745099998</v>
      </c>
      <c r="M107" s="216">
        <v>1.0588825773999999</v>
      </c>
      <c r="N107" s="216">
        <v>0.95287062063000005</v>
      </c>
      <c r="O107" s="216">
        <v>0.36016011821999999</v>
      </c>
      <c r="P107" s="216">
        <v>0</v>
      </c>
      <c r="Q107" s="216">
        <v>0</v>
      </c>
      <c r="R107" s="216">
        <v>0.30542958608999998</v>
      </c>
      <c r="S107" s="216">
        <v>0.38222850059000002</v>
      </c>
      <c r="T107" s="216">
        <v>1.4388845156000001</v>
      </c>
      <c r="U107" s="216">
        <v>1.02750796452</v>
      </c>
      <c r="V107" s="216">
        <v>0.51425366480000001</v>
      </c>
      <c r="W107" s="216">
        <v>0</v>
      </c>
      <c r="X107" s="216">
        <v>6.0808901560000003E-2</v>
      </c>
      <c r="Y107" s="216">
        <v>0.97203471651999995</v>
      </c>
      <c r="Z107" s="215">
        <v>0</v>
      </c>
    </row>
    <row r="108" spans="1:26">
      <c r="A108" s="220" t="s">
        <v>33</v>
      </c>
      <c r="B108" s="220">
        <v>2016</v>
      </c>
      <c r="C108" s="218" t="s">
        <v>375</v>
      </c>
      <c r="D108" s="223">
        <v>20.367695806619999</v>
      </c>
      <c r="E108" s="216">
        <v>6.8635849996499996</v>
      </c>
      <c r="F108" s="216">
        <v>0.64960792609999995</v>
      </c>
      <c r="G108" s="216">
        <v>1.00600284208</v>
      </c>
      <c r="H108" s="216">
        <v>0.16765917351000001</v>
      </c>
      <c r="I108" s="216">
        <v>0.24313595408999999</v>
      </c>
      <c r="J108" s="216">
        <v>2.6661181066399999</v>
      </c>
      <c r="K108" s="217">
        <f t="shared" si="3"/>
        <v>0.13089934825977942</v>
      </c>
      <c r="L108" s="216">
        <v>1.5780754435</v>
      </c>
      <c r="M108" s="216">
        <v>0.55333100803000002</v>
      </c>
      <c r="N108" s="216">
        <v>0.73259839461999998</v>
      </c>
      <c r="O108" s="216">
        <v>0.36173708643000002</v>
      </c>
      <c r="P108" s="216">
        <v>3.7482490379999997E-2</v>
      </c>
      <c r="Q108" s="216">
        <v>0</v>
      </c>
      <c r="R108" s="216">
        <v>0.29710977006</v>
      </c>
      <c r="S108" s="216">
        <v>0.18303894743999999</v>
      </c>
      <c r="T108" s="216">
        <v>1.1516681314699999</v>
      </c>
      <c r="U108" s="216">
        <v>1.8168500330899999</v>
      </c>
      <c r="V108" s="216">
        <v>0.137180145</v>
      </c>
      <c r="W108" s="216">
        <v>0.40557414897999999</v>
      </c>
      <c r="X108" s="216">
        <v>0.36635438618999999</v>
      </c>
      <c r="Y108" s="216">
        <v>1.15058681936</v>
      </c>
      <c r="Z108" s="215">
        <v>0</v>
      </c>
    </row>
    <row r="109" spans="1:26" ht="13.5" thickBot="1">
      <c r="A109" s="220" t="s">
        <v>33</v>
      </c>
      <c r="B109" s="220">
        <v>2016</v>
      </c>
      <c r="C109" s="213" t="s">
        <v>374</v>
      </c>
      <c r="D109" s="222">
        <v>15.631253367219999</v>
      </c>
      <c r="E109" s="211">
        <v>3.8650923132999999</v>
      </c>
      <c r="F109" s="211">
        <v>0.1144025529</v>
      </c>
      <c r="G109" s="211">
        <v>0.89444649612000005</v>
      </c>
      <c r="H109" s="211">
        <v>0.17210037120999999</v>
      </c>
      <c r="I109" s="211">
        <v>0.24082792372</v>
      </c>
      <c r="J109" s="211">
        <v>2.3440371277300001</v>
      </c>
      <c r="K109" s="212">
        <f t="shared" si="3"/>
        <v>0.14995836051417574</v>
      </c>
      <c r="L109" s="211">
        <v>1.23429008214</v>
      </c>
      <c r="M109" s="211">
        <v>0.60680182599999999</v>
      </c>
      <c r="N109" s="211">
        <v>0.42600745332000001</v>
      </c>
      <c r="O109" s="211">
        <v>7.9131721890000006E-2</v>
      </c>
      <c r="P109" s="211">
        <v>3.70316402E-2</v>
      </c>
      <c r="Q109" s="211">
        <v>0</v>
      </c>
      <c r="R109" s="211">
        <v>0.45214689871000002</v>
      </c>
      <c r="S109" s="211">
        <v>4.5410168809999998E-2</v>
      </c>
      <c r="T109" s="211">
        <v>0.92939219332</v>
      </c>
      <c r="U109" s="211">
        <v>1.31088729881</v>
      </c>
      <c r="V109" s="211">
        <v>4.1902339500000003E-2</v>
      </c>
      <c r="W109" s="211">
        <v>0.39723163377999998</v>
      </c>
      <c r="X109" s="211">
        <v>0.43705828896999999</v>
      </c>
      <c r="Y109" s="211">
        <v>2.0030550367900002</v>
      </c>
      <c r="Z109" s="210">
        <v>0</v>
      </c>
    </row>
    <row r="110" spans="1:26">
      <c r="A110" s="219" t="s">
        <v>33</v>
      </c>
      <c r="B110" s="219">
        <v>2017</v>
      </c>
      <c r="C110" s="218" t="s">
        <v>377</v>
      </c>
      <c r="D110" s="223">
        <v>14.15105647075</v>
      </c>
      <c r="E110" s="216">
        <v>3.0018928522300001</v>
      </c>
      <c r="F110" s="216">
        <v>4.0795244879999998E-2</v>
      </c>
      <c r="G110" s="216">
        <v>1.49024068457</v>
      </c>
      <c r="H110" s="216">
        <v>0.17320436581000001</v>
      </c>
      <c r="I110" s="216">
        <v>0</v>
      </c>
      <c r="J110" s="216">
        <v>1.8866669244300001</v>
      </c>
      <c r="K110" s="217">
        <f t="shared" si="3"/>
        <v>0.13332339732582577</v>
      </c>
      <c r="L110" s="216">
        <v>1.5814753103500001</v>
      </c>
      <c r="M110" s="216">
        <v>0.57801394144999996</v>
      </c>
      <c r="N110" s="216">
        <v>5.4675868840000003E-2</v>
      </c>
      <c r="O110" s="216">
        <v>7.6943445370000002E-2</v>
      </c>
      <c r="P110" s="216">
        <v>0.14272249916999999</v>
      </c>
      <c r="Q110" s="216">
        <v>0</v>
      </c>
      <c r="R110" s="216">
        <v>0.30733803390999997</v>
      </c>
      <c r="S110" s="216">
        <v>0.26317343138999999</v>
      </c>
      <c r="T110" s="216">
        <v>0.52540510696999998</v>
      </c>
      <c r="U110" s="216">
        <v>1.2816494094899999</v>
      </c>
      <c r="V110" s="216">
        <v>0.23591861664</v>
      </c>
      <c r="W110" s="216">
        <v>0.39210418721000001</v>
      </c>
      <c r="X110" s="216">
        <v>0.42394169069999998</v>
      </c>
      <c r="Y110" s="216">
        <v>1.69489485734</v>
      </c>
      <c r="Z110" s="215">
        <v>0</v>
      </c>
    </row>
    <row r="111" spans="1:26" ht="13.5" thickBot="1">
      <c r="A111" s="214" t="s">
        <v>33</v>
      </c>
      <c r="B111" s="214">
        <v>2017</v>
      </c>
      <c r="C111" s="213" t="s">
        <v>368</v>
      </c>
      <c r="D111" s="222">
        <v>18.37415573398</v>
      </c>
      <c r="E111" s="211">
        <v>4.23514104799</v>
      </c>
      <c r="F111" s="211">
        <v>0</v>
      </c>
      <c r="G111" s="211">
        <v>1.54183164154</v>
      </c>
      <c r="H111" s="211">
        <v>0.14439204471</v>
      </c>
      <c r="I111" s="211">
        <v>0.24284723585000001</v>
      </c>
      <c r="J111" s="211">
        <v>2.1825743439299998</v>
      </c>
      <c r="K111" s="212">
        <f t="shared" si="3"/>
        <v>0.11878501388195405</v>
      </c>
      <c r="L111" s="211">
        <v>2.7748178108400001</v>
      </c>
      <c r="M111" s="211">
        <v>0.71649855280999997</v>
      </c>
      <c r="N111" s="211">
        <v>0.86542280491000001</v>
      </c>
      <c r="O111" s="211">
        <v>7.5946309619999999E-2</v>
      </c>
      <c r="P111" s="211">
        <v>0.36565949694</v>
      </c>
      <c r="Q111" s="211">
        <v>0</v>
      </c>
      <c r="R111" s="211">
        <v>0.40402008599</v>
      </c>
      <c r="S111" s="211">
        <v>0.26195152402999999</v>
      </c>
      <c r="T111" s="211">
        <v>0.50167206446000001</v>
      </c>
      <c r="U111" s="211">
        <v>1.0275917558500001</v>
      </c>
      <c r="V111" s="211">
        <v>0.57612549084999998</v>
      </c>
      <c r="W111" s="211">
        <v>0.52954132643999996</v>
      </c>
      <c r="X111" s="211">
        <v>0.35073187104999998</v>
      </c>
      <c r="Y111" s="211">
        <v>1.57739032617</v>
      </c>
      <c r="Z111" s="210">
        <v>0</v>
      </c>
    </row>
    <row r="112" spans="1:26">
      <c r="A112" s="221" t="s">
        <v>34</v>
      </c>
      <c r="B112" s="221">
        <v>2016</v>
      </c>
      <c r="C112" s="218" t="s">
        <v>368</v>
      </c>
      <c r="D112" s="223">
        <v>57.963072057749997</v>
      </c>
      <c r="E112" s="216">
        <v>4.9870988322800001</v>
      </c>
      <c r="F112" s="216">
        <v>3.9586622471199999</v>
      </c>
      <c r="G112" s="216">
        <v>5.2870973964100001</v>
      </c>
      <c r="H112" s="216">
        <v>0.58492743671000003</v>
      </c>
      <c r="I112" s="216">
        <v>0.47335993195999998</v>
      </c>
      <c r="J112" s="216">
        <v>6.6180797021500002</v>
      </c>
      <c r="K112" s="217">
        <f t="shared" si="3"/>
        <v>0.11417751798172893</v>
      </c>
      <c r="L112" s="216">
        <v>10.63828629518</v>
      </c>
      <c r="M112" s="216">
        <v>2.2082464231299999</v>
      </c>
      <c r="N112" s="216">
        <v>2.4536520826700001</v>
      </c>
      <c r="O112" s="216">
        <v>0.76623494094</v>
      </c>
      <c r="P112" s="216">
        <v>0.75396277911999998</v>
      </c>
      <c r="Q112" s="216">
        <v>0.17498099623999999</v>
      </c>
      <c r="R112" s="216">
        <v>0.81578388318999995</v>
      </c>
      <c r="S112" s="216">
        <v>0.81619997749999995</v>
      </c>
      <c r="T112" s="216">
        <v>2.2600213483</v>
      </c>
      <c r="U112" s="216">
        <v>6.33085600197</v>
      </c>
      <c r="V112" s="216">
        <v>4.1393079865500004</v>
      </c>
      <c r="W112" s="216">
        <v>0.63142945069</v>
      </c>
      <c r="X112" s="216">
        <v>4.1745193630000003E-2</v>
      </c>
      <c r="Y112" s="216">
        <v>4.0231391520099997</v>
      </c>
      <c r="Z112" s="215">
        <v>0</v>
      </c>
    </row>
    <row r="113" spans="1:26">
      <c r="A113" s="220" t="s">
        <v>34</v>
      </c>
      <c r="B113" s="220">
        <v>2016</v>
      </c>
      <c r="C113" s="218" t="s">
        <v>369</v>
      </c>
      <c r="D113" s="223">
        <v>62.373540346550001</v>
      </c>
      <c r="E113" s="216">
        <v>6.6703938233700004</v>
      </c>
      <c r="F113" s="216">
        <v>3.24639956592</v>
      </c>
      <c r="G113" s="216">
        <v>5.5294063939400004</v>
      </c>
      <c r="H113" s="216">
        <v>0.58538374885</v>
      </c>
      <c r="I113" s="216">
        <v>0.46659693898999999</v>
      </c>
      <c r="J113" s="216">
        <v>7.2462876714000002</v>
      </c>
      <c r="K113" s="217">
        <f t="shared" si="3"/>
        <v>0.11617566729641002</v>
      </c>
      <c r="L113" s="216">
        <v>12.63910738321</v>
      </c>
      <c r="M113" s="216">
        <v>2.51899019757</v>
      </c>
      <c r="N113" s="216">
        <v>2.4521171167800002</v>
      </c>
      <c r="O113" s="216">
        <v>0.65694879477000001</v>
      </c>
      <c r="P113" s="216">
        <v>1.3938212974799999</v>
      </c>
      <c r="Q113" s="216">
        <v>0.22608938802</v>
      </c>
      <c r="R113" s="216">
        <v>0.99741827563999996</v>
      </c>
      <c r="S113" s="216">
        <v>0.46943482333999997</v>
      </c>
      <c r="T113" s="216">
        <v>3.2925268814900002</v>
      </c>
      <c r="U113" s="216">
        <v>4.8134654341600003</v>
      </c>
      <c r="V113" s="216">
        <v>4.4339686005400001</v>
      </c>
      <c r="W113" s="216">
        <v>0.83002298010999997</v>
      </c>
      <c r="X113" s="216">
        <v>0.18920335435999999</v>
      </c>
      <c r="Y113" s="216">
        <v>3.71595767661</v>
      </c>
      <c r="Z113" s="215">
        <v>0</v>
      </c>
    </row>
    <row r="114" spans="1:26">
      <c r="A114" s="220" t="s">
        <v>34</v>
      </c>
      <c r="B114" s="220">
        <v>2016</v>
      </c>
      <c r="C114" s="218" t="s">
        <v>372</v>
      </c>
      <c r="D114" s="223">
        <v>63.18217266101</v>
      </c>
      <c r="E114" s="216">
        <v>5.7883868399400003</v>
      </c>
      <c r="F114" s="216">
        <v>2.9002678721600001</v>
      </c>
      <c r="G114" s="216">
        <v>5.9908391920200001</v>
      </c>
      <c r="H114" s="216">
        <v>0.54337286244000005</v>
      </c>
      <c r="I114" s="216">
        <v>0.96671045775999997</v>
      </c>
      <c r="J114" s="216">
        <v>8.54364723644</v>
      </c>
      <c r="K114" s="217">
        <f t="shared" si="3"/>
        <v>0.13522243500993633</v>
      </c>
      <c r="L114" s="216">
        <v>13.10547354112</v>
      </c>
      <c r="M114" s="216">
        <v>2.6927553359999998</v>
      </c>
      <c r="N114" s="216">
        <v>2.71370468784</v>
      </c>
      <c r="O114" s="216">
        <v>0.13836797568</v>
      </c>
      <c r="P114" s="216">
        <v>2.2486451919400001</v>
      </c>
      <c r="Q114" s="216">
        <v>0.31922821204000001</v>
      </c>
      <c r="R114" s="216">
        <v>1.34014404343</v>
      </c>
      <c r="S114" s="216">
        <v>0.46130269494999998</v>
      </c>
      <c r="T114" s="216">
        <v>4.6385327575000002</v>
      </c>
      <c r="U114" s="216">
        <v>3.0839243187399998</v>
      </c>
      <c r="V114" s="216">
        <v>3.2506272519400001</v>
      </c>
      <c r="W114" s="216">
        <v>0.86772103070999995</v>
      </c>
      <c r="X114" s="216">
        <v>0.75801538000000002</v>
      </c>
      <c r="Y114" s="216">
        <v>2.8305057783600001</v>
      </c>
      <c r="Z114" s="215">
        <v>0</v>
      </c>
    </row>
    <row r="115" spans="1:26">
      <c r="A115" s="220" t="s">
        <v>34</v>
      </c>
      <c r="B115" s="220">
        <v>2016</v>
      </c>
      <c r="C115" s="218" t="s">
        <v>366</v>
      </c>
      <c r="D115" s="223">
        <v>62.689600771610003</v>
      </c>
      <c r="E115" s="216">
        <v>6.6587544484299999</v>
      </c>
      <c r="F115" s="216">
        <v>2.1512594618200001</v>
      </c>
      <c r="G115" s="216">
        <v>6.3463714570600001</v>
      </c>
      <c r="H115" s="216">
        <v>0.20013475020999999</v>
      </c>
      <c r="I115" s="216">
        <v>0.54474118462999999</v>
      </c>
      <c r="J115" s="216">
        <v>7.9734747868099998</v>
      </c>
      <c r="K115" s="217">
        <f t="shared" si="3"/>
        <v>0.12718975218647294</v>
      </c>
      <c r="L115" s="216">
        <v>12.251375769719999</v>
      </c>
      <c r="M115" s="216">
        <v>3.5622846805599999</v>
      </c>
      <c r="N115" s="216">
        <v>2.5321339122099999</v>
      </c>
      <c r="O115" s="216">
        <v>0.31676581023</v>
      </c>
      <c r="P115" s="216">
        <v>2.79927679059</v>
      </c>
      <c r="Q115" s="216">
        <v>0.45701696160999999</v>
      </c>
      <c r="R115" s="216">
        <v>1.2650839005400001</v>
      </c>
      <c r="S115" s="216">
        <v>0.77452687126999997</v>
      </c>
      <c r="T115" s="216">
        <v>4.8244428135900002</v>
      </c>
      <c r="U115" s="216">
        <v>3.4462667046700002</v>
      </c>
      <c r="V115" s="216">
        <v>2.7908211001300001</v>
      </c>
      <c r="W115" s="216">
        <v>0.84517712208999995</v>
      </c>
      <c r="X115" s="216">
        <v>1.0848000663099999</v>
      </c>
      <c r="Y115" s="216">
        <v>1.8648921791299999</v>
      </c>
      <c r="Z115" s="215">
        <v>0</v>
      </c>
    </row>
    <row r="116" spans="1:26">
      <c r="A116" s="220" t="s">
        <v>34</v>
      </c>
      <c r="B116" s="220">
        <v>2016</v>
      </c>
      <c r="C116" s="218" t="s">
        <v>373</v>
      </c>
      <c r="D116" s="223">
        <v>65.574004266649993</v>
      </c>
      <c r="E116" s="216">
        <v>7.8224190495499997</v>
      </c>
      <c r="F116" s="216">
        <v>2.5276406667</v>
      </c>
      <c r="G116" s="216">
        <v>6.4654856224500001</v>
      </c>
      <c r="H116" s="216">
        <v>0.20841560420999999</v>
      </c>
      <c r="I116" s="216">
        <v>0.76665922763000005</v>
      </c>
      <c r="J116" s="216">
        <v>8.4585271404999993</v>
      </c>
      <c r="K116" s="217">
        <f t="shared" si="3"/>
        <v>0.12899207902729659</v>
      </c>
      <c r="L116" s="216">
        <v>11.410621462350001</v>
      </c>
      <c r="M116" s="216">
        <v>4.4276144230599996</v>
      </c>
      <c r="N116" s="216">
        <v>2.56848227934</v>
      </c>
      <c r="O116" s="216">
        <v>0.32601852855000002</v>
      </c>
      <c r="P116" s="216">
        <v>2.5973537948300001</v>
      </c>
      <c r="Q116" s="216">
        <v>0.64880757237999997</v>
      </c>
      <c r="R116" s="216">
        <v>1.39716231158</v>
      </c>
      <c r="S116" s="216">
        <v>1.24606032552</v>
      </c>
      <c r="T116" s="216">
        <v>5.3009953553400004</v>
      </c>
      <c r="U116" s="216">
        <v>3.4775211586600001</v>
      </c>
      <c r="V116" s="216">
        <v>2.7198777758000001</v>
      </c>
      <c r="W116" s="216">
        <v>0.49519953392999999</v>
      </c>
      <c r="X116" s="216">
        <v>1.18243728719</v>
      </c>
      <c r="Y116" s="216">
        <v>1.5267051470799999</v>
      </c>
      <c r="Z116" s="215">
        <v>0</v>
      </c>
    </row>
    <row r="117" spans="1:26">
      <c r="A117" s="220" t="s">
        <v>34</v>
      </c>
      <c r="B117" s="220">
        <v>2016</v>
      </c>
      <c r="C117" s="218" t="s">
        <v>371</v>
      </c>
      <c r="D117" s="223">
        <v>68.695097958740007</v>
      </c>
      <c r="E117" s="216">
        <v>7.3756103064699996</v>
      </c>
      <c r="F117" s="216">
        <v>3.1011813466299998</v>
      </c>
      <c r="G117" s="216">
        <v>6.63067216454</v>
      </c>
      <c r="H117" s="216">
        <v>1.32008996766</v>
      </c>
      <c r="I117" s="216">
        <v>0.21257754642000001</v>
      </c>
      <c r="J117" s="216">
        <v>9.3151839905199996</v>
      </c>
      <c r="K117" s="217">
        <f t="shared" si="3"/>
        <v>0.13560187360261036</v>
      </c>
      <c r="L117" s="216">
        <v>11.877412819650001</v>
      </c>
      <c r="M117" s="216">
        <v>3.8164650579399999</v>
      </c>
      <c r="N117" s="216">
        <v>3.0224058680199999</v>
      </c>
      <c r="O117" s="216">
        <v>0.47085377030999997</v>
      </c>
      <c r="P117" s="216">
        <v>1.83383354369</v>
      </c>
      <c r="Q117" s="216">
        <v>0.41296267666999997</v>
      </c>
      <c r="R117" s="216">
        <v>1.4052964050600001</v>
      </c>
      <c r="S117" s="216">
        <v>1.44465980574</v>
      </c>
      <c r="T117" s="216">
        <v>5.6024131382200002</v>
      </c>
      <c r="U117" s="216">
        <v>4.3617545238000002</v>
      </c>
      <c r="V117" s="216">
        <v>3.1926562575899999</v>
      </c>
      <c r="W117" s="216">
        <v>0.54064624642000003</v>
      </c>
      <c r="X117" s="216">
        <v>1.0679765026200001</v>
      </c>
      <c r="Y117" s="216">
        <v>1.6904460207700001</v>
      </c>
      <c r="Z117" s="215">
        <v>0</v>
      </c>
    </row>
    <row r="118" spans="1:26">
      <c r="A118" s="220" t="s">
        <v>34</v>
      </c>
      <c r="B118" s="220">
        <v>2016</v>
      </c>
      <c r="C118" s="218" t="s">
        <v>370</v>
      </c>
      <c r="D118" s="223">
        <v>67.201020478459995</v>
      </c>
      <c r="E118" s="216">
        <v>7.0306243112100004</v>
      </c>
      <c r="F118" s="216">
        <v>3.1843244510000002</v>
      </c>
      <c r="G118" s="216">
        <v>7.9538655117200001</v>
      </c>
      <c r="H118" s="216">
        <v>1.60360053477</v>
      </c>
      <c r="I118" s="216">
        <v>0.21485062398999999</v>
      </c>
      <c r="J118" s="216">
        <v>9.4968571552699999</v>
      </c>
      <c r="K118" s="217">
        <f t="shared" si="3"/>
        <v>0.141320133052355</v>
      </c>
      <c r="L118" s="216">
        <v>10.4818208685</v>
      </c>
      <c r="M118" s="216">
        <v>3.9216047886699998</v>
      </c>
      <c r="N118" s="216">
        <v>3.45137342644</v>
      </c>
      <c r="O118" s="216">
        <v>0.28849768379000001</v>
      </c>
      <c r="P118" s="216">
        <v>1.4147138539399999</v>
      </c>
      <c r="Q118" s="216">
        <v>0.44084972894000002</v>
      </c>
      <c r="R118" s="216">
        <v>1.3321520659299999</v>
      </c>
      <c r="S118" s="216">
        <v>1.12241232003</v>
      </c>
      <c r="T118" s="216">
        <v>5.3638842770700004</v>
      </c>
      <c r="U118" s="216">
        <v>2.6850208695100002</v>
      </c>
      <c r="V118" s="216">
        <v>3.5401634032099998</v>
      </c>
      <c r="W118" s="216">
        <v>0.28916956998999999</v>
      </c>
      <c r="X118" s="216">
        <v>1.32927411751</v>
      </c>
      <c r="Y118" s="216">
        <v>2.0559609169700002</v>
      </c>
      <c r="Z118" s="215">
        <v>0</v>
      </c>
    </row>
    <row r="119" spans="1:26">
      <c r="A119" s="220" t="s">
        <v>34</v>
      </c>
      <c r="B119" s="220">
        <v>2016</v>
      </c>
      <c r="C119" s="218" t="s">
        <v>367</v>
      </c>
      <c r="D119" s="223">
        <v>63.599574923870001</v>
      </c>
      <c r="E119" s="216">
        <v>6.2933473946399996</v>
      </c>
      <c r="F119" s="216">
        <v>2.6890046056700001</v>
      </c>
      <c r="G119" s="216">
        <v>8.63897858172</v>
      </c>
      <c r="H119" s="216">
        <v>1.5325334608900001</v>
      </c>
      <c r="I119" s="216">
        <v>0</v>
      </c>
      <c r="J119" s="216">
        <v>10.163160360199999</v>
      </c>
      <c r="K119" s="217">
        <f t="shared" si="3"/>
        <v>0.15979918690282932</v>
      </c>
      <c r="L119" s="216">
        <v>9.4110106503100006</v>
      </c>
      <c r="M119" s="216">
        <v>3.8423351569799999</v>
      </c>
      <c r="N119" s="216">
        <v>3.5092365867900002</v>
      </c>
      <c r="O119" s="216">
        <v>0.52410781196</v>
      </c>
      <c r="P119" s="216">
        <v>1.53282667557</v>
      </c>
      <c r="Q119" s="216">
        <v>0.19987229099000001</v>
      </c>
      <c r="R119" s="216">
        <v>0.85727568096999995</v>
      </c>
      <c r="S119" s="216">
        <v>0.44066991404</v>
      </c>
      <c r="T119" s="216">
        <v>4.1297962132699997</v>
      </c>
      <c r="U119" s="216">
        <v>2.5932377727599998</v>
      </c>
      <c r="V119" s="216">
        <v>3.33348170994</v>
      </c>
      <c r="W119" s="216">
        <v>0.33083150390999999</v>
      </c>
      <c r="X119" s="216">
        <v>1.2890726993899999</v>
      </c>
      <c r="Y119" s="216">
        <v>2.28879585387</v>
      </c>
      <c r="Z119" s="215">
        <v>0</v>
      </c>
    </row>
    <row r="120" spans="1:26">
      <c r="A120" s="220" t="s">
        <v>34</v>
      </c>
      <c r="B120" s="220">
        <v>2016</v>
      </c>
      <c r="C120" s="218" t="s">
        <v>376</v>
      </c>
      <c r="D120" s="223">
        <v>56.626999471479998</v>
      </c>
      <c r="E120" s="216">
        <v>6.7749023429399999</v>
      </c>
      <c r="F120" s="216">
        <v>1.35087994799</v>
      </c>
      <c r="G120" s="216">
        <v>7.8500484421500003</v>
      </c>
      <c r="H120" s="216">
        <v>0.61318085589000004</v>
      </c>
      <c r="I120" s="216">
        <v>0.13697932100999999</v>
      </c>
      <c r="J120" s="216">
        <v>9.9893635762899997</v>
      </c>
      <c r="K120" s="217">
        <f t="shared" si="3"/>
        <v>0.17640637274664553</v>
      </c>
      <c r="L120" s="216">
        <v>7.5367535978599998</v>
      </c>
      <c r="M120" s="216">
        <v>3.8604603982699999</v>
      </c>
      <c r="N120" s="216">
        <v>3.25258985889</v>
      </c>
      <c r="O120" s="216">
        <v>0.54901417647999995</v>
      </c>
      <c r="P120" s="216">
        <v>0.80815365022999996</v>
      </c>
      <c r="Q120" s="216">
        <v>0.19972599792000001</v>
      </c>
      <c r="R120" s="216">
        <v>0.73710537435000001</v>
      </c>
      <c r="S120" s="216">
        <v>0.88984674863000002</v>
      </c>
      <c r="T120" s="216">
        <v>4.1371409716100001</v>
      </c>
      <c r="U120" s="216">
        <v>1.7292501897300001</v>
      </c>
      <c r="V120" s="216">
        <v>2.21260952002</v>
      </c>
      <c r="W120" s="216">
        <v>0.25626341473000003</v>
      </c>
      <c r="X120" s="216">
        <v>1.0376923442699999</v>
      </c>
      <c r="Y120" s="216">
        <v>2.7050387422200002</v>
      </c>
      <c r="Z120" s="215">
        <v>0</v>
      </c>
    </row>
    <row r="121" spans="1:26">
      <c r="A121" s="220" t="s">
        <v>34</v>
      </c>
      <c r="B121" s="220">
        <v>2016</v>
      </c>
      <c r="C121" s="218" t="s">
        <v>375</v>
      </c>
      <c r="D121" s="223">
        <v>55.062947554940003</v>
      </c>
      <c r="E121" s="216">
        <v>7.0988563795999999</v>
      </c>
      <c r="F121" s="216">
        <v>2.0390130534800002</v>
      </c>
      <c r="G121" s="216">
        <v>6.58451484335</v>
      </c>
      <c r="H121" s="216">
        <v>0.73700930859000002</v>
      </c>
      <c r="I121" s="216">
        <v>0.43790051074000003</v>
      </c>
      <c r="J121" s="216">
        <v>9.3628771727500002</v>
      </c>
      <c r="K121" s="217">
        <f t="shared" si="3"/>
        <v>0.1700395200131273</v>
      </c>
      <c r="L121" s="216">
        <v>7.8275992193299997</v>
      </c>
      <c r="M121" s="216">
        <v>2.7845868257299999</v>
      </c>
      <c r="N121" s="216">
        <v>2.89908648787</v>
      </c>
      <c r="O121" s="216">
        <v>0.56394009420000002</v>
      </c>
      <c r="P121" s="216">
        <v>0.55570413915000005</v>
      </c>
      <c r="Q121" s="216">
        <v>3.9197500609999998E-2</v>
      </c>
      <c r="R121" s="216">
        <v>0.76756639008000005</v>
      </c>
      <c r="S121" s="216">
        <v>1.0985614613600001</v>
      </c>
      <c r="T121" s="216">
        <v>4.5316444245299996</v>
      </c>
      <c r="U121" s="216">
        <v>3.3836248423500002</v>
      </c>
      <c r="V121" s="216">
        <v>1.43830718237</v>
      </c>
      <c r="W121" s="216">
        <v>0.44553903145000001</v>
      </c>
      <c r="X121" s="216">
        <v>0.46294439863999998</v>
      </c>
      <c r="Y121" s="216">
        <v>2.00447428876</v>
      </c>
      <c r="Z121" s="215">
        <v>0</v>
      </c>
    </row>
    <row r="122" spans="1:26" ht="13.5" thickBot="1">
      <c r="A122" s="220" t="s">
        <v>34</v>
      </c>
      <c r="B122" s="220">
        <v>2016</v>
      </c>
      <c r="C122" s="213" t="s">
        <v>374</v>
      </c>
      <c r="D122" s="222">
        <v>55.57390264344</v>
      </c>
      <c r="E122" s="211">
        <v>4.9148292032300001</v>
      </c>
      <c r="F122" s="211">
        <v>3.42777297665</v>
      </c>
      <c r="G122" s="211">
        <v>5.6661962663200001</v>
      </c>
      <c r="H122" s="211">
        <v>0.69952582252999995</v>
      </c>
      <c r="I122" s="211">
        <v>1.1932435563099999</v>
      </c>
      <c r="J122" s="211">
        <v>10.582047801530001</v>
      </c>
      <c r="K122" s="212">
        <f t="shared" si="3"/>
        <v>0.19041397667218024</v>
      </c>
      <c r="L122" s="211">
        <v>7.6593007979600003</v>
      </c>
      <c r="M122" s="211">
        <v>2.01417164707</v>
      </c>
      <c r="N122" s="211">
        <v>3.0154920914700001</v>
      </c>
      <c r="O122" s="211">
        <v>0.47628876046000002</v>
      </c>
      <c r="P122" s="211">
        <v>0.42266531837999999</v>
      </c>
      <c r="Q122" s="211">
        <v>3.9124158329999999E-2</v>
      </c>
      <c r="R122" s="211">
        <v>0.70431633835999996</v>
      </c>
      <c r="S122" s="211">
        <v>1.0575073651</v>
      </c>
      <c r="T122" s="211">
        <v>4.9665718004999997</v>
      </c>
      <c r="U122" s="211">
        <v>4.3860247390899998</v>
      </c>
      <c r="V122" s="211">
        <v>1.5429142312799999</v>
      </c>
      <c r="W122" s="211">
        <v>0.27657552522000001</v>
      </c>
      <c r="X122" s="211">
        <v>0.34531145336000002</v>
      </c>
      <c r="Y122" s="211">
        <v>2.1840227902899998</v>
      </c>
      <c r="Z122" s="210">
        <v>0</v>
      </c>
    </row>
    <row r="123" spans="1:26">
      <c r="A123" s="219" t="s">
        <v>34</v>
      </c>
      <c r="B123" s="219">
        <v>2017</v>
      </c>
      <c r="C123" s="218" t="s">
        <v>377</v>
      </c>
      <c r="D123" s="223">
        <v>57.06232706043</v>
      </c>
      <c r="E123" s="216">
        <v>4.2240642517999998</v>
      </c>
      <c r="F123" s="216">
        <v>3.8017881742899999</v>
      </c>
      <c r="G123" s="216">
        <v>6.47075805389</v>
      </c>
      <c r="H123" s="216">
        <v>0.79283014062000001</v>
      </c>
      <c r="I123" s="216">
        <v>1.5048685442700001</v>
      </c>
      <c r="J123" s="216">
        <v>10.2977123336</v>
      </c>
      <c r="K123" s="217">
        <f t="shared" si="3"/>
        <v>0.1804642899104788</v>
      </c>
      <c r="L123" s="216">
        <v>9.3423024098499994</v>
      </c>
      <c r="M123" s="216">
        <v>1.57038418726</v>
      </c>
      <c r="N123" s="216">
        <v>2.6007625889199999</v>
      </c>
      <c r="O123" s="216">
        <v>0.43510581306000001</v>
      </c>
      <c r="P123" s="216">
        <v>0.65545822204000004</v>
      </c>
      <c r="Q123" s="216">
        <v>0</v>
      </c>
      <c r="R123" s="216">
        <v>0.54880992814999996</v>
      </c>
      <c r="S123" s="216">
        <v>0.29059981177999999</v>
      </c>
      <c r="T123" s="216">
        <v>3.36914365787</v>
      </c>
      <c r="U123" s="216">
        <v>6.8523745746399998</v>
      </c>
      <c r="V123" s="216">
        <v>1.46831051757</v>
      </c>
      <c r="W123" s="216">
        <v>0.89557464344000004</v>
      </c>
      <c r="X123" s="216">
        <v>0.42098906453000001</v>
      </c>
      <c r="Y123" s="216">
        <v>1.5204901428499999</v>
      </c>
      <c r="Z123" s="215">
        <v>0</v>
      </c>
    </row>
    <row r="124" spans="1:26" ht="13.5" thickBot="1">
      <c r="A124" s="214" t="s">
        <v>34</v>
      </c>
      <c r="B124" s="214">
        <v>2017</v>
      </c>
      <c r="C124" s="213" t="s">
        <v>368</v>
      </c>
      <c r="D124" s="222">
        <v>57.18217941052</v>
      </c>
      <c r="E124" s="211">
        <v>3.1749025500000001</v>
      </c>
      <c r="F124" s="211">
        <v>3.6934075820399999</v>
      </c>
      <c r="G124" s="211">
        <v>5.9548688860399999</v>
      </c>
      <c r="H124" s="211">
        <v>1.3165058639</v>
      </c>
      <c r="I124" s="211">
        <v>1.22269049589</v>
      </c>
      <c r="J124" s="211">
        <v>8.9304169793899995</v>
      </c>
      <c r="K124" s="212">
        <f t="shared" si="3"/>
        <v>0.15617482704317912</v>
      </c>
      <c r="L124" s="211">
        <v>8.45177296578</v>
      </c>
      <c r="M124" s="211">
        <v>1.5233946275500001</v>
      </c>
      <c r="N124" s="211">
        <v>3.2326055579599999</v>
      </c>
      <c r="O124" s="211">
        <v>1.0397115595399999</v>
      </c>
      <c r="P124" s="211">
        <v>1.03071412743</v>
      </c>
      <c r="Q124" s="211">
        <v>0</v>
      </c>
      <c r="R124" s="211">
        <v>0.51102672618</v>
      </c>
      <c r="S124" s="211">
        <v>0.34638739319</v>
      </c>
      <c r="T124" s="211">
        <v>2.5450719414299998</v>
      </c>
      <c r="U124" s="211">
        <v>6.9956804544200004</v>
      </c>
      <c r="V124" s="211">
        <v>2.9219577178099998</v>
      </c>
      <c r="W124" s="211">
        <v>1.1918728602999999</v>
      </c>
      <c r="X124" s="211">
        <v>0.53766380120000001</v>
      </c>
      <c r="Y124" s="211">
        <v>2.5615273204700002</v>
      </c>
      <c r="Z124" s="210">
        <v>0</v>
      </c>
    </row>
    <row r="125" spans="1:26">
      <c r="A125" s="221" t="s">
        <v>35</v>
      </c>
      <c r="B125" s="221">
        <v>2016</v>
      </c>
      <c r="C125" s="218" t="s">
        <v>368</v>
      </c>
      <c r="D125" s="223">
        <v>25.315853875369999</v>
      </c>
      <c r="E125" s="216">
        <v>2.8734081002899998</v>
      </c>
      <c r="F125" s="216">
        <v>2.4803981829999999E-2</v>
      </c>
      <c r="G125" s="216">
        <v>1.2314487491399999</v>
      </c>
      <c r="H125" s="216">
        <v>0.36797034471000001</v>
      </c>
      <c r="I125" s="216">
        <v>0</v>
      </c>
      <c r="J125" s="216">
        <v>3.9011479855300002</v>
      </c>
      <c r="K125" s="217">
        <f t="shared" si="3"/>
        <v>0.15409900865818549</v>
      </c>
      <c r="L125" s="216">
        <v>4.7447570278900004</v>
      </c>
      <c r="M125" s="216">
        <v>1.31747011681</v>
      </c>
      <c r="N125" s="216">
        <v>1.93868378192</v>
      </c>
      <c r="O125" s="216">
        <v>0.47925957634999999</v>
      </c>
      <c r="P125" s="216">
        <v>0.21749217472999999</v>
      </c>
      <c r="Q125" s="216">
        <v>1.10965489785</v>
      </c>
      <c r="R125" s="216">
        <v>0.47262677957999999</v>
      </c>
      <c r="S125" s="216">
        <v>0.67853395054999999</v>
      </c>
      <c r="T125" s="216">
        <v>0.95108239722999999</v>
      </c>
      <c r="U125" s="216">
        <v>3.30412745888</v>
      </c>
      <c r="V125" s="216">
        <v>0.60060479760999996</v>
      </c>
      <c r="W125" s="216">
        <v>0</v>
      </c>
      <c r="X125" s="216">
        <v>0</v>
      </c>
      <c r="Y125" s="216">
        <v>1.10278175447</v>
      </c>
      <c r="Z125" s="215">
        <v>0</v>
      </c>
    </row>
    <row r="126" spans="1:26">
      <c r="A126" s="220" t="s">
        <v>35</v>
      </c>
      <c r="B126" s="220">
        <v>2016</v>
      </c>
      <c r="C126" s="218" t="s">
        <v>369</v>
      </c>
      <c r="D126" s="223">
        <v>28.146522941779999</v>
      </c>
      <c r="E126" s="216">
        <v>4.2079125502099997</v>
      </c>
      <c r="F126" s="216">
        <v>0</v>
      </c>
      <c r="G126" s="216">
        <v>1.61573539307</v>
      </c>
      <c r="H126" s="216">
        <v>0.28304481463999998</v>
      </c>
      <c r="I126" s="216">
        <v>0</v>
      </c>
      <c r="J126" s="216">
        <v>3.1629877855299999</v>
      </c>
      <c r="K126" s="217">
        <f t="shared" si="3"/>
        <v>0.11237579121486937</v>
      </c>
      <c r="L126" s="216">
        <v>5.0574272887299996</v>
      </c>
      <c r="M126" s="216">
        <v>2.8339026084299999</v>
      </c>
      <c r="N126" s="216">
        <v>1.5918554406600001</v>
      </c>
      <c r="O126" s="216">
        <v>9.8379308339999999E-2</v>
      </c>
      <c r="P126" s="216">
        <v>3.615400102E-2</v>
      </c>
      <c r="Q126" s="216">
        <v>1.1263717345099999</v>
      </c>
      <c r="R126" s="216">
        <v>0.47931462938000002</v>
      </c>
      <c r="S126" s="216">
        <v>0.66385200486999996</v>
      </c>
      <c r="T126" s="216">
        <v>1.29536741972</v>
      </c>
      <c r="U126" s="216">
        <v>3.2190064509899998</v>
      </c>
      <c r="V126" s="216">
        <v>0.78268531780999995</v>
      </c>
      <c r="W126" s="216">
        <v>0</v>
      </c>
      <c r="X126" s="216">
        <v>8.3554459969999995E-2</v>
      </c>
      <c r="Y126" s="216">
        <v>1.6089717339</v>
      </c>
      <c r="Z126" s="215">
        <v>0</v>
      </c>
    </row>
    <row r="127" spans="1:26">
      <c r="A127" s="220" t="s">
        <v>35</v>
      </c>
      <c r="B127" s="220">
        <v>2016</v>
      </c>
      <c r="C127" s="218" t="s">
        <v>372</v>
      </c>
      <c r="D127" s="223">
        <v>33.280270375130002</v>
      </c>
      <c r="E127" s="216">
        <v>3.8289688913200002</v>
      </c>
      <c r="F127" s="216">
        <v>0</v>
      </c>
      <c r="G127" s="216">
        <v>3.2067934148199999</v>
      </c>
      <c r="H127" s="216">
        <v>1.9009862534199999</v>
      </c>
      <c r="I127" s="216">
        <v>0</v>
      </c>
      <c r="J127" s="216">
        <v>3.3197857067899998</v>
      </c>
      <c r="K127" s="217">
        <f t="shared" si="3"/>
        <v>9.9752365872328996E-2</v>
      </c>
      <c r="L127" s="216">
        <v>6.3686023731499999</v>
      </c>
      <c r="M127" s="216">
        <v>1.89747386995</v>
      </c>
      <c r="N127" s="216">
        <v>3.27108304304</v>
      </c>
      <c r="O127" s="216">
        <v>9.7242389289999995E-2</v>
      </c>
      <c r="P127" s="216">
        <v>0.25238564898999999</v>
      </c>
      <c r="Q127" s="216">
        <v>0.57768465662000001</v>
      </c>
      <c r="R127" s="216">
        <v>0.41577354908000003</v>
      </c>
      <c r="S127" s="216">
        <v>0.67049246135999996</v>
      </c>
      <c r="T127" s="216">
        <v>2.4865420326900001</v>
      </c>
      <c r="U127" s="216">
        <v>1.84458566406</v>
      </c>
      <c r="V127" s="216">
        <v>0.49525791155999999</v>
      </c>
      <c r="W127" s="216">
        <v>0.17942425347999999</v>
      </c>
      <c r="X127" s="216">
        <v>0.36865095343999998</v>
      </c>
      <c r="Y127" s="216">
        <v>2.09853730207</v>
      </c>
      <c r="Z127" s="215">
        <v>0</v>
      </c>
    </row>
    <row r="128" spans="1:26">
      <c r="A128" s="220" t="s">
        <v>35</v>
      </c>
      <c r="B128" s="220">
        <v>2016</v>
      </c>
      <c r="C128" s="218" t="s">
        <v>366</v>
      </c>
      <c r="D128" s="223">
        <v>30.322374230889999</v>
      </c>
      <c r="E128" s="216">
        <v>3.8027755465999999</v>
      </c>
      <c r="F128" s="216">
        <v>0</v>
      </c>
      <c r="G128" s="216">
        <v>2.9466455101400002</v>
      </c>
      <c r="H128" s="216">
        <v>1.6290858421800001</v>
      </c>
      <c r="I128" s="216">
        <v>0</v>
      </c>
      <c r="J128" s="216">
        <v>3.58614784793</v>
      </c>
      <c r="K128" s="217">
        <f t="shared" si="3"/>
        <v>0.11826738304274079</v>
      </c>
      <c r="L128" s="216">
        <v>5.2408043905100001</v>
      </c>
      <c r="M128" s="216">
        <v>1.9376192375500001</v>
      </c>
      <c r="N128" s="216">
        <v>3.30998609285</v>
      </c>
      <c r="O128" s="216">
        <v>0.19681324003</v>
      </c>
      <c r="P128" s="216">
        <v>0.25776491240999999</v>
      </c>
      <c r="Q128" s="216">
        <v>0</v>
      </c>
      <c r="R128" s="216">
        <v>0.32684985143</v>
      </c>
      <c r="S128" s="216">
        <v>9.9331688809999999E-2</v>
      </c>
      <c r="T128" s="216">
        <v>2.5041747358499999</v>
      </c>
      <c r="U128" s="216">
        <v>0.88250520694000001</v>
      </c>
      <c r="V128" s="216">
        <v>0.97758292124000001</v>
      </c>
      <c r="W128" s="216">
        <v>0.35071808664999998</v>
      </c>
      <c r="X128" s="216">
        <v>0.42295305430000002</v>
      </c>
      <c r="Y128" s="216">
        <v>1.8506160654699999</v>
      </c>
      <c r="Z128" s="215">
        <v>0</v>
      </c>
    </row>
    <row r="129" spans="1:26">
      <c r="A129" s="220" t="s">
        <v>35</v>
      </c>
      <c r="B129" s="220">
        <v>2016</v>
      </c>
      <c r="C129" s="218" t="s">
        <v>373</v>
      </c>
      <c r="D129" s="223">
        <v>32.09624477765</v>
      </c>
      <c r="E129" s="216">
        <v>3.9706691360900002</v>
      </c>
      <c r="F129" s="216">
        <v>4.2316327450000003E-2</v>
      </c>
      <c r="G129" s="216">
        <v>3.7556083323</v>
      </c>
      <c r="H129" s="216">
        <v>1.6303265096199999</v>
      </c>
      <c r="I129" s="216">
        <v>0</v>
      </c>
      <c r="J129" s="216">
        <v>3.79995854594</v>
      </c>
      <c r="K129" s="217">
        <f t="shared" si="3"/>
        <v>0.118392621076534</v>
      </c>
      <c r="L129" s="216">
        <v>5.71580323445</v>
      </c>
      <c r="M129" s="216">
        <v>0.40239282977000002</v>
      </c>
      <c r="N129" s="216">
        <v>4.3620082628399999</v>
      </c>
      <c r="O129" s="216">
        <v>0.41822553016000003</v>
      </c>
      <c r="P129" s="216">
        <v>0.22062251987000001</v>
      </c>
      <c r="Q129" s="216">
        <v>0</v>
      </c>
      <c r="R129" s="216">
        <v>0.32729411904</v>
      </c>
      <c r="S129" s="216">
        <v>0.27937242686000002</v>
      </c>
      <c r="T129" s="216">
        <v>2.2603781072400002</v>
      </c>
      <c r="U129" s="216">
        <v>1.5267630349800001</v>
      </c>
      <c r="V129" s="216">
        <v>0.72538241215999999</v>
      </c>
      <c r="W129" s="216">
        <v>0.35332045746000001</v>
      </c>
      <c r="X129" s="216">
        <v>0.34051686781000001</v>
      </c>
      <c r="Y129" s="216">
        <v>1.9652861236100001</v>
      </c>
      <c r="Z129" s="215">
        <v>0</v>
      </c>
    </row>
    <row r="130" spans="1:26">
      <c r="A130" s="220" t="s">
        <v>35</v>
      </c>
      <c r="B130" s="220">
        <v>2016</v>
      </c>
      <c r="C130" s="218" t="s">
        <v>371</v>
      </c>
      <c r="D130" s="223">
        <v>28.984625129729999</v>
      </c>
      <c r="E130" s="216">
        <v>4.7564386987200002</v>
      </c>
      <c r="F130" s="216">
        <v>0.13887260268000001</v>
      </c>
      <c r="G130" s="216">
        <v>2.1817690394100002</v>
      </c>
      <c r="H130" s="216">
        <v>0</v>
      </c>
      <c r="I130" s="216">
        <v>0</v>
      </c>
      <c r="J130" s="216">
        <v>3.2879866942299998</v>
      </c>
      <c r="K130" s="217">
        <f t="shared" si="3"/>
        <v>0.11343899324257462</v>
      </c>
      <c r="L130" s="216">
        <v>4.9411958126900002</v>
      </c>
      <c r="M130" s="216">
        <v>1.3564148565900001</v>
      </c>
      <c r="N130" s="216">
        <v>2.9384855065500002</v>
      </c>
      <c r="O130" s="216">
        <v>0.41966539499</v>
      </c>
      <c r="P130" s="216">
        <v>0.23444005893</v>
      </c>
      <c r="Q130" s="216">
        <v>0</v>
      </c>
      <c r="R130" s="216">
        <v>0.72245703663000005</v>
      </c>
      <c r="S130" s="216">
        <v>0.54905545168000003</v>
      </c>
      <c r="T130" s="216">
        <v>2.8060075898100001</v>
      </c>
      <c r="U130" s="216">
        <v>1.6945899390100001</v>
      </c>
      <c r="V130" s="216">
        <v>0.93357212877999995</v>
      </c>
      <c r="W130" s="216">
        <v>0.17520164673999999</v>
      </c>
      <c r="X130" s="216">
        <v>5.3935885510000003E-2</v>
      </c>
      <c r="Y130" s="216">
        <v>1.7945367867799999</v>
      </c>
      <c r="Z130" s="215">
        <v>0</v>
      </c>
    </row>
    <row r="131" spans="1:26">
      <c r="A131" s="220" t="s">
        <v>35</v>
      </c>
      <c r="B131" s="220">
        <v>2016</v>
      </c>
      <c r="C131" s="218" t="s">
        <v>370</v>
      </c>
      <c r="D131" s="223">
        <v>30.253522449719998</v>
      </c>
      <c r="E131" s="216">
        <v>4.3928217740599997</v>
      </c>
      <c r="F131" s="216">
        <v>0.34751098961999999</v>
      </c>
      <c r="G131" s="216">
        <v>3.2607846119100001</v>
      </c>
      <c r="H131" s="216">
        <v>6.104214124E-2</v>
      </c>
      <c r="I131" s="216">
        <v>0.39905679490000001</v>
      </c>
      <c r="J131" s="216">
        <v>3.8372216426199999</v>
      </c>
      <c r="K131" s="217">
        <f t="shared" si="3"/>
        <v>0.12683553292008529</v>
      </c>
      <c r="L131" s="216">
        <v>3.9280224565899999</v>
      </c>
      <c r="M131" s="216">
        <v>1.84563905594</v>
      </c>
      <c r="N131" s="216">
        <v>2.7742430278999999</v>
      </c>
      <c r="O131" s="216">
        <v>0.34882841417999999</v>
      </c>
      <c r="P131" s="216">
        <v>0.23565777843999999</v>
      </c>
      <c r="Q131" s="216">
        <v>0</v>
      </c>
      <c r="R131" s="216">
        <v>0.38223810050000001</v>
      </c>
      <c r="S131" s="216">
        <v>0.44435083192000002</v>
      </c>
      <c r="T131" s="216">
        <v>2.7241426420799999</v>
      </c>
      <c r="U131" s="216">
        <v>2.3815020314900002</v>
      </c>
      <c r="V131" s="216">
        <v>0.81433782146</v>
      </c>
      <c r="W131" s="216">
        <v>0</v>
      </c>
      <c r="X131" s="216">
        <v>0.24500202610999999</v>
      </c>
      <c r="Y131" s="216">
        <v>1.8311203087600001</v>
      </c>
      <c r="Z131" s="215">
        <v>0</v>
      </c>
    </row>
    <row r="132" spans="1:26">
      <c r="A132" s="220" t="s">
        <v>35</v>
      </c>
      <c r="B132" s="220">
        <v>2016</v>
      </c>
      <c r="C132" s="218" t="s">
        <v>367</v>
      </c>
      <c r="D132" s="223">
        <v>28.09295342763</v>
      </c>
      <c r="E132" s="216">
        <v>3.0468313452700002</v>
      </c>
      <c r="F132" s="216">
        <v>0.55496584789000003</v>
      </c>
      <c r="G132" s="216">
        <v>3.0078631099100002</v>
      </c>
      <c r="H132" s="216">
        <v>6.1545861129999997E-2</v>
      </c>
      <c r="I132" s="216">
        <v>0.40234981251000002</v>
      </c>
      <c r="J132" s="216">
        <v>4.5413268908499997</v>
      </c>
      <c r="K132" s="217">
        <f t="shared" si="3"/>
        <v>0.16165359411387167</v>
      </c>
      <c r="L132" s="216">
        <v>2.8973866310799998</v>
      </c>
      <c r="M132" s="216">
        <v>2.59538548568</v>
      </c>
      <c r="N132" s="216">
        <v>1.5006317844699999</v>
      </c>
      <c r="O132" s="216">
        <v>0.31169465772999999</v>
      </c>
      <c r="P132" s="216">
        <v>0.27596213962999999</v>
      </c>
      <c r="Q132" s="216">
        <v>0</v>
      </c>
      <c r="R132" s="216">
        <v>0.38345130114999998</v>
      </c>
      <c r="S132" s="216">
        <v>0.26954275314999998</v>
      </c>
      <c r="T132" s="216">
        <v>2.9051911270300002</v>
      </c>
      <c r="U132" s="216">
        <v>1.76718224145</v>
      </c>
      <c r="V132" s="216">
        <v>1.3615796059800001</v>
      </c>
      <c r="W132" s="216">
        <v>0.14859510121</v>
      </c>
      <c r="X132" s="216">
        <v>0.48763950669</v>
      </c>
      <c r="Y132" s="216">
        <v>1.57382822482</v>
      </c>
      <c r="Z132" s="215">
        <v>0</v>
      </c>
    </row>
    <row r="133" spans="1:26">
      <c r="A133" s="220" t="s">
        <v>35</v>
      </c>
      <c r="B133" s="220">
        <v>2016</v>
      </c>
      <c r="C133" s="218" t="s">
        <v>376</v>
      </c>
      <c r="D133" s="223">
        <v>26.754411057350001</v>
      </c>
      <c r="E133" s="216">
        <v>2.3672513399800001</v>
      </c>
      <c r="F133" s="216">
        <v>0.46043752372000002</v>
      </c>
      <c r="G133" s="216">
        <v>3.4310592458500002</v>
      </c>
      <c r="H133" s="216">
        <v>0.64162957117999997</v>
      </c>
      <c r="I133" s="216">
        <v>0.4084189788</v>
      </c>
      <c r="J133" s="216">
        <v>4.1632519202999996</v>
      </c>
      <c r="K133" s="217">
        <f t="shared" si="3"/>
        <v>0.15560992583151131</v>
      </c>
      <c r="L133" s="216">
        <v>4.1633785983599996</v>
      </c>
      <c r="M133" s="216">
        <v>1.8401541855600001</v>
      </c>
      <c r="N133" s="216">
        <v>1.55174727354</v>
      </c>
      <c r="O133" s="216">
        <v>0.31090750283000002</v>
      </c>
      <c r="P133" s="216">
        <v>3.8982481950000002E-2</v>
      </c>
      <c r="Q133" s="216">
        <v>0</v>
      </c>
      <c r="R133" s="216">
        <v>2.3750438070000001E-2</v>
      </c>
      <c r="S133" s="216">
        <v>0.61539271147999997</v>
      </c>
      <c r="T133" s="216">
        <v>1.42134255919</v>
      </c>
      <c r="U133" s="216">
        <v>1.9742396048599999</v>
      </c>
      <c r="V133" s="216">
        <v>1.7306126553100001</v>
      </c>
      <c r="W133" s="216">
        <v>0.15083655467000001</v>
      </c>
      <c r="X133" s="216">
        <v>0.48846658088</v>
      </c>
      <c r="Y133" s="216">
        <v>0.97255133082</v>
      </c>
      <c r="Z133" s="215">
        <v>0</v>
      </c>
    </row>
    <row r="134" spans="1:26">
      <c r="A134" s="220" t="s">
        <v>35</v>
      </c>
      <c r="B134" s="220">
        <v>2016</v>
      </c>
      <c r="C134" s="218" t="s">
        <v>375</v>
      </c>
      <c r="D134" s="223">
        <v>28.09449402257</v>
      </c>
      <c r="E134" s="216">
        <v>4.7901635470399997</v>
      </c>
      <c r="F134" s="216">
        <v>0.64898579579000004</v>
      </c>
      <c r="G134" s="216">
        <v>2.1073003083600002</v>
      </c>
      <c r="H134" s="216">
        <v>0.58590699160000004</v>
      </c>
      <c r="I134" s="216">
        <v>0</v>
      </c>
      <c r="J134" s="216">
        <v>3.3148383626200002</v>
      </c>
      <c r="K134" s="217">
        <f t="shared" si="3"/>
        <v>0.11798889704000332</v>
      </c>
      <c r="L134" s="216">
        <v>5.6329014914600002</v>
      </c>
      <c r="M134" s="216">
        <v>2.0074133000300001</v>
      </c>
      <c r="N134" s="216">
        <v>1.96985478133</v>
      </c>
      <c r="O134" s="216">
        <v>0.67735500239000002</v>
      </c>
      <c r="P134" s="216">
        <v>0.15576976807000001</v>
      </c>
      <c r="Q134" s="216">
        <v>0</v>
      </c>
      <c r="R134" s="216">
        <v>2.345520152E-2</v>
      </c>
      <c r="S134" s="216">
        <v>0.80741998013000005</v>
      </c>
      <c r="T134" s="216">
        <v>1.58980993144</v>
      </c>
      <c r="U134" s="216">
        <v>1.20364845351</v>
      </c>
      <c r="V134" s="216">
        <v>1.3805181990099999</v>
      </c>
      <c r="W134" s="216">
        <v>0.15292142945000001</v>
      </c>
      <c r="X134" s="216">
        <v>0.25094798679000002</v>
      </c>
      <c r="Y134" s="216">
        <v>0.79528349203000004</v>
      </c>
      <c r="Z134" s="215">
        <v>0</v>
      </c>
    </row>
    <row r="135" spans="1:26" ht="13.5" thickBot="1">
      <c r="A135" s="220" t="s">
        <v>35</v>
      </c>
      <c r="B135" s="220">
        <v>2016</v>
      </c>
      <c r="C135" s="213" t="s">
        <v>374</v>
      </c>
      <c r="D135" s="222">
        <v>31.53194592841</v>
      </c>
      <c r="E135" s="211">
        <v>4.2296541662299996</v>
      </c>
      <c r="F135" s="211">
        <v>0.39086737224000001</v>
      </c>
      <c r="G135" s="211">
        <v>2.4523132320499998</v>
      </c>
      <c r="H135" s="211">
        <v>0.56834784165999996</v>
      </c>
      <c r="I135" s="211">
        <v>0</v>
      </c>
      <c r="J135" s="211">
        <v>2.64683944619</v>
      </c>
      <c r="K135" s="212">
        <f t="shared" si="3"/>
        <v>8.394151925159879E-2</v>
      </c>
      <c r="L135" s="211">
        <v>8.5254002018000001</v>
      </c>
      <c r="M135" s="211">
        <v>1.1093428458000001</v>
      </c>
      <c r="N135" s="211">
        <v>1.6573812345900001</v>
      </c>
      <c r="O135" s="211">
        <v>0.63360902556999998</v>
      </c>
      <c r="P135" s="211">
        <v>0.14878187669000001</v>
      </c>
      <c r="Q135" s="211">
        <v>0.18185713672000001</v>
      </c>
      <c r="R135" s="211">
        <v>0.44281263071999999</v>
      </c>
      <c r="S135" s="211">
        <v>1.35580906129</v>
      </c>
      <c r="T135" s="211">
        <v>2.0219099328399999</v>
      </c>
      <c r="U135" s="211">
        <v>2.70142717379</v>
      </c>
      <c r="V135" s="211">
        <v>1.3460751521500001</v>
      </c>
      <c r="W135" s="211">
        <v>0.24293402049000001</v>
      </c>
      <c r="X135" s="211">
        <v>0</v>
      </c>
      <c r="Y135" s="211">
        <v>0.87658357759000005</v>
      </c>
      <c r="Z135" s="210">
        <v>0</v>
      </c>
    </row>
    <row r="136" spans="1:26">
      <c r="A136" s="219" t="s">
        <v>35</v>
      </c>
      <c r="B136" s="219">
        <v>2017</v>
      </c>
      <c r="C136" s="218" t="s">
        <v>377</v>
      </c>
      <c r="D136" s="223">
        <v>35.317746784999997</v>
      </c>
      <c r="E136" s="216">
        <v>6.6521397637600002</v>
      </c>
      <c r="F136" s="216">
        <v>0.39258085775000001</v>
      </c>
      <c r="G136" s="216">
        <v>4.2460530922500004</v>
      </c>
      <c r="H136" s="216">
        <v>0</v>
      </c>
      <c r="I136" s="216">
        <v>0</v>
      </c>
      <c r="J136" s="216">
        <v>4.0280964296999997</v>
      </c>
      <c r="K136" s="217">
        <f t="shared" ref="K136:K167" si="4">J136/D136</f>
        <v>0.11405304121526789</v>
      </c>
      <c r="L136" s="216">
        <v>6.4726938942899999</v>
      </c>
      <c r="M136" s="216">
        <v>0.75093004768000005</v>
      </c>
      <c r="N136" s="216">
        <v>1.3570501851900001</v>
      </c>
      <c r="O136" s="216">
        <v>0.68412789249999995</v>
      </c>
      <c r="P136" s="216">
        <v>0.14948415806000001</v>
      </c>
      <c r="Q136" s="216">
        <v>0.18240503913</v>
      </c>
      <c r="R136" s="216">
        <v>0.42093470567000002</v>
      </c>
      <c r="S136" s="216">
        <v>1.65690008782</v>
      </c>
      <c r="T136" s="216">
        <v>2.8924136542499999</v>
      </c>
      <c r="U136" s="216">
        <v>3.3450857411500001</v>
      </c>
      <c r="V136" s="216">
        <v>1.01431679479</v>
      </c>
      <c r="W136" s="216">
        <v>0.37798167787999998</v>
      </c>
      <c r="X136" s="216">
        <v>0</v>
      </c>
      <c r="Y136" s="216">
        <v>0.69455276313000003</v>
      </c>
      <c r="Z136" s="215">
        <v>0</v>
      </c>
    </row>
    <row r="137" spans="1:26" ht="13.5" thickBot="1">
      <c r="A137" s="214" t="s">
        <v>35</v>
      </c>
      <c r="B137" s="214">
        <v>2017</v>
      </c>
      <c r="C137" s="213" t="s">
        <v>368</v>
      </c>
      <c r="D137" s="222">
        <v>40.424706389100002</v>
      </c>
      <c r="E137" s="211">
        <v>5.8128786632000002</v>
      </c>
      <c r="F137" s="211">
        <v>0.84464572754</v>
      </c>
      <c r="G137" s="211">
        <v>4.7868941451999998</v>
      </c>
      <c r="H137" s="211">
        <v>0</v>
      </c>
      <c r="I137" s="211">
        <v>0</v>
      </c>
      <c r="J137" s="211">
        <v>4.4683359388100001</v>
      </c>
      <c r="K137" s="212">
        <f t="shared" si="4"/>
        <v>0.1105347778113938</v>
      </c>
      <c r="L137" s="211">
        <v>8.5389896893500001</v>
      </c>
      <c r="M137" s="211">
        <v>0.43389914006000002</v>
      </c>
      <c r="N137" s="211">
        <v>0.91885710461000003</v>
      </c>
      <c r="O137" s="211">
        <v>0.19533783568999999</v>
      </c>
      <c r="P137" s="211">
        <v>0.21342271338999999</v>
      </c>
      <c r="Q137" s="211">
        <v>0.17888858335999999</v>
      </c>
      <c r="R137" s="211">
        <v>0.41281980775999999</v>
      </c>
      <c r="S137" s="211">
        <v>1.57820200733</v>
      </c>
      <c r="T137" s="211">
        <v>2.8306176910800001</v>
      </c>
      <c r="U137" s="211">
        <v>5.4458784299799996</v>
      </c>
      <c r="V137" s="211">
        <v>0.94040488209999995</v>
      </c>
      <c r="W137" s="211">
        <v>0.54252987123999996</v>
      </c>
      <c r="X137" s="211">
        <v>5.8761808919999999E-2</v>
      </c>
      <c r="Y137" s="211">
        <v>2.2233423494800002</v>
      </c>
      <c r="Z137" s="210">
        <v>0</v>
      </c>
    </row>
    <row r="138" spans="1:26">
      <c r="A138" s="221" t="s">
        <v>37</v>
      </c>
      <c r="B138" s="221">
        <v>2016</v>
      </c>
      <c r="C138" s="218" t="s">
        <v>368</v>
      </c>
      <c r="D138" s="223">
        <v>8.9854686101999999</v>
      </c>
      <c r="E138" s="216">
        <v>0.49745823535</v>
      </c>
      <c r="F138" s="216">
        <v>5.246947238E-2</v>
      </c>
      <c r="G138" s="216">
        <v>1.30425510051</v>
      </c>
      <c r="H138" s="216">
        <v>0</v>
      </c>
      <c r="I138" s="216">
        <v>0</v>
      </c>
      <c r="J138" s="216">
        <v>0.96651902771999998</v>
      </c>
      <c r="K138" s="217">
        <f t="shared" si="4"/>
        <v>0.10756467688539252</v>
      </c>
      <c r="L138" s="216">
        <v>3.01361542263</v>
      </c>
      <c r="M138" s="216">
        <v>0.27267554816</v>
      </c>
      <c r="N138" s="216">
        <v>0</v>
      </c>
      <c r="O138" s="216">
        <v>0</v>
      </c>
      <c r="P138" s="216">
        <v>0.84160072804999997</v>
      </c>
      <c r="Q138" s="216">
        <v>0</v>
      </c>
      <c r="R138" s="216">
        <v>0</v>
      </c>
      <c r="S138" s="216">
        <v>0.77876532538999999</v>
      </c>
      <c r="T138" s="216">
        <v>0.71209946804000002</v>
      </c>
      <c r="U138" s="216">
        <v>0.18585983655999999</v>
      </c>
      <c r="V138" s="216">
        <v>0.23994598335</v>
      </c>
      <c r="W138" s="216">
        <v>0</v>
      </c>
      <c r="X138" s="216">
        <v>0</v>
      </c>
      <c r="Y138" s="216">
        <v>0.12020446206</v>
      </c>
      <c r="Z138" s="215">
        <v>0</v>
      </c>
    </row>
    <row r="139" spans="1:26">
      <c r="A139" s="220" t="s">
        <v>37</v>
      </c>
      <c r="B139" s="220">
        <v>2016</v>
      </c>
      <c r="C139" s="218" t="s">
        <v>369</v>
      </c>
      <c r="D139" s="223">
        <v>9.5568276313599991</v>
      </c>
      <c r="E139" s="216">
        <v>0.89697049404999996</v>
      </c>
      <c r="F139" s="216">
        <v>5.1221129759999998E-2</v>
      </c>
      <c r="G139" s="216">
        <v>1.8098258768</v>
      </c>
      <c r="H139" s="216">
        <v>0</v>
      </c>
      <c r="I139" s="216">
        <v>0</v>
      </c>
      <c r="J139" s="216">
        <v>0.74303576424999995</v>
      </c>
      <c r="K139" s="217">
        <f t="shared" si="4"/>
        <v>7.7749206421991429E-2</v>
      </c>
      <c r="L139" s="216">
        <v>2.4818509144499998</v>
      </c>
      <c r="M139" s="216">
        <v>0.37782877872999998</v>
      </c>
      <c r="N139" s="216">
        <v>0.46261193861</v>
      </c>
      <c r="O139" s="216">
        <v>0.17041346101999999</v>
      </c>
      <c r="P139" s="216">
        <v>0.87000926699000003</v>
      </c>
      <c r="Q139" s="216">
        <v>0</v>
      </c>
      <c r="R139" s="216">
        <v>0</v>
      </c>
      <c r="S139" s="216">
        <v>0.40113570097000001</v>
      </c>
      <c r="T139" s="216">
        <v>0.54458548626000003</v>
      </c>
      <c r="U139" s="216">
        <v>0.18531879735000001</v>
      </c>
      <c r="V139" s="216">
        <v>0.44212661008999998</v>
      </c>
      <c r="W139" s="216">
        <v>0</v>
      </c>
      <c r="X139" s="216">
        <v>0</v>
      </c>
      <c r="Y139" s="216">
        <v>0.11989341202999999</v>
      </c>
      <c r="Z139" s="215">
        <v>0</v>
      </c>
    </row>
    <row r="140" spans="1:26">
      <c r="A140" s="220" t="s">
        <v>37</v>
      </c>
      <c r="B140" s="220">
        <v>2016</v>
      </c>
      <c r="C140" s="218" t="s">
        <v>372</v>
      </c>
      <c r="D140" s="223">
        <v>13.06252066545</v>
      </c>
      <c r="E140" s="216">
        <v>2.0687169027399999</v>
      </c>
      <c r="F140" s="216">
        <v>0</v>
      </c>
      <c r="G140" s="216">
        <v>2.8939846847299999</v>
      </c>
      <c r="H140" s="216">
        <v>0</v>
      </c>
      <c r="I140" s="216">
        <v>0</v>
      </c>
      <c r="J140" s="216">
        <v>0.95363839770000003</v>
      </c>
      <c r="K140" s="217">
        <f t="shared" si="4"/>
        <v>7.3005694852016328E-2</v>
      </c>
      <c r="L140" s="216">
        <v>3.3458416692799999</v>
      </c>
      <c r="M140" s="216">
        <v>0.22966280858999999</v>
      </c>
      <c r="N140" s="216">
        <v>0.45577450803000003</v>
      </c>
      <c r="O140" s="216">
        <v>0.57213124422999995</v>
      </c>
      <c r="P140" s="216">
        <v>0.88277300223999999</v>
      </c>
      <c r="Q140" s="216">
        <v>0</v>
      </c>
      <c r="R140" s="216">
        <v>2.9187984869999999E-2</v>
      </c>
      <c r="S140" s="216">
        <v>0.40501436477000002</v>
      </c>
      <c r="T140" s="216">
        <v>0.22143683721999999</v>
      </c>
      <c r="U140" s="216">
        <v>0.52297528871999999</v>
      </c>
      <c r="V140" s="216">
        <v>0.29586307140000001</v>
      </c>
      <c r="W140" s="216">
        <v>0</v>
      </c>
      <c r="X140" s="216">
        <v>0</v>
      </c>
      <c r="Y140" s="216">
        <v>0.18551990093000001</v>
      </c>
      <c r="Z140" s="215">
        <v>0</v>
      </c>
    </row>
    <row r="141" spans="1:26">
      <c r="A141" s="220" t="s">
        <v>37</v>
      </c>
      <c r="B141" s="220">
        <v>2016</v>
      </c>
      <c r="C141" s="218" t="s">
        <v>366</v>
      </c>
      <c r="D141" s="223">
        <v>11.803756213030001</v>
      </c>
      <c r="E141" s="216">
        <v>2.01639384942</v>
      </c>
      <c r="F141" s="216">
        <v>0</v>
      </c>
      <c r="G141" s="216">
        <v>2.7781086579799998</v>
      </c>
      <c r="H141" s="216">
        <v>0</v>
      </c>
      <c r="I141" s="216">
        <v>0</v>
      </c>
      <c r="J141" s="216">
        <v>0.79455705140999999</v>
      </c>
      <c r="K141" s="217">
        <f t="shared" si="4"/>
        <v>6.7313915762924656E-2</v>
      </c>
      <c r="L141" s="216">
        <v>3.03135356167</v>
      </c>
      <c r="M141" s="216">
        <v>0.28653582092000002</v>
      </c>
      <c r="N141" s="216">
        <v>0.45304134338000002</v>
      </c>
      <c r="O141" s="216">
        <v>0.57301214394</v>
      </c>
      <c r="P141" s="216">
        <v>0</v>
      </c>
      <c r="Q141" s="216">
        <v>0</v>
      </c>
      <c r="R141" s="216">
        <v>2.91098786E-2</v>
      </c>
      <c r="S141" s="216">
        <v>8.0192275879999997E-2</v>
      </c>
      <c r="T141" s="216">
        <v>0.18150104559999999</v>
      </c>
      <c r="U141" s="216">
        <v>0.44647164367999997</v>
      </c>
      <c r="V141" s="216">
        <v>0.65538183633000002</v>
      </c>
      <c r="W141" s="216">
        <v>0.26056256145000001</v>
      </c>
      <c r="X141" s="216">
        <v>0</v>
      </c>
      <c r="Y141" s="216">
        <v>0.21753454277000001</v>
      </c>
      <c r="Z141" s="215">
        <v>0</v>
      </c>
    </row>
    <row r="142" spans="1:26">
      <c r="A142" s="220" t="s">
        <v>37</v>
      </c>
      <c r="B142" s="220">
        <v>2016</v>
      </c>
      <c r="C142" s="218" t="s">
        <v>373</v>
      </c>
      <c r="D142" s="223">
        <v>13.59870576216</v>
      </c>
      <c r="E142" s="216">
        <v>2.6023311316300002</v>
      </c>
      <c r="F142" s="216">
        <v>0</v>
      </c>
      <c r="G142" s="216">
        <v>2.3347480523400002</v>
      </c>
      <c r="H142" s="216">
        <v>0</v>
      </c>
      <c r="I142" s="216">
        <v>0</v>
      </c>
      <c r="J142" s="216">
        <v>1.9534926555200001</v>
      </c>
      <c r="K142" s="217">
        <f t="shared" si="4"/>
        <v>0.14365283650417845</v>
      </c>
      <c r="L142" s="216">
        <v>2.5976815599699998</v>
      </c>
      <c r="M142" s="216">
        <v>0.70603211286000001</v>
      </c>
      <c r="N142" s="216">
        <v>0</v>
      </c>
      <c r="O142" s="216">
        <v>0.40124958503000002</v>
      </c>
      <c r="P142" s="216">
        <v>0</v>
      </c>
      <c r="Q142" s="216">
        <v>0</v>
      </c>
      <c r="R142" s="216">
        <v>2.8749562650000001E-2</v>
      </c>
      <c r="S142" s="216">
        <v>0</v>
      </c>
      <c r="T142" s="216">
        <v>0.67061911467000002</v>
      </c>
      <c r="U142" s="216">
        <v>0.42989134344000002</v>
      </c>
      <c r="V142" s="216">
        <v>0.55361503363999998</v>
      </c>
      <c r="W142" s="216">
        <v>0.52359804686</v>
      </c>
      <c r="X142" s="216">
        <v>0</v>
      </c>
      <c r="Y142" s="216">
        <v>0.79669756354999999</v>
      </c>
      <c r="Z142" s="215">
        <v>0</v>
      </c>
    </row>
    <row r="143" spans="1:26">
      <c r="A143" s="220" t="s">
        <v>37</v>
      </c>
      <c r="B143" s="220">
        <v>2016</v>
      </c>
      <c r="C143" s="218" t="s">
        <v>371</v>
      </c>
      <c r="D143" s="223">
        <v>11.8488972282</v>
      </c>
      <c r="E143" s="216">
        <v>1.6978534868699999</v>
      </c>
      <c r="F143" s="216">
        <v>0</v>
      </c>
      <c r="G143" s="216">
        <v>1.7051875672500001</v>
      </c>
      <c r="H143" s="216">
        <v>0</v>
      </c>
      <c r="I143" s="216">
        <v>0</v>
      </c>
      <c r="J143" s="216">
        <v>2.1027461461899999</v>
      </c>
      <c r="K143" s="217">
        <f t="shared" si="4"/>
        <v>0.17746344707805639</v>
      </c>
      <c r="L143" s="216">
        <v>2.41849496128</v>
      </c>
      <c r="M143" s="216">
        <v>0.81592094513000002</v>
      </c>
      <c r="N143" s="216">
        <v>0.23305483982</v>
      </c>
      <c r="O143" s="216">
        <v>0</v>
      </c>
      <c r="P143" s="216">
        <v>0</v>
      </c>
      <c r="Q143" s="216">
        <v>0</v>
      </c>
      <c r="R143" s="216">
        <v>5.2629214280000003E-2</v>
      </c>
      <c r="S143" s="216">
        <v>2.9734470329999999E-2</v>
      </c>
      <c r="T143" s="216">
        <v>0.67156348473000005</v>
      </c>
      <c r="U143" s="216">
        <v>0.11836808087</v>
      </c>
      <c r="V143" s="216">
        <v>0.5296167786</v>
      </c>
      <c r="W143" s="216">
        <v>0.76525361096</v>
      </c>
      <c r="X143" s="216">
        <v>0</v>
      </c>
      <c r="Y143" s="216">
        <v>0.70847364188999995</v>
      </c>
      <c r="Z143" s="215">
        <v>0</v>
      </c>
    </row>
    <row r="144" spans="1:26">
      <c r="A144" s="220" t="s">
        <v>37</v>
      </c>
      <c r="B144" s="220">
        <v>2016</v>
      </c>
      <c r="C144" s="218" t="s">
        <v>370</v>
      </c>
      <c r="D144" s="223">
        <v>11.32267493756</v>
      </c>
      <c r="E144" s="216">
        <v>1.73242344498</v>
      </c>
      <c r="F144" s="216">
        <v>0</v>
      </c>
      <c r="G144" s="216">
        <v>2.3176334248599999</v>
      </c>
      <c r="H144" s="216">
        <v>0</v>
      </c>
      <c r="I144" s="216">
        <v>0</v>
      </c>
      <c r="J144" s="216">
        <v>2.0585570823600001</v>
      </c>
      <c r="K144" s="217">
        <f t="shared" si="4"/>
        <v>0.18180837069969019</v>
      </c>
      <c r="L144" s="216">
        <v>2.3300828087999998</v>
      </c>
      <c r="M144" s="216">
        <v>0.73781244875999996</v>
      </c>
      <c r="N144" s="216">
        <v>0.22941872962000001</v>
      </c>
      <c r="O144" s="216">
        <v>0</v>
      </c>
      <c r="P144" s="216">
        <v>0</v>
      </c>
      <c r="Q144" s="216">
        <v>0</v>
      </c>
      <c r="R144" s="216">
        <v>5.2969866980000002E-2</v>
      </c>
      <c r="S144" s="216">
        <v>3.0192294960000001E-2</v>
      </c>
      <c r="T144" s="216">
        <v>0.49005741944999998</v>
      </c>
      <c r="U144" s="216">
        <v>5.6050386469999998E-2</v>
      </c>
      <c r="V144" s="216">
        <v>0.19139848421</v>
      </c>
      <c r="W144" s="216">
        <v>0.51763774506000004</v>
      </c>
      <c r="X144" s="216">
        <v>0</v>
      </c>
      <c r="Y144" s="216">
        <v>0.57844080104999995</v>
      </c>
      <c r="Z144" s="215">
        <v>0</v>
      </c>
    </row>
    <row r="145" spans="1:26">
      <c r="A145" s="220" t="s">
        <v>37</v>
      </c>
      <c r="B145" s="220">
        <v>2016</v>
      </c>
      <c r="C145" s="218" t="s">
        <v>367</v>
      </c>
      <c r="D145" s="223">
        <v>8.4900556284200004</v>
      </c>
      <c r="E145" s="216">
        <v>1.19233431176</v>
      </c>
      <c r="F145" s="216">
        <v>0</v>
      </c>
      <c r="G145" s="216">
        <v>2.4266608607200002</v>
      </c>
      <c r="H145" s="216">
        <v>0</v>
      </c>
      <c r="I145" s="216">
        <v>0</v>
      </c>
      <c r="J145" s="216">
        <v>1.3241496270799999</v>
      </c>
      <c r="K145" s="217">
        <f t="shared" si="4"/>
        <v>0.15596477632578531</v>
      </c>
      <c r="L145" s="216">
        <v>1.90738826489</v>
      </c>
      <c r="M145" s="216">
        <v>0.20527304929000001</v>
      </c>
      <c r="N145" s="216">
        <v>0.56385279392999998</v>
      </c>
      <c r="O145" s="216">
        <v>0</v>
      </c>
      <c r="P145" s="216">
        <v>0</v>
      </c>
      <c r="Q145" s="216">
        <v>0</v>
      </c>
      <c r="R145" s="216">
        <v>5.3465129950000002E-2</v>
      </c>
      <c r="S145" s="216">
        <v>3.0828748239999999E-2</v>
      </c>
      <c r="T145" s="216">
        <v>0.53795737576000002</v>
      </c>
      <c r="U145" s="216">
        <v>0</v>
      </c>
      <c r="V145" s="216">
        <v>0</v>
      </c>
      <c r="W145" s="216">
        <v>0.24814546679999999</v>
      </c>
      <c r="X145" s="216">
        <v>0</v>
      </c>
      <c r="Y145" s="216">
        <v>0</v>
      </c>
      <c r="Z145" s="215">
        <v>0</v>
      </c>
    </row>
    <row r="146" spans="1:26">
      <c r="A146" s="220" t="s">
        <v>37</v>
      </c>
      <c r="B146" s="220">
        <v>2016</v>
      </c>
      <c r="C146" s="218" t="s">
        <v>376</v>
      </c>
      <c r="D146" s="223">
        <v>7.3895506416799996</v>
      </c>
      <c r="E146" s="216">
        <v>1.72890616324</v>
      </c>
      <c r="F146" s="216">
        <v>0</v>
      </c>
      <c r="G146" s="216">
        <v>2.0712627455599999</v>
      </c>
      <c r="H146" s="216">
        <v>0</v>
      </c>
      <c r="I146" s="216">
        <v>0</v>
      </c>
      <c r="J146" s="216">
        <v>0.93261888627</v>
      </c>
      <c r="K146" s="217">
        <f t="shared" si="4"/>
        <v>0.12620779415322755</v>
      </c>
      <c r="L146" s="216">
        <v>1.3149807252500001</v>
      </c>
      <c r="M146" s="216">
        <v>8.8593368039999995E-2</v>
      </c>
      <c r="N146" s="216">
        <v>0.33092110614999998</v>
      </c>
      <c r="O146" s="216">
        <v>2.2116509610000001E-2</v>
      </c>
      <c r="P146" s="216">
        <v>0</v>
      </c>
      <c r="Q146" s="216">
        <v>0</v>
      </c>
      <c r="R146" s="216">
        <v>0</v>
      </c>
      <c r="S146" s="216">
        <v>0</v>
      </c>
      <c r="T146" s="216">
        <v>0.90015113755999998</v>
      </c>
      <c r="U146" s="216">
        <v>0</v>
      </c>
      <c r="V146" s="216">
        <v>0</v>
      </c>
      <c r="W146" s="216">
        <v>0</v>
      </c>
      <c r="X146" s="216">
        <v>0</v>
      </c>
      <c r="Y146" s="216">
        <v>0</v>
      </c>
      <c r="Z146" s="215">
        <v>0</v>
      </c>
    </row>
    <row r="147" spans="1:26">
      <c r="A147" s="220" t="s">
        <v>37</v>
      </c>
      <c r="B147" s="220">
        <v>2016</v>
      </c>
      <c r="C147" s="218" t="s">
        <v>375</v>
      </c>
      <c r="D147" s="223">
        <v>9.0009840005899999</v>
      </c>
      <c r="E147" s="216">
        <v>1.37602380996</v>
      </c>
      <c r="F147" s="216">
        <v>0</v>
      </c>
      <c r="G147" s="216">
        <v>1.65899025222</v>
      </c>
      <c r="H147" s="216">
        <v>0</v>
      </c>
      <c r="I147" s="216">
        <v>0</v>
      </c>
      <c r="J147" s="216">
        <v>1.5451103448900001</v>
      </c>
      <c r="K147" s="217">
        <f t="shared" si="4"/>
        <v>0.17166015902136039</v>
      </c>
      <c r="L147" s="216">
        <v>1.0605515192999999</v>
      </c>
      <c r="M147" s="216">
        <v>0</v>
      </c>
      <c r="N147" s="216">
        <v>0.64886186009000002</v>
      </c>
      <c r="O147" s="216">
        <v>0.21141143501000001</v>
      </c>
      <c r="P147" s="216">
        <v>7.5105969179999996E-2</v>
      </c>
      <c r="Q147" s="216">
        <v>0</v>
      </c>
      <c r="R147" s="216">
        <v>0</v>
      </c>
      <c r="S147" s="216">
        <v>0</v>
      </c>
      <c r="T147" s="216">
        <v>0.93559418162999997</v>
      </c>
      <c r="U147" s="216">
        <v>0.35134092781999998</v>
      </c>
      <c r="V147" s="216">
        <v>0.45307530291999998</v>
      </c>
      <c r="W147" s="216">
        <v>0</v>
      </c>
      <c r="X147" s="216">
        <v>0</v>
      </c>
      <c r="Y147" s="216">
        <v>0.68491839756999995</v>
      </c>
      <c r="Z147" s="215">
        <v>0</v>
      </c>
    </row>
    <row r="148" spans="1:26" ht="13.5" thickBot="1">
      <c r="A148" s="220" t="s">
        <v>37</v>
      </c>
      <c r="B148" s="220">
        <v>2016</v>
      </c>
      <c r="C148" s="213" t="s">
        <v>374</v>
      </c>
      <c r="D148" s="222">
        <v>9.4247925952500005</v>
      </c>
      <c r="E148" s="211">
        <v>1.33471546008</v>
      </c>
      <c r="F148" s="211">
        <v>0</v>
      </c>
      <c r="G148" s="211">
        <v>1.37234427859</v>
      </c>
      <c r="H148" s="211">
        <v>0</v>
      </c>
      <c r="I148" s="211">
        <v>0</v>
      </c>
      <c r="J148" s="211">
        <v>2.3407392480600002</v>
      </c>
      <c r="K148" s="212">
        <f t="shared" si="4"/>
        <v>0.2483597622338882</v>
      </c>
      <c r="L148" s="211">
        <v>0.94742293289000001</v>
      </c>
      <c r="M148" s="211">
        <v>0.24149089603000001</v>
      </c>
      <c r="N148" s="211">
        <v>0.39010252611000001</v>
      </c>
      <c r="O148" s="211">
        <v>0.21188172966999999</v>
      </c>
      <c r="P148" s="211">
        <v>7.5273640599999997E-2</v>
      </c>
      <c r="Q148" s="211">
        <v>0</v>
      </c>
      <c r="R148" s="211">
        <v>0</v>
      </c>
      <c r="S148" s="211">
        <v>0</v>
      </c>
      <c r="T148" s="211">
        <v>0.79723983120999997</v>
      </c>
      <c r="U148" s="211">
        <v>0.46931716421000003</v>
      </c>
      <c r="V148" s="211">
        <v>0.46969654928999999</v>
      </c>
      <c r="W148" s="211">
        <v>0</v>
      </c>
      <c r="X148" s="211">
        <v>7.8070232109999999E-2</v>
      </c>
      <c r="Y148" s="211">
        <v>0.69649810639999998</v>
      </c>
      <c r="Z148" s="210">
        <v>0</v>
      </c>
    </row>
    <row r="149" spans="1:26">
      <c r="A149" s="219" t="s">
        <v>37</v>
      </c>
      <c r="B149" s="219">
        <v>2017</v>
      </c>
      <c r="C149" s="218" t="s">
        <v>377</v>
      </c>
      <c r="D149" s="223">
        <v>10.43808799022</v>
      </c>
      <c r="E149" s="216">
        <v>0.67902014674</v>
      </c>
      <c r="F149" s="216">
        <v>0</v>
      </c>
      <c r="G149" s="216">
        <v>1.6621858706399999</v>
      </c>
      <c r="H149" s="216">
        <v>0</v>
      </c>
      <c r="I149" s="216">
        <v>0</v>
      </c>
      <c r="J149" s="216">
        <v>2.4058288667099998</v>
      </c>
      <c r="K149" s="217">
        <f t="shared" si="4"/>
        <v>0.23048558979040501</v>
      </c>
      <c r="L149" s="216">
        <v>2.1344090035400001</v>
      </c>
      <c r="M149" s="216">
        <v>0.45404466259999998</v>
      </c>
      <c r="N149" s="216">
        <v>0.63881368331999999</v>
      </c>
      <c r="O149" s="216">
        <v>0.21849205461999999</v>
      </c>
      <c r="P149" s="216">
        <v>7.7911870159999994E-2</v>
      </c>
      <c r="Q149" s="216">
        <v>0</v>
      </c>
      <c r="R149" s="216">
        <v>0</v>
      </c>
      <c r="S149" s="216">
        <v>0</v>
      </c>
      <c r="T149" s="216">
        <v>0.42448185082000001</v>
      </c>
      <c r="U149" s="216">
        <v>0.47033913444999997</v>
      </c>
      <c r="V149" s="216">
        <v>0.47164840566999999</v>
      </c>
      <c r="W149" s="216">
        <v>0</v>
      </c>
      <c r="X149" s="216">
        <v>7.8467302720000007E-2</v>
      </c>
      <c r="Y149" s="216">
        <v>0.72244513823000001</v>
      </c>
      <c r="Z149" s="215">
        <v>0</v>
      </c>
    </row>
    <row r="150" spans="1:26" ht="13.5" thickBot="1">
      <c r="A150" s="214" t="s">
        <v>37</v>
      </c>
      <c r="B150" s="214">
        <v>2017</v>
      </c>
      <c r="C150" s="213" t="s">
        <v>368</v>
      </c>
      <c r="D150" s="222">
        <v>9.4942515993899992</v>
      </c>
      <c r="E150" s="211">
        <v>1.56434354456</v>
      </c>
      <c r="F150" s="211">
        <v>0</v>
      </c>
      <c r="G150" s="211">
        <v>1.58469398353</v>
      </c>
      <c r="H150" s="211">
        <v>0</v>
      </c>
      <c r="I150" s="211">
        <v>0</v>
      </c>
      <c r="J150" s="211">
        <v>1.8731597205499999</v>
      </c>
      <c r="K150" s="212">
        <f t="shared" si="4"/>
        <v>0.19729408905388071</v>
      </c>
      <c r="L150" s="211">
        <v>1.84736991723</v>
      </c>
      <c r="M150" s="211">
        <v>1.0412857173500001</v>
      </c>
      <c r="N150" s="211">
        <v>0.47769945191000002</v>
      </c>
      <c r="O150" s="211">
        <v>2.208559052E-2</v>
      </c>
      <c r="P150" s="211">
        <v>0</v>
      </c>
      <c r="Q150" s="211">
        <v>0</v>
      </c>
      <c r="R150" s="211">
        <v>0</v>
      </c>
      <c r="S150" s="211">
        <v>0</v>
      </c>
      <c r="T150" s="211">
        <v>0.47145882098000003</v>
      </c>
      <c r="U150" s="211">
        <v>0.23583662818000001</v>
      </c>
      <c r="V150" s="211">
        <v>0.29529674146000001</v>
      </c>
      <c r="W150" s="211">
        <v>0</v>
      </c>
      <c r="X150" s="211">
        <v>8.1021483120000001E-2</v>
      </c>
      <c r="Y150" s="211">
        <v>0</v>
      </c>
      <c r="Z150" s="210">
        <v>0</v>
      </c>
    </row>
    <row r="151" spans="1:26">
      <c r="A151" s="221" t="s">
        <v>38</v>
      </c>
      <c r="B151" s="221">
        <v>2016</v>
      </c>
      <c r="C151" s="218" t="s">
        <v>368</v>
      </c>
      <c r="D151" s="223">
        <v>2.0145263989800002</v>
      </c>
      <c r="E151" s="216">
        <v>0.12989803062999999</v>
      </c>
      <c r="F151" s="216">
        <v>0.11463941238</v>
      </c>
      <c r="G151" s="216">
        <v>0.10565621112</v>
      </c>
      <c r="H151" s="216">
        <v>0</v>
      </c>
      <c r="I151" s="216">
        <v>0</v>
      </c>
      <c r="J151" s="216">
        <v>0.15743852248000001</v>
      </c>
      <c r="K151" s="217">
        <f t="shared" si="4"/>
        <v>7.8151630358239368E-2</v>
      </c>
      <c r="L151" s="216">
        <v>0.44405716846999999</v>
      </c>
      <c r="M151" s="216">
        <v>0</v>
      </c>
      <c r="N151" s="216">
        <v>0.18631394115</v>
      </c>
      <c r="O151" s="216">
        <v>0</v>
      </c>
      <c r="P151" s="216">
        <v>4.0319412339999999E-2</v>
      </c>
      <c r="Q151" s="216">
        <v>0</v>
      </c>
      <c r="R151" s="216">
        <v>0</v>
      </c>
      <c r="S151" s="216">
        <v>3.2763616670000002E-2</v>
      </c>
      <c r="T151" s="216">
        <v>0.50801543162999996</v>
      </c>
      <c r="U151" s="216">
        <v>0.15249337438999999</v>
      </c>
      <c r="V151" s="216">
        <v>0</v>
      </c>
      <c r="W151" s="216">
        <v>3.2763616670000002E-2</v>
      </c>
      <c r="X151" s="216">
        <v>0</v>
      </c>
      <c r="Y151" s="216">
        <v>0.11016766105</v>
      </c>
      <c r="Z151" s="215">
        <v>0</v>
      </c>
    </row>
    <row r="152" spans="1:26">
      <c r="A152" s="220" t="s">
        <v>38</v>
      </c>
      <c r="B152" s="220">
        <v>2016</v>
      </c>
      <c r="C152" s="218" t="s">
        <v>369</v>
      </c>
      <c r="D152" s="223">
        <v>2.00659738416</v>
      </c>
      <c r="E152" s="216">
        <v>0.35528404751999998</v>
      </c>
      <c r="F152" s="216">
        <v>5.8820364479999998E-2</v>
      </c>
      <c r="G152" s="216">
        <v>0.14379381946</v>
      </c>
      <c r="H152" s="216">
        <v>0</v>
      </c>
      <c r="I152" s="216">
        <v>0</v>
      </c>
      <c r="J152" s="216">
        <v>7.8222300420000002E-2</v>
      </c>
      <c r="K152" s="217">
        <f t="shared" si="4"/>
        <v>3.8982558752186029E-2</v>
      </c>
      <c r="L152" s="216">
        <v>0.22457324679999999</v>
      </c>
      <c r="M152" s="216">
        <v>0</v>
      </c>
      <c r="N152" s="216">
        <v>0.26740089592999999</v>
      </c>
      <c r="O152" s="216">
        <v>0</v>
      </c>
      <c r="P152" s="216">
        <v>3.8946056909999999E-2</v>
      </c>
      <c r="Q152" s="216">
        <v>0</v>
      </c>
      <c r="R152" s="216">
        <v>0</v>
      </c>
      <c r="S152" s="216">
        <v>0.12206721249999999</v>
      </c>
      <c r="T152" s="216">
        <v>0.38119980978000001</v>
      </c>
      <c r="U152" s="216">
        <v>9.5393591050000004E-2</v>
      </c>
      <c r="V152" s="216">
        <v>8.1215679669999999E-2</v>
      </c>
      <c r="W152" s="216">
        <v>3.2725537290000002E-2</v>
      </c>
      <c r="X152" s="216">
        <v>0</v>
      </c>
      <c r="Y152" s="216">
        <v>0.12695482235</v>
      </c>
      <c r="Z152" s="215">
        <v>0</v>
      </c>
    </row>
    <row r="153" spans="1:26">
      <c r="A153" s="220" t="s">
        <v>38</v>
      </c>
      <c r="B153" s="220">
        <v>2016</v>
      </c>
      <c r="C153" s="218" t="s">
        <v>372</v>
      </c>
      <c r="D153" s="223">
        <v>1.9310799971799999</v>
      </c>
      <c r="E153" s="216">
        <v>0.27234034231999998</v>
      </c>
      <c r="F153" s="216">
        <v>9.8051688420000005E-2</v>
      </c>
      <c r="G153" s="216">
        <v>0.18106666592000001</v>
      </c>
      <c r="H153" s="216">
        <v>0</v>
      </c>
      <c r="I153" s="216">
        <v>0</v>
      </c>
      <c r="J153" s="216">
        <v>7.8588627120000004E-2</v>
      </c>
      <c r="K153" s="217">
        <f t="shared" si="4"/>
        <v>4.0696722680968557E-2</v>
      </c>
      <c r="L153" s="216">
        <v>9.0615192969999994E-2</v>
      </c>
      <c r="M153" s="216">
        <v>0.13932233939999999</v>
      </c>
      <c r="N153" s="216">
        <v>0.16853848890000001</v>
      </c>
      <c r="O153" s="216">
        <v>0</v>
      </c>
      <c r="P153" s="216">
        <v>3.6976736150000002E-2</v>
      </c>
      <c r="Q153" s="216">
        <v>0</v>
      </c>
      <c r="R153" s="216">
        <v>0</v>
      </c>
      <c r="S153" s="216">
        <v>0.20361744873000001</v>
      </c>
      <c r="T153" s="216">
        <v>0.29302501376000001</v>
      </c>
      <c r="U153" s="216">
        <v>9.5658072809999994E-2</v>
      </c>
      <c r="V153" s="216">
        <v>7.9576631960000005E-2</v>
      </c>
      <c r="W153" s="216">
        <v>0</v>
      </c>
      <c r="X153" s="216">
        <v>6.8423582770000005E-2</v>
      </c>
      <c r="Y153" s="216">
        <v>0.12527916594999999</v>
      </c>
      <c r="Z153" s="215">
        <v>0</v>
      </c>
    </row>
    <row r="154" spans="1:26">
      <c r="A154" s="220" t="s">
        <v>38</v>
      </c>
      <c r="B154" s="220">
        <v>2016</v>
      </c>
      <c r="C154" s="218" t="s">
        <v>366</v>
      </c>
      <c r="D154" s="223">
        <v>1.2922140291099999</v>
      </c>
      <c r="E154" s="216">
        <v>0.32573323545999999</v>
      </c>
      <c r="F154" s="216">
        <v>3.9762072680000003E-2</v>
      </c>
      <c r="G154" s="216">
        <v>0.13092296728</v>
      </c>
      <c r="H154" s="216">
        <v>0</v>
      </c>
      <c r="I154" s="216">
        <v>0</v>
      </c>
      <c r="J154" s="216">
        <v>0</v>
      </c>
      <c r="K154" s="217">
        <f t="shared" si="4"/>
        <v>0</v>
      </c>
      <c r="L154" s="216">
        <v>3.3275197450000002E-2</v>
      </c>
      <c r="M154" s="216">
        <v>0.16537235924999999</v>
      </c>
      <c r="N154" s="216">
        <v>9.7496210020000001E-2</v>
      </c>
      <c r="O154" s="216">
        <v>0</v>
      </c>
      <c r="P154" s="216">
        <v>3.6832235739999997E-2</v>
      </c>
      <c r="Q154" s="216">
        <v>0</v>
      </c>
      <c r="R154" s="216">
        <v>0</v>
      </c>
      <c r="S154" s="216">
        <v>0.20433849731000001</v>
      </c>
      <c r="T154" s="216">
        <v>0</v>
      </c>
      <c r="U154" s="216">
        <v>1.9396872129999999E-2</v>
      </c>
      <c r="V154" s="216">
        <v>7.944944709E-2</v>
      </c>
      <c r="W154" s="216">
        <v>4.2782396719999997E-2</v>
      </c>
      <c r="X154" s="216">
        <v>6.9331546559999999E-2</v>
      </c>
      <c r="Y154" s="216">
        <v>4.7520991419999999E-2</v>
      </c>
      <c r="Z154" s="215">
        <v>0</v>
      </c>
    </row>
    <row r="155" spans="1:26">
      <c r="A155" s="220" t="s">
        <v>38</v>
      </c>
      <c r="B155" s="220">
        <v>2016</v>
      </c>
      <c r="C155" s="218" t="s">
        <v>373</v>
      </c>
      <c r="D155" s="223">
        <v>1.1814735744</v>
      </c>
      <c r="E155" s="216">
        <v>5.2825272639999997E-2</v>
      </c>
      <c r="F155" s="216">
        <v>4.0592789300000001E-2</v>
      </c>
      <c r="G155" s="216">
        <v>0.10139038974</v>
      </c>
      <c r="H155" s="216">
        <v>0</v>
      </c>
      <c r="I155" s="216">
        <v>0</v>
      </c>
      <c r="J155" s="216">
        <v>6.8213133920000002E-2</v>
      </c>
      <c r="K155" s="217">
        <f t="shared" si="4"/>
        <v>5.7735640811637609E-2</v>
      </c>
      <c r="L155" s="216">
        <v>3.2718502089999997E-2</v>
      </c>
      <c r="M155" s="216">
        <v>0.16833869743999999</v>
      </c>
      <c r="N155" s="216">
        <v>1.5201917380000001E-2</v>
      </c>
      <c r="O155" s="216">
        <v>0</v>
      </c>
      <c r="P155" s="216">
        <v>3.7601741670000001E-2</v>
      </c>
      <c r="Q155" s="216">
        <v>0</v>
      </c>
      <c r="R155" s="216">
        <v>0</v>
      </c>
      <c r="S155" s="216">
        <v>0.22440620923999999</v>
      </c>
      <c r="T155" s="216">
        <v>0.10231564727</v>
      </c>
      <c r="U155" s="216">
        <v>8.3267260100000004E-2</v>
      </c>
      <c r="V155" s="216">
        <v>4.6564214130000003E-2</v>
      </c>
      <c r="W155" s="216">
        <v>4.2066645549999997E-2</v>
      </c>
      <c r="X155" s="216">
        <v>0.13497467826000001</v>
      </c>
      <c r="Y155" s="216">
        <v>3.0996475669999999E-2</v>
      </c>
      <c r="Z155" s="215">
        <v>0</v>
      </c>
    </row>
    <row r="156" spans="1:26">
      <c r="A156" s="220" t="s">
        <v>38</v>
      </c>
      <c r="B156" s="220">
        <v>2016</v>
      </c>
      <c r="C156" s="218" t="s">
        <v>371</v>
      </c>
      <c r="D156" s="223">
        <v>1.16987451163</v>
      </c>
      <c r="E156" s="216">
        <v>0.17318077205999999</v>
      </c>
      <c r="F156" s="216">
        <v>0</v>
      </c>
      <c r="G156" s="216">
        <v>8.4244305830000005E-2</v>
      </c>
      <c r="H156" s="216">
        <v>0</v>
      </c>
      <c r="I156" s="216">
        <v>9.5267828090000006E-2</v>
      </c>
      <c r="J156" s="216">
        <v>0.10473925840999999</v>
      </c>
      <c r="K156" s="217">
        <f t="shared" si="4"/>
        <v>8.9530336261506846E-2</v>
      </c>
      <c r="L156" s="216">
        <v>0</v>
      </c>
      <c r="M156" s="216">
        <v>8.1334607520000005E-2</v>
      </c>
      <c r="N156" s="216">
        <v>5.4293237379999998E-2</v>
      </c>
      <c r="O156" s="216">
        <v>0</v>
      </c>
      <c r="P156" s="216">
        <v>3.771951229E-2</v>
      </c>
      <c r="Q156" s="216">
        <v>0</v>
      </c>
      <c r="R156" s="216">
        <v>0</v>
      </c>
      <c r="S156" s="216">
        <v>0.10885531425</v>
      </c>
      <c r="T156" s="216">
        <v>0.10227325829</v>
      </c>
      <c r="U156" s="216">
        <v>8.3528057510000003E-2</v>
      </c>
      <c r="V156" s="216">
        <v>4.7495301439999998E-2</v>
      </c>
      <c r="W156" s="216">
        <v>4.213372361E-2</v>
      </c>
      <c r="X156" s="216">
        <v>0.12376343334000001</v>
      </c>
      <c r="Y156" s="216">
        <v>3.1045901609999999E-2</v>
      </c>
      <c r="Z156" s="215">
        <v>0</v>
      </c>
    </row>
    <row r="157" spans="1:26">
      <c r="A157" s="220" t="s">
        <v>38</v>
      </c>
      <c r="B157" s="220">
        <v>2016</v>
      </c>
      <c r="C157" s="218" t="s">
        <v>370</v>
      </c>
      <c r="D157" s="223">
        <v>1.7911939540399999</v>
      </c>
      <c r="E157" s="216">
        <v>0.15017623524000001</v>
      </c>
      <c r="F157" s="216">
        <v>0</v>
      </c>
      <c r="G157" s="216">
        <v>8.4673951380000001E-2</v>
      </c>
      <c r="H157" s="216">
        <v>0</v>
      </c>
      <c r="I157" s="216">
        <v>9.6460575409999999E-2</v>
      </c>
      <c r="J157" s="216">
        <v>0.26841114687000001</v>
      </c>
      <c r="K157" s="217">
        <f t="shared" si="4"/>
        <v>0.14985040914447281</v>
      </c>
      <c r="L157" s="216">
        <v>7.9315573259999994E-2</v>
      </c>
      <c r="M157" s="216">
        <v>0.14355462300999999</v>
      </c>
      <c r="N157" s="216">
        <v>0.31233854246999998</v>
      </c>
      <c r="O157" s="216">
        <v>0</v>
      </c>
      <c r="P157" s="216">
        <v>0</v>
      </c>
      <c r="Q157" s="216">
        <v>0</v>
      </c>
      <c r="R157" s="216">
        <v>0</v>
      </c>
      <c r="S157" s="216">
        <v>0.10909457292999999</v>
      </c>
      <c r="T157" s="216">
        <v>0.10252507943</v>
      </c>
      <c r="U157" s="216">
        <v>8.4040383600000004E-2</v>
      </c>
      <c r="V157" s="216">
        <v>7.1996204420000001E-2</v>
      </c>
      <c r="W157" s="216">
        <v>7.9548219490000002E-2</v>
      </c>
      <c r="X157" s="216">
        <v>0.12462263966999999</v>
      </c>
      <c r="Y157" s="216">
        <v>8.4436206860000002E-2</v>
      </c>
      <c r="Z157" s="215">
        <v>0</v>
      </c>
    </row>
    <row r="158" spans="1:26">
      <c r="A158" s="220" t="s">
        <v>38</v>
      </c>
      <c r="B158" s="220">
        <v>2016</v>
      </c>
      <c r="C158" s="218" t="s">
        <v>367</v>
      </c>
      <c r="D158" s="223">
        <v>2.0350871925699998</v>
      </c>
      <c r="E158" s="216">
        <v>0.20599698745</v>
      </c>
      <c r="F158" s="216">
        <v>0</v>
      </c>
      <c r="G158" s="216">
        <v>8.5241829810000003E-2</v>
      </c>
      <c r="H158" s="216">
        <v>0</v>
      </c>
      <c r="I158" s="216">
        <v>0.10166272153</v>
      </c>
      <c r="J158" s="216">
        <v>0.22546324447999999</v>
      </c>
      <c r="K158" s="217">
        <f t="shared" si="4"/>
        <v>0.11078800225521288</v>
      </c>
      <c r="L158" s="216">
        <v>0.1218485089</v>
      </c>
      <c r="M158" s="216">
        <v>0.16748168812</v>
      </c>
      <c r="N158" s="216">
        <v>0.35700854027000001</v>
      </c>
      <c r="O158" s="216">
        <v>0</v>
      </c>
      <c r="P158" s="216">
        <v>0</v>
      </c>
      <c r="Q158" s="216">
        <v>0</v>
      </c>
      <c r="R158" s="216">
        <v>0</v>
      </c>
      <c r="S158" s="216">
        <v>2.4707394600000002E-2</v>
      </c>
      <c r="T158" s="216">
        <v>0.17271311568</v>
      </c>
      <c r="U158" s="216">
        <v>0.10529133346</v>
      </c>
      <c r="V158" s="216">
        <v>5.6210414479999998E-2</v>
      </c>
      <c r="W158" s="216">
        <v>0.26768816356000003</v>
      </c>
      <c r="X158" s="216">
        <v>5.9312334090000002E-2</v>
      </c>
      <c r="Y158" s="216">
        <v>8.4460916139999995E-2</v>
      </c>
      <c r="Z158" s="215">
        <v>0</v>
      </c>
    </row>
    <row r="159" spans="1:26">
      <c r="A159" s="220" t="s">
        <v>38</v>
      </c>
      <c r="B159" s="220">
        <v>2016</v>
      </c>
      <c r="C159" s="218" t="s">
        <v>376</v>
      </c>
      <c r="D159" s="223">
        <v>1.7323951846000001</v>
      </c>
      <c r="E159" s="216">
        <v>7.7652252300000002E-2</v>
      </c>
      <c r="F159" s="216">
        <v>0</v>
      </c>
      <c r="G159" s="216">
        <v>5.844857799E-2</v>
      </c>
      <c r="H159" s="216">
        <v>0</v>
      </c>
      <c r="I159" s="216">
        <v>0</v>
      </c>
      <c r="J159" s="216">
        <v>0.19250949274000001</v>
      </c>
      <c r="K159" s="217">
        <f t="shared" si="4"/>
        <v>0.11112331323204949</v>
      </c>
      <c r="L159" s="216">
        <v>0.21157589330000001</v>
      </c>
      <c r="M159" s="216">
        <v>0.11195668182</v>
      </c>
      <c r="N159" s="216">
        <v>0.36506979467</v>
      </c>
      <c r="O159" s="216">
        <v>0</v>
      </c>
      <c r="P159" s="216">
        <v>0</v>
      </c>
      <c r="Q159" s="216">
        <v>0</v>
      </c>
      <c r="R159" s="216">
        <v>0</v>
      </c>
      <c r="S159" s="216">
        <v>2.5364477239999999E-2</v>
      </c>
      <c r="T159" s="216">
        <v>0.17276531977000001</v>
      </c>
      <c r="U159" s="216">
        <v>0.10614601260000001</v>
      </c>
      <c r="V159" s="216">
        <v>5.7106691430000002E-2</v>
      </c>
      <c r="W159" s="216">
        <v>0.26865348175999998</v>
      </c>
      <c r="X159" s="216">
        <v>0</v>
      </c>
      <c r="Y159" s="216">
        <v>8.5146508979999994E-2</v>
      </c>
      <c r="Z159" s="215">
        <v>0</v>
      </c>
    </row>
    <row r="160" spans="1:26">
      <c r="A160" s="220" t="s">
        <v>38</v>
      </c>
      <c r="B160" s="220">
        <v>2016</v>
      </c>
      <c r="C160" s="218" t="s">
        <v>375</v>
      </c>
      <c r="D160" s="223">
        <v>1.3061416778399999</v>
      </c>
      <c r="E160" s="216">
        <v>0.10131059688999999</v>
      </c>
      <c r="F160" s="216">
        <v>0</v>
      </c>
      <c r="G160" s="216">
        <v>0.13905104725</v>
      </c>
      <c r="H160" s="216">
        <v>0</v>
      </c>
      <c r="I160" s="216">
        <v>0</v>
      </c>
      <c r="J160" s="216">
        <v>9.2555258220000006E-2</v>
      </c>
      <c r="K160" s="217">
        <f t="shared" si="4"/>
        <v>7.0861576343740157E-2</v>
      </c>
      <c r="L160" s="216">
        <v>0.20112933432999999</v>
      </c>
      <c r="M160" s="216">
        <v>2.3733609959999999E-2</v>
      </c>
      <c r="N160" s="216">
        <v>0.10318643345</v>
      </c>
      <c r="O160" s="216">
        <v>0</v>
      </c>
      <c r="P160" s="216">
        <v>0</v>
      </c>
      <c r="Q160" s="216">
        <v>0</v>
      </c>
      <c r="R160" s="216">
        <v>0</v>
      </c>
      <c r="S160" s="216">
        <v>2.5395983630000001E-2</v>
      </c>
      <c r="T160" s="216">
        <v>0.17267449679999999</v>
      </c>
      <c r="U160" s="216">
        <v>0.19807882570999999</v>
      </c>
      <c r="V160" s="216">
        <v>3.1644813280000003E-2</v>
      </c>
      <c r="W160" s="216">
        <v>0.21738127832000001</v>
      </c>
      <c r="X160" s="216">
        <v>0</v>
      </c>
      <c r="Y160" s="216">
        <v>0</v>
      </c>
      <c r="Z160" s="215">
        <v>0</v>
      </c>
    </row>
    <row r="161" spans="1:26" ht="13.5" thickBot="1">
      <c r="A161" s="220" t="s">
        <v>38</v>
      </c>
      <c r="B161" s="220">
        <v>2016</v>
      </c>
      <c r="C161" s="213" t="s">
        <v>374</v>
      </c>
      <c r="D161" s="222">
        <v>1.85521258435</v>
      </c>
      <c r="E161" s="211">
        <v>5.3755109699999998E-2</v>
      </c>
      <c r="F161" s="211">
        <v>0</v>
      </c>
      <c r="G161" s="211">
        <v>0.26412951269000001</v>
      </c>
      <c r="H161" s="211">
        <v>0</v>
      </c>
      <c r="I161" s="211">
        <v>0</v>
      </c>
      <c r="J161" s="211">
        <v>0.13747498834999999</v>
      </c>
      <c r="K161" s="212">
        <f t="shared" si="4"/>
        <v>7.4102013704357386E-2</v>
      </c>
      <c r="L161" s="211">
        <v>0.31485538869000002</v>
      </c>
      <c r="M161" s="211">
        <v>4.0316332279999999E-2</v>
      </c>
      <c r="N161" s="211">
        <v>0.1204358071</v>
      </c>
      <c r="O161" s="211">
        <v>0</v>
      </c>
      <c r="P161" s="211">
        <v>6.6157243089999998E-2</v>
      </c>
      <c r="Q161" s="211">
        <v>0</v>
      </c>
      <c r="R161" s="211">
        <v>3.4731048270000002E-2</v>
      </c>
      <c r="S161" s="211">
        <v>0.13184817986</v>
      </c>
      <c r="T161" s="211">
        <v>0.30238171092999999</v>
      </c>
      <c r="U161" s="211">
        <v>0.25356242642999999</v>
      </c>
      <c r="V161" s="211">
        <v>0.10461407995999999</v>
      </c>
      <c r="W161" s="211">
        <v>3.0950756999999999E-2</v>
      </c>
      <c r="X161" s="211">
        <v>0</v>
      </c>
      <c r="Y161" s="211">
        <v>0</v>
      </c>
      <c r="Z161" s="210">
        <v>0</v>
      </c>
    </row>
    <row r="162" spans="1:26">
      <c r="A162" s="219" t="s">
        <v>38</v>
      </c>
      <c r="B162" s="219">
        <v>2017</v>
      </c>
      <c r="C162" s="218" t="s">
        <v>377</v>
      </c>
      <c r="D162" s="223">
        <v>2.0372983967299998</v>
      </c>
      <c r="E162" s="216">
        <v>5.6792336800000003E-2</v>
      </c>
      <c r="F162" s="216">
        <v>0</v>
      </c>
      <c r="G162" s="216">
        <v>0.34521357871000002</v>
      </c>
      <c r="H162" s="216">
        <v>0</v>
      </c>
      <c r="I162" s="216">
        <v>0</v>
      </c>
      <c r="J162" s="216">
        <v>0.1821267017</v>
      </c>
      <c r="K162" s="217">
        <f t="shared" si="4"/>
        <v>8.9396183687340813E-2</v>
      </c>
      <c r="L162" s="216">
        <v>0.30533900509</v>
      </c>
      <c r="M162" s="216">
        <v>4.25942526E-2</v>
      </c>
      <c r="N162" s="216">
        <v>6.6470714010000001E-2</v>
      </c>
      <c r="O162" s="216">
        <v>0</v>
      </c>
      <c r="P162" s="216">
        <v>6.6610152830000005E-2</v>
      </c>
      <c r="Q162" s="216">
        <v>0</v>
      </c>
      <c r="R162" s="216">
        <v>3.496333829E-2</v>
      </c>
      <c r="S162" s="216">
        <v>0.13203768977999999</v>
      </c>
      <c r="T162" s="216">
        <v>0.32607255809000002</v>
      </c>
      <c r="U162" s="216">
        <v>0.28865795645999998</v>
      </c>
      <c r="V162" s="216">
        <v>0.10293244604</v>
      </c>
      <c r="W162" s="216">
        <v>3.1162644600000001E-2</v>
      </c>
      <c r="X162" s="216">
        <v>0</v>
      </c>
      <c r="Y162" s="216">
        <v>5.6325021730000001E-2</v>
      </c>
      <c r="Z162" s="215">
        <v>0</v>
      </c>
    </row>
    <row r="163" spans="1:26" ht="13.5" thickBot="1">
      <c r="A163" s="214" t="s">
        <v>38</v>
      </c>
      <c r="B163" s="214">
        <v>2017</v>
      </c>
      <c r="C163" s="213" t="s">
        <v>368</v>
      </c>
      <c r="D163" s="222">
        <v>2.08437501994</v>
      </c>
      <c r="E163" s="211">
        <v>0</v>
      </c>
      <c r="F163" s="211">
        <v>0</v>
      </c>
      <c r="G163" s="211">
        <v>0.32152106095999999</v>
      </c>
      <c r="H163" s="211">
        <v>0</v>
      </c>
      <c r="I163" s="211">
        <v>0</v>
      </c>
      <c r="J163" s="211">
        <v>0.11675113578</v>
      </c>
      <c r="K163" s="212">
        <f t="shared" si="4"/>
        <v>5.6012538369108238E-2</v>
      </c>
      <c r="L163" s="211">
        <v>0.28824245824</v>
      </c>
      <c r="M163" s="211">
        <v>6.5507919149999996E-2</v>
      </c>
      <c r="N163" s="211">
        <v>0.18688487423</v>
      </c>
      <c r="O163" s="211">
        <v>0</v>
      </c>
      <c r="P163" s="211">
        <v>9.1939410329999999E-2</v>
      </c>
      <c r="Q163" s="211">
        <v>0</v>
      </c>
      <c r="R163" s="211">
        <v>3.432742741E-2</v>
      </c>
      <c r="S163" s="211">
        <v>0.12860415177000001</v>
      </c>
      <c r="T163" s="211">
        <v>0.39126466605999999</v>
      </c>
      <c r="U163" s="211">
        <v>0.26980349884999999</v>
      </c>
      <c r="V163" s="211">
        <v>0.13410587397000001</v>
      </c>
      <c r="W163" s="211">
        <v>0</v>
      </c>
      <c r="X163" s="211">
        <v>0</v>
      </c>
      <c r="Y163" s="211">
        <v>5.542254319E-2</v>
      </c>
      <c r="Z163" s="210">
        <v>0</v>
      </c>
    </row>
    <row r="164" spans="1:26">
      <c r="A164" s="221" t="s">
        <v>39</v>
      </c>
      <c r="B164" s="221">
        <v>2016</v>
      </c>
      <c r="C164" s="218" t="s">
        <v>368</v>
      </c>
      <c r="D164" s="223">
        <v>2.3662571987900001</v>
      </c>
      <c r="E164" s="216">
        <v>0.31575035761999998</v>
      </c>
      <c r="F164" s="216">
        <v>0.10141562754</v>
      </c>
      <c r="G164" s="216">
        <v>0.31337239013000001</v>
      </c>
      <c r="H164" s="216">
        <v>0</v>
      </c>
      <c r="I164" s="216">
        <v>0</v>
      </c>
      <c r="J164" s="216">
        <v>0.51235813653999995</v>
      </c>
      <c r="K164" s="217">
        <f t="shared" si="4"/>
        <v>0.21652681576710991</v>
      </c>
      <c r="L164" s="216">
        <v>0.45984088670000001</v>
      </c>
      <c r="M164" s="216">
        <v>6.3212992770000004E-2</v>
      </c>
      <c r="N164" s="216">
        <v>0.13942464005999999</v>
      </c>
      <c r="O164" s="216">
        <v>0</v>
      </c>
      <c r="P164" s="216">
        <v>0</v>
      </c>
      <c r="Q164" s="216">
        <v>0</v>
      </c>
      <c r="R164" s="216">
        <v>0</v>
      </c>
      <c r="S164" s="216">
        <v>0</v>
      </c>
      <c r="T164" s="216">
        <v>0.16271386968000001</v>
      </c>
      <c r="U164" s="216">
        <v>0.18154032608000001</v>
      </c>
      <c r="V164" s="216">
        <v>0</v>
      </c>
      <c r="W164" s="216">
        <v>0</v>
      </c>
      <c r="X164" s="216">
        <v>0.11662797167</v>
      </c>
      <c r="Y164" s="216">
        <v>0</v>
      </c>
      <c r="Z164" s="215">
        <v>0</v>
      </c>
    </row>
    <row r="165" spans="1:26">
      <c r="A165" s="220" t="s">
        <v>39</v>
      </c>
      <c r="B165" s="220">
        <v>2016</v>
      </c>
      <c r="C165" s="218" t="s">
        <v>369</v>
      </c>
      <c r="D165" s="223">
        <v>2.7510336501300001</v>
      </c>
      <c r="E165" s="216">
        <v>0.14684965294999999</v>
      </c>
      <c r="F165" s="216">
        <v>0.10130497798</v>
      </c>
      <c r="G165" s="216">
        <v>0.41329340321000002</v>
      </c>
      <c r="H165" s="216">
        <v>0</v>
      </c>
      <c r="I165" s="216">
        <v>0</v>
      </c>
      <c r="J165" s="216">
        <v>0.42708126583</v>
      </c>
      <c r="K165" s="217">
        <f t="shared" si="4"/>
        <v>0.15524392651824462</v>
      </c>
      <c r="L165" s="216">
        <v>0.66644669029000003</v>
      </c>
      <c r="M165" s="216">
        <v>6.3144024219999997E-2</v>
      </c>
      <c r="N165" s="216">
        <v>0.17545482038999999</v>
      </c>
      <c r="O165" s="216">
        <v>0</v>
      </c>
      <c r="P165" s="216">
        <v>0</v>
      </c>
      <c r="Q165" s="216">
        <v>0</v>
      </c>
      <c r="R165" s="216">
        <v>0</v>
      </c>
      <c r="S165" s="216">
        <v>0.10812033896999999</v>
      </c>
      <c r="T165" s="216">
        <v>0.16507658895999999</v>
      </c>
      <c r="U165" s="216">
        <v>0.18417641869000001</v>
      </c>
      <c r="V165" s="216">
        <v>0</v>
      </c>
      <c r="W165" s="216">
        <v>0</v>
      </c>
      <c r="X165" s="216">
        <v>0.19196512967000001</v>
      </c>
      <c r="Y165" s="216">
        <v>0.10812033896999999</v>
      </c>
      <c r="Z165" s="215">
        <v>0</v>
      </c>
    </row>
    <row r="166" spans="1:26">
      <c r="A166" s="220" t="s">
        <v>39</v>
      </c>
      <c r="B166" s="220">
        <v>2016</v>
      </c>
      <c r="C166" s="218" t="s">
        <v>372</v>
      </c>
      <c r="D166" s="223">
        <v>4.2994260320500004</v>
      </c>
      <c r="E166" s="216">
        <v>0.15124892341999999</v>
      </c>
      <c r="F166" s="216">
        <v>0.25611393032000002</v>
      </c>
      <c r="G166" s="216">
        <v>0.64221313173000005</v>
      </c>
      <c r="H166" s="216">
        <v>0</v>
      </c>
      <c r="I166" s="216">
        <v>0</v>
      </c>
      <c r="J166" s="216">
        <v>0.46164265762000001</v>
      </c>
      <c r="K166" s="217">
        <f t="shared" si="4"/>
        <v>0.1073730898447124</v>
      </c>
      <c r="L166" s="216">
        <v>1.3457649007200001</v>
      </c>
      <c r="M166" s="216">
        <v>6.5035670779999999E-2</v>
      </c>
      <c r="N166" s="216">
        <v>0.10657974335000001</v>
      </c>
      <c r="O166" s="216">
        <v>0</v>
      </c>
      <c r="P166" s="216">
        <v>0.14424326168000001</v>
      </c>
      <c r="Q166" s="216">
        <v>0</v>
      </c>
      <c r="R166" s="216">
        <v>0</v>
      </c>
      <c r="S166" s="216">
        <v>0.10628450860999999</v>
      </c>
      <c r="T166" s="216">
        <v>0.30511987484000003</v>
      </c>
      <c r="U166" s="216">
        <v>0.20976428713</v>
      </c>
      <c r="V166" s="216">
        <v>0.20141467946</v>
      </c>
      <c r="W166" s="216">
        <v>0</v>
      </c>
      <c r="X166" s="216">
        <v>0.19771595378000001</v>
      </c>
      <c r="Y166" s="216">
        <v>0.10628450860999999</v>
      </c>
      <c r="Z166" s="215">
        <v>0</v>
      </c>
    </row>
    <row r="167" spans="1:26">
      <c r="A167" s="220" t="s">
        <v>39</v>
      </c>
      <c r="B167" s="220">
        <v>2016</v>
      </c>
      <c r="C167" s="218" t="s">
        <v>366</v>
      </c>
      <c r="D167" s="223">
        <v>4.1517896944399997</v>
      </c>
      <c r="E167" s="216">
        <v>0.15097631343000001</v>
      </c>
      <c r="F167" s="216">
        <v>0.15150053674</v>
      </c>
      <c r="G167" s="216">
        <v>1.00901958394</v>
      </c>
      <c r="H167" s="216">
        <v>0</v>
      </c>
      <c r="I167" s="216">
        <v>9.5059160300000001E-2</v>
      </c>
      <c r="J167" s="216">
        <v>0.29743249460999999</v>
      </c>
      <c r="K167" s="217">
        <f t="shared" si="4"/>
        <v>7.1639585937677941E-2</v>
      </c>
      <c r="L167" s="216">
        <v>1.20527118322</v>
      </c>
      <c r="M167" s="216">
        <v>0</v>
      </c>
      <c r="N167" s="216">
        <v>0.10661689393</v>
      </c>
      <c r="O167" s="216">
        <v>0</v>
      </c>
      <c r="P167" s="216">
        <v>0.14429354066</v>
      </c>
      <c r="Q167" s="216">
        <v>0</v>
      </c>
      <c r="R167" s="216">
        <v>0</v>
      </c>
      <c r="S167" s="216">
        <v>0.10632155628000001</v>
      </c>
      <c r="T167" s="216">
        <v>0.19827124782</v>
      </c>
      <c r="U167" s="216">
        <v>0.20983740481999999</v>
      </c>
      <c r="V167" s="216">
        <v>0.20148488672000001</v>
      </c>
      <c r="W167" s="216">
        <v>0</v>
      </c>
      <c r="X167" s="216">
        <v>7.7585049949999998E-2</v>
      </c>
      <c r="Y167" s="216">
        <v>0.19811984201999999</v>
      </c>
      <c r="Z167" s="215">
        <v>0</v>
      </c>
    </row>
    <row r="168" spans="1:26">
      <c r="A168" s="220" t="s">
        <v>39</v>
      </c>
      <c r="B168" s="220">
        <v>2016</v>
      </c>
      <c r="C168" s="218" t="s">
        <v>373</v>
      </c>
      <c r="D168" s="223">
        <v>4.01241463708</v>
      </c>
      <c r="E168" s="216">
        <v>0.15013877261</v>
      </c>
      <c r="F168" s="216">
        <v>0.15066008779000001</v>
      </c>
      <c r="G168" s="216">
        <v>1.02963085342</v>
      </c>
      <c r="H168" s="216">
        <v>0</v>
      </c>
      <c r="I168" s="216">
        <v>9.4531819789999999E-2</v>
      </c>
      <c r="J168" s="216">
        <v>0.29578248839999999</v>
      </c>
      <c r="K168" s="217">
        <f t="shared" ref="K168:K199" si="5">J168/D168</f>
        <v>7.3716830176667164E-2</v>
      </c>
      <c r="L168" s="216">
        <v>1.1174772610499999</v>
      </c>
      <c r="M168" s="216">
        <v>0</v>
      </c>
      <c r="N168" s="216">
        <v>6.3021213189999994E-2</v>
      </c>
      <c r="O168" s="216">
        <v>0</v>
      </c>
      <c r="P168" s="216">
        <v>0.14386018241000001</v>
      </c>
      <c r="Q168" s="216">
        <v>0</v>
      </c>
      <c r="R168" s="216">
        <v>6.2938829799999998E-2</v>
      </c>
      <c r="S168" s="216">
        <v>0</v>
      </c>
      <c r="T168" s="216">
        <v>0.1973130052</v>
      </c>
      <c r="U168" s="216">
        <v>0.41498980676000002</v>
      </c>
      <c r="V168" s="216">
        <v>0.20087976512</v>
      </c>
      <c r="W168" s="216">
        <v>0</v>
      </c>
      <c r="X168" s="216">
        <v>0</v>
      </c>
      <c r="Y168" s="216">
        <v>9.1190551539999998E-2</v>
      </c>
      <c r="Z168" s="215">
        <v>0</v>
      </c>
    </row>
    <row r="169" spans="1:26">
      <c r="A169" s="220" t="s">
        <v>39</v>
      </c>
      <c r="B169" s="220">
        <v>2016</v>
      </c>
      <c r="C169" s="218" t="s">
        <v>371</v>
      </c>
      <c r="D169" s="223">
        <v>3.5109107764699998</v>
      </c>
      <c r="E169" s="216">
        <v>0.15078081818</v>
      </c>
      <c r="F169" s="216">
        <v>0</v>
      </c>
      <c r="G169" s="216">
        <v>0.87090633753000002</v>
      </c>
      <c r="H169" s="216">
        <v>0</v>
      </c>
      <c r="I169" s="216">
        <v>9.4936070710000001E-2</v>
      </c>
      <c r="J169" s="216">
        <v>0.72561590489000005</v>
      </c>
      <c r="K169" s="217">
        <f t="shared" si="5"/>
        <v>0.20667455002076734</v>
      </c>
      <c r="L169" s="216">
        <v>0.54322702039000004</v>
      </c>
      <c r="M169" s="216">
        <v>6.5955585969999994E-2</v>
      </c>
      <c r="N169" s="216">
        <v>0.26231609769999997</v>
      </c>
      <c r="O169" s="216">
        <v>0</v>
      </c>
      <c r="P169" s="216">
        <v>0.14277385564</v>
      </c>
      <c r="Q169" s="216">
        <v>6.3688337560000002E-2</v>
      </c>
      <c r="R169" s="216">
        <v>6.2463561840000001E-2</v>
      </c>
      <c r="S169" s="216">
        <v>0</v>
      </c>
      <c r="T169" s="216">
        <v>5.5096064799999997E-2</v>
      </c>
      <c r="U169" s="216">
        <v>0.31469056694000003</v>
      </c>
      <c r="V169" s="216">
        <v>6.6627799299999999E-2</v>
      </c>
      <c r="W169" s="216">
        <v>0</v>
      </c>
      <c r="X169" s="216">
        <v>0</v>
      </c>
      <c r="Y169" s="216">
        <v>9.1832755020000004E-2</v>
      </c>
      <c r="Z169" s="215">
        <v>0</v>
      </c>
    </row>
    <row r="170" spans="1:26">
      <c r="A170" s="220" t="s">
        <v>39</v>
      </c>
      <c r="B170" s="220">
        <v>2016</v>
      </c>
      <c r="C170" s="218" t="s">
        <v>370</v>
      </c>
      <c r="D170" s="223">
        <v>3.3381274198300002</v>
      </c>
      <c r="E170" s="216">
        <v>0</v>
      </c>
      <c r="F170" s="216">
        <v>0</v>
      </c>
      <c r="G170" s="216">
        <v>0.52035983234000005</v>
      </c>
      <c r="H170" s="216">
        <v>0</v>
      </c>
      <c r="I170" s="216">
        <v>0</v>
      </c>
      <c r="J170" s="216">
        <v>0.67850135477999995</v>
      </c>
      <c r="K170" s="217">
        <f t="shared" si="5"/>
        <v>0.20325807539562218</v>
      </c>
      <c r="L170" s="216">
        <v>0.28553472091999998</v>
      </c>
      <c r="M170" s="216">
        <v>0.18290793902999999</v>
      </c>
      <c r="N170" s="216">
        <v>0.51792815875999998</v>
      </c>
      <c r="O170" s="216">
        <v>0</v>
      </c>
      <c r="P170" s="216">
        <v>0.14313374615999999</v>
      </c>
      <c r="Q170" s="216">
        <v>6.3848876959999995E-2</v>
      </c>
      <c r="R170" s="216">
        <v>6.2621013949999998E-2</v>
      </c>
      <c r="S170" s="216">
        <v>0.32227122857000001</v>
      </c>
      <c r="T170" s="216">
        <v>0</v>
      </c>
      <c r="U170" s="216">
        <v>0.43160378620000001</v>
      </c>
      <c r="V170" s="216">
        <v>0.12941676216</v>
      </c>
      <c r="W170" s="216">
        <v>0</v>
      </c>
      <c r="X170" s="216">
        <v>0</v>
      </c>
      <c r="Y170" s="216">
        <v>0</v>
      </c>
      <c r="Z170" s="215">
        <v>0</v>
      </c>
    </row>
    <row r="171" spans="1:26">
      <c r="A171" s="220" t="s">
        <v>39</v>
      </c>
      <c r="B171" s="220">
        <v>2016</v>
      </c>
      <c r="C171" s="218" t="s">
        <v>367</v>
      </c>
      <c r="D171" s="223">
        <v>2.9620577883500001</v>
      </c>
      <c r="E171" s="216">
        <v>0</v>
      </c>
      <c r="F171" s="216">
        <v>0</v>
      </c>
      <c r="G171" s="216">
        <v>0.28952184711000001</v>
      </c>
      <c r="H171" s="216">
        <v>0</v>
      </c>
      <c r="I171" s="216">
        <v>0</v>
      </c>
      <c r="J171" s="216">
        <v>0.68048838181000004</v>
      </c>
      <c r="K171" s="217">
        <f t="shared" si="5"/>
        <v>0.22973501208734445</v>
      </c>
      <c r="L171" s="216">
        <v>0.29305596161000003</v>
      </c>
      <c r="M171" s="216">
        <v>0.18344359459000001</v>
      </c>
      <c r="N171" s="216">
        <v>0.46848346928000001</v>
      </c>
      <c r="O171" s="216">
        <v>0</v>
      </c>
      <c r="P171" s="216">
        <v>0.14936413889</v>
      </c>
      <c r="Q171" s="216">
        <v>6.6628120779999994E-2</v>
      </c>
      <c r="R171" s="216">
        <v>0</v>
      </c>
      <c r="S171" s="216">
        <v>0.46600582464000001</v>
      </c>
      <c r="T171" s="216">
        <v>0</v>
      </c>
      <c r="U171" s="216">
        <v>0.23001637406</v>
      </c>
      <c r="V171" s="216">
        <v>0.13505007558000001</v>
      </c>
      <c r="W171" s="216">
        <v>0</v>
      </c>
      <c r="X171" s="216">
        <v>0</v>
      </c>
      <c r="Y171" s="216">
        <v>0</v>
      </c>
      <c r="Z171" s="215">
        <v>0</v>
      </c>
    </row>
    <row r="172" spans="1:26">
      <c r="A172" s="220" t="s">
        <v>39</v>
      </c>
      <c r="B172" s="220">
        <v>2016</v>
      </c>
      <c r="C172" s="218" t="s">
        <v>376</v>
      </c>
      <c r="D172" s="223">
        <v>2.9418676748900001</v>
      </c>
      <c r="E172" s="216">
        <v>0</v>
      </c>
      <c r="F172" s="216">
        <v>0</v>
      </c>
      <c r="G172" s="216">
        <v>0.22251333424</v>
      </c>
      <c r="H172" s="216">
        <v>0</v>
      </c>
      <c r="I172" s="216">
        <v>0</v>
      </c>
      <c r="J172" s="216">
        <v>0.32521901444000001</v>
      </c>
      <c r="K172" s="217">
        <f t="shared" si="5"/>
        <v>0.11054848496955606</v>
      </c>
      <c r="L172" s="216">
        <v>0.34731783189999998</v>
      </c>
      <c r="M172" s="216">
        <v>0.2326275767</v>
      </c>
      <c r="N172" s="216">
        <v>0.34763349415</v>
      </c>
      <c r="O172" s="216">
        <v>0</v>
      </c>
      <c r="P172" s="216">
        <v>0</v>
      </c>
      <c r="Q172" s="216">
        <v>0</v>
      </c>
      <c r="R172" s="216">
        <v>0</v>
      </c>
      <c r="S172" s="216">
        <v>0.46117800839</v>
      </c>
      <c r="T172" s="216">
        <v>0.36348058860999999</v>
      </c>
      <c r="U172" s="216">
        <v>0.23295967048999999</v>
      </c>
      <c r="V172" s="216">
        <v>0.40893815596999999</v>
      </c>
      <c r="W172" s="216">
        <v>0</v>
      </c>
      <c r="X172" s="216">
        <v>0</v>
      </c>
      <c r="Y172" s="216">
        <v>0</v>
      </c>
      <c r="Z172" s="215">
        <v>0</v>
      </c>
    </row>
    <row r="173" spans="1:26">
      <c r="A173" s="220" t="s">
        <v>39</v>
      </c>
      <c r="B173" s="220">
        <v>2016</v>
      </c>
      <c r="C173" s="218" t="s">
        <v>375</v>
      </c>
      <c r="D173" s="223">
        <v>2.25879469327</v>
      </c>
      <c r="E173" s="216">
        <v>0</v>
      </c>
      <c r="F173" s="216">
        <v>0</v>
      </c>
      <c r="G173" s="216">
        <v>0.19674983578999999</v>
      </c>
      <c r="H173" s="216">
        <v>0</v>
      </c>
      <c r="I173" s="216">
        <v>0</v>
      </c>
      <c r="J173" s="216">
        <v>0.32459411489000001</v>
      </c>
      <c r="K173" s="217">
        <f t="shared" si="5"/>
        <v>0.14370235411705048</v>
      </c>
      <c r="L173" s="216">
        <v>0.40985936016000002</v>
      </c>
      <c r="M173" s="216">
        <v>0.11804990147</v>
      </c>
      <c r="N173" s="216">
        <v>7.5974238050000004E-2</v>
      </c>
      <c r="O173" s="216">
        <v>0</v>
      </c>
      <c r="P173" s="216">
        <v>0</v>
      </c>
      <c r="Q173" s="216">
        <v>0</v>
      </c>
      <c r="R173" s="216">
        <v>0</v>
      </c>
      <c r="S173" s="216">
        <v>0.15121795458000001</v>
      </c>
      <c r="T173" s="216">
        <v>0.49098762261000001</v>
      </c>
      <c r="U173" s="216">
        <v>0.14619024764999999</v>
      </c>
      <c r="V173" s="216">
        <v>0.34517141807000001</v>
      </c>
      <c r="W173" s="216">
        <v>0</v>
      </c>
      <c r="X173" s="216">
        <v>0</v>
      </c>
      <c r="Y173" s="216">
        <v>0</v>
      </c>
      <c r="Z173" s="215">
        <v>0</v>
      </c>
    </row>
    <row r="174" spans="1:26" ht="13.5" thickBot="1">
      <c r="A174" s="220" t="s">
        <v>39</v>
      </c>
      <c r="B174" s="220">
        <v>2016</v>
      </c>
      <c r="C174" s="213" t="s">
        <v>374</v>
      </c>
      <c r="D174" s="222">
        <v>3.4800987158200001</v>
      </c>
      <c r="E174" s="211">
        <v>0</v>
      </c>
      <c r="F174" s="211">
        <v>0</v>
      </c>
      <c r="G174" s="211">
        <v>0.40899677760000003</v>
      </c>
      <c r="H174" s="211">
        <v>0</v>
      </c>
      <c r="I174" s="211">
        <v>0</v>
      </c>
      <c r="J174" s="211">
        <v>0.47255406989999998</v>
      </c>
      <c r="K174" s="212">
        <f t="shared" si="5"/>
        <v>0.135787547563476</v>
      </c>
      <c r="L174" s="211">
        <v>0.28641629998000001</v>
      </c>
      <c r="M174" s="211">
        <v>0.23183594282</v>
      </c>
      <c r="N174" s="211">
        <v>0.31712947347999998</v>
      </c>
      <c r="O174" s="211">
        <v>0</v>
      </c>
      <c r="P174" s="211">
        <v>0</v>
      </c>
      <c r="Q174" s="211">
        <v>0</v>
      </c>
      <c r="R174" s="211">
        <v>0</v>
      </c>
      <c r="S174" s="211">
        <v>0.32168855158999998</v>
      </c>
      <c r="T174" s="211">
        <v>0.60616867236000005</v>
      </c>
      <c r="U174" s="211">
        <v>0.49064262280999998</v>
      </c>
      <c r="V174" s="211">
        <v>0.34466630527999997</v>
      </c>
      <c r="W174" s="211">
        <v>0</v>
      </c>
      <c r="X174" s="211">
        <v>0</v>
      </c>
      <c r="Y174" s="211">
        <v>0</v>
      </c>
      <c r="Z174" s="210">
        <v>0</v>
      </c>
    </row>
    <row r="175" spans="1:26">
      <c r="A175" s="219" t="s">
        <v>39</v>
      </c>
      <c r="B175" s="219">
        <v>2017</v>
      </c>
      <c r="C175" s="218" t="s">
        <v>377</v>
      </c>
      <c r="D175" s="223">
        <v>2.5487956771200002</v>
      </c>
      <c r="E175" s="216">
        <v>0</v>
      </c>
      <c r="F175" s="216">
        <v>0</v>
      </c>
      <c r="G175" s="216">
        <v>0.41520957416999998</v>
      </c>
      <c r="H175" s="216">
        <v>0</v>
      </c>
      <c r="I175" s="216">
        <v>0</v>
      </c>
      <c r="J175" s="216">
        <v>0.25812612932000001</v>
      </c>
      <c r="K175" s="217">
        <f t="shared" si="5"/>
        <v>0.10127376299212357</v>
      </c>
      <c r="L175" s="216">
        <v>0.13071131358999999</v>
      </c>
      <c r="M175" s="216">
        <v>0.10231704803</v>
      </c>
      <c r="N175" s="216">
        <v>0.32343323437999999</v>
      </c>
      <c r="O175" s="216">
        <v>0</v>
      </c>
      <c r="P175" s="216">
        <v>0</v>
      </c>
      <c r="Q175" s="216">
        <v>0</v>
      </c>
      <c r="R175" s="216">
        <v>0</v>
      </c>
      <c r="S175" s="216">
        <v>0.32808293584999998</v>
      </c>
      <c r="T175" s="216">
        <v>0.24170242048000001</v>
      </c>
      <c r="U175" s="216">
        <v>0.7492130213</v>
      </c>
      <c r="V175" s="216">
        <v>0</v>
      </c>
      <c r="W175" s="216">
        <v>0</v>
      </c>
      <c r="X175" s="216">
        <v>0</v>
      </c>
      <c r="Y175" s="216">
        <v>0</v>
      </c>
      <c r="Z175" s="215">
        <v>0</v>
      </c>
    </row>
    <row r="176" spans="1:26" ht="13.5" thickBot="1">
      <c r="A176" s="214" t="s">
        <v>39</v>
      </c>
      <c r="B176" s="214">
        <v>2017</v>
      </c>
      <c r="C176" s="213" t="s">
        <v>368</v>
      </c>
      <c r="D176" s="222">
        <v>2.9492182860399998</v>
      </c>
      <c r="E176" s="211">
        <v>0</v>
      </c>
      <c r="F176" s="211">
        <v>0</v>
      </c>
      <c r="G176" s="211">
        <v>0.35578515189999999</v>
      </c>
      <c r="H176" s="211">
        <v>0</v>
      </c>
      <c r="I176" s="211">
        <v>0</v>
      </c>
      <c r="J176" s="211">
        <v>0.26216179763000003</v>
      </c>
      <c r="K176" s="212">
        <f t="shared" si="5"/>
        <v>8.8891961260016542E-2</v>
      </c>
      <c r="L176" s="211">
        <v>0.25912709171999998</v>
      </c>
      <c r="M176" s="211">
        <v>0.10253143682</v>
      </c>
      <c r="N176" s="211">
        <v>0.32239998914000001</v>
      </c>
      <c r="O176" s="211">
        <v>0</v>
      </c>
      <c r="P176" s="211">
        <v>0</v>
      </c>
      <c r="Q176" s="211">
        <v>0</v>
      </c>
      <c r="R176" s="211">
        <v>0</v>
      </c>
      <c r="S176" s="211">
        <v>0.32703483658999999</v>
      </c>
      <c r="T176" s="211">
        <v>0.34597064571000002</v>
      </c>
      <c r="U176" s="211">
        <v>0.59691442878000001</v>
      </c>
      <c r="V176" s="211">
        <v>0</v>
      </c>
      <c r="W176" s="211">
        <v>0.20200071509</v>
      </c>
      <c r="X176" s="211">
        <v>0</v>
      </c>
      <c r="Y176" s="211">
        <v>0.17529219266000001</v>
      </c>
      <c r="Z176" s="210">
        <v>0</v>
      </c>
    </row>
    <row r="177" spans="1:26">
      <c r="A177" s="221" t="s">
        <v>36</v>
      </c>
      <c r="B177" s="221">
        <v>2016</v>
      </c>
      <c r="C177" s="218" t="s">
        <v>368</v>
      </c>
      <c r="D177" s="223">
        <v>4.9563536198599998</v>
      </c>
      <c r="E177" s="216">
        <v>0.82565907704999997</v>
      </c>
      <c r="F177" s="216">
        <v>0</v>
      </c>
      <c r="G177" s="216">
        <v>0.39576329905000002</v>
      </c>
      <c r="H177" s="216">
        <v>0</v>
      </c>
      <c r="I177" s="216">
        <v>0</v>
      </c>
      <c r="J177" s="216">
        <v>0.58403392810999999</v>
      </c>
      <c r="K177" s="217">
        <f t="shared" si="5"/>
        <v>0.11783540338400975</v>
      </c>
      <c r="L177" s="216">
        <v>0.81011475396999999</v>
      </c>
      <c r="M177" s="216">
        <v>0</v>
      </c>
      <c r="N177" s="216">
        <v>0.39550172595999999</v>
      </c>
      <c r="O177" s="216">
        <v>0</v>
      </c>
      <c r="P177" s="216">
        <v>0</v>
      </c>
      <c r="Q177" s="216">
        <v>0</v>
      </c>
      <c r="R177" s="216">
        <v>0.25282062715999998</v>
      </c>
      <c r="S177" s="216">
        <v>0</v>
      </c>
      <c r="T177" s="216">
        <v>6.883275288E-2</v>
      </c>
      <c r="U177" s="216">
        <v>0.64276557582000005</v>
      </c>
      <c r="V177" s="216">
        <v>0.23209375822</v>
      </c>
      <c r="W177" s="216">
        <v>0.23852572168</v>
      </c>
      <c r="X177" s="216">
        <v>5.2321052239999999E-2</v>
      </c>
      <c r="Y177" s="216">
        <v>0.45792134771999998</v>
      </c>
      <c r="Z177" s="215">
        <v>0</v>
      </c>
    </row>
    <row r="178" spans="1:26">
      <c r="A178" s="220" t="s">
        <v>36</v>
      </c>
      <c r="B178" s="220">
        <v>2016</v>
      </c>
      <c r="C178" s="218" t="s">
        <v>369</v>
      </c>
      <c r="D178" s="223">
        <v>5.4402317009200001</v>
      </c>
      <c r="E178" s="216">
        <v>1.15649042154</v>
      </c>
      <c r="F178" s="216">
        <v>0.12005357953</v>
      </c>
      <c r="G178" s="216">
        <v>0.67912056757999995</v>
      </c>
      <c r="H178" s="216">
        <v>0</v>
      </c>
      <c r="I178" s="216">
        <v>0</v>
      </c>
      <c r="J178" s="216">
        <v>0.43713446205000001</v>
      </c>
      <c r="K178" s="217">
        <f t="shared" si="5"/>
        <v>8.0352177275110542E-2</v>
      </c>
      <c r="L178" s="216">
        <v>0.68244317766999996</v>
      </c>
      <c r="M178" s="216">
        <v>0</v>
      </c>
      <c r="N178" s="216">
        <v>0.44531006225000003</v>
      </c>
      <c r="O178" s="216">
        <v>0</v>
      </c>
      <c r="P178" s="216">
        <v>0</v>
      </c>
      <c r="Q178" s="216">
        <v>0</v>
      </c>
      <c r="R178" s="216">
        <v>0.28160831076999998</v>
      </c>
      <c r="S178" s="216">
        <v>0</v>
      </c>
      <c r="T178" s="216">
        <v>6.8033715839999995E-2</v>
      </c>
      <c r="U178" s="216">
        <v>0.63307805968999997</v>
      </c>
      <c r="V178" s="216">
        <v>0.31382093750000001</v>
      </c>
      <c r="W178" s="216">
        <v>0.23688926824000001</v>
      </c>
      <c r="X178" s="216">
        <v>0</v>
      </c>
      <c r="Y178" s="216">
        <v>0.38624913826000001</v>
      </c>
      <c r="Z178" s="215">
        <v>0</v>
      </c>
    </row>
    <row r="179" spans="1:26">
      <c r="A179" s="220" t="s">
        <v>36</v>
      </c>
      <c r="B179" s="220">
        <v>2016</v>
      </c>
      <c r="C179" s="218" t="s">
        <v>372</v>
      </c>
      <c r="D179" s="223">
        <v>7.5842679032399998</v>
      </c>
      <c r="E179" s="216">
        <v>1.12119907223</v>
      </c>
      <c r="F179" s="216">
        <v>0.12014163339</v>
      </c>
      <c r="G179" s="216">
        <v>0.55715794208000002</v>
      </c>
      <c r="H179" s="216">
        <v>0</v>
      </c>
      <c r="I179" s="216">
        <v>0</v>
      </c>
      <c r="J179" s="216">
        <v>0.82708678113</v>
      </c>
      <c r="K179" s="217">
        <f t="shared" si="5"/>
        <v>0.10905294903634251</v>
      </c>
      <c r="L179" s="216">
        <v>1.3378201623499999</v>
      </c>
      <c r="M179" s="216">
        <v>0</v>
      </c>
      <c r="N179" s="216">
        <v>0.33339538627999998</v>
      </c>
      <c r="O179" s="216">
        <v>0</v>
      </c>
      <c r="P179" s="216">
        <v>0</v>
      </c>
      <c r="Q179" s="216">
        <v>9.0094581409999999E-2</v>
      </c>
      <c r="R179" s="216">
        <v>0.28320054014000001</v>
      </c>
      <c r="S179" s="216">
        <v>0.13159208276000001</v>
      </c>
      <c r="T179" s="216">
        <v>6.97059597E-2</v>
      </c>
      <c r="U179" s="216">
        <v>0.70216750889000001</v>
      </c>
      <c r="V179" s="216">
        <v>0.97242305915000005</v>
      </c>
      <c r="W179" s="216">
        <v>0.31581094548999999</v>
      </c>
      <c r="X179" s="216">
        <v>0</v>
      </c>
      <c r="Y179" s="216">
        <v>0.72247224824</v>
      </c>
      <c r="Z179" s="215">
        <v>0</v>
      </c>
    </row>
    <row r="180" spans="1:26">
      <c r="A180" s="220" t="s">
        <v>36</v>
      </c>
      <c r="B180" s="220">
        <v>2016</v>
      </c>
      <c r="C180" s="218" t="s">
        <v>366</v>
      </c>
      <c r="D180" s="223">
        <v>7.3375857348600002</v>
      </c>
      <c r="E180" s="216">
        <v>0.89954807434999995</v>
      </c>
      <c r="F180" s="216">
        <v>0.12311192524</v>
      </c>
      <c r="G180" s="216">
        <v>0.26975955419999997</v>
      </c>
      <c r="H180" s="216">
        <v>0</v>
      </c>
      <c r="I180" s="216">
        <v>0</v>
      </c>
      <c r="J180" s="216">
        <v>1.47262832724</v>
      </c>
      <c r="K180" s="217">
        <f t="shared" si="5"/>
        <v>0.20069657520234718</v>
      </c>
      <c r="L180" s="216">
        <v>1.3599607866200001</v>
      </c>
      <c r="M180" s="216">
        <v>0</v>
      </c>
      <c r="N180" s="216">
        <v>0.76151091041999996</v>
      </c>
      <c r="O180" s="216">
        <v>0</v>
      </c>
      <c r="P180" s="216">
        <v>0</v>
      </c>
      <c r="Q180" s="216">
        <v>9.0018029139999997E-2</v>
      </c>
      <c r="R180" s="216">
        <v>3.1795164049999998E-2</v>
      </c>
      <c r="S180" s="216">
        <v>0.16905102926999999</v>
      </c>
      <c r="T180" s="216">
        <v>0.10058220976</v>
      </c>
      <c r="U180" s="216">
        <v>0.14179120768</v>
      </c>
      <c r="V180" s="216">
        <v>0.78045539690999999</v>
      </c>
      <c r="W180" s="216">
        <v>7.992600775E-2</v>
      </c>
      <c r="X180" s="216">
        <v>0.14463261841</v>
      </c>
      <c r="Y180" s="216">
        <v>0.91281449382000002</v>
      </c>
      <c r="Z180" s="215">
        <v>0</v>
      </c>
    </row>
    <row r="181" spans="1:26">
      <c r="A181" s="220" t="s">
        <v>36</v>
      </c>
      <c r="B181" s="220">
        <v>2016</v>
      </c>
      <c r="C181" s="218" t="s">
        <v>373</v>
      </c>
      <c r="D181" s="223">
        <v>8.8199305169399995</v>
      </c>
      <c r="E181" s="216">
        <v>0.73510747607000004</v>
      </c>
      <c r="F181" s="216">
        <v>0</v>
      </c>
      <c r="G181" s="216">
        <v>0</v>
      </c>
      <c r="H181" s="216">
        <v>0</v>
      </c>
      <c r="I181" s="216">
        <v>0</v>
      </c>
      <c r="J181" s="216">
        <v>2.3939275068599999</v>
      </c>
      <c r="K181" s="217">
        <f t="shared" si="5"/>
        <v>0.27142249049038458</v>
      </c>
      <c r="L181" s="216">
        <v>2.273571794</v>
      </c>
      <c r="M181" s="216">
        <v>0</v>
      </c>
      <c r="N181" s="216">
        <v>0.88045368134000002</v>
      </c>
      <c r="O181" s="216">
        <v>0</v>
      </c>
      <c r="P181" s="216">
        <v>0</v>
      </c>
      <c r="Q181" s="216">
        <v>8.9160484499999998E-2</v>
      </c>
      <c r="R181" s="216">
        <v>3.6467290489999998E-2</v>
      </c>
      <c r="S181" s="216">
        <v>0.41647740434000002</v>
      </c>
      <c r="T181" s="216">
        <v>0.14897946346999999</v>
      </c>
      <c r="U181" s="216">
        <v>0.34635600485000001</v>
      </c>
      <c r="V181" s="216">
        <v>0.69371158342999995</v>
      </c>
      <c r="W181" s="216">
        <v>8.0031653580000001E-2</v>
      </c>
      <c r="X181" s="216">
        <v>0.14751081145</v>
      </c>
      <c r="Y181" s="216">
        <v>0.57817536256000002</v>
      </c>
      <c r="Z181" s="215">
        <v>0</v>
      </c>
    </row>
    <row r="182" spans="1:26">
      <c r="A182" s="220" t="s">
        <v>36</v>
      </c>
      <c r="B182" s="220">
        <v>2016</v>
      </c>
      <c r="C182" s="218" t="s">
        <v>371</v>
      </c>
      <c r="D182" s="223">
        <v>8.2769850156100002</v>
      </c>
      <c r="E182" s="216">
        <v>0.78994393945999997</v>
      </c>
      <c r="F182" s="216">
        <v>0</v>
      </c>
      <c r="G182" s="216">
        <v>4.3698805120000003E-2</v>
      </c>
      <c r="H182" s="216">
        <v>0</v>
      </c>
      <c r="I182" s="216">
        <v>0</v>
      </c>
      <c r="J182" s="216">
        <v>2.50928407997</v>
      </c>
      <c r="K182" s="217">
        <f t="shared" si="5"/>
        <v>0.30316402352276939</v>
      </c>
      <c r="L182" s="216">
        <v>2.1273731084</v>
      </c>
      <c r="M182" s="216">
        <v>0</v>
      </c>
      <c r="N182" s="216">
        <v>0.99804513981999998</v>
      </c>
      <c r="O182" s="216">
        <v>0.27144116964999998</v>
      </c>
      <c r="P182" s="216">
        <v>0</v>
      </c>
      <c r="Q182" s="216">
        <v>0</v>
      </c>
      <c r="R182" s="216">
        <v>3.6213558770000001E-2</v>
      </c>
      <c r="S182" s="216">
        <v>0.27700917340999998</v>
      </c>
      <c r="T182" s="216">
        <v>0.14986933016000001</v>
      </c>
      <c r="U182" s="216">
        <v>0.26121963350999999</v>
      </c>
      <c r="V182" s="216">
        <v>0.40318864629000001</v>
      </c>
      <c r="W182" s="216">
        <v>0</v>
      </c>
      <c r="X182" s="216">
        <v>0.14673658669</v>
      </c>
      <c r="Y182" s="216">
        <v>0.26296184435999997</v>
      </c>
      <c r="Z182" s="215">
        <v>0</v>
      </c>
    </row>
    <row r="183" spans="1:26">
      <c r="A183" s="220" t="s">
        <v>36</v>
      </c>
      <c r="B183" s="220">
        <v>2016</v>
      </c>
      <c r="C183" s="218" t="s">
        <v>370</v>
      </c>
      <c r="D183" s="223">
        <v>8.1229902886099996</v>
      </c>
      <c r="E183" s="216">
        <v>0.67562996461000002</v>
      </c>
      <c r="F183" s="216">
        <v>0</v>
      </c>
      <c r="G183" s="216">
        <v>0.31127239478000002</v>
      </c>
      <c r="H183" s="216">
        <v>0</v>
      </c>
      <c r="I183" s="216">
        <v>0</v>
      </c>
      <c r="J183" s="216">
        <v>1.9537269372799999</v>
      </c>
      <c r="K183" s="217">
        <f t="shared" si="5"/>
        <v>0.24051819192982443</v>
      </c>
      <c r="L183" s="216">
        <v>2.1118462337200001</v>
      </c>
      <c r="M183" s="216">
        <v>5.8111855470000001E-2</v>
      </c>
      <c r="N183" s="216">
        <v>0.50154199019000001</v>
      </c>
      <c r="O183" s="216">
        <v>0.27072301901000001</v>
      </c>
      <c r="P183" s="216">
        <v>0</v>
      </c>
      <c r="Q183" s="216">
        <v>0</v>
      </c>
      <c r="R183" s="216">
        <v>8.2235934740000002E-2</v>
      </c>
      <c r="S183" s="216">
        <v>0.38527507145000001</v>
      </c>
      <c r="T183" s="216">
        <v>0.18908588448999999</v>
      </c>
      <c r="U183" s="216">
        <v>0.66497070351999998</v>
      </c>
      <c r="V183" s="216">
        <v>0.63080683232000001</v>
      </c>
      <c r="W183" s="216">
        <v>0</v>
      </c>
      <c r="X183" s="216">
        <v>0</v>
      </c>
      <c r="Y183" s="216">
        <v>0.28776346703</v>
      </c>
      <c r="Z183" s="215">
        <v>0</v>
      </c>
    </row>
    <row r="184" spans="1:26">
      <c r="A184" s="220" t="s">
        <v>36</v>
      </c>
      <c r="B184" s="220">
        <v>2016</v>
      </c>
      <c r="C184" s="218" t="s">
        <v>367</v>
      </c>
      <c r="D184" s="223">
        <v>7.6138275896899996</v>
      </c>
      <c r="E184" s="216">
        <v>0.66866052036000001</v>
      </c>
      <c r="F184" s="216">
        <v>0</v>
      </c>
      <c r="G184" s="216">
        <v>0.43941125822999999</v>
      </c>
      <c r="H184" s="216">
        <v>0</v>
      </c>
      <c r="I184" s="216">
        <v>0</v>
      </c>
      <c r="J184" s="216">
        <v>1.1189471667899999</v>
      </c>
      <c r="K184" s="217">
        <f t="shared" si="5"/>
        <v>0.14696250389294124</v>
      </c>
      <c r="L184" s="216">
        <v>1.9501775672499999</v>
      </c>
      <c r="M184" s="216">
        <v>5.856747591E-2</v>
      </c>
      <c r="N184" s="216">
        <v>0.64136003717000001</v>
      </c>
      <c r="O184" s="216">
        <v>0.42571394113</v>
      </c>
      <c r="P184" s="216">
        <v>0.40127940354000002</v>
      </c>
      <c r="Q184" s="216">
        <v>4.3249002379999998E-2</v>
      </c>
      <c r="R184" s="216">
        <v>4.7300567369999998E-2</v>
      </c>
      <c r="S184" s="216">
        <v>0.14665638504</v>
      </c>
      <c r="T184" s="216">
        <v>0.14490645127999999</v>
      </c>
      <c r="U184" s="216">
        <v>0.51051468503999997</v>
      </c>
      <c r="V184" s="216">
        <v>0.63802285222999999</v>
      </c>
      <c r="W184" s="216">
        <v>0</v>
      </c>
      <c r="X184" s="216">
        <v>0</v>
      </c>
      <c r="Y184" s="216">
        <v>0.37906027597000003</v>
      </c>
      <c r="Z184" s="215">
        <v>0</v>
      </c>
    </row>
    <row r="185" spans="1:26">
      <c r="A185" s="220" t="s">
        <v>36</v>
      </c>
      <c r="B185" s="220">
        <v>2016</v>
      </c>
      <c r="C185" s="218" t="s">
        <v>376</v>
      </c>
      <c r="D185" s="223">
        <v>8.3718103751099999</v>
      </c>
      <c r="E185" s="216">
        <v>0.55793840353000002</v>
      </c>
      <c r="F185" s="216">
        <v>0</v>
      </c>
      <c r="G185" s="216">
        <v>0.39382663887000002</v>
      </c>
      <c r="H185" s="216">
        <v>0</v>
      </c>
      <c r="I185" s="216">
        <v>0</v>
      </c>
      <c r="J185" s="216">
        <v>1.25469116321</v>
      </c>
      <c r="K185" s="217">
        <f t="shared" si="5"/>
        <v>0.14987094869471576</v>
      </c>
      <c r="L185" s="216">
        <v>1.4336540206899999</v>
      </c>
      <c r="M185" s="216">
        <v>5.889841203E-2</v>
      </c>
      <c r="N185" s="216">
        <v>0.73896102573</v>
      </c>
      <c r="O185" s="216">
        <v>0.15279583835999999</v>
      </c>
      <c r="P185" s="216">
        <v>0.40108907568000002</v>
      </c>
      <c r="Q185" s="216">
        <v>4.3228489270000003E-2</v>
      </c>
      <c r="R185" s="216">
        <v>0.26927501661999997</v>
      </c>
      <c r="S185" s="216">
        <v>0.79561351003000003</v>
      </c>
      <c r="T185" s="216">
        <v>0.14483772177000001</v>
      </c>
      <c r="U185" s="216">
        <v>0.64490106975999995</v>
      </c>
      <c r="V185" s="216">
        <v>0.45305988508</v>
      </c>
      <c r="W185" s="216">
        <v>0</v>
      </c>
      <c r="X185" s="216">
        <v>0.28858575197000003</v>
      </c>
      <c r="Y185" s="216">
        <v>0.74045435251000002</v>
      </c>
      <c r="Z185" s="215">
        <v>0</v>
      </c>
    </row>
    <row r="186" spans="1:26">
      <c r="A186" s="220" t="s">
        <v>36</v>
      </c>
      <c r="B186" s="220">
        <v>2016</v>
      </c>
      <c r="C186" s="218" t="s">
        <v>375</v>
      </c>
      <c r="D186" s="223">
        <v>8.54979717364</v>
      </c>
      <c r="E186" s="216">
        <v>0.80256079067999997</v>
      </c>
      <c r="F186" s="216">
        <v>0</v>
      </c>
      <c r="G186" s="216">
        <v>0.33926252781999999</v>
      </c>
      <c r="H186" s="216">
        <v>0</v>
      </c>
      <c r="I186" s="216">
        <v>0</v>
      </c>
      <c r="J186" s="216">
        <v>1.25425303972</v>
      </c>
      <c r="K186" s="217">
        <f t="shared" si="5"/>
        <v>0.14669974202277045</v>
      </c>
      <c r="L186" s="216">
        <v>1.79312777934</v>
      </c>
      <c r="M186" s="216">
        <v>7.1787460809999995E-2</v>
      </c>
      <c r="N186" s="216">
        <v>0.88552094665000003</v>
      </c>
      <c r="O186" s="216">
        <v>0.153327406</v>
      </c>
      <c r="P186" s="216">
        <v>0.40248444074</v>
      </c>
      <c r="Q186" s="216">
        <v>4.3378878609999998E-2</v>
      </c>
      <c r="R186" s="216">
        <v>0.21800378243999999</v>
      </c>
      <c r="S186" s="216">
        <v>0.66006499423999998</v>
      </c>
      <c r="T186" s="216">
        <v>0</v>
      </c>
      <c r="U186" s="216">
        <v>0.60995649332000001</v>
      </c>
      <c r="V186" s="216">
        <v>0.50868698964000003</v>
      </c>
      <c r="W186" s="216">
        <v>0</v>
      </c>
      <c r="X186" s="216">
        <v>0.29041151539999999</v>
      </c>
      <c r="Y186" s="216">
        <v>0.51697012822999999</v>
      </c>
      <c r="Z186" s="215">
        <v>0</v>
      </c>
    </row>
    <row r="187" spans="1:26" ht="13.5" thickBot="1">
      <c r="A187" s="220" t="s">
        <v>36</v>
      </c>
      <c r="B187" s="220">
        <v>2016</v>
      </c>
      <c r="C187" s="213" t="s">
        <v>374</v>
      </c>
      <c r="D187" s="222">
        <v>8.4693898558999994</v>
      </c>
      <c r="E187" s="211">
        <v>0.50774619161000001</v>
      </c>
      <c r="F187" s="211">
        <v>0</v>
      </c>
      <c r="G187" s="211">
        <v>0.43725608042000003</v>
      </c>
      <c r="H187" s="211">
        <v>9.1106758679999997E-2</v>
      </c>
      <c r="I187" s="211">
        <v>0</v>
      </c>
      <c r="J187" s="211">
        <v>0.88744879837000001</v>
      </c>
      <c r="K187" s="212">
        <f t="shared" si="5"/>
        <v>0.10478308514181572</v>
      </c>
      <c r="L187" s="211">
        <v>1.6894132319599999</v>
      </c>
      <c r="M187" s="211">
        <v>7.1776920270000003E-2</v>
      </c>
      <c r="N187" s="211">
        <v>0.83784196699000002</v>
      </c>
      <c r="O187" s="211">
        <v>0</v>
      </c>
      <c r="P187" s="211">
        <v>0</v>
      </c>
      <c r="Q187" s="211">
        <v>4.2550230629999998E-2</v>
      </c>
      <c r="R187" s="211">
        <v>0.21749512574999999</v>
      </c>
      <c r="S187" s="211">
        <v>0.65996807699000004</v>
      </c>
      <c r="T187" s="211">
        <v>0.22582844563000001</v>
      </c>
      <c r="U187" s="211">
        <v>0.83103356783000004</v>
      </c>
      <c r="V187" s="211">
        <v>1.1574004547800001</v>
      </c>
      <c r="W187" s="211">
        <v>0</v>
      </c>
      <c r="X187" s="211">
        <v>0.29479689798999997</v>
      </c>
      <c r="Y187" s="211">
        <v>0.51772710799999999</v>
      </c>
      <c r="Z187" s="210">
        <v>0</v>
      </c>
    </row>
    <row r="188" spans="1:26">
      <c r="A188" s="219" t="s">
        <v>36</v>
      </c>
      <c r="B188" s="219">
        <v>2017</v>
      </c>
      <c r="C188" s="218" t="s">
        <v>377</v>
      </c>
      <c r="D188" s="223">
        <v>7.22735698378</v>
      </c>
      <c r="E188" s="216">
        <v>0.66225452754000003</v>
      </c>
      <c r="F188" s="216">
        <v>0</v>
      </c>
      <c r="G188" s="216">
        <v>0.41520282618999999</v>
      </c>
      <c r="H188" s="216">
        <v>9.1094272140000002E-2</v>
      </c>
      <c r="I188" s="216">
        <v>0</v>
      </c>
      <c r="J188" s="216">
        <v>1.1139107052899999</v>
      </c>
      <c r="K188" s="217">
        <f t="shared" si="5"/>
        <v>0.15412421273639793</v>
      </c>
      <c r="L188" s="216">
        <v>1.61765961481</v>
      </c>
      <c r="M188" s="216">
        <v>0.19027859142</v>
      </c>
      <c r="N188" s="216">
        <v>0.54576554528999999</v>
      </c>
      <c r="O188" s="216">
        <v>0.14684963268000001</v>
      </c>
      <c r="P188" s="216">
        <v>0</v>
      </c>
      <c r="Q188" s="216">
        <v>4.2544398949999999E-2</v>
      </c>
      <c r="R188" s="216">
        <v>0</v>
      </c>
      <c r="S188" s="216">
        <v>0</v>
      </c>
      <c r="T188" s="216">
        <v>0.21443866205000001</v>
      </c>
      <c r="U188" s="216">
        <v>0.87612954566000001</v>
      </c>
      <c r="V188" s="216">
        <v>1.0730728346</v>
      </c>
      <c r="W188" s="216">
        <v>0</v>
      </c>
      <c r="X188" s="216">
        <v>0.10139268336</v>
      </c>
      <c r="Y188" s="216">
        <v>0.13676314379999999</v>
      </c>
      <c r="Z188" s="215">
        <v>0</v>
      </c>
    </row>
    <row r="189" spans="1:26" ht="13.5" thickBot="1">
      <c r="A189" s="214" t="s">
        <v>36</v>
      </c>
      <c r="B189" s="214">
        <v>2017</v>
      </c>
      <c r="C189" s="213" t="s">
        <v>368</v>
      </c>
      <c r="D189" s="222">
        <v>8.1146275416600009</v>
      </c>
      <c r="E189" s="211">
        <v>0.40041771647000002</v>
      </c>
      <c r="F189" s="211">
        <v>0</v>
      </c>
      <c r="G189" s="211">
        <v>0.22022490336</v>
      </c>
      <c r="H189" s="211">
        <v>9.0278568820000002E-2</v>
      </c>
      <c r="I189" s="211">
        <v>0</v>
      </c>
      <c r="J189" s="211">
        <v>1.2746073391999999</v>
      </c>
      <c r="K189" s="212">
        <f t="shared" si="5"/>
        <v>0.15707527334510968</v>
      </c>
      <c r="L189" s="211">
        <v>1.48405348754</v>
      </c>
      <c r="M189" s="211">
        <v>0.45665117754000001</v>
      </c>
      <c r="N189" s="211">
        <v>1.0149865517500001</v>
      </c>
      <c r="O189" s="211">
        <v>0.14440881504</v>
      </c>
      <c r="P189" s="211">
        <v>0</v>
      </c>
      <c r="Q189" s="211">
        <v>4.2163435290000002E-2</v>
      </c>
      <c r="R189" s="211">
        <v>0</v>
      </c>
      <c r="S189" s="211">
        <v>0</v>
      </c>
      <c r="T189" s="211">
        <v>0.25632947463</v>
      </c>
      <c r="U189" s="211">
        <v>0.64883930148000002</v>
      </c>
      <c r="V189" s="211">
        <v>1.3768526274999999</v>
      </c>
      <c r="W189" s="211">
        <v>0</v>
      </c>
      <c r="X189" s="211">
        <v>0.34669730166000001</v>
      </c>
      <c r="Y189" s="211">
        <v>0.35811684137999999</v>
      </c>
      <c r="Z189" s="210">
        <v>0</v>
      </c>
    </row>
    <row r="190" spans="1:26">
      <c r="A190" s="221" t="s">
        <v>25</v>
      </c>
      <c r="B190" s="221">
        <v>2016</v>
      </c>
      <c r="C190" s="218" t="s">
        <v>368</v>
      </c>
      <c r="D190" s="216">
        <v>4.0760195296099999</v>
      </c>
      <c r="E190" s="216">
        <v>3.081628711E-2</v>
      </c>
      <c r="F190" s="216">
        <v>1.0773780666499999</v>
      </c>
      <c r="G190" s="216">
        <v>0.16718788019</v>
      </c>
      <c r="H190" s="216">
        <v>6.354053539E-2</v>
      </c>
      <c r="I190" s="216">
        <v>0</v>
      </c>
      <c r="J190" s="216">
        <v>0.37228249893999998</v>
      </c>
      <c r="K190" s="217">
        <f t="shared" si="5"/>
        <v>9.1334817273463986E-2</v>
      </c>
      <c r="L190" s="216">
        <v>0.84418286407999998</v>
      </c>
      <c r="M190" s="216">
        <v>0.21684309255000001</v>
      </c>
      <c r="N190" s="216">
        <v>0.14865804167999999</v>
      </c>
      <c r="O190" s="216">
        <v>4.3454753729999997E-2</v>
      </c>
      <c r="P190" s="216">
        <v>0</v>
      </c>
      <c r="Q190" s="216">
        <v>0</v>
      </c>
      <c r="R190" s="216">
        <v>0.15338274806999999</v>
      </c>
      <c r="S190" s="216">
        <v>4.41253718E-2</v>
      </c>
      <c r="T190" s="216">
        <v>0.16905277626000001</v>
      </c>
      <c r="U190" s="216">
        <v>0.31000987413999997</v>
      </c>
      <c r="V190" s="216">
        <v>0.15983231450999999</v>
      </c>
      <c r="W190" s="216">
        <v>0</v>
      </c>
      <c r="X190" s="216">
        <v>7.2424589550000001E-2</v>
      </c>
      <c r="Y190" s="216">
        <v>0.20284783496</v>
      </c>
      <c r="Z190" s="215">
        <v>0</v>
      </c>
    </row>
    <row r="191" spans="1:26">
      <c r="A191" s="220" t="s">
        <v>25</v>
      </c>
      <c r="B191" s="220">
        <v>2016</v>
      </c>
      <c r="C191" s="218" t="s">
        <v>369</v>
      </c>
      <c r="D191" s="216">
        <v>4.1441346063299997</v>
      </c>
      <c r="E191" s="216">
        <v>8.1660493809999998E-2</v>
      </c>
      <c r="F191" s="216">
        <v>0.83180907479999999</v>
      </c>
      <c r="G191" s="216">
        <v>0.25383210859999999</v>
      </c>
      <c r="H191" s="216">
        <v>6.3449877020000003E-2</v>
      </c>
      <c r="I191" s="216">
        <v>0</v>
      </c>
      <c r="J191" s="216">
        <v>0.45778230842000001</v>
      </c>
      <c r="K191" s="217">
        <f t="shared" si="5"/>
        <v>0.11046511561684214</v>
      </c>
      <c r="L191" s="216">
        <v>0.71590853818</v>
      </c>
      <c r="M191" s="216">
        <v>0.33027394910000002</v>
      </c>
      <c r="N191" s="216">
        <v>0.12284929668</v>
      </c>
      <c r="O191" s="216">
        <v>0</v>
      </c>
      <c r="P191" s="216">
        <v>3.1724938510000002E-2</v>
      </c>
      <c r="Q191" s="216">
        <v>3.032447185E-2</v>
      </c>
      <c r="R191" s="216">
        <v>0.12817870457</v>
      </c>
      <c r="S191" s="216">
        <v>0</v>
      </c>
      <c r="T191" s="216">
        <v>0.19872080564</v>
      </c>
      <c r="U191" s="216">
        <v>0.36429435319999998</v>
      </c>
      <c r="V191" s="216">
        <v>0.12165657047</v>
      </c>
      <c r="W191" s="216">
        <v>2.6295534299999999E-2</v>
      </c>
      <c r="X191" s="216">
        <v>7.3513871150000007E-2</v>
      </c>
      <c r="Y191" s="216">
        <v>0.31185971003000001</v>
      </c>
      <c r="Z191" s="215">
        <v>0</v>
      </c>
    </row>
    <row r="192" spans="1:26">
      <c r="A192" s="220" t="s">
        <v>25</v>
      </c>
      <c r="B192" s="220">
        <v>2016</v>
      </c>
      <c r="C192" s="218" t="s">
        <v>372</v>
      </c>
      <c r="D192" s="216">
        <v>4.8342379271600002</v>
      </c>
      <c r="E192" s="216">
        <v>0.13335967406999999</v>
      </c>
      <c r="F192" s="216">
        <v>0.61259453219000004</v>
      </c>
      <c r="G192" s="216">
        <v>0.26609416397000002</v>
      </c>
      <c r="H192" s="216">
        <v>0</v>
      </c>
      <c r="I192" s="216">
        <v>1.8574204479999998E-2</v>
      </c>
      <c r="J192" s="216">
        <v>0.58094265356999997</v>
      </c>
      <c r="K192" s="217">
        <f t="shared" si="5"/>
        <v>0.12017254059964938</v>
      </c>
      <c r="L192" s="216">
        <v>0.83834439018999996</v>
      </c>
      <c r="M192" s="216">
        <v>0.47347218853</v>
      </c>
      <c r="N192" s="216">
        <v>0.12575891622999999</v>
      </c>
      <c r="O192" s="216">
        <v>0</v>
      </c>
      <c r="P192" s="216">
        <v>7.2903299680000005E-2</v>
      </c>
      <c r="Q192" s="216">
        <v>3.0354360810000001E-2</v>
      </c>
      <c r="R192" s="216">
        <v>0.15368732090000001</v>
      </c>
      <c r="S192" s="216">
        <v>0</v>
      </c>
      <c r="T192" s="216">
        <v>0.38739226922999997</v>
      </c>
      <c r="U192" s="216">
        <v>0.36559952558999997</v>
      </c>
      <c r="V192" s="216">
        <v>0.10497487215</v>
      </c>
      <c r="W192" s="216">
        <v>2.7532761770000001E-2</v>
      </c>
      <c r="X192" s="216">
        <v>0.22209692097</v>
      </c>
      <c r="Y192" s="216">
        <v>0.42055587283000001</v>
      </c>
      <c r="Z192" s="215">
        <v>0</v>
      </c>
    </row>
    <row r="193" spans="1:26">
      <c r="A193" s="220" t="s">
        <v>25</v>
      </c>
      <c r="B193" s="220">
        <v>2016</v>
      </c>
      <c r="C193" s="218" t="s">
        <v>366</v>
      </c>
      <c r="D193" s="216">
        <v>4.6076617783599998</v>
      </c>
      <c r="E193" s="216">
        <v>0.13426513659</v>
      </c>
      <c r="F193" s="216">
        <v>0.62642289531999995</v>
      </c>
      <c r="G193" s="216">
        <v>0.18111590791000001</v>
      </c>
      <c r="H193" s="216">
        <v>0</v>
      </c>
      <c r="I193" s="216">
        <v>1.8823724489999999E-2</v>
      </c>
      <c r="J193" s="216">
        <v>0.64285435318999995</v>
      </c>
      <c r="K193" s="217">
        <f t="shared" si="5"/>
        <v>0.13951856366914378</v>
      </c>
      <c r="L193" s="216">
        <v>0.88098384280999997</v>
      </c>
      <c r="M193" s="216">
        <v>0.38137529149999999</v>
      </c>
      <c r="N193" s="216">
        <v>0.18567708498999999</v>
      </c>
      <c r="O193" s="216">
        <v>9.0180518639999999E-2</v>
      </c>
      <c r="P193" s="216">
        <v>7.3852263060000006E-2</v>
      </c>
      <c r="Q193" s="216">
        <v>3.0762131719999999E-2</v>
      </c>
      <c r="R193" s="216">
        <v>0.10394911271</v>
      </c>
      <c r="S193" s="216">
        <v>0</v>
      </c>
      <c r="T193" s="216">
        <v>0.34621520495000002</v>
      </c>
      <c r="U193" s="216">
        <v>0.1755668296</v>
      </c>
      <c r="V193" s="216">
        <v>6.7242282010000001E-2</v>
      </c>
      <c r="W193" s="216">
        <v>2.7149486319999999E-2</v>
      </c>
      <c r="X193" s="216">
        <v>0.20065698039999999</v>
      </c>
      <c r="Y193" s="216">
        <v>0.44056873214999998</v>
      </c>
      <c r="Z193" s="215">
        <v>0</v>
      </c>
    </row>
    <row r="194" spans="1:26">
      <c r="A194" s="220" t="s">
        <v>25</v>
      </c>
      <c r="B194" s="220">
        <v>2016</v>
      </c>
      <c r="C194" s="218" t="s">
        <v>373</v>
      </c>
      <c r="D194" s="216">
        <v>4.6496102193600004</v>
      </c>
      <c r="E194" s="216">
        <v>0.1625033008</v>
      </c>
      <c r="F194" s="216">
        <v>0.56282850964999998</v>
      </c>
      <c r="G194" s="216">
        <v>0.18528348315000001</v>
      </c>
      <c r="H194" s="216">
        <v>0</v>
      </c>
      <c r="I194" s="216">
        <v>1.8733779969999999E-2</v>
      </c>
      <c r="J194" s="216">
        <v>0.63999117488000001</v>
      </c>
      <c r="K194" s="217">
        <f t="shared" si="5"/>
        <v>0.13764404857319248</v>
      </c>
      <c r="L194" s="216">
        <v>0.91074649618000003</v>
      </c>
      <c r="M194" s="216">
        <v>0.24324080344999999</v>
      </c>
      <c r="N194" s="216">
        <v>0.31123018923000001</v>
      </c>
      <c r="O194" s="216">
        <v>0.12314812830999999</v>
      </c>
      <c r="P194" s="216">
        <v>9.9594452680000001E-2</v>
      </c>
      <c r="Q194" s="216">
        <v>4.3407103160000002E-2</v>
      </c>
      <c r="R194" s="216">
        <v>8.481318937E-2</v>
      </c>
      <c r="S194" s="216">
        <v>5.847704485E-2</v>
      </c>
      <c r="T194" s="216">
        <v>0.38174755976000002</v>
      </c>
      <c r="U194" s="216">
        <v>0.12359707074</v>
      </c>
      <c r="V194" s="216">
        <v>0.15729295271999999</v>
      </c>
      <c r="W194" s="216">
        <v>0</v>
      </c>
      <c r="X194" s="216">
        <v>0.19990966345</v>
      </c>
      <c r="Y194" s="216">
        <v>0.34306531700999998</v>
      </c>
      <c r="Z194" s="215">
        <v>0</v>
      </c>
    </row>
    <row r="195" spans="1:26">
      <c r="A195" s="220" t="s">
        <v>25</v>
      </c>
      <c r="B195" s="220">
        <v>2016</v>
      </c>
      <c r="C195" s="218" t="s">
        <v>371</v>
      </c>
      <c r="D195" s="216">
        <v>3.9999625338599998</v>
      </c>
      <c r="E195" s="216">
        <v>0.11093091694</v>
      </c>
      <c r="F195" s="216">
        <v>0.64403043409000005</v>
      </c>
      <c r="G195" s="216">
        <v>0.21771674262999999</v>
      </c>
      <c r="H195" s="216">
        <v>0</v>
      </c>
      <c r="I195" s="216">
        <v>0</v>
      </c>
      <c r="J195" s="216">
        <v>0.51648601528000004</v>
      </c>
      <c r="K195" s="217">
        <f t="shared" si="5"/>
        <v>0.12912271325241298</v>
      </c>
      <c r="L195" s="216">
        <v>0.84912511844000005</v>
      </c>
      <c r="M195" s="216">
        <v>0.11885264455</v>
      </c>
      <c r="N195" s="216">
        <v>0.27359348364000002</v>
      </c>
      <c r="O195" s="216">
        <v>0.22067075656999999</v>
      </c>
      <c r="P195" s="216">
        <v>9.2510433419999996E-2</v>
      </c>
      <c r="Q195" s="216">
        <v>4.3412600820000001E-2</v>
      </c>
      <c r="R195" s="216">
        <v>4.3770081859999997E-2</v>
      </c>
      <c r="S195" s="216">
        <v>5.8044314780000002E-2</v>
      </c>
      <c r="T195" s="216">
        <v>0.22815173954000001</v>
      </c>
      <c r="U195" s="216">
        <v>7.0482849259999994E-2</v>
      </c>
      <c r="V195" s="216">
        <v>0.12231654765</v>
      </c>
      <c r="W195" s="216">
        <v>0</v>
      </c>
      <c r="X195" s="216">
        <v>9.4488472569999996E-2</v>
      </c>
      <c r="Y195" s="216">
        <v>0.29537938182000001</v>
      </c>
      <c r="Z195" s="215">
        <v>0</v>
      </c>
    </row>
    <row r="196" spans="1:26">
      <c r="A196" s="220" t="s">
        <v>25</v>
      </c>
      <c r="B196" s="220">
        <v>2016</v>
      </c>
      <c r="C196" s="218" t="s">
        <v>370</v>
      </c>
      <c r="D196" s="216">
        <v>3.8993796731699999</v>
      </c>
      <c r="E196" s="216">
        <v>7.9779340010000005E-2</v>
      </c>
      <c r="F196" s="216">
        <v>0.67147587663999997</v>
      </c>
      <c r="G196" s="216">
        <v>0.38922124721000001</v>
      </c>
      <c r="H196" s="216">
        <v>0</v>
      </c>
      <c r="I196" s="216">
        <v>0</v>
      </c>
      <c r="J196" s="216">
        <v>0.60927297137000003</v>
      </c>
      <c r="K196" s="217">
        <f t="shared" si="5"/>
        <v>0.15624869144242415</v>
      </c>
      <c r="L196" s="216">
        <v>0.64821686182000005</v>
      </c>
      <c r="M196" s="216">
        <v>7.2359581680000007E-2</v>
      </c>
      <c r="N196" s="216">
        <v>0.32219468424999997</v>
      </c>
      <c r="O196" s="216">
        <v>0.13086972652000001</v>
      </c>
      <c r="P196" s="216">
        <v>9.2538644389999994E-2</v>
      </c>
      <c r="Q196" s="216">
        <v>4.3393107610000002E-2</v>
      </c>
      <c r="R196" s="216">
        <v>3.9317343909999997E-2</v>
      </c>
      <c r="S196" s="216">
        <v>5.8700765660000001E-2</v>
      </c>
      <c r="T196" s="216">
        <v>0.30017332963999999</v>
      </c>
      <c r="U196" s="216">
        <v>0.11183690884</v>
      </c>
      <c r="V196" s="216">
        <v>9.0119755669999996E-2</v>
      </c>
      <c r="W196" s="216">
        <v>0</v>
      </c>
      <c r="X196" s="216">
        <v>4.4406836130000002E-2</v>
      </c>
      <c r="Y196" s="216">
        <v>0.19550269181999999</v>
      </c>
      <c r="Z196" s="215">
        <v>0</v>
      </c>
    </row>
    <row r="197" spans="1:26">
      <c r="A197" s="220" t="s">
        <v>25</v>
      </c>
      <c r="B197" s="220">
        <v>2016</v>
      </c>
      <c r="C197" s="218" t="s">
        <v>367</v>
      </c>
      <c r="D197" s="216">
        <v>3.2850845793499999</v>
      </c>
      <c r="E197" s="216">
        <v>4.2694644169999997E-2</v>
      </c>
      <c r="F197" s="216">
        <v>0.58492302857</v>
      </c>
      <c r="G197" s="216">
        <v>0.37957062338000003</v>
      </c>
      <c r="H197" s="216">
        <v>0</v>
      </c>
      <c r="I197" s="216">
        <v>0</v>
      </c>
      <c r="J197" s="216">
        <v>0.36833065254000003</v>
      </c>
      <c r="K197" s="217">
        <f t="shared" si="5"/>
        <v>0.112122121559768</v>
      </c>
      <c r="L197" s="216">
        <v>0.50666734876999997</v>
      </c>
      <c r="M197" s="216">
        <v>0.10129251184</v>
      </c>
      <c r="N197" s="216">
        <v>0.14548001111</v>
      </c>
      <c r="O197" s="216">
        <v>0.13200264468</v>
      </c>
      <c r="P197" s="216">
        <v>3.5269488660000001E-2</v>
      </c>
      <c r="Q197" s="216">
        <v>0</v>
      </c>
      <c r="R197" s="216">
        <v>3.981029572E-2</v>
      </c>
      <c r="S197" s="216">
        <v>2.7225570189999999E-2</v>
      </c>
      <c r="T197" s="216">
        <v>0.39564242482</v>
      </c>
      <c r="U197" s="216">
        <v>0.11837879741</v>
      </c>
      <c r="V197" s="216">
        <v>6.6826399559999999E-2</v>
      </c>
      <c r="W197" s="216">
        <v>3.75902901E-2</v>
      </c>
      <c r="X197" s="216">
        <v>0.16335342115000001</v>
      </c>
      <c r="Y197" s="216">
        <v>0.14002642668000001</v>
      </c>
      <c r="Z197" s="215">
        <v>0</v>
      </c>
    </row>
    <row r="198" spans="1:26">
      <c r="A198" s="220" t="s">
        <v>25</v>
      </c>
      <c r="B198" s="220">
        <v>2016</v>
      </c>
      <c r="C198" s="218" t="s">
        <v>376</v>
      </c>
      <c r="D198" s="216">
        <v>3.1899630922500002</v>
      </c>
      <c r="E198" s="216">
        <v>4.2886779139999998E-2</v>
      </c>
      <c r="F198" s="216">
        <v>0.52545388607999999</v>
      </c>
      <c r="G198" s="216">
        <v>0.38817263417999998</v>
      </c>
      <c r="H198" s="216">
        <v>0</v>
      </c>
      <c r="I198" s="216">
        <v>0</v>
      </c>
      <c r="J198" s="216">
        <v>0.25997270714999998</v>
      </c>
      <c r="K198" s="217">
        <f t="shared" si="5"/>
        <v>8.1497089349278809E-2</v>
      </c>
      <c r="L198" s="216">
        <v>0.52812654074999998</v>
      </c>
      <c r="M198" s="216">
        <v>0.16510248096999999</v>
      </c>
      <c r="N198" s="216">
        <v>0.17516985071999999</v>
      </c>
      <c r="O198" s="216">
        <v>7.8776127459999998E-2</v>
      </c>
      <c r="P198" s="216">
        <v>9.2113343030000003E-2</v>
      </c>
      <c r="Q198" s="216">
        <v>0</v>
      </c>
      <c r="R198" s="216">
        <v>9.0803438900000005E-2</v>
      </c>
      <c r="S198" s="216">
        <v>4.7944807569999998E-2</v>
      </c>
      <c r="T198" s="216">
        <v>0.35640736059</v>
      </c>
      <c r="U198" s="216">
        <v>0.11873126961</v>
      </c>
      <c r="V198" s="216">
        <v>6.7127132569999998E-2</v>
      </c>
      <c r="W198" s="216">
        <v>3.762801659E-2</v>
      </c>
      <c r="X198" s="216">
        <v>0.11933712458</v>
      </c>
      <c r="Y198" s="216">
        <v>9.6209592359999999E-2</v>
      </c>
      <c r="Z198" s="215">
        <v>0</v>
      </c>
    </row>
    <row r="199" spans="1:26">
      <c r="A199" s="220" t="s">
        <v>25</v>
      </c>
      <c r="B199" s="220">
        <v>2016</v>
      </c>
      <c r="C199" s="218" t="s">
        <v>375</v>
      </c>
      <c r="D199" s="216">
        <v>3.3500618309900001</v>
      </c>
      <c r="E199" s="216">
        <v>6.8927070039999996E-2</v>
      </c>
      <c r="F199" s="216">
        <v>0.38416542601999998</v>
      </c>
      <c r="G199" s="216">
        <v>0.29618922281999999</v>
      </c>
      <c r="H199" s="216">
        <v>0</v>
      </c>
      <c r="I199" s="216">
        <v>0</v>
      </c>
      <c r="J199" s="216">
        <v>0.20709490234</v>
      </c>
      <c r="K199" s="217">
        <f t="shared" si="5"/>
        <v>6.1818232852973921E-2</v>
      </c>
      <c r="L199" s="216">
        <v>0.70830005893000003</v>
      </c>
      <c r="M199" s="216">
        <v>0.22604755945999999</v>
      </c>
      <c r="N199" s="216">
        <v>9.9122671930000003E-2</v>
      </c>
      <c r="O199" s="216">
        <v>7.9125052170000001E-2</v>
      </c>
      <c r="P199" s="216">
        <v>9.2739772610000007E-2</v>
      </c>
      <c r="Q199" s="216">
        <v>0</v>
      </c>
      <c r="R199" s="216">
        <v>0.17280539372000001</v>
      </c>
      <c r="S199" s="216">
        <v>4.81577823E-2</v>
      </c>
      <c r="T199" s="216">
        <v>0.28791890122000002</v>
      </c>
      <c r="U199" s="216">
        <v>0.26445782624000003</v>
      </c>
      <c r="V199" s="216">
        <v>6.7583639959999997E-2</v>
      </c>
      <c r="W199" s="216">
        <v>3.7677324880000002E-2</v>
      </c>
      <c r="X199" s="216">
        <v>0.18832670970000001</v>
      </c>
      <c r="Y199" s="216">
        <v>0.12142251665000001</v>
      </c>
      <c r="Z199" s="215">
        <v>0</v>
      </c>
    </row>
    <row r="200" spans="1:26" ht="13.5" thickBot="1">
      <c r="A200" s="220" t="s">
        <v>25</v>
      </c>
      <c r="B200" s="220">
        <v>2016</v>
      </c>
      <c r="C200" s="213" t="s">
        <v>374</v>
      </c>
      <c r="D200" s="211">
        <v>3.84556498777</v>
      </c>
      <c r="E200" s="211">
        <v>6.3202081409999999E-2</v>
      </c>
      <c r="F200" s="211">
        <v>0.47466044680000002</v>
      </c>
      <c r="G200" s="211">
        <v>0.28717362779</v>
      </c>
      <c r="H200" s="211">
        <v>0</v>
      </c>
      <c r="I200" s="211">
        <v>0</v>
      </c>
      <c r="J200" s="211">
        <v>0.42597009164999999</v>
      </c>
      <c r="K200" s="212">
        <f t="shared" ref="K200:K202" si="6">J200/D200</f>
        <v>0.11076918294313244</v>
      </c>
      <c r="L200" s="211">
        <v>0.69604338969000001</v>
      </c>
      <c r="M200" s="211">
        <v>0.31416463531</v>
      </c>
      <c r="N200" s="211">
        <v>0.24130701365000001</v>
      </c>
      <c r="O200" s="211">
        <v>6.2374091280000002E-2</v>
      </c>
      <c r="P200" s="211">
        <v>0.13347083170999999</v>
      </c>
      <c r="Q200" s="211">
        <v>0</v>
      </c>
      <c r="R200" s="211">
        <v>0.20882246195000001</v>
      </c>
      <c r="S200" s="211">
        <v>2.0397985840000001E-2</v>
      </c>
      <c r="T200" s="211">
        <v>0.21993664775999999</v>
      </c>
      <c r="U200" s="211">
        <v>0.40899438577000002</v>
      </c>
      <c r="V200" s="211">
        <v>2.0755588389999999E-2</v>
      </c>
      <c r="W200" s="211">
        <v>0</v>
      </c>
      <c r="X200" s="211">
        <v>0.10718111359</v>
      </c>
      <c r="Y200" s="211">
        <v>0.16111059518000001</v>
      </c>
      <c r="Z200" s="210">
        <v>0</v>
      </c>
    </row>
    <row r="201" spans="1:26">
      <c r="A201" s="219" t="s">
        <v>25</v>
      </c>
      <c r="B201" s="219">
        <v>2017</v>
      </c>
      <c r="C201" s="218" t="s">
        <v>377</v>
      </c>
      <c r="D201" s="216">
        <v>3.9592310244600002</v>
      </c>
      <c r="E201" s="216">
        <v>9.6636692539999999E-2</v>
      </c>
      <c r="F201" s="216">
        <v>0.56295243859999999</v>
      </c>
      <c r="G201" s="216">
        <v>0.18108009443</v>
      </c>
      <c r="H201" s="216">
        <v>5.1643616529999999E-2</v>
      </c>
      <c r="I201" s="216">
        <v>0</v>
      </c>
      <c r="J201" s="216">
        <v>0.55305950786000002</v>
      </c>
      <c r="K201" s="217">
        <f t="shared" si="6"/>
        <v>0.13968861742172065</v>
      </c>
      <c r="L201" s="216">
        <v>0.56220282394999999</v>
      </c>
      <c r="M201" s="216">
        <v>0.22281924722999999</v>
      </c>
      <c r="N201" s="216">
        <v>0.25024102189000003</v>
      </c>
      <c r="O201" s="216">
        <v>1.7690134989999998E-2</v>
      </c>
      <c r="P201" s="216">
        <v>9.7765770180000003E-2</v>
      </c>
      <c r="Q201" s="216">
        <v>6.3150138630000005E-2</v>
      </c>
      <c r="R201" s="216">
        <v>0.15797398470999999</v>
      </c>
      <c r="S201" s="216">
        <v>2.0612473940000001E-2</v>
      </c>
      <c r="T201" s="216">
        <v>0.22200385234</v>
      </c>
      <c r="U201" s="216">
        <v>0.49035607601999998</v>
      </c>
      <c r="V201" s="216">
        <v>0.13685256592</v>
      </c>
      <c r="W201" s="216">
        <v>0</v>
      </c>
      <c r="X201" s="216">
        <v>0.10830814023</v>
      </c>
      <c r="Y201" s="216">
        <v>0.16388244447</v>
      </c>
      <c r="Z201" s="215">
        <v>0</v>
      </c>
    </row>
    <row r="202" spans="1:26" ht="13.5" thickBot="1">
      <c r="A202" s="214" t="s">
        <v>25</v>
      </c>
      <c r="B202" s="214">
        <v>2017</v>
      </c>
      <c r="C202" s="213" t="s">
        <v>368</v>
      </c>
      <c r="D202" s="211">
        <v>4.3982730911900001</v>
      </c>
      <c r="E202" s="211">
        <v>8.9262657940000004E-2</v>
      </c>
      <c r="F202" s="211">
        <v>0.84740604473000003</v>
      </c>
      <c r="G202" s="211">
        <v>0.15443550256999999</v>
      </c>
      <c r="H202" s="211">
        <v>5.1713871430000002E-2</v>
      </c>
      <c r="I202" s="211">
        <v>0</v>
      </c>
      <c r="J202" s="211">
        <v>0.52202162201000002</v>
      </c>
      <c r="K202" s="212">
        <f t="shared" si="6"/>
        <v>0.1186878602548896</v>
      </c>
      <c r="L202" s="211">
        <v>0.55496342070000004</v>
      </c>
      <c r="M202" s="211">
        <v>0.21242115769</v>
      </c>
      <c r="N202" s="211">
        <v>0.34745359531999997</v>
      </c>
      <c r="O202" s="211">
        <v>1.7824058739999999E-2</v>
      </c>
      <c r="P202" s="211">
        <v>9.8505909200000005E-2</v>
      </c>
      <c r="Q202" s="211">
        <v>9.0072812210000006E-2</v>
      </c>
      <c r="R202" s="211">
        <v>3.8257711010000001E-2</v>
      </c>
      <c r="S202" s="211">
        <v>2.0640514719999999E-2</v>
      </c>
      <c r="T202" s="211">
        <v>0.32371064152000001</v>
      </c>
      <c r="U202" s="211">
        <v>0.45692493673000001</v>
      </c>
      <c r="V202" s="211">
        <v>0.20932247561</v>
      </c>
      <c r="W202" s="211">
        <v>0</v>
      </c>
      <c r="X202" s="211">
        <v>0.11484758879</v>
      </c>
      <c r="Y202" s="211">
        <v>0.24848857026999999</v>
      </c>
      <c r="Z202" s="210">
        <v>0</v>
      </c>
    </row>
  </sheetData>
  <autoFilter ref="A7:Z202"/>
  <mergeCells count="4">
    <mergeCell ref="B2:Z2"/>
    <mergeCell ref="B3:Z3"/>
    <mergeCell ref="B4:Z4"/>
    <mergeCell ref="B5:O5"/>
  </mergeCells>
  <pageMargins left="0.75" right="0.75" top="1" bottom="1" header="0" footer="0"/>
  <pageSetup scale="27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G16"/>
  <sheetViews>
    <sheetView showGridLines="0" zoomScale="70" zoomScaleNormal="70" workbookViewId="0">
      <selection activeCell="A6" sqref="A6"/>
    </sheetView>
  </sheetViews>
  <sheetFormatPr baseColWidth="10" defaultRowHeight="15"/>
  <cols>
    <col min="1" max="1" width="8.85546875" bestFit="1" customWidth="1"/>
    <col min="2" max="2" width="6.42578125" bestFit="1" customWidth="1"/>
    <col min="3" max="3" width="8.140625" bestFit="1" customWidth="1"/>
    <col min="4" max="4" width="17.28515625" bestFit="1" customWidth="1"/>
    <col min="5" max="5" width="16.7109375" bestFit="1" customWidth="1"/>
    <col min="6" max="6" width="14.7109375" bestFit="1" customWidth="1"/>
    <col min="7" max="7" width="15.28515625" bestFit="1" customWidth="1"/>
    <col min="8" max="8" width="15.85546875" bestFit="1" customWidth="1"/>
    <col min="9" max="9" width="16" bestFit="1" customWidth="1"/>
    <col min="10" max="10" width="15.42578125" bestFit="1" customWidth="1"/>
    <col min="11" max="11" width="17.140625" bestFit="1" customWidth="1"/>
    <col min="12" max="12" width="16" bestFit="1" customWidth="1"/>
    <col min="13" max="13" width="16.7109375" bestFit="1" customWidth="1"/>
    <col min="14" max="14" width="15.85546875" bestFit="1" customWidth="1"/>
    <col min="15" max="15" width="17.28515625" bestFit="1" customWidth="1"/>
    <col min="16" max="16" width="15.28515625" bestFit="1" customWidth="1"/>
    <col min="17" max="17" width="15.85546875" bestFit="1" customWidth="1"/>
    <col min="18" max="18" width="16.5703125" bestFit="1" customWidth="1"/>
    <col min="19" max="19" width="24.42578125" bestFit="1" customWidth="1"/>
    <col min="20" max="20" width="22.7109375" bestFit="1" customWidth="1"/>
    <col min="21" max="21" width="27.85546875" bestFit="1" customWidth="1"/>
    <col min="22" max="22" width="27.28515625" bestFit="1" customWidth="1"/>
    <col min="23" max="23" width="25.28515625" bestFit="1" customWidth="1"/>
    <col min="24" max="24" width="25.85546875" bestFit="1" customWidth="1"/>
    <col min="25" max="25" width="26.5703125" bestFit="1" customWidth="1"/>
    <col min="26" max="26" width="26.7109375" bestFit="1" customWidth="1"/>
    <col min="27" max="27" width="26" bestFit="1" customWidth="1"/>
    <col min="28" max="28" width="27.7109375" bestFit="1" customWidth="1"/>
    <col min="29" max="29" width="26.7109375" bestFit="1" customWidth="1"/>
    <col min="30" max="30" width="27.28515625" bestFit="1" customWidth="1"/>
    <col min="31" max="31" width="26.5703125" bestFit="1" customWidth="1"/>
    <col min="32" max="32" width="27.85546875" bestFit="1" customWidth="1"/>
    <col min="33" max="33" width="25.85546875" bestFit="1" customWidth="1"/>
    <col min="34" max="34" width="26.5703125" bestFit="1" customWidth="1"/>
    <col min="35" max="35" width="27.140625" bestFit="1" customWidth="1"/>
    <col min="36" max="36" width="28.85546875" bestFit="1" customWidth="1"/>
    <col min="37" max="37" width="28.28515625" bestFit="1" customWidth="1"/>
    <col min="38" max="38" width="26.28515625" bestFit="1" customWidth="1"/>
    <col min="39" max="39" width="27" bestFit="1" customWidth="1"/>
    <col min="40" max="40" width="27.5703125" bestFit="1" customWidth="1"/>
    <col min="41" max="41" width="27.7109375" bestFit="1" customWidth="1"/>
    <col min="42" max="42" width="27.140625" bestFit="1" customWidth="1"/>
    <col min="43" max="43" width="28.7109375" bestFit="1" customWidth="1"/>
    <col min="44" max="44" width="27.7109375" bestFit="1" customWidth="1"/>
    <col min="45" max="45" width="28.28515625" bestFit="1" customWidth="1"/>
    <col min="46" max="46" width="27.5703125" bestFit="1" customWidth="1"/>
    <col min="47" max="47" width="28.85546875" bestFit="1" customWidth="1"/>
    <col min="48" max="48" width="27" bestFit="1" customWidth="1"/>
    <col min="49" max="49" width="27.5703125" bestFit="1" customWidth="1"/>
    <col min="50" max="50" width="28.140625" bestFit="1" customWidth="1"/>
    <col min="51" max="51" width="40.140625" bestFit="1" customWidth="1"/>
    <col min="52" max="52" width="31.140625" bestFit="1" customWidth="1"/>
    <col min="53" max="53" width="28.7109375" bestFit="1" customWidth="1"/>
    <col min="54" max="54" width="28.140625" bestFit="1" customWidth="1"/>
    <col min="55" max="55" width="26.140625" bestFit="1" customWidth="1"/>
    <col min="56" max="56" width="26.85546875" bestFit="1" customWidth="1"/>
    <col min="57" max="57" width="27.42578125" bestFit="1" customWidth="1"/>
    <col min="58" max="58" width="27.5703125" bestFit="1" customWidth="1"/>
    <col min="59" max="59" width="27" bestFit="1" customWidth="1"/>
    <col min="60" max="60" width="28.5703125" bestFit="1" customWidth="1"/>
    <col min="61" max="61" width="27.5703125" bestFit="1" customWidth="1"/>
    <col min="62" max="62" width="28.140625" bestFit="1" customWidth="1"/>
    <col min="63" max="63" width="27.42578125" bestFit="1" customWidth="1"/>
    <col min="64" max="64" width="28.7109375" bestFit="1" customWidth="1"/>
    <col min="65" max="65" width="26.85546875" bestFit="1" customWidth="1"/>
    <col min="66" max="66" width="27.42578125" bestFit="1" customWidth="1"/>
    <col min="67" max="67" width="28" bestFit="1" customWidth="1"/>
    <col min="68" max="68" width="38.28515625" bestFit="1" customWidth="1"/>
    <col min="70" max="70" width="9.7109375" bestFit="1" customWidth="1"/>
    <col min="71" max="85" width="5.7109375" bestFit="1" customWidth="1"/>
  </cols>
  <sheetData>
    <row r="1" spans="1:85" s="206" customFormat="1">
      <c r="A1" s="208" t="s">
        <v>47</v>
      </c>
      <c r="B1" s="288" t="s">
        <v>89</v>
      </c>
      <c r="C1" s="150" t="s">
        <v>90</v>
      </c>
      <c r="D1" s="50" t="s">
        <v>272</v>
      </c>
      <c r="E1" s="50" t="s">
        <v>273</v>
      </c>
      <c r="F1" s="50" t="s">
        <v>274</v>
      </c>
      <c r="G1" s="50" t="s">
        <v>275</v>
      </c>
      <c r="H1" s="50" t="s">
        <v>276</v>
      </c>
      <c r="I1" s="50" t="s">
        <v>277</v>
      </c>
      <c r="J1" s="50" t="s">
        <v>278</v>
      </c>
      <c r="K1" s="50" t="s">
        <v>279</v>
      </c>
      <c r="L1" s="50" t="s">
        <v>280</v>
      </c>
      <c r="M1" s="50" t="s">
        <v>281</v>
      </c>
      <c r="N1" s="50" t="s">
        <v>282</v>
      </c>
      <c r="O1" s="50" t="s">
        <v>283</v>
      </c>
      <c r="P1" s="50" t="s">
        <v>284</v>
      </c>
      <c r="Q1" s="50" t="s">
        <v>285</v>
      </c>
      <c r="R1" s="50" t="s">
        <v>286</v>
      </c>
      <c r="S1" s="50" t="s">
        <v>287</v>
      </c>
      <c r="T1" s="198" t="s">
        <v>288</v>
      </c>
      <c r="U1" s="197" t="s">
        <v>289</v>
      </c>
      <c r="V1" s="197" t="s">
        <v>290</v>
      </c>
      <c r="W1" s="197" t="s">
        <v>291</v>
      </c>
      <c r="X1" s="197" t="s">
        <v>292</v>
      </c>
      <c r="Y1" s="197" t="s">
        <v>293</v>
      </c>
      <c r="Z1" s="197" t="s">
        <v>294</v>
      </c>
      <c r="AA1" s="197" t="s">
        <v>295</v>
      </c>
      <c r="AB1" s="197" t="s">
        <v>296</v>
      </c>
      <c r="AC1" s="197" t="s">
        <v>297</v>
      </c>
      <c r="AD1" s="197" t="s">
        <v>298</v>
      </c>
      <c r="AE1" s="197" t="s">
        <v>299</v>
      </c>
      <c r="AF1" s="197" t="s">
        <v>300</v>
      </c>
      <c r="AG1" s="197" t="s">
        <v>301</v>
      </c>
      <c r="AH1" s="197" t="s">
        <v>302</v>
      </c>
      <c r="AI1" s="197" t="s">
        <v>303</v>
      </c>
      <c r="AJ1" s="204" t="s">
        <v>304</v>
      </c>
      <c r="AK1" s="203" t="s">
        <v>305</v>
      </c>
      <c r="AL1" s="203" t="s">
        <v>306</v>
      </c>
      <c r="AM1" s="203" t="s">
        <v>307</v>
      </c>
      <c r="AN1" s="203" t="s">
        <v>308</v>
      </c>
      <c r="AO1" s="203" t="s">
        <v>309</v>
      </c>
      <c r="AP1" s="203" t="s">
        <v>310</v>
      </c>
      <c r="AQ1" s="203" t="s">
        <v>311</v>
      </c>
      <c r="AR1" s="203" t="s">
        <v>312</v>
      </c>
      <c r="AS1" s="203" t="s">
        <v>313</v>
      </c>
      <c r="AT1" s="203" t="s">
        <v>314</v>
      </c>
      <c r="AU1" s="203" t="s">
        <v>315</v>
      </c>
      <c r="AV1" s="203" t="s">
        <v>316</v>
      </c>
      <c r="AW1" s="203" t="s">
        <v>317</v>
      </c>
      <c r="AX1" s="203" t="s">
        <v>318</v>
      </c>
      <c r="AY1" s="202" t="s">
        <v>319</v>
      </c>
      <c r="AZ1" s="198" t="s">
        <v>320</v>
      </c>
      <c r="BA1" s="197" t="s">
        <v>321</v>
      </c>
      <c r="BB1" s="197" t="s">
        <v>322</v>
      </c>
      <c r="BC1" s="197" t="s">
        <v>323</v>
      </c>
      <c r="BD1" s="197" t="s">
        <v>324</v>
      </c>
      <c r="BE1" s="197" t="s">
        <v>325</v>
      </c>
      <c r="BF1" s="197" t="s">
        <v>326</v>
      </c>
      <c r="BG1" s="197" t="s">
        <v>327</v>
      </c>
      <c r="BH1" s="197" t="s">
        <v>328</v>
      </c>
      <c r="BI1" s="197" t="s">
        <v>329</v>
      </c>
      <c r="BJ1" s="197" t="s">
        <v>330</v>
      </c>
      <c r="BK1" s="197" t="s">
        <v>331</v>
      </c>
      <c r="BL1" s="197" t="s">
        <v>332</v>
      </c>
      <c r="BM1" s="197" t="s">
        <v>333</v>
      </c>
      <c r="BN1" s="197" t="s">
        <v>334</v>
      </c>
      <c r="BO1" s="197" t="s">
        <v>335</v>
      </c>
      <c r="BP1" s="201" t="s">
        <v>336</v>
      </c>
      <c r="BQ1" s="207"/>
      <c r="BR1" s="200" t="s">
        <v>410</v>
      </c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</row>
    <row r="2" spans="1:85" s="365" customFormat="1">
      <c r="A2" s="354">
        <v>2016</v>
      </c>
      <c r="B2" s="355">
        <v>12</v>
      </c>
      <c r="C2" s="355" t="s">
        <v>130</v>
      </c>
      <c r="D2" s="356">
        <f>IF(VLOOKUP($A2,$BR$3:$BS$9,2,0)=0,0,SUMIFS('Cesantes Todas las regiones_inp'!$J:$J,'Cesantes Todas las regiones_inp'!$A:$A,BS$2,'Cesantes Todas las regiones_inp'!$B:$B,$A2)/VLOOKUP($A2,$BR$3:$BS$9,2,0))</f>
        <v>8.88631878126</v>
      </c>
      <c r="E2" s="356">
        <f>IF(VLOOKUP($A2,$BR$3:$BS$9,2,0)=0,0,SUMIFS('Cesantes Todas las regiones_inp'!$J:$J,'Cesantes Todas las regiones_inp'!$A:$A,BT$2,'Cesantes Todas las regiones_inp'!$B:$B,$A2)/VLOOKUP($A2,$BR$3:$BS$9,2,0))</f>
        <v>0.46190730266636365</v>
      </c>
      <c r="F2" s="356">
        <f>IF(VLOOKUP($A2,$BR$3:$BS$9,2,0)=0,0,SUMIFS('Cesantes Todas las regiones_inp'!$J:$J,'Cesantes Todas las regiones_inp'!$A:$A,BU$2,'Cesantes Todas las regiones_inp'!$B:$B,$A2)/VLOOKUP($A2,$BR$3:$BS$9,2,0))</f>
        <v>2.0141447476809091</v>
      </c>
      <c r="G2" s="356">
        <f>IF(VLOOKUP($A2,$BR$3:$BS$9,2,0)=0,0,SUMIFS('Cesantes Todas las regiones_inp'!$J:$J,'Cesantes Todas las regiones_inp'!$A:$A,BV$2,'Cesantes Todas las regiones_inp'!$B:$B,$A2)/VLOOKUP($A2,$BR$3:$BS$9,2,0))</f>
        <v>3.3157328602272718</v>
      </c>
      <c r="H2" s="356">
        <f>IF(VLOOKUP($A2,$BR$3:$BS$9,2,0)=0,0,SUMIFS('Cesantes Todas las regiones_inp'!$J:$J,'Cesantes Todas las regiones_inp'!$A:$A,BW$2,'Cesantes Todas las regiones_inp'!$B:$B,$A2)/VLOOKUP($A2,$BR$3:$BS$9,2,0))</f>
        <v>1.6177301472209094</v>
      </c>
      <c r="I2" s="356">
        <f>IF(VLOOKUP($A2,$BR$3:$BS$9,2,0)=0,0,SUMIFS('Cesantes Todas las regiones_inp'!$J:$J,'Cesantes Todas las regiones_inp'!$A:$A,BX$2,'Cesantes Todas las regiones_inp'!$B:$B,$A2)/VLOOKUP($A2,$BR$3:$BS$9,2,0))</f>
        <v>4.1846503013627263</v>
      </c>
      <c r="J2" s="356">
        <f>IF(VLOOKUP($A2,$BR$3:$BS$9,2,0)=0,0,SUMIFS('Cesantes Todas las regiones_inp'!$J:$J,'Cesantes Todas las regiones_inp'!$A:$A,BY$2,'Cesantes Todas las regiones_inp'!$B:$B,$A2)/VLOOKUP($A2,$BR$3:$BS$9,2,0))</f>
        <v>8.0044375674836363</v>
      </c>
      <c r="K2" s="356">
        <f>IF(VLOOKUP($A2,$BR$3:$BS$9,2,0)=0,0,SUMIFS('Cesantes Todas las regiones_inp'!$J:$J,'Cesantes Todas las regiones_inp'!$A:$A,BZ$2,'Cesantes Todas las regiones_inp'!$B:$B,$A2)/VLOOKUP($A2,$BR$3:$BS$9,2,0))</f>
        <v>30.53959627383</v>
      </c>
      <c r="L2" s="356">
        <f>IF(VLOOKUP($A2,$BR$3:$BS$9,2,0)=0,0,SUMIFS('Cesantes Todas las regiones_inp'!$J:$J,'Cesantes Todas las regiones_inp'!$A:$A,CA$2,'Cesantes Todas las regiones_inp'!$B:$B,$A2)/VLOOKUP($A2,$BR$3:$BS$9,2,0))</f>
        <v>2.7838714035618182</v>
      </c>
      <c r="M2" s="356">
        <f>IF(VLOOKUP($A2,$BR$3:$BS$9,2,0)=0,0,SUMIFS('Cesantes Todas las regiones_inp'!$J:$J,'Cesantes Todas las regiones_inp'!$A:$A,CB$2,'Cesantes Todas las regiones_inp'!$B:$B,$A2)/VLOOKUP($A2,$BR$3:$BS$9,2,0))</f>
        <v>3.0717057745909089</v>
      </c>
      <c r="N2" s="356">
        <f>IF(VLOOKUP($A2,$BR$3:$BS$9,2,0)=0,0,SUMIFS('Cesantes Todas las regiones_inp'!$J:$J,'Cesantes Todas las regiones_inp'!$A:$A,CC$2,'Cesantes Todas las regiones_inp'!$B:$B,$A2)/VLOOKUP($A2,$BR$3:$BS$9,2,0))</f>
        <v>3.5964993480481819</v>
      </c>
      <c r="O2" s="356">
        <f>IF(VLOOKUP($A2,$BR$3:$BS$9,2,0)=0,0,SUMIFS('Cesantes Todas las regiones_inp'!$J:$J,'Cesantes Todas las regiones_inp'!$A:$A,CD$2,'Cesantes Todas las regiones_inp'!$B:$B,$A2)/VLOOKUP($A2,$BR$3:$BS$9,2,0))</f>
        <v>1.335742017339091</v>
      </c>
      <c r="P2" s="356">
        <f>IF(VLOOKUP($A2,$BR$3:$BS$9,2,0)=0,0,SUMIFS('Cesantes Todas las regiones_inp'!$J:$J,'Cesantes Todas las regiones_inp'!$A:$A,CE$2,'Cesantes Todas las regiones_inp'!$B:$B,$A2)/VLOOKUP($A2,$BR$3:$BS$9,2,0))</f>
        <v>1.4286512937681819</v>
      </c>
      <c r="Q2" s="356">
        <f>IF(VLOOKUP($A2,$BR$3:$BS$9,2,0)=0,0,SUMIFS('Cesantes Todas las regiones_inp'!$J:$J,'Cesantes Todas las regiones_inp'!$A:$A,CF$2,'Cesantes Todas las regiones_inp'!$B:$B,$A2)/VLOOKUP($A2,$BR$3:$BS$9,2,0))</f>
        <v>0.12760145209181817</v>
      </c>
      <c r="R2" s="356">
        <f>IF(VLOOKUP($A2,$BR$3:$BS$9,2,0)=0,0,SUMIFS('Cesantes Todas las regiones_inp'!$J:$J,'Cesantes Todas las regiones_inp'!$A:$A,CG$2,'Cesantes Todas las regiones_inp'!$B:$B,$A2)/VLOOKUP($A2,$BR$3:$BS$9,2,0))</f>
        <v>0.47284271670090905</v>
      </c>
      <c r="S2" s="357">
        <f>IF(VLOOKUP($A2,$BR$3:$BS$9,2,0)=0,0,SUMIF('Cesantes Todas las regiones_inp'!$B:$B,A2,'Cesantes Todas las regiones_inp'!$J:$J)/VLOOKUP($A2,$BR$3:$BS$9,2,0))</f>
        <v>71.841431987832763</v>
      </c>
      <c r="T2" s="358" t="s">
        <v>71</v>
      </c>
      <c r="U2" s="359" t="s">
        <v>71</v>
      </c>
      <c r="V2" s="359" t="s">
        <v>71</v>
      </c>
      <c r="W2" s="359" t="s">
        <v>71</v>
      </c>
      <c r="X2" s="359" t="s">
        <v>71</v>
      </c>
      <c r="Y2" s="359" t="s">
        <v>71</v>
      </c>
      <c r="Z2" s="359" t="s">
        <v>71</v>
      </c>
      <c r="AA2" s="359" t="s">
        <v>71</v>
      </c>
      <c r="AB2" s="359" t="s">
        <v>71</v>
      </c>
      <c r="AC2" s="359" t="s">
        <v>71</v>
      </c>
      <c r="AD2" s="359" t="s">
        <v>71</v>
      </c>
      <c r="AE2" s="359" t="s">
        <v>71</v>
      </c>
      <c r="AF2" s="359" t="s">
        <v>71</v>
      </c>
      <c r="AG2" s="359" t="s">
        <v>71</v>
      </c>
      <c r="AH2" s="359" t="s">
        <v>71</v>
      </c>
      <c r="AI2" s="359" t="s">
        <v>71</v>
      </c>
      <c r="AJ2" s="360">
        <f>IF(VLOOKUP($A2,$BR$3:$BS$9,2,0)=0,0,SUMIFS('Cesantes Todas las regiones_inp'!$D:$D,'Cesantes Todas las regiones_inp'!$A:$A,BS$2,'Cesantes Todas las regiones_inp'!$B:$B,$A2)/VLOOKUP($A2,$BR$3:$BS$9,2,0))</f>
        <v>61.685630284954549</v>
      </c>
      <c r="AK2" s="360">
        <f>IF(VLOOKUP($A2,$BR$3:$BS$9,2,0)=0,0,SUMIFS('Cesantes Todas las regiones_inp'!$D:$D,'Cesantes Todas las regiones_inp'!$A:$A,BT$2,'Cesantes Todas las regiones_inp'!$B:$B,$A2)/VLOOKUP($A2,$BR$3:$BS$9,2,0))</f>
        <v>3.9892437052918184</v>
      </c>
      <c r="AL2" s="360">
        <f>IF(VLOOKUP($A2,$BR$3:$BS$9,2,0)=0,0,SUMIFS('Cesantes Todas las regiones_inp'!$D:$D,'Cesantes Todas las regiones_inp'!$A:$A,BU$2,'Cesantes Todas las regiones_inp'!$B:$B,$A2)/VLOOKUP($A2,$BR$3:$BS$9,2,0))</f>
        <v>12.618885932884545</v>
      </c>
      <c r="AM2" s="360">
        <f>IF(VLOOKUP($A2,$BR$3:$BS$9,2,0)=0,0,SUMIFS('Cesantes Todas las regiones_inp'!$D:$D,'Cesantes Todas las regiones_inp'!$A:$A,BV$2,'Cesantes Todas las regiones_inp'!$B:$B,$A2)/VLOOKUP($A2,$BR$3:$BS$9,2,0))</f>
        <v>22.065949843891818</v>
      </c>
      <c r="AN2" s="360">
        <f>IF(VLOOKUP($A2,$BR$3:$BS$9,2,0)=0,0,SUMIFS('Cesantes Todas las regiones_inp'!$D:$D,'Cesantes Todas las regiones_inp'!$A:$A,BW$2,'Cesantes Todas las regiones_inp'!$B:$B,$A2)/VLOOKUP($A2,$BR$3:$BS$9,2,0))</f>
        <v>10.513469236170909</v>
      </c>
      <c r="AO2" s="360">
        <f>IF(VLOOKUP($A2,$BR$3:$BS$9,2,0)=0,0,SUMIFS('Cesantes Todas las regiones_inp'!$D:$D,'Cesantes Todas las regiones_inp'!$A:$A,BX$2,'Cesantes Todas las regiones_inp'!$B:$B,$A2)/VLOOKUP($A2,$BR$3:$BS$9,2,0))</f>
        <v>26.012062400142725</v>
      </c>
      <c r="AP2" s="360">
        <f>IF(VLOOKUP($A2,$BR$3:$BS$9,2,0)=0,0,SUMIFS('Cesantes Todas las regiones_inp'!$D:$D,'Cesantes Todas las regiones_inp'!$A:$A,BY$2,'Cesantes Todas las regiones_inp'!$B:$B,$A2)/VLOOKUP($A2,$BR$3:$BS$9,2,0))</f>
        <v>55.788240207181822</v>
      </c>
      <c r="AQ2" s="360">
        <f>IF(VLOOKUP($A2,$BR$3:$BS$9,2,0)=0,0,SUMIFS('Cesantes Todas las regiones_inp'!$D:$D,'Cesantes Todas las regiones_inp'!$A:$A,BZ$2,'Cesantes Todas las regiones_inp'!$B:$B,$A2)/VLOOKUP($A2,$BR$3:$BS$9,2,0))</f>
        <v>227.09509226018096</v>
      </c>
      <c r="AR2" s="360">
        <f>IF(VLOOKUP($A2,$BR$3:$BS$9,2,0)=0,0,SUMIFS('Cesantes Todas las regiones_inp'!$D:$D,'Cesantes Todas las regiones_inp'!$A:$A,CA$2,'Cesantes Todas las regiones_inp'!$B:$B,$A2)/VLOOKUP($A2,$BR$3:$BS$9,2,0))</f>
        <v>24.20715438895909</v>
      </c>
      <c r="AS2" s="360">
        <f>IF(VLOOKUP($A2,$BR$3:$BS$9,2,0)=0,0,SUMIFS('Cesantes Todas las regiones_inp'!$D:$D,'Cesantes Todas las regiones_inp'!$A:$A,CB$2,'Cesantes Todas las regiones_inp'!$B:$B,$A2)/VLOOKUP($A2,$BR$3:$BS$9,2,0))</f>
        <v>21.602463844337276</v>
      </c>
      <c r="AT2" s="360">
        <f>IF(VLOOKUP($A2,$BR$3:$BS$9,2,0)=0,0,SUMIFS('Cesantes Todas las regiones_inp'!$D:$D,'Cesantes Todas las regiones_inp'!$A:$A,CC$2,'Cesantes Todas las regiones_inp'!$B:$B,$A2)/VLOOKUP($A2,$BR$3:$BS$9,2,0))</f>
        <v>29.352110746930006</v>
      </c>
      <c r="AU2" s="360">
        <f>IF(VLOOKUP($A2,$BR$3:$BS$9,2,0)=0,0,SUMIFS('Cesantes Todas las regiones_inp'!$D:$D,'Cesantes Todas las regiones_inp'!$A:$A,CD$2,'Cesantes Todas las regiones_inp'!$B:$B,$A2)/VLOOKUP($A2,$BR$3:$BS$9,2,0))</f>
        <v>7.5948336158527274</v>
      </c>
      <c r="AV2" s="360">
        <f>IF(VLOOKUP($A2,$BR$3:$BS$9,2,0)=0,0,SUMIFS('Cesantes Todas las regiones_inp'!$D:$D,'Cesantes Todas las regiones_inp'!$A:$A,CE$2,'Cesantes Todas las regiones_inp'!$B:$B,$A2)/VLOOKUP($A2,$BR$3:$BS$9,2,0))</f>
        <v>10.407657628536363</v>
      </c>
      <c r="AW2" s="360">
        <f>IF(VLOOKUP($A2,$BR$3:$BS$9,2,0)=0,0,SUMIFS('Cesantes Todas las regiones_inp'!$D:$D,'Cesantes Todas las regiones_inp'!$A:$A,CF$2,'Cesantes Todas las regiones_inp'!$B:$B,$A2)/VLOOKUP($A2,$BR$3:$BS$9,2,0))</f>
        <v>1.6650724080781816</v>
      </c>
      <c r="AX2" s="360">
        <f>IF(VLOOKUP($A2,$BR$3:$BS$9,2,0)=0,0,SUMIFS('Cesantes Todas las regiones_inp'!$D:$D,'Cesantes Todas las regiones_inp'!$A:$A,CG$2,'Cesantes Todas las regiones_inp'!$B:$B,$A2)/VLOOKUP($A2,$BR$3:$BS$9,2,0))</f>
        <v>3.2793434801018178</v>
      </c>
      <c r="AY2" s="359">
        <f>IF(VLOOKUP($A2,$BR$3:$BS$9,2,0)=0,0,SUMIF('Cesantes Todas las regiones_inp'!$B:$B,A2,'Cesantes Todas las regiones_inp'!$D:$D)/VLOOKUP($A2,$BR$3:$BS$9,2,0))</f>
        <v>517.87720998349494</v>
      </c>
      <c r="AZ2" s="359" t="s">
        <v>71</v>
      </c>
      <c r="BA2" s="361" t="str">
        <f>IF(AJ2=0,0,ROUND(D2/AJ2*100,1)&amp;"%")</f>
        <v>14.4%</v>
      </c>
      <c r="BB2" s="361" t="str">
        <f t="shared" ref="BB2:BP2" si="0">IF(AK2=0,0,ROUND(E2/AK2*100,1)&amp;"%")</f>
        <v>11.6%</v>
      </c>
      <c r="BC2" s="361" t="str">
        <f t="shared" si="0"/>
        <v>16%</v>
      </c>
      <c r="BD2" s="361" t="str">
        <f t="shared" si="0"/>
        <v>15%</v>
      </c>
      <c r="BE2" s="361" t="str">
        <f t="shared" si="0"/>
        <v>15.4%</v>
      </c>
      <c r="BF2" s="361" t="str">
        <f t="shared" si="0"/>
        <v>16.1%</v>
      </c>
      <c r="BG2" s="361" t="str">
        <f t="shared" si="0"/>
        <v>14.3%</v>
      </c>
      <c r="BH2" s="361" t="str">
        <f t="shared" si="0"/>
        <v>13.4%</v>
      </c>
      <c r="BI2" s="361" t="str">
        <f t="shared" si="0"/>
        <v>11.5%</v>
      </c>
      <c r="BJ2" s="361" t="str">
        <f t="shared" si="0"/>
        <v>14.2%</v>
      </c>
      <c r="BK2" s="361" t="str">
        <f t="shared" si="0"/>
        <v>12.3%</v>
      </c>
      <c r="BL2" s="361" t="str">
        <f t="shared" si="0"/>
        <v>17.6%</v>
      </c>
      <c r="BM2" s="361" t="str">
        <f t="shared" si="0"/>
        <v>13.7%</v>
      </c>
      <c r="BN2" s="361" t="str">
        <f t="shared" si="0"/>
        <v>7.7%</v>
      </c>
      <c r="BO2" s="361" t="str">
        <f t="shared" si="0"/>
        <v>14.4%</v>
      </c>
      <c r="BP2" s="361" t="str">
        <f t="shared" si="0"/>
        <v>13.9%</v>
      </c>
      <c r="BQ2" s="363"/>
      <c r="BR2" s="364" t="s">
        <v>47</v>
      </c>
      <c r="BS2" s="364" t="s">
        <v>34</v>
      </c>
      <c r="BT2" s="364" t="s">
        <v>25</v>
      </c>
      <c r="BU2" s="364" t="s">
        <v>26</v>
      </c>
      <c r="BV2" s="364" t="s">
        <v>27</v>
      </c>
      <c r="BW2" s="364" t="s">
        <v>28</v>
      </c>
      <c r="BX2" s="364" t="s">
        <v>29</v>
      </c>
      <c r="BY2" s="364" t="s">
        <v>30</v>
      </c>
      <c r="BZ2" s="364" t="s">
        <v>118</v>
      </c>
      <c r="CA2" s="364" t="s">
        <v>32</v>
      </c>
      <c r="CB2" s="364" t="s">
        <v>33</v>
      </c>
      <c r="CC2" s="364" t="s">
        <v>35</v>
      </c>
      <c r="CD2" s="364" t="s">
        <v>36</v>
      </c>
      <c r="CE2" s="364" t="s">
        <v>37</v>
      </c>
      <c r="CF2" s="364" t="s">
        <v>38</v>
      </c>
      <c r="CG2" s="364" t="s">
        <v>39</v>
      </c>
    </row>
    <row r="3" spans="1:85" s="365" customFormat="1">
      <c r="A3" s="354">
        <v>2017</v>
      </c>
      <c r="B3" s="366">
        <v>12</v>
      </c>
      <c r="C3" s="355" t="s">
        <v>130</v>
      </c>
      <c r="D3" s="356">
        <f>IF(VLOOKUP($A3,$BR$3:$BS$9,2,0)=0,0,SUMIFS('Cesantes Todas las regiones_inp'!$J:$J,'Cesantes Todas las regiones_inp'!$A:$A,BS$2,'Cesantes Todas las regiones_inp'!$B:$B,$A3)/VLOOKUP($A3,$BR$3:$BS$9,2,0))</f>
        <v>9.6140646564949996</v>
      </c>
      <c r="E3" s="356">
        <f>IF(VLOOKUP($A3,$BR$3:$BS$9,2,0)=0,0,SUMIFS('Cesantes Todas las regiones_inp'!$J:$J,'Cesantes Todas las regiones_inp'!$A:$A,BT$2,'Cesantes Todas las regiones_inp'!$B:$B,$A3)/VLOOKUP($A3,$BR$3:$BS$9,2,0))</f>
        <v>0.53754056493500002</v>
      </c>
      <c r="F3" s="356">
        <f>IF(VLOOKUP($A3,$BR$3:$BS$9,2,0)=0,0,SUMIFS('Cesantes Todas las regiones_inp'!$J:$J,'Cesantes Todas las regiones_inp'!$A:$A,BU$2,'Cesantes Todas las regiones_inp'!$B:$B,$A3)/VLOOKUP($A3,$BR$3:$BS$9,2,0))</f>
        <v>3.2550436257150004</v>
      </c>
      <c r="G3" s="356">
        <f>IF(VLOOKUP($A3,$BR$3:$BS$9,2,0)=0,0,SUMIFS('Cesantes Todas las regiones_inp'!$J:$J,'Cesantes Todas las regiones_inp'!$A:$A,BV$2,'Cesantes Todas las regiones_inp'!$B:$B,$A3)/VLOOKUP($A3,$BR$3:$BS$9,2,0))</f>
        <v>3.168734292685</v>
      </c>
      <c r="H3" s="356">
        <f>IF(VLOOKUP($A3,$BR$3:$BS$9,2,0)=0,0,SUMIFS('Cesantes Todas las regiones_inp'!$J:$J,'Cesantes Todas las regiones_inp'!$A:$A,BW$2,'Cesantes Todas las regiones_inp'!$B:$B,$A3)/VLOOKUP($A3,$BR$3:$BS$9,2,0))</f>
        <v>1.178796185315</v>
      </c>
      <c r="I3" s="356">
        <f>IF(VLOOKUP($A3,$BR$3:$BS$9,2,0)=0,0,SUMIFS('Cesantes Todas las regiones_inp'!$J:$J,'Cesantes Todas las regiones_inp'!$A:$A,BX$2,'Cesantes Todas las regiones_inp'!$B:$B,$A3)/VLOOKUP($A3,$BR$3:$BS$9,2,0))</f>
        <v>3.4028022818399997</v>
      </c>
      <c r="J3" s="356">
        <f>IF(VLOOKUP($A3,$BR$3:$BS$9,2,0)=0,0,SUMIFS('Cesantes Todas las regiones_inp'!$J:$J,'Cesantes Todas las regiones_inp'!$A:$A,BY$2,'Cesantes Todas las regiones_inp'!$B:$B,$A3)/VLOOKUP($A3,$BR$3:$BS$9,2,0))</f>
        <v>10.135615583935</v>
      </c>
      <c r="K3" s="356">
        <f>IF(VLOOKUP($A3,$BR$3:$BS$9,2,0)=0,0,SUMIFS('Cesantes Todas las regiones_inp'!$J:$J,'Cesantes Todas las regiones_inp'!$A:$A,BZ$2,'Cesantes Todas las regiones_inp'!$B:$B,$A3)/VLOOKUP($A3,$BR$3:$BS$9,2,0))</f>
        <v>32.842809584250006</v>
      </c>
      <c r="L3" s="356">
        <f>IF(VLOOKUP($A3,$BR$3:$BS$9,2,0)=0,0,SUMIFS('Cesantes Todas las regiones_inp'!$J:$J,'Cesantes Todas las regiones_inp'!$A:$A,CA$2,'Cesantes Todas las regiones_inp'!$B:$B,$A3)/VLOOKUP($A3,$BR$3:$BS$9,2,0))</f>
        <v>2.3647534284049998</v>
      </c>
      <c r="M3" s="356">
        <f>IF(VLOOKUP($A3,$BR$3:$BS$9,2,0)=0,0,SUMIFS('Cesantes Todas las regiones_inp'!$J:$J,'Cesantes Todas las regiones_inp'!$A:$A,CB$2,'Cesantes Todas las regiones_inp'!$B:$B,$A3)/VLOOKUP($A3,$BR$3:$BS$9,2,0))</f>
        <v>2.0346206341799999</v>
      </c>
      <c r="N3" s="356">
        <f>IF(VLOOKUP($A3,$BR$3:$BS$9,2,0)=0,0,SUMIFS('Cesantes Todas las regiones_inp'!$J:$J,'Cesantes Todas las regiones_inp'!$A:$A,CC$2,'Cesantes Todas las regiones_inp'!$B:$B,$A3)/VLOOKUP($A3,$BR$3:$BS$9,2,0))</f>
        <v>4.2482161842549999</v>
      </c>
      <c r="O3" s="356">
        <f>IF(VLOOKUP($A3,$BR$3:$BS$9,2,0)=0,0,SUMIFS('Cesantes Todas las regiones_inp'!$J:$J,'Cesantes Todas las regiones_inp'!$A:$A,CD$2,'Cesantes Todas las regiones_inp'!$B:$B,$A3)/VLOOKUP($A3,$BR$3:$BS$9,2,0))</f>
        <v>1.1942590222449998</v>
      </c>
      <c r="P3" s="356">
        <f>IF(VLOOKUP($A3,$BR$3:$BS$9,2,0)=0,0,SUMIFS('Cesantes Todas las regiones_inp'!$J:$J,'Cesantes Todas las regiones_inp'!$A:$A,CE$2,'Cesantes Todas las regiones_inp'!$B:$B,$A3)/VLOOKUP($A3,$BR$3:$BS$9,2,0))</f>
        <v>2.1394942936299999</v>
      </c>
      <c r="Q3" s="356">
        <f>IF(VLOOKUP($A3,$BR$3:$BS$9,2,0)=0,0,SUMIFS('Cesantes Todas las regiones_inp'!$J:$J,'Cesantes Todas las regiones_inp'!$A:$A,CF$2,'Cesantes Todas las regiones_inp'!$B:$B,$A3)/VLOOKUP($A3,$BR$3:$BS$9,2,0))</f>
        <v>0.14943891874000001</v>
      </c>
      <c r="R3" s="356">
        <f>IF(VLOOKUP($A3,$BR$3:$BS$9,2,0)=0,0,SUMIFS('Cesantes Todas las regiones_inp'!$J:$J,'Cesantes Todas las regiones_inp'!$A:$A,CG$2,'Cesantes Todas las regiones_inp'!$B:$B,$A3)/VLOOKUP($A3,$BR$3:$BS$9,2,0))</f>
        <v>0.26014396347500002</v>
      </c>
      <c r="S3" s="357">
        <f>IF(VLOOKUP($A3,$BR$3:$BS$9,2,0)=0,0,SUMIF('Cesantes Todas las regiones_inp'!$B:$B,A3,'Cesantes Todas las regiones_inp'!$J:$J)/VLOOKUP($A3,$BR$3:$BS$9,2,0))</f>
        <v>76.526333220100014</v>
      </c>
      <c r="T3" s="367" t="str">
        <f>IF(S2=0,0,ROUND((S3-S2)/S2*100,1))&amp;"%"</f>
        <v>6.5%</v>
      </c>
      <c r="U3" s="362" t="str">
        <f>IF(D2=0,0,ROUND((D3-D2)/D2*100,1))&amp;"%"</f>
        <v>8.2%</v>
      </c>
      <c r="V3" s="362" t="str">
        <f t="shared" ref="V3:AI3" si="1">IF(E2=0,0,ROUND((E3-E2)/E2*100,1))&amp;"%"</f>
        <v>16.4%</v>
      </c>
      <c r="W3" s="362" t="str">
        <f t="shared" si="1"/>
        <v>61.6%</v>
      </c>
      <c r="X3" s="362" t="str">
        <f t="shared" si="1"/>
        <v>-4.4%</v>
      </c>
      <c r="Y3" s="362" t="str">
        <f t="shared" si="1"/>
        <v>-27.1%</v>
      </c>
      <c r="Z3" s="362" t="str">
        <f t="shared" si="1"/>
        <v>-18.7%</v>
      </c>
      <c r="AA3" s="362" t="str">
        <f t="shared" si="1"/>
        <v>26.6%</v>
      </c>
      <c r="AB3" s="362" t="str">
        <f t="shared" si="1"/>
        <v>7.5%</v>
      </c>
      <c r="AC3" s="362" t="str">
        <f t="shared" si="1"/>
        <v>-15.1%</v>
      </c>
      <c r="AD3" s="362" t="str">
        <f t="shared" si="1"/>
        <v>-33.8%</v>
      </c>
      <c r="AE3" s="362" t="str">
        <f t="shared" si="1"/>
        <v>18.1%</v>
      </c>
      <c r="AF3" s="362" t="str">
        <f t="shared" si="1"/>
        <v>-10.6%</v>
      </c>
      <c r="AG3" s="362" t="str">
        <f t="shared" si="1"/>
        <v>49.8%</v>
      </c>
      <c r="AH3" s="362" t="str">
        <f t="shared" si="1"/>
        <v>17.1%</v>
      </c>
      <c r="AI3" s="362" t="str">
        <f t="shared" si="1"/>
        <v>-45%</v>
      </c>
      <c r="AJ3" s="360">
        <f>IF(VLOOKUP($A3,$BR$3:$BS$9,2,0)=0,0,SUMIFS('Cesantes Todas las regiones_inp'!$D:$D,'Cesantes Todas las regiones_inp'!$A:$A,BS$2,'Cesantes Todas las regiones_inp'!$B:$B,$A3)/VLOOKUP($A3,$BR$3:$BS$9,2,0))</f>
        <v>57.122253235475</v>
      </c>
      <c r="AK3" s="360">
        <f>IF(VLOOKUP($A3,$BR$3:$BS$9,2,0)=0,0,SUMIFS('Cesantes Todas las regiones_inp'!$D:$D,'Cesantes Todas las regiones_inp'!$A:$A,BT$2,'Cesantes Todas las regiones_inp'!$B:$B,$A3)/VLOOKUP($A3,$BR$3:$BS$9,2,0))</f>
        <v>4.1787520578250001</v>
      </c>
      <c r="AL3" s="360">
        <f>IF(VLOOKUP($A3,$BR$3:$BS$9,2,0)=0,0,SUMIFS('Cesantes Todas las regiones_inp'!$D:$D,'Cesantes Todas las regiones_inp'!$A:$A,BU$2,'Cesantes Todas las regiones_inp'!$B:$B,$A3)/VLOOKUP($A3,$BR$3:$BS$9,2,0))</f>
        <v>14.71958480444</v>
      </c>
      <c r="AM3" s="360">
        <f>IF(VLOOKUP($A3,$BR$3:$BS$9,2,0)=0,0,SUMIFS('Cesantes Todas las regiones_inp'!$D:$D,'Cesantes Todas las regiones_inp'!$A:$A,BV$2,'Cesantes Todas las regiones_inp'!$B:$B,$A3)/VLOOKUP($A3,$BR$3:$BS$9,2,0))</f>
        <v>19.247229981475002</v>
      </c>
      <c r="AN3" s="360">
        <f>IF(VLOOKUP($A3,$BR$3:$BS$9,2,0)=0,0,SUMIFS('Cesantes Todas las regiones_inp'!$D:$D,'Cesantes Todas las regiones_inp'!$A:$A,BW$2,'Cesantes Todas las regiones_inp'!$B:$B,$A3)/VLOOKUP($A3,$BR$3:$BS$9,2,0))</f>
        <v>10.247382462945</v>
      </c>
      <c r="AO3" s="360">
        <f>IF(VLOOKUP($A3,$BR$3:$BS$9,2,0)=0,0,SUMIFS('Cesantes Todas las regiones_inp'!$D:$D,'Cesantes Todas las regiones_inp'!$A:$A,BX$2,'Cesantes Todas las regiones_inp'!$B:$B,$A3)/VLOOKUP($A3,$BR$3:$BS$9,2,0))</f>
        <v>26.800346760735</v>
      </c>
      <c r="AP3" s="360">
        <f>IF(VLOOKUP($A3,$BR$3:$BS$9,2,0)=0,0,SUMIFS('Cesantes Todas las regiones_inp'!$D:$D,'Cesantes Todas las regiones_inp'!$A:$A,BY$2,'Cesantes Todas las regiones_inp'!$B:$B,$A3)/VLOOKUP($A3,$BR$3:$BS$9,2,0))</f>
        <v>58.611389487410001</v>
      </c>
      <c r="AQ3" s="360">
        <f>IF(VLOOKUP($A3,$BR$3:$BS$9,2,0)=0,0,SUMIFS('Cesantes Todas las regiones_inp'!$D:$D,'Cesantes Todas las regiones_inp'!$A:$A,BZ$2,'Cesantes Todas las regiones_inp'!$B:$B,$A3)/VLOOKUP($A3,$BR$3:$BS$9,2,0))</f>
        <v>212.67542111274</v>
      </c>
      <c r="AR3" s="360">
        <f>IF(VLOOKUP($A3,$BR$3:$BS$9,2,0)=0,0,SUMIFS('Cesantes Todas las regiones_inp'!$D:$D,'Cesantes Todas las regiones_inp'!$A:$A,CA$2,'Cesantes Todas las regiones_inp'!$B:$B,$A3)/VLOOKUP($A3,$BR$3:$BS$9,2,0))</f>
        <v>19.561964005744997</v>
      </c>
      <c r="AS3" s="360">
        <f>IF(VLOOKUP($A3,$BR$3:$BS$9,2,0)=0,0,SUMIFS('Cesantes Todas las regiones_inp'!$D:$D,'Cesantes Todas las regiones_inp'!$A:$A,CB$2,'Cesantes Todas las regiones_inp'!$B:$B,$A3)/VLOOKUP($A3,$BR$3:$BS$9,2,0))</f>
        <v>16.262606102364998</v>
      </c>
      <c r="AT3" s="360">
        <f>IF(VLOOKUP($A3,$BR$3:$BS$9,2,0)=0,0,SUMIFS('Cesantes Todas las regiones_inp'!$D:$D,'Cesantes Todas las regiones_inp'!$A:$A,CC$2,'Cesantes Todas las regiones_inp'!$B:$B,$A3)/VLOOKUP($A3,$BR$3:$BS$9,2,0))</f>
        <v>37.871226587050003</v>
      </c>
      <c r="AU3" s="360">
        <f>IF(VLOOKUP($A3,$BR$3:$BS$9,2,0)=0,0,SUMIFS('Cesantes Todas las regiones_inp'!$D:$D,'Cesantes Todas las regiones_inp'!$A:$A,CD$2,'Cesantes Todas las regiones_inp'!$B:$B,$A3)/VLOOKUP($A3,$BR$3:$BS$9,2,0))</f>
        <v>7.6709922627200005</v>
      </c>
      <c r="AV3" s="360">
        <f>IF(VLOOKUP($A3,$BR$3:$BS$9,2,0)=0,0,SUMIFS('Cesantes Todas las regiones_inp'!$D:$D,'Cesantes Todas las regiones_inp'!$A:$A,CE$2,'Cesantes Todas las regiones_inp'!$B:$B,$A3)/VLOOKUP($A3,$BR$3:$BS$9,2,0))</f>
        <v>9.9661697948049994</v>
      </c>
      <c r="AW3" s="360">
        <f>IF(VLOOKUP($A3,$BR$3:$BS$9,2,0)=0,0,SUMIFS('Cesantes Todas las regiones_inp'!$D:$D,'Cesantes Todas las regiones_inp'!$A:$A,CF$2,'Cesantes Todas las regiones_inp'!$B:$B,$A3)/VLOOKUP($A3,$BR$3:$BS$9,2,0))</f>
        <v>2.0608367083349997</v>
      </c>
      <c r="AX3" s="360">
        <f>IF(VLOOKUP($A3,$BR$3:$BS$9,2,0)=0,0,SUMIFS('Cesantes Todas las regiones_inp'!$D:$D,'Cesantes Todas las regiones_inp'!$A:$A,CG$2,'Cesantes Todas las regiones_inp'!$B:$B,$A3)/VLOOKUP($A3,$BR$3:$BS$9,2,0))</f>
        <v>2.74900698158</v>
      </c>
      <c r="AY3" s="359">
        <f>IF(VLOOKUP($A3,$BR$3:$BS$9,2,0)=0,0,SUMIF('Cesantes Todas las regiones_inp'!$B:$B,A3,'Cesantes Todas las regiones_inp'!$D:$D)/VLOOKUP($A3,$BR$3:$BS$9,2,0))</f>
        <v>499.74516234564499</v>
      </c>
      <c r="AZ3" s="368" t="str">
        <f>IF(AY2=0,0,ROUND((AY3-AY2)/AY2*100,1)&amp;"%")</f>
        <v>-3.5%</v>
      </c>
      <c r="BA3" s="361" t="str">
        <f>IF(AJ3=0,0,ROUND(D3/AJ3*100,1)&amp;"%")</f>
        <v>16.8%</v>
      </c>
      <c r="BB3" s="361" t="str">
        <f t="shared" ref="BB3" si="2">IF(AK3=0,0,ROUND(E3/AK3*100,1)&amp;"%")</f>
        <v>12.9%</v>
      </c>
      <c r="BC3" s="361" t="str">
        <f t="shared" ref="BC3" si="3">IF(AL3=0,0,ROUND(F3/AL3*100,1)&amp;"%")</f>
        <v>22.1%</v>
      </c>
      <c r="BD3" s="361" t="str">
        <f t="shared" ref="BD3" si="4">IF(AM3=0,0,ROUND(G3/AM3*100,1)&amp;"%")</f>
        <v>16.5%</v>
      </c>
      <c r="BE3" s="361" t="str">
        <f t="shared" ref="BE3" si="5">IF(AN3=0,0,ROUND(H3/AN3*100,1)&amp;"%")</f>
        <v>11.5%</v>
      </c>
      <c r="BF3" s="361" t="str">
        <f t="shared" ref="BF3" si="6">IF(AO3=0,0,ROUND(I3/AO3*100,1)&amp;"%")</f>
        <v>12.7%</v>
      </c>
      <c r="BG3" s="361" t="str">
        <f t="shared" ref="BG3" si="7">IF(AP3=0,0,ROUND(J3/AP3*100,1)&amp;"%")</f>
        <v>17.3%</v>
      </c>
      <c r="BH3" s="361" t="str">
        <f t="shared" ref="BH3" si="8">IF(AQ3=0,0,ROUND(K3/AQ3*100,1)&amp;"%")</f>
        <v>15.4%</v>
      </c>
      <c r="BI3" s="361" t="str">
        <f t="shared" ref="BI3" si="9">IF(AR3=0,0,ROUND(L3/AR3*100,1)&amp;"%")</f>
        <v>12.1%</v>
      </c>
      <c r="BJ3" s="361" t="str">
        <f t="shared" ref="BJ3" si="10">IF(AS3=0,0,ROUND(M3/AS3*100,1)&amp;"%")</f>
        <v>12.5%</v>
      </c>
      <c r="BK3" s="361" t="str">
        <f t="shared" ref="BK3" si="11">IF(AT3=0,0,ROUND(N3/AT3*100,1)&amp;"%")</f>
        <v>11.2%</v>
      </c>
      <c r="BL3" s="361" t="str">
        <f t="shared" ref="BL3" si="12">IF(AU3=0,0,ROUND(O3/AU3*100,1)&amp;"%")</f>
        <v>15.6%</v>
      </c>
      <c r="BM3" s="361" t="str">
        <f t="shared" ref="BM3" si="13">IF(AV3=0,0,ROUND(P3/AV3*100,1)&amp;"%")</f>
        <v>21.5%</v>
      </c>
      <c r="BN3" s="361" t="str">
        <f t="shared" ref="BN3" si="14">IF(AW3=0,0,ROUND(Q3/AW3*100,1)&amp;"%")</f>
        <v>7.3%</v>
      </c>
      <c r="BO3" s="361" t="str">
        <f t="shared" ref="BO3" si="15">IF(AX3=0,0,ROUND(R3/AX3*100,1)&amp;"%")</f>
        <v>9.5%</v>
      </c>
      <c r="BP3" s="361" t="str">
        <f t="shared" ref="BP3" si="16">IF(AY3=0,0,ROUND(S3/AY3*100,1)&amp;"%")</f>
        <v>15.3%</v>
      </c>
      <c r="BQ3" s="369"/>
      <c r="BR3" s="370">
        <v>2013</v>
      </c>
      <c r="BS3" s="370">
        <f>COUNTIFS('Cesantes Todas las regiones_inp'!$B:$B,'Promedios cesantes'!$BR3,'Cesantes Todas las regiones_inp'!$A:$A,'Promedios cesantes'!BS$2)</f>
        <v>0</v>
      </c>
      <c r="BT3" s="370">
        <f>COUNTIFS('Cesantes Todas las regiones_inp'!$B:$B,'Promedios cesantes'!$BR3,'Cesantes Todas las regiones_inp'!$A:$A,'Promedios cesantes'!BT$2)</f>
        <v>0</v>
      </c>
      <c r="BU3" s="370">
        <f>COUNTIFS('Cesantes Todas las regiones_inp'!$B:$B,'Promedios cesantes'!$BR3,'Cesantes Todas las regiones_inp'!$A:$A,'Promedios cesantes'!BU$2)</f>
        <v>0</v>
      </c>
      <c r="BV3" s="370">
        <f>COUNTIFS('Cesantes Todas las regiones_inp'!$B:$B,'Promedios cesantes'!$BR3,'Cesantes Todas las regiones_inp'!$A:$A,'Promedios cesantes'!BV$2)</f>
        <v>0</v>
      </c>
      <c r="BW3" s="370">
        <f>COUNTIFS('Cesantes Todas las regiones_inp'!$B:$B,'Promedios cesantes'!$BR3,'Cesantes Todas las regiones_inp'!$A:$A,'Promedios cesantes'!BW$2)</f>
        <v>0</v>
      </c>
      <c r="BX3" s="370">
        <f>COUNTIFS('Cesantes Todas las regiones_inp'!$B:$B,'Promedios cesantes'!$BR3,'Cesantes Todas las regiones_inp'!$A:$A,'Promedios cesantes'!BX$2)</f>
        <v>0</v>
      </c>
      <c r="BY3" s="370">
        <f>COUNTIFS('Cesantes Todas las regiones_inp'!$B:$B,'Promedios cesantes'!$BR3,'Cesantes Todas las regiones_inp'!$A:$A,'Promedios cesantes'!BY$2)</f>
        <v>0</v>
      </c>
      <c r="BZ3" s="370">
        <f>COUNTIFS('Cesantes Todas las regiones_inp'!$B:$B,'Promedios cesantes'!$BR3,'Cesantes Todas las regiones_inp'!$A:$A,'Promedios cesantes'!BZ$2)</f>
        <v>0</v>
      </c>
      <c r="CA3" s="370">
        <f>COUNTIFS('Cesantes Todas las regiones_inp'!$B:$B,'Promedios cesantes'!$BR3,'Cesantes Todas las regiones_inp'!$A:$A,'Promedios cesantes'!CA$2)</f>
        <v>0</v>
      </c>
      <c r="CB3" s="370">
        <f>COUNTIFS('Cesantes Todas las regiones_inp'!$B:$B,'Promedios cesantes'!$BR3,'Cesantes Todas las regiones_inp'!$A:$A,'Promedios cesantes'!CB$2)</f>
        <v>0</v>
      </c>
      <c r="CC3" s="370">
        <f>COUNTIFS('Cesantes Todas las regiones_inp'!$B:$B,'Promedios cesantes'!$BR3,'Cesantes Todas las regiones_inp'!$A:$A,'Promedios cesantes'!CC$2)</f>
        <v>0</v>
      </c>
      <c r="CD3" s="370">
        <f>COUNTIFS('Cesantes Todas las regiones_inp'!$B:$B,'Promedios cesantes'!$BR3,'Cesantes Todas las regiones_inp'!$A:$A,'Promedios cesantes'!CD$2)</f>
        <v>0</v>
      </c>
      <c r="CE3" s="370">
        <f>COUNTIFS('Cesantes Todas las regiones_inp'!$B:$B,'Promedios cesantes'!$BR3,'Cesantes Todas las regiones_inp'!$A:$A,'Promedios cesantes'!CE$2)</f>
        <v>0</v>
      </c>
      <c r="CF3" s="370">
        <f>COUNTIFS('Cesantes Todas las regiones_inp'!$B:$B,'Promedios cesantes'!$BR3,'Cesantes Todas las regiones_inp'!$A:$A,'Promedios cesantes'!CF$2)</f>
        <v>0</v>
      </c>
      <c r="CG3" s="370">
        <f>COUNTIFS('Cesantes Todas las regiones_inp'!$B:$B,'Promedios cesantes'!$BR3,'Cesantes Todas las regiones_inp'!$A:$A,'Promedios cesantes'!CG$2)</f>
        <v>0</v>
      </c>
    </row>
    <row r="4" spans="1:85">
      <c r="A4" s="205"/>
      <c r="B4" s="50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2"/>
      <c r="T4" s="198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  <c r="AJ4" s="204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2"/>
      <c r="AZ4" s="198"/>
      <c r="BA4" s="197"/>
      <c r="BB4" s="197"/>
      <c r="BC4" s="197"/>
      <c r="BD4" s="197"/>
      <c r="BE4" s="197"/>
      <c r="BF4" s="197"/>
      <c r="BG4" s="197"/>
      <c r="BH4" s="197"/>
      <c r="BI4" s="197"/>
      <c r="BJ4" s="197"/>
      <c r="BK4" s="197"/>
      <c r="BL4" s="197"/>
      <c r="BM4" s="197"/>
      <c r="BN4" s="197"/>
      <c r="BO4" s="197"/>
      <c r="BP4" s="201"/>
      <c r="BQ4" s="197"/>
      <c r="BR4" s="200">
        <v>2014</v>
      </c>
      <c r="BS4" s="200">
        <f>COUNTIFS('Cesantes Todas las regiones_inp'!$B:$B,'Promedios cesantes'!$BR4,'Cesantes Todas las regiones_inp'!$A:$A,'Promedios cesantes'!BS$2)</f>
        <v>0</v>
      </c>
      <c r="BT4" s="200">
        <f>COUNTIFS('Cesantes Todas las regiones_inp'!$B:$B,'Promedios cesantes'!$BR4,'Cesantes Todas las regiones_inp'!$A:$A,'Promedios cesantes'!BT$2)</f>
        <v>0</v>
      </c>
      <c r="BU4" s="200">
        <f>COUNTIFS('Cesantes Todas las regiones_inp'!$B:$B,'Promedios cesantes'!$BR4,'Cesantes Todas las regiones_inp'!$A:$A,'Promedios cesantes'!BU$2)</f>
        <v>0</v>
      </c>
      <c r="BV4" s="200">
        <f>COUNTIFS('Cesantes Todas las regiones_inp'!$B:$B,'Promedios cesantes'!$BR4,'Cesantes Todas las regiones_inp'!$A:$A,'Promedios cesantes'!BV$2)</f>
        <v>0</v>
      </c>
      <c r="BW4" s="200">
        <f>COUNTIFS('Cesantes Todas las regiones_inp'!$B:$B,'Promedios cesantes'!$BR4,'Cesantes Todas las regiones_inp'!$A:$A,'Promedios cesantes'!BW$2)</f>
        <v>0</v>
      </c>
      <c r="BX4" s="200">
        <f>COUNTIFS('Cesantes Todas las regiones_inp'!$B:$B,'Promedios cesantes'!$BR4,'Cesantes Todas las regiones_inp'!$A:$A,'Promedios cesantes'!BX$2)</f>
        <v>0</v>
      </c>
      <c r="BY4" s="200">
        <f>COUNTIFS('Cesantes Todas las regiones_inp'!$B:$B,'Promedios cesantes'!$BR4,'Cesantes Todas las regiones_inp'!$A:$A,'Promedios cesantes'!BY$2)</f>
        <v>0</v>
      </c>
      <c r="BZ4" s="200">
        <f>COUNTIFS('Cesantes Todas las regiones_inp'!$B:$B,'Promedios cesantes'!$BR4,'Cesantes Todas las regiones_inp'!$A:$A,'Promedios cesantes'!BZ$2)</f>
        <v>0</v>
      </c>
      <c r="CA4" s="200">
        <f>COUNTIFS('Cesantes Todas las regiones_inp'!$B:$B,'Promedios cesantes'!$BR4,'Cesantes Todas las regiones_inp'!$A:$A,'Promedios cesantes'!CA$2)</f>
        <v>0</v>
      </c>
      <c r="CB4" s="200">
        <f>COUNTIFS('Cesantes Todas las regiones_inp'!$B:$B,'Promedios cesantes'!$BR4,'Cesantes Todas las regiones_inp'!$A:$A,'Promedios cesantes'!CB$2)</f>
        <v>0</v>
      </c>
      <c r="CC4" s="200">
        <f>COUNTIFS('Cesantes Todas las regiones_inp'!$B:$B,'Promedios cesantes'!$BR4,'Cesantes Todas las regiones_inp'!$A:$A,'Promedios cesantes'!CC$2)</f>
        <v>0</v>
      </c>
      <c r="CD4" s="200">
        <f>COUNTIFS('Cesantes Todas las regiones_inp'!$B:$B,'Promedios cesantes'!$BR4,'Cesantes Todas las regiones_inp'!$A:$A,'Promedios cesantes'!CD$2)</f>
        <v>0</v>
      </c>
      <c r="CE4" s="200">
        <f>COUNTIFS('Cesantes Todas las regiones_inp'!$B:$B,'Promedios cesantes'!$BR4,'Cesantes Todas las regiones_inp'!$A:$A,'Promedios cesantes'!CE$2)</f>
        <v>0</v>
      </c>
      <c r="CF4" s="200">
        <f>COUNTIFS('Cesantes Todas las regiones_inp'!$B:$B,'Promedios cesantes'!$BR4,'Cesantes Todas las regiones_inp'!$A:$A,'Promedios cesantes'!CF$2)</f>
        <v>0</v>
      </c>
      <c r="CG4" s="200">
        <f>COUNTIFS('Cesantes Todas las regiones_inp'!$B:$B,'Promedios cesantes'!$BR4,'Cesantes Todas las regiones_inp'!$A:$A,'Promedios cesantes'!CG$2)</f>
        <v>0</v>
      </c>
    </row>
    <row r="5" spans="1:85">
      <c r="C5" s="205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2"/>
      <c r="T5" s="198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204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2"/>
      <c r="AZ5" s="198"/>
      <c r="BA5" s="197"/>
      <c r="BB5" s="197"/>
      <c r="BC5" s="197"/>
      <c r="BD5" s="197"/>
      <c r="BE5" s="197"/>
      <c r="BF5" s="197"/>
      <c r="BG5" s="197"/>
      <c r="BH5" s="197"/>
      <c r="BI5" s="197"/>
      <c r="BJ5" s="197"/>
      <c r="BK5" s="197"/>
      <c r="BL5" s="197"/>
      <c r="BM5" s="197"/>
      <c r="BN5" s="197"/>
      <c r="BO5" s="197"/>
      <c r="BP5" s="201"/>
      <c r="BQ5" s="197"/>
      <c r="BR5" s="200">
        <v>2015</v>
      </c>
      <c r="BS5" s="200">
        <f>COUNTIFS('Cesantes Todas las regiones_inp'!$B:$B,'Promedios cesantes'!$BR5,'Cesantes Todas las regiones_inp'!$A:$A,'Promedios cesantes'!BS$2)</f>
        <v>0</v>
      </c>
      <c r="BT5" s="200">
        <f>COUNTIFS('Cesantes Todas las regiones_inp'!$B:$B,'Promedios cesantes'!$BR5,'Cesantes Todas las regiones_inp'!$A:$A,'Promedios cesantes'!BT$2)</f>
        <v>0</v>
      </c>
      <c r="BU5" s="200">
        <f>COUNTIFS('Cesantes Todas las regiones_inp'!$B:$B,'Promedios cesantes'!$BR5,'Cesantes Todas las regiones_inp'!$A:$A,'Promedios cesantes'!BU$2)</f>
        <v>0</v>
      </c>
      <c r="BV5" s="200">
        <f>COUNTIFS('Cesantes Todas las regiones_inp'!$B:$B,'Promedios cesantes'!$BR5,'Cesantes Todas las regiones_inp'!$A:$A,'Promedios cesantes'!BV$2)</f>
        <v>0</v>
      </c>
      <c r="BW5" s="200">
        <f>COUNTIFS('Cesantes Todas las regiones_inp'!$B:$B,'Promedios cesantes'!$BR5,'Cesantes Todas las regiones_inp'!$A:$A,'Promedios cesantes'!BW$2)</f>
        <v>0</v>
      </c>
      <c r="BX5" s="200">
        <f>COUNTIFS('Cesantes Todas las regiones_inp'!$B:$B,'Promedios cesantes'!$BR5,'Cesantes Todas las regiones_inp'!$A:$A,'Promedios cesantes'!BX$2)</f>
        <v>0</v>
      </c>
      <c r="BY5" s="200">
        <f>COUNTIFS('Cesantes Todas las regiones_inp'!$B:$B,'Promedios cesantes'!$BR5,'Cesantes Todas las regiones_inp'!$A:$A,'Promedios cesantes'!BY$2)</f>
        <v>0</v>
      </c>
      <c r="BZ5" s="200">
        <f>COUNTIFS('Cesantes Todas las regiones_inp'!$B:$B,'Promedios cesantes'!$BR5,'Cesantes Todas las regiones_inp'!$A:$A,'Promedios cesantes'!BZ$2)</f>
        <v>0</v>
      </c>
      <c r="CA5" s="200">
        <f>COUNTIFS('Cesantes Todas las regiones_inp'!$B:$B,'Promedios cesantes'!$BR5,'Cesantes Todas las regiones_inp'!$A:$A,'Promedios cesantes'!CA$2)</f>
        <v>0</v>
      </c>
      <c r="CB5" s="200">
        <f>COUNTIFS('Cesantes Todas las regiones_inp'!$B:$B,'Promedios cesantes'!$BR5,'Cesantes Todas las regiones_inp'!$A:$A,'Promedios cesantes'!CB$2)</f>
        <v>0</v>
      </c>
      <c r="CC5" s="200">
        <f>COUNTIFS('Cesantes Todas las regiones_inp'!$B:$B,'Promedios cesantes'!$BR5,'Cesantes Todas las regiones_inp'!$A:$A,'Promedios cesantes'!CC$2)</f>
        <v>0</v>
      </c>
      <c r="CD5" s="200">
        <f>COUNTIFS('Cesantes Todas las regiones_inp'!$B:$B,'Promedios cesantes'!$BR5,'Cesantes Todas las regiones_inp'!$A:$A,'Promedios cesantes'!CD$2)</f>
        <v>0</v>
      </c>
      <c r="CE5" s="200">
        <f>COUNTIFS('Cesantes Todas las regiones_inp'!$B:$B,'Promedios cesantes'!$BR5,'Cesantes Todas las regiones_inp'!$A:$A,'Promedios cesantes'!CE$2)</f>
        <v>0</v>
      </c>
      <c r="CF5" s="200">
        <f>COUNTIFS('Cesantes Todas las regiones_inp'!$B:$B,'Promedios cesantes'!$BR5,'Cesantes Todas las regiones_inp'!$A:$A,'Promedios cesantes'!CF$2)</f>
        <v>0</v>
      </c>
      <c r="CG5" s="200">
        <f>COUNTIFS('Cesantes Todas las regiones_inp'!$B:$B,'Promedios cesantes'!$BR5,'Cesantes Todas las regiones_inp'!$A:$A,'Promedios cesantes'!CG$2)</f>
        <v>0</v>
      </c>
    </row>
    <row r="6" spans="1:85" ht="14.25" customHeight="1">
      <c r="C6" s="205"/>
      <c r="E6" s="203"/>
      <c r="F6" s="203"/>
      <c r="G6" s="232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2"/>
      <c r="T6" s="198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4"/>
      <c r="BN6" s="204"/>
      <c r="BO6" s="204"/>
      <c r="BP6" s="201"/>
      <c r="BQ6" s="197"/>
      <c r="BR6" s="200">
        <v>2016</v>
      </c>
      <c r="BS6" s="200">
        <f>COUNTIFS('Cesantes Todas las regiones_inp'!$B:$B,'Promedios cesantes'!$BR6,'Cesantes Todas las regiones_inp'!$A:$A,'Promedios cesantes'!BS$2)</f>
        <v>11</v>
      </c>
      <c r="BT6" s="200">
        <f>COUNTIFS('Cesantes Todas las regiones_inp'!$B:$B,'Promedios cesantes'!$BR6,'Cesantes Todas las regiones_inp'!$A:$A,'Promedios cesantes'!BT$2)</f>
        <v>11</v>
      </c>
      <c r="BU6" s="200">
        <f>COUNTIFS('Cesantes Todas las regiones_inp'!$B:$B,'Promedios cesantes'!$BR6,'Cesantes Todas las regiones_inp'!$A:$A,'Promedios cesantes'!BU$2)</f>
        <v>11</v>
      </c>
      <c r="BV6" s="200">
        <f>COUNTIFS('Cesantes Todas las regiones_inp'!$B:$B,'Promedios cesantes'!$BR6,'Cesantes Todas las regiones_inp'!$A:$A,'Promedios cesantes'!BV$2)</f>
        <v>11</v>
      </c>
      <c r="BW6" s="200">
        <f>COUNTIFS('Cesantes Todas las regiones_inp'!$B:$B,'Promedios cesantes'!$BR6,'Cesantes Todas las regiones_inp'!$A:$A,'Promedios cesantes'!BW$2)</f>
        <v>11</v>
      </c>
      <c r="BX6" s="200">
        <f>COUNTIFS('Cesantes Todas las regiones_inp'!$B:$B,'Promedios cesantes'!$BR6,'Cesantes Todas las regiones_inp'!$A:$A,'Promedios cesantes'!BX$2)</f>
        <v>11</v>
      </c>
      <c r="BY6" s="200">
        <f>COUNTIFS('Cesantes Todas las regiones_inp'!$B:$B,'Promedios cesantes'!$BR6,'Cesantes Todas las regiones_inp'!$A:$A,'Promedios cesantes'!BY$2)</f>
        <v>11</v>
      </c>
      <c r="BZ6" s="200">
        <f>COUNTIFS('Cesantes Todas las regiones_inp'!$B:$B,'Promedios cesantes'!$BR6,'Cesantes Todas las regiones_inp'!$A:$A,'Promedios cesantes'!BZ$2)</f>
        <v>11</v>
      </c>
      <c r="CA6" s="200">
        <f>COUNTIFS('Cesantes Todas las regiones_inp'!$B:$B,'Promedios cesantes'!$BR6,'Cesantes Todas las regiones_inp'!$A:$A,'Promedios cesantes'!CA$2)</f>
        <v>11</v>
      </c>
      <c r="CB6" s="200">
        <f>COUNTIFS('Cesantes Todas las regiones_inp'!$B:$B,'Promedios cesantes'!$BR6,'Cesantes Todas las regiones_inp'!$A:$A,'Promedios cesantes'!CB$2)</f>
        <v>11</v>
      </c>
      <c r="CC6" s="200">
        <f>COUNTIFS('Cesantes Todas las regiones_inp'!$B:$B,'Promedios cesantes'!$BR6,'Cesantes Todas las regiones_inp'!$A:$A,'Promedios cesantes'!CC$2)</f>
        <v>11</v>
      </c>
      <c r="CD6" s="200">
        <f>COUNTIFS('Cesantes Todas las regiones_inp'!$B:$B,'Promedios cesantes'!$BR6,'Cesantes Todas las regiones_inp'!$A:$A,'Promedios cesantes'!CD$2)</f>
        <v>11</v>
      </c>
      <c r="CE6" s="200">
        <f>COUNTIFS('Cesantes Todas las regiones_inp'!$B:$B,'Promedios cesantes'!$BR6,'Cesantes Todas las regiones_inp'!$A:$A,'Promedios cesantes'!CE$2)</f>
        <v>11</v>
      </c>
      <c r="CF6" s="200">
        <f>COUNTIFS('Cesantes Todas las regiones_inp'!$B:$B,'Promedios cesantes'!$BR6,'Cesantes Todas las regiones_inp'!$A:$A,'Promedios cesantes'!CF$2)</f>
        <v>11</v>
      </c>
      <c r="CG6" s="200">
        <f>COUNTIFS('Cesantes Todas las regiones_inp'!$B:$B,'Promedios cesantes'!$BR6,'Cesantes Todas las regiones_inp'!$A:$A,'Promedios cesantes'!CG$2)</f>
        <v>11</v>
      </c>
    </row>
    <row r="7" spans="1:85">
      <c r="C7" s="205"/>
      <c r="D7" s="203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2"/>
      <c r="T7" s="198"/>
      <c r="BQ7" s="197"/>
      <c r="BR7" s="200">
        <v>2017</v>
      </c>
      <c r="BS7" s="200">
        <f>COUNTIFS('Cesantes Todas las regiones_inp'!$B:$B,'Promedios cesantes'!$BR7,'Cesantes Todas las regiones_inp'!$A:$A,'Promedios cesantes'!BS$2)</f>
        <v>2</v>
      </c>
      <c r="BT7" s="200">
        <f>COUNTIFS('Cesantes Todas las regiones_inp'!$B:$B,'Promedios cesantes'!$BR7,'Cesantes Todas las regiones_inp'!$A:$A,'Promedios cesantes'!BT$2)</f>
        <v>2</v>
      </c>
      <c r="BU7" s="200">
        <f>COUNTIFS('Cesantes Todas las regiones_inp'!$B:$B,'Promedios cesantes'!$BR7,'Cesantes Todas las regiones_inp'!$A:$A,'Promedios cesantes'!BU$2)</f>
        <v>2</v>
      </c>
      <c r="BV7" s="200">
        <f>COUNTIFS('Cesantes Todas las regiones_inp'!$B:$B,'Promedios cesantes'!$BR7,'Cesantes Todas las regiones_inp'!$A:$A,'Promedios cesantes'!BV$2)</f>
        <v>2</v>
      </c>
      <c r="BW7" s="200">
        <f>COUNTIFS('Cesantes Todas las regiones_inp'!$B:$B,'Promedios cesantes'!$BR7,'Cesantes Todas las regiones_inp'!$A:$A,'Promedios cesantes'!BW$2)</f>
        <v>2</v>
      </c>
      <c r="BX7" s="200">
        <f>COUNTIFS('Cesantes Todas las regiones_inp'!$B:$B,'Promedios cesantes'!$BR7,'Cesantes Todas las regiones_inp'!$A:$A,'Promedios cesantes'!BX$2)</f>
        <v>2</v>
      </c>
      <c r="BY7" s="200">
        <f>COUNTIFS('Cesantes Todas las regiones_inp'!$B:$B,'Promedios cesantes'!$BR7,'Cesantes Todas las regiones_inp'!$A:$A,'Promedios cesantes'!BY$2)</f>
        <v>2</v>
      </c>
      <c r="BZ7" s="200">
        <f>COUNTIFS('Cesantes Todas las regiones_inp'!$B:$B,'Promedios cesantes'!$BR7,'Cesantes Todas las regiones_inp'!$A:$A,'Promedios cesantes'!BZ$2)</f>
        <v>2</v>
      </c>
      <c r="CA7" s="200">
        <f>COUNTIFS('Cesantes Todas las regiones_inp'!$B:$B,'Promedios cesantes'!$BR7,'Cesantes Todas las regiones_inp'!$A:$A,'Promedios cesantes'!CA$2)</f>
        <v>2</v>
      </c>
      <c r="CB7" s="200">
        <f>COUNTIFS('Cesantes Todas las regiones_inp'!$B:$B,'Promedios cesantes'!$BR7,'Cesantes Todas las regiones_inp'!$A:$A,'Promedios cesantes'!CB$2)</f>
        <v>2</v>
      </c>
      <c r="CC7" s="200">
        <f>COUNTIFS('Cesantes Todas las regiones_inp'!$B:$B,'Promedios cesantes'!$BR7,'Cesantes Todas las regiones_inp'!$A:$A,'Promedios cesantes'!CC$2)</f>
        <v>2</v>
      </c>
      <c r="CD7" s="200">
        <f>COUNTIFS('Cesantes Todas las regiones_inp'!$B:$B,'Promedios cesantes'!$BR7,'Cesantes Todas las regiones_inp'!$A:$A,'Promedios cesantes'!CD$2)</f>
        <v>2</v>
      </c>
      <c r="CE7" s="200">
        <f>COUNTIFS('Cesantes Todas las regiones_inp'!$B:$B,'Promedios cesantes'!$BR7,'Cesantes Todas las regiones_inp'!$A:$A,'Promedios cesantes'!CE$2)</f>
        <v>2</v>
      </c>
      <c r="CF7" s="200">
        <f>COUNTIFS('Cesantes Todas las regiones_inp'!$B:$B,'Promedios cesantes'!$BR7,'Cesantes Todas las regiones_inp'!$A:$A,'Promedios cesantes'!CF$2)</f>
        <v>2</v>
      </c>
      <c r="CG7" s="200">
        <f>COUNTIFS('Cesantes Todas las regiones_inp'!$B:$B,'Promedios cesantes'!$BR7,'Cesantes Todas las regiones_inp'!$A:$A,'Promedios cesantes'!CG$2)</f>
        <v>2</v>
      </c>
    </row>
    <row r="8" spans="1:85">
      <c r="C8" s="205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2"/>
      <c r="T8" s="198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204"/>
      <c r="AK8" s="203"/>
      <c r="AL8" s="203"/>
      <c r="AM8" s="203"/>
      <c r="AN8" s="203"/>
      <c r="AO8" s="203"/>
      <c r="AP8" s="203"/>
      <c r="AQ8" s="203"/>
      <c r="AR8" s="203"/>
      <c r="AS8" s="203"/>
      <c r="AT8" s="203"/>
      <c r="AU8" s="203"/>
      <c r="AV8" s="203"/>
      <c r="AW8" s="203"/>
      <c r="AX8" s="203"/>
      <c r="AY8" s="202"/>
      <c r="AZ8" s="198"/>
      <c r="BA8" s="197"/>
      <c r="BB8" s="197"/>
      <c r="BC8" s="197"/>
      <c r="BD8" s="197"/>
      <c r="BE8" s="197"/>
      <c r="BF8" s="197"/>
      <c r="BG8" s="197"/>
      <c r="BH8" s="197"/>
      <c r="BI8" s="197"/>
      <c r="BJ8" s="197"/>
      <c r="BK8" s="197"/>
      <c r="BL8" s="197"/>
      <c r="BM8" s="197"/>
      <c r="BN8" s="197"/>
      <c r="BO8" s="197"/>
      <c r="BP8" s="201"/>
      <c r="BQ8" s="197"/>
      <c r="BR8" s="200">
        <v>2018</v>
      </c>
      <c r="BS8" s="200">
        <f>COUNTIFS('Cesantes Todas las regiones_inp'!$B:$B,'Promedios cesantes'!$BR8,'Cesantes Todas las regiones_inp'!$A:$A,'Promedios cesantes'!BS$2)</f>
        <v>0</v>
      </c>
      <c r="BT8" s="200">
        <f>COUNTIFS('Cesantes Todas las regiones_inp'!$B:$B,'Promedios cesantes'!$BR8,'Cesantes Todas las regiones_inp'!$A:$A,'Promedios cesantes'!BT$2)</f>
        <v>0</v>
      </c>
      <c r="BU8" s="200">
        <f>COUNTIFS('Cesantes Todas las regiones_inp'!$B:$B,'Promedios cesantes'!$BR8,'Cesantes Todas las regiones_inp'!$A:$A,'Promedios cesantes'!BU$2)</f>
        <v>0</v>
      </c>
      <c r="BV8" s="200">
        <f>COUNTIFS('Cesantes Todas las regiones_inp'!$B:$B,'Promedios cesantes'!$BR8,'Cesantes Todas las regiones_inp'!$A:$A,'Promedios cesantes'!BV$2)</f>
        <v>0</v>
      </c>
      <c r="BW8" s="200">
        <f>COUNTIFS('Cesantes Todas las regiones_inp'!$B:$B,'Promedios cesantes'!$BR8,'Cesantes Todas las regiones_inp'!$A:$A,'Promedios cesantes'!BW$2)</f>
        <v>0</v>
      </c>
      <c r="BX8" s="200">
        <f>COUNTIFS('Cesantes Todas las regiones_inp'!$B:$B,'Promedios cesantes'!$BR8,'Cesantes Todas las regiones_inp'!$A:$A,'Promedios cesantes'!BX$2)</f>
        <v>0</v>
      </c>
      <c r="BY8" s="200">
        <f>COUNTIFS('Cesantes Todas las regiones_inp'!$B:$B,'Promedios cesantes'!$BR8,'Cesantes Todas las regiones_inp'!$A:$A,'Promedios cesantes'!BY$2)</f>
        <v>0</v>
      </c>
      <c r="BZ8" s="200">
        <f>COUNTIFS('Cesantes Todas las regiones_inp'!$B:$B,'Promedios cesantes'!$BR8,'Cesantes Todas las regiones_inp'!$A:$A,'Promedios cesantes'!BZ$2)</f>
        <v>0</v>
      </c>
      <c r="CA8" s="200">
        <f>COUNTIFS('Cesantes Todas las regiones_inp'!$B:$B,'Promedios cesantes'!$BR8,'Cesantes Todas las regiones_inp'!$A:$A,'Promedios cesantes'!CA$2)</f>
        <v>0</v>
      </c>
      <c r="CB8" s="200">
        <f>COUNTIFS('Cesantes Todas las regiones_inp'!$B:$B,'Promedios cesantes'!$BR8,'Cesantes Todas las regiones_inp'!$A:$A,'Promedios cesantes'!CB$2)</f>
        <v>0</v>
      </c>
      <c r="CC8" s="200">
        <f>COUNTIFS('Cesantes Todas las regiones_inp'!$B:$B,'Promedios cesantes'!$BR8,'Cesantes Todas las regiones_inp'!$A:$A,'Promedios cesantes'!CC$2)</f>
        <v>0</v>
      </c>
      <c r="CD8" s="200">
        <f>COUNTIFS('Cesantes Todas las regiones_inp'!$B:$B,'Promedios cesantes'!$BR8,'Cesantes Todas las regiones_inp'!$A:$A,'Promedios cesantes'!CD$2)</f>
        <v>0</v>
      </c>
      <c r="CE8" s="200">
        <f>COUNTIFS('Cesantes Todas las regiones_inp'!$B:$B,'Promedios cesantes'!$BR8,'Cesantes Todas las regiones_inp'!$A:$A,'Promedios cesantes'!CE$2)</f>
        <v>0</v>
      </c>
      <c r="CF8" s="200">
        <f>COUNTIFS('Cesantes Todas las regiones_inp'!$B:$B,'Promedios cesantes'!$BR8,'Cesantes Todas las regiones_inp'!$A:$A,'Promedios cesantes'!CF$2)</f>
        <v>0</v>
      </c>
      <c r="CG8" s="200">
        <f>COUNTIFS('Cesantes Todas las regiones_inp'!$B:$B,'Promedios cesantes'!$BR8,'Cesantes Todas las regiones_inp'!$A:$A,'Promedios cesantes'!CG$2)</f>
        <v>0</v>
      </c>
    </row>
    <row r="9" spans="1:85">
      <c r="C9" s="199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7"/>
      <c r="BF9" s="197"/>
      <c r="BG9" s="197"/>
      <c r="BH9" s="197"/>
      <c r="BI9" s="197"/>
      <c r="BJ9" s="197"/>
      <c r="BK9" s="197"/>
      <c r="BL9" s="197"/>
      <c r="BM9" s="197"/>
      <c r="BN9" s="197"/>
      <c r="BO9" s="197"/>
      <c r="BP9" s="197"/>
      <c r="BQ9" s="197"/>
      <c r="BR9" s="200">
        <v>2019</v>
      </c>
      <c r="BS9" s="200">
        <f>COUNTIFS('Cesantes Todas las regiones_inp'!$B:$B,'Promedios cesantes'!$BR9,'Cesantes Todas las regiones_inp'!$A:$A,'Promedios cesantes'!BS$2)</f>
        <v>0</v>
      </c>
      <c r="BT9" s="200">
        <f>COUNTIFS('Cesantes Todas las regiones_inp'!$B:$B,'Promedios cesantes'!$BR9,'Cesantes Todas las regiones_inp'!$A:$A,'Promedios cesantes'!BT$2)</f>
        <v>0</v>
      </c>
      <c r="BU9" s="200">
        <f>COUNTIFS('Cesantes Todas las regiones_inp'!$B:$B,'Promedios cesantes'!$BR9,'Cesantes Todas las regiones_inp'!$A:$A,'Promedios cesantes'!BU$2)</f>
        <v>0</v>
      </c>
      <c r="BV9" s="200">
        <f>COUNTIFS('Cesantes Todas las regiones_inp'!$B:$B,'Promedios cesantes'!$BR9,'Cesantes Todas las regiones_inp'!$A:$A,'Promedios cesantes'!BV$2)</f>
        <v>0</v>
      </c>
      <c r="BW9" s="200">
        <f>COUNTIFS('Cesantes Todas las regiones_inp'!$B:$B,'Promedios cesantes'!$BR9,'Cesantes Todas las regiones_inp'!$A:$A,'Promedios cesantes'!BW$2)</f>
        <v>0</v>
      </c>
      <c r="BX9" s="200">
        <f>COUNTIFS('Cesantes Todas las regiones_inp'!$B:$B,'Promedios cesantes'!$BR9,'Cesantes Todas las regiones_inp'!$A:$A,'Promedios cesantes'!BX$2)</f>
        <v>0</v>
      </c>
      <c r="BY9" s="200">
        <f>COUNTIFS('Cesantes Todas las regiones_inp'!$B:$B,'Promedios cesantes'!$BR9,'Cesantes Todas las regiones_inp'!$A:$A,'Promedios cesantes'!BY$2)</f>
        <v>0</v>
      </c>
      <c r="BZ9" s="200">
        <f>COUNTIFS('Cesantes Todas las regiones_inp'!$B:$B,'Promedios cesantes'!$BR9,'Cesantes Todas las regiones_inp'!$A:$A,'Promedios cesantes'!BZ$2)</f>
        <v>0</v>
      </c>
      <c r="CA9" s="200">
        <f>COUNTIFS('Cesantes Todas las regiones_inp'!$B:$B,'Promedios cesantes'!$BR9,'Cesantes Todas las regiones_inp'!$A:$A,'Promedios cesantes'!CA$2)</f>
        <v>0</v>
      </c>
      <c r="CB9" s="200">
        <f>COUNTIFS('Cesantes Todas las regiones_inp'!$B:$B,'Promedios cesantes'!$BR9,'Cesantes Todas las regiones_inp'!$A:$A,'Promedios cesantes'!CB$2)</f>
        <v>0</v>
      </c>
      <c r="CC9" s="200">
        <f>COUNTIFS('Cesantes Todas las regiones_inp'!$B:$B,'Promedios cesantes'!$BR9,'Cesantes Todas las regiones_inp'!$A:$A,'Promedios cesantes'!CC$2)</f>
        <v>0</v>
      </c>
      <c r="CD9" s="200">
        <f>COUNTIFS('Cesantes Todas las regiones_inp'!$B:$B,'Promedios cesantes'!$BR9,'Cesantes Todas las regiones_inp'!$A:$A,'Promedios cesantes'!CD$2)</f>
        <v>0</v>
      </c>
      <c r="CE9" s="200">
        <f>COUNTIFS('Cesantes Todas las regiones_inp'!$B:$B,'Promedios cesantes'!$BR9,'Cesantes Todas las regiones_inp'!$A:$A,'Promedios cesantes'!CE$2)</f>
        <v>0</v>
      </c>
      <c r="CF9" s="200">
        <f>COUNTIFS('Cesantes Todas las regiones_inp'!$B:$B,'Promedios cesantes'!$BR9,'Cesantes Todas las regiones_inp'!$A:$A,'Promedios cesantes'!CF$2)</f>
        <v>0</v>
      </c>
      <c r="CG9" s="200">
        <f>COUNTIFS('Cesantes Todas las regiones_inp'!$B:$B,'Promedios cesantes'!$BR9,'Cesantes Todas las regiones_inp'!$A:$A,'Promedios cesantes'!CG$2)</f>
        <v>0</v>
      </c>
    </row>
    <row r="10" spans="1:85">
      <c r="S10" s="196"/>
    </row>
    <row r="11" spans="1:85">
      <c r="S11" s="196"/>
    </row>
    <row r="12" spans="1:85">
      <c r="S12" s="196"/>
    </row>
    <row r="13" spans="1:85">
      <c r="S13" s="196"/>
    </row>
    <row r="14" spans="1:85">
      <c r="S14" s="196"/>
    </row>
    <row r="15" spans="1:85">
      <c r="S15" s="196"/>
    </row>
    <row r="16" spans="1:85">
      <c r="S16" s="196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42"/>
  <sheetViews>
    <sheetView zoomScale="70" zoomScaleNormal="70" workbookViewId="0">
      <pane ySplit="7" topLeftCell="A8" activePane="bottomLeft" state="frozen"/>
      <selection pane="bottomLeft" activeCell="E7" sqref="E7"/>
    </sheetView>
  </sheetViews>
  <sheetFormatPr baseColWidth="10" defaultRowHeight="12.75"/>
  <cols>
    <col min="1" max="1" width="12.85546875" style="165" customWidth="1"/>
    <col min="2" max="2" width="12.85546875" style="181" customWidth="1"/>
    <col min="3" max="3" width="12.85546875" style="182" customWidth="1"/>
    <col min="4" max="4" width="19.140625" style="165" customWidth="1"/>
    <col min="5" max="5" width="20.28515625" style="165" customWidth="1"/>
    <col min="6" max="6" width="11.42578125" style="165"/>
    <col min="7" max="7" width="18" style="165" customWidth="1"/>
    <col min="8" max="8" width="17.5703125" style="165" customWidth="1"/>
    <col min="9" max="9" width="18.85546875" style="165" customWidth="1"/>
    <col min="10" max="11" width="13.7109375" style="165" customWidth="1"/>
    <col min="12" max="12" width="37.5703125" style="165" customWidth="1"/>
    <col min="13" max="13" width="25.42578125" style="165" bestFit="1" customWidth="1"/>
    <col min="14" max="14" width="24.85546875" style="165" customWidth="1"/>
    <col min="15" max="15" width="17.5703125" style="165" customWidth="1"/>
    <col min="16" max="16" width="27.85546875" style="165" customWidth="1"/>
    <col min="17" max="17" width="28.28515625" style="165" customWidth="1"/>
    <col min="18" max="18" width="12.7109375" style="165" customWidth="1"/>
    <col min="19" max="19" width="11.42578125" style="165"/>
    <col min="20" max="20" width="28.85546875" style="165" customWidth="1"/>
    <col min="21" max="21" width="15.140625" style="165" customWidth="1"/>
    <col min="22" max="22" width="14.42578125" style="165" customWidth="1"/>
    <col min="23" max="24" width="11.42578125" style="165"/>
    <col min="25" max="25" width="17.28515625" style="165" customWidth="1"/>
    <col min="26" max="26" width="18.28515625" style="165" customWidth="1"/>
    <col min="27" max="16384" width="11.42578125" style="165"/>
  </cols>
  <sheetData>
    <row r="1" spans="1:26" ht="15">
      <c r="A1" s="161" t="s">
        <v>359</v>
      </c>
      <c r="B1" s="162" t="s">
        <v>360</v>
      </c>
      <c r="C1" s="163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230"/>
      <c r="Q1" s="230"/>
      <c r="R1" s="230"/>
      <c r="S1" s="230"/>
      <c r="T1" s="230"/>
      <c r="U1" s="230"/>
      <c r="V1" s="230"/>
    </row>
    <row r="2" spans="1:26">
      <c r="A2" s="373"/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</row>
    <row r="3" spans="1:26">
      <c r="A3" s="373"/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</row>
    <row r="4" spans="1:26">
      <c r="A4" s="373"/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  <c r="R4" s="373"/>
      <c r="S4" s="373"/>
      <c r="T4" s="373"/>
      <c r="U4" s="373"/>
      <c r="V4" s="373"/>
      <c r="W4" s="373"/>
      <c r="X4" s="373"/>
      <c r="Y4" s="373"/>
      <c r="Z4" s="373"/>
    </row>
    <row r="5" spans="1:26">
      <c r="A5" s="373"/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  <c r="O5" s="373"/>
      <c r="P5" s="230"/>
      <c r="Q5" s="230"/>
      <c r="R5" s="230"/>
      <c r="S5" s="230"/>
      <c r="T5" s="230"/>
      <c r="U5" s="230"/>
      <c r="V5" s="230"/>
    </row>
    <row r="6" spans="1:26">
      <c r="A6" s="166"/>
      <c r="B6" s="167"/>
      <c r="C6" s="163"/>
      <c r="D6" s="275"/>
      <c r="E6" s="164"/>
      <c r="F6" s="164"/>
      <c r="G6" s="164"/>
      <c r="H6" s="164"/>
      <c r="I6" s="164"/>
      <c r="J6" s="274"/>
      <c r="K6" s="273"/>
      <c r="L6" s="164"/>
      <c r="M6" s="164"/>
      <c r="N6" s="164"/>
      <c r="O6" s="164"/>
      <c r="P6" s="230"/>
      <c r="Q6" s="230"/>
      <c r="R6" s="230"/>
      <c r="S6" s="230"/>
      <c r="T6" s="230"/>
      <c r="U6" s="230"/>
      <c r="V6" s="230"/>
    </row>
    <row r="7" spans="1:26" ht="98.25" customHeight="1">
      <c r="A7" s="168" t="s">
        <v>361</v>
      </c>
      <c r="B7" s="169" t="s">
        <v>441</v>
      </c>
      <c r="C7" s="168" t="s">
        <v>362</v>
      </c>
      <c r="D7" s="170" t="s">
        <v>363</v>
      </c>
      <c r="E7" s="270" t="s">
        <v>434</v>
      </c>
      <c r="F7" s="270" t="s">
        <v>433</v>
      </c>
      <c r="G7" s="270" t="s">
        <v>432</v>
      </c>
      <c r="H7" s="270" t="s">
        <v>431</v>
      </c>
      <c r="I7" s="270" t="s">
        <v>430</v>
      </c>
      <c r="J7" s="272" t="s">
        <v>10</v>
      </c>
      <c r="K7" s="272" t="s">
        <v>440</v>
      </c>
      <c r="L7" s="270" t="s">
        <v>427</v>
      </c>
      <c r="M7" s="270" t="s">
        <v>426</v>
      </c>
      <c r="N7" s="271" t="s">
        <v>425</v>
      </c>
      <c r="O7" s="270" t="s">
        <v>424</v>
      </c>
      <c r="P7" s="270" t="s">
        <v>423</v>
      </c>
      <c r="Q7" s="270" t="s">
        <v>422</v>
      </c>
      <c r="R7" s="270" t="s">
        <v>421</v>
      </c>
      <c r="S7" s="270" t="s">
        <v>420</v>
      </c>
      <c r="T7" s="270" t="s">
        <v>419</v>
      </c>
      <c r="U7" s="270" t="s">
        <v>418</v>
      </c>
      <c r="V7" s="270" t="s">
        <v>417</v>
      </c>
      <c r="W7" s="270" t="s">
        <v>416</v>
      </c>
      <c r="X7" s="270" t="s">
        <v>415</v>
      </c>
      <c r="Y7" s="270" t="s">
        <v>414</v>
      </c>
      <c r="Z7" s="270" t="s">
        <v>413</v>
      </c>
    </row>
    <row r="8" spans="1:26">
      <c r="A8" s="172" t="s">
        <v>366</v>
      </c>
      <c r="B8" s="172">
        <v>2013</v>
      </c>
      <c r="C8" s="243" t="s">
        <v>26</v>
      </c>
      <c r="D8" s="174">
        <v>151.62698176242</v>
      </c>
      <c r="E8" s="241">
        <v>7.7390015372700001</v>
      </c>
      <c r="F8" s="241">
        <v>13.50577907437</v>
      </c>
      <c r="G8" s="241">
        <v>8.9818400292699998</v>
      </c>
      <c r="H8" s="241">
        <v>0.55464516007999998</v>
      </c>
      <c r="I8" s="241">
        <v>0.63354299928000002</v>
      </c>
      <c r="J8" s="269">
        <v>13.99550122258</v>
      </c>
      <c r="K8" s="268">
        <f t="shared" ref="K8:K71" si="0">J8/D8</f>
        <v>9.2302181708722217E-2</v>
      </c>
      <c r="L8" s="241">
        <v>31.52663689529</v>
      </c>
      <c r="M8" s="241">
        <v>15.23956917888</v>
      </c>
      <c r="N8" s="241">
        <v>8.3405615342899999</v>
      </c>
      <c r="O8" s="241">
        <v>1.97897739191</v>
      </c>
      <c r="P8" s="240">
        <v>2.9582277775999999</v>
      </c>
      <c r="Q8" s="240">
        <v>1.0265539340400001</v>
      </c>
      <c r="R8" s="240">
        <v>4.2811206712000001</v>
      </c>
      <c r="S8" s="240">
        <v>3.33110101753</v>
      </c>
      <c r="T8" s="240">
        <v>10.47871388457</v>
      </c>
      <c r="U8" s="240">
        <v>10.5675335018</v>
      </c>
      <c r="V8" s="240">
        <v>5.91182382627</v>
      </c>
      <c r="W8" s="240">
        <v>1.2417912011100001</v>
      </c>
      <c r="X8" s="240">
        <v>3.1111955076100002</v>
      </c>
      <c r="Y8" s="240">
        <v>6.2228654174700004</v>
      </c>
      <c r="Z8" s="239">
        <v>0</v>
      </c>
    </row>
    <row r="9" spans="1:26">
      <c r="A9" s="175" t="s">
        <v>366</v>
      </c>
      <c r="B9" s="175">
        <v>2014</v>
      </c>
      <c r="C9" s="176" t="s">
        <v>26</v>
      </c>
      <c r="D9" s="177">
        <v>156.16134129746999</v>
      </c>
      <c r="E9" s="216">
        <v>9.9694014048999993</v>
      </c>
      <c r="F9" s="216">
        <v>16.674842576580001</v>
      </c>
      <c r="G9" s="216">
        <v>13.138211953140001</v>
      </c>
      <c r="H9" s="216">
        <v>0.74389681374000005</v>
      </c>
      <c r="I9" s="216">
        <v>0.55113828469000004</v>
      </c>
      <c r="J9" s="249">
        <v>13.49206730897</v>
      </c>
      <c r="K9" s="248">
        <f t="shared" si="0"/>
        <v>8.6398254503136679E-2</v>
      </c>
      <c r="L9" s="216">
        <v>26.241483464190001</v>
      </c>
      <c r="M9" s="216">
        <v>12.908553672669999</v>
      </c>
      <c r="N9" s="216">
        <v>8.2883760097400003</v>
      </c>
      <c r="O9" s="216">
        <v>1.3096141407599999</v>
      </c>
      <c r="P9" s="238">
        <v>3.0675980170499999</v>
      </c>
      <c r="Q9" s="238">
        <v>2.2210259972799999</v>
      </c>
      <c r="R9" s="238">
        <v>2.0120843461</v>
      </c>
      <c r="S9" s="238">
        <v>2.3384762832499999</v>
      </c>
      <c r="T9" s="238">
        <v>12.133061237370001</v>
      </c>
      <c r="U9" s="238">
        <v>15.10105074378</v>
      </c>
      <c r="V9" s="238">
        <v>7.84020524559</v>
      </c>
      <c r="W9" s="238">
        <v>1.00684458671</v>
      </c>
      <c r="X9" s="238">
        <v>3.3444263540099999</v>
      </c>
      <c r="Y9" s="238">
        <v>3.7789828569499999</v>
      </c>
      <c r="Z9" s="237">
        <v>0</v>
      </c>
    </row>
    <row r="10" spans="1:26">
      <c r="A10" s="175" t="s">
        <v>366</v>
      </c>
      <c r="B10" s="175">
        <v>2015</v>
      </c>
      <c r="C10" s="176" t="s">
        <v>26</v>
      </c>
      <c r="D10" s="177">
        <v>160.93403208320001</v>
      </c>
      <c r="E10" s="216">
        <v>8.2049094178199997</v>
      </c>
      <c r="F10" s="216">
        <v>17.280125185319999</v>
      </c>
      <c r="G10" s="216">
        <v>10.555829260219999</v>
      </c>
      <c r="H10" s="216">
        <v>0.29639162947999997</v>
      </c>
      <c r="I10" s="216">
        <v>0.49421830968000002</v>
      </c>
      <c r="J10" s="247">
        <v>15.757965781099999</v>
      </c>
      <c r="K10" s="246">
        <f t="shared" si="0"/>
        <v>9.7915683694256878E-2</v>
      </c>
      <c r="L10" s="216">
        <v>30.95061759535</v>
      </c>
      <c r="M10" s="216">
        <v>13.607754074380001</v>
      </c>
      <c r="N10" s="216">
        <v>9.1672511656199998</v>
      </c>
      <c r="O10" s="216">
        <v>1.0931301523100001</v>
      </c>
      <c r="P10" s="238">
        <v>3.1226324801500001</v>
      </c>
      <c r="Q10" s="238">
        <v>1.3094798117799999</v>
      </c>
      <c r="R10" s="238">
        <v>3.3525065004200001</v>
      </c>
      <c r="S10" s="238">
        <v>3.5291602362400001</v>
      </c>
      <c r="T10" s="238">
        <v>11.989154732099999</v>
      </c>
      <c r="U10" s="238">
        <v>14.754618110599999</v>
      </c>
      <c r="V10" s="238">
        <v>6.5581852828700002</v>
      </c>
      <c r="W10" s="238">
        <v>0.90353000564999997</v>
      </c>
      <c r="X10" s="238">
        <v>4.3205933378900001</v>
      </c>
      <c r="Y10" s="238">
        <v>3.68597901422</v>
      </c>
      <c r="Z10" s="237">
        <v>0</v>
      </c>
    </row>
    <row r="11" spans="1:26">
      <c r="A11" s="175" t="s">
        <v>366</v>
      </c>
      <c r="B11" s="175">
        <v>2016</v>
      </c>
      <c r="C11" s="176" t="s">
        <v>26</v>
      </c>
      <c r="D11" s="177">
        <v>171.54815800147</v>
      </c>
      <c r="E11" s="216">
        <v>14.50264775015</v>
      </c>
      <c r="F11" s="216">
        <v>14.873850199670001</v>
      </c>
      <c r="G11" s="216">
        <v>7.2424802065999998</v>
      </c>
      <c r="H11" s="216">
        <v>0.67054329854000005</v>
      </c>
      <c r="I11" s="216">
        <v>0.49930157223999999</v>
      </c>
      <c r="J11" s="253">
        <v>15.552522863589999</v>
      </c>
      <c r="K11" s="252">
        <f t="shared" si="0"/>
        <v>9.0659806813295718E-2</v>
      </c>
      <c r="L11" s="216">
        <v>38.282361325899998</v>
      </c>
      <c r="M11" s="216">
        <v>15.52872118248</v>
      </c>
      <c r="N11" s="216">
        <v>8.6714456951700001</v>
      </c>
      <c r="O11" s="216">
        <v>1.4046475809000001</v>
      </c>
      <c r="P11" s="238">
        <v>2.0386310252199999</v>
      </c>
      <c r="Q11" s="238">
        <v>2.66358569395</v>
      </c>
      <c r="R11" s="238">
        <v>4.0498605353199997</v>
      </c>
      <c r="S11" s="238">
        <v>4.2561768963300004</v>
      </c>
      <c r="T11" s="238">
        <v>12.283079695390001</v>
      </c>
      <c r="U11" s="238">
        <v>12.85392937398</v>
      </c>
      <c r="V11" s="238">
        <v>7.0366960805399996</v>
      </c>
      <c r="W11" s="238">
        <v>1.42119372036</v>
      </c>
      <c r="X11" s="238">
        <v>4.8735749569799998</v>
      </c>
      <c r="Y11" s="238">
        <v>2.8429083481599999</v>
      </c>
      <c r="Z11" s="237">
        <v>0</v>
      </c>
    </row>
    <row r="12" spans="1:26">
      <c r="A12" s="175" t="s">
        <v>367</v>
      </c>
      <c r="B12" s="175">
        <v>2013</v>
      </c>
      <c r="C12" s="176" t="s">
        <v>26</v>
      </c>
      <c r="D12" s="177">
        <v>152.87878128923001</v>
      </c>
      <c r="E12" s="216">
        <v>10.33257988868</v>
      </c>
      <c r="F12" s="216">
        <v>13.70252638893</v>
      </c>
      <c r="G12" s="216">
        <v>12.225593136820001</v>
      </c>
      <c r="H12" s="216">
        <v>0.53993908861999995</v>
      </c>
      <c r="I12" s="216">
        <v>0.52497252670000005</v>
      </c>
      <c r="J12" s="216">
        <v>13.11602985341</v>
      </c>
      <c r="K12" s="217">
        <f t="shared" si="0"/>
        <v>8.5793657843176413E-2</v>
      </c>
      <c r="L12" s="216">
        <v>30.299391127450001</v>
      </c>
      <c r="M12" s="216">
        <v>11.71149573964</v>
      </c>
      <c r="N12" s="216">
        <v>7.7060003115800004</v>
      </c>
      <c r="O12" s="216">
        <v>0.50146331225999996</v>
      </c>
      <c r="P12" s="238">
        <v>1.5645996666599999</v>
      </c>
      <c r="Q12" s="238">
        <v>1.23822671877</v>
      </c>
      <c r="R12" s="238">
        <v>3.41380606886</v>
      </c>
      <c r="S12" s="238">
        <v>3.40718751526</v>
      </c>
      <c r="T12" s="238">
        <v>11.13306410239</v>
      </c>
      <c r="U12" s="238">
        <v>13.54782744311</v>
      </c>
      <c r="V12" s="238">
        <v>6.7552816976800001</v>
      </c>
      <c r="W12" s="238">
        <v>1.19670898891</v>
      </c>
      <c r="X12" s="238">
        <v>2.70023202438</v>
      </c>
      <c r="Y12" s="238">
        <v>7.2618556891199999</v>
      </c>
      <c r="Z12" s="237">
        <v>0</v>
      </c>
    </row>
    <row r="13" spans="1:26">
      <c r="A13" s="175" t="s">
        <v>367</v>
      </c>
      <c r="B13" s="175">
        <v>2014</v>
      </c>
      <c r="C13" s="176" t="s">
        <v>26</v>
      </c>
      <c r="D13" s="177">
        <v>155.94361268476001</v>
      </c>
      <c r="E13" s="216">
        <v>10.242756041670001</v>
      </c>
      <c r="F13" s="216">
        <v>19.47882572528</v>
      </c>
      <c r="G13" s="216">
        <v>10.16000670168</v>
      </c>
      <c r="H13" s="216">
        <v>0.64246151164999998</v>
      </c>
      <c r="I13" s="216">
        <v>0.78565247472999999</v>
      </c>
      <c r="J13" s="216">
        <v>12.60776275311</v>
      </c>
      <c r="K13" s="217">
        <f t="shared" si="0"/>
        <v>8.0848215172471288E-2</v>
      </c>
      <c r="L13" s="216">
        <v>27.416771399369999</v>
      </c>
      <c r="M13" s="216">
        <v>12.634881361490001</v>
      </c>
      <c r="N13" s="216">
        <v>8.5137527786400007</v>
      </c>
      <c r="O13" s="216">
        <v>1.6887407827900001</v>
      </c>
      <c r="P13" s="238">
        <v>2.5151243263800001</v>
      </c>
      <c r="Q13" s="238">
        <v>1.9313226239500001</v>
      </c>
      <c r="R13" s="238">
        <v>3.4232506391899999</v>
      </c>
      <c r="S13" s="238">
        <v>3.2309289936500001</v>
      </c>
      <c r="T13" s="238">
        <v>11.426155405479999</v>
      </c>
      <c r="U13" s="238">
        <v>12.912923554000001</v>
      </c>
      <c r="V13" s="238">
        <v>7.5481412636099998</v>
      </c>
      <c r="W13" s="238">
        <v>1.4647002042299999</v>
      </c>
      <c r="X13" s="238">
        <v>4.0884251782599996</v>
      </c>
      <c r="Y13" s="238">
        <v>3.2310289656000002</v>
      </c>
      <c r="Z13" s="237">
        <v>0</v>
      </c>
    </row>
    <row r="14" spans="1:26">
      <c r="A14" s="175" t="s">
        <v>367</v>
      </c>
      <c r="B14" s="175">
        <v>2015</v>
      </c>
      <c r="C14" s="176" t="s">
        <v>26</v>
      </c>
      <c r="D14" s="177">
        <v>164.98594716298999</v>
      </c>
      <c r="E14" s="216">
        <v>12.66434867924</v>
      </c>
      <c r="F14" s="216">
        <v>16.258575932359999</v>
      </c>
      <c r="G14" s="216">
        <v>11.469506162609999</v>
      </c>
      <c r="H14" s="216">
        <v>0.21404223828999999</v>
      </c>
      <c r="I14" s="216">
        <v>0.69956849599000004</v>
      </c>
      <c r="J14" s="216">
        <v>13.827324519059999</v>
      </c>
      <c r="K14" s="217">
        <f t="shared" si="0"/>
        <v>8.3809104695443878E-2</v>
      </c>
      <c r="L14" s="216">
        <v>30.163121761949999</v>
      </c>
      <c r="M14" s="216">
        <v>14.76534175436</v>
      </c>
      <c r="N14" s="216">
        <v>8.3585178644799996</v>
      </c>
      <c r="O14" s="216">
        <v>1.605028178</v>
      </c>
      <c r="P14" s="238">
        <v>2.0814249261</v>
      </c>
      <c r="Q14" s="238">
        <v>2.0796827217799998</v>
      </c>
      <c r="R14" s="238">
        <v>3.7896013716299999</v>
      </c>
      <c r="S14" s="238">
        <v>4.2749172656500001</v>
      </c>
      <c r="T14" s="238">
        <v>11.76346578171</v>
      </c>
      <c r="U14" s="238">
        <v>14.32003351819</v>
      </c>
      <c r="V14" s="238">
        <v>7.3124192219499999</v>
      </c>
      <c r="W14" s="238">
        <v>0.88493581689</v>
      </c>
      <c r="X14" s="238">
        <v>3.9665715634500001</v>
      </c>
      <c r="Y14" s="238">
        <v>4.4875193893000001</v>
      </c>
      <c r="Z14" s="237">
        <v>0</v>
      </c>
    </row>
    <row r="15" spans="1:26">
      <c r="A15" s="175" t="s">
        <v>367</v>
      </c>
      <c r="B15" s="175">
        <v>2016</v>
      </c>
      <c r="C15" s="176" t="s">
        <v>26</v>
      </c>
      <c r="D15" s="177">
        <v>167.46401664641999</v>
      </c>
      <c r="E15" s="216">
        <v>12.77941606139</v>
      </c>
      <c r="F15" s="216">
        <v>13.31694189361</v>
      </c>
      <c r="G15" s="216">
        <v>6.5865762283700002</v>
      </c>
      <c r="H15" s="216">
        <v>0.36414882201999998</v>
      </c>
      <c r="I15" s="216">
        <v>0.83185950587000002</v>
      </c>
      <c r="J15" s="216">
        <v>16.565847831740001</v>
      </c>
      <c r="K15" s="217">
        <f t="shared" si="0"/>
        <v>9.8921835051387685E-2</v>
      </c>
      <c r="L15" s="216">
        <v>35.694482788309998</v>
      </c>
      <c r="M15" s="216">
        <v>16.569318027670001</v>
      </c>
      <c r="N15" s="216">
        <v>8.1417986722800002</v>
      </c>
      <c r="O15" s="216">
        <v>1.4834076600999999</v>
      </c>
      <c r="P15" s="238">
        <v>2.5835688342399998</v>
      </c>
      <c r="Q15" s="238">
        <v>0.94039388155000003</v>
      </c>
      <c r="R15" s="238">
        <v>3.94521918983</v>
      </c>
      <c r="S15" s="238">
        <v>4.4623455453599998</v>
      </c>
      <c r="T15" s="238">
        <v>10.452256160799999</v>
      </c>
      <c r="U15" s="238">
        <v>14.950042916879999</v>
      </c>
      <c r="V15" s="238">
        <v>6.0225054491599996</v>
      </c>
      <c r="W15" s="238">
        <v>2.2222521744499999</v>
      </c>
      <c r="X15" s="238">
        <v>6.4778724657</v>
      </c>
      <c r="Y15" s="238">
        <v>3.0737625370899999</v>
      </c>
      <c r="Z15" s="237">
        <v>0</v>
      </c>
    </row>
    <row r="16" spans="1:26">
      <c r="A16" s="175" t="s">
        <v>377</v>
      </c>
      <c r="B16" s="175">
        <v>2014</v>
      </c>
      <c r="C16" s="176" t="s">
        <v>26</v>
      </c>
      <c r="D16" s="177">
        <v>155.68593278456001</v>
      </c>
      <c r="E16" s="216">
        <v>8.1532737744400006</v>
      </c>
      <c r="F16" s="216">
        <v>15.72537454477</v>
      </c>
      <c r="G16" s="216">
        <v>10.50743326187</v>
      </c>
      <c r="H16" s="216">
        <v>0.66091184611999998</v>
      </c>
      <c r="I16" s="216">
        <v>0.80318180868</v>
      </c>
      <c r="J16" s="216">
        <v>13.2732692952</v>
      </c>
      <c r="K16" s="217">
        <f t="shared" si="0"/>
        <v>8.5256702759187009E-2</v>
      </c>
      <c r="L16" s="216">
        <v>32.095500025820002</v>
      </c>
      <c r="M16" s="216">
        <v>11.10003039505</v>
      </c>
      <c r="N16" s="216">
        <v>9.4756167083899996</v>
      </c>
      <c r="O16" s="216">
        <v>1.32267185683</v>
      </c>
      <c r="P16" s="238">
        <v>2.3565173633400001</v>
      </c>
      <c r="Q16" s="238">
        <v>2.2149002422500002</v>
      </c>
      <c r="R16" s="238">
        <v>2.7903901441799999</v>
      </c>
      <c r="S16" s="238">
        <v>2.1550109010099998</v>
      </c>
      <c r="T16" s="238">
        <v>12.50951813514</v>
      </c>
      <c r="U16" s="238">
        <v>13.089748384090001</v>
      </c>
      <c r="V16" s="238">
        <v>8.1035672161499992</v>
      </c>
      <c r="W16" s="238">
        <v>1.3310626357499999</v>
      </c>
      <c r="X16" s="238">
        <v>2.6856772819199999</v>
      </c>
      <c r="Y16" s="238">
        <v>5.33227696356</v>
      </c>
      <c r="Z16" s="237">
        <v>0</v>
      </c>
    </row>
    <row r="17" spans="1:26">
      <c r="A17" s="175" t="s">
        <v>377</v>
      </c>
      <c r="B17" s="175">
        <v>2015</v>
      </c>
      <c r="C17" s="176" t="s">
        <v>26</v>
      </c>
      <c r="D17" s="177">
        <v>154.68714471113</v>
      </c>
      <c r="E17" s="216">
        <v>7.7683523641500001</v>
      </c>
      <c r="F17" s="216">
        <v>16.487491159339999</v>
      </c>
      <c r="G17" s="216">
        <v>10.760720858759999</v>
      </c>
      <c r="H17" s="216">
        <v>0.29024758612000001</v>
      </c>
      <c r="I17" s="216">
        <v>0.65969120022000005</v>
      </c>
      <c r="J17" s="216">
        <v>14.86954781977</v>
      </c>
      <c r="K17" s="217">
        <f t="shared" si="0"/>
        <v>9.6126590529148931E-2</v>
      </c>
      <c r="L17" s="216">
        <v>29.134982949499999</v>
      </c>
      <c r="M17" s="216">
        <v>12.245602137620001</v>
      </c>
      <c r="N17" s="216">
        <v>8.7923385598599992</v>
      </c>
      <c r="O17" s="216">
        <v>2.2075520815799998</v>
      </c>
      <c r="P17" s="238">
        <v>2.5307430071899999</v>
      </c>
      <c r="Q17" s="238">
        <v>1.6717112947499999</v>
      </c>
      <c r="R17" s="238">
        <v>4.1638109540199997</v>
      </c>
      <c r="S17" s="238">
        <v>3.17749595633</v>
      </c>
      <c r="T17" s="238">
        <v>12.22656959659</v>
      </c>
      <c r="U17" s="238">
        <v>14.38142374299</v>
      </c>
      <c r="V17" s="238">
        <v>7.5172360856799996</v>
      </c>
      <c r="W17" s="238">
        <v>0.79891566158000005</v>
      </c>
      <c r="X17" s="238">
        <v>2.68488675043</v>
      </c>
      <c r="Y17" s="238">
        <v>2.3178249446499999</v>
      </c>
      <c r="Z17" s="237">
        <v>0</v>
      </c>
    </row>
    <row r="18" spans="1:26">
      <c r="A18" s="175" t="s">
        <v>377</v>
      </c>
      <c r="B18" s="175">
        <v>2016</v>
      </c>
      <c r="C18" s="176" t="s">
        <v>26</v>
      </c>
      <c r="D18" s="177">
        <v>159.87919059890999</v>
      </c>
      <c r="E18" s="216">
        <v>13.093219325950001</v>
      </c>
      <c r="F18" s="216">
        <v>13.817588511989999</v>
      </c>
      <c r="G18" s="216">
        <v>7.2406444403399997</v>
      </c>
      <c r="H18" s="216">
        <v>0.36234661837999999</v>
      </c>
      <c r="I18" s="216">
        <v>0.32212403084000002</v>
      </c>
      <c r="J18" s="216">
        <v>14.540089298470001</v>
      </c>
      <c r="K18" s="217">
        <f t="shared" si="0"/>
        <v>9.0944226349924565E-2</v>
      </c>
      <c r="L18" s="216">
        <v>32.378915720450003</v>
      </c>
      <c r="M18" s="216">
        <v>13.80757464253</v>
      </c>
      <c r="N18" s="216">
        <v>8.8508779888000007</v>
      </c>
      <c r="O18" s="216">
        <v>1.14377933431</v>
      </c>
      <c r="P18" s="238">
        <v>1.85457214643</v>
      </c>
      <c r="Q18" s="238">
        <v>1.8005269390400001</v>
      </c>
      <c r="R18" s="238">
        <v>3.95213610395</v>
      </c>
      <c r="S18" s="238">
        <v>5.2539172870400002</v>
      </c>
      <c r="T18" s="238">
        <v>9.6684055081799993</v>
      </c>
      <c r="U18" s="238">
        <v>13.905603979069999</v>
      </c>
      <c r="V18" s="238">
        <v>6.09538378387</v>
      </c>
      <c r="W18" s="238">
        <v>1.9886584671</v>
      </c>
      <c r="X18" s="238">
        <v>5.5605193477499997</v>
      </c>
      <c r="Y18" s="238">
        <v>4.2423071244199999</v>
      </c>
      <c r="Z18" s="237">
        <v>0</v>
      </c>
    </row>
    <row r="19" spans="1:26">
      <c r="A19" s="175" t="s">
        <v>377</v>
      </c>
      <c r="B19" s="175">
        <v>2017</v>
      </c>
      <c r="C19" s="176" t="s">
        <v>26</v>
      </c>
      <c r="D19" s="177">
        <v>165.41743459099001</v>
      </c>
      <c r="E19" s="216">
        <v>11.17918212637</v>
      </c>
      <c r="F19" s="216">
        <v>16.63534346961</v>
      </c>
      <c r="G19" s="216">
        <v>7.1828282200300002</v>
      </c>
      <c r="H19" s="216">
        <v>0.33386998223999997</v>
      </c>
      <c r="I19" s="216">
        <v>1.1527040396899999</v>
      </c>
      <c r="J19" s="216">
        <v>13.92576052844</v>
      </c>
      <c r="K19" s="217">
        <f t="shared" si="0"/>
        <v>8.4185567034531381E-2</v>
      </c>
      <c r="L19" s="216">
        <v>37.698439463569997</v>
      </c>
      <c r="M19" s="216">
        <v>12.63736533482</v>
      </c>
      <c r="N19" s="216">
        <v>7.8532204548599998</v>
      </c>
      <c r="O19" s="216">
        <v>1.8710865345100001</v>
      </c>
      <c r="P19" s="238">
        <v>2.6416062333300001</v>
      </c>
      <c r="Q19" s="238">
        <v>0.85742926161999999</v>
      </c>
      <c r="R19" s="238">
        <v>2.98857989575</v>
      </c>
      <c r="S19" s="238">
        <v>2.5438252047100001</v>
      </c>
      <c r="T19" s="238">
        <v>13.432941884490001</v>
      </c>
      <c r="U19" s="238">
        <v>14.80537967233</v>
      </c>
      <c r="V19" s="238">
        <v>7.1619012602399996</v>
      </c>
      <c r="W19" s="238">
        <v>2.1452438686200002</v>
      </c>
      <c r="X19" s="238">
        <v>5.5986948118599997</v>
      </c>
      <c r="Y19" s="238">
        <v>2.7720323438999999</v>
      </c>
      <c r="Z19" s="237">
        <v>0</v>
      </c>
    </row>
    <row r="20" spans="1:26">
      <c r="A20" s="175" t="s">
        <v>368</v>
      </c>
      <c r="B20" s="175">
        <v>2013</v>
      </c>
      <c r="C20" s="176" t="s">
        <v>26</v>
      </c>
      <c r="D20" s="177">
        <v>144.07984798291</v>
      </c>
      <c r="E20" s="216">
        <v>7.9048919344500002</v>
      </c>
      <c r="F20" s="216">
        <v>12.815235010509999</v>
      </c>
      <c r="G20" s="216">
        <v>10.04142475131</v>
      </c>
      <c r="H20" s="216">
        <v>0.3067678848</v>
      </c>
      <c r="I20" s="216">
        <v>0.28211474450000001</v>
      </c>
      <c r="J20" s="216">
        <v>13.183763002479999</v>
      </c>
      <c r="K20" s="217">
        <f t="shared" si="0"/>
        <v>9.1503171241850478E-2</v>
      </c>
      <c r="L20" s="216">
        <v>32.201981001829999</v>
      </c>
      <c r="M20" s="216">
        <v>11.4035626379</v>
      </c>
      <c r="N20" s="216">
        <v>7.9465124984199997</v>
      </c>
      <c r="O20" s="216">
        <v>1.4301120214900001</v>
      </c>
      <c r="P20" s="238">
        <v>3.1663094832000001</v>
      </c>
      <c r="Q20" s="238">
        <v>1.25828525958</v>
      </c>
      <c r="R20" s="238">
        <v>3.4141895099099999</v>
      </c>
      <c r="S20" s="238">
        <v>2.2769385065300001</v>
      </c>
      <c r="T20" s="238">
        <v>11.41513519013</v>
      </c>
      <c r="U20" s="238">
        <v>10.428587617770001</v>
      </c>
      <c r="V20" s="238">
        <v>6.1699693174599997</v>
      </c>
      <c r="W20" s="238">
        <v>1.5143750026</v>
      </c>
      <c r="X20" s="238">
        <v>2.7373529742399998</v>
      </c>
      <c r="Y20" s="238">
        <v>4.1823396337999998</v>
      </c>
      <c r="Z20" s="237">
        <v>0</v>
      </c>
    </row>
    <row r="21" spans="1:26">
      <c r="A21" s="175" t="s">
        <v>368</v>
      </c>
      <c r="B21" s="175">
        <v>2014</v>
      </c>
      <c r="C21" s="176" t="s">
        <v>26</v>
      </c>
      <c r="D21" s="177">
        <v>155.44776533613</v>
      </c>
      <c r="E21" s="216">
        <v>9.30031054122</v>
      </c>
      <c r="F21" s="216">
        <v>15.69395608392</v>
      </c>
      <c r="G21" s="216">
        <v>9.9033127309599998</v>
      </c>
      <c r="H21" s="216">
        <v>0.82626223181000003</v>
      </c>
      <c r="I21" s="216">
        <v>0.65212530680000003</v>
      </c>
      <c r="J21" s="216">
        <v>13.07206605567</v>
      </c>
      <c r="K21" s="217">
        <f t="shared" si="0"/>
        <v>8.4092981506706285E-2</v>
      </c>
      <c r="L21" s="216">
        <v>32.848716488210002</v>
      </c>
      <c r="M21" s="216">
        <v>11.16273372036</v>
      </c>
      <c r="N21" s="216">
        <v>9.4107482946900003</v>
      </c>
      <c r="O21" s="216">
        <v>1.7322800087200001</v>
      </c>
      <c r="P21" s="238">
        <v>2.0590762210600002</v>
      </c>
      <c r="Q21" s="238">
        <v>2.0700226559699999</v>
      </c>
      <c r="R21" s="238">
        <v>2.4004454057800002</v>
      </c>
      <c r="S21" s="238">
        <v>2.7009241205299999</v>
      </c>
      <c r="T21" s="238">
        <v>11.700150881540001</v>
      </c>
      <c r="U21" s="238">
        <v>13.146088349919999</v>
      </c>
      <c r="V21" s="238">
        <v>7.6908712968000001</v>
      </c>
      <c r="W21" s="238">
        <v>1.2071109443600001</v>
      </c>
      <c r="X21" s="238">
        <v>2.9883789332999999</v>
      </c>
      <c r="Y21" s="238">
        <v>4.8821850645099998</v>
      </c>
      <c r="Z21" s="237">
        <v>0</v>
      </c>
    </row>
    <row r="22" spans="1:26">
      <c r="A22" s="178" t="s">
        <v>368</v>
      </c>
      <c r="B22" s="178">
        <v>2015</v>
      </c>
      <c r="C22" s="179" t="s">
        <v>26</v>
      </c>
      <c r="D22" s="180">
        <v>156.38897693452</v>
      </c>
      <c r="E22" s="235">
        <v>7.8855835997300003</v>
      </c>
      <c r="F22" s="235">
        <v>16.397912531420001</v>
      </c>
      <c r="G22" s="235">
        <v>10.42338452199</v>
      </c>
      <c r="H22" s="235">
        <v>0.35642066815000001</v>
      </c>
      <c r="I22" s="235">
        <v>0.54024691024000004</v>
      </c>
      <c r="J22" s="235">
        <v>14.36940986027</v>
      </c>
      <c r="K22" s="236">
        <f t="shared" si="0"/>
        <v>9.1882497999117074E-2</v>
      </c>
      <c r="L22" s="235">
        <v>29.50050887498</v>
      </c>
      <c r="M22" s="235">
        <v>12.58101617787</v>
      </c>
      <c r="N22" s="235">
        <v>9.1952114352399992</v>
      </c>
      <c r="O22" s="235">
        <v>2.4739245861799999</v>
      </c>
      <c r="P22" s="234">
        <v>2.9087435956899999</v>
      </c>
      <c r="Q22" s="234">
        <v>1.45209482984</v>
      </c>
      <c r="R22" s="234">
        <v>3.7738202562800001</v>
      </c>
      <c r="S22" s="234">
        <v>4.2601203572299999</v>
      </c>
      <c r="T22" s="234">
        <v>12.472172009599999</v>
      </c>
      <c r="U22" s="234">
        <v>14.27856261685</v>
      </c>
      <c r="V22" s="234">
        <v>7.8552333555900002</v>
      </c>
      <c r="W22" s="234">
        <v>0.78560991616999998</v>
      </c>
      <c r="X22" s="234">
        <v>2.7280372017999999</v>
      </c>
      <c r="Y22" s="234">
        <v>2.1509636294000001</v>
      </c>
      <c r="Z22" s="233">
        <v>0</v>
      </c>
    </row>
    <row r="23" spans="1:26">
      <c r="A23" s="172" t="s">
        <v>368</v>
      </c>
      <c r="B23" s="172">
        <v>2016</v>
      </c>
      <c r="C23" s="243" t="s">
        <v>26</v>
      </c>
      <c r="D23" s="174">
        <v>164.61709265885</v>
      </c>
      <c r="E23" s="241">
        <v>13.40057383569</v>
      </c>
      <c r="F23" s="241">
        <v>14.28324901475</v>
      </c>
      <c r="G23" s="241">
        <v>7.6676581290900003</v>
      </c>
      <c r="H23" s="241">
        <v>0.25141095215999998</v>
      </c>
      <c r="I23" s="241">
        <v>0.48894895081</v>
      </c>
      <c r="J23" s="241">
        <v>15.86351624475</v>
      </c>
      <c r="K23" s="242">
        <f t="shared" si="0"/>
        <v>9.6366154865979284E-2</v>
      </c>
      <c r="L23" s="241">
        <v>34.75859166827</v>
      </c>
      <c r="M23" s="241">
        <v>14.19793538189</v>
      </c>
      <c r="N23" s="241">
        <v>9.4838760998199998</v>
      </c>
      <c r="O23" s="241">
        <v>0.92751585741999998</v>
      </c>
      <c r="P23" s="240">
        <v>1.93592899983</v>
      </c>
      <c r="Q23" s="240">
        <v>1.73254076471</v>
      </c>
      <c r="R23" s="240">
        <v>3.9068795240399998</v>
      </c>
      <c r="S23" s="240">
        <v>3.7040695405699999</v>
      </c>
      <c r="T23" s="240">
        <v>9.6985424071100006</v>
      </c>
      <c r="U23" s="240">
        <v>15.164585326419999</v>
      </c>
      <c r="V23" s="240">
        <v>6.2980370756499999</v>
      </c>
      <c r="W23" s="240">
        <v>1.13024202207</v>
      </c>
      <c r="X23" s="240">
        <v>5.3039906173400002</v>
      </c>
      <c r="Y23" s="240">
        <v>4.4190002464599996</v>
      </c>
      <c r="Z23" s="239">
        <v>0</v>
      </c>
    </row>
    <row r="24" spans="1:26">
      <c r="A24" s="175" t="s">
        <v>368</v>
      </c>
      <c r="B24" s="175">
        <v>2017</v>
      </c>
      <c r="C24" s="176" t="s">
        <v>26</v>
      </c>
      <c r="D24" s="177">
        <v>169.37563821219001</v>
      </c>
      <c r="E24" s="216">
        <v>11.764189776249999</v>
      </c>
      <c r="F24" s="216">
        <v>16.7310636305</v>
      </c>
      <c r="G24" s="216">
        <v>7.05509422059</v>
      </c>
      <c r="H24" s="216">
        <v>0.46033891246000003</v>
      </c>
      <c r="I24" s="216">
        <v>1.0385689738399999</v>
      </c>
      <c r="J24" s="216">
        <v>14.268912852730001</v>
      </c>
      <c r="K24" s="217">
        <f t="shared" si="0"/>
        <v>8.4244186491886308E-2</v>
      </c>
      <c r="L24" s="216">
        <v>38.275511890609998</v>
      </c>
      <c r="M24" s="216">
        <v>13.70064484605</v>
      </c>
      <c r="N24" s="216">
        <v>8.1990124602800005</v>
      </c>
      <c r="O24" s="216">
        <v>2.0953476342999999</v>
      </c>
      <c r="P24" s="238">
        <v>2.9037649976800002</v>
      </c>
      <c r="Q24" s="238">
        <v>0.92601781153999996</v>
      </c>
      <c r="R24" s="238">
        <v>3.2064973533400001</v>
      </c>
      <c r="S24" s="238">
        <v>2.0188950708000002</v>
      </c>
      <c r="T24" s="238">
        <v>13.48793882813</v>
      </c>
      <c r="U24" s="238">
        <v>15.188260006129999</v>
      </c>
      <c r="V24" s="238">
        <v>6.5668664438900004</v>
      </c>
      <c r="W24" s="238">
        <v>2.62185243932</v>
      </c>
      <c r="X24" s="238">
        <v>6.2890294617100002</v>
      </c>
      <c r="Y24" s="238">
        <v>2.5778306020400001</v>
      </c>
      <c r="Z24" s="237">
        <v>0</v>
      </c>
    </row>
    <row r="25" spans="1:26">
      <c r="A25" s="175" t="s">
        <v>369</v>
      </c>
      <c r="B25" s="175">
        <v>2013</v>
      </c>
      <c r="C25" s="176" t="s">
        <v>26</v>
      </c>
      <c r="D25" s="177">
        <v>145.95161842537999</v>
      </c>
      <c r="E25" s="216">
        <v>8.1888950079700003</v>
      </c>
      <c r="F25" s="216">
        <v>13.054877053369999</v>
      </c>
      <c r="G25" s="216">
        <v>9.8187137485400005</v>
      </c>
      <c r="H25" s="216">
        <v>0.44712781592</v>
      </c>
      <c r="I25" s="216">
        <v>0.61172622200000004</v>
      </c>
      <c r="J25" s="216">
        <v>12.68788121155</v>
      </c>
      <c r="K25" s="217">
        <f t="shared" si="0"/>
        <v>8.6932103586346149E-2</v>
      </c>
      <c r="L25" s="216">
        <v>32.1633368472</v>
      </c>
      <c r="M25" s="216">
        <v>13.45056072044</v>
      </c>
      <c r="N25" s="216">
        <v>8.7824786864199993</v>
      </c>
      <c r="O25" s="216">
        <v>1.51050604717</v>
      </c>
      <c r="P25" s="238">
        <v>3.1985791675300002</v>
      </c>
      <c r="Q25" s="238">
        <v>0.59269265634000001</v>
      </c>
      <c r="R25" s="238">
        <v>3.5796009885200002</v>
      </c>
      <c r="S25" s="238">
        <v>2.9336192723600001</v>
      </c>
      <c r="T25" s="238">
        <v>10.322673596850001</v>
      </c>
      <c r="U25" s="238">
        <v>11.616302253840001</v>
      </c>
      <c r="V25" s="238">
        <v>5.4342719875999999</v>
      </c>
      <c r="W25" s="238">
        <v>1.02351417919</v>
      </c>
      <c r="X25" s="238">
        <v>2.40619249461</v>
      </c>
      <c r="Y25" s="238">
        <v>4.1280684679600004</v>
      </c>
      <c r="Z25" s="237">
        <v>0</v>
      </c>
    </row>
    <row r="26" spans="1:26">
      <c r="A26" s="175" t="s">
        <v>369</v>
      </c>
      <c r="B26" s="175">
        <v>2014</v>
      </c>
      <c r="C26" s="176" t="s">
        <v>26</v>
      </c>
      <c r="D26" s="177">
        <v>158.48706300086999</v>
      </c>
      <c r="E26" s="216">
        <v>10.26953047298</v>
      </c>
      <c r="F26" s="216">
        <v>15.93434843278</v>
      </c>
      <c r="G26" s="216">
        <v>10.905244463740001</v>
      </c>
      <c r="H26" s="216">
        <v>0.84653653922000005</v>
      </c>
      <c r="I26" s="216">
        <v>0.75369602673000002</v>
      </c>
      <c r="J26" s="216">
        <v>13.500279356029999</v>
      </c>
      <c r="K26" s="217">
        <f t="shared" si="0"/>
        <v>8.5182216771572644E-2</v>
      </c>
      <c r="L26" s="216">
        <v>30.406250145249999</v>
      </c>
      <c r="M26" s="216">
        <v>12.526791511700001</v>
      </c>
      <c r="N26" s="216">
        <v>8.9168493659599992</v>
      </c>
      <c r="O26" s="216">
        <v>1.5650825508599999</v>
      </c>
      <c r="P26" s="238">
        <v>2.3590813579900001</v>
      </c>
      <c r="Q26" s="238">
        <v>1.5308140526</v>
      </c>
      <c r="R26" s="238">
        <v>2.3145719247100001</v>
      </c>
      <c r="S26" s="238">
        <v>2.6961664676599999</v>
      </c>
      <c r="T26" s="238">
        <v>12.27887028558</v>
      </c>
      <c r="U26" s="238">
        <v>15.08204735985</v>
      </c>
      <c r="V26" s="238">
        <v>7.39027852128</v>
      </c>
      <c r="W26" s="238">
        <v>1.10159567015</v>
      </c>
      <c r="X26" s="238">
        <v>3.0568657407000002</v>
      </c>
      <c r="Y26" s="238">
        <v>5.0521627551000003</v>
      </c>
      <c r="Z26" s="237">
        <v>0</v>
      </c>
    </row>
    <row r="27" spans="1:26">
      <c r="A27" s="175" t="s">
        <v>369</v>
      </c>
      <c r="B27" s="175">
        <v>2015</v>
      </c>
      <c r="C27" s="176" t="s">
        <v>26</v>
      </c>
      <c r="D27" s="177">
        <v>157.59402374499001</v>
      </c>
      <c r="E27" s="216">
        <v>7.5118692566199998</v>
      </c>
      <c r="F27" s="216">
        <v>15.613628576749999</v>
      </c>
      <c r="G27" s="216">
        <v>10.541300881470001</v>
      </c>
      <c r="H27" s="216">
        <v>0.31692775970999998</v>
      </c>
      <c r="I27" s="216">
        <v>0.55464808065000004</v>
      </c>
      <c r="J27" s="216">
        <v>13.737274613549999</v>
      </c>
      <c r="K27" s="217">
        <f t="shared" si="0"/>
        <v>8.7168753529505039E-2</v>
      </c>
      <c r="L27" s="216">
        <v>27.6901327874</v>
      </c>
      <c r="M27" s="216">
        <v>13.97432214448</v>
      </c>
      <c r="N27" s="216">
        <v>10.560957183679999</v>
      </c>
      <c r="O27" s="216">
        <v>1.8663486226799999</v>
      </c>
      <c r="P27" s="238">
        <v>3.6677975701299999</v>
      </c>
      <c r="Q27" s="238">
        <v>1.3744996654399999</v>
      </c>
      <c r="R27" s="238">
        <v>3.5585963675399999</v>
      </c>
      <c r="S27" s="238">
        <v>4.1026979838899997</v>
      </c>
      <c r="T27" s="238">
        <v>14.593331204389999</v>
      </c>
      <c r="U27" s="238">
        <v>14.94418132709</v>
      </c>
      <c r="V27" s="238">
        <v>6.9464042140700002</v>
      </c>
      <c r="W27" s="238">
        <v>0.58116895311000005</v>
      </c>
      <c r="X27" s="238">
        <v>2.67838532244</v>
      </c>
      <c r="Y27" s="238">
        <v>2.7795512299</v>
      </c>
      <c r="Z27" s="237">
        <v>0</v>
      </c>
    </row>
    <row r="28" spans="1:26">
      <c r="A28" s="175" t="s">
        <v>369</v>
      </c>
      <c r="B28" s="175">
        <v>2016</v>
      </c>
      <c r="C28" s="176" t="s">
        <v>26</v>
      </c>
      <c r="D28" s="177">
        <v>170.83442786812</v>
      </c>
      <c r="E28" s="216">
        <v>14.33447898262</v>
      </c>
      <c r="F28" s="216">
        <v>14.66594315565</v>
      </c>
      <c r="G28" s="216">
        <v>8.0182741559800004</v>
      </c>
      <c r="H28" s="216">
        <v>0.28629398009000001</v>
      </c>
      <c r="I28" s="216">
        <v>0.37624087685000002</v>
      </c>
      <c r="J28" s="216">
        <v>15.60178984241</v>
      </c>
      <c r="K28" s="217">
        <f t="shared" si="0"/>
        <v>9.1326965162163917E-2</v>
      </c>
      <c r="L28" s="216">
        <v>37.766997084430002</v>
      </c>
      <c r="M28" s="216">
        <v>15.98693363692</v>
      </c>
      <c r="N28" s="216">
        <v>9.3805885352300002</v>
      </c>
      <c r="O28" s="216">
        <v>1.1652394184699999</v>
      </c>
      <c r="P28" s="238">
        <v>1.9506900167200001</v>
      </c>
      <c r="Q28" s="238">
        <v>2.27364828868</v>
      </c>
      <c r="R28" s="238">
        <v>4.2260765972899996</v>
      </c>
      <c r="S28" s="238">
        <v>3.0878996540600001</v>
      </c>
      <c r="T28" s="238">
        <v>11.76138261529</v>
      </c>
      <c r="U28" s="238">
        <v>13.513871181940001</v>
      </c>
      <c r="V28" s="238">
        <v>6.1640168443399999</v>
      </c>
      <c r="W28" s="238">
        <v>1.35311056039</v>
      </c>
      <c r="X28" s="238">
        <v>4.8803427295499997</v>
      </c>
      <c r="Y28" s="238">
        <v>4.0406097112100001</v>
      </c>
      <c r="Z28" s="237">
        <v>0</v>
      </c>
    </row>
    <row r="29" spans="1:26">
      <c r="A29" s="175" t="s">
        <v>370</v>
      </c>
      <c r="B29" s="175">
        <v>2013</v>
      </c>
      <c r="C29" s="176" t="s">
        <v>26</v>
      </c>
      <c r="D29" s="177">
        <v>151.19222549497999</v>
      </c>
      <c r="E29" s="216">
        <v>9.3080670740000002</v>
      </c>
      <c r="F29" s="216">
        <v>13.050100350319999</v>
      </c>
      <c r="G29" s="216">
        <v>10.90954722461</v>
      </c>
      <c r="H29" s="216">
        <v>0.48927851138</v>
      </c>
      <c r="I29" s="216">
        <v>0.27041704763000002</v>
      </c>
      <c r="J29" s="216">
        <v>11.78242653863</v>
      </c>
      <c r="K29" s="217">
        <f t="shared" si="0"/>
        <v>7.7930108509588744E-2</v>
      </c>
      <c r="L29" s="216">
        <v>32.833533034559998</v>
      </c>
      <c r="M29" s="216">
        <v>11.65136870091</v>
      </c>
      <c r="N29" s="216">
        <v>8.6811280136099995</v>
      </c>
      <c r="O29" s="216">
        <v>0.59057710908000005</v>
      </c>
      <c r="P29" s="238">
        <v>1.97779821224</v>
      </c>
      <c r="Q29" s="238">
        <v>1.03813556817</v>
      </c>
      <c r="R29" s="238">
        <v>3.4903538653999999</v>
      </c>
      <c r="S29" s="238">
        <v>2.7105096449200001</v>
      </c>
      <c r="T29" s="238">
        <v>12.42927983289</v>
      </c>
      <c r="U29" s="238">
        <v>12.4346241407</v>
      </c>
      <c r="V29" s="238">
        <v>5.7701474759</v>
      </c>
      <c r="W29" s="238">
        <v>0.91145546941</v>
      </c>
      <c r="X29" s="238">
        <v>2.9297330935899999</v>
      </c>
      <c r="Y29" s="238">
        <v>7.9337445870299996</v>
      </c>
      <c r="Z29" s="237">
        <v>0</v>
      </c>
    </row>
    <row r="30" spans="1:26">
      <c r="A30" s="175" t="s">
        <v>370</v>
      </c>
      <c r="B30" s="175">
        <v>2014</v>
      </c>
      <c r="C30" s="176" t="s">
        <v>26</v>
      </c>
      <c r="D30" s="177">
        <v>154.18561935856999</v>
      </c>
      <c r="E30" s="216">
        <v>11.118906883099999</v>
      </c>
      <c r="F30" s="216">
        <v>17.887878686570001</v>
      </c>
      <c r="G30" s="216">
        <v>9.9849624409099995</v>
      </c>
      <c r="H30" s="216">
        <v>0.86847879262000005</v>
      </c>
      <c r="I30" s="216">
        <v>0.56673571077999996</v>
      </c>
      <c r="J30" s="216">
        <v>13.24443587034</v>
      </c>
      <c r="K30" s="217">
        <f t="shared" si="0"/>
        <v>8.5899294145837884E-2</v>
      </c>
      <c r="L30" s="216">
        <v>27.368060127709999</v>
      </c>
      <c r="M30" s="216">
        <v>12.514167416779999</v>
      </c>
      <c r="N30" s="216">
        <v>8.4499765188399998</v>
      </c>
      <c r="O30" s="216">
        <v>1.6002211764100001</v>
      </c>
      <c r="P30" s="238">
        <v>2.4186388194299999</v>
      </c>
      <c r="Q30" s="238">
        <v>2.1624947419999998</v>
      </c>
      <c r="R30" s="238">
        <v>2.6594848890099998</v>
      </c>
      <c r="S30" s="238">
        <v>2.4277079657499998</v>
      </c>
      <c r="T30" s="238">
        <v>11.447993587259999</v>
      </c>
      <c r="U30" s="238">
        <v>13.592357570640001</v>
      </c>
      <c r="V30" s="238">
        <v>7.1926721055899998</v>
      </c>
      <c r="W30" s="238">
        <v>1.90044639598</v>
      </c>
      <c r="X30" s="238">
        <v>3.1974572425900001</v>
      </c>
      <c r="Y30" s="238">
        <v>3.5825424162599999</v>
      </c>
      <c r="Z30" s="237">
        <v>0</v>
      </c>
    </row>
    <row r="31" spans="1:26">
      <c r="A31" s="175" t="s">
        <v>370</v>
      </c>
      <c r="B31" s="175">
        <v>2015</v>
      </c>
      <c r="C31" s="176" t="s">
        <v>26</v>
      </c>
      <c r="D31" s="177">
        <v>164.17993462107</v>
      </c>
      <c r="E31" s="216">
        <v>7.7555409941800004</v>
      </c>
      <c r="F31" s="216">
        <v>19.093071358940001</v>
      </c>
      <c r="G31" s="216">
        <v>11.004220450209999</v>
      </c>
      <c r="H31" s="216">
        <v>0.13146460052</v>
      </c>
      <c r="I31" s="216">
        <v>0.69428255637000003</v>
      </c>
      <c r="J31" s="216">
        <v>13.567768878040001</v>
      </c>
      <c r="K31" s="217">
        <f t="shared" si="0"/>
        <v>8.2639628949509783E-2</v>
      </c>
      <c r="L31" s="216">
        <v>28.345013377370002</v>
      </c>
      <c r="M31" s="216">
        <v>15.13519014437</v>
      </c>
      <c r="N31" s="216">
        <v>9.5380164586700005</v>
      </c>
      <c r="O31" s="216">
        <v>1.6406927042399999</v>
      </c>
      <c r="P31" s="238">
        <v>2.0644495352400001</v>
      </c>
      <c r="Q31" s="238">
        <v>2.02075196445</v>
      </c>
      <c r="R31" s="238">
        <v>4.3479065209399996</v>
      </c>
      <c r="S31" s="238">
        <v>4.7143708116400003</v>
      </c>
      <c r="T31" s="238">
        <v>12.11064169478</v>
      </c>
      <c r="U31" s="238">
        <v>13.33965779199</v>
      </c>
      <c r="V31" s="238">
        <v>7.8539376271899997</v>
      </c>
      <c r="W31" s="238">
        <v>1.85398501119</v>
      </c>
      <c r="X31" s="238">
        <v>4.2000223323799997</v>
      </c>
      <c r="Y31" s="238">
        <v>4.7689498083600004</v>
      </c>
      <c r="Z31" s="237">
        <v>0</v>
      </c>
    </row>
    <row r="32" spans="1:26">
      <c r="A32" s="175" t="s">
        <v>370</v>
      </c>
      <c r="B32" s="175">
        <v>2016</v>
      </c>
      <c r="C32" s="176" t="s">
        <v>26</v>
      </c>
      <c r="D32" s="177">
        <v>165.52019762257001</v>
      </c>
      <c r="E32" s="216">
        <v>11.36260704459</v>
      </c>
      <c r="F32" s="216">
        <v>13.58404140755</v>
      </c>
      <c r="G32" s="216">
        <v>7.9082349020800002</v>
      </c>
      <c r="H32" s="216">
        <v>0.360311663</v>
      </c>
      <c r="I32" s="216">
        <v>0.84540049814999996</v>
      </c>
      <c r="J32" s="216">
        <v>15.862519411459999</v>
      </c>
      <c r="K32" s="217">
        <f t="shared" si="0"/>
        <v>9.5834343115217602E-2</v>
      </c>
      <c r="L32" s="216">
        <v>35.263399689410001</v>
      </c>
      <c r="M32" s="216">
        <v>15.002988658850001</v>
      </c>
      <c r="N32" s="216">
        <v>8.1696120076100005</v>
      </c>
      <c r="O32" s="216">
        <v>1.2728852827199999</v>
      </c>
      <c r="P32" s="238">
        <v>2.1353146549400002</v>
      </c>
      <c r="Q32" s="238">
        <v>1.7069814215500001</v>
      </c>
      <c r="R32" s="238">
        <v>4.38898055657</v>
      </c>
      <c r="S32" s="238">
        <v>3.9201275500600001</v>
      </c>
      <c r="T32" s="238">
        <v>12.182555106900001</v>
      </c>
      <c r="U32" s="238">
        <v>14.668050677489999</v>
      </c>
      <c r="V32" s="238">
        <v>5.8508884459499999</v>
      </c>
      <c r="W32" s="238">
        <v>1.65655430277</v>
      </c>
      <c r="X32" s="238">
        <v>6.8167005600300001</v>
      </c>
      <c r="Y32" s="238">
        <v>2.5620437808899998</v>
      </c>
      <c r="Z32" s="237">
        <v>0</v>
      </c>
    </row>
    <row r="33" spans="1:26">
      <c r="A33" s="175" t="s">
        <v>371</v>
      </c>
      <c r="B33" s="175">
        <v>2013</v>
      </c>
      <c r="C33" s="176" t="s">
        <v>26</v>
      </c>
      <c r="D33" s="177">
        <v>152.12328547662</v>
      </c>
      <c r="E33" s="216">
        <v>9.2973746374200008</v>
      </c>
      <c r="F33" s="216">
        <v>13.128339144290001</v>
      </c>
      <c r="G33" s="216">
        <v>11.21261570563</v>
      </c>
      <c r="H33" s="216">
        <v>0.57684682208000004</v>
      </c>
      <c r="I33" s="216">
        <v>9.2197692509999998E-2</v>
      </c>
      <c r="J33" s="216">
        <v>12.250944387220001</v>
      </c>
      <c r="K33" s="217">
        <f t="shared" si="0"/>
        <v>8.0532998934623082E-2</v>
      </c>
      <c r="L33" s="216">
        <v>32.170186283249997</v>
      </c>
      <c r="M33" s="216">
        <v>12.67961736268</v>
      </c>
      <c r="N33" s="216">
        <v>8.4708627513299994</v>
      </c>
      <c r="O33" s="216">
        <v>1.90352441595</v>
      </c>
      <c r="P33" s="238">
        <v>3.0146643110200002</v>
      </c>
      <c r="Q33" s="238">
        <v>1.25960334089</v>
      </c>
      <c r="R33" s="238">
        <v>3.4365523593699998</v>
      </c>
      <c r="S33" s="238">
        <v>2.5425582769499999</v>
      </c>
      <c r="T33" s="238">
        <v>12.23688950593</v>
      </c>
      <c r="U33" s="238">
        <v>10.681558595429999</v>
      </c>
      <c r="V33" s="238">
        <v>5.8651678911799996</v>
      </c>
      <c r="W33" s="238">
        <v>0.86752310374999997</v>
      </c>
      <c r="X33" s="238">
        <v>2.56333150674</v>
      </c>
      <c r="Y33" s="238">
        <v>7.8729273830000004</v>
      </c>
      <c r="Z33" s="237">
        <v>0</v>
      </c>
    </row>
    <row r="34" spans="1:26">
      <c r="A34" s="175" t="s">
        <v>371</v>
      </c>
      <c r="B34" s="175">
        <v>2014</v>
      </c>
      <c r="C34" s="176" t="s">
        <v>26</v>
      </c>
      <c r="D34" s="177">
        <v>154.71013180828999</v>
      </c>
      <c r="E34" s="216">
        <v>11.183824071869999</v>
      </c>
      <c r="F34" s="216">
        <v>17.431732021279998</v>
      </c>
      <c r="G34" s="216">
        <v>10.243674798220001</v>
      </c>
      <c r="H34" s="216">
        <v>0.88408663182000002</v>
      </c>
      <c r="I34" s="216">
        <v>0.67724008887999998</v>
      </c>
      <c r="J34" s="216">
        <v>13.459670302339999</v>
      </c>
      <c r="K34" s="217">
        <f t="shared" si="0"/>
        <v>8.699928146282386E-2</v>
      </c>
      <c r="L34" s="216">
        <v>26.99458293068</v>
      </c>
      <c r="M34" s="216">
        <v>13.528116036469999</v>
      </c>
      <c r="N34" s="216">
        <v>8.1682335952299994</v>
      </c>
      <c r="O34" s="216">
        <v>1.78005056214</v>
      </c>
      <c r="P34" s="238">
        <v>2.4094529745400002</v>
      </c>
      <c r="Q34" s="238">
        <v>2.1057824618000001</v>
      </c>
      <c r="R34" s="238">
        <v>2.6638821686799998</v>
      </c>
      <c r="S34" s="238">
        <v>2.5979858178600002</v>
      </c>
      <c r="T34" s="238">
        <v>11.37641719416</v>
      </c>
      <c r="U34" s="238">
        <v>14.341219076270001</v>
      </c>
      <c r="V34" s="238">
        <v>7.10576864088</v>
      </c>
      <c r="W34" s="238">
        <v>1.5027599017</v>
      </c>
      <c r="X34" s="238">
        <v>3.12704632244</v>
      </c>
      <c r="Y34" s="238">
        <v>3.1286062110300001</v>
      </c>
      <c r="Z34" s="237">
        <v>0</v>
      </c>
    </row>
    <row r="35" spans="1:26">
      <c r="A35" s="175" t="s">
        <v>371</v>
      </c>
      <c r="B35" s="175">
        <v>2015</v>
      </c>
      <c r="C35" s="176" t="s">
        <v>26</v>
      </c>
      <c r="D35" s="177">
        <v>164.18809994115</v>
      </c>
      <c r="E35" s="216">
        <v>8.2682985337700003</v>
      </c>
      <c r="F35" s="216">
        <v>18.60592720483</v>
      </c>
      <c r="G35" s="216">
        <v>11.654908163090001</v>
      </c>
      <c r="H35" s="216">
        <v>0.29838748915000002</v>
      </c>
      <c r="I35" s="216">
        <v>0.38348663898000002</v>
      </c>
      <c r="J35" s="216">
        <v>13.71432388331</v>
      </c>
      <c r="K35" s="217">
        <f t="shared" si="0"/>
        <v>8.3528123464645915E-2</v>
      </c>
      <c r="L35" s="216">
        <v>30.18518789446</v>
      </c>
      <c r="M35" s="216">
        <v>14.154437178789999</v>
      </c>
      <c r="N35" s="216">
        <v>8.9660010209600003</v>
      </c>
      <c r="O35" s="216">
        <v>1.52011933792</v>
      </c>
      <c r="P35" s="238">
        <v>2.4231351189899999</v>
      </c>
      <c r="Q35" s="238">
        <v>1.5879945425299999</v>
      </c>
      <c r="R35" s="238">
        <v>4.0759139752299998</v>
      </c>
      <c r="S35" s="238">
        <v>4.5478501622399996</v>
      </c>
      <c r="T35" s="238">
        <v>11.952873486050001</v>
      </c>
      <c r="U35" s="238">
        <v>13.327397156250001</v>
      </c>
      <c r="V35" s="238">
        <v>7.44211794936</v>
      </c>
      <c r="W35" s="238">
        <v>1.7956730053000001</v>
      </c>
      <c r="X35" s="238">
        <v>4.69543288822</v>
      </c>
      <c r="Y35" s="238">
        <v>4.5886343117199999</v>
      </c>
      <c r="Z35" s="237">
        <v>0</v>
      </c>
    </row>
    <row r="36" spans="1:26">
      <c r="A36" s="175" t="s">
        <v>371</v>
      </c>
      <c r="B36" s="175">
        <v>2016</v>
      </c>
      <c r="C36" s="176" t="s">
        <v>26</v>
      </c>
      <c r="D36" s="177">
        <v>167.73754604395</v>
      </c>
      <c r="E36" s="216">
        <v>11.57884943983</v>
      </c>
      <c r="F36" s="216">
        <v>12.95462206655</v>
      </c>
      <c r="G36" s="216">
        <v>7.7916055638500001</v>
      </c>
      <c r="H36" s="216">
        <v>0.72239428008999995</v>
      </c>
      <c r="I36" s="216">
        <v>0.73029657351999999</v>
      </c>
      <c r="J36" s="216">
        <v>15.627124461739999</v>
      </c>
      <c r="K36" s="217">
        <f t="shared" si="0"/>
        <v>9.316414142392089E-2</v>
      </c>
      <c r="L36" s="216">
        <v>35.683785379850001</v>
      </c>
      <c r="M36" s="216">
        <v>15.563965404759999</v>
      </c>
      <c r="N36" s="216">
        <v>7.9497292134000004</v>
      </c>
      <c r="O36" s="216">
        <v>1.50488620498</v>
      </c>
      <c r="P36" s="238">
        <v>2.7027443422799999</v>
      </c>
      <c r="Q36" s="238">
        <v>2.0353288097500002</v>
      </c>
      <c r="R36" s="238">
        <v>4.2469078358100001</v>
      </c>
      <c r="S36" s="238">
        <v>4.8775134195699996</v>
      </c>
      <c r="T36" s="238">
        <v>12.18582853291</v>
      </c>
      <c r="U36" s="238">
        <v>14.91718626113</v>
      </c>
      <c r="V36" s="238">
        <v>6.5117669453199998</v>
      </c>
      <c r="W36" s="238">
        <v>1.5131531204599999</v>
      </c>
      <c r="X36" s="238">
        <v>5.7130241816499998</v>
      </c>
      <c r="Y36" s="238">
        <v>2.9268340065</v>
      </c>
      <c r="Z36" s="237">
        <v>0</v>
      </c>
    </row>
    <row r="37" spans="1:26">
      <c r="A37" s="178" t="s">
        <v>372</v>
      </c>
      <c r="B37" s="178">
        <v>2013</v>
      </c>
      <c r="C37" s="179" t="s">
        <v>26</v>
      </c>
      <c r="D37" s="180">
        <v>149.00099142911</v>
      </c>
      <c r="E37" s="235">
        <v>7.7238010728399997</v>
      </c>
      <c r="F37" s="235">
        <v>13.07327622249</v>
      </c>
      <c r="G37" s="235">
        <v>9.0510832494399995</v>
      </c>
      <c r="H37" s="235">
        <v>0.45321546492999998</v>
      </c>
      <c r="I37" s="235">
        <v>0.76325191195999997</v>
      </c>
      <c r="J37" s="235">
        <v>13.52203305862</v>
      </c>
      <c r="K37" s="236">
        <f t="shared" si="0"/>
        <v>9.0751295873446311E-2</v>
      </c>
      <c r="L37" s="235">
        <v>30.1931379179</v>
      </c>
      <c r="M37" s="235">
        <v>15.461984070550001</v>
      </c>
      <c r="N37" s="235">
        <v>8.9648835630000008</v>
      </c>
      <c r="O37" s="235">
        <v>1.5212575560399999</v>
      </c>
      <c r="P37" s="234">
        <v>3.11417229059</v>
      </c>
      <c r="Q37" s="234">
        <v>0.78987148330000001</v>
      </c>
      <c r="R37" s="234">
        <v>3.9562739877099999</v>
      </c>
      <c r="S37" s="234">
        <v>3.23632939672</v>
      </c>
      <c r="T37" s="234">
        <v>10.03160663317</v>
      </c>
      <c r="U37" s="234">
        <v>11.24782040519</v>
      </c>
      <c r="V37" s="234">
        <v>5.7072162502900001</v>
      </c>
      <c r="W37" s="234">
        <v>1.0505358409800001</v>
      </c>
      <c r="X37" s="234">
        <v>3.2284361979999998</v>
      </c>
      <c r="Y37" s="234">
        <v>5.9108048553900003</v>
      </c>
      <c r="Z37" s="233">
        <v>0</v>
      </c>
    </row>
    <row r="38" spans="1:26">
      <c r="A38" s="172" t="s">
        <v>372</v>
      </c>
      <c r="B38" s="172">
        <v>2014</v>
      </c>
      <c r="C38" s="243" t="s">
        <v>26</v>
      </c>
      <c r="D38" s="174">
        <v>158.69841601543999</v>
      </c>
      <c r="E38" s="241">
        <v>10.03922571415</v>
      </c>
      <c r="F38" s="241">
        <v>17.219404986979999</v>
      </c>
      <c r="G38" s="241">
        <v>11.02611340286</v>
      </c>
      <c r="H38" s="241">
        <v>0.98214154178000002</v>
      </c>
      <c r="I38" s="241">
        <v>0.49736889017000002</v>
      </c>
      <c r="J38" s="241">
        <v>13.445771370039999</v>
      </c>
      <c r="K38" s="242">
        <f t="shared" si="0"/>
        <v>8.472530292130856E-2</v>
      </c>
      <c r="L38" s="241">
        <v>29.751531486209998</v>
      </c>
      <c r="M38" s="241">
        <v>12.682350499769999</v>
      </c>
      <c r="N38" s="241">
        <v>7.5655854397800004</v>
      </c>
      <c r="O38" s="241">
        <v>1.4570705984500001</v>
      </c>
      <c r="P38" s="240">
        <v>2.8830766640999999</v>
      </c>
      <c r="Q38" s="240">
        <v>1.57776347511</v>
      </c>
      <c r="R38" s="240">
        <v>2.0677385407400002</v>
      </c>
      <c r="S38" s="240">
        <v>2.7695711918499999</v>
      </c>
      <c r="T38" s="240">
        <v>12.12066328295</v>
      </c>
      <c r="U38" s="240">
        <v>16.053525448529999</v>
      </c>
      <c r="V38" s="240">
        <v>7.7212294560599997</v>
      </c>
      <c r="W38" s="240">
        <v>0.88922452443</v>
      </c>
      <c r="X38" s="240">
        <v>3.7743847749000001</v>
      </c>
      <c r="Y38" s="240">
        <v>4.1746747265800002</v>
      </c>
      <c r="Z38" s="239">
        <v>0</v>
      </c>
    </row>
    <row r="39" spans="1:26">
      <c r="A39" s="175" t="s">
        <v>372</v>
      </c>
      <c r="B39" s="175">
        <v>2015</v>
      </c>
      <c r="C39" s="176" t="s">
        <v>26</v>
      </c>
      <c r="D39" s="177">
        <v>159.9215214589</v>
      </c>
      <c r="E39" s="216">
        <v>7.9896590898099999</v>
      </c>
      <c r="F39" s="216">
        <v>17.249656717339999</v>
      </c>
      <c r="G39" s="216">
        <v>10.30682878545</v>
      </c>
      <c r="H39" s="216">
        <v>0.30567738061999999</v>
      </c>
      <c r="I39" s="216">
        <v>0.49514859812000001</v>
      </c>
      <c r="J39" s="216">
        <v>15.387267867889999</v>
      </c>
      <c r="K39" s="217">
        <f t="shared" si="0"/>
        <v>9.6217618038636182E-2</v>
      </c>
      <c r="L39" s="216">
        <v>29.425715547309998</v>
      </c>
      <c r="M39" s="216">
        <v>13.66233726412</v>
      </c>
      <c r="N39" s="216">
        <v>10.365842914190001</v>
      </c>
      <c r="O39" s="216">
        <v>1.36115557555</v>
      </c>
      <c r="P39" s="238">
        <v>3.46463059506</v>
      </c>
      <c r="Q39" s="238">
        <v>1.6631536939</v>
      </c>
      <c r="R39" s="238">
        <v>2.9571812527299999</v>
      </c>
      <c r="S39" s="238">
        <v>4.1165896808099998</v>
      </c>
      <c r="T39" s="238">
        <v>12.338821089230001</v>
      </c>
      <c r="U39" s="238">
        <v>14.911678837169999</v>
      </c>
      <c r="V39" s="238">
        <v>7.0856409600100001</v>
      </c>
      <c r="W39" s="238">
        <v>0.75617862583999995</v>
      </c>
      <c r="X39" s="238">
        <v>2.97669602115</v>
      </c>
      <c r="Y39" s="238">
        <v>3.1016609626</v>
      </c>
      <c r="Z39" s="237">
        <v>0</v>
      </c>
    </row>
    <row r="40" spans="1:26">
      <c r="A40" s="175" t="s">
        <v>372</v>
      </c>
      <c r="B40" s="175">
        <v>2016</v>
      </c>
      <c r="C40" s="176" t="s">
        <v>26</v>
      </c>
      <c r="D40" s="177">
        <v>170.30200813197001</v>
      </c>
      <c r="E40" s="216">
        <v>14.67518292053</v>
      </c>
      <c r="F40" s="216">
        <v>15.44165933102</v>
      </c>
      <c r="G40" s="216">
        <v>7.4570542784000002</v>
      </c>
      <c r="H40" s="216">
        <v>0.37353888771999999</v>
      </c>
      <c r="I40" s="216">
        <v>0.40411570913</v>
      </c>
      <c r="J40" s="216">
        <v>17.461695890670001</v>
      </c>
      <c r="K40" s="217">
        <f t="shared" si="0"/>
        <v>0.10253370516417297</v>
      </c>
      <c r="L40" s="216">
        <v>36.616966040370002</v>
      </c>
      <c r="M40" s="216">
        <v>15.19030027726</v>
      </c>
      <c r="N40" s="216">
        <v>7.7130542182699999</v>
      </c>
      <c r="O40" s="216">
        <v>1.2521365447199999</v>
      </c>
      <c r="P40" s="238">
        <v>1.7527769478399999</v>
      </c>
      <c r="Q40" s="238">
        <v>2.5654344472599999</v>
      </c>
      <c r="R40" s="238">
        <v>4.1376792189399998</v>
      </c>
      <c r="S40" s="238">
        <v>3.3364582128000002</v>
      </c>
      <c r="T40" s="238">
        <v>11.91273274824</v>
      </c>
      <c r="U40" s="238">
        <v>13.62402425776</v>
      </c>
      <c r="V40" s="238">
        <v>6.5564054276399997</v>
      </c>
      <c r="W40" s="238">
        <v>1.06704698025</v>
      </c>
      <c r="X40" s="238">
        <v>5.6063063890400002</v>
      </c>
      <c r="Y40" s="238">
        <v>3.1574394041099998</v>
      </c>
      <c r="Z40" s="237">
        <v>0</v>
      </c>
    </row>
    <row r="41" spans="1:26">
      <c r="A41" s="175" t="s">
        <v>373</v>
      </c>
      <c r="B41" s="175">
        <v>2013</v>
      </c>
      <c r="C41" s="176" t="s">
        <v>26</v>
      </c>
      <c r="D41" s="177">
        <v>153.25755434339001</v>
      </c>
      <c r="E41" s="216">
        <v>8.6131017629900004</v>
      </c>
      <c r="F41" s="216">
        <v>14.244149448330001</v>
      </c>
      <c r="G41" s="216">
        <v>9.5041351242900003</v>
      </c>
      <c r="H41" s="216">
        <v>0.51649165178000001</v>
      </c>
      <c r="I41" s="216">
        <v>0.31750261292999998</v>
      </c>
      <c r="J41" s="216">
        <v>13.05834890693</v>
      </c>
      <c r="K41" s="217">
        <f t="shared" si="0"/>
        <v>8.520525440247706E-2</v>
      </c>
      <c r="L41" s="216">
        <v>32.390477325349998</v>
      </c>
      <c r="M41" s="216">
        <v>13.796710207249999</v>
      </c>
      <c r="N41" s="216">
        <v>7.6469116704899998</v>
      </c>
      <c r="O41" s="216">
        <v>2.0601505700799998</v>
      </c>
      <c r="P41" s="238">
        <v>2.8235491325700002</v>
      </c>
      <c r="Q41" s="238">
        <v>1.19918758194</v>
      </c>
      <c r="R41" s="238">
        <v>4.3611905745900001</v>
      </c>
      <c r="S41" s="238">
        <v>2.7552840349399998</v>
      </c>
      <c r="T41" s="238">
        <v>11.45185949565</v>
      </c>
      <c r="U41" s="238">
        <v>10.478048465040001</v>
      </c>
      <c r="V41" s="238">
        <v>6.7789728579800004</v>
      </c>
      <c r="W41" s="238">
        <v>1.1155447570499999</v>
      </c>
      <c r="X41" s="238">
        <v>2.67674274064</v>
      </c>
      <c r="Y41" s="238">
        <v>7.4691954225700004</v>
      </c>
      <c r="Z41" s="237">
        <v>0</v>
      </c>
    </row>
    <row r="42" spans="1:26">
      <c r="A42" s="175" t="s">
        <v>373</v>
      </c>
      <c r="B42" s="175">
        <v>2014</v>
      </c>
      <c r="C42" s="176" t="s">
        <v>26</v>
      </c>
      <c r="D42" s="177">
        <v>156.22432860339001</v>
      </c>
      <c r="E42" s="216">
        <v>10.46195105052</v>
      </c>
      <c r="F42" s="216">
        <v>17.827478392789999</v>
      </c>
      <c r="G42" s="216">
        <v>10.252226024440001</v>
      </c>
      <c r="H42" s="216">
        <v>0.81951747906000005</v>
      </c>
      <c r="I42" s="216">
        <v>0.48036876355000002</v>
      </c>
      <c r="J42" s="216">
        <v>14.077903413610001</v>
      </c>
      <c r="K42" s="217">
        <f t="shared" si="0"/>
        <v>9.0113387200721276E-2</v>
      </c>
      <c r="L42" s="216">
        <v>28.34760380653</v>
      </c>
      <c r="M42" s="216">
        <v>12.763344618350001</v>
      </c>
      <c r="N42" s="216">
        <v>8.7758307624</v>
      </c>
      <c r="O42" s="216">
        <v>1.7972062389400001</v>
      </c>
      <c r="P42" s="238">
        <v>2.4658019645499998</v>
      </c>
      <c r="Q42" s="238">
        <v>2.2451528727599999</v>
      </c>
      <c r="R42" s="238">
        <v>2.69657805255</v>
      </c>
      <c r="S42" s="238">
        <v>2.4182498954499998</v>
      </c>
      <c r="T42" s="238">
        <v>10.814681416659999</v>
      </c>
      <c r="U42" s="238">
        <v>14.59631088153</v>
      </c>
      <c r="V42" s="238">
        <v>7.18754488148</v>
      </c>
      <c r="W42" s="238">
        <v>1.50031927913</v>
      </c>
      <c r="X42" s="238">
        <v>3.2329042353999999</v>
      </c>
      <c r="Y42" s="238">
        <v>3.4633545736900002</v>
      </c>
      <c r="Z42" s="237">
        <v>0</v>
      </c>
    </row>
    <row r="43" spans="1:26">
      <c r="A43" s="175" t="s">
        <v>373</v>
      </c>
      <c r="B43" s="175">
        <v>2015</v>
      </c>
      <c r="C43" s="176" t="s">
        <v>26</v>
      </c>
      <c r="D43" s="177">
        <v>162.87268305203</v>
      </c>
      <c r="E43" s="216">
        <v>8.3304870415599996</v>
      </c>
      <c r="F43" s="216">
        <v>18.483686073849999</v>
      </c>
      <c r="G43" s="216">
        <v>11.150089730179999</v>
      </c>
      <c r="H43" s="216">
        <v>0.29966319929000002</v>
      </c>
      <c r="I43" s="216">
        <v>0.27744926400999997</v>
      </c>
      <c r="J43" s="216">
        <v>14.37453340978</v>
      </c>
      <c r="K43" s="217">
        <f t="shared" si="0"/>
        <v>8.825625722140297E-2</v>
      </c>
      <c r="L43" s="216">
        <v>30.631056273470001</v>
      </c>
      <c r="M43" s="216">
        <v>13.24728607103</v>
      </c>
      <c r="N43" s="216">
        <v>9.2671840648099995</v>
      </c>
      <c r="O43" s="216">
        <v>1.15323605673</v>
      </c>
      <c r="P43" s="238">
        <v>2.3941024459000002</v>
      </c>
      <c r="Q43" s="238">
        <v>1.5734118929800001</v>
      </c>
      <c r="R43" s="238">
        <v>4.15968540142</v>
      </c>
      <c r="S43" s="238">
        <v>4.1365605561200001</v>
      </c>
      <c r="T43" s="238">
        <v>11.69381966063</v>
      </c>
      <c r="U43" s="238">
        <v>14.45918725159</v>
      </c>
      <c r="V43" s="238">
        <v>6.9790141110299997</v>
      </c>
      <c r="W43" s="238">
        <v>1.83223868641</v>
      </c>
      <c r="X43" s="238">
        <v>4.52523390133</v>
      </c>
      <c r="Y43" s="238">
        <v>3.90475795991</v>
      </c>
      <c r="Z43" s="237">
        <v>0</v>
      </c>
    </row>
    <row r="44" spans="1:26">
      <c r="A44" s="175" t="s">
        <v>373</v>
      </c>
      <c r="B44" s="175">
        <v>2016</v>
      </c>
      <c r="C44" s="176" t="s">
        <v>26</v>
      </c>
      <c r="D44" s="177">
        <v>167.32905573244</v>
      </c>
      <c r="E44" s="216">
        <v>13.1583365517</v>
      </c>
      <c r="F44" s="216">
        <v>14.53812929259</v>
      </c>
      <c r="G44" s="216">
        <v>7.9598535686399998</v>
      </c>
      <c r="H44" s="216">
        <v>0.81139002095000001</v>
      </c>
      <c r="I44" s="216">
        <v>0.65216462630000005</v>
      </c>
      <c r="J44" s="216">
        <v>14.64355693595</v>
      </c>
      <c r="K44" s="217">
        <f t="shared" si="0"/>
        <v>8.7513533569239299E-2</v>
      </c>
      <c r="L44" s="216">
        <v>34.574121247660003</v>
      </c>
      <c r="M44" s="216">
        <v>14.57297095657</v>
      </c>
      <c r="N44" s="216">
        <v>8.8860741206699991</v>
      </c>
      <c r="O44" s="216">
        <v>1.30552893123</v>
      </c>
      <c r="P44" s="238">
        <v>2.4897729438699998</v>
      </c>
      <c r="Q44" s="238">
        <v>1.93555296366</v>
      </c>
      <c r="R44" s="238">
        <v>4.0410287924999997</v>
      </c>
      <c r="S44" s="238">
        <v>4.7922121065100001</v>
      </c>
      <c r="T44" s="238">
        <v>11.63313807227</v>
      </c>
      <c r="U44" s="238">
        <v>14.412580671720001</v>
      </c>
      <c r="V44" s="238">
        <v>6.4948466095799997</v>
      </c>
      <c r="W44" s="238">
        <v>1.46118384683</v>
      </c>
      <c r="X44" s="238">
        <v>6.3437698221499996</v>
      </c>
      <c r="Y44" s="238">
        <v>2.6228436510900002</v>
      </c>
      <c r="Z44" s="237">
        <v>0</v>
      </c>
    </row>
    <row r="45" spans="1:26">
      <c r="A45" s="175" t="s">
        <v>374</v>
      </c>
      <c r="B45" s="175">
        <v>2013</v>
      </c>
      <c r="C45" s="176" t="s">
        <v>26</v>
      </c>
      <c r="D45" s="177">
        <v>154.95669188258</v>
      </c>
      <c r="E45" s="216">
        <v>8.4523401354000001</v>
      </c>
      <c r="F45" s="216">
        <v>15.05910662188</v>
      </c>
      <c r="G45" s="216">
        <v>11.002087585390001</v>
      </c>
      <c r="H45" s="216">
        <v>0.65596934758000003</v>
      </c>
      <c r="I45" s="216">
        <v>0.43993147603999999</v>
      </c>
      <c r="J45" s="216">
        <v>13.90807523808</v>
      </c>
      <c r="K45" s="217">
        <f t="shared" si="0"/>
        <v>8.9754595746139088E-2</v>
      </c>
      <c r="L45" s="216">
        <v>31.38556529405</v>
      </c>
      <c r="M45" s="216">
        <v>12.65707312056</v>
      </c>
      <c r="N45" s="216">
        <v>8.5844625584899994</v>
      </c>
      <c r="O45" s="216">
        <v>1.5450443518999999</v>
      </c>
      <c r="P45" s="238">
        <v>2.2553680677200001</v>
      </c>
      <c r="Q45" s="238">
        <v>1.7267471060299999</v>
      </c>
      <c r="R45" s="238">
        <v>2.81558050199</v>
      </c>
      <c r="S45" s="238">
        <v>2.1447677360599999</v>
      </c>
      <c r="T45" s="238">
        <v>11.54368910544</v>
      </c>
      <c r="U45" s="238">
        <v>13.857711632419999</v>
      </c>
      <c r="V45" s="238">
        <v>7.6808884413099996</v>
      </c>
      <c r="W45" s="238">
        <v>1.2570106326699999</v>
      </c>
      <c r="X45" s="238">
        <v>2.95566718723</v>
      </c>
      <c r="Y45" s="238">
        <v>4.7899618164</v>
      </c>
      <c r="Z45" s="237">
        <v>0.23964392594</v>
      </c>
    </row>
    <row r="46" spans="1:26">
      <c r="A46" s="175" t="s">
        <v>374</v>
      </c>
      <c r="B46" s="175">
        <v>2014</v>
      </c>
      <c r="C46" s="176" t="s">
        <v>26</v>
      </c>
      <c r="D46" s="177">
        <v>156.23940323323001</v>
      </c>
      <c r="E46" s="216">
        <v>7.74939972497</v>
      </c>
      <c r="F46" s="216">
        <v>16.757941091900001</v>
      </c>
      <c r="G46" s="216">
        <v>10.774329180780001</v>
      </c>
      <c r="H46" s="216">
        <v>0.51598309153999999</v>
      </c>
      <c r="I46" s="216">
        <v>0.57660172309000002</v>
      </c>
      <c r="J46" s="216">
        <v>15.461112506859999</v>
      </c>
      <c r="K46" s="217">
        <f t="shared" si="0"/>
        <v>9.8957831295477125E-2</v>
      </c>
      <c r="L46" s="216">
        <v>28.887207542199999</v>
      </c>
      <c r="M46" s="216">
        <v>13.19170499845</v>
      </c>
      <c r="N46" s="216">
        <v>7.2272619348599996</v>
      </c>
      <c r="O46" s="216">
        <v>2.33430429641</v>
      </c>
      <c r="P46" s="238">
        <v>2.6128376477100002</v>
      </c>
      <c r="Q46" s="238">
        <v>1.90969257488</v>
      </c>
      <c r="R46" s="238">
        <v>3.4386460114299999</v>
      </c>
      <c r="S46" s="238">
        <v>3.1222285434099999</v>
      </c>
      <c r="T46" s="238">
        <v>13.14565584875</v>
      </c>
      <c r="U46" s="238">
        <v>14.849625937660001</v>
      </c>
      <c r="V46" s="238">
        <v>7.2752109776799996</v>
      </c>
      <c r="W46" s="238">
        <v>1.0767224314999999</v>
      </c>
      <c r="X46" s="238">
        <v>2.5540962947899999</v>
      </c>
      <c r="Y46" s="238">
        <v>2.7788408743600002</v>
      </c>
      <c r="Z46" s="237">
        <v>0</v>
      </c>
    </row>
    <row r="47" spans="1:26">
      <c r="A47" s="175" t="s">
        <v>374</v>
      </c>
      <c r="B47" s="175">
        <v>2015</v>
      </c>
      <c r="C47" s="176" t="s">
        <v>26</v>
      </c>
      <c r="D47" s="177">
        <v>160.14845932187001</v>
      </c>
      <c r="E47" s="216">
        <v>13.34999849533</v>
      </c>
      <c r="F47" s="216">
        <v>14.34304776273</v>
      </c>
      <c r="G47" s="216">
        <v>6.7235836826500002</v>
      </c>
      <c r="H47" s="216">
        <v>0.3011628898</v>
      </c>
      <c r="I47" s="216">
        <v>0.68184017017999998</v>
      </c>
      <c r="J47" s="216">
        <v>16.102592653710001</v>
      </c>
      <c r="K47" s="217">
        <f t="shared" si="0"/>
        <v>0.10054790862112913</v>
      </c>
      <c r="L47" s="216">
        <v>30.925281879330001</v>
      </c>
      <c r="M47" s="216">
        <v>13.192336709679999</v>
      </c>
      <c r="N47" s="216">
        <v>9.2427696420099998</v>
      </c>
      <c r="O47" s="216">
        <v>1.28543694139</v>
      </c>
      <c r="P47" s="238">
        <v>1.8454873195599999</v>
      </c>
      <c r="Q47" s="238">
        <v>2.1154494373900001</v>
      </c>
      <c r="R47" s="238">
        <v>3.7318350574900001</v>
      </c>
      <c r="S47" s="238">
        <v>5.0502476578</v>
      </c>
      <c r="T47" s="238">
        <v>9.8092555534999999</v>
      </c>
      <c r="U47" s="238">
        <v>14.24557122171</v>
      </c>
      <c r="V47" s="238">
        <v>6.2059652523700004</v>
      </c>
      <c r="W47" s="238">
        <v>1.45636262348</v>
      </c>
      <c r="X47" s="238">
        <v>5.4853162341799999</v>
      </c>
      <c r="Y47" s="238">
        <v>4.0549181375799996</v>
      </c>
      <c r="Z47" s="237">
        <v>0</v>
      </c>
    </row>
    <row r="48" spans="1:26">
      <c r="A48" s="175" t="s">
        <v>374</v>
      </c>
      <c r="B48" s="175">
        <v>2016</v>
      </c>
      <c r="C48" s="176" t="s">
        <v>26</v>
      </c>
      <c r="D48" s="177">
        <v>168.90997169679</v>
      </c>
      <c r="E48" s="216">
        <v>11.442219944250001</v>
      </c>
      <c r="F48" s="216">
        <v>17.145246113879999</v>
      </c>
      <c r="G48" s="216">
        <v>6.3396803261599999</v>
      </c>
      <c r="H48" s="216">
        <v>0.33508346497000002</v>
      </c>
      <c r="I48" s="216">
        <v>1.00444256299</v>
      </c>
      <c r="J48" s="216">
        <v>14.797515794340001</v>
      </c>
      <c r="K48" s="217">
        <f t="shared" si="0"/>
        <v>8.7605933774608624E-2</v>
      </c>
      <c r="L48" s="216">
        <v>36.476260268680001</v>
      </c>
      <c r="M48" s="216">
        <v>13.96929875601</v>
      </c>
      <c r="N48" s="216">
        <v>9.1063289029999996</v>
      </c>
      <c r="O48" s="216">
        <v>1.5016776354400001</v>
      </c>
      <c r="P48" s="238">
        <v>2.5762884960600001</v>
      </c>
      <c r="Q48" s="238">
        <v>0.73693664923000002</v>
      </c>
      <c r="R48" s="238">
        <v>2.7731724413799999</v>
      </c>
      <c r="S48" s="238">
        <v>2.59985863574</v>
      </c>
      <c r="T48" s="238">
        <v>13.3658455795</v>
      </c>
      <c r="U48" s="238">
        <v>15.44386504687</v>
      </c>
      <c r="V48" s="238">
        <v>7.7195947984600002</v>
      </c>
      <c r="W48" s="238">
        <v>2.2482429484100002</v>
      </c>
      <c r="X48" s="238">
        <v>6.0971972941399999</v>
      </c>
      <c r="Y48" s="238">
        <v>3.2312160372799998</v>
      </c>
      <c r="Z48" s="237">
        <v>0</v>
      </c>
    </row>
    <row r="49" spans="1:26">
      <c r="A49" s="175" t="s">
        <v>375</v>
      </c>
      <c r="B49" s="175">
        <v>2013</v>
      </c>
      <c r="C49" s="176" t="s">
        <v>26</v>
      </c>
      <c r="D49" s="177">
        <v>156.25037640291001</v>
      </c>
      <c r="E49" s="216">
        <v>9.7724594505399995</v>
      </c>
      <c r="F49" s="216">
        <v>15.269784834759999</v>
      </c>
      <c r="G49" s="216">
        <v>12.11986567007</v>
      </c>
      <c r="H49" s="216">
        <v>0.56523111677000004</v>
      </c>
      <c r="I49" s="216">
        <v>0.74571741776</v>
      </c>
      <c r="J49" s="216">
        <v>14.23985505389</v>
      </c>
      <c r="K49" s="217">
        <f t="shared" si="0"/>
        <v>9.1134852802983696E-2</v>
      </c>
      <c r="L49" s="216">
        <v>29.455521886650001</v>
      </c>
      <c r="M49" s="216">
        <v>14.20315971982</v>
      </c>
      <c r="N49" s="216">
        <v>7.9617860878800002</v>
      </c>
      <c r="O49" s="216">
        <v>1.21711109319</v>
      </c>
      <c r="P49" s="238">
        <v>1.48731115498</v>
      </c>
      <c r="Q49" s="238">
        <v>1.12078988255</v>
      </c>
      <c r="R49" s="238">
        <v>3.0439709862700002</v>
      </c>
      <c r="S49" s="238">
        <v>2.91855010005</v>
      </c>
      <c r="T49" s="238">
        <v>10.91823080388</v>
      </c>
      <c r="U49" s="238">
        <v>15.301629145730001</v>
      </c>
      <c r="V49" s="238">
        <v>6.8513956076299998</v>
      </c>
      <c r="W49" s="238">
        <v>1.16720068962</v>
      </c>
      <c r="X49" s="238">
        <v>2.5827970598099999</v>
      </c>
      <c r="Y49" s="238">
        <v>5.06767881685</v>
      </c>
      <c r="Z49" s="237">
        <v>0.24032982420999999</v>
      </c>
    </row>
    <row r="50" spans="1:26">
      <c r="A50" s="175" t="s">
        <v>375</v>
      </c>
      <c r="B50" s="175">
        <v>2014</v>
      </c>
      <c r="C50" s="176" t="s">
        <v>26</v>
      </c>
      <c r="D50" s="177">
        <v>158.58318313063</v>
      </c>
      <c r="E50" s="216">
        <v>10.222348498660001</v>
      </c>
      <c r="F50" s="216">
        <v>18.679368117789998</v>
      </c>
      <c r="G50" s="216">
        <v>9.2999083488800007</v>
      </c>
      <c r="H50" s="216">
        <v>0.63167291246000001</v>
      </c>
      <c r="I50" s="216">
        <v>0.55677889866999997</v>
      </c>
      <c r="J50" s="216">
        <v>13.58767908744</v>
      </c>
      <c r="K50" s="217">
        <f t="shared" si="0"/>
        <v>8.5681714915807922E-2</v>
      </c>
      <c r="L50" s="216">
        <v>28.061709698009999</v>
      </c>
      <c r="M50" s="216">
        <v>13.086783087680001</v>
      </c>
      <c r="N50" s="216">
        <v>7.3476175621599999</v>
      </c>
      <c r="O50" s="216">
        <v>2.20688302812</v>
      </c>
      <c r="P50" s="238">
        <v>2.4588663257799999</v>
      </c>
      <c r="Q50" s="238">
        <v>1.96533671389</v>
      </c>
      <c r="R50" s="238">
        <v>4.1030213069299997</v>
      </c>
      <c r="S50" s="238">
        <v>3.2618044907799999</v>
      </c>
      <c r="T50" s="238">
        <v>13.595230233140001</v>
      </c>
      <c r="U50" s="238">
        <v>15.130153083410001</v>
      </c>
      <c r="V50" s="238">
        <v>6.9754381774600001</v>
      </c>
      <c r="W50" s="238">
        <v>1.22579205153</v>
      </c>
      <c r="X50" s="238">
        <v>3.3848330015600001</v>
      </c>
      <c r="Y50" s="238">
        <v>2.8019585062800001</v>
      </c>
      <c r="Z50" s="237">
        <v>0</v>
      </c>
    </row>
    <row r="51" spans="1:26">
      <c r="A51" s="175" t="s">
        <v>375</v>
      </c>
      <c r="B51" s="175">
        <v>2015</v>
      </c>
      <c r="C51" s="176" t="s">
        <v>26</v>
      </c>
      <c r="D51" s="177">
        <v>162.87251590008</v>
      </c>
      <c r="E51" s="216">
        <v>13.691505947910001</v>
      </c>
      <c r="F51" s="216">
        <v>14.24596760212</v>
      </c>
      <c r="G51" s="216">
        <v>9.3950308847200006</v>
      </c>
      <c r="H51" s="216">
        <v>0.23831499112000001</v>
      </c>
      <c r="I51" s="216">
        <v>0.53706664583999997</v>
      </c>
      <c r="J51" s="216">
        <v>16.00453524265</v>
      </c>
      <c r="K51" s="217">
        <f t="shared" si="0"/>
        <v>9.8264186282162894E-2</v>
      </c>
      <c r="L51" s="216">
        <v>31.694475573710001</v>
      </c>
      <c r="M51" s="216">
        <v>13.197129848139999</v>
      </c>
      <c r="N51" s="216">
        <v>9.0866017731300008</v>
      </c>
      <c r="O51" s="216">
        <v>1.48820805146</v>
      </c>
      <c r="P51" s="238">
        <v>1.85816320134</v>
      </c>
      <c r="Q51" s="238">
        <v>1.6582181282099999</v>
      </c>
      <c r="R51" s="238">
        <v>3.7314430241399998</v>
      </c>
      <c r="S51" s="238">
        <v>5.4107195237000001</v>
      </c>
      <c r="T51" s="238">
        <v>10.99604517395</v>
      </c>
      <c r="U51" s="238">
        <v>14.85903208723</v>
      </c>
      <c r="V51" s="238">
        <v>6.3498744629899999</v>
      </c>
      <c r="W51" s="238">
        <v>1.4705123069699999</v>
      </c>
      <c r="X51" s="238">
        <v>3.2430590325400002</v>
      </c>
      <c r="Y51" s="238">
        <v>3.7166123982100001</v>
      </c>
      <c r="Z51" s="237">
        <v>0</v>
      </c>
    </row>
    <row r="52" spans="1:26">
      <c r="A52" s="178" t="s">
        <v>375</v>
      </c>
      <c r="B52" s="178">
        <v>2016</v>
      </c>
      <c r="C52" s="179" t="s">
        <v>26</v>
      </c>
      <c r="D52" s="180">
        <v>169.46037932855</v>
      </c>
      <c r="E52" s="235">
        <v>13.277633425219999</v>
      </c>
      <c r="F52" s="235">
        <v>14.98597425458</v>
      </c>
      <c r="G52" s="235">
        <v>6.2019999112399997</v>
      </c>
      <c r="H52" s="235">
        <v>0.47467015273000002</v>
      </c>
      <c r="I52" s="235">
        <v>0.92235610080999997</v>
      </c>
      <c r="J52" s="235">
        <v>16.286463222289999</v>
      </c>
      <c r="K52" s="236">
        <f t="shared" si="0"/>
        <v>9.6107793968251323E-2</v>
      </c>
      <c r="L52" s="235">
        <v>34.999822366259998</v>
      </c>
      <c r="M52" s="235">
        <v>15.99692795919</v>
      </c>
      <c r="N52" s="235">
        <v>9.2819834324600006</v>
      </c>
      <c r="O52" s="235">
        <v>1.2315913047</v>
      </c>
      <c r="P52" s="234">
        <v>3.2007038083700001</v>
      </c>
      <c r="Q52" s="234">
        <v>0.55537800253000003</v>
      </c>
      <c r="R52" s="234">
        <v>2.9554565377199999</v>
      </c>
      <c r="S52" s="234">
        <v>2.8144056454399999</v>
      </c>
      <c r="T52" s="234">
        <v>11.21314390833</v>
      </c>
      <c r="U52" s="234">
        <v>15.38957956007</v>
      </c>
      <c r="V52" s="234">
        <v>8.0321210175199997</v>
      </c>
      <c r="W52" s="234">
        <v>1.9913912941</v>
      </c>
      <c r="X52" s="234">
        <v>6.6163889132499998</v>
      </c>
      <c r="Y52" s="234">
        <v>3.0323885117399998</v>
      </c>
      <c r="Z52" s="233">
        <v>0</v>
      </c>
    </row>
    <row r="53" spans="1:26">
      <c r="A53" s="172" t="s">
        <v>376</v>
      </c>
      <c r="B53" s="172">
        <v>2013</v>
      </c>
      <c r="C53" s="243" t="s">
        <v>26</v>
      </c>
      <c r="D53" s="174">
        <v>156.57237133596001</v>
      </c>
      <c r="E53" s="241">
        <v>10.338097907490001</v>
      </c>
      <c r="F53" s="241">
        <v>15.016288301019999</v>
      </c>
      <c r="G53" s="241">
        <v>11.65632520242</v>
      </c>
      <c r="H53" s="241">
        <v>0.55769819844000001</v>
      </c>
      <c r="I53" s="241">
        <v>0.53343535488000005</v>
      </c>
      <c r="J53" s="241">
        <v>14.290321479019999</v>
      </c>
      <c r="K53" s="242">
        <f t="shared" si="0"/>
        <v>9.1269751853965422E-2</v>
      </c>
      <c r="L53" s="241">
        <v>29.389634479969999</v>
      </c>
      <c r="M53" s="241">
        <v>13.50104797699</v>
      </c>
      <c r="N53" s="241">
        <v>7.9571434819200002</v>
      </c>
      <c r="O53" s="241">
        <v>0.92038085138000003</v>
      </c>
      <c r="P53" s="240">
        <v>1.2546323476000001</v>
      </c>
      <c r="Q53" s="240">
        <v>0.97518957772000003</v>
      </c>
      <c r="R53" s="240">
        <v>3.39912968863</v>
      </c>
      <c r="S53" s="240">
        <v>3.3633700262000001</v>
      </c>
      <c r="T53" s="240">
        <v>11.308609849970001</v>
      </c>
      <c r="U53" s="240">
        <v>15.302276353370001</v>
      </c>
      <c r="V53" s="240">
        <v>6.8515781215800002</v>
      </c>
      <c r="W53" s="240">
        <v>1.31745507996</v>
      </c>
      <c r="X53" s="240">
        <v>2.7300174018000001</v>
      </c>
      <c r="Y53" s="240">
        <v>5.6773606603599998</v>
      </c>
      <c r="Z53" s="239">
        <v>0.23237899524</v>
      </c>
    </row>
    <row r="54" spans="1:26">
      <c r="A54" s="175" t="s">
        <v>376</v>
      </c>
      <c r="B54" s="175">
        <v>2014</v>
      </c>
      <c r="C54" s="176" t="s">
        <v>26</v>
      </c>
      <c r="D54" s="177">
        <v>156.11434755939999</v>
      </c>
      <c r="E54" s="216">
        <v>10.19307375635</v>
      </c>
      <c r="F54" s="216">
        <v>19.122669917180001</v>
      </c>
      <c r="G54" s="216">
        <v>9.37980842168</v>
      </c>
      <c r="H54" s="216">
        <v>0.71623308410999997</v>
      </c>
      <c r="I54" s="216">
        <v>0.65391113511999999</v>
      </c>
      <c r="J54" s="216">
        <v>13.05524081331</v>
      </c>
      <c r="K54" s="217">
        <f t="shared" si="0"/>
        <v>8.3626143384051291E-2</v>
      </c>
      <c r="L54" s="216">
        <v>27.7645357707</v>
      </c>
      <c r="M54" s="216">
        <v>12.52605087457</v>
      </c>
      <c r="N54" s="216">
        <v>8.0679829893800008</v>
      </c>
      <c r="O54" s="216">
        <v>2.0986570798400002</v>
      </c>
      <c r="P54" s="238">
        <v>2.68138369459</v>
      </c>
      <c r="Q54" s="238">
        <v>1.8595414423800001</v>
      </c>
      <c r="R54" s="238">
        <v>3.3685971278700002</v>
      </c>
      <c r="S54" s="238">
        <v>3.04973515431</v>
      </c>
      <c r="T54" s="238">
        <v>12.302864134349999</v>
      </c>
      <c r="U54" s="238">
        <v>14.097801842959999</v>
      </c>
      <c r="V54" s="238">
        <v>7.0408376297900004</v>
      </c>
      <c r="W54" s="238">
        <v>1.5384767400199999</v>
      </c>
      <c r="X54" s="238">
        <v>3.3429989441300001</v>
      </c>
      <c r="Y54" s="238">
        <v>3.2539470067599998</v>
      </c>
      <c r="Z54" s="237">
        <v>0</v>
      </c>
    </row>
    <row r="55" spans="1:26">
      <c r="A55" s="175" t="s">
        <v>376</v>
      </c>
      <c r="B55" s="175">
        <v>2015</v>
      </c>
      <c r="C55" s="176" t="s">
        <v>26</v>
      </c>
      <c r="D55" s="177">
        <v>165.80598630290001</v>
      </c>
      <c r="E55" s="216">
        <v>12.79143420428</v>
      </c>
      <c r="F55" s="216">
        <v>14.37366797288</v>
      </c>
      <c r="G55" s="216">
        <v>11.27396231717</v>
      </c>
      <c r="H55" s="216">
        <v>0.13334768608</v>
      </c>
      <c r="I55" s="216">
        <v>0.74545713337999997</v>
      </c>
      <c r="J55" s="216">
        <v>15.85528862968</v>
      </c>
      <c r="K55" s="217">
        <f t="shared" si="0"/>
        <v>9.5625549976917121E-2</v>
      </c>
      <c r="L55" s="216">
        <v>31.331311153800002</v>
      </c>
      <c r="M55" s="216">
        <v>13.43041094765</v>
      </c>
      <c r="N55" s="216">
        <v>9.7105384279900004</v>
      </c>
      <c r="O55" s="216">
        <v>1.4365964310099999</v>
      </c>
      <c r="P55" s="238">
        <v>1.8844491640800001</v>
      </c>
      <c r="Q55" s="238">
        <v>2.0260717433200002</v>
      </c>
      <c r="R55" s="238">
        <v>4.2076540365100001</v>
      </c>
      <c r="S55" s="238">
        <v>3.6892408893000002</v>
      </c>
      <c r="T55" s="238">
        <v>11.79012207844</v>
      </c>
      <c r="U55" s="238">
        <v>15.66351246975</v>
      </c>
      <c r="V55" s="238">
        <v>6.6766830761299998</v>
      </c>
      <c r="W55" s="238">
        <v>0.90175147170000003</v>
      </c>
      <c r="X55" s="238">
        <v>3.6899968325199999</v>
      </c>
      <c r="Y55" s="238">
        <v>4.1944896372300002</v>
      </c>
      <c r="Z55" s="237">
        <v>0</v>
      </c>
    </row>
    <row r="56" spans="1:26">
      <c r="A56" s="175" t="s">
        <v>376</v>
      </c>
      <c r="B56" s="175">
        <v>2016</v>
      </c>
      <c r="C56" s="176" t="s">
        <v>26</v>
      </c>
      <c r="D56" s="177">
        <v>167.63079004639999</v>
      </c>
      <c r="E56" s="216">
        <v>13.354257430740001</v>
      </c>
      <c r="F56" s="216">
        <v>14.68003395819</v>
      </c>
      <c r="G56" s="216">
        <v>6.1567372753200003</v>
      </c>
      <c r="H56" s="216">
        <v>0.37293613134999998</v>
      </c>
      <c r="I56" s="216">
        <v>1.0258475978399999</v>
      </c>
      <c r="J56" s="216">
        <v>15.80733624943</v>
      </c>
      <c r="K56" s="217">
        <f t="shared" si="0"/>
        <v>9.4298525020699048E-2</v>
      </c>
      <c r="L56" s="216">
        <v>34.138780777149996</v>
      </c>
      <c r="M56" s="216">
        <v>16.13053920115</v>
      </c>
      <c r="N56" s="216">
        <v>9.9212029585800003</v>
      </c>
      <c r="O56" s="216">
        <v>1.4241223729100001</v>
      </c>
      <c r="P56" s="238">
        <v>2.8052059783800001</v>
      </c>
      <c r="Q56" s="238">
        <v>0.52642727599000005</v>
      </c>
      <c r="R56" s="238">
        <v>2.92937032115</v>
      </c>
      <c r="S56" s="238">
        <v>3.4078124109400001</v>
      </c>
      <c r="T56" s="238">
        <v>10.33715887024</v>
      </c>
      <c r="U56" s="238">
        <v>14.993075826069999</v>
      </c>
      <c r="V56" s="238">
        <v>7.1182216839099999</v>
      </c>
      <c r="W56" s="238">
        <v>2.3192244453600002</v>
      </c>
      <c r="X56" s="238">
        <v>7.5586755346299999</v>
      </c>
      <c r="Y56" s="238">
        <v>2.6238237470699999</v>
      </c>
      <c r="Z56" s="237">
        <v>0</v>
      </c>
    </row>
    <row r="57" spans="1:26">
      <c r="A57" s="175" t="s">
        <v>366</v>
      </c>
      <c r="B57" s="175">
        <v>2013</v>
      </c>
      <c r="C57" s="176" t="s">
        <v>27</v>
      </c>
      <c r="D57" s="177">
        <v>262.26562527335</v>
      </c>
      <c r="E57" s="216">
        <v>5.0442240043900002</v>
      </c>
      <c r="F57" s="216">
        <v>57.344005722920002</v>
      </c>
      <c r="G57" s="216">
        <v>19.249877233389999</v>
      </c>
      <c r="H57" s="216">
        <v>2.37895565585</v>
      </c>
      <c r="I57" s="216">
        <v>1.2303774864599999</v>
      </c>
      <c r="J57" s="251">
        <v>20.15956231378</v>
      </c>
      <c r="K57" s="250">
        <f t="shared" si="0"/>
        <v>7.6866963761523896E-2</v>
      </c>
      <c r="L57" s="216">
        <v>47.894293360219997</v>
      </c>
      <c r="M57" s="216">
        <v>25.367815159839999</v>
      </c>
      <c r="N57" s="216">
        <v>8.7186013305200003</v>
      </c>
      <c r="O57" s="216">
        <v>1.67705317547</v>
      </c>
      <c r="P57" s="238">
        <v>3.4877359724899999</v>
      </c>
      <c r="Q57" s="238">
        <v>0.50354145881000001</v>
      </c>
      <c r="R57" s="238">
        <v>8.0607919971400008</v>
      </c>
      <c r="S57" s="238">
        <v>2.8658235023700001</v>
      </c>
      <c r="T57" s="238">
        <v>9.2419786447300005</v>
      </c>
      <c r="U57" s="238">
        <v>22.916120999059999</v>
      </c>
      <c r="V57" s="238">
        <v>11.03166557065</v>
      </c>
      <c r="W57" s="238">
        <v>3.2981010791699998</v>
      </c>
      <c r="X57" s="238">
        <v>6.1968015484399999</v>
      </c>
      <c r="Y57" s="238">
        <v>5.5982990576500002</v>
      </c>
      <c r="Z57" s="237">
        <v>0</v>
      </c>
    </row>
    <row r="58" spans="1:26">
      <c r="A58" s="175" t="s">
        <v>366</v>
      </c>
      <c r="B58" s="175">
        <v>2014</v>
      </c>
      <c r="C58" s="176" t="s">
        <v>27</v>
      </c>
      <c r="D58" s="177">
        <v>262.97667430539002</v>
      </c>
      <c r="E58" s="216">
        <v>5.1184556805000003</v>
      </c>
      <c r="F58" s="216">
        <v>56.683580972039998</v>
      </c>
      <c r="G58" s="216">
        <v>21.440510871379999</v>
      </c>
      <c r="H58" s="216">
        <v>2.0878339651900002</v>
      </c>
      <c r="I58" s="216">
        <v>2.3415170588800001</v>
      </c>
      <c r="J58" s="249">
        <v>17.640444670000001</v>
      </c>
      <c r="K58" s="248">
        <f t="shared" si="0"/>
        <v>6.707988347861786E-2</v>
      </c>
      <c r="L58" s="216">
        <v>40.164254305930001</v>
      </c>
      <c r="M58" s="216">
        <v>21.16357610511</v>
      </c>
      <c r="N58" s="216">
        <v>9.0806405403700001</v>
      </c>
      <c r="O58" s="216">
        <v>2.5752066646</v>
      </c>
      <c r="P58" s="238">
        <v>4.7269682371500004</v>
      </c>
      <c r="Q58" s="238">
        <v>0.78774681248</v>
      </c>
      <c r="R58" s="238">
        <v>11.50969912427</v>
      </c>
      <c r="S58" s="238">
        <v>4.4943439002899996</v>
      </c>
      <c r="T58" s="238">
        <v>11.04235875983</v>
      </c>
      <c r="U58" s="238">
        <v>23.952812267380001</v>
      </c>
      <c r="V58" s="238">
        <v>10.32789204545</v>
      </c>
      <c r="W58" s="238">
        <v>4.6441244426099999</v>
      </c>
      <c r="X58" s="238">
        <v>7.10597369114</v>
      </c>
      <c r="Y58" s="238">
        <v>6.0887341907900003</v>
      </c>
      <c r="Z58" s="237">
        <v>0</v>
      </c>
    </row>
    <row r="59" spans="1:26">
      <c r="A59" s="175" t="s">
        <v>366</v>
      </c>
      <c r="B59" s="175">
        <v>2015</v>
      </c>
      <c r="C59" s="176" t="s">
        <v>27</v>
      </c>
      <c r="D59" s="177">
        <v>267.32191930264003</v>
      </c>
      <c r="E59" s="216">
        <v>5.0604303788299996</v>
      </c>
      <c r="F59" s="216">
        <v>50.368822099440003</v>
      </c>
      <c r="G59" s="216">
        <v>16.97602466847</v>
      </c>
      <c r="H59" s="216">
        <v>3.2037016014900002</v>
      </c>
      <c r="I59" s="216">
        <v>1.18075543247</v>
      </c>
      <c r="J59" s="247">
        <v>14.07900955961</v>
      </c>
      <c r="K59" s="246">
        <f t="shared" si="0"/>
        <v>5.2666872946063564E-2</v>
      </c>
      <c r="L59" s="216">
        <v>47.795769934809996</v>
      </c>
      <c r="M59" s="216">
        <v>22.877047863430001</v>
      </c>
      <c r="N59" s="216">
        <v>10.960080288569999</v>
      </c>
      <c r="O59" s="216">
        <v>3.5714083890200001</v>
      </c>
      <c r="P59" s="238">
        <v>4.1814243832700004</v>
      </c>
      <c r="Q59" s="238">
        <v>1.7076709061799999</v>
      </c>
      <c r="R59" s="238">
        <v>9.2917910152999994</v>
      </c>
      <c r="S59" s="238">
        <v>6.2081069515499996</v>
      </c>
      <c r="T59" s="238">
        <v>12.592971670740001</v>
      </c>
      <c r="U59" s="238">
        <v>23.777214904859999</v>
      </c>
      <c r="V59" s="238">
        <v>14.535708075840001</v>
      </c>
      <c r="W59" s="238">
        <v>4.8333616534199999</v>
      </c>
      <c r="X59" s="238">
        <v>8.2456367768300005</v>
      </c>
      <c r="Y59" s="238">
        <v>5.8749827485099999</v>
      </c>
      <c r="Z59" s="237">
        <v>0</v>
      </c>
    </row>
    <row r="60" spans="1:26">
      <c r="A60" s="175" t="s">
        <v>366</v>
      </c>
      <c r="B60" s="175">
        <v>2016</v>
      </c>
      <c r="C60" s="176" t="s">
        <v>27</v>
      </c>
      <c r="D60" s="177">
        <v>277.00872504296001</v>
      </c>
      <c r="E60" s="216">
        <v>4.9019307627800002</v>
      </c>
      <c r="F60" s="216">
        <v>47.675407214000003</v>
      </c>
      <c r="G60" s="216">
        <v>26.91295556071</v>
      </c>
      <c r="H60" s="216">
        <v>3.6060284547900001</v>
      </c>
      <c r="I60" s="216">
        <v>1.0249204756100001</v>
      </c>
      <c r="J60" s="253">
        <v>17.86052776603</v>
      </c>
      <c r="K60" s="252">
        <f t="shared" si="0"/>
        <v>6.447640868806602E-2</v>
      </c>
      <c r="L60" s="216">
        <v>55.444203092290003</v>
      </c>
      <c r="M60" s="216">
        <v>22.14257609541</v>
      </c>
      <c r="N60" s="216">
        <v>11.802560010120001</v>
      </c>
      <c r="O60" s="216">
        <v>3.0434142824800001</v>
      </c>
      <c r="P60" s="238">
        <v>5.6372043607600002</v>
      </c>
      <c r="Q60" s="238">
        <v>0.54891126067999996</v>
      </c>
      <c r="R60" s="238">
        <v>10.66995306289</v>
      </c>
      <c r="S60" s="238">
        <v>5.4239238941999997</v>
      </c>
      <c r="T60" s="238">
        <v>12.67315688257</v>
      </c>
      <c r="U60" s="238">
        <v>19.0965858699</v>
      </c>
      <c r="V60" s="238">
        <v>12.466873874199999</v>
      </c>
      <c r="W60" s="238">
        <v>4.5977133273600002</v>
      </c>
      <c r="X60" s="238">
        <v>6.7883821935800004</v>
      </c>
      <c r="Y60" s="238">
        <v>4.6914966026</v>
      </c>
      <c r="Z60" s="237">
        <v>0</v>
      </c>
    </row>
    <row r="61" spans="1:26">
      <c r="A61" s="175" t="s">
        <v>367</v>
      </c>
      <c r="B61" s="175">
        <v>2013</v>
      </c>
      <c r="C61" s="176" t="s">
        <v>27</v>
      </c>
      <c r="D61" s="177">
        <v>267.74448870988999</v>
      </c>
      <c r="E61" s="216">
        <v>5.1518675181400004</v>
      </c>
      <c r="F61" s="216">
        <v>55.607488775210001</v>
      </c>
      <c r="G61" s="216">
        <v>29.289083258990001</v>
      </c>
      <c r="H61" s="216">
        <v>1.2340912312800001</v>
      </c>
      <c r="I61" s="216">
        <v>2.0282409015699998</v>
      </c>
      <c r="J61" s="216">
        <v>16.082887692780002</v>
      </c>
      <c r="K61" s="217">
        <f t="shared" si="0"/>
        <v>6.0068043866278578E-2</v>
      </c>
      <c r="L61" s="216">
        <v>43.024907158849999</v>
      </c>
      <c r="M61" s="216">
        <v>23.998002306730001</v>
      </c>
      <c r="N61" s="216">
        <v>8.4849449462800006</v>
      </c>
      <c r="O61" s="216">
        <v>2.3594777332499999</v>
      </c>
      <c r="P61" s="238">
        <v>3.6499236608399999</v>
      </c>
      <c r="Q61" s="238">
        <v>2.1817128139499999</v>
      </c>
      <c r="R61" s="238">
        <v>9.4202503668599995</v>
      </c>
      <c r="S61" s="238">
        <v>6.4288026157899996</v>
      </c>
      <c r="T61" s="238">
        <v>9.8419829315299996</v>
      </c>
      <c r="U61" s="238">
        <v>23.489663066329999</v>
      </c>
      <c r="V61" s="238">
        <v>9.8728594537499994</v>
      </c>
      <c r="W61" s="238">
        <v>1.99195318666</v>
      </c>
      <c r="X61" s="238">
        <v>7.4274235340299999</v>
      </c>
      <c r="Y61" s="238">
        <v>6.1789255570700004</v>
      </c>
      <c r="Z61" s="237">
        <v>0</v>
      </c>
    </row>
    <row r="62" spans="1:26">
      <c r="A62" s="175" t="s">
        <v>367</v>
      </c>
      <c r="B62" s="175">
        <v>2014</v>
      </c>
      <c r="C62" s="176" t="s">
        <v>27</v>
      </c>
      <c r="D62" s="177">
        <v>268.59178444536002</v>
      </c>
      <c r="E62" s="216">
        <v>4.23407975781</v>
      </c>
      <c r="F62" s="216">
        <v>51.228252188829998</v>
      </c>
      <c r="G62" s="216">
        <v>20.317407265730001</v>
      </c>
      <c r="H62" s="216">
        <v>2.4487989580299998</v>
      </c>
      <c r="I62" s="216">
        <v>3.40573511821</v>
      </c>
      <c r="J62" s="216">
        <v>15.708024963750001</v>
      </c>
      <c r="K62" s="217">
        <f t="shared" si="0"/>
        <v>5.8482894390038592E-2</v>
      </c>
      <c r="L62" s="216">
        <v>48.878212046839998</v>
      </c>
      <c r="M62" s="216">
        <v>23.356356519929999</v>
      </c>
      <c r="N62" s="216">
        <v>8.3356482017300007</v>
      </c>
      <c r="O62" s="216">
        <v>2.33219158098</v>
      </c>
      <c r="P62" s="238">
        <v>4.5629911328399997</v>
      </c>
      <c r="Q62" s="238">
        <v>1.1672265579800001</v>
      </c>
      <c r="R62" s="238">
        <v>9.1509062889300008</v>
      </c>
      <c r="S62" s="238">
        <v>6.4459591732500003</v>
      </c>
      <c r="T62" s="238">
        <v>12.65865267159</v>
      </c>
      <c r="U62" s="238">
        <v>21.69248100691</v>
      </c>
      <c r="V62" s="238">
        <v>14.274888729900001</v>
      </c>
      <c r="W62" s="238">
        <v>6.49287333964</v>
      </c>
      <c r="X62" s="238">
        <v>5.8817250729400001</v>
      </c>
      <c r="Y62" s="238">
        <v>6.0193738695399999</v>
      </c>
      <c r="Z62" s="237">
        <v>0</v>
      </c>
    </row>
    <row r="63" spans="1:26">
      <c r="A63" s="175" t="s">
        <v>367</v>
      </c>
      <c r="B63" s="175">
        <v>2015</v>
      </c>
      <c r="C63" s="176" t="s">
        <v>27</v>
      </c>
      <c r="D63" s="177">
        <v>278.03587106505</v>
      </c>
      <c r="E63" s="216">
        <v>4.92588592227</v>
      </c>
      <c r="F63" s="216">
        <v>47.681225437149998</v>
      </c>
      <c r="G63" s="216">
        <v>20.95553326664</v>
      </c>
      <c r="H63" s="216">
        <v>5.0713624535099999</v>
      </c>
      <c r="I63" s="216">
        <v>1.35306142574</v>
      </c>
      <c r="J63" s="216">
        <v>19.82328103611</v>
      </c>
      <c r="K63" s="217">
        <f t="shared" si="0"/>
        <v>7.1297566605972557E-2</v>
      </c>
      <c r="L63" s="216">
        <v>48.053077277040003</v>
      </c>
      <c r="M63" s="216">
        <v>22.766638840390002</v>
      </c>
      <c r="N63" s="216">
        <v>12.27977754244</v>
      </c>
      <c r="O63" s="216">
        <v>1.74800368708</v>
      </c>
      <c r="P63" s="238">
        <v>3.45121169474</v>
      </c>
      <c r="Q63" s="238">
        <v>0.58571963535000005</v>
      </c>
      <c r="R63" s="238">
        <v>9.2161677907200001</v>
      </c>
      <c r="S63" s="238">
        <v>6.42946496285</v>
      </c>
      <c r="T63" s="238">
        <v>13.58610668861</v>
      </c>
      <c r="U63" s="238">
        <v>27.848067585839999</v>
      </c>
      <c r="V63" s="238">
        <v>16.182220218569999</v>
      </c>
      <c r="W63" s="238">
        <v>4.2738329421900003</v>
      </c>
      <c r="X63" s="238">
        <v>6.0826704274700001</v>
      </c>
      <c r="Y63" s="238">
        <v>5.5523966086499996</v>
      </c>
      <c r="Z63" s="237">
        <v>0.17016562168999999</v>
      </c>
    </row>
    <row r="64" spans="1:26">
      <c r="A64" s="175" t="s">
        <v>367</v>
      </c>
      <c r="B64" s="175">
        <v>2016</v>
      </c>
      <c r="C64" s="176" t="s">
        <v>27</v>
      </c>
      <c r="D64" s="177">
        <v>281.08724439218003</v>
      </c>
      <c r="E64" s="216">
        <v>3.8362559244000001</v>
      </c>
      <c r="F64" s="216">
        <v>51.189824359600003</v>
      </c>
      <c r="G64" s="216">
        <v>28.123303019270001</v>
      </c>
      <c r="H64" s="216">
        <v>2.30692964138</v>
      </c>
      <c r="I64" s="216">
        <v>2.70619120965</v>
      </c>
      <c r="J64" s="216">
        <v>21.112078667870001</v>
      </c>
      <c r="K64" s="217">
        <f t="shared" si="0"/>
        <v>7.5108632956726762E-2</v>
      </c>
      <c r="L64" s="216">
        <v>52.576335071290003</v>
      </c>
      <c r="M64" s="216">
        <v>20.79913269459</v>
      </c>
      <c r="N64" s="216">
        <v>16.682453668929998</v>
      </c>
      <c r="O64" s="216">
        <v>3.3830283480799999</v>
      </c>
      <c r="P64" s="238">
        <v>3.9003931626899999</v>
      </c>
      <c r="Q64" s="238">
        <v>1.7284725033599999</v>
      </c>
      <c r="R64" s="238">
        <v>6.7053832495699996</v>
      </c>
      <c r="S64" s="238">
        <v>6.5883404711200004</v>
      </c>
      <c r="T64" s="238">
        <v>11.25548583502</v>
      </c>
      <c r="U64" s="238">
        <v>19.962307437650001</v>
      </c>
      <c r="V64" s="238">
        <v>11.029589853559999</v>
      </c>
      <c r="W64" s="238">
        <v>4.4967888018900002</v>
      </c>
      <c r="X64" s="238">
        <v>7.4076868091000003</v>
      </c>
      <c r="Y64" s="238">
        <v>5.2972636631599999</v>
      </c>
      <c r="Z64" s="237">
        <v>0</v>
      </c>
    </row>
    <row r="65" spans="1:26">
      <c r="A65" s="175" t="s">
        <v>377</v>
      </c>
      <c r="B65" s="175">
        <v>2014</v>
      </c>
      <c r="C65" s="176" t="s">
        <v>27</v>
      </c>
      <c r="D65" s="177">
        <v>259.27742144232002</v>
      </c>
      <c r="E65" s="216">
        <v>4.2655095956900002</v>
      </c>
      <c r="F65" s="216">
        <v>52.498300738239998</v>
      </c>
      <c r="G65" s="216">
        <v>24.06009822619</v>
      </c>
      <c r="H65" s="216">
        <v>1.64410728184</v>
      </c>
      <c r="I65" s="216">
        <v>0.18511451633000001</v>
      </c>
      <c r="J65" s="216">
        <v>18.76775293176</v>
      </c>
      <c r="K65" s="217">
        <f t="shared" si="0"/>
        <v>7.238483330849986E-2</v>
      </c>
      <c r="L65" s="216">
        <v>41.424690879730001</v>
      </c>
      <c r="M65" s="216">
        <v>21.07527015734</v>
      </c>
      <c r="N65" s="216">
        <v>9.4264319402899996</v>
      </c>
      <c r="O65" s="216">
        <v>3.8992762838499999</v>
      </c>
      <c r="P65" s="238">
        <v>4.4813285519899999</v>
      </c>
      <c r="Q65" s="238">
        <v>0.89389717749999997</v>
      </c>
      <c r="R65" s="238">
        <v>8.1586628275200006</v>
      </c>
      <c r="S65" s="238">
        <v>5.7946634965000001</v>
      </c>
      <c r="T65" s="238">
        <v>10.61753047084</v>
      </c>
      <c r="U65" s="238">
        <v>22.457364011359999</v>
      </c>
      <c r="V65" s="238">
        <v>10.9357972701</v>
      </c>
      <c r="W65" s="238">
        <v>4.0564551195299998</v>
      </c>
      <c r="X65" s="238">
        <v>7.5723913483</v>
      </c>
      <c r="Y65" s="238">
        <v>7.0627786174200002</v>
      </c>
      <c r="Z65" s="237">
        <v>0</v>
      </c>
    </row>
    <row r="66" spans="1:26">
      <c r="A66" s="175" t="s">
        <v>377</v>
      </c>
      <c r="B66" s="175">
        <v>2015</v>
      </c>
      <c r="C66" s="176" t="s">
        <v>27</v>
      </c>
      <c r="D66" s="177">
        <v>267.69942128631999</v>
      </c>
      <c r="E66" s="216">
        <v>3.02236114928</v>
      </c>
      <c r="F66" s="216">
        <v>53.924014466430002</v>
      </c>
      <c r="G66" s="216">
        <v>21.07447341036</v>
      </c>
      <c r="H66" s="216">
        <v>2.5537598023200001</v>
      </c>
      <c r="I66" s="216">
        <v>1.48793577771</v>
      </c>
      <c r="J66" s="216">
        <v>15.18455259674</v>
      </c>
      <c r="K66" s="217">
        <f t="shared" si="0"/>
        <v>5.6722396050678213E-2</v>
      </c>
      <c r="L66" s="216">
        <v>50.86601036759</v>
      </c>
      <c r="M66" s="216">
        <v>22.577914964880001</v>
      </c>
      <c r="N66" s="216">
        <v>10.24802471319</v>
      </c>
      <c r="O66" s="216">
        <v>2.43943319075</v>
      </c>
      <c r="P66" s="238">
        <v>3.5909349714399998</v>
      </c>
      <c r="Q66" s="238">
        <v>0.81686220397999998</v>
      </c>
      <c r="R66" s="238">
        <v>8.4724697931299993</v>
      </c>
      <c r="S66" s="238">
        <v>5.5750322000399999</v>
      </c>
      <c r="T66" s="238">
        <v>12.350879212600001</v>
      </c>
      <c r="U66" s="238">
        <v>24.082591934690001</v>
      </c>
      <c r="V66" s="238">
        <v>13.711652408340001</v>
      </c>
      <c r="W66" s="238">
        <v>2.4362325332600001</v>
      </c>
      <c r="X66" s="238">
        <v>7.2674244561899997</v>
      </c>
      <c r="Y66" s="238">
        <v>6.0168611334</v>
      </c>
      <c r="Z66" s="237">
        <v>0</v>
      </c>
    </row>
    <row r="67" spans="1:26">
      <c r="A67" s="178" t="s">
        <v>377</v>
      </c>
      <c r="B67" s="178">
        <v>2016</v>
      </c>
      <c r="C67" s="179" t="s">
        <v>27</v>
      </c>
      <c r="D67" s="180">
        <v>272.81145888597001</v>
      </c>
      <c r="E67" s="235">
        <v>3.4157049049100001</v>
      </c>
      <c r="F67" s="235">
        <v>42.29248119004</v>
      </c>
      <c r="G67" s="235">
        <v>19.894545116909999</v>
      </c>
      <c r="H67" s="235">
        <v>1.5446685849399999</v>
      </c>
      <c r="I67" s="235">
        <v>0.98330817694999995</v>
      </c>
      <c r="J67" s="235">
        <v>24.351264370180001</v>
      </c>
      <c r="K67" s="236">
        <f t="shared" si="0"/>
        <v>8.9260416221586814E-2</v>
      </c>
      <c r="L67" s="235">
        <v>58.204242097760002</v>
      </c>
      <c r="M67" s="235">
        <v>21.283846655400001</v>
      </c>
      <c r="N67" s="235">
        <v>11.616417289699999</v>
      </c>
      <c r="O67" s="235">
        <v>3.72309557069</v>
      </c>
      <c r="P67" s="234">
        <v>3.5022590186000002</v>
      </c>
      <c r="Q67" s="234">
        <v>0.99668971819999996</v>
      </c>
      <c r="R67" s="234">
        <v>8.5345018677599995</v>
      </c>
      <c r="S67" s="234">
        <v>7.3361053139900001</v>
      </c>
      <c r="T67" s="234">
        <v>11.88972415298</v>
      </c>
      <c r="U67" s="234">
        <v>24.006645543019999</v>
      </c>
      <c r="V67" s="234">
        <v>13.28037580695</v>
      </c>
      <c r="W67" s="234">
        <v>3.9290299127299999</v>
      </c>
      <c r="X67" s="234">
        <v>6.1255918110499996</v>
      </c>
      <c r="Y67" s="234">
        <v>5.9009617832099996</v>
      </c>
      <c r="Z67" s="233">
        <v>0</v>
      </c>
    </row>
    <row r="68" spans="1:26">
      <c r="A68" s="172" t="s">
        <v>377</v>
      </c>
      <c r="B68" s="172">
        <v>2017</v>
      </c>
      <c r="C68" s="243" t="s">
        <v>27</v>
      </c>
      <c r="D68" s="174">
        <v>273.32393344227</v>
      </c>
      <c r="E68" s="241">
        <v>7.1726869082900002</v>
      </c>
      <c r="F68" s="241">
        <v>46.145312675360003</v>
      </c>
      <c r="G68" s="241">
        <v>29.591667487380001</v>
      </c>
      <c r="H68" s="241">
        <v>2.2424138326900001</v>
      </c>
      <c r="I68" s="241">
        <v>2.2439326873100001</v>
      </c>
      <c r="J68" s="241">
        <v>20.917255001160001</v>
      </c>
      <c r="K68" s="242">
        <f t="shared" si="0"/>
        <v>7.6529174513647297E-2</v>
      </c>
      <c r="L68" s="241">
        <v>47.620824943110001</v>
      </c>
      <c r="M68" s="241">
        <v>21.816050586429999</v>
      </c>
      <c r="N68" s="241">
        <v>10.643058005409999</v>
      </c>
      <c r="O68" s="241">
        <v>3.5554181542899999</v>
      </c>
      <c r="P68" s="240">
        <v>3.7857541007500002</v>
      </c>
      <c r="Q68" s="240">
        <v>0.74429990413000002</v>
      </c>
      <c r="R68" s="240">
        <v>8.59046286371</v>
      </c>
      <c r="S68" s="240">
        <v>5.93124919029</v>
      </c>
      <c r="T68" s="240">
        <v>9.5870624862400007</v>
      </c>
      <c r="U68" s="240">
        <v>19.40081421459</v>
      </c>
      <c r="V68" s="240">
        <v>12.0512936065</v>
      </c>
      <c r="W68" s="240">
        <v>3.6386682602199998</v>
      </c>
      <c r="X68" s="240">
        <v>9.3723797499600003</v>
      </c>
      <c r="Y68" s="240">
        <v>8.2733287844499994</v>
      </c>
      <c r="Z68" s="239">
        <v>0</v>
      </c>
    </row>
    <row r="69" spans="1:26">
      <c r="A69" s="175" t="s">
        <v>368</v>
      </c>
      <c r="B69" s="175">
        <v>2013</v>
      </c>
      <c r="C69" s="176" t="s">
        <v>27</v>
      </c>
      <c r="D69" s="177">
        <v>260.79360021167997</v>
      </c>
      <c r="E69" s="216">
        <v>6.4144328524000001</v>
      </c>
      <c r="F69" s="216">
        <v>53.601155645539997</v>
      </c>
      <c r="G69" s="216">
        <v>24.252699377340001</v>
      </c>
      <c r="H69" s="216">
        <v>2.7286079641200001</v>
      </c>
      <c r="I69" s="216">
        <v>1.5253359588099999</v>
      </c>
      <c r="J69" s="216">
        <v>15.70975666258</v>
      </c>
      <c r="K69" s="217">
        <f t="shared" si="0"/>
        <v>6.023827521008477E-2</v>
      </c>
      <c r="L69" s="216">
        <v>50.455889954539998</v>
      </c>
      <c r="M69" s="216">
        <v>21.07328808147</v>
      </c>
      <c r="N69" s="216">
        <v>8.8188708818699997</v>
      </c>
      <c r="O69" s="216">
        <v>1.93811951929</v>
      </c>
      <c r="P69" s="238">
        <v>4.3045606573999997</v>
      </c>
      <c r="Q69" s="238">
        <v>0.37028804348</v>
      </c>
      <c r="R69" s="238">
        <v>7.0563588607499996</v>
      </c>
      <c r="S69" s="238">
        <v>5.1479923622200001</v>
      </c>
      <c r="T69" s="238">
        <v>10.35498004263</v>
      </c>
      <c r="U69" s="238">
        <v>23.741190802129999</v>
      </c>
      <c r="V69" s="238">
        <v>11.24884097606</v>
      </c>
      <c r="W69" s="238">
        <v>2.3994534357699999</v>
      </c>
      <c r="X69" s="238">
        <v>5.4590073970199997</v>
      </c>
      <c r="Y69" s="238">
        <v>4.19277073626</v>
      </c>
      <c r="Z69" s="237">
        <v>0</v>
      </c>
    </row>
    <row r="70" spans="1:26">
      <c r="A70" s="175" t="s">
        <v>368</v>
      </c>
      <c r="B70" s="175">
        <v>2014</v>
      </c>
      <c r="C70" s="176" t="s">
        <v>27</v>
      </c>
      <c r="D70" s="177">
        <v>259.47220264722989</v>
      </c>
      <c r="E70" s="216">
        <v>5.0934172634800001</v>
      </c>
      <c r="F70" s="216">
        <v>55.146515663439899</v>
      </c>
      <c r="G70" s="216">
        <v>21.376859784699999</v>
      </c>
      <c r="H70" s="216">
        <v>1.55732943274</v>
      </c>
      <c r="I70" s="216">
        <v>3.62195652131</v>
      </c>
      <c r="J70" s="216">
        <v>16.297354579730001</v>
      </c>
      <c r="K70" s="217">
        <f t="shared" si="0"/>
        <v>6.280963592037396E-2</v>
      </c>
      <c r="L70" s="216">
        <v>43.963338188180003</v>
      </c>
      <c r="M70" s="216">
        <v>19.820041513469999</v>
      </c>
      <c r="N70" s="216">
        <v>8.8688201106999998</v>
      </c>
      <c r="O70" s="216">
        <v>3.82227897371</v>
      </c>
      <c r="P70" s="238">
        <v>5.5140094729899998</v>
      </c>
      <c r="Q70" s="238">
        <v>0.88348906118000003</v>
      </c>
      <c r="R70" s="238">
        <v>8.6244620376699999</v>
      </c>
      <c r="S70" s="238">
        <v>4.3944352764300003</v>
      </c>
      <c r="T70" s="238">
        <v>11.353435659120001</v>
      </c>
      <c r="U70" s="238">
        <v>21.390357329770001</v>
      </c>
      <c r="V70" s="238">
        <v>11.5655837314</v>
      </c>
      <c r="W70" s="238">
        <v>3.52444202062</v>
      </c>
      <c r="X70" s="238">
        <v>6.6769063693600001</v>
      </c>
      <c r="Y70" s="238">
        <v>5.9771696572300002</v>
      </c>
      <c r="Z70" s="237">
        <v>0</v>
      </c>
    </row>
    <row r="71" spans="1:26">
      <c r="A71" s="175" t="s">
        <v>368</v>
      </c>
      <c r="B71" s="175">
        <v>2015</v>
      </c>
      <c r="C71" s="176" t="s">
        <v>27</v>
      </c>
      <c r="D71" s="177">
        <v>256.32900297914</v>
      </c>
      <c r="E71" s="216">
        <v>3.0152935650199999</v>
      </c>
      <c r="F71" s="216">
        <v>53.104969042</v>
      </c>
      <c r="G71" s="216">
        <v>16.44393717234</v>
      </c>
      <c r="H71" s="216">
        <v>2.6293294829299998</v>
      </c>
      <c r="I71" s="216">
        <v>2.7909779769799998</v>
      </c>
      <c r="J71" s="216">
        <v>13.65683678621</v>
      </c>
      <c r="K71" s="217">
        <f t="shared" si="0"/>
        <v>5.3278546818681265E-2</v>
      </c>
      <c r="L71" s="216">
        <v>49.127881022399997</v>
      </c>
      <c r="M71" s="216">
        <v>20.292846098799998</v>
      </c>
      <c r="N71" s="216">
        <v>10.32302376667</v>
      </c>
      <c r="O71" s="216">
        <v>2.1391013538300001</v>
      </c>
      <c r="P71" s="238">
        <v>3.4236732642400001</v>
      </c>
      <c r="Q71" s="238">
        <v>0.4390359848</v>
      </c>
      <c r="R71" s="238">
        <v>8.90010238162</v>
      </c>
      <c r="S71" s="238">
        <v>5.4883094000300003</v>
      </c>
      <c r="T71" s="238">
        <v>11.275670546620001</v>
      </c>
      <c r="U71" s="238">
        <v>22.89983775812</v>
      </c>
      <c r="V71" s="238">
        <v>15.906600833780001</v>
      </c>
      <c r="W71" s="238">
        <v>2.9606557813399998</v>
      </c>
      <c r="X71" s="238">
        <v>7.1876532285300003</v>
      </c>
      <c r="Y71" s="238">
        <v>4.3232675328800001</v>
      </c>
      <c r="Z71" s="237">
        <v>0</v>
      </c>
    </row>
    <row r="72" spans="1:26">
      <c r="A72" s="175" t="s">
        <v>368</v>
      </c>
      <c r="B72" s="175">
        <v>2016</v>
      </c>
      <c r="C72" s="176" t="s">
        <v>27</v>
      </c>
      <c r="D72" s="177">
        <v>272.87315159101001</v>
      </c>
      <c r="E72" s="216">
        <v>4.0668402597400002</v>
      </c>
      <c r="F72" s="216">
        <v>45.900553095329997</v>
      </c>
      <c r="G72" s="216">
        <v>22.643910321370001</v>
      </c>
      <c r="H72" s="216">
        <v>2.2459608389399999</v>
      </c>
      <c r="I72" s="216">
        <v>0.91717126579999997</v>
      </c>
      <c r="J72" s="216">
        <v>23.20197255359</v>
      </c>
      <c r="K72" s="217">
        <f t="shared" ref="K72:K135" si="1">J72/D72</f>
        <v>8.5028418583172935E-2</v>
      </c>
      <c r="L72" s="216">
        <v>56.751382616889998</v>
      </c>
      <c r="M72" s="216">
        <v>19.129236580770002</v>
      </c>
      <c r="N72" s="216">
        <v>12.737116212529999</v>
      </c>
      <c r="O72" s="216">
        <v>2.0788684693700001</v>
      </c>
      <c r="P72" s="238">
        <v>3.8740802871</v>
      </c>
      <c r="Q72" s="238">
        <v>1.37074566723</v>
      </c>
      <c r="R72" s="238">
        <v>7.0027607564899998</v>
      </c>
      <c r="S72" s="238">
        <v>5.3824145336300004</v>
      </c>
      <c r="T72" s="238">
        <v>12.331277654919999</v>
      </c>
      <c r="U72" s="238">
        <v>22.37203974442</v>
      </c>
      <c r="V72" s="238">
        <v>11.031737387810001</v>
      </c>
      <c r="W72" s="238">
        <v>4.5622297095900004</v>
      </c>
      <c r="X72" s="238">
        <v>8.5750942758999997</v>
      </c>
      <c r="Y72" s="238">
        <v>6.69775935959</v>
      </c>
      <c r="Z72" s="237">
        <v>0</v>
      </c>
    </row>
    <row r="73" spans="1:26">
      <c r="A73" s="175" t="s">
        <v>368</v>
      </c>
      <c r="B73" s="175">
        <v>2017</v>
      </c>
      <c r="C73" s="176" t="s">
        <v>27</v>
      </c>
      <c r="D73" s="177">
        <v>268.45904607710997</v>
      </c>
      <c r="E73" s="216">
        <v>7.3897760006100004</v>
      </c>
      <c r="F73" s="216">
        <v>44.336469069419998</v>
      </c>
      <c r="G73" s="216">
        <v>27.368179329099998</v>
      </c>
      <c r="H73" s="216">
        <v>2.03129458544</v>
      </c>
      <c r="I73" s="216">
        <v>2.3312364399700001</v>
      </c>
      <c r="J73" s="216">
        <v>19.972995670189999</v>
      </c>
      <c r="K73" s="217">
        <f t="shared" si="1"/>
        <v>7.4398668854887898E-2</v>
      </c>
      <c r="L73" s="216">
        <v>47.841364845069997</v>
      </c>
      <c r="M73" s="216">
        <v>20.627278283550002</v>
      </c>
      <c r="N73" s="216">
        <v>12.906018971989999</v>
      </c>
      <c r="O73" s="216">
        <v>4.37118296505</v>
      </c>
      <c r="P73" s="238">
        <v>4.0989964960899998</v>
      </c>
      <c r="Q73" s="238">
        <v>0.90006619818</v>
      </c>
      <c r="R73" s="238">
        <v>9.6202302953099998</v>
      </c>
      <c r="S73" s="238">
        <v>6.2710224669599999</v>
      </c>
      <c r="T73" s="238">
        <v>8.3226698274800004</v>
      </c>
      <c r="U73" s="238">
        <v>19.293672517579999</v>
      </c>
      <c r="V73" s="238">
        <v>11.9266977873</v>
      </c>
      <c r="W73" s="238">
        <v>3.1488268317500001</v>
      </c>
      <c r="X73" s="238">
        <v>7.5515201225000004</v>
      </c>
      <c r="Y73" s="238">
        <v>8.1495473735699999</v>
      </c>
      <c r="Z73" s="237">
        <v>0</v>
      </c>
    </row>
    <row r="74" spans="1:26">
      <c r="A74" s="175" t="s">
        <v>369</v>
      </c>
      <c r="B74" s="175">
        <v>2013</v>
      </c>
      <c r="C74" s="176" t="s">
        <v>27</v>
      </c>
      <c r="D74" s="177">
        <v>265.45990325866001</v>
      </c>
      <c r="E74" s="216">
        <v>6.0016572534300003</v>
      </c>
      <c r="F74" s="216">
        <v>54.982932726969999</v>
      </c>
      <c r="G74" s="216">
        <v>21.926615586560001</v>
      </c>
      <c r="H74" s="216">
        <v>3.4124733229299999</v>
      </c>
      <c r="I74" s="216">
        <v>1.6351325003499999</v>
      </c>
      <c r="J74" s="216">
        <v>16.160298683000001</v>
      </c>
      <c r="K74" s="217">
        <f t="shared" si="1"/>
        <v>6.0876608800891699E-2</v>
      </c>
      <c r="L74" s="216">
        <v>51.396962222429998</v>
      </c>
      <c r="M74" s="216">
        <v>22.305079534010002</v>
      </c>
      <c r="N74" s="216">
        <v>8.9346785312100003</v>
      </c>
      <c r="O74" s="216">
        <v>1.7428891286699999</v>
      </c>
      <c r="P74" s="238">
        <v>5.0226723487399996</v>
      </c>
      <c r="Q74" s="238">
        <v>0.69436412054999996</v>
      </c>
      <c r="R74" s="238">
        <v>6.8448709222100002</v>
      </c>
      <c r="S74" s="238">
        <v>4.8299948936800003</v>
      </c>
      <c r="T74" s="238">
        <v>10.20436612974</v>
      </c>
      <c r="U74" s="238">
        <v>23.91375827445</v>
      </c>
      <c r="V74" s="238">
        <v>10.79969579135</v>
      </c>
      <c r="W74" s="238">
        <v>3.36014597539</v>
      </c>
      <c r="X74" s="238">
        <v>6.1052273888500004</v>
      </c>
      <c r="Y74" s="238">
        <v>5.1860879241399997</v>
      </c>
      <c r="Z74" s="237">
        <v>0</v>
      </c>
    </row>
    <row r="75" spans="1:26">
      <c r="A75" s="175" t="s">
        <v>369</v>
      </c>
      <c r="B75" s="175">
        <v>2014</v>
      </c>
      <c r="C75" s="176" t="s">
        <v>27</v>
      </c>
      <c r="D75" s="177">
        <v>258.17792092722999</v>
      </c>
      <c r="E75" s="216">
        <v>5.4612740156499999</v>
      </c>
      <c r="F75" s="216">
        <v>57.367020163120003</v>
      </c>
      <c r="G75" s="216">
        <v>20.327207262910001</v>
      </c>
      <c r="H75" s="216">
        <v>2.04293910704</v>
      </c>
      <c r="I75" s="216">
        <v>3.5515249659600001</v>
      </c>
      <c r="J75" s="216">
        <v>15.00853536502</v>
      </c>
      <c r="K75" s="217">
        <f t="shared" si="1"/>
        <v>5.8132528572225603E-2</v>
      </c>
      <c r="L75" s="216">
        <v>40.400791573329997</v>
      </c>
      <c r="M75" s="216">
        <v>20.36508009476</v>
      </c>
      <c r="N75" s="216">
        <v>9.7244908520000006</v>
      </c>
      <c r="O75" s="216">
        <v>2.7234400342699998</v>
      </c>
      <c r="P75" s="238">
        <v>4.7530327700999999</v>
      </c>
      <c r="Q75" s="238">
        <v>1.1910581415699999</v>
      </c>
      <c r="R75" s="238">
        <v>8.7588300699800001</v>
      </c>
      <c r="S75" s="238">
        <v>4.7592332526699996</v>
      </c>
      <c r="T75" s="238">
        <v>10.39722060199</v>
      </c>
      <c r="U75" s="238">
        <v>21.613747158750002</v>
      </c>
      <c r="V75" s="238">
        <v>12.05301274096</v>
      </c>
      <c r="W75" s="238">
        <v>3.88353737039</v>
      </c>
      <c r="X75" s="238">
        <v>7.0631508517099997</v>
      </c>
      <c r="Y75" s="238">
        <v>6.73279453505</v>
      </c>
      <c r="Z75" s="237">
        <v>0</v>
      </c>
    </row>
    <row r="76" spans="1:26">
      <c r="A76" s="175" t="s">
        <v>369</v>
      </c>
      <c r="B76" s="175">
        <v>2015</v>
      </c>
      <c r="C76" s="176" t="s">
        <v>27</v>
      </c>
      <c r="D76" s="177">
        <v>255.34285600686999</v>
      </c>
      <c r="E76" s="216">
        <v>2.9355997383800001</v>
      </c>
      <c r="F76" s="216">
        <v>50.748592776080002</v>
      </c>
      <c r="G76" s="216">
        <v>16.231778044590001</v>
      </c>
      <c r="H76" s="216">
        <v>4.3561768546400002</v>
      </c>
      <c r="I76" s="216">
        <v>2.8044189242600002</v>
      </c>
      <c r="J76" s="216">
        <v>10.31258320017</v>
      </c>
      <c r="K76" s="217">
        <f t="shared" si="1"/>
        <v>4.0387200806951656E-2</v>
      </c>
      <c r="L76" s="216">
        <v>50.973101266530001</v>
      </c>
      <c r="M76" s="216">
        <v>17.39016319037</v>
      </c>
      <c r="N76" s="216">
        <v>12.7308945905</v>
      </c>
      <c r="O76" s="216">
        <v>2.5195374455300001</v>
      </c>
      <c r="P76" s="238">
        <v>4.0017008770500002</v>
      </c>
      <c r="Q76" s="238">
        <v>1.2749869942700001</v>
      </c>
      <c r="R76" s="238">
        <v>9.6169751532899994</v>
      </c>
      <c r="S76" s="238">
        <v>4.2915925653400002</v>
      </c>
      <c r="T76" s="238">
        <v>10.83250463609</v>
      </c>
      <c r="U76" s="238">
        <v>22.073043053349998</v>
      </c>
      <c r="V76" s="238">
        <v>16.947286955079999</v>
      </c>
      <c r="W76" s="238">
        <v>4.4577414378600002</v>
      </c>
      <c r="X76" s="238">
        <v>5.64503752254</v>
      </c>
      <c r="Y76" s="238">
        <v>5.1991407809499997</v>
      </c>
      <c r="Z76" s="237">
        <v>0</v>
      </c>
    </row>
    <row r="77" spans="1:26">
      <c r="A77" s="175" t="s">
        <v>369</v>
      </c>
      <c r="B77" s="175">
        <v>2016</v>
      </c>
      <c r="C77" s="176" t="s">
        <v>27</v>
      </c>
      <c r="D77" s="177">
        <v>272.82533107918999</v>
      </c>
      <c r="E77" s="216">
        <v>3.86540613315</v>
      </c>
      <c r="F77" s="216">
        <v>48.080244879490003</v>
      </c>
      <c r="G77" s="216">
        <v>24.50527166418</v>
      </c>
      <c r="H77" s="216">
        <v>2.52967960411</v>
      </c>
      <c r="I77" s="216">
        <v>1.10758845854</v>
      </c>
      <c r="J77" s="216">
        <v>20.854888675089999</v>
      </c>
      <c r="K77" s="217">
        <f t="shared" si="1"/>
        <v>7.6440441188493163E-2</v>
      </c>
      <c r="L77" s="216">
        <v>55.949368641459998</v>
      </c>
      <c r="M77" s="216">
        <v>22.733118923069998</v>
      </c>
      <c r="N77" s="216">
        <v>13.0436057198</v>
      </c>
      <c r="O77" s="216">
        <v>2.3549073747199998</v>
      </c>
      <c r="P77" s="238">
        <v>3.8173972525500002</v>
      </c>
      <c r="Q77" s="238">
        <v>0.82130526211999999</v>
      </c>
      <c r="R77" s="238">
        <v>7.9108562662399997</v>
      </c>
      <c r="S77" s="238">
        <v>5.0231705656100001</v>
      </c>
      <c r="T77" s="238">
        <v>10.99390323984</v>
      </c>
      <c r="U77" s="238">
        <v>19.687396000220001</v>
      </c>
      <c r="V77" s="238">
        <v>10.91180330968</v>
      </c>
      <c r="W77" s="238">
        <v>4.2706473667899996</v>
      </c>
      <c r="X77" s="238">
        <v>8.9938797168200004</v>
      </c>
      <c r="Y77" s="238">
        <v>5.3708920257099999</v>
      </c>
      <c r="Z77" s="237">
        <v>0</v>
      </c>
    </row>
    <row r="78" spans="1:26">
      <c r="A78" s="175" t="s">
        <v>370</v>
      </c>
      <c r="B78" s="175">
        <v>2013</v>
      </c>
      <c r="C78" s="176" t="s">
        <v>27</v>
      </c>
      <c r="D78" s="177">
        <v>266.45498131606001</v>
      </c>
      <c r="E78" s="216">
        <v>5.1396633698400001</v>
      </c>
      <c r="F78" s="216">
        <v>57.036728594549999</v>
      </c>
      <c r="G78" s="216">
        <v>28.031468839519999</v>
      </c>
      <c r="H78" s="216">
        <v>2.1321198487199999</v>
      </c>
      <c r="I78" s="216">
        <v>2.0748213844899999</v>
      </c>
      <c r="J78" s="216">
        <v>17.590683116779999</v>
      </c>
      <c r="K78" s="217">
        <f t="shared" si="1"/>
        <v>6.601746767839374E-2</v>
      </c>
      <c r="L78" s="216">
        <v>45.086547313170001</v>
      </c>
      <c r="M78" s="216">
        <v>21.896214769059998</v>
      </c>
      <c r="N78" s="216">
        <v>8.0659515705399993</v>
      </c>
      <c r="O78" s="216">
        <v>2.12502408301</v>
      </c>
      <c r="P78" s="238">
        <v>4.0676875455900001</v>
      </c>
      <c r="Q78" s="238">
        <v>2.3778505205</v>
      </c>
      <c r="R78" s="238">
        <v>9.0662318258500001</v>
      </c>
      <c r="S78" s="238">
        <v>5.0240431510399999</v>
      </c>
      <c r="T78" s="238">
        <v>8.3719910398199993</v>
      </c>
      <c r="U78" s="238">
        <v>24.336443280969998</v>
      </c>
      <c r="V78" s="238">
        <v>10.35376359338</v>
      </c>
      <c r="W78" s="238">
        <v>2.3179200348700002</v>
      </c>
      <c r="X78" s="238">
        <v>5.9954546157899999</v>
      </c>
      <c r="Y78" s="238">
        <v>5.3643728185699997</v>
      </c>
      <c r="Z78" s="237">
        <v>0</v>
      </c>
    </row>
    <row r="79" spans="1:26">
      <c r="A79" s="175" t="s">
        <v>370</v>
      </c>
      <c r="B79" s="175">
        <v>2014</v>
      </c>
      <c r="C79" s="176" t="s">
        <v>27</v>
      </c>
      <c r="D79" s="177">
        <v>272.32521467164997</v>
      </c>
      <c r="E79" s="216">
        <v>3.8542067275999998</v>
      </c>
      <c r="F79" s="216">
        <v>51.27041740808</v>
      </c>
      <c r="G79" s="216">
        <v>22.30553113245</v>
      </c>
      <c r="H79" s="216">
        <v>3.0633704560099999</v>
      </c>
      <c r="I79" s="216">
        <v>3.2962038765599999</v>
      </c>
      <c r="J79" s="216">
        <v>14.45561097559</v>
      </c>
      <c r="K79" s="217">
        <f t="shared" si="1"/>
        <v>5.3082161315908732E-2</v>
      </c>
      <c r="L79" s="216">
        <v>48.336885229560004</v>
      </c>
      <c r="M79" s="216">
        <v>24.413860583070001</v>
      </c>
      <c r="N79" s="216">
        <v>9.3359014624299999</v>
      </c>
      <c r="O79" s="216">
        <v>2.17835321495</v>
      </c>
      <c r="P79" s="238">
        <v>4.8788027913800001</v>
      </c>
      <c r="Q79" s="238">
        <v>0.79763002538000005</v>
      </c>
      <c r="R79" s="238">
        <v>11.77197025045</v>
      </c>
      <c r="S79" s="238">
        <v>6.7940912121999997</v>
      </c>
      <c r="T79" s="238">
        <v>12.401653486200001</v>
      </c>
      <c r="U79" s="238">
        <v>21.990472563179999</v>
      </c>
      <c r="V79" s="238">
        <v>13.63154227964</v>
      </c>
      <c r="W79" s="238">
        <v>6.0285037793000003</v>
      </c>
      <c r="X79" s="238">
        <v>5.1336457901500001</v>
      </c>
      <c r="Y79" s="238">
        <v>6.3865614274700002</v>
      </c>
      <c r="Z79" s="237">
        <v>0</v>
      </c>
    </row>
    <row r="80" spans="1:26">
      <c r="A80" s="175" t="s">
        <v>370</v>
      </c>
      <c r="B80" s="175">
        <v>2015</v>
      </c>
      <c r="C80" s="176" t="s">
        <v>27</v>
      </c>
      <c r="D80" s="177">
        <v>275.14611738906001</v>
      </c>
      <c r="E80" s="216">
        <v>4.3801513062900002</v>
      </c>
      <c r="F80" s="216">
        <v>48.829126204970002</v>
      </c>
      <c r="G80" s="216">
        <v>18.594772452809998</v>
      </c>
      <c r="H80" s="216">
        <v>4.7370797206799997</v>
      </c>
      <c r="I80" s="216">
        <v>1.47676935418</v>
      </c>
      <c r="J80" s="216">
        <v>20.060065577780001</v>
      </c>
      <c r="K80" s="217">
        <f t="shared" si="1"/>
        <v>7.2906954923208381E-2</v>
      </c>
      <c r="L80" s="216">
        <v>52.050391060560003</v>
      </c>
      <c r="M80" s="216">
        <v>21.63865138881</v>
      </c>
      <c r="N80" s="216">
        <v>11.633021976029999</v>
      </c>
      <c r="O80" s="216">
        <v>1.7462547529300001</v>
      </c>
      <c r="P80" s="238">
        <v>2.9044542084599998</v>
      </c>
      <c r="Q80" s="238">
        <v>0.77919000007999994</v>
      </c>
      <c r="R80" s="238">
        <v>9.9450317611900001</v>
      </c>
      <c r="S80" s="238">
        <v>5.5204027171399996</v>
      </c>
      <c r="T80" s="238">
        <v>11.91310977707</v>
      </c>
      <c r="U80" s="238">
        <v>28.46086235149</v>
      </c>
      <c r="V80" s="238">
        <v>14.64662716848</v>
      </c>
      <c r="W80" s="238">
        <v>4.4057906367799999</v>
      </c>
      <c r="X80" s="238">
        <v>5.6375233362100001</v>
      </c>
      <c r="Y80" s="238">
        <v>5.6153033589700003</v>
      </c>
      <c r="Z80" s="237">
        <v>0.17153827815</v>
      </c>
    </row>
    <row r="81" spans="1:26">
      <c r="A81" s="175" t="s">
        <v>370</v>
      </c>
      <c r="B81" s="175">
        <v>2016</v>
      </c>
      <c r="C81" s="176" t="s">
        <v>27</v>
      </c>
      <c r="D81" s="177">
        <v>277.81348861141998</v>
      </c>
      <c r="E81" s="216">
        <v>4.69725533065</v>
      </c>
      <c r="F81" s="216">
        <v>46.809497217230003</v>
      </c>
      <c r="G81" s="216">
        <v>26.885612457520001</v>
      </c>
      <c r="H81" s="216">
        <v>3.2294101718800001</v>
      </c>
      <c r="I81" s="216">
        <v>2.3592743565999998</v>
      </c>
      <c r="J81" s="216">
        <v>22.098589719490001</v>
      </c>
      <c r="K81" s="217">
        <f t="shared" si="1"/>
        <v>7.9544696803399206E-2</v>
      </c>
      <c r="L81" s="216">
        <v>53.99425340909</v>
      </c>
      <c r="M81" s="216">
        <v>21.82861385667</v>
      </c>
      <c r="N81" s="216">
        <v>16.90907615159</v>
      </c>
      <c r="O81" s="216">
        <v>2.8255863210799999</v>
      </c>
      <c r="P81" s="238">
        <v>3.82800768749</v>
      </c>
      <c r="Q81" s="238">
        <v>1.7549781735300001</v>
      </c>
      <c r="R81" s="238">
        <v>6.2876150756299998</v>
      </c>
      <c r="S81" s="238">
        <v>6.8773259251800001</v>
      </c>
      <c r="T81" s="238">
        <v>9.9165398301799996</v>
      </c>
      <c r="U81" s="238">
        <v>19.885078456719999</v>
      </c>
      <c r="V81" s="238">
        <v>11.29099638586</v>
      </c>
      <c r="W81" s="238">
        <v>4.6487379216100004</v>
      </c>
      <c r="X81" s="238">
        <v>7.0383619822999997</v>
      </c>
      <c r="Y81" s="238">
        <v>4.6486781811200002</v>
      </c>
      <c r="Z81" s="237">
        <v>0</v>
      </c>
    </row>
    <row r="82" spans="1:26">
      <c r="A82" s="178" t="s">
        <v>371</v>
      </c>
      <c r="B82" s="178">
        <v>2013</v>
      </c>
      <c r="C82" s="179" t="s">
        <v>27</v>
      </c>
      <c r="D82" s="180">
        <v>259.79457180668999</v>
      </c>
      <c r="E82" s="235">
        <v>4.91478996804</v>
      </c>
      <c r="F82" s="235">
        <v>58.721410819639999</v>
      </c>
      <c r="G82" s="235">
        <v>22.649484867719998</v>
      </c>
      <c r="H82" s="235">
        <v>2.5029023510999999</v>
      </c>
      <c r="I82" s="235">
        <v>0.73623633501999997</v>
      </c>
      <c r="J82" s="235">
        <v>17.546118157710001</v>
      </c>
      <c r="K82" s="236">
        <f t="shared" si="1"/>
        <v>6.7538432522623509E-2</v>
      </c>
      <c r="L82" s="235">
        <v>45.846950430690001</v>
      </c>
      <c r="M82" s="235">
        <v>22.764883465459999</v>
      </c>
      <c r="N82" s="235">
        <v>9.1632445936300009</v>
      </c>
      <c r="O82" s="235">
        <v>1.6143183884400001</v>
      </c>
      <c r="P82" s="234">
        <v>4.2414255219000001</v>
      </c>
      <c r="Q82" s="234">
        <v>2.0877516250500001</v>
      </c>
      <c r="R82" s="234">
        <v>7.6583562220100001</v>
      </c>
      <c r="S82" s="234">
        <v>3.7125510879300001</v>
      </c>
      <c r="T82" s="234">
        <v>7.9817444593099998</v>
      </c>
      <c r="U82" s="234">
        <v>24.741510087799998</v>
      </c>
      <c r="V82" s="234">
        <v>10.400969903649999</v>
      </c>
      <c r="W82" s="234">
        <v>2.0245203009399999</v>
      </c>
      <c r="X82" s="234">
        <v>5.4865565852599998</v>
      </c>
      <c r="Y82" s="234">
        <v>4.9988466353899996</v>
      </c>
      <c r="Z82" s="233">
        <v>0</v>
      </c>
    </row>
    <row r="83" spans="1:26">
      <c r="A83" s="172" t="s">
        <v>371</v>
      </c>
      <c r="B83" s="172">
        <v>2014</v>
      </c>
      <c r="C83" s="243" t="s">
        <v>27</v>
      </c>
      <c r="D83" s="174">
        <v>274.04432485783002</v>
      </c>
      <c r="E83" s="241">
        <v>4.4750774895900003</v>
      </c>
      <c r="F83" s="241">
        <v>53.225714415490003</v>
      </c>
      <c r="G83" s="241">
        <v>21.538919467180001</v>
      </c>
      <c r="H83" s="241">
        <v>2.67302263268</v>
      </c>
      <c r="I83" s="241">
        <v>3.3439705050400002</v>
      </c>
      <c r="J83" s="241">
        <v>17.10814402962</v>
      </c>
      <c r="K83" s="242">
        <f t="shared" si="1"/>
        <v>6.2428382848268953E-2</v>
      </c>
      <c r="L83" s="241">
        <v>46.204122577299998</v>
      </c>
      <c r="M83" s="241">
        <v>23.618950455269999</v>
      </c>
      <c r="N83" s="241">
        <v>9.8117005625200004</v>
      </c>
      <c r="O83" s="241">
        <v>2.1979147888599999</v>
      </c>
      <c r="P83" s="240">
        <v>5.0288640931100002</v>
      </c>
      <c r="Q83" s="240">
        <v>0.82192018801</v>
      </c>
      <c r="R83" s="240">
        <v>9.8012846606299995</v>
      </c>
      <c r="S83" s="240">
        <v>5.75550762645</v>
      </c>
      <c r="T83" s="240">
        <v>12.05789253386</v>
      </c>
      <c r="U83" s="240">
        <v>23.466852142219999</v>
      </c>
      <c r="V83" s="240">
        <v>12.277523969040001</v>
      </c>
      <c r="W83" s="240">
        <v>6.28812901499</v>
      </c>
      <c r="X83" s="240">
        <v>7.5552903303500001</v>
      </c>
      <c r="Y83" s="240">
        <v>6.7935233756200004</v>
      </c>
      <c r="Z83" s="239">
        <v>0</v>
      </c>
    </row>
    <row r="84" spans="1:26">
      <c r="A84" s="175" t="s">
        <v>371</v>
      </c>
      <c r="B84" s="175">
        <v>2015</v>
      </c>
      <c r="C84" s="176" t="s">
        <v>27</v>
      </c>
      <c r="D84" s="177">
        <v>271.00507464461998</v>
      </c>
      <c r="E84" s="216">
        <v>4.88231995676</v>
      </c>
      <c r="F84" s="216">
        <v>47.36880866261</v>
      </c>
      <c r="G84" s="216">
        <v>16.403125306410001</v>
      </c>
      <c r="H84" s="216">
        <v>4.2037264000199999</v>
      </c>
      <c r="I84" s="216">
        <v>1.0732511253899999</v>
      </c>
      <c r="J84" s="216">
        <v>18.700062158480002</v>
      </c>
      <c r="K84" s="217">
        <f t="shared" si="1"/>
        <v>6.9002627286600282E-2</v>
      </c>
      <c r="L84" s="216">
        <v>48.658502704349999</v>
      </c>
      <c r="M84" s="216">
        <v>22.74554466347</v>
      </c>
      <c r="N84" s="216">
        <v>12.250828028640001</v>
      </c>
      <c r="O84" s="216">
        <v>3.0609283413499999</v>
      </c>
      <c r="P84" s="238">
        <v>4.0566072863900002</v>
      </c>
      <c r="Q84" s="238">
        <v>0.63714406245999999</v>
      </c>
      <c r="R84" s="238">
        <v>10.27650394922</v>
      </c>
      <c r="S84" s="238">
        <v>5.6663111069200003</v>
      </c>
      <c r="T84" s="238">
        <v>12.24563977213</v>
      </c>
      <c r="U84" s="238">
        <v>26.63430329641</v>
      </c>
      <c r="V84" s="238">
        <v>14.673129552280001</v>
      </c>
      <c r="W84" s="238">
        <v>4.7880085831199999</v>
      </c>
      <c r="X84" s="238">
        <v>7.5723080466399999</v>
      </c>
      <c r="Y84" s="238">
        <v>5.1080216415699997</v>
      </c>
      <c r="Z84" s="237">
        <v>0</v>
      </c>
    </row>
    <row r="85" spans="1:26">
      <c r="A85" s="175" t="s">
        <v>371</v>
      </c>
      <c r="B85" s="175">
        <v>2016</v>
      </c>
      <c r="C85" s="176" t="s">
        <v>27</v>
      </c>
      <c r="D85" s="177">
        <v>279.66615376294999</v>
      </c>
      <c r="E85" s="216">
        <v>4.7059688020900001</v>
      </c>
      <c r="F85" s="216">
        <v>47.926014162720001</v>
      </c>
      <c r="G85" s="216">
        <v>27.163106404419999</v>
      </c>
      <c r="H85" s="216">
        <v>3.0241132394800001</v>
      </c>
      <c r="I85" s="216">
        <v>1.7759625914199999</v>
      </c>
      <c r="J85" s="216">
        <v>20.319676193789999</v>
      </c>
      <c r="K85" s="217">
        <f t="shared" si="1"/>
        <v>7.2656901524856377E-2</v>
      </c>
      <c r="L85" s="216">
        <v>54.864504823840001</v>
      </c>
      <c r="M85" s="216">
        <v>21.870974699440001</v>
      </c>
      <c r="N85" s="216">
        <v>15.407913285519999</v>
      </c>
      <c r="O85" s="216">
        <v>2.4389381274700002</v>
      </c>
      <c r="P85" s="238">
        <v>3.6921637171200001</v>
      </c>
      <c r="Q85" s="238">
        <v>1.61542728194</v>
      </c>
      <c r="R85" s="238">
        <v>7.6238427258100003</v>
      </c>
      <c r="S85" s="238">
        <v>6.5383914787200004</v>
      </c>
      <c r="T85" s="238">
        <v>10.86943519766</v>
      </c>
      <c r="U85" s="238">
        <v>19.961836204339999</v>
      </c>
      <c r="V85" s="238">
        <v>13.18452896754</v>
      </c>
      <c r="W85" s="238">
        <v>5.4808997447400003</v>
      </c>
      <c r="X85" s="238">
        <v>6.1899190879499999</v>
      </c>
      <c r="Y85" s="238">
        <v>5.0125370269399996</v>
      </c>
      <c r="Z85" s="237">
        <v>0</v>
      </c>
    </row>
    <row r="86" spans="1:26">
      <c r="A86" s="175" t="s">
        <v>372</v>
      </c>
      <c r="B86" s="175">
        <v>2013</v>
      </c>
      <c r="C86" s="176" t="s">
        <v>27</v>
      </c>
      <c r="D86" s="177">
        <v>264.97199860162999</v>
      </c>
      <c r="E86" s="216">
        <v>6.0215490063599999</v>
      </c>
      <c r="F86" s="216">
        <v>54.677900884880003</v>
      </c>
      <c r="G86" s="216">
        <v>22.167660652209999</v>
      </c>
      <c r="H86" s="216">
        <v>3.0028722609599998</v>
      </c>
      <c r="I86" s="216">
        <v>1.6786847988</v>
      </c>
      <c r="J86" s="216">
        <v>17.439590206759998</v>
      </c>
      <c r="K86" s="217">
        <f t="shared" si="1"/>
        <v>6.5816728932853799E-2</v>
      </c>
      <c r="L86" s="216">
        <v>47.905809622009997</v>
      </c>
      <c r="M86" s="216">
        <v>22.71068925929</v>
      </c>
      <c r="N86" s="216">
        <v>7.8978502207999997</v>
      </c>
      <c r="O86" s="216">
        <v>1.6735964993800001</v>
      </c>
      <c r="P86" s="238">
        <v>4.2334360346700004</v>
      </c>
      <c r="Q86" s="238">
        <v>0.68634220226999998</v>
      </c>
      <c r="R86" s="238">
        <v>8.8661375197000005</v>
      </c>
      <c r="S86" s="238">
        <v>4.7912785525199997</v>
      </c>
      <c r="T86" s="238">
        <v>9.4306769631399998</v>
      </c>
      <c r="U86" s="238">
        <v>23.91210998675</v>
      </c>
      <c r="V86" s="238">
        <v>11.508333671580001</v>
      </c>
      <c r="W86" s="238">
        <v>3.4115621694899998</v>
      </c>
      <c r="X86" s="238">
        <v>6.4225841233800001</v>
      </c>
      <c r="Y86" s="238">
        <v>6.5333339666799999</v>
      </c>
      <c r="Z86" s="237">
        <v>0</v>
      </c>
    </row>
    <row r="87" spans="1:26">
      <c r="A87" s="175" t="s">
        <v>372</v>
      </c>
      <c r="B87" s="175">
        <v>2014</v>
      </c>
      <c r="C87" s="176" t="s">
        <v>27</v>
      </c>
      <c r="D87" s="177">
        <v>259.40586992533002</v>
      </c>
      <c r="E87" s="216">
        <v>6.1386602024599997</v>
      </c>
      <c r="F87" s="216">
        <v>56.581789946089998</v>
      </c>
      <c r="G87" s="216">
        <v>21.701625595269999</v>
      </c>
      <c r="H87" s="216">
        <v>2.1543115354100002</v>
      </c>
      <c r="I87" s="216">
        <v>3.7358398263099999</v>
      </c>
      <c r="J87" s="216">
        <v>15.389228750459999</v>
      </c>
      <c r="K87" s="217">
        <f t="shared" si="1"/>
        <v>5.9324905619482664E-2</v>
      </c>
      <c r="L87" s="216">
        <v>41.20720631591</v>
      </c>
      <c r="M87" s="216">
        <v>19.914760632349999</v>
      </c>
      <c r="N87" s="216">
        <v>9.1164200074099995</v>
      </c>
      <c r="O87" s="216">
        <v>2.3473027577900001</v>
      </c>
      <c r="P87" s="238">
        <v>4.9964945885400001</v>
      </c>
      <c r="Q87" s="238">
        <v>0.67296475865000005</v>
      </c>
      <c r="R87" s="238">
        <v>9.6607715351099994</v>
      </c>
      <c r="S87" s="238">
        <v>4.8186791606100003</v>
      </c>
      <c r="T87" s="238">
        <v>10.36246870698</v>
      </c>
      <c r="U87" s="238">
        <v>24.347693354530001</v>
      </c>
      <c r="V87" s="238">
        <v>10.04680148954</v>
      </c>
      <c r="W87" s="238">
        <v>4.4443302125699997</v>
      </c>
      <c r="X87" s="238">
        <v>7.1235044086899997</v>
      </c>
      <c r="Y87" s="238">
        <v>4.6450161406500001</v>
      </c>
      <c r="Z87" s="237">
        <v>0</v>
      </c>
    </row>
    <row r="88" spans="1:26">
      <c r="A88" s="175" t="s">
        <v>372</v>
      </c>
      <c r="B88" s="175">
        <v>2015</v>
      </c>
      <c r="C88" s="176" t="s">
        <v>27</v>
      </c>
      <c r="D88" s="177">
        <v>256.47011732028</v>
      </c>
      <c r="E88" s="216">
        <v>3.13470895712</v>
      </c>
      <c r="F88" s="216">
        <v>50.526086904590002</v>
      </c>
      <c r="G88" s="216">
        <v>14.91645900864</v>
      </c>
      <c r="H88" s="216">
        <v>3.9111681359700001</v>
      </c>
      <c r="I88" s="216">
        <v>2.74940847449</v>
      </c>
      <c r="J88" s="216">
        <v>11.46796962362</v>
      </c>
      <c r="K88" s="217">
        <f t="shared" si="1"/>
        <v>4.4714642561257123E-2</v>
      </c>
      <c r="L88" s="216">
        <v>48.826746488559998</v>
      </c>
      <c r="M88" s="216">
        <v>19.222877520570002</v>
      </c>
      <c r="N88" s="216">
        <v>9.69291100521</v>
      </c>
      <c r="O88" s="216">
        <v>2.7105702357700001</v>
      </c>
      <c r="P88" s="238">
        <v>3.3176926572899998</v>
      </c>
      <c r="Q88" s="238">
        <v>1.7501200700199999</v>
      </c>
      <c r="R88" s="238">
        <v>10.72911285466</v>
      </c>
      <c r="S88" s="238">
        <v>5.8342947880100002</v>
      </c>
      <c r="T88" s="238">
        <v>11.73501360741</v>
      </c>
      <c r="U88" s="238">
        <v>21.690472303690001</v>
      </c>
      <c r="V88" s="238">
        <v>17.50332913119</v>
      </c>
      <c r="W88" s="238">
        <v>4.5876084741199996</v>
      </c>
      <c r="X88" s="238">
        <v>6.9790298573499996</v>
      </c>
      <c r="Y88" s="238">
        <v>5.1845372220000003</v>
      </c>
      <c r="Z88" s="237">
        <v>0</v>
      </c>
    </row>
    <row r="89" spans="1:26">
      <c r="A89" s="175" t="s">
        <v>372</v>
      </c>
      <c r="B89" s="175">
        <v>2016</v>
      </c>
      <c r="C89" s="176" t="s">
        <v>27</v>
      </c>
      <c r="D89" s="177">
        <v>276.15900132565997</v>
      </c>
      <c r="E89" s="216">
        <v>5.33362965278</v>
      </c>
      <c r="F89" s="216">
        <v>46.076407122600003</v>
      </c>
      <c r="G89" s="216">
        <v>28.188043079530001</v>
      </c>
      <c r="H89" s="216">
        <v>2.9951546585300002</v>
      </c>
      <c r="I89" s="216">
        <v>1.0297275588200001</v>
      </c>
      <c r="J89" s="216">
        <v>18.075627552829999</v>
      </c>
      <c r="K89" s="217">
        <f t="shared" si="1"/>
        <v>6.5453696841532072E-2</v>
      </c>
      <c r="L89" s="216">
        <v>56.275702233840001</v>
      </c>
      <c r="M89" s="216">
        <v>21.525854665640001</v>
      </c>
      <c r="N89" s="216">
        <v>13.227578234319999</v>
      </c>
      <c r="O89" s="216">
        <v>2.68653784376</v>
      </c>
      <c r="P89" s="238">
        <v>6.0705866831800002</v>
      </c>
      <c r="Q89" s="238">
        <v>0.70014247432999999</v>
      </c>
      <c r="R89" s="238">
        <v>10.07570736423</v>
      </c>
      <c r="S89" s="238">
        <v>4.7530434754100002</v>
      </c>
      <c r="T89" s="238">
        <v>12.620699181859999</v>
      </c>
      <c r="U89" s="238">
        <v>18.86186873103</v>
      </c>
      <c r="V89" s="238">
        <v>10.640900347540001</v>
      </c>
      <c r="W89" s="238">
        <v>3.8666848923399999</v>
      </c>
      <c r="X89" s="238">
        <v>7.9208272964299997</v>
      </c>
      <c r="Y89" s="238">
        <v>5.2342782766599996</v>
      </c>
      <c r="Z89" s="237">
        <v>0</v>
      </c>
    </row>
    <row r="90" spans="1:26">
      <c r="A90" s="175" t="s">
        <v>373</v>
      </c>
      <c r="B90" s="175">
        <v>2013</v>
      </c>
      <c r="C90" s="176" t="s">
        <v>27</v>
      </c>
      <c r="D90" s="177">
        <v>259.32607911114002</v>
      </c>
      <c r="E90" s="216">
        <v>4.94741230126</v>
      </c>
      <c r="F90" s="216">
        <v>57.176889692430002</v>
      </c>
      <c r="G90" s="216">
        <v>21.369210536810002</v>
      </c>
      <c r="H90" s="216">
        <v>2.4665734050500001</v>
      </c>
      <c r="I90" s="216">
        <v>0.20093145485</v>
      </c>
      <c r="J90" s="216">
        <v>20.323824162969998</v>
      </c>
      <c r="K90" s="217">
        <f t="shared" si="1"/>
        <v>7.8371694172184536E-2</v>
      </c>
      <c r="L90" s="216">
        <v>47.871785789550003</v>
      </c>
      <c r="M90" s="216">
        <v>23.47528720315</v>
      </c>
      <c r="N90" s="216">
        <v>8.97713648517</v>
      </c>
      <c r="O90" s="216">
        <v>1.17842345146</v>
      </c>
      <c r="P90" s="238">
        <v>3.3310760775900001</v>
      </c>
      <c r="Q90" s="238">
        <v>0.40360921251999998</v>
      </c>
      <c r="R90" s="238">
        <v>8.1596603549599998</v>
      </c>
      <c r="S90" s="238">
        <v>3.4396371880099998</v>
      </c>
      <c r="T90" s="238">
        <v>8.2125112151999993</v>
      </c>
      <c r="U90" s="238">
        <v>23.614036741180001</v>
      </c>
      <c r="V90" s="238">
        <v>11.303593879219999</v>
      </c>
      <c r="W90" s="238">
        <v>2.8323162267100002</v>
      </c>
      <c r="X90" s="238">
        <v>5.1925301578800003</v>
      </c>
      <c r="Y90" s="238">
        <v>4.8496335751700004</v>
      </c>
      <c r="Z90" s="237">
        <v>0</v>
      </c>
    </row>
    <row r="91" spans="1:26">
      <c r="A91" s="175" t="s">
        <v>373</v>
      </c>
      <c r="B91" s="175">
        <v>2014</v>
      </c>
      <c r="C91" s="176" t="s">
        <v>27</v>
      </c>
      <c r="D91" s="177">
        <v>268.39443762153002</v>
      </c>
      <c r="E91" s="216">
        <v>4.8353294038200003</v>
      </c>
      <c r="F91" s="216">
        <v>54.641170751440001</v>
      </c>
      <c r="G91" s="216">
        <v>21.48231666009</v>
      </c>
      <c r="H91" s="216">
        <v>2.5219698662700001</v>
      </c>
      <c r="I91" s="216">
        <v>2.6580287245899998</v>
      </c>
      <c r="J91" s="216">
        <v>17.368777216009999</v>
      </c>
      <c r="K91" s="217">
        <f t="shared" si="1"/>
        <v>6.4713625848320161E-2</v>
      </c>
      <c r="L91" s="216">
        <v>43.612154250929997</v>
      </c>
      <c r="M91" s="216">
        <v>22.856591480620001</v>
      </c>
      <c r="N91" s="216">
        <v>9.9003021782400005</v>
      </c>
      <c r="O91" s="216">
        <v>2.3161289742500002</v>
      </c>
      <c r="P91" s="238">
        <v>4.9435748105700004</v>
      </c>
      <c r="Q91" s="238">
        <v>0.71490023881999998</v>
      </c>
      <c r="R91" s="238">
        <v>10.71389585355</v>
      </c>
      <c r="S91" s="238">
        <v>4.6403986424400001</v>
      </c>
      <c r="T91" s="238">
        <v>11.422843410820001</v>
      </c>
      <c r="U91" s="238">
        <v>23.295091274970002</v>
      </c>
      <c r="V91" s="238">
        <v>10.472713617589999</v>
      </c>
      <c r="W91" s="238">
        <v>5.3505641229899998</v>
      </c>
      <c r="X91" s="238">
        <v>7.4934477743599999</v>
      </c>
      <c r="Y91" s="238">
        <v>7.1542383691599998</v>
      </c>
      <c r="Z91" s="237">
        <v>0</v>
      </c>
    </row>
    <row r="92" spans="1:26">
      <c r="A92" s="175" t="s">
        <v>373</v>
      </c>
      <c r="B92" s="175">
        <v>2015</v>
      </c>
      <c r="C92" s="176" t="s">
        <v>27</v>
      </c>
      <c r="D92" s="177">
        <v>269.89838193577998</v>
      </c>
      <c r="E92" s="216">
        <v>4.6090548085799998</v>
      </c>
      <c r="F92" s="216">
        <v>49.52598165429</v>
      </c>
      <c r="G92" s="216">
        <v>17.128439863170001</v>
      </c>
      <c r="H92" s="216">
        <v>3.0642267784300001</v>
      </c>
      <c r="I92" s="216">
        <v>1.0053641257999999</v>
      </c>
      <c r="J92" s="216">
        <v>16.76320195069</v>
      </c>
      <c r="K92" s="217">
        <f t="shared" si="1"/>
        <v>6.2109308808967451E-2</v>
      </c>
      <c r="L92" s="216">
        <v>47.61792898569</v>
      </c>
      <c r="M92" s="216">
        <v>21.728492881000001</v>
      </c>
      <c r="N92" s="216">
        <v>10.471625834739999</v>
      </c>
      <c r="O92" s="216">
        <v>3.1406223868500001</v>
      </c>
      <c r="P92" s="238">
        <v>3.8469953929299998</v>
      </c>
      <c r="Q92" s="238">
        <v>0.82845282037000001</v>
      </c>
      <c r="R92" s="238">
        <v>10.147673356209999</v>
      </c>
      <c r="S92" s="238">
        <v>6.4770460745299996</v>
      </c>
      <c r="T92" s="238">
        <v>12.67889500844</v>
      </c>
      <c r="U92" s="238">
        <v>27.735246119860001</v>
      </c>
      <c r="V92" s="238">
        <v>14.76237774392</v>
      </c>
      <c r="W92" s="238">
        <v>4.5154811740399996</v>
      </c>
      <c r="X92" s="238">
        <v>8.2991533554199997</v>
      </c>
      <c r="Y92" s="238">
        <v>5.5521216208200004</v>
      </c>
      <c r="Z92" s="237">
        <v>0</v>
      </c>
    </row>
    <row r="93" spans="1:26">
      <c r="A93" s="175" t="s">
        <v>373</v>
      </c>
      <c r="B93" s="175">
        <v>2016</v>
      </c>
      <c r="C93" s="176" t="s">
        <v>27</v>
      </c>
      <c r="D93" s="177">
        <v>276.91965658394997</v>
      </c>
      <c r="E93" s="216">
        <v>6.33890914899</v>
      </c>
      <c r="F93" s="216">
        <v>44.967500236559999</v>
      </c>
      <c r="G93" s="216">
        <v>26.149668311359999</v>
      </c>
      <c r="H93" s="216">
        <v>3.6534872282799999</v>
      </c>
      <c r="I93" s="216">
        <v>1.2840134809099999</v>
      </c>
      <c r="J93" s="216">
        <v>20.09784910071</v>
      </c>
      <c r="K93" s="217">
        <f t="shared" si="1"/>
        <v>7.2576462605200467E-2</v>
      </c>
      <c r="L93" s="216">
        <v>55.86873292301</v>
      </c>
      <c r="M93" s="216">
        <v>22.184027003080001</v>
      </c>
      <c r="N93" s="216">
        <v>12.43213878761</v>
      </c>
      <c r="O93" s="216">
        <v>1.96486742485</v>
      </c>
      <c r="P93" s="238">
        <v>5.2124197863599999</v>
      </c>
      <c r="Q93" s="238">
        <v>0.54123695783000003</v>
      </c>
      <c r="R93" s="238">
        <v>9.06688293789</v>
      </c>
      <c r="S93" s="238">
        <v>6.0022492768299998</v>
      </c>
      <c r="T93" s="238">
        <v>12.65939578767</v>
      </c>
      <c r="U93" s="238">
        <v>18.747941580100001</v>
      </c>
      <c r="V93" s="238">
        <v>13.14639455373</v>
      </c>
      <c r="W93" s="238">
        <v>4.72218771983</v>
      </c>
      <c r="X93" s="238">
        <v>6.3378404848900001</v>
      </c>
      <c r="Y93" s="238">
        <v>5.5419138534599997</v>
      </c>
      <c r="Z93" s="237">
        <v>0</v>
      </c>
    </row>
    <row r="94" spans="1:26">
      <c r="A94" s="175" t="s">
        <v>374</v>
      </c>
      <c r="B94" s="175">
        <v>2013</v>
      </c>
      <c r="C94" s="176" t="s">
        <v>27</v>
      </c>
      <c r="D94" s="177">
        <v>258.15533510761998</v>
      </c>
      <c r="E94" s="216">
        <v>4.0603145894599999</v>
      </c>
      <c r="F94" s="216">
        <v>55.076411155110002</v>
      </c>
      <c r="G94" s="216">
        <v>26.180467904970001</v>
      </c>
      <c r="H94" s="216">
        <v>1.16479728563</v>
      </c>
      <c r="I94" s="216">
        <v>0.28017549868000002</v>
      </c>
      <c r="J94" s="216">
        <v>16.477926075709998</v>
      </c>
      <c r="K94" s="217">
        <f t="shared" si="1"/>
        <v>6.3829500439495743E-2</v>
      </c>
      <c r="L94" s="216">
        <v>42.406256955259998</v>
      </c>
      <c r="M94" s="216">
        <v>19.930183587489999</v>
      </c>
      <c r="N94" s="216">
        <v>7.9895554674299998</v>
      </c>
      <c r="O94" s="216">
        <v>3.8248885972400002</v>
      </c>
      <c r="P94" s="238">
        <v>4.1798674816499997</v>
      </c>
      <c r="Q94" s="238">
        <v>0.81715183663000002</v>
      </c>
      <c r="R94" s="238">
        <v>8.6832789057199999</v>
      </c>
      <c r="S94" s="238">
        <v>7.1702947247099997</v>
      </c>
      <c r="T94" s="238">
        <v>10.16982873033</v>
      </c>
      <c r="U94" s="238">
        <v>22.860588919329999</v>
      </c>
      <c r="V94" s="238">
        <v>9.1906605419399998</v>
      </c>
      <c r="W94" s="238">
        <v>4.5648679636500002</v>
      </c>
      <c r="X94" s="238">
        <v>7.9598798337099996</v>
      </c>
      <c r="Y94" s="238">
        <v>5.1679390529699996</v>
      </c>
      <c r="Z94" s="237">
        <v>0</v>
      </c>
    </row>
    <row r="95" spans="1:26">
      <c r="A95" s="175" t="s">
        <v>374</v>
      </c>
      <c r="B95" s="175">
        <v>2014</v>
      </c>
      <c r="C95" s="176" t="s">
        <v>27</v>
      </c>
      <c r="D95" s="177">
        <v>267.93409179949998</v>
      </c>
      <c r="E95" s="216">
        <v>3.75500011356</v>
      </c>
      <c r="F95" s="216">
        <v>52.827874877070002</v>
      </c>
      <c r="G95" s="216">
        <v>19.685730617040001</v>
      </c>
      <c r="H95" s="216">
        <v>2.2428651449300001</v>
      </c>
      <c r="I95" s="216">
        <v>1.36859817955</v>
      </c>
      <c r="J95" s="216">
        <v>17.358604970249999</v>
      </c>
      <c r="K95" s="217">
        <f t="shared" si="1"/>
        <v>6.4786846846051085E-2</v>
      </c>
      <c r="L95" s="216">
        <v>47.330860286060002</v>
      </c>
      <c r="M95" s="216">
        <v>25.768452549519999</v>
      </c>
      <c r="N95" s="216">
        <v>9.0823666115700004</v>
      </c>
      <c r="O95" s="216">
        <v>3.6149642161600002</v>
      </c>
      <c r="P95" s="238">
        <v>4.3152982159500004</v>
      </c>
      <c r="Q95" s="238">
        <v>0.73705063089</v>
      </c>
      <c r="R95" s="238">
        <v>7.8747753039999999</v>
      </c>
      <c r="S95" s="238">
        <v>5.6814031703700003</v>
      </c>
      <c r="T95" s="238">
        <v>11.685118198150001</v>
      </c>
      <c r="U95" s="238">
        <v>24.242047008010001</v>
      </c>
      <c r="V95" s="238">
        <v>15.072581819210001</v>
      </c>
      <c r="W95" s="238">
        <v>3.7348816138599998</v>
      </c>
      <c r="X95" s="238">
        <v>7.0060079507399999</v>
      </c>
      <c r="Y95" s="238">
        <v>4.5496103226100004</v>
      </c>
      <c r="Z95" s="237">
        <v>0</v>
      </c>
    </row>
    <row r="96" spans="1:26">
      <c r="A96" s="175" t="s">
        <v>374</v>
      </c>
      <c r="B96" s="175">
        <v>2015</v>
      </c>
      <c r="C96" s="176" t="s">
        <v>27</v>
      </c>
      <c r="D96" s="177">
        <v>275.98892598395997</v>
      </c>
      <c r="E96" s="216">
        <v>3.1926518334899998</v>
      </c>
      <c r="F96" s="216">
        <v>43.942567211179998</v>
      </c>
      <c r="G96" s="216">
        <v>23.495781079739999</v>
      </c>
      <c r="H96" s="216">
        <v>1.73752702605</v>
      </c>
      <c r="I96" s="216">
        <v>0.60168153950000003</v>
      </c>
      <c r="J96" s="216">
        <v>24.372084465179999</v>
      </c>
      <c r="K96" s="217">
        <f t="shared" si="1"/>
        <v>8.8308197070908798E-2</v>
      </c>
      <c r="L96" s="216">
        <v>55.409503686150003</v>
      </c>
      <c r="M96" s="216">
        <v>21.34011400784</v>
      </c>
      <c r="N96" s="216">
        <v>11.497159612980001</v>
      </c>
      <c r="O96" s="216">
        <v>4.0823036075600001</v>
      </c>
      <c r="P96" s="238">
        <v>3.2018667547700002</v>
      </c>
      <c r="Q96" s="238">
        <v>0.77859426455000003</v>
      </c>
      <c r="R96" s="238">
        <v>8.8312269420099998</v>
      </c>
      <c r="S96" s="238">
        <v>5.6010963414099999</v>
      </c>
      <c r="T96" s="238">
        <v>11.921127192769999</v>
      </c>
      <c r="U96" s="238">
        <v>24.731117236839999</v>
      </c>
      <c r="V96" s="238">
        <v>14.718578812300001</v>
      </c>
      <c r="W96" s="238">
        <v>4.21224500817</v>
      </c>
      <c r="X96" s="238">
        <v>7.4334517370500004</v>
      </c>
      <c r="Y96" s="238">
        <v>4.8882476244199999</v>
      </c>
      <c r="Z96" s="237">
        <v>0</v>
      </c>
    </row>
    <row r="97" spans="1:26">
      <c r="A97" s="178" t="s">
        <v>374</v>
      </c>
      <c r="B97" s="178">
        <v>2016</v>
      </c>
      <c r="C97" s="179" t="s">
        <v>27</v>
      </c>
      <c r="D97" s="180">
        <v>279.26527864123</v>
      </c>
      <c r="E97" s="235">
        <v>6.3940960348999996</v>
      </c>
      <c r="F97" s="235">
        <v>45.139174637879997</v>
      </c>
      <c r="G97" s="235">
        <v>29.171489633909999</v>
      </c>
      <c r="H97" s="235">
        <v>2.5625162259700001</v>
      </c>
      <c r="I97" s="235">
        <v>2.66425702065</v>
      </c>
      <c r="J97" s="235">
        <v>24.7930471307</v>
      </c>
      <c r="K97" s="236">
        <f t="shared" si="1"/>
        <v>8.8779554878182482E-2</v>
      </c>
      <c r="L97" s="235">
        <v>49.968893367859998</v>
      </c>
      <c r="M97" s="235">
        <v>21.106431657449999</v>
      </c>
      <c r="N97" s="235">
        <v>11.509013672449999</v>
      </c>
      <c r="O97" s="235">
        <v>3.0569639534299999</v>
      </c>
      <c r="P97" s="234">
        <v>3.9145104596800002</v>
      </c>
      <c r="Q97" s="234">
        <v>1.29144583222</v>
      </c>
      <c r="R97" s="234">
        <v>7.89192521864</v>
      </c>
      <c r="S97" s="234">
        <v>8.6507730859300001</v>
      </c>
      <c r="T97" s="234">
        <v>10.08979360567</v>
      </c>
      <c r="U97" s="234">
        <v>18.650244963079999</v>
      </c>
      <c r="V97" s="234">
        <v>10.892617916380001</v>
      </c>
      <c r="W97" s="234">
        <v>3.5955548349200002</v>
      </c>
      <c r="X97" s="234">
        <v>9.9080028150500006</v>
      </c>
      <c r="Y97" s="234">
        <v>8.0145265744599996</v>
      </c>
      <c r="Z97" s="233">
        <v>0</v>
      </c>
    </row>
    <row r="98" spans="1:26">
      <c r="A98" s="172" t="s">
        <v>375</v>
      </c>
      <c r="B98" s="172">
        <v>2013</v>
      </c>
      <c r="C98" s="243" t="s">
        <v>27</v>
      </c>
      <c r="D98" s="174">
        <v>260.97426886128</v>
      </c>
      <c r="E98" s="241">
        <v>3.84068761209</v>
      </c>
      <c r="F98" s="241">
        <v>54.880556574750003</v>
      </c>
      <c r="G98" s="241">
        <v>29.11062136348</v>
      </c>
      <c r="H98" s="241">
        <v>1.3220729365499999</v>
      </c>
      <c r="I98" s="241">
        <v>0.19511577095999999</v>
      </c>
      <c r="J98" s="241">
        <v>15.326961903300001</v>
      </c>
      <c r="K98" s="242">
        <f t="shared" si="1"/>
        <v>5.8729781944314961E-2</v>
      </c>
      <c r="L98" s="241">
        <v>43.5267923348</v>
      </c>
      <c r="M98" s="241">
        <v>21.473345302110001</v>
      </c>
      <c r="N98" s="241">
        <v>8.9149492605000002</v>
      </c>
      <c r="O98" s="241">
        <v>2.5704908370999999</v>
      </c>
      <c r="P98" s="240">
        <v>3.1275467449400001</v>
      </c>
      <c r="Q98" s="240">
        <v>0.72506213813999998</v>
      </c>
      <c r="R98" s="240">
        <v>8.0078243570499996</v>
      </c>
      <c r="S98" s="240">
        <v>8.3563944808000006</v>
      </c>
      <c r="T98" s="240">
        <v>9.8082903964800003</v>
      </c>
      <c r="U98" s="240">
        <v>21.688332276090001</v>
      </c>
      <c r="V98" s="240">
        <v>9.1249674269700005</v>
      </c>
      <c r="W98" s="240">
        <v>4.5843493774299997</v>
      </c>
      <c r="X98" s="240">
        <v>8.3713462853999996</v>
      </c>
      <c r="Y98" s="240">
        <v>6.01856148234</v>
      </c>
      <c r="Z98" s="239">
        <v>0</v>
      </c>
    </row>
    <row r="99" spans="1:26">
      <c r="A99" s="175" t="s">
        <v>375</v>
      </c>
      <c r="B99" s="175">
        <v>2014</v>
      </c>
      <c r="C99" s="176" t="s">
        <v>27</v>
      </c>
      <c r="D99" s="177">
        <v>268.99331474857001</v>
      </c>
      <c r="E99" s="216">
        <v>4.4153049004099998</v>
      </c>
      <c r="F99" s="216">
        <v>52.837397089470002</v>
      </c>
      <c r="G99" s="216">
        <v>19.000893040979999</v>
      </c>
      <c r="H99" s="216">
        <v>2.6511815288</v>
      </c>
      <c r="I99" s="216">
        <v>1.67703869692</v>
      </c>
      <c r="J99" s="216">
        <v>15.74848743461</v>
      </c>
      <c r="K99" s="217">
        <f t="shared" si="1"/>
        <v>5.8546017953383801E-2</v>
      </c>
      <c r="L99" s="216">
        <v>48.453405116580001</v>
      </c>
      <c r="M99" s="216">
        <v>24.880710829160002</v>
      </c>
      <c r="N99" s="216">
        <v>9.9344139924399997</v>
      </c>
      <c r="O99" s="216">
        <v>3.1934089944199999</v>
      </c>
      <c r="P99" s="238">
        <v>4.2506726707600002</v>
      </c>
      <c r="Q99" s="238">
        <v>1.18558107557</v>
      </c>
      <c r="R99" s="238">
        <v>7.3810855979400003</v>
      </c>
      <c r="S99" s="238">
        <v>5.5180543182599999</v>
      </c>
      <c r="T99" s="238">
        <v>12.185127506760001</v>
      </c>
      <c r="U99" s="238">
        <v>24.79721320901</v>
      </c>
      <c r="V99" s="238">
        <v>14.727468447770001</v>
      </c>
      <c r="W99" s="238">
        <v>4.2802356400399999</v>
      </c>
      <c r="X99" s="238">
        <v>6.9220799905800003</v>
      </c>
      <c r="Y99" s="238">
        <v>4.9535546680899998</v>
      </c>
      <c r="Z99" s="237">
        <v>0</v>
      </c>
    </row>
    <row r="100" spans="1:26">
      <c r="A100" s="175" t="s">
        <v>375</v>
      </c>
      <c r="B100" s="175">
        <v>2015</v>
      </c>
      <c r="C100" s="176" t="s">
        <v>27</v>
      </c>
      <c r="D100" s="177">
        <v>277.85640897168997</v>
      </c>
      <c r="E100" s="216">
        <v>3.5063750662199999</v>
      </c>
      <c r="F100" s="216">
        <v>44.086631809090001</v>
      </c>
      <c r="G100" s="216">
        <v>25.940325969909999</v>
      </c>
      <c r="H100" s="216">
        <v>3.0308946422599998</v>
      </c>
      <c r="I100" s="216">
        <v>0.59966182158000003</v>
      </c>
      <c r="J100" s="216">
        <v>20.771580455759999</v>
      </c>
      <c r="K100" s="217">
        <f t="shared" si="1"/>
        <v>7.4756528138519046E-2</v>
      </c>
      <c r="L100" s="216">
        <v>50.091181698470002</v>
      </c>
      <c r="M100" s="216">
        <v>23.236448763830001</v>
      </c>
      <c r="N100" s="216">
        <v>11.610700844329999</v>
      </c>
      <c r="O100" s="216">
        <v>4.1377276104799998</v>
      </c>
      <c r="P100" s="238">
        <v>3.22642949395</v>
      </c>
      <c r="Q100" s="238">
        <v>0.21685877021</v>
      </c>
      <c r="R100" s="238">
        <v>8.8565522196700002</v>
      </c>
      <c r="S100" s="238">
        <v>6.7998360133900002</v>
      </c>
      <c r="T100" s="238">
        <v>14.66783798729</v>
      </c>
      <c r="U100" s="238">
        <v>24.40621669123</v>
      </c>
      <c r="V100" s="238">
        <v>16.410468719810002</v>
      </c>
      <c r="W100" s="238">
        <v>4.0980187155900003</v>
      </c>
      <c r="X100" s="238">
        <v>7.8265108450699996</v>
      </c>
      <c r="Y100" s="238">
        <v>4.3361508335499996</v>
      </c>
      <c r="Z100" s="237">
        <v>0</v>
      </c>
    </row>
    <row r="101" spans="1:26">
      <c r="A101" s="175" t="s">
        <v>375</v>
      </c>
      <c r="B101" s="175">
        <v>2016</v>
      </c>
      <c r="C101" s="176" t="s">
        <v>27</v>
      </c>
      <c r="D101" s="177">
        <v>279.15945681454002</v>
      </c>
      <c r="E101" s="216">
        <v>3.8255469519099998</v>
      </c>
      <c r="F101" s="216">
        <v>49.079400096450001</v>
      </c>
      <c r="G101" s="216">
        <v>27.637102569949999</v>
      </c>
      <c r="H101" s="216">
        <v>2.6533260745399998</v>
      </c>
      <c r="I101" s="216">
        <v>2.76121142018</v>
      </c>
      <c r="J101" s="216">
        <v>25.50841035342</v>
      </c>
      <c r="K101" s="217">
        <f t="shared" si="1"/>
        <v>9.1375770122545233E-2</v>
      </c>
      <c r="L101" s="216">
        <v>48.418644605190003</v>
      </c>
      <c r="M101" s="216">
        <v>20.717678188360001</v>
      </c>
      <c r="N101" s="216">
        <v>12.637894179430001</v>
      </c>
      <c r="O101" s="216">
        <v>2.6389987071499998</v>
      </c>
      <c r="P101" s="238">
        <v>3.7794756923500001</v>
      </c>
      <c r="Q101" s="238">
        <v>1.10042686213</v>
      </c>
      <c r="R101" s="238">
        <v>7.9382980184900003</v>
      </c>
      <c r="S101" s="238">
        <v>8.1644158073799993</v>
      </c>
      <c r="T101" s="238">
        <v>11.27393004416</v>
      </c>
      <c r="U101" s="238">
        <v>19.464437081629999</v>
      </c>
      <c r="V101" s="238">
        <v>11.312128577399999</v>
      </c>
      <c r="W101" s="238">
        <v>4.6139346310000002</v>
      </c>
      <c r="X101" s="238">
        <v>9.3234805409099994</v>
      </c>
      <c r="Y101" s="238">
        <v>6.3107164125099997</v>
      </c>
      <c r="Z101" s="237">
        <v>0</v>
      </c>
    </row>
    <row r="102" spans="1:26">
      <c r="A102" s="175" t="s">
        <v>376</v>
      </c>
      <c r="B102" s="175">
        <v>2013</v>
      </c>
      <c r="C102" s="176" t="s">
        <v>27</v>
      </c>
      <c r="D102" s="177">
        <v>267.78917701681002</v>
      </c>
      <c r="E102" s="216">
        <v>4.6248588340800003</v>
      </c>
      <c r="F102" s="216">
        <v>57.313169195530001</v>
      </c>
      <c r="G102" s="216">
        <v>28.416040756259999</v>
      </c>
      <c r="H102" s="216">
        <v>1.1733573233400001</v>
      </c>
      <c r="I102" s="216">
        <v>1.51417367609</v>
      </c>
      <c r="J102" s="216">
        <v>14.69619362866</v>
      </c>
      <c r="K102" s="217">
        <f t="shared" si="1"/>
        <v>5.4879714678451964E-2</v>
      </c>
      <c r="L102" s="216">
        <v>44.874198257250001</v>
      </c>
      <c r="M102" s="216">
        <v>22.885209926950001</v>
      </c>
      <c r="N102" s="216">
        <v>7.6530630457399997</v>
      </c>
      <c r="O102" s="216">
        <v>2.7585733125099998</v>
      </c>
      <c r="P102" s="238">
        <v>3.8215122775500001</v>
      </c>
      <c r="Q102" s="238">
        <v>1.1876893660600001</v>
      </c>
      <c r="R102" s="238">
        <v>9.3382715357899997</v>
      </c>
      <c r="S102" s="238">
        <v>8.3585884993799997</v>
      </c>
      <c r="T102" s="238">
        <v>9.8624351907799994</v>
      </c>
      <c r="U102" s="238">
        <v>23.55918149136</v>
      </c>
      <c r="V102" s="238">
        <v>8.7634591367799999</v>
      </c>
      <c r="W102" s="238">
        <v>4.1979791800099999</v>
      </c>
      <c r="X102" s="238">
        <v>7.7654590344500001</v>
      </c>
      <c r="Y102" s="238">
        <v>5.0257633482399999</v>
      </c>
      <c r="Z102" s="237">
        <v>0</v>
      </c>
    </row>
    <row r="103" spans="1:26">
      <c r="A103" s="175" t="s">
        <v>376</v>
      </c>
      <c r="B103" s="175">
        <v>2014</v>
      </c>
      <c r="C103" s="176" t="s">
        <v>27</v>
      </c>
      <c r="D103" s="177">
        <v>269.80461109289001</v>
      </c>
      <c r="E103" s="216">
        <v>4.4791113754999996</v>
      </c>
      <c r="F103" s="216">
        <v>53.258461994779999</v>
      </c>
      <c r="G103" s="216">
        <v>19.148387593719999</v>
      </c>
      <c r="H103" s="216">
        <v>2.1460509492500002</v>
      </c>
      <c r="I103" s="216">
        <v>3.1318290200700001</v>
      </c>
      <c r="J103" s="216">
        <v>16.6198256998</v>
      </c>
      <c r="K103" s="217">
        <f t="shared" si="1"/>
        <v>6.1599487245523846E-2</v>
      </c>
      <c r="L103" s="216">
        <v>47.774050438830002</v>
      </c>
      <c r="M103" s="216">
        <v>23.849244521439999</v>
      </c>
      <c r="N103" s="216">
        <v>9.7467540921999998</v>
      </c>
      <c r="O103" s="216">
        <v>2.8452690983900002</v>
      </c>
      <c r="P103" s="238">
        <v>4.0414830085300002</v>
      </c>
      <c r="Q103" s="238">
        <v>0.78661157046999997</v>
      </c>
      <c r="R103" s="238">
        <v>8.3923918177800001</v>
      </c>
      <c r="S103" s="238">
        <v>5.2192547279300001</v>
      </c>
      <c r="T103" s="238">
        <v>12.457251950510001</v>
      </c>
      <c r="U103" s="238">
        <v>24.45730100319</v>
      </c>
      <c r="V103" s="238">
        <v>14.406444122390001</v>
      </c>
      <c r="W103" s="238">
        <v>5.0589607511699999</v>
      </c>
      <c r="X103" s="238">
        <v>6.3227590652199996</v>
      </c>
      <c r="Y103" s="238">
        <v>5.6631682917199999</v>
      </c>
      <c r="Z103" s="237">
        <v>0</v>
      </c>
    </row>
    <row r="104" spans="1:26">
      <c r="A104" s="175" t="s">
        <v>376</v>
      </c>
      <c r="B104" s="175">
        <v>2015</v>
      </c>
      <c r="C104" s="176" t="s">
        <v>27</v>
      </c>
      <c r="D104" s="177">
        <v>277.04081512567001</v>
      </c>
      <c r="E104" s="216">
        <v>4.4099496787100003</v>
      </c>
      <c r="F104" s="216">
        <v>47.847221709060001</v>
      </c>
      <c r="G104" s="216">
        <v>25.408122933049999</v>
      </c>
      <c r="H104" s="216">
        <v>3.8977659630799999</v>
      </c>
      <c r="I104" s="216">
        <v>0.99872773730999997</v>
      </c>
      <c r="J104" s="216">
        <v>19.293072527900001</v>
      </c>
      <c r="K104" s="217">
        <f t="shared" si="1"/>
        <v>6.9639820107908521E-2</v>
      </c>
      <c r="L104" s="216">
        <v>49.060772438420003</v>
      </c>
      <c r="M104" s="216">
        <v>21.187364234410001</v>
      </c>
      <c r="N104" s="216">
        <v>11.914159955060001</v>
      </c>
      <c r="O104" s="216">
        <v>1.91919441788</v>
      </c>
      <c r="P104" s="238">
        <v>3.42999575827</v>
      </c>
      <c r="Q104" s="238">
        <v>0.43488087718000001</v>
      </c>
      <c r="R104" s="238">
        <v>9.3649153072499995</v>
      </c>
      <c r="S104" s="238">
        <v>5.7403169810400003</v>
      </c>
      <c r="T104" s="238">
        <v>13.832356621480001</v>
      </c>
      <c r="U104" s="238">
        <v>25.20219050007</v>
      </c>
      <c r="V104" s="238">
        <v>16.764118452759998</v>
      </c>
      <c r="W104" s="238">
        <v>4.3084566930900001</v>
      </c>
      <c r="X104" s="238">
        <v>7.3917334705800002</v>
      </c>
      <c r="Y104" s="238">
        <v>4.4674351825900001</v>
      </c>
      <c r="Z104" s="237">
        <v>0.16806368648</v>
      </c>
    </row>
    <row r="105" spans="1:26">
      <c r="A105" s="175" t="s">
        <v>376</v>
      </c>
      <c r="B105" s="175">
        <v>2016</v>
      </c>
      <c r="C105" s="176" t="s">
        <v>27</v>
      </c>
      <c r="D105" s="177">
        <v>277.44004027905999</v>
      </c>
      <c r="E105" s="216">
        <v>4.25998217237</v>
      </c>
      <c r="F105" s="216">
        <v>49.194332230009998</v>
      </c>
      <c r="G105" s="216">
        <v>30.071011235229999</v>
      </c>
      <c r="H105" s="216">
        <v>2.6625646331000001</v>
      </c>
      <c r="I105" s="216">
        <v>2.5689739630299999</v>
      </c>
      <c r="J105" s="216">
        <v>23.494008997390001</v>
      </c>
      <c r="K105" s="217">
        <f t="shared" si="1"/>
        <v>8.4681392684916035E-2</v>
      </c>
      <c r="L105" s="216">
        <v>47.218661066739998</v>
      </c>
      <c r="M105" s="216">
        <v>21.117284275429999</v>
      </c>
      <c r="N105" s="216">
        <v>14.06905450601</v>
      </c>
      <c r="O105" s="216">
        <v>3.2443238439600002</v>
      </c>
      <c r="P105" s="238">
        <v>3.9462193880899998</v>
      </c>
      <c r="Q105" s="238">
        <v>0.99524360241999998</v>
      </c>
      <c r="R105" s="238">
        <v>7.1173095498799999</v>
      </c>
      <c r="S105" s="238">
        <v>8.4956533966199999</v>
      </c>
      <c r="T105" s="238">
        <v>10.893461655619999</v>
      </c>
      <c r="U105" s="238">
        <v>19.40087887028</v>
      </c>
      <c r="V105" s="238">
        <v>10.765064407360001</v>
      </c>
      <c r="W105" s="238">
        <v>3.90214712087</v>
      </c>
      <c r="X105" s="238">
        <v>8.5352533783499993</v>
      </c>
      <c r="Y105" s="238">
        <v>5.4886119862999996</v>
      </c>
      <c r="Z105" s="237">
        <v>0</v>
      </c>
    </row>
    <row r="106" spans="1:26">
      <c r="A106" s="175" t="s">
        <v>366</v>
      </c>
      <c r="B106" s="175">
        <v>2013</v>
      </c>
      <c r="C106" s="176" t="s">
        <v>28</v>
      </c>
      <c r="D106" s="177">
        <v>130.75147821382001</v>
      </c>
      <c r="E106" s="216">
        <v>10.09381778775</v>
      </c>
      <c r="F106" s="216">
        <v>23.022831883990001</v>
      </c>
      <c r="G106" s="216">
        <v>11.675409832970001</v>
      </c>
      <c r="H106" s="216">
        <v>0.94692283330000004</v>
      </c>
      <c r="I106" s="216">
        <v>0.54514224353999996</v>
      </c>
      <c r="J106" s="251">
        <v>11.23284730708</v>
      </c>
      <c r="K106" s="250">
        <f t="shared" si="1"/>
        <v>8.5909906798229407E-2</v>
      </c>
      <c r="L106" s="216">
        <v>23.013484531650001</v>
      </c>
      <c r="M106" s="216">
        <v>7.1153246839099999</v>
      </c>
      <c r="N106" s="216">
        <v>4.8783138587400003</v>
      </c>
      <c r="O106" s="216">
        <v>1.1059706891400001</v>
      </c>
      <c r="P106" s="238">
        <v>2.5369580727600001</v>
      </c>
      <c r="Q106" s="238">
        <v>0.41380603035000002</v>
      </c>
      <c r="R106" s="238">
        <v>1.6267008201299999</v>
      </c>
      <c r="S106" s="238">
        <v>1.5155583266899999</v>
      </c>
      <c r="T106" s="238">
        <v>8.4080019289399992</v>
      </c>
      <c r="U106" s="238">
        <v>10.86357684066</v>
      </c>
      <c r="V106" s="238">
        <v>3.8490656906499998</v>
      </c>
      <c r="W106" s="238">
        <v>0.85609902641000002</v>
      </c>
      <c r="X106" s="238">
        <v>2.9128510853599998</v>
      </c>
      <c r="Y106" s="238">
        <v>4.1387947397999998</v>
      </c>
      <c r="Z106" s="237">
        <v>0</v>
      </c>
    </row>
    <row r="107" spans="1:26">
      <c r="A107" s="175" t="s">
        <v>366</v>
      </c>
      <c r="B107" s="175">
        <v>2014</v>
      </c>
      <c r="C107" s="176" t="s">
        <v>28</v>
      </c>
      <c r="D107" s="177">
        <v>131.07652156192</v>
      </c>
      <c r="E107" s="216">
        <v>7.8264205273299998</v>
      </c>
      <c r="F107" s="216">
        <v>18.142948788670001</v>
      </c>
      <c r="G107" s="216">
        <v>9.7434364279600008</v>
      </c>
      <c r="H107" s="216">
        <v>1.13446797023</v>
      </c>
      <c r="I107" s="216">
        <v>1.39946407449</v>
      </c>
      <c r="J107" s="249">
        <v>9.53471081064</v>
      </c>
      <c r="K107" s="248">
        <f t="shared" si="1"/>
        <v>7.2741561166130286E-2</v>
      </c>
      <c r="L107" s="216">
        <v>25.706588223330002</v>
      </c>
      <c r="M107" s="216">
        <v>8.8435638225200002</v>
      </c>
      <c r="N107" s="216">
        <v>5.9189055914599997</v>
      </c>
      <c r="O107" s="216">
        <v>1.6158738913199999</v>
      </c>
      <c r="P107" s="238">
        <v>2.0577536417000002</v>
      </c>
      <c r="Q107" s="238">
        <v>0.15695530160000001</v>
      </c>
      <c r="R107" s="238">
        <v>2.6458910382399998</v>
      </c>
      <c r="S107" s="238">
        <v>3.2268528611699998</v>
      </c>
      <c r="T107" s="238">
        <v>8.3233342993200008</v>
      </c>
      <c r="U107" s="238">
        <v>12.08515535455</v>
      </c>
      <c r="V107" s="238">
        <v>5.08314461354</v>
      </c>
      <c r="W107" s="238">
        <v>1.23992328876</v>
      </c>
      <c r="X107" s="238">
        <v>2.5753183667199999</v>
      </c>
      <c r="Y107" s="238">
        <v>3.81581266837</v>
      </c>
      <c r="Z107" s="237">
        <v>0</v>
      </c>
    </row>
    <row r="108" spans="1:26">
      <c r="A108" s="175" t="s">
        <v>366</v>
      </c>
      <c r="B108" s="175">
        <v>2015</v>
      </c>
      <c r="C108" s="176" t="s">
        <v>28</v>
      </c>
      <c r="D108" s="177">
        <v>126.30607745886</v>
      </c>
      <c r="E108" s="216">
        <v>6.3337476977299998</v>
      </c>
      <c r="F108" s="216">
        <v>22.42957869328</v>
      </c>
      <c r="G108" s="216">
        <v>10.642969484769999</v>
      </c>
      <c r="H108" s="216">
        <v>1.2080643068300001</v>
      </c>
      <c r="I108" s="216">
        <v>0.75410621754999996</v>
      </c>
      <c r="J108" s="247">
        <v>9.5290285101399999</v>
      </c>
      <c r="K108" s="246">
        <f t="shared" si="1"/>
        <v>7.5443943014094184E-2</v>
      </c>
      <c r="L108" s="216">
        <v>26.000622932340001</v>
      </c>
      <c r="M108" s="216">
        <v>6.4192693697100003</v>
      </c>
      <c r="N108" s="216">
        <v>5.1597340339200004</v>
      </c>
      <c r="O108" s="216">
        <v>0.53343022691999997</v>
      </c>
      <c r="P108" s="238">
        <v>1.3403407032400001</v>
      </c>
      <c r="Q108" s="238">
        <v>0.48905998653999999</v>
      </c>
      <c r="R108" s="238">
        <v>1.7656751883699999</v>
      </c>
      <c r="S108" s="238">
        <v>2.1839360459999999</v>
      </c>
      <c r="T108" s="238">
        <v>8.7163476077399995</v>
      </c>
      <c r="U108" s="238">
        <v>11.182916867299999</v>
      </c>
      <c r="V108" s="238">
        <v>5.2645618193999999</v>
      </c>
      <c r="W108" s="238">
        <v>1.00848404105</v>
      </c>
      <c r="X108" s="238">
        <v>2.7065399637400001</v>
      </c>
      <c r="Y108" s="238">
        <v>2.6376637622899999</v>
      </c>
      <c r="Z108" s="237">
        <v>0</v>
      </c>
    </row>
    <row r="109" spans="1:26">
      <c r="A109" s="175" t="s">
        <v>366</v>
      </c>
      <c r="B109" s="175">
        <v>2016</v>
      </c>
      <c r="C109" s="176" t="s">
        <v>28</v>
      </c>
      <c r="D109" s="177">
        <v>130.48605105102001</v>
      </c>
      <c r="E109" s="216">
        <v>7.3850571888400003</v>
      </c>
      <c r="F109" s="216">
        <v>18.673803513359999</v>
      </c>
      <c r="G109" s="216">
        <v>8.2189809282299997</v>
      </c>
      <c r="H109" s="216">
        <v>1.91404039771</v>
      </c>
      <c r="I109" s="216">
        <v>0.75269637541000001</v>
      </c>
      <c r="J109" s="253">
        <v>10.673478470979999</v>
      </c>
      <c r="K109" s="252">
        <f t="shared" si="1"/>
        <v>8.1797850306671263E-2</v>
      </c>
      <c r="L109" s="216">
        <v>27.54847873804</v>
      </c>
      <c r="M109" s="216">
        <v>9.3815432570200006</v>
      </c>
      <c r="N109" s="216">
        <v>4.5012095372600003</v>
      </c>
      <c r="O109" s="216">
        <v>1.93699479573</v>
      </c>
      <c r="P109" s="238">
        <v>2.1457348555800002</v>
      </c>
      <c r="Q109" s="238">
        <v>0.35789547003</v>
      </c>
      <c r="R109" s="238">
        <v>1.75576100882</v>
      </c>
      <c r="S109" s="238">
        <v>2.5803373864300001</v>
      </c>
      <c r="T109" s="238">
        <v>8.6251089960199998</v>
      </c>
      <c r="U109" s="238">
        <v>10.97251626141</v>
      </c>
      <c r="V109" s="238">
        <v>5.3074318704100003</v>
      </c>
      <c r="W109" s="238">
        <v>1.50269164407</v>
      </c>
      <c r="X109" s="238">
        <v>3.2605588286999998</v>
      </c>
      <c r="Y109" s="238">
        <v>2.9917315269700002</v>
      </c>
      <c r="Z109" s="237">
        <v>0</v>
      </c>
    </row>
    <row r="110" spans="1:26">
      <c r="A110" s="175" t="s">
        <v>367</v>
      </c>
      <c r="B110" s="175">
        <v>2013</v>
      </c>
      <c r="C110" s="176" t="s">
        <v>28</v>
      </c>
      <c r="D110" s="177">
        <v>132.44691683260001</v>
      </c>
      <c r="E110" s="216">
        <v>10.535323321430001</v>
      </c>
      <c r="F110" s="216">
        <v>20.375020483330001</v>
      </c>
      <c r="G110" s="216">
        <v>11.492340952119999</v>
      </c>
      <c r="H110" s="216">
        <v>1.6488750455900001</v>
      </c>
      <c r="I110" s="216">
        <v>0.59663396278000003</v>
      </c>
      <c r="J110" s="216">
        <v>8.6659123772500006</v>
      </c>
      <c r="K110" s="217">
        <f t="shared" si="1"/>
        <v>6.5429325079743972E-2</v>
      </c>
      <c r="L110" s="216">
        <v>24.896109867509999</v>
      </c>
      <c r="M110" s="216">
        <v>8.1113505282199991</v>
      </c>
      <c r="N110" s="216">
        <v>3.9770977514200001</v>
      </c>
      <c r="O110" s="216">
        <v>1.63603533974</v>
      </c>
      <c r="P110" s="238">
        <v>2.334330928</v>
      </c>
      <c r="Q110" s="238">
        <v>0.40277931057999999</v>
      </c>
      <c r="R110" s="238">
        <v>2.0512300374899999</v>
      </c>
      <c r="S110" s="238">
        <v>1.7960715792899999</v>
      </c>
      <c r="T110" s="238">
        <v>9.7164777138700007</v>
      </c>
      <c r="U110" s="238">
        <v>12.1580725659</v>
      </c>
      <c r="V110" s="238">
        <v>3.8490144322900002</v>
      </c>
      <c r="W110" s="238">
        <v>1.37820451324</v>
      </c>
      <c r="X110" s="238">
        <v>1.9055588730799999</v>
      </c>
      <c r="Y110" s="238">
        <v>4.9204772494700002</v>
      </c>
      <c r="Z110" s="237">
        <v>0</v>
      </c>
    </row>
    <row r="111" spans="1:26">
      <c r="A111" s="175" t="s">
        <v>367</v>
      </c>
      <c r="B111" s="175">
        <v>2014</v>
      </c>
      <c r="C111" s="176" t="s">
        <v>28</v>
      </c>
      <c r="D111" s="177">
        <v>130.87143568964001</v>
      </c>
      <c r="E111" s="216">
        <v>9.2751620542399902</v>
      </c>
      <c r="F111" s="216">
        <v>19.88620421065</v>
      </c>
      <c r="G111" s="216">
        <v>9.9079686047600006</v>
      </c>
      <c r="H111" s="216">
        <v>1.7528442284300001</v>
      </c>
      <c r="I111" s="216">
        <v>1.0821470027</v>
      </c>
      <c r="J111" s="216">
        <v>9.4319052353400004</v>
      </c>
      <c r="K111" s="217">
        <f t="shared" si="1"/>
        <v>7.2070006610973888E-2</v>
      </c>
      <c r="L111" s="216">
        <v>23.60785913942</v>
      </c>
      <c r="M111" s="216">
        <v>6.9865374760699996</v>
      </c>
      <c r="N111" s="216">
        <v>6.0733361339299998</v>
      </c>
      <c r="O111" s="216">
        <v>1.1259573471</v>
      </c>
      <c r="P111" s="238">
        <v>1.62329276533</v>
      </c>
      <c r="Q111" s="238">
        <v>0.31210633954</v>
      </c>
      <c r="R111" s="238">
        <v>2.6117899580900001</v>
      </c>
      <c r="S111" s="238">
        <v>1.9359268323700001</v>
      </c>
      <c r="T111" s="238">
        <v>9.7276249539900004</v>
      </c>
      <c r="U111" s="238">
        <v>11.857050300379999</v>
      </c>
      <c r="V111" s="238">
        <v>5.6833008228899997</v>
      </c>
      <c r="W111" s="238">
        <v>1.83842206124</v>
      </c>
      <c r="X111" s="238">
        <v>3.54666259618</v>
      </c>
      <c r="Y111" s="238">
        <v>2.6053376269899999</v>
      </c>
      <c r="Z111" s="237">
        <v>0</v>
      </c>
    </row>
    <row r="112" spans="1:26">
      <c r="A112" s="178" t="s">
        <v>367</v>
      </c>
      <c r="B112" s="178">
        <v>2015</v>
      </c>
      <c r="C112" s="179" t="s">
        <v>28</v>
      </c>
      <c r="D112" s="180">
        <v>128.87573370615999</v>
      </c>
      <c r="E112" s="235">
        <v>7.6558894651299996</v>
      </c>
      <c r="F112" s="235">
        <v>24.301270707259999</v>
      </c>
      <c r="G112" s="235">
        <v>6.8139868512900001</v>
      </c>
      <c r="H112" s="235">
        <v>1.2538461788799999</v>
      </c>
      <c r="I112" s="235">
        <v>0.19824405715000001</v>
      </c>
      <c r="J112" s="235">
        <v>8.0571669716100001</v>
      </c>
      <c r="K112" s="236">
        <f t="shared" si="1"/>
        <v>6.2518883422852514E-2</v>
      </c>
      <c r="L112" s="235">
        <v>24.831713444199998</v>
      </c>
      <c r="M112" s="235">
        <v>8.6452165541999992</v>
      </c>
      <c r="N112" s="235">
        <v>6.1291277541399998</v>
      </c>
      <c r="O112" s="235">
        <v>0.79300036260999995</v>
      </c>
      <c r="P112" s="234">
        <v>2.16772492637</v>
      </c>
      <c r="Q112" s="234">
        <v>0.71659005345000004</v>
      </c>
      <c r="R112" s="234">
        <v>0.97746149158999995</v>
      </c>
      <c r="S112" s="234">
        <v>1.9586273602099999</v>
      </c>
      <c r="T112" s="234">
        <v>10.17371792378</v>
      </c>
      <c r="U112" s="234">
        <v>10.33167001721</v>
      </c>
      <c r="V112" s="234">
        <v>6.9470187342000003</v>
      </c>
      <c r="W112" s="234">
        <v>1.2842317328199999</v>
      </c>
      <c r="X112" s="234">
        <v>3.3184970686400002</v>
      </c>
      <c r="Y112" s="234">
        <v>2.3207320514199998</v>
      </c>
      <c r="Z112" s="233">
        <v>0</v>
      </c>
    </row>
    <row r="113" spans="1:26">
      <c r="A113" s="172" t="s">
        <v>367</v>
      </c>
      <c r="B113" s="172">
        <v>2016</v>
      </c>
      <c r="C113" s="243" t="s">
        <v>28</v>
      </c>
      <c r="D113" s="174">
        <v>126.23298090805</v>
      </c>
      <c r="E113" s="241">
        <v>7.9313762888500001</v>
      </c>
      <c r="F113" s="241">
        <v>16.534969691130001</v>
      </c>
      <c r="G113" s="241">
        <v>8.9163584045000004</v>
      </c>
      <c r="H113" s="241">
        <v>2.4230111262</v>
      </c>
      <c r="I113" s="241">
        <v>0.62717277680000005</v>
      </c>
      <c r="J113" s="241">
        <v>8.2456935855999998</v>
      </c>
      <c r="K113" s="242">
        <f t="shared" si="1"/>
        <v>6.5321230048479062E-2</v>
      </c>
      <c r="L113" s="241">
        <v>27.167756436720001</v>
      </c>
      <c r="M113" s="241">
        <v>9.1629204871700001</v>
      </c>
      <c r="N113" s="241">
        <v>5.5838650118000004</v>
      </c>
      <c r="O113" s="241">
        <v>0.96410915505999994</v>
      </c>
      <c r="P113" s="240">
        <v>2.0437902155200001</v>
      </c>
      <c r="Q113" s="240">
        <v>0.42534222690000001</v>
      </c>
      <c r="R113" s="240">
        <v>2.2361417446899998</v>
      </c>
      <c r="S113" s="240">
        <v>2.2615123234499999</v>
      </c>
      <c r="T113" s="240">
        <v>8.8293798228499991</v>
      </c>
      <c r="U113" s="240">
        <v>11.027760178439999</v>
      </c>
      <c r="V113" s="240">
        <v>4.5422469674099997</v>
      </c>
      <c r="W113" s="240">
        <v>2.0308418217900002</v>
      </c>
      <c r="X113" s="240">
        <v>2.7248664735700001</v>
      </c>
      <c r="Y113" s="240">
        <v>2.5538661696</v>
      </c>
      <c r="Z113" s="239">
        <v>0</v>
      </c>
    </row>
    <row r="114" spans="1:26">
      <c r="A114" s="175" t="s">
        <v>377</v>
      </c>
      <c r="B114" s="175">
        <v>2014</v>
      </c>
      <c r="C114" s="176" t="s">
        <v>28</v>
      </c>
      <c r="D114" s="177">
        <v>128.46197299913001</v>
      </c>
      <c r="E114" s="216">
        <v>8.8851255312799999</v>
      </c>
      <c r="F114" s="216">
        <v>18.28681793626</v>
      </c>
      <c r="G114" s="216">
        <v>11.033829140850001</v>
      </c>
      <c r="H114" s="216">
        <v>1.16239536991</v>
      </c>
      <c r="I114" s="216">
        <v>0.27297178901000002</v>
      </c>
      <c r="J114" s="216">
        <v>7.1202942126800002</v>
      </c>
      <c r="K114" s="217">
        <f t="shared" si="1"/>
        <v>5.5427252489172192E-2</v>
      </c>
      <c r="L114" s="216">
        <v>26.236952824639999</v>
      </c>
      <c r="M114" s="216">
        <v>7.1836686191499997</v>
      </c>
      <c r="N114" s="216">
        <v>5.4225831550599999</v>
      </c>
      <c r="O114" s="216">
        <v>1.64282983046</v>
      </c>
      <c r="P114" s="238">
        <v>2.1478366710699999</v>
      </c>
      <c r="Q114" s="238">
        <v>0.30466708803999998</v>
      </c>
      <c r="R114" s="238">
        <v>2.5943997048399998</v>
      </c>
      <c r="S114" s="238">
        <v>2.15961035665</v>
      </c>
      <c r="T114" s="238">
        <v>10.3461944409</v>
      </c>
      <c r="U114" s="238">
        <v>10.699418829040001</v>
      </c>
      <c r="V114" s="238">
        <v>4.5568976407499999</v>
      </c>
      <c r="W114" s="238">
        <v>1.7519175306500001</v>
      </c>
      <c r="X114" s="238">
        <v>3.2602868605299999</v>
      </c>
      <c r="Y114" s="238">
        <v>3.3932754673600001</v>
      </c>
      <c r="Z114" s="237">
        <v>0</v>
      </c>
    </row>
    <row r="115" spans="1:26">
      <c r="A115" s="175" t="s">
        <v>377</v>
      </c>
      <c r="B115" s="175">
        <v>2015</v>
      </c>
      <c r="C115" s="176" t="s">
        <v>28</v>
      </c>
      <c r="D115" s="177">
        <v>127.54623680466</v>
      </c>
      <c r="E115" s="216">
        <v>9.6986131008599994</v>
      </c>
      <c r="F115" s="216">
        <v>20.485980233140001</v>
      </c>
      <c r="G115" s="216">
        <v>8.8094057593899997</v>
      </c>
      <c r="H115" s="216">
        <v>1.80350113679</v>
      </c>
      <c r="I115" s="216">
        <v>0.63405623211999995</v>
      </c>
      <c r="J115" s="216">
        <v>7.1315230401900003</v>
      </c>
      <c r="K115" s="217">
        <f t="shared" si="1"/>
        <v>5.5913237574481266E-2</v>
      </c>
      <c r="L115" s="216">
        <v>25.609175488190001</v>
      </c>
      <c r="M115" s="216">
        <v>8.9343564412299994</v>
      </c>
      <c r="N115" s="216">
        <v>6.1392294096500004</v>
      </c>
      <c r="O115" s="216">
        <v>1.3988536250600001</v>
      </c>
      <c r="P115" s="238">
        <v>1.4042120585</v>
      </c>
      <c r="Q115" s="238">
        <v>0.90769605316000002</v>
      </c>
      <c r="R115" s="238">
        <v>1.7718963607</v>
      </c>
      <c r="S115" s="238">
        <v>1.94815340788</v>
      </c>
      <c r="T115" s="238">
        <v>8.77708355619</v>
      </c>
      <c r="U115" s="238">
        <v>9.2520317875300009</v>
      </c>
      <c r="V115" s="238">
        <v>5.2558858810300002</v>
      </c>
      <c r="W115" s="238">
        <v>0.64523727831</v>
      </c>
      <c r="X115" s="238">
        <v>4.1643623759099997</v>
      </c>
      <c r="Y115" s="238">
        <v>2.7749835788300001</v>
      </c>
      <c r="Z115" s="237">
        <v>0</v>
      </c>
    </row>
    <row r="116" spans="1:26">
      <c r="A116" s="175" t="s">
        <v>377</v>
      </c>
      <c r="B116" s="175">
        <v>2016</v>
      </c>
      <c r="C116" s="176" t="s">
        <v>28</v>
      </c>
      <c r="D116" s="177">
        <v>127.46577301073</v>
      </c>
      <c r="E116" s="216">
        <v>11.105955376460001</v>
      </c>
      <c r="F116" s="216">
        <v>16.72718856401</v>
      </c>
      <c r="G116" s="216">
        <v>9.4698367817199998</v>
      </c>
      <c r="H116" s="216">
        <v>0.68256378803999995</v>
      </c>
      <c r="I116" s="216">
        <v>0.39914920631</v>
      </c>
      <c r="J116" s="216">
        <v>9.7662143708499993</v>
      </c>
      <c r="K116" s="217">
        <f t="shared" si="1"/>
        <v>7.6618327729655586E-2</v>
      </c>
      <c r="L116" s="216">
        <v>25.472933234839999</v>
      </c>
      <c r="M116" s="216">
        <v>9.16369797682</v>
      </c>
      <c r="N116" s="216">
        <v>6.8109496939399996</v>
      </c>
      <c r="O116" s="216">
        <v>1.38161946233</v>
      </c>
      <c r="P116" s="238">
        <v>1.8946376466599999</v>
      </c>
      <c r="Q116" s="238">
        <v>0.67405149323000002</v>
      </c>
      <c r="R116" s="238">
        <v>1.3168867127399999</v>
      </c>
      <c r="S116" s="238">
        <v>1.83455487516</v>
      </c>
      <c r="T116" s="238">
        <v>8.3617495361900005</v>
      </c>
      <c r="U116" s="238">
        <v>9.4456727142699997</v>
      </c>
      <c r="V116" s="238">
        <v>6.7911521050800001</v>
      </c>
      <c r="W116" s="238">
        <v>1.9705404131199999</v>
      </c>
      <c r="X116" s="238">
        <v>2.0561373703700001</v>
      </c>
      <c r="Y116" s="238">
        <v>2.14028168859</v>
      </c>
      <c r="Z116" s="237">
        <v>0</v>
      </c>
    </row>
    <row r="117" spans="1:26">
      <c r="A117" s="175" t="s">
        <v>377</v>
      </c>
      <c r="B117" s="175">
        <v>2017</v>
      </c>
      <c r="C117" s="176" t="s">
        <v>28</v>
      </c>
      <c r="D117" s="177">
        <v>127.80562376322</v>
      </c>
      <c r="E117" s="216">
        <v>7.2532422907700003</v>
      </c>
      <c r="F117" s="216">
        <v>18.160537536450001</v>
      </c>
      <c r="G117" s="216">
        <v>8.3735452599299993</v>
      </c>
      <c r="H117" s="216">
        <v>2.3379090329499999</v>
      </c>
      <c r="I117" s="216">
        <v>1.1819543072500001</v>
      </c>
      <c r="J117" s="216">
        <v>8.2667185147000009</v>
      </c>
      <c r="K117" s="217">
        <f t="shared" si="1"/>
        <v>6.4681962117843855E-2</v>
      </c>
      <c r="L117" s="216">
        <v>27.316559938139999</v>
      </c>
      <c r="M117" s="216">
        <v>10.2909482943</v>
      </c>
      <c r="N117" s="216">
        <v>5.2728791165800004</v>
      </c>
      <c r="O117" s="216">
        <v>0.95263239196000005</v>
      </c>
      <c r="P117" s="238">
        <v>1.47216898344</v>
      </c>
      <c r="Q117" s="238">
        <v>0.74710859245000005</v>
      </c>
      <c r="R117" s="238">
        <v>2.1064405070499999</v>
      </c>
      <c r="S117" s="238">
        <v>2.5792393808799998</v>
      </c>
      <c r="T117" s="238">
        <v>8.2457756506299997</v>
      </c>
      <c r="U117" s="238">
        <v>10.04643441586</v>
      </c>
      <c r="V117" s="238">
        <v>5.8867376357400003</v>
      </c>
      <c r="W117" s="238">
        <v>1.13100313653</v>
      </c>
      <c r="X117" s="238">
        <v>3.8157345593200001</v>
      </c>
      <c r="Y117" s="238">
        <v>2.3680542182900002</v>
      </c>
      <c r="Z117" s="237">
        <v>0</v>
      </c>
    </row>
    <row r="118" spans="1:26">
      <c r="A118" s="175" t="s">
        <v>368</v>
      </c>
      <c r="B118" s="175">
        <v>2013</v>
      </c>
      <c r="C118" s="176" t="s">
        <v>28</v>
      </c>
      <c r="D118" s="177">
        <v>124.60839322993</v>
      </c>
      <c r="E118" s="216">
        <v>11.312402579660001</v>
      </c>
      <c r="F118" s="216">
        <v>22.665260762239999</v>
      </c>
      <c r="G118" s="216">
        <v>9.3414144291000003</v>
      </c>
      <c r="H118" s="216">
        <v>0.60433012593000002</v>
      </c>
      <c r="I118" s="216">
        <v>1.08926829646</v>
      </c>
      <c r="J118" s="216">
        <v>11.3285829985</v>
      </c>
      <c r="K118" s="217">
        <f t="shared" si="1"/>
        <v>9.0913482670435072E-2</v>
      </c>
      <c r="L118" s="216">
        <v>21.916746305099998</v>
      </c>
      <c r="M118" s="216">
        <v>7.0678199123000001</v>
      </c>
      <c r="N118" s="216">
        <v>4.0845102362799999</v>
      </c>
      <c r="O118" s="216">
        <v>0.82073146303</v>
      </c>
      <c r="P118" s="238">
        <v>2.1879440531699998</v>
      </c>
      <c r="Q118" s="238">
        <v>1.0472479749200001</v>
      </c>
      <c r="R118" s="238">
        <v>3.4588117992299998</v>
      </c>
      <c r="S118" s="238">
        <v>1.8800069696699999</v>
      </c>
      <c r="T118" s="238">
        <v>7.8579553080800002</v>
      </c>
      <c r="U118" s="238">
        <v>7.6831520320299997</v>
      </c>
      <c r="V118" s="238">
        <v>3.01595539796</v>
      </c>
      <c r="W118" s="238">
        <v>1.1152615072800001</v>
      </c>
      <c r="X118" s="238">
        <v>1.99397435241</v>
      </c>
      <c r="Y118" s="238">
        <v>4.1370167265799997</v>
      </c>
      <c r="Z118" s="237">
        <v>0</v>
      </c>
    </row>
    <row r="119" spans="1:26">
      <c r="A119" s="175" t="s">
        <v>368</v>
      </c>
      <c r="B119" s="175">
        <v>2014</v>
      </c>
      <c r="C119" s="176" t="s">
        <v>28</v>
      </c>
      <c r="D119" s="177">
        <v>126.76805776070999</v>
      </c>
      <c r="E119" s="216">
        <v>8.4905554285899996</v>
      </c>
      <c r="F119" s="216">
        <v>18.387712385379999</v>
      </c>
      <c r="G119" s="216">
        <v>9.6979841694399997</v>
      </c>
      <c r="H119" s="216">
        <v>1.18489756571</v>
      </c>
      <c r="I119" s="216">
        <v>0.29981968310000001</v>
      </c>
      <c r="J119" s="216">
        <v>7.36464474944</v>
      </c>
      <c r="K119" s="217">
        <f t="shared" si="1"/>
        <v>5.8095429397061964E-2</v>
      </c>
      <c r="L119" s="216">
        <v>26.795338141449999</v>
      </c>
      <c r="M119" s="216">
        <v>8.0442294907300003</v>
      </c>
      <c r="N119" s="216">
        <v>5.2106178089500004</v>
      </c>
      <c r="O119" s="216">
        <v>1.61091708977</v>
      </c>
      <c r="P119" s="238">
        <v>1.71403153332</v>
      </c>
      <c r="Q119" s="238">
        <v>0.12649132232999999</v>
      </c>
      <c r="R119" s="238">
        <v>2.70637181705</v>
      </c>
      <c r="S119" s="238">
        <v>1.96256680528</v>
      </c>
      <c r="T119" s="238">
        <v>9.7460233305199999</v>
      </c>
      <c r="U119" s="238">
        <v>10.47005665434</v>
      </c>
      <c r="V119" s="238">
        <v>5.1564804860400004</v>
      </c>
      <c r="W119" s="238">
        <v>1.67164746332</v>
      </c>
      <c r="X119" s="238">
        <v>2.8177219415899999</v>
      </c>
      <c r="Y119" s="238">
        <v>3.3099498943599999</v>
      </c>
      <c r="Z119" s="237">
        <v>0</v>
      </c>
    </row>
    <row r="120" spans="1:26">
      <c r="A120" s="175" t="s">
        <v>368</v>
      </c>
      <c r="B120" s="175">
        <v>2015</v>
      </c>
      <c r="C120" s="176" t="s">
        <v>28</v>
      </c>
      <c r="D120" s="177">
        <v>124.20521384688</v>
      </c>
      <c r="E120" s="216">
        <v>9.0885530436599993</v>
      </c>
      <c r="F120" s="216">
        <v>20.377993524490002</v>
      </c>
      <c r="G120" s="216">
        <v>9.9563675424299998</v>
      </c>
      <c r="H120" s="216">
        <v>1.1509727641</v>
      </c>
      <c r="I120" s="216">
        <v>0.49077097091999999</v>
      </c>
      <c r="J120" s="216">
        <v>7.7525442307599999</v>
      </c>
      <c r="K120" s="217">
        <f t="shared" si="1"/>
        <v>6.2417220587191492E-2</v>
      </c>
      <c r="L120" s="216">
        <v>25.179182001539999</v>
      </c>
      <c r="M120" s="216">
        <v>7.7106406337799998</v>
      </c>
      <c r="N120" s="216">
        <v>5.44421538902</v>
      </c>
      <c r="O120" s="216">
        <v>1.37705261565</v>
      </c>
      <c r="P120" s="238">
        <v>1.3623475306799999</v>
      </c>
      <c r="Q120" s="238">
        <v>1.17245515852</v>
      </c>
      <c r="R120" s="238">
        <v>2.0742337809400002</v>
      </c>
      <c r="S120" s="238">
        <v>2.1492656943099999</v>
      </c>
      <c r="T120" s="238">
        <v>8.1350355335</v>
      </c>
      <c r="U120" s="238">
        <v>8.4459723675799996</v>
      </c>
      <c r="V120" s="238">
        <v>5.5492594186900002</v>
      </c>
      <c r="W120" s="238">
        <v>0.49601179090000003</v>
      </c>
      <c r="X120" s="238">
        <v>3.3535092585799999</v>
      </c>
      <c r="Y120" s="238">
        <v>2.9388305968299999</v>
      </c>
      <c r="Z120" s="237">
        <v>0</v>
      </c>
    </row>
    <row r="121" spans="1:26">
      <c r="A121" s="175" t="s">
        <v>368</v>
      </c>
      <c r="B121" s="175">
        <v>2016</v>
      </c>
      <c r="C121" s="176" t="s">
        <v>28</v>
      </c>
      <c r="D121" s="177">
        <v>126.11023649037</v>
      </c>
      <c r="E121" s="216">
        <v>10.03068230405</v>
      </c>
      <c r="F121" s="216">
        <v>17.129210550789999</v>
      </c>
      <c r="G121" s="216">
        <v>9.2398308375100004</v>
      </c>
      <c r="H121" s="216">
        <v>0.75467082735000002</v>
      </c>
      <c r="I121" s="216">
        <v>0.77704275929</v>
      </c>
      <c r="J121" s="216">
        <v>8.7937016986799996</v>
      </c>
      <c r="K121" s="217">
        <f t="shared" si="1"/>
        <v>6.9730276807081409E-2</v>
      </c>
      <c r="L121" s="216">
        <v>26.794458594350001</v>
      </c>
      <c r="M121" s="216">
        <v>8.7420375649899995</v>
      </c>
      <c r="N121" s="216">
        <v>7.5638324642199999</v>
      </c>
      <c r="O121" s="216">
        <v>1.18768158041</v>
      </c>
      <c r="P121" s="238">
        <v>1.84748558671</v>
      </c>
      <c r="Q121" s="238">
        <v>0.69352672563999995</v>
      </c>
      <c r="R121" s="238">
        <v>1.3419915632999999</v>
      </c>
      <c r="S121" s="238">
        <v>2.2062401860700001</v>
      </c>
      <c r="T121" s="238">
        <v>7.3497273920900001</v>
      </c>
      <c r="U121" s="238">
        <v>9.0160664586500001</v>
      </c>
      <c r="V121" s="238">
        <v>6.9791597142599997</v>
      </c>
      <c r="W121" s="238">
        <v>1.10260697228</v>
      </c>
      <c r="X121" s="238">
        <v>1.8919791190899999</v>
      </c>
      <c r="Y121" s="238">
        <v>2.6683035906399999</v>
      </c>
      <c r="Z121" s="237">
        <v>0</v>
      </c>
    </row>
    <row r="122" spans="1:26">
      <c r="A122" s="175" t="s">
        <v>368</v>
      </c>
      <c r="B122" s="175">
        <v>2017</v>
      </c>
      <c r="C122" s="176" t="s">
        <v>28</v>
      </c>
      <c r="D122" s="177">
        <v>127.80685055991999</v>
      </c>
      <c r="E122" s="216">
        <v>7.4040436162300001</v>
      </c>
      <c r="F122" s="216">
        <v>19.188699503110001</v>
      </c>
      <c r="G122" s="216">
        <v>8.79604892425</v>
      </c>
      <c r="H122" s="216">
        <v>2.1367270116600001</v>
      </c>
      <c r="I122" s="216">
        <v>0.87028156392</v>
      </c>
      <c r="J122" s="216">
        <v>9.4289218446900005</v>
      </c>
      <c r="K122" s="217">
        <f t="shared" si="1"/>
        <v>7.377477657404144E-2</v>
      </c>
      <c r="L122" s="216">
        <v>26.187113322310001</v>
      </c>
      <c r="M122" s="216">
        <v>9.9664698958599995</v>
      </c>
      <c r="N122" s="216">
        <v>5.0176996689399997</v>
      </c>
      <c r="O122" s="216">
        <v>1.0280970333899999</v>
      </c>
      <c r="P122" s="238">
        <v>1.33186728028</v>
      </c>
      <c r="Q122" s="238">
        <v>0.69375966761999996</v>
      </c>
      <c r="R122" s="238">
        <v>2.0852974300799998</v>
      </c>
      <c r="S122" s="238">
        <v>2.3473756788000002</v>
      </c>
      <c r="T122" s="238">
        <v>8.0628204322899997</v>
      </c>
      <c r="U122" s="238">
        <v>10.167239385249999</v>
      </c>
      <c r="V122" s="238">
        <v>5.6314303515399997</v>
      </c>
      <c r="W122" s="238">
        <v>1.7140358087800001</v>
      </c>
      <c r="X122" s="238">
        <v>3.4742274215000002</v>
      </c>
      <c r="Y122" s="238">
        <v>2.2746947194199998</v>
      </c>
      <c r="Z122" s="237">
        <v>0</v>
      </c>
    </row>
    <row r="123" spans="1:26">
      <c r="A123" s="175" t="s">
        <v>369</v>
      </c>
      <c r="B123" s="175">
        <v>2013</v>
      </c>
      <c r="C123" s="176" t="s">
        <v>28</v>
      </c>
      <c r="D123" s="177">
        <v>127.20086415839</v>
      </c>
      <c r="E123" s="216">
        <v>9.9433239584299997</v>
      </c>
      <c r="F123" s="216">
        <v>23.745613724529999</v>
      </c>
      <c r="G123" s="216">
        <v>10.388330520369999</v>
      </c>
      <c r="H123" s="216">
        <v>0.60325216484999999</v>
      </c>
      <c r="I123" s="216">
        <v>0.48197641089999999</v>
      </c>
      <c r="J123" s="216">
        <v>12.139214442229999</v>
      </c>
      <c r="K123" s="217">
        <f t="shared" si="1"/>
        <v>9.5433427457806405E-2</v>
      </c>
      <c r="L123" s="216">
        <v>23.208606608779998</v>
      </c>
      <c r="M123" s="216">
        <v>6.2986117392400001</v>
      </c>
      <c r="N123" s="216">
        <v>3.95311020753</v>
      </c>
      <c r="O123" s="216">
        <v>0.86159976806000005</v>
      </c>
      <c r="P123" s="238">
        <v>2.4714885516799998</v>
      </c>
      <c r="Q123" s="238">
        <v>0.35514909170999998</v>
      </c>
      <c r="R123" s="238">
        <v>1.78364724498</v>
      </c>
      <c r="S123" s="238">
        <v>1.89432161042</v>
      </c>
      <c r="T123" s="238">
        <v>8.1975090174999998</v>
      </c>
      <c r="U123" s="238">
        <v>9.1436299521500004</v>
      </c>
      <c r="V123" s="238">
        <v>3.48258587167</v>
      </c>
      <c r="W123" s="238">
        <v>1.3070813082499999</v>
      </c>
      <c r="X123" s="238">
        <v>2.1628864544600002</v>
      </c>
      <c r="Y123" s="238">
        <v>4.7789255106499997</v>
      </c>
      <c r="Z123" s="237">
        <v>0</v>
      </c>
    </row>
    <row r="124" spans="1:26">
      <c r="A124" s="175" t="s">
        <v>369</v>
      </c>
      <c r="B124" s="175">
        <v>2014</v>
      </c>
      <c r="C124" s="176" t="s">
        <v>28</v>
      </c>
      <c r="D124" s="177">
        <v>128.64882104917001</v>
      </c>
      <c r="E124" s="216">
        <v>7.9754180997299997</v>
      </c>
      <c r="F124" s="216">
        <v>18.874451937700002</v>
      </c>
      <c r="G124" s="216">
        <v>9.0698672517999999</v>
      </c>
      <c r="H124" s="216">
        <v>1.1082127075999999</v>
      </c>
      <c r="I124" s="216">
        <v>0.92413382120999998</v>
      </c>
      <c r="J124" s="216">
        <v>7.7388230077499998</v>
      </c>
      <c r="K124" s="217">
        <f t="shared" si="1"/>
        <v>6.0154636044369159E-2</v>
      </c>
      <c r="L124" s="216">
        <v>27.441976328479999</v>
      </c>
      <c r="M124" s="216">
        <v>8.6278030837500008</v>
      </c>
      <c r="N124" s="216">
        <v>5.1575524380799997</v>
      </c>
      <c r="O124" s="216">
        <v>1.4876953745499999</v>
      </c>
      <c r="P124" s="238">
        <v>1.82161929629</v>
      </c>
      <c r="Q124" s="238">
        <v>0.18039909170000001</v>
      </c>
      <c r="R124" s="238">
        <v>3.1407987350500002</v>
      </c>
      <c r="S124" s="238">
        <v>2.1343690622499998</v>
      </c>
      <c r="T124" s="238">
        <v>9.1623718059900003</v>
      </c>
      <c r="U124" s="238">
        <v>10.99440770566</v>
      </c>
      <c r="V124" s="238">
        <v>5.1308322927400001</v>
      </c>
      <c r="W124" s="238">
        <v>1.56155957776</v>
      </c>
      <c r="X124" s="238">
        <v>2.9892672304399999</v>
      </c>
      <c r="Y124" s="238">
        <v>3.1272622006400002</v>
      </c>
      <c r="Z124" s="237">
        <v>0</v>
      </c>
    </row>
    <row r="125" spans="1:26">
      <c r="A125" s="175" t="s">
        <v>369</v>
      </c>
      <c r="B125" s="175">
        <v>2015</v>
      </c>
      <c r="C125" s="176" t="s">
        <v>28</v>
      </c>
      <c r="D125" s="177">
        <v>122.67321098770999</v>
      </c>
      <c r="E125" s="216">
        <v>7.9638173198300004</v>
      </c>
      <c r="F125" s="216">
        <v>20.295368532729999</v>
      </c>
      <c r="G125" s="216">
        <v>10.80330534222</v>
      </c>
      <c r="H125" s="216">
        <v>0.83482124966000004</v>
      </c>
      <c r="I125" s="216">
        <v>0.46202502233999998</v>
      </c>
      <c r="J125" s="216">
        <v>9.6539058719100002</v>
      </c>
      <c r="K125" s="217">
        <f t="shared" si="1"/>
        <v>7.8696121135014355E-2</v>
      </c>
      <c r="L125" s="216">
        <v>25.058550004139999</v>
      </c>
      <c r="M125" s="216">
        <v>7.3417836584899998</v>
      </c>
      <c r="N125" s="216">
        <v>5.8801594758000002</v>
      </c>
      <c r="O125" s="216">
        <v>0.85397246395000004</v>
      </c>
      <c r="P125" s="238">
        <v>1.0054938496600001</v>
      </c>
      <c r="Q125" s="238">
        <v>0.95487148743000005</v>
      </c>
      <c r="R125" s="238">
        <v>2.3713423479500002</v>
      </c>
      <c r="S125" s="238">
        <v>2.2809997504399999</v>
      </c>
      <c r="T125" s="238">
        <v>5.8313159562000001</v>
      </c>
      <c r="U125" s="238">
        <v>9.2583698677899999</v>
      </c>
      <c r="V125" s="238">
        <v>5.0617664925300003</v>
      </c>
      <c r="W125" s="238">
        <v>0.63124278887999996</v>
      </c>
      <c r="X125" s="238">
        <v>2.9303625489299998</v>
      </c>
      <c r="Y125" s="238">
        <v>3.1997369568299998</v>
      </c>
      <c r="Z125" s="237">
        <v>0</v>
      </c>
    </row>
    <row r="126" spans="1:26">
      <c r="A126" s="175" t="s">
        <v>369</v>
      </c>
      <c r="B126" s="175">
        <v>2016</v>
      </c>
      <c r="C126" s="176" t="s">
        <v>28</v>
      </c>
      <c r="D126" s="177">
        <v>127.69971007529</v>
      </c>
      <c r="E126" s="216">
        <v>9.4183165295099993</v>
      </c>
      <c r="F126" s="216">
        <v>16.900171825800001</v>
      </c>
      <c r="G126" s="216">
        <v>8.8623003237100004</v>
      </c>
      <c r="H126" s="216">
        <v>0.78471774923000004</v>
      </c>
      <c r="I126" s="216">
        <v>0.77322957736999998</v>
      </c>
      <c r="J126" s="216">
        <v>10.1733015328</v>
      </c>
      <c r="K126" s="217">
        <f t="shared" si="1"/>
        <v>7.9665815425907865E-2</v>
      </c>
      <c r="L126" s="216">
        <v>26.843047287809998</v>
      </c>
      <c r="M126" s="216">
        <v>9.7909016531899997</v>
      </c>
      <c r="N126" s="216">
        <v>6.9951601601700002</v>
      </c>
      <c r="O126" s="216">
        <v>1.1836658214</v>
      </c>
      <c r="P126" s="238">
        <v>2.1846189268999998</v>
      </c>
      <c r="Q126" s="238">
        <v>0.65829412384999997</v>
      </c>
      <c r="R126" s="238">
        <v>1.2871570458699999</v>
      </c>
      <c r="S126" s="238">
        <v>2.2764813372399999</v>
      </c>
      <c r="T126" s="238">
        <v>8.3994351124000008</v>
      </c>
      <c r="U126" s="238">
        <v>8.8817398479499996</v>
      </c>
      <c r="V126" s="238">
        <v>5.8698731442799996</v>
      </c>
      <c r="W126" s="238">
        <v>1.0397095327300001</v>
      </c>
      <c r="X126" s="238">
        <v>2.0866354738199999</v>
      </c>
      <c r="Y126" s="238">
        <v>3.29095306926</v>
      </c>
      <c r="Z126" s="237">
        <v>0</v>
      </c>
    </row>
    <row r="127" spans="1:26">
      <c r="A127" s="178" t="s">
        <v>370</v>
      </c>
      <c r="B127" s="178">
        <v>2013</v>
      </c>
      <c r="C127" s="179" t="s">
        <v>28</v>
      </c>
      <c r="D127" s="180">
        <v>129.75660447976</v>
      </c>
      <c r="E127" s="235">
        <v>10.42304840367</v>
      </c>
      <c r="F127" s="235">
        <v>19.892582460130001</v>
      </c>
      <c r="G127" s="235">
        <v>11.19067646181</v>
      </c>
      <c r="H127" s="235">
        <v>0.80604521253999994</v>
      </c>
      <c r="I127" s="235">
        <v>0.50483607095000005</v>
      </c>
      <c r="J127" s="235">
        <v>10.246807164990001</v>
      </c>
      <c r="K127" s="236">
        <f t="shared" si="1"/>
        <v>7.8969445956705367E-2</v>
      </c>
      <c r="L127" s="235">
        <v>24.107332092069999</v>
      </c>
      <c r="M127" s="235">
        <v>7.9848591945800003</v>
      </c>
      <c r="N127" s="235">
        <v>3.4531449923499999</v>
      </c>
      <c r="O127" s="235">
        <v>1.1840780178100001</v>
      </c>
      <c r="P127" s="234">
        <v>2.3481878577900002</v>
      </c>
      <c r="Q127" s="234">
        <v>0.57729827166000003</v>
      </c>
      <c r="R127" s="234">
        <v>1.87929014039</v>
      </c>
      <c r="S127" s="234">
        <v>1.58129834265</v>
      </c>
      <c r="T127" s="234">
        <v>8.7380609184099995</v>
      </c>
      <c r="U127" s="234">
        <v>11.718558723859999</v>
      </c>
      <c r="V127" s="234">
        <v>3.9781143220500002</v>
      </c>
      <c r="W127" s="234">
        <v>1.4030429603000001</v>
      </c>
      <c r="X127" s="234">
        <v>2.0483918495600002</v>
      </c>
      <c r="Y127" s="234">
        <v>5.6909510221900002</v>
      </c>
      <c r="Z127" s="233">
        <v>0</v>
      </c>
    </row>
    <row r="128" spans="1:26">
      <c r="A128" s="172" t="s">
        <v>370</v>
      </c>
      <c r="B128" s="172">
        <v>2014</v>
      </c>
      <c r="C128" s="243" t="s">
        <v>28</v>
      </c>
      <c r="D128" s="174">
        <v>128.23285240553</v>
      </c>
      <c r="E128" s="241">
        <v>8.7024843881699994</v>
      </c>
      <c r="F128" s="241">
        <v>21.848170080100001</v>
      </c>
      <c r="G128" s="241">
        <v>8.5041628065299992</v>
      </c>
      <c r="H128" s="241">
        <v>1.82754796609</v>
      </c>
      <c r="I128" s="241">
        <v>0.93473609081999998</v>
      </c>
      <c r="J128" s="241">
        <v>8.8812212205099996</v>
      </c>
      <c r="K128" s="242">
        <f t="shared" si="1"/>
        <v>6.9258548444540408E-2</v>
      </c>
      <c r="L128" s="241">
        <v>22.89527704596</v>
      </c>
      <c r="M128" s="241">
        <v>7.2087150843499996</v>
      </c>
      <c r="N128" s="241">
        <v>5.7740413251699998</v>
      </c>
      <c r="O128" s="241">
        <v>0.90859376788000001</v>
      </c>
      <c r="P128" s="240">
        <v>1.9747224698000001</v>
      </c>
      <c r="Q128" s="240">
        <v>0.25452330465</v>
      </c>
      <c r="R128" s="240">
        <v>2.1824286058200002</v>
      </c>
      <c r="S128" s="240">
        <v>1.8848533787999999</v>
      </c>
      <c r="T128" s="240">
        <v>9.7495693004399993</v>
      </c>
      <c r="U128" s="240">
        <v>11.83816526997</v>
      </c>
      <c r="V128" s="240">
        <v>5.4700940879999997</v>
      </c>
      <c r="W128" s="240">
        <v>1.5559341655500001</v>
      </c>
      <c r="X128" s="240">
        <v>3.3260390807500002</v>
      </c>
      <c r="Y128" s="240">
        <v>2.5115729661700001</v>
      </c>
      <c r="Z128" s="239">
        <v>0</v>
      </c>
    </row>
    <row r="129" spans="1:26">
      <c r="A129" s="175" t="s">
        <v>370</v>
      </c>
      <c r="B129" s="175">
        <v>2015</v>
      </c>
      <c r="C129" s="176" t="s">
        <v>28</v>
      </c>
      <c r="D129" s="177">
        <v>127.77707760828</v>
      </c>
      <c r="E129" s="216">
        <v>7.1913881272399998</v>
      </c>
      <c r="F129" s="216">
        <v>23.19583613164</v>
      </c>
      <c r="G129" s="216">
        <v>7.1958863763599998</v>
      </c>
      <c r="H129" s="216">
        <v>1.3959125973399999</v>
      </c>
      <c r="I129" s="216">
        <v>0.21320152631</v>
      </c>
      <c r="J129" s="216">
        <v>8.3093741212300003</v>
      </c>
      <c r="K129" s="217">
        <f t="shared" si="1"/>
        <v>6.5030240765903621E-2</v>
      </c>
      <c r="L129" s="216">
        <v>23.572030634130002</v>
      </c>
      <c r="M129" s="216">
        <v>8.6364314634199992</v>
      </c>
      <c r="N129" s="216">
        <v>5.8994343681399997</v>
      </c>
      <c r="O129" s="216">
        <v>0.84952360460999998</v>
      </c>
      <c r="P129" s="238">
        <v>2.3229348773099998</v>
      </c>
      <c r="Q129" s="238">
        <v>0.61756826490000005</v>
      </c>
      <c r="R129" s="238">
        <v>1.49072880179</v>
      </c>
      <c r="S129" s="238">
        <v>1.85386014687</v>
      </c>
      <c r="T129" s="238">
        <v>11.193587837180001</v>
      </c>
      <c r="U129" s="238">
        <v>10.69155796053</v>
      </c>
      <c r="V129" s="238">
        <v>6.6156739630199999</v>
      </c>
      <c r="W129" s="238">
        <v>1.0603104732599999</v>
      </c>
      <c r="X129" s="238">
        <v>3.1084419691099998</v>
      </c>
      <c r="Y129" s="238">
        <v>2.3633943638899999</v>
      </c>
      <c r="Z129" s="237">
        <v>0</v>
      </c>
    </row>
    <row r="130" spans="1:26">
      <c r="A130" s="175" t="s">
        <v>370</v>
      </c>
      <c r="B130" s="175">
        <v>2016</v>
      </c>
      <c r="C130" s="176" t="s">
        <v>28</v>
      </c>
      <c r="D130" s="177">
        <v>126.45044731207</v>
      </c>
      <c r="E130" s="216">
        <v>7.8763155534099996</v>
      </c>
      <c r="F130" s="216">
        <v>17.625719710550001</v>
      </c>
      <c r="G130" s="216">
        <v>9.2071183069100009</v>
      </c>
      <c r="H130" s="216">
        <v>2.0327369707199998</v>
      </c>
      <c r="I130" s="216">
        <v>0.54559769047999995</v>
      </c>
      <c r="J130" s="216">
        <v>7.2039005647899996</v>
      </c>
      <c r="K130" s="217">
        <f t="shared" si="1"/>
        <v>5.6970146946268417E-2</v>
      </c>
      <c r="L130" s="216">
        <v>26.752615794640001</v>
      </c>
      <c r="M130" s="216">
        <v>9.28044404163</v>
      </c>
      <c r="N130" s="216">
        <v>6.30535233161</v>
      </c>
      <c r="O130" s="216">
        <v>0.97711838114000005</v>
      </c>
      <c r="P130" s="238">
        <v>2.4748723122</v>
      </c>
      <c r="Q130" s="238">
        <v>0.39508482906999998</v>
      </c>
      <c r="R130" s="238">
        <v>2.1635018267800001</v>
      </c>
      <c r="S130" s="238">
        <v>2.04323591611</v>
      </c>
      <c r="T130" s="238">
        <v>9.1797350485600102</v>
      </c>
      <c r="U130" s="238">
        <v>11.24387499863</v>
      </c>
      <c r="V130" s="238">
        <v>4.7221580222600004</v>
      </c>
      <c r="W130" s="238">
        <v>0.97793686547000003</v>
      </c>
      <c r="X130" s="238">
        <v>3.1286955715200002</v>
      </c>
      <c r="Y130" s="238">
        <v>2.3144325755900002</v>
      </c>
      <c r="Z130" s="237">
        <v>0</v>
      </c>
    </row>
    <row r="131" spans="1:26">
      <c r="A131" s="175" t="s">
        <v>371</v>
      </c>
      <c r="B131" s="175">
        <v>2013</v>
      </c>
      <c r="C131" s="176" t="s">
        <v>28</v>
      </c>
      <c r="D131" s="177">
        <v>130.70654055876</v>
      </c>
      <c r="E131" s="216">
        <v>11.03563950961</v>
      </c>
      <c r="F131" s="216">
        <v>20.12724608233</v>
      </c>
      <c r="G131" s="216">
        <v>10.70463606763</v>
      </c>
      <c r="H131" s="216">
        <v>1.130214171</v>
      </c>
      <c r="I131" s="216">
        <v>0.61606360878999999</v>
      </c>
      <c r="J131" s="216">
        <v>10.410394477180001</v>
      </c>
      <c r="K131" s="217">
        <f t="shared" si="1"/>
        <v>7.9647081413649221E-2</v>
      </c>
      <c r="L131" s="216">
        <v>25.188443627360002</v>
      </c>
      <c r="M131" s="216">
        <v>7.7693410803300003</v>
      </c>
      <c r="N131" s="216">
        <v>4.3275359242000002</v>
      </c>
      <c r="O131" s="216">
        <v>1.07731040755</v>
      </c>
      <c r="P131" s="238">
        <v>2.3906222933399999</v>
      </c>
      <c r="Q131" s="238">
        <v>0.68218167924999995</v>
      </c>
      <c r="R131" s="238">
        <v>1.81824913384</v>
      </c>
      <c r="S131" s="238">
        <v>1.42886658537</v>
      </c>
      <c r="T131" s="238">
        <v>9.0106377985500004</v>
      </c>
      <c r="U131" s="238">
        <v>10.673857194109999</v>
      </c>
      <c r="V131" s="238">
        <v>3.71063208179</v>
      </c>
      <c r="W131" s="238">
        <v>1.3867733547500001</v>
      </c>
      <c r="X131" s="238">
        <v>2.0338715791399999</v>
      </c>
      <c r="Y131" s="238">
        <v>5.1840239026399999</v>
      </c>
      <c r="Z131" s="237">
        <v>0</v>
      </c>
    </row>
    <row r="132" spans="1:26">
      <c r="A132" s="175" t="s">
        <v>371</v>
      </c>
      <c r="B132" s="175">
        <v>2014</v>
      </c>
      <c r="C132" s="176" t="s">
        <v>28</v>
      </c>
      <c r="D132" s="177">
        <v>129.43431719341001</v>
      </c>
      <c r="E132" s="216">
        <v>8.4442431265900009</v>
      </c>
      <c r="F132" s="216">
        <v>20.382733728240002</v>
      </c>
      <c r="G132" s="216">
        <v>9.4162146379100005</v>
      </c>
      <c r="H132" s="216">
        <v>1.3983017870100001</v>
      </c>
      <c r="I132" s="216">
        <v>0.51329268603</v>
      </c>
      <c r="J132" s="216">
        <v>10.430464547250001</v>
      </c>
      <c r="K132" s="217">
        <f t="shared" si="1"/>
        <v>8.0585000743381333E-2</v>
      </c>
      <c r="L132" s="216">
        <v>24.367017356480002</v>
      </c>
      <c r="M132" s="216">
        <v>8.4151436776900006</v>
      </c>
      <c r="N132" s="216">
        <v>4.9719946659599996</v>
      </c>
      <c r="O132" s="216">
        <v>1.4424289210000001</v>
      </c>
      <c r="P132" s="238">
        <v>2.0921391575100001</v>
      </c>
      <c r="Q132" s="238">
        <v>0.25123873090999999</v>
      </c>
      <c r="R132" s="238">
        <v>1.9348970223699999</v>
      </c>
      <c r="S132" s="238">
        <v>2.3250061287400001</v>
      </c>
      <c r="T132" s="238">
        <v>8.8982305407000002</v>
      </c>
      <c r="U132" s="238">
        <v>11.8916812793</v>
      </c>
      <c r="V132" s="238">
        <v>5.1306439040200003</v>
      </c>
      <c r="W132" s="238">
        <v>1.37357815636</v>
      </c>
      <c r="X132" s="238">
        <v>3.0761367542500002</v>
      </c>
      <c r="Y132" s="238">
        <v>2.6789303850900001</v>
      </c>
      <c r="Z132" s="237">
        <v>0</v>
      </c>
    </row>
    <row r="133" spans="1:26">
      <c r="A133" s="175" t="s">
        <v>371</v>
      </c>
      <c r="B133" s="175">
        <v>2015</v>
      </c>
      <c r="C133" s="176" t="s">
        <v>28</v>
      </c>
      <c r="D133" s="177">
        <v>127.39692743428</v>
      </c>
      <c r="E133" s="216">
        <v>7.2870148167900002</v>
      </c>
      <c r="F133" s="216">
        <v>22.953247277700001</v>
      </c>
      <c r="G133" s="216">
        <v>8.9951421229099999</v>
      </c>
      <c r="H133" s="216">
        <v>1.25526922864</v>
      </c>
      <c r="I133" s="216">
        <v>0.50506871340000004</v>
      </c>
      <c r="J133" s="216">
        <v>9.3152174504499996</v>
      </c>
      <c r="K133" s="217">
        <f t="shared" si="1"/>
        <v>7.3119639837902858E-2</v>
      </c>
      <c r="L133" s="216">
        <v>22.763139958669999</v>
      </c>
      <c r="M133" s="216">
        <v>7.1385330948899997</v>
      </c>
      <c r="N133" s="216">
        <v>5.7530907876999997</v>
      </c>
      <c r="O133" s="216">
        <v>0.70584343003000005</v>
      </c>
      <c r="P133" s="238">
        <v>1.95884903928</v>
      </c>
      <c r="Q133" s="238">
        <v>0.41650772406999997</v>
      </c>
      <c r="R133" s="238">
        <v>1.99246981833</v>
      </c>
      <c r="S133" s="238">
        <v>1.7766453880599999</v>
      </c>
      <c r="T133" s="238">
        <v>11.1071190551</v>
      </c>
      <c r="U133" s="238">
        <v>10.98383708015</v>
      </c>
      <c r="V133" s="238">
        <v>5.98382358884</v>
      </c>
      <c r="W133" s="238">
        <v>0.89313795266999996</v>
      </c>
      <c r="X133" s="238">
        <v>2.7244631085200002</v>
      </c>
      <c r="Y133" s="238">
        <v>2.88850779808</v>
      </c>
      <c r="Z133" s="237">
        <v>0</v>
      </c>
    </row>
    <row r="134" spans="1:26">
      <c r="A134" s="175" t="s">
        <v>371</v>
      </c>
      <c r="B134" s="175">
        <v>2016</v>
      </c>
      <c r="C134" s="176" t="s">
        <v>28</v>
      </c>
      <c r="D134" s="177">
        <v>129.19077519000999</v>
      </c>
      <c r="E134" s="216">
        <v>8.6575392625000003</v>
      </c>
      <c r="F134" s="216">
        <v>18.387379982870002</v>
      </c>
      <c r="G134" s="216">
        <v>9.5967975325499992</v>
      </c>
      <c r="H134" s="216">
        <v>1.7746132828600001</v>
      </c>
      <c r="I134" s="216">
        <v>0.65243876336999995</v>
      </c>
      <c r="J134" s="216">
        <v>8.6238330022100005</v>
      </c>
      <c r="K134" s="217">
        <f t="shared" si="1"/>
        <v>6.6752699560214887E-2</v>
      </c>
      <c r="L134" s="216">
        <v>25.972914693290001</v>
      </c>
      <c r="M134" s="216">
        <v>9.0425823085200001</v>
      </c>
      <c r="N134" s="216">
        <v>5.9676745565999996</v>
      </c>
      <c r="O134" s="216">
        <v>1.2411203100099999</v>
      </c>
      <c r="P134" s="238">
        <v>2.3132271554899999</v>
      </c>
      <c r="Q134" s="238">
        <v>0.50885936222000006</v>
      </c>
      <c r="R134" s="238">
        <v>2.0749152879900001</v>
      </c>
      <c r="S134" s="238">
        <v>2.4900691457600002</v>
      </c>
      <c r="T134" s="238">
        <v>8.9755333734100002</v>
      </c>
      <c r="U134" s="238">
        <v>10.68344839511</v>
      </c>
      <c r="V134" s="238">
        <v>5.0095515661399999</v>
      </c>
      <c r="W134" s="238">
        <v>1.4099986713999999</v>
      </c>
      <c r="X134" s="238">
        <v>3.5299351936800001</v>
      </c>
      <c r="Y134" s="238">
        <v>2.2783433440300001</v>
      </c>
      <c r="Z134" s="237">
        <v>0</v>
      </c>
    </row>
    <row r="135" spans="1:26">
      <c r="A135" s="175" t="s">
        <v>372</v>
      </c>
      <c r="B135" s="175">
        <v>2013</v>
      </c>
      <c r="C135" s="176" t="s">
        <v>28</v>
      </c>
      <c r="D135" s="177">
        <v>126.87249086599</v>
      </c>
      <c r="E135" s="216">
        <v>9.7645996048899999</v>
      </c>
      <c r="F135" s="216">
        <v>24.125236403750002</v>
      </c>
      <c r="G135" s="216">
        <v>10.45503589021</v>
      </c>
      <c r="H135" s="216">
        <v>0.54553843808000002</v>
      </c>
      <c r="I135" s="216">
        <v>0.4886933711</v>
      </c>
      <c r="J135" s="216">
        <v>11.18325598759</v>
      </c>
      <c r="K135" s="217">
        <f t="shared" si="1"/>
        <v>8.8145632762916246E-2</v>
      </c>
      <c r="L135" s="216">
        <v>21.744303339910001</v>
      </c>
      <c r="M135" s="216">
        <v>6.8924564323400004</v>
      </c>
      <c r="N135" s="216">
        <v>4.5867262254099996</v>
      </c>
      <c r="O135" s="216">
        <v>0.99572183391000002</v>
      </c>
      <c r="P135" s="238">
        <v>2.2281450142199999</v>
      </c>
      <c r="Q135" s="238">
        <v>0.35423342693999998</v>
      </c>
      <c r="R135" s="238">
        <v>1.7567228727699999</v>
      </c>
      <c r="S135" s="238">
        <v>1.39674319742</v>
      </c>
      <c r="T135" s="238">
        <v>8.5381273368699997</v>
      </c>
      <c r="U135" s="238">
        <v>10.28022933568</v>
      </c>
      <c r="V135" s="238">
        <v>3.4513884192400002</v>
      </c>
      <c r="W135" s="238">
        <v>0.87943273677</v>
      </c>
      <c r="X135" s="238">
        <v>2.8717434230999999</v>
      </c>
      <c r="Y135" s="238">
        <v>4.3341575757899999</v>
      </c>
      <c r="Z135" s="237">
        <v>0</v>
      </c>
    </row>
    <row r="136" spans="1:26">
      <c r="A136" s="175" t="s">
        <v>372</v>
      </c>
      <c r="B136" s="175">
        <v>2014</v>
      </c>
      <c r="C136" s="176" t="s">
        <v>28</v>
      </c>
      <c r="D136" s="177">
        <v>130.84557729014</v>
      </c>
      <c r="E136" s="216">
        <v>8.2052373508599992</v>
      </c>
      <c r="F136" s="216">
        <v>18.120470762549999</v>
      </c>
      <c r="G136" s="216">
        <v>9.0939410469599995</v>
      </c>
      <c r="H136" s="216">
        <v>1.0155355960500001</v>
      </c>
      <c r="I136" s="216">
        <v>1.5241235308100001</v>
      </c>
      <c r="J136" s="216">
        <v>8.2084751237399995</v>
      </c>
      <c r="K136" s="217">
        <f t="shared" ref="K136:K199" si="2">J136/D136</f>
        <v>6.2734066322611248E-2</v>
      </c>
      <c r="L136" s="216">
        <v>27.321465050440001</v>
      </c>
      <c r="M136" s="216">
        <v>8.6436952093000006</v>
      </c>
      <c r="N136" s="216">
        <v>5.9623697715599997</v>
      </c>
      <c r="O136" s="216">
        <v>1.64092624078</v>
      </c>
      <c r="P136" s="238">
        <v>1.72760516009</v>
      </c>
      <c r="Q136" s="238">
        <v>0.15561892432999999</v>
      </c>
      <c r="R136" s="238">
        <v>2.99792240838</v>
      </c>
      <c r="S136" s="238">
        <v>3.0398167659499999</v>
      </c>
      <c r="T136" s="238">
        <v>8.5886143118699998</v>
      </c>
      <c r="U136" s="238">
        <v>11.427542218899999</v>
      </c>
      <c r="V136" s="238">
        <v>5.0880804988400001</v>
      </c>
      <c r="W136" s="238">
        <v>1.29685849576</v>
      </c>
      <c r="X136" s="238">
        <v>2.9906508539200001</v>
      </c>
      <c r="Y136" s="238">
        <v>3.7966279690500002</v>
      </c>
      <c r="Z136" s="237">
        <v>0</v>
      </c>
    </row>
    <row r="137" spans="1:26">
      <c r="A137" s="175" t="s">
        <v>372</v>
      </c>
      <c r="B137" s="175">
        <v>2015</v>
      </c>
      <c r="C137" s="176" t="s">
        <v>28</v>
      </c>
      <c r="D137" s="177">
        <v>122.91702983553</v>
      </c>
      <c r="E137" s="216">
        <v>5.8022831317300003</v>
      </c>
      <c r="F137" s="216">
        <v>21.167762801710001</v>
      </c>
      <c r="G137" s="216">
        <v>10.4499077385</v>
      </c>
      <c r="H137" s="216">
        <v>1.0884160567300001</v>
      </c>
      <c r="I137" s="216">
        <v>0.56848096168999995</v>
      </c>
      <c r="J137" s="216">
        <v>9.3249754449500006</v>
      </c>
      <c r="K137" s="217">
        <f t="shared" si="2"/>
        <v>7.5863982862483331E-2</v>
      </c>
      <c r="L137" s="216">
        <v>26.7983270209</v>
      </c>
      <c r="M137" s="216">
        <v>7.0253458797499997</v>
      </c>
      <c r="N137" s="216">
        <v>5.5693403698199999</v>
      </c>
      <c r="O137" s="216">
        <v>0.50728004184999997</v>
      </c>
      <c r="P137" s="238">
        <v>1.18624980679</v>
      </c>
      <c r="Q137" s="238">
        <v>1.1183325661100001</v>
      </c>
      <c r="R137" s="238">
        <v>1.10577477494</v>
      </c>
      <c r="S137" s="238">
        <v>2.54509993337</v>
      </c>
      <c r="T137" s="238">
        <v>7.6579254712599996</v>
      </c>
      <c r="U137" s="238">
        <v>9.8461711643399994</v>
      </c>
      <c r="V137" s="238">
        <v>5.0467533549099999</v>
      </c>
      <c r="W137" s="238">
        <v>0.88213801216999999</v>
      </c>
      <c r="X137" s="238">
        <v>2.9357810029100002</v>
      </c>
      <c r="Y137" s="238">
        <v>2.2906843011000002</v>
      </c>
      <c r="Z137" s="237">
        <v>0</v>
      </c>
    </row>
    <row r="138" spans="1:26">
      <c r="A138" s="175" t="s">
        <v>372</v>
      </c>
      <c r="B138" s="175">
        <v>2016</v>
      </c>
      <c r="C138" s="176" t="s">
        <v>28</v>
      </c>
      <c r="D138" s="177">
        <v>128.58309443914999</v>
      </c>
      <c r="E138" s="216">
        <v>6.4888574333799998</v>
      </c>
      <c r="F138" s="216">
        <v>18.234433117239998</v>
      </c>
      <c r="G138" s="216">
        <v>8.8957295835300005</v>
      </c>
      <c r="H138" s="216">
        <v>1.4102355506199999</v>
      </c>
      <c r="I138" s="216">
        <v>0.77650894995999997</v>
      </c>
      <c r="J138" s="216">
        <v>10.394527339130001</v>
      </c>
      <c r="K138" s="217">
        <f t="shared" si="2"/>
        <v>8.083898886139386E-2</v>
      </c>
      <c r="L138" s="216">
        <v>27.58227462316</v>
      </c>
      <c r="M138" s="216">
        <v>8.8183992674499994</v>
      </c>
      <c r="N138" s="216">
        <v>5.7173491482900003</v>
      </c>
      <c r="O138" s="216">
        <v>1.8821754179200001</v>
      </c>
      <c r="P138" s="238">
        <v>2.2144011844099998</v>
      </c>
      <c r="Q138" s="238">
        <v>0.72622123541000005</v>
      </c>
      <c r="R138" s="238">
        <v>1.1957629677099999</v>
      </c>
      <c r="S138" s="238">
        <v>2.5024063084499999</v>
      </c>
      <c r="T138" s="238">
        <v>8.9181654749099994</v>
      </c>
      <c r="U138" s="238">
        <v>10.76876879596</v>
      </c>
      <c r="V138" s="238">
        <v>5.4875141281499999</v>
      </c>
      <c r="W138" s="238">
        <v>0.66425083080000003</v>
      </c>
      <c r="X138" s="238">
        <v>2.6613376600200001</v>
      </c>
      <c r="Y138" s="238">
        <v>3.2437754226500002</v>
      </c>
      <c r="Z138" s="237">
        <v>0</v>
      </c>
    </row>
    <row r="139" spans="1:26">
      <c r="A139" s="175" t="s">
        <v>373</v>
      </c>
      <c r="B139" s="175">
        <v>2013</v>
      </c>
      <c r="C139" s="176" t="s">
        <v>28</v>
      </c>
      <c r="D139" s="177">
        <v>130.27414297633001</v>
      </c>
      <c r="E139" s="216">
        <v>10.78535696838</v>
      </c>
      <c r="F139" s="216">
        <v>21.737611434240002</v>
      </c>
      <c r="G139" s="216">
        <v>10.26036594518</v>
      </c>
      <c r="H139" s="216">
        <v>1.03909838853</v>
      </c>
      <c r="I139" s="216">
        <v>0.27923395997</v>
      </c>
      <c r="J139" s="216">
        <v>10.26154689673</v>
      </c>
      <c r="K139" s="217">
        <f t="shared" si="2"/>
        <v>7.8768868958089849E-2</v>
      </c>
      <c r="L139" s="216">
        <v>23.77156266475</v>
      </c>
      <c r="M139" s="216">
        <v>7.1502597864300004</v>
      </c>
      <c r="N139" s="216">
        <v>5.02779561916</v>
      </c>
      <c r="O139" s="216">
        <v>1.05372560567</v>
      </c>
      <c r="P139" s="238">
        <v>2.5148609414299998</v>
      </c>
      <c r="Q139" s="238">
        <v>0.58670691770000005</v>
      </c>
      <c r="R139" s="238">
        <v>1.9664433020700001</v>
      </c>
      <c r="S139" s="238">
        <v>1.6869313002099999</v>
      </c>
      <c r="T139" s="238">
        <v>8.5885525063300001</v>
      </c>
      <c r="U139" s="238">
        <v>11.505560676469999</v>
      </c>
      <c r="V139" s="238">
        <v>3.82468558879</v>
      </c>
      <c r="W139" s="238">
        <v>1.15646877785</v>
      </c>
      <c r="X139" s="238">
        <v>2.6238386004000001</v>
      </c>
      <c r="Y139" s="238">
        <v>4.4535370960399998</v>
      </c>
      <c r="Z139" s="237">
        <v>0</v>
      </c>
    </row>
    <row r="140" spans="1:26">
      <c r="A140" s="175" t="s">
        <v>373</v>
      </c>
      <c r="B140" s="175">
        <v>2014</v>
      </c>
      <c r="C140" s="176" t="s">
        <v>28</v>
      </c>
      <c r="D140" s="177">
        <v>129.44395719596</v>
      </c>
      <c r="E140" s="216">
        <v>7.8989276847900003</v>
      </c>
      <c r="F140" s="216">
        <v>18.268927818569999</v>
      </c>
      <c r="G140" s="216">
        <v>9.7654327102800007</v>
      </c>
      <c r="H140" s="216">
        <v>1.4017491474399999</v>
      </c>
      <c r="I140" s="216">
        <v>0.77445516481999999</v>
      </c>
      <c r="J140" s="216">
        <v>9.6374308214099997</v>
      </c>
      <c r="K140" s="217">
        <f t="shared" si="2"/>
        <v>7.4452535523309757E-2</v>
      </c>
      <c r="L140" s="216">
        <v>25.687461967689998</v>
      </c>
      <c r="M140" s="216">
        <v>8.4250736704799998</v>
      </c>
      <c r="N140" s="216">
        <v>5.0230501201799997</v>
      </c>
      <c r="O140" s="216">
        <v>1.7751217211500001</v>
      </c>
      <c r="P140" s="238">
        <v>2.0604955559899998</v>
      </c>
      <c r="Q140" s="238">
        <v>0.22112016407999999</v>
      </c>
      <c r="R140" s="238">
        <v>1.8643035460899999</v>
      </c>
      <c r="S140" s="238">
        <v>2.9434567984300002</v>
      </c>
      <c r="T140" s="238">
        <v>8.7232363273600004</v>
      </c>
      <c r="U140" s="238">
        <v>12.778195767350001</v>
      </c>
      <c r="V140" s="238">
        <v>4.9933578339200002</v>
      </c>
      <c r="W140" s="238">
        <v>0.98941455977000003</v>
      </c>
      <c r="X140" s="238">
        <v>2.5989277949799998</v>
      </c>
      <c r="Y140" s="238">
        <v>3.6138180211800002</v>
      </c>
      <c r="Z140" s="237">
        <v>0</v>
      </c>
    </row>
    <row r="141" spans="1:26">
      <c r="A141" s="175" t="s">
        <v>373</v>
      </c>
      <c r="B141" s="175">
        <v>2015</v>
      </c>
      <c r="C141" s="176" t="s">
        <v>28</v>
      </c>
      <c r="D141" s="177">
        <v>126.03530668056</v>
      </c>
      <c r="E141" s="216">
        <v>6.9682562228</v>
      </c>
      <c r="F141" s="216">
        <v>22.616168562439999</v>
      </c>
      <c r="G141" s="216">
        <v>9.0869506003399998</v>
      </c>
      <c r="H141" s="216">
        <v>1.4132885881599999</v>
      </c>
      <c r="I141" s="216">
        <v>0.69895900191000004</v>
      </c>
      <c r="J141" s="216">
        <v>8.72872841581</v>
      </c>
      <c r="K141" s="217">
        <f t="shared" si="2"/>
        <v>6.9256215942197899E-2</v>
      </c>
      <c r="L141" s="216">
        <v>23.695324205839999</v>
      </c>
      <c r="M141" s="216">
        <v>6.9547168863</v>
      </c>
      <c r="N141" s="216">
        <v>4.9571510696700001</v>
      </c>
      <c r="O141" s="216">
        <v>0.55569186871999998</v>
      </c>
      <c r="P141" s="238">
        <v>2.2804078706699999</v>
      </c>
      <c r="Q141" s="238">
        <v>0.55954578606000005</v>
      </c>
      <c r="R141" s="238">
        <v>1.89400918128</v>
      </c>
      <c r="S141" s="238">
        <v>1.90641609018</v>
      </c>
      <c r="T141" s="238">
        <v>10.041673425040001</v>
      </c>
      <c r="U141" s="238">
        <v>10.96316438779</v>
      </c>
      <c r="V141" s="238">
        <v>5.8245135604399998</v>
      </c>
      <c r="W141" s="238">
        <v>1.04808542261</v>
      </c>
      <c r="X141" s="238">
        <v>2.7470024828000001</v>
      </c>
      <c r="Y141" s="238">
        <v>3.0952530516999999</v>
      </c>
      <c r="Z141" s="237">
        <v>0</v>
      </c>
    </row>
    <row r="142" spans="1:26">
      <c r="A142" s="178" t="s">
        <v>373</v>
      </c>
      <c r="B142" s="178">
        <v>2016</v>
      </c>
      <c r="C142" s="179" t="s">
        <v>28</v>
      </c>
      <c r="D142" s="180">
        <v>130.67727712486999</v>
      </c>
      <c r="E142" s="235">
        <v>7.5619056317000002</v>
      </c>
      <c r="F142" s="235">
        <v>19.307285990299999</v>
      </c>
      <c r="G142" s="235">
        <v>8.9652593986600007</v>
      </c>
      <c r="H142" s="235">
        <v>1.7384530157</v>
      </c>
      <c r="I142" s="235">
        <v>0.74669143642000002</v>
      </c>
      <c r="J142" s="235">
        <v>8.6688016638099992</v>
      </c>
      <c r="K142" s="236">
        <f t="shared" si="2"/>
        <v>6.6337483107537037E-2</v>
      </c>
      <c r="L142" s="235">
        <v>27.360123406610001</v>
      </c>
      <c r="M142" s="235">
        <v>8.8735919276399997</v>
      </c>
      <c r="N142" s="235">
        <v>5.4908066463800003</v>
      </c>
      <c r="O142" s="235">
        <v>1.95221201817</v>
      </c>
      <c r="P142" s="234">
        <v>2.10439611382</v>
      </c>
      <c r="Q142" s="234">
        <v>0.50420746559999996</v>
      </c>
      <c r="R142" s="234">
        <v>2.1003736203800001</v>
      </c>
      <c r="S142" s="234">
        <v>2.8316074604399999</v>
      </c>
      <c r="T142" s="234">
        <v>8.7146399424900007</v>
      </c>
      <c r="U142" s="234">
        <v>11.03854066337</v>
      </c>
      <c r="V142" s="234">
        <v>5.32436484728</v>
      </c>
      <c r="W142" s="234">
        <v>1.19433767682</v>
      </c>
      <c r="X142" s="234">
        <v>3.8347937031699999</v>
      </c>
      <c r="Y142" s="234">
        <v>2.3648844961100002</v>
      </c>
      <c r="Z142" s="233">
        <v>0</v>
      </c>
    </row>
    <row r="143" spans="1:26">
      <c r="A143" s="172" t="s">
        <v>374</v>
      </c>
      <c r="B143" s="172">
        <v>2013</v>
      </c>
      <c r="C143" s="243" t="s">
        <v>28</v>
      </c>
      <c r="D143" s="174">
        <v>129.68551241448</v>
      </c>
      <c r="E143" s="241">
        <v>10.07875919024</v>
      </c>
      <c r="F143" s="241">
        <v>19.164196908339999</v>
      </c>
      <c r="G143" s="241">
        <v>11.162874315350001</v>
      </c>
      <c r="H143" s="241">
        <v>1.0212677059299999</v>
      </c>
      <c r="I143" s="241">
        <v>0.69160279131000002</v>
      </c>
      <c r="J143" s="241">
        <v>6.7300671197500002</v>
      </c>
      <c r="K143" s="242">
        <f t="shared" si="2"/>
        <v>5.1895288798647306E-2</v>
      </c>
      <c r="L143" s="241">
        <v>24.813309859250001</v>
      </c>
      <c r="M143" s="241">
        <v>7.5173431451199999</v>
      </c>
      <c r="N143" s="241">
        <v>5.2142724323899996</v>
      </c>
      <c r="O143" s="241">
        <v>1.6298540028399999</v>
      </c>
      <c r="P143" s="240">
        <v>1.96271883511</v>
      </c>
      <c r="Q143" s="240">
        <v>0.27298352298</v>
      </c>
      <c r="R143" s="240">
        <v>2.5694458075200002</v>
      </c>
      <c r="S143" s="240">
        <v>3.0520841193599999</v>
      </c>
      <c r="T143" s="240">
        <v>9.8258807933700005</v>
      </c>
      <c r="U143" s="240">
        <v>11.78792483438</v>
      </c>
      <c r="V143" s="240">
        <v>4.5376296355100001</v>
      </c>
      <c r="W143" s="240">
        <v>1.47403014326</v>
      </c>
      <c r="X143" s="240">
        <v>2.8970997131499998</v>
      </c>
      <c r="Y143" s="240">
        <v>3.28216753932</v>
      </c>
      <c r="Z143" s="239">
        <v>0</v>
      </c>
    </row>
    <row r="144" spans="1:26">
      <c r="A144" s="175" t="s">
        <v>374</v>
      </c>
      <c r="B144" s="175">
        <v>2014</v>
      </c>
      <c r="C144" s="176" t="s">
        <v>28</v>
      </c>
      <c r="D144" s="177">
        <v>131.70425019276999</v>
      </c>
      <c r="E144" s="216">
        <v>9.81227438154</v>
      </c>
      <c r="F144" s="216">
        <v>21.939347550130002</v>
      </c>
      <c r="G144" s="216">
        <v>10.602074281129999</v>
      </c>
      <c r="H144" s="216">
        <v>1.86853149455</v>
      </c>
      <c r="I144" s="216">
        <v>0.65785908146000005</v>
      </c>
      <c r="J144" s="216">
        <v>6.9581376766199998</v>
      </c>
      <c r="K144" s="217">
        <f t="shared" si="2"/>
        <v>5.2831534794326417E-2</v>
      </c>
      <c r="L144" s="216">
        <v>26.755852622580001</v>
      </c>
      <c r="M144" s="216">
        <v>8.4816959020600002</v>
      </c>
      <c r="N144" s="216">
        <v>6.2752716998900002</v>
      </c>
      <c r="O144" s="216">
        <v>1.1925284225199999</v>
      </c>
      <c r="P144" s="238">
        <v>1.4081517428999999</v>
      </c>
      <c r="Q144" s="238">
        <v>0.91337815608999995</v>
      </c>
      <c r="R144" s="238">
        <v>0.95269263496000001</v>
      </c>
      <c r="S144" s="238">
        <v>2.1590092735500002</v>
      </c>
      <c r="T144" s="238">
        <v>9.3357248472500007</v>
      </c>
      <c r="U144" s="238">
        <v>9.7745427203900004</v>
      </c>
      <c r="V144" s="238">
        <v>5.7899100145200002</v>
      </c>
      <c r="W144" s="238">
        <v>0.92998678618999997</v>
      </c>
      <c r="X144" s="238">
        <v>3.4396367367799998</v>
      </c>
      <c r="Y144" s="238">
        <v>2.4576441676599998</v>
      </c>
      <c r="Z144" s="237">
        <v>0</v>
      </c>
    </row>
    <row r="145" spans="1:26">
      <c r="A145" s="175" t="s">
        <v>374</v>
      </c>
      <c r="B145" s="175">
        <v>2015</v>
      </c>
      <c r="C145" s="176" t="s">
        <v>28</v>
      </c>
      <c r="D145" s="177">
        <v>129.36432429433</v>
      </c>
      <c r="E145" s="216">
        <v>9.4617438546900008</v>
      </c>
      <c r="F145" s="216">
        <v>19.433300223589999</v>
      </c>
      <c r="G145" s="216">
        <v>8.4518804958100002</v>
      </c>
      <c r="H145" s="216">
        <v>0.94950544427000005</v>
      </c>
      <c r="I145" s="216">
        <v>0.46619362313000001</v>
      </c>
      <c r="J145" s="216">
        <v>9.1418371259600004</v>
      </c>
      <c r="K145" s="217">
        <f t="shared" si="2"/>
        <v>7.0667374299891769E-2</v>
      </c>
      <c r="L145" s="216">
        <v>26.197030382600001</v>
      </c>
      <c r="M145" s="216">
        <v>9.06030632509</v>
      </c>
      <c r="N145" s="216">
        <v>7.18731159871</v>
      </c>
      <c r="O145" s="216">
        <v>1.4233172065199999</v>
      </c>
      <c r="P145" s="238">
        <v>1.8944630355500001</v>
      </c>
      <c r="Q145" s="238">
        <v>0.55188215188</v>
      </c>
      <c r="R145" s="238">
        <v>1.0791259952500001</v>
      </c>
      <c r="S145" s="238">
        <v>2.0812570509600001</v>
      </c>
      <c r="T145" s="238">
        <v>10.00859074932</v>
      </c>
      <c r="U145" s="238">
        <v>9.9960513609199992</v>
      </c>
      <c r="V145" s="238">
        <v>5.2684633697100001</v>
      </c>
      <c r="W145" s="238">
        <v>2.02645339157</v>
      </c>
      <c r="X145" s="238">
        <v>2.9927007237100001</v>
      </c>
      <c r="Y145" s="238">
        <v>1.6929101850899999</v>
      </c>
      <c r="Z145" s="237">
        <v>0</v>
      </c>
    </row>
    <row r="146" spans="1:26">
      <c r="A146" s="175" t="s">
        <v>374</v>
      </c>
      <c r="B146" s="175">
        <v>2016</v>
      </c>
      <c r="C146" s="176" t="s">
        <v>28</v>
      </c>
      <c r="D146" s="177">
        <v>129.20515282581999</v>
      </c>
      <c r="E146" s="216">
        <v>6.87174758931</v>
      </c>
      <c r="F146" s="216">
        <v>19.45356223321</v>
      </c>
      <c r="G146" s="216">
        <v>9.2884889076300006</v>
      </c>
      <c r="H146" s="216">
        <v>2.2835977188399998</v>
      </c>
      <c r="I146" s="216">
        <v>0.82653403779000001</v>
      </c>
      <c r="J146" s="216">
        <v>8.1281179626999993</v>
      </c>
      <c r="K146" s="217">
        <f t="shared" si="2"/>
        <v>6.2908620785870853E-2</v>
      </c>
      <c r="L146" s="216">
        <v>26.707140343740001</v>
      </c>
      <c r="M146" s="216">
        <v>10.638062887249999</v>
      </c>
      <c r="N146" s="216">
        <v>5.4791474759199996</v>
      </c>
      <c r="O146" s="216">
        <v>1.3298651966899999</v>
      </c>
      <c r="P146" s="238">
        <v>1.24039909077</v>
      </c>
      <c r="Q146" s="238">
        <v>0.62056024984000002</v>
      </c>
      <c r="R146" s="238">
        <v>2.0094891696800001</v>
      </c>
      <c r="S146" s="238">
        <v>2.4857189824199999</v>
      </c>
      <c r="T146" s="238">
        <v>7.9789921885700004</v>
      </c>
      <c r="U146" s="238">
        <v>11.336206590170001</v>
      </c>
      <c r="V146" s="238">
        <v>5.3834798919100004</v>
      </c>
      <c r="W146" s="238">
        <v>1.19499340589</v>
      </c>
      <c r="X146" s="238">
        <v>3.6461994741699999</v>
      </c>
      <c r="Y146" s="238">
        <v>2.3028494293200001</v>
      </c>
      <c r="Z146" s="237">
        <v>0</v>
      </c>
    </row>
    <row r="147" spans="1:26">
      <c r="A147" s="175" t="s">
        <v>375</v>
      </c>
      <c r="B147" s="175">
        <v>2013</v>
      </c>
      <c r="C147" s="176" t="s">
        <v>28</v>
      </c>
      <c r="D147" s="177">
        <v>133.33255349888</v>
      </c>
      <c r="E147" s="216">
        <v>10.12579473836</v>
      </c>
      <c r="F147" s="216">
        <v>20.561958525270001</v>
      </c>
      <c r="G147" s="216">
        <v>10.851598604119999</v>
      </c>
      <c r="H147" s="216">
        <v>1.90442274822</v>
      </c>
      <c r="I147" s="216">
        <v>0.68172080610999997</v>
      </c>
      <c r="J147" s="216">
        <v>6.8857100682599999</v>
      </c>
      <c r="K147" s="217">
        <f t="shared" si="2"/>
        <v>5.1643127560126116E-2</v>
      </c>
      <c r="L147" s="216">
        <v>24.597940847629999</v>
      </c>
      <c r="M147" s="216">
        <v>7.63397092645</v>
      </c>
      <c r="N147" s="216">
        <v>4.9438089770199998</v>
      </c>
      <c r="O147" s="216">
        <v>1.82935852021</v>
      </c>
      <c r="P147" s="238">
        <v>1.9686812515500001</v>
      </c>
      <c r="Q147" s="238">
        <v>0.41805578152</v>
      </c>
      <c r="R147" s="238">
        <v>2.5339266188299998</v>
      </c>
      <c r="S147" s="238">
        <v>3.2822581714800001</v>
      </c>
      <c r="T147" s="238">
        <v>10.319555910029999</v>
      </c>
      <c r="U147" s="238">
        <v>13.17367181601</v>
      </c>
      <c r="V147" s="238">
        <v>3.9084556641399999</v>
      </c>
      <c r="W147" s="238">
        <v>1.2620468930299999</v>
      </c>
      <c r="X147" s="238">
        <v>3.23564423937</v>
      </c>
      <c r="Y147" s="238">
        <v>3.21397239127</v>
      </c>
      <c r="Z147" s="237">
        <v>0</v>
      </c>
    </row>
    <row r="148" spans="1:26">
      <c r="A148" s="175" t="s">
        <v>375</v>
      </c>
      <c r="B148" s="175">
        <v>2014</v>
      </c>
      <c r="C148" s="176" t="s">
        <v>28</v>
      </c>
      <c r="D148" s="177">
        <v>132.83691077840001</v>
      </c>
      <c r="E148" s="216">
        <v>9.9223894225400002</v>
      </c>
      <c r="F148" s="216">
        <v>19.771538654099999</v>
      </c>
      <c r="G148" s="216">
        <v>12.23090191394</v>
      </c>
      <c r="H148" s="216">
        <v>1.84218131869</v>
      </c>
      <c r="I148" s="216">
        <v>0.82262312733999998</v>
      </c>
      <c r="J148" s="216">
        <v>8.5258252540800008</v>
      </c>
      <c r="K148" s="217">
        <f t="shared" si="2"/>
        <v>6.4182652277294194E-2</v>
      </c>
      <c r="L148" s="216">
        <v>26.68617649163</v>
      </c>
      <c r="M148" s="216">
        <v>7.8957452208100003</v>
      </c>
      <c r="N148" s="216">
        <v>5.8567547595200002</v>
      </c>
      <c r="O148" s="216">
        <v>1.1494478915499999</v>
      </c>
      <c r="P148" s="238">
        <v>1.1503676388599999</v>
      </c>
      <c r="Q148" s="238">
        <v>0.86443370292999999</v>
      </c>
      <c r="R148" s="238">
        <v>1.4333138778300001</v>
      </c>
      <c r="S148" s="238">
        <v>2.2713001021900001</v>
      </c>
      <c r="T148" s="238">
        <v>8.6986277815200008</v>
      </c>
      <c r="U148" s="238">
        <v>10.77102054507</v>
      </c>
      <c r="V148" s="238">
        <v>6.0279350765600004</v>
      </c>
      <c r="W148" s="238">
        <v>1.51690457134</v>
      </c>
      <c r="X148" s="238">
        <v>2.9333271194699999</v>
      </c>
      <c r="Y148" s="238">
        <v>2.4660963084300001</v>
      </c>
      <c r="Z148" s="237">
        <v>0</v>
      </c>
    </row>
    <row r="149" spans="1:26">
      <c r="A149" s="175" t="s">
        <v>375</v>
      </c>
      <c r="B149" s="175">
        <v>2015</v>
      </c>
      <c r="C149" s="176" t="s">
        <v>28</v>
      </c>
      <c r="D149" s="177">
        <v>131.53301006629999</v>
      </c>
      <c r="E149" s="216">
        <v>9.3782910663700001</v>
      </c>
      <c r="F149" s="216">
        <v>22.28296355618</v>
      </c>
      <c r="G149" s="216">
        <v>7.4500038717899999</v>
      </c>
      <c r="H149" s="216">
        <v>0.87132423329999997</v>
      </c>
      <c r="I149" s="216">
        <v>0.47258789701999998</v>
      </c>
      <c r="J149" s="216">
        <v>8.5575930578099992</v>
      </c>
      <c r="K149" s="217">
        <f t="shared" si="2"/>
        <v>6.5060421361120627E-2</v>
      </c>
      <c r="L149" s="216">
        <v>26.045352511139999</v>
      </c>
      <c r="M149" s="216">
        <v>8.2416409265200006</v>
      </c>
      <c r="N149" s="216">
        <v>6.9138093774599998</v>
      </c>
      <c r="O149" s="216">
        <v>1.4208912358000001</v>
      </c>
      <c r="P149" s="238">
        <v>1.8952014368500001</v>
      </c>
      <c r="Q149" s="238">
        <v>0.73555038971999998</v>
      </c>
      <c r="R149" s="238">
        <v>1.1155587898899999</v>
      </c>
      <c r="S149" s="238">
        <v>2.1679254977700002</v>
      </c>
      <c r="T149" s="238">
        <v>10.954219162379999</v>
      </c>
      <c r="U149" s="238">
        <v>9.8120756798199995</v>
      </c>
      <c r="V149" s="238">
        <v>5.25535742852</v>
      </c>
      <c r="W149" s="238">
        <v>2.0867266347000002</v>
      </c>
      <c r="X149" s="238">
        <v>3.8914139859699999</v>
      </c>
      <c r="Y149" s="238">
        <v>1.98452332729</v>
      </c>
      <c r="Z149" s="237">
        <v>0</v>
      </c>
    </row>
    <row r="150" spans="1:26">
      <c r="A150" s="175" t="s">
        <v>375</v>
      </c>
      <c r="B150" s="175">
        <v>2016</v>
      </c>
      <c r="C150" s="176" t="s">
        <v>28</v>
      </c>
      <c r="D150" s="177">
        <v>130.94145483871</v>
      </c>
      <c r="E150" s="216">
        <v>6.8810947091600001</v>
      </c>
      <c r="F150" s="216">
        <v>19.849067849099999</v>
      </c>
      <c r="G150" s="216">
        <v>9.3120219108499995</v>
      </c>
      <c r="H150" s="216">
        <v>2.3342706740499999</v>
      </c>
      <c r="I150" s="216">
        <v>0.78011864945999998</v>
      </c>
      <c r="J150" s="216">
        <v>8.0238217641799991</v>
      </c>
      <c r="K150" s="217">
        <f t="shared" si="2"/>
        <v>6.1277933516650757E-2</v>
      </c>
      <c r="L150" s="216">
        <v>27.337122070820001</v>
      </c>
      <c r="M150" s="216">
        <v>10.31573003301</v>
      </c>
      <c r="N150" s="216">
        <v>5.43790490661</v>
      </c>
      <c r="O150" s="216">
        <v>1.2862548217400001</v>
      </c>
      <c r="P150" s="238">
        <v>1.6915505764800001</v>
      </c>
      <c r="Q150" s="238">
        <v>0.49219364125999998</v>
      </c>
      <c r="R150" s="238">
        <v>1.8271071407399999</v>
      </c>
      <c r="S150" s="238">
        <v>2.65103600047</v>
      </c>
      <c r="T150" s="238">
        <v>8.6254433553100007</v>
      </c>
      <c r="U150" s="238">
        <v>12.263193981340001</v>
      </c>
      <c r="V150" s="238">
        <v>5.1133021884199996</v>
      </c>
      <c r="W150" s="238">
        <v>1.5843996111</v>
      </c>
      <c r="X150" s="238">
        <v>2.9208950815799999</v>
      </c>
      <c r="Y150" s="238">
        <v>2.2149258730299999</v>
      </c>
      <c r="Z150" s="237">
        <v>0</v>
      </c>
    </row>
    <row r="151" spans="1:26">
      <c r="A151" s="175" t="s">
        <v>376</v>
      </c>
      <c r="B151" s="175">
        <v>2013</v>
      </c>
      <c r="C151" s="176" t="s">
        <v>28</v>
      </c>
      <c r="D151" s="177">
        <v>132.74900272551</v>
      </c>
      <c r="E151" s="216">
        <v>10.32298954132</v>
      </c>
      <c r="F151" s="216">
        <v>19.683718856900001</v>
      </c>
      <c r="G151" s="216">
        <v>11.46824044275</v>
      </c>
      <c r="H151" s="216">
        <v>1.6809915933899999</v>
      </c>
      <c r="I151" s="216">
        <v>0.58634007160000001</v>
      </c>
      <c r="J151" s="216">
        <v>8.0694883039899992</v>
      </c>
      <c r="K151" s="217">
        <f t="shared" si="2"/>
        <v>6.0787562530134988E-2</v>
      </c>
      <c r="L151" s="216">
        <v>25.213594646579999</v>
      </c>
      <c r="M151" s="216">
        <v>7.3084888815899998</v>
      </c>
      <c r="N151" s="216">
        <v>3.7552712296299999</v>
      </c>
      <c r="O151" s="216">
        <v>1.80774919498</v>
      </c>
      <c r="P151" s="238">
        <v>1.95036452618</v>
      </c>
      <c r="Q151" s="238">
        <v>0.31207540088000002</v>
      </c>
      <c r="R151" s="238">
        <v>2.5820025229999999</v>
      </c>
      <c r="S151" s="238">
        <v>2.97673181066</v>
      </c>
      <c r="T151" s="238">
        <v>10.014374590099999</v>
      </c>
      <c r="U151" s="238">
        <v>13.112399409009999</v>
      </c>
      <c r="V151" s="238">
        <v>4.6020538900699997</v>
      </c>
      <c r="W151" s="238">
        <v>1.2600343972000001</v>
      </c>
      <c r="X151" s="238">
        <v>1.9091134231</v>
      </c>
      <c r="Y151" s="238">
        <v>4.1329799925800002</v>
      </c>
      <c r="Z151" s="237">
        <v>0</v>
      </c>
    </row>
    <row r="152" spans="1:26">
      <c r="A152" s="175" t="s">
        <v>376</v>
      </c>
      <c r="B152" s="175">
        <v>2014</v>
      </c>
      <c r="C152" s="176" t="s">
        <v>28</v>
      </c>
      <c r="D152" s="177">
        <v>131.35061001806</v>
      </c>
      <c r="E152" s="216">
        <v>9.7128215121700006</v>
      </c>
      <c r="F152" s="216">
        <v>20.332179859909999</v>
      </c>
      <c r="G152" s="216">
        <v>11.14321539631</v>
      </c>
      <c r="H152" s="216">
        <v>1.8209431969300001</v>
      </c>
      <c r="I152" s="216">
        <v>0.97140418849999999</v>
      </c>
      <c r="J152" s="216">
        <v>8.2878357099500004</v>
      </c>
      <c r="K152" s="217">
        <f t="shared" si="2"/>
        <v>6.309704773210012E-2</v>
      </c>
      <c r="L152" s="216">
        <v>25.891082438089999</v>
      </c>
      <c r="M152" s="216">
        <v>7.4752079385599997</v>
      </c>
      <c r="N152" s="216">
        <v>5.9631989171699997</v>
      </c>
      <c r="O152" s="216">
        <v>1.2496693702099999</v>
      </c>
      <c r="P152" s="238">
        <v>1.4712675671</v>
      </c>
      <c r="Q152" s="238">
        <v>0.2772595706</v>
      </c>
      <c r="R152" s="238">
        <v>1.7937497443699999</v>
      </c>
      <c r="S152" s="238">
        <v>1.85543571492</v>
      </c>
      <c r="T152" s="238">
        <v>8.1358074416499999</v>
      </c>
      <c r="U152" s="238">
        <v>11.94530485069</v>
      </c>
      <c r="V152" s="238">
        <v>6.1808281803499998</v>
      </c>
      <c r="W152" s="238">
        <v>1.58283018854</v>
      </c>
      <c r="X152" s="238">
        <v>2.43145530477</v>
      </c>
      <c r="Y152" s="238">
        <v>2.8291129272700002</v>
      </c>
      <c r="Z152" s="237">
        <v>0</v>
      </c>
    </row>
    <row r="153" spans="1:26">
      <c r="A153" s="175" t="s">
        <v>376</v>
      </c>
      <c r="B153" s="175">
        <v>2015</v>
      </c>
      <c r="C153" s="176" t="s">
        <v>28</v>
      </c>
      <c r="D153" s="177">
        <v>130.91171855249999</v>
      </c>
      <c r="E153" s="216">
        <v>8.6113189065900002</v>
      </c>
      <c r="F153" s="216">
        <v>25.466555861860002</v>
      </c>
      <c r="G153" s="216">
        <v>6.4771843661400004</v>
      </c>
      <c r="H153" s="216">
        <v>1.2318257829599999</v>
      </c>
      <c r="I153" s="216">
        <v>0.28859505286999998</v>
      </c>
      <c r="J153" s="216">
        <v>6.8239038287299998</v>
      </c>
      <c r="K153" s="217">
        <f t="shared" si="2"/>
        <v>5.212599684873425E-2</v>
      </c>
      <c r="L153" s="216">
        <v>25.131163611009999</v>
      </c>
      <c r="M153" s="216">
        <v>8.2953617795099994</v>
      </c>
      <c r="N153" s="216">
        <v>7.0191360758599997</v>
      </c>
      <c r="O153" s="216">
        <v>1.0911882073000001</v>
      </c>
      <c r="P153" s="238">
        <v>2.1088132100500001</v>
      </c>
      <c r="Q153" s="238">
        <v>0.79429468298000006</v>
      </c>
      <c r="R153" s="238">
        <v>1.08729983676</v>
      </c>
      <c r="S153" s="238">
        <v>2.07940135126</v>
      </c>
      <c r="T153" s="238">
        <v>10.44141099278</v>
      </c>
      <c r="U153" s="238">
        <v>10.276618086999999</v>
      </c>
      <c r="V153" s="238">
        <v>5.9441603759600001</v>
      </c>
      <c r="W153" s="238">
        <v>1.5833635858099999</v>
      </c>
      <c r="X153" s="238">
        <v>3.9182806230499998</v>
      </c>
      <c r="Y153" s="238">
        <v>2.2418423340200002</v>
      </c>
      <c r="Z153" s="237">
        <v>0</v>
      </c>
    </row>
    <row r="154" spans="1:26">
      <c r="A154" s="175" t="s">
        <v>376</v>
      </c>
      <c r="B154" s="175">
        <v>2016</v>
      </c>
      <c r="C154" s="176" t="s">
        <v>28</v>
      </c>
      <c r="D154" s="177">
        <v>129.01553671559</v>
      </c>
      <c r="E154" s="216">
        <v>7.2866553138999999</v>
      </c>
      <c r="F154" s="216">
        <v>18.582304547700002</v>
      </c>
      <c r="G154" s="216">
        <v>9.1399508516800001</v>
      </c>
      <c r="H154" s="216">
        <v>2.3717499071299999</v>
      </c>
      <c r="I154" s="216">
        <v>0.66002084237000003</v>
      </c>
      <c r="J154" s="216">
        <v>8.7191184623200009</v>
      </c>
      <c r="K154" s="217">
        <f t="shared" si="2"/>
        <v>6.7581926055471725E-2</v>
      </c>
      <c r="L154" s="216">
        <v>27.081006926570002</v>
      </c>
      <c r="M154" s="216">
        <v>9.4238658610599995</v>
      </c>
      <c r="N154" s="216">
        <v>4.6941783037000002</v>
      </c>
      <c r="O154" s="216">
        <v>1.1181484207300001</v>
      </c>
      <c r="P154" s="238">
        <v>1.7899826926</v>
      </c>
      <c r="Q154" s="238">
        <v>0.42845779835999998</v>
      </c>
      <c r="R154" s="238">
        <v>2.0707714668500001</v>
      </c>
      <c r="S154" s="238">
        <v>2.3854400128700002</v>
      </c>
      <c r="T154" s="238">
        <v>8.7924701333899993</v>
      </c>
      <c r="U154" s="238">
        <v>12.192864258449999</v>
      </c>
      <c r="V154" s="238">
        <v>5.0128586192600002</v>
      </c>
      <c r="W154" s="238">
        <v>1.8834973694399999</v>
      </c>
      <c r="X154" s="238">
        <v>2.8183383492699998</v>
      </c>
      <c r="Y154" s="238">
        <v>2.5638565779400002</v>
      </c>
      <c r="Z154" s="237">
        <v>0</v>
      </c>
    </row>
    <row r="155" spans="1:26">
      <c r="A155" s="175" t="s">
        <v>366</v>
      </c>
      <c r="B155" s="175">
        <v>2013</v>
      </c>
      <c r="C155" s="176" t="s">
        <v>29</v>
      </c>
      <c r="D155" s="177">
        <v>306.47244190513999</v>
      </c>
      <c r="E155" s="216">
        <v>40.747357132109997</v>
      </c>
      <c r="F155" s="216">
        <v>44.337771705740003</v>
      </c>
      <c r="G155" s="216">
        <v>16.13591095204</v>
      </c>
      <c r="H155" s="216">
        <v>0.81326810566999996</v>
      </c>
      <c r="I155" s="216">
        <v>2.18148164128</v>
      </c>
      <c r="J155" s="251">
        <v>32.437211450909999</v>
      </c>
      <c r="K155" s="250">
        <f t="shared" si="2"/>
        <v>0.10584054882477829</v>
      </c>
      <c r="L155" s="216">
        <v>57.076813755419998</v>
      </c>
      <c r="M155" s="216">
        <v>16.010700219970001</v>
      </c>
      <c r="N155" s="216">
        <v>9.5943324324300008</v>
      </c>
      <c r="O155" s="216">
        <v>2.7022030627600002</v>
      </c>
      <c r="P155" s="238">
        <v>2.2156582501300002</v>
      </c>
      <c r="Q155" s="238">
        <v>1.9066043727399999</v>
      </c>
      <c r="R155" s="238">
        <v>6.53554668554</v>
      </c>
      <c r="S155" s="238">
        <v>2.37248864733</v>
      </c>
      <c r="T155" s="238">
        <v>16.582570995200001</v>
      </c>
      <c r="U155" s="238">
        <v>22.44001256304</v>
      </c>
      <c r="V155" s="238">
        <v>10.04142155742</v>
      </c>
      <c r="W155" s="238">
        <v>3.5961839926999999</v>
      </c>
      <c r="X155" s="238">
        <v>6.2022485828100002</v>
      </c>
      <c r="Y155" s="238">
        <v>12.5426557999</v>
      </c>
      <c r="Z155" s="237">
        <v>0</v>
      </c>
    </row>
    <row r="156" spans="1:26">
      <c r="A156" s="175" t="s">
        <v>366</v>
      </c>
      <c r="B156" s="175">
        <v>2014</v>
      </c>
      <c r="C156" s="176" t="s">
        <v>29</v>
      </c>
      <c r="D156" s="177">
        <v>329.78869929433</v>
      </c>
      <c r="E156" s="216">
        <v>42.50672808142</v>
      </c>
      <c r="F156" s="216">
        <v>35.954299141120003</v>
      </c>
      <c r="G156" s="216">
        <v>26.034050755799999</v>
      </c>
      <c r="H156" s="216">
        <v>2.1748530986299999</v>
      </c>
      <c r="I156" s="216">
        <v>1.24328344113</v>
      </c>
      <c r="J156" s="249">
        <v>38.303210904399997</v>
      </c>
      <c r="K156" s="248">
        <f t="shared" si="2"/>
        <v>0.11614470412830952</v>
      </c>
      <c r="L156" s="216">
        <v>61.61674099735</v>
      </c>
      <c r="M156" s="216">
        <v>17.641467105010001</v>
      </c>
      <c r="N156" s="216">
        <v>10.77497980343</v>
      </c>
      <c r="O156" s="216">
        <v>1.87904885547</v>
      </c>
      <c r="P156" s="238">
        <v>3.18734646413</v>
      </c>
      <c r="Q156" s="238">
        <v>2.0257313704</v>
      </c>
      <c r="R156" s="238">
        <v>6.1067134773999996</v>
      </c>
      <c r="S156" s="238">
        <v>4.2936889249499997</v>
      </c>
      <c r="T156" s="238">
        <v>13.63710931528</v>
      </c>
      <c r="U156" s="238">
        <v>27.581571461940001</v>
      </c>
      <c r="V156" s="238">
        <v>12.05600843567</v>
      </c>
      <c r="W156" s="238">
        <v>3.2260005063900001</v>
      </c>
      <c r="X156" s="238">
        <v>9.0082179754599991</v>
      </c>
      <c r="Y156" s="238">
        <v>10.53764917895</v>
      </c>
      <c r="Z156" s="237">
        <v>0</v>
      </c>
    </row>
    <row r="157" spans="1:26">
      <c r="A157" s="178" t="s">
        <v>366</v>
      </c>
      <c r="B157" s="178">
        <v>2015</v>
      </c>
      <c r="C157" s="179" t="s">
        <v>29</v>
      </c>
      <c r="D157" s="180">
        <v>343.87907962240001</v>
      </c>
      <c r="E157" s="235">
        <v>39.827222773099997</v>
      </c>
      <c r="F157" s="235">
        <v>33.71543154898</v>
      </c>
      <c r="G157" s="235">
        <v>23.38477573994</v>
      </c>
      <c r="H157" s="235">
        <v>0.65197983166999995</v>
      </c>
      <c r="I157" s="235">
        <v>1.37888883047</v>
      </c>
      <c r="J157" s="267">
        <v>37.54488478671</v>
      </c>
      <c r="K157" s="266">
        <f t="shared" si="2"/>
        <v>0.10918048526806734</v>
      </c>
      <c r="L157" s="235">
        <v>64.804650752209994</v>
      </c>
      <c r="M157" s="235">
        <v>19.05951819401</v>
      </c>
      <c r="N157" s="235">
        <v>12.6671267596</v>
      </c>
      <c r="O157" s="235">
        <v>2.3438705849899999</v>
      </c>
      <c r="P157" s="234">
        <v>3.14020828534</v>
      </c>
      <c r="Q157" s="234">
        <v>1.5106662691099999</v>
      </c>
      <c r="R157" s="234">
        <v>9.4672022165200005</v>
      </c>
      <c r="S157" s="234">
        <v>5.1196243232800001</v>
      </c>
      <c r="T157" s="234">
        <v>19.892016391359999</v>
      </c>
      <c r="U157" s="234">
        <v>29.22277258379</v>
      </c>
      <c r="V157" s="234">
        <v>11.98871481898</v>
      </c>
      <c r="W157" s="234">
        <v>2.3763222710199998</v>
      </c>
      <c r="X157" s="234">
        <v>13.720554741040001</v>
      </c>
      <c r="Y157" s="234">
        <v>12.06264792028</v>
      </c>
      <c r="Z157" s="233">
        <v>0</v>
      </c>
    </row>
    <row r="158" spans="1:26">
      <c r="A158" s="172" t="s">
        <v>366</v>
      </c>
      <c r="B158" s="172">
        <v>2016</v>
      </c>
      <c r="C158" s="243" t="s">
        <v>29</v>
      </c>
      <c r="D158" s="174">
        <v>352.24284855571</v>
      </c>
      <c r="E158" s="241">
        <v>45.484642760310003</v>
      </c>
      <c r="F158" s="241">
        <v>32.675175688609997</v>
      </c>
      <c r="G158" s="241">
        <v>25.395167208979998</v>
      </c>
      <c r="H158" s="241">
        <v>0.48390408028999998</v>
      </c>
      <c r="I158" s="241">
        <v>1.78423888313</v>
      </c>
      <c r="J158" s="265">
        <v>34.536640733870001</v>
      </c>
      <c r="K158" s="264">
        <f t="shared" si="2"/>
        <v>9.8047812398404904E-2</v>
      </c>
      <c r="L158" s="241">
        <v>66.003825088740001</v>
      </c>
      <c r="M158" s="241">
        <v>16.264773201920001</v>
      </c>
      <c r="N158" s="241">
        <v>13.86599182394</v>
      </c>
      <c r="O158" s="241">
        <v>2.33038928142</v>
      </c>
      <c r="P158" s="240">
        <v>2.1010889108800002</v>
      </c>
      <c r="Q158" s="240">
        <v>3.3725414265500002</v>
      </c>
      <c r="R158" s="240">
        <v>4.13585672446</v>
      </c>
      <c r="S158" s="240">
        <v>6.3027613391199999</v>
      </c>
      <c r="T158" s="240">
        <v>20.802525277640001</v>
      </c>
      <c r="U158" s="240">
        <v>36.148553447490002</v>
      </c>
      <c r="V158" s="240">
        <v>14.41142319525</v>
      </c>
      <c r="W158" s="240">
        <v>2.4696400485600001</v>
      </c>
      <c r="X158" s="240">
        <v>11.56674804427</v>
      </c>
      <c r="Y158" s="240">
        <v>12.10696139028</v>
      </c>
      <c r="Z158" s="239">
        <v>0</v>
      </c>
    </row>
    <row r="159" spans="1:26">
      <c r="A159" s="175" t="s">
        <v>367</v>
      </c>
      <c r="B159" s="175">
        <v>2013</v>
      </c>
      <c r="C159" s="176" t="s">
        <v>29</v>
      </c>
      <c r="D159" s="177">
        <v>316.73573849607999</v>
      </c>
      <c r="E159" s="216">
        <v>40.327927591689999</v>
      </c>
      <c r="F159" s="216">
        <v>40.00589526001</v>
      </c>
      <c r="G159" s="216">
        <v>19.56758086164</v>
      </c>
      <c r="H159" s="216">
        <v>1.0285143168199999</v>
      </c>
      <c r="I159" s="216">
        <v>2.44465614885</v>
      </c>
      <c r="J159" s="216">
        <v>33.377119990600001</v>
      </c>
      <c r="K159" s="217">
        <f t="shared" si="2"/>
        <v>0.10537844623748729</v>
      </c>
      <c r="L159" s="216">
        <v>59.537227267459997</v>
      </c>
      <c r="M159" s="216">
        <v>15.920127676250001</v>
      </c>
      <c r="N159" s="216">
        <v>14.0064621606</v>
      </c>
      <c r="O159" s="216">
        <v>3.1598918931400002</v>
      </c>
      <c r="P159" s="238">
        <v>3.6032797369999998</v>
      </c>
      <c r="Q159" s="238">
        <v>1.2685518420499999</v>
      </c>
      <c r="R159" s="238">
        <v>6.6747091595799999</v>
      </c>
      <c r="S159" s="238">
        <v>2.78768094529</v>
      </c>
      <c r="T159" s="238">
        <v>17.2010876794</v>
      </c>
      <c r="U159" s="238">
        <v>23.913783972440001</v>
      </c>
      <c r="V159" s="238">
        <v>9.6712690523900005</v>
      </c>
      <c r="W159" s="238">
        <v>1.48150840179</v>
      </c>
      <c r="X159" s="238">
        <v>6.5141132318499997</v>
      </c>
      <c r="Y159" s="238">
        <v>14.24435130723</v>
      </c>
      <c r="Z159" s="237">
        <v>0</v>
      </c>
    </row>
    <row r="160" spans="1:26">
      <c r="A160" s="175" t="s">
        <v>367</v>
      </c>
      <c r="B160" s="175">
        <v>2014</v>
      </c>
      <c r="C160" s="176" t="s">
        <v>29</v>
      </c>
      <c r="D160" s="177">
        <v>344.30596042927999</v>
      </c>
      <c r="E160" s="216">
        <v>43.1181030228</v>
      </c>
      <c r="F160" s="216">
        <v>34.288015933330001</v>
      </c>
      <c r="G160" s="216">
        <v>24.06951231603</v>
      </c>
      <c r="H160" s="216">
        <v>1.36567611951</v>
      </c>
      <c r="I160" s="216">
        <v>1.6520104201300001</v>
      </c>
      <c r="J160" s="216">
        <v>34.719962117660003</v>
      </c>
      <c r="K160" s="217">
        <f t="shared" si="2"/>
        <v>0.10084043295205004</v>
      </c>
      <c r="L160" s="216">
        <v>62.85888835718</v>
      </c>
      <c r="M160" s="216">
        <v>18.287033535430002</v>
      </c>
      <c r="N160" s="216">
        <v>14.280716859050001</v>
      </c>
      <c r="O160" s="216">
        <v>2.2206606030299998</v>
      </c>
      <c r="P160" s="238">
        <v>3.9371264582299998</v>
      </c>
      <c r="Q160" s="238">
        <v>1.8112533616199999</v>
      </c>
      <c r="R160" s="238">
        <v>8.6912019472100006</v>
      </c>
      <c r="S160" s="238">
        <v>5.5344718200700003</v>
      </c>
      <c r="T160" s="238">
        <v>16.923300614830001</v>
      </c>
      <c r="U160" s="238">
        <v>29.564705917000001</v>
      </c>
      <c r="V160" s="238">
        <v>14.33462191183</v>
      </c>
      <c r="W160" s="238">
        <v>3.2603638360599998</v>
      </c>
      <c r="X160" s="238">
        <v>10.64969121929</v>
      </c>
      <c r="Y160" s="238">
        <v>12.738644058989999</v>
      </c>
      <c r="Z160" s="237">
        <v>0</v>
      </c>
    </row>
    <row r="161" spans="1:26">
      <c r="A161" s="175" t="s">
        <v>367</v>
      </c>
      <c r="B161" s="175">
        <v>2015</v>
      </c>
      <c r="C161" s="176" t="s">
        <v>29</v>
      </c>
      <c r="D161" s="177">
        <v>349.26031950738002</v>
      </c>
      <c r="E161" s="216">
        <v>39.431951031780002</v>
      </c>
      <c r="F161" s="216">
        <v>31.628892178739999</v>
      </c>
      <c r="G161" s="216">
        <v>25.823917974979999</v>
      </c>
      <c r="H161" s="216">
        <v>1.88679025492</v>
      </c>
      <c r="I161" s="216">
        <v>2.23743309922</v>
      </c>
      <c r="J161" s="216">
        <v>31.559474196749999</v>
      </c>
      <c r="K161" s="217">
        <f t="shared" si="2"/>
        <v>9.036089253214788E-2</v>
      </c>
      <c r="L161" s="216">
        <v>62.464455749510002</v>
      </c>
      <c r="M161" s="216">
        <v>19.291359678949998</v>
      </c>
      <c r="N161" s="216">
        <v>11.86538087662</v>
      </c>
      <c r="O161" s="216">
        <v>2.35484006153</v>
      </c>
      <c r="P161" s="238">
        <v>3.2313299511900002</v>
      </c>
      <c r="Q161" s="238">
        <v>3.08008013247</v>
      </c>
      <c r="R161" s="238">
        <v>9.8920556563200002</v>
      </c>
      <c r="S161" s="238">
        <v>5.1161325014900001</v>
      </c>
      <c r="T161" s="238">
        <v>19.60888098034</v>
      </c>
      <c r="U161" s="238">
        <v>37.221296158610002</v>
      </c>
      <c r="V161" s="238">
        <v>15.27429649576</v>
      </c>
      <c r="W161" s="238">
        <v>1.9048539416100001</v>
      </c>
      <c r="X161" s="238">
        <v>13.884493194619999</v>
      </c>
      <c r="Y161" s="238">
        <v>11.502405391969999</v>
      </c>
      <c r="Z161" s="237">
        <v>0</v>
      </c>
    </row>
    <row r="162" spans="1:26">
      <c r="A162" s="175" t="s">
        <v>367</v>
      </c>
      <c r="B162" s="175">
        <v>2016</v>
      </c>
      <c r="C162" s="176" t="s">
        <v>29</v>
      </c>
      <c r="D162" s="177">
        <v>350.67831695021999</v>
      </c>
      <c r="E162" s="216">
        <v>46.88930731824</v>
      </c>
      <c r="F162" s="216">
        <v>30.187179112700001</v>
      </c>
      <c r="G162" s="216">
        <v>23.753906647440001</v>
      </c>
      <c r="H162" s="216">
        <v>0.20182652234000001</v>
      </c>
      <c r="I162" s="216">
        <v>2.2336029325600002</v>
      </c>
      <c r="J162" s="216">
        <v>31.892884689550002</v>
      </c>
      <c r="K162" s="217">
        <f t="shared" si="2"/>
        <v>9.09462694098572E-2</v>
      </c>
      <c r="L162" s="216">
        <v>66.958275426089997</v>
      </c>
      <c r="M162" s="216">
        <v>16.135388095549999</v>
      </c>
      <c r="N162" s="216">
        <v>14.501343517660001</v>
      </c>
      <c r="O162" s="216">
        <v>1.17572555639</v>
      </c>
      <c r="P162" s="238">
        <v>2.0520018065399999</v>
      </c>
      <c r="Q162" s="238">
        <v>4.1257727576800001</v>
      </c>
      <c r="R162" s="238">
        <v>4.6977103182300004</v>
      </c>
      <c r="S162" s="238">
        <v>6.7812550195299997</v>
      </c>
      <c r="T162" s="238">
        <v>24.936769869639999</v>
      </c>
      <c r="U162" s="238">
        <v>35.432924510840003</v>
      </c>
      <c r="V162" s="238">
        <v>15.06604397023</v>
      </c>
      <c r="W162" s="238">
        <v>4.1371132624599998</v>
      </c>
      <c r="X162" s="238">
        <v>8.3824148324899994</v>
      </c>
      <c r="Y162" s="238">
        <v>11.136870784059999</v>
      </c>
      <c r="Z162" s="237">
        <v>0</v>
      </c>
    </row>
    <row r="163" spans="1:26">
      <c r="A163" s="175" t="s">
        <v>377</v>
      </c>
      <c r="B163" s="175">
        <v>2014</v>
      </c>
      <c r="C163" s="176" t="s">
        <v>29</v>
      </c>
      <c r="D163" s="177">
        <v>328.09811433883999</v>
      </c>
      <c r="E163" s="216">
        <v>47.576973170270001</v>
      </c>
      <c r="F163" s="216">
        <v>39.035569467190001</v>
      </c>
      <c r="G163" s="216">
        <v>19.427827413029998</v>
      </c>
      <c r="H163" s="216">
        <v>1.5399129276200001</v>
      </c>
      <c r="I163" s="216">
        <v>1.9266711114099999</v>
      </c>
      <c r="J163" s="216">
        <v>32.594929269209999</v>
      </c>
      <c r="K163" s="217">
        <f t="shared" si="2"/>
        <v>9.9345067358564326E-2</v>
      </c>
      <c r="L163" s="216">
        <v>64.440967397660003</v>
      </c>
      <c r="M163" s="216">
        <v>13.718828306700001</v>
      </c>
      <c r="N163" s="216">
        <v>18.704850170610001</v>
      </c>
      <c r="O163" s="216">
        <v>2.1201940975600002</v>
      </c>
      <c r="P163" s="238">
        <v>4.03469834804</v>
      </c>
      <c r="Q163" s="238">
        <v>1.15972121493</v>
      </c>
      <c r="R163" s="238">
        <v>7.1433537344199998</v>
      </c>
      <c r="S163" s="238">
        <v>3.8096557261299999</v>
      </c>
      <c r="T163" s="238">
        <v>16.119433751719999</v>
      </c>
      <c r="U163" s="238">
        <v>22.68731447867</v>
      </c>
      <c r="V163" s="238">
        <v>11.089740984240001</v>
      </c>
      <c r="W163" s="238">
        <v>2.84419049706</v>
      </c>
      <c r="X163" s="238">
        <v>7.3787185747299997</v>
      </c>
      <c r="Y163" s="238">
        <v>10.74456369764</v>
      </c>
      <c r="Z163" s="237">
        <v>0</v>
      </c>
    </row>
    <row r="164" spans="1:26">
      <c r="A164" s="175" t="s">
        <v>377</v>
      </c>
      <c r="B164" s="175">
        <v>2015</v>
      </c>
      <c r="C164" s="176" t="s">
        <v>29</v>
      </c>
      <c r="D164" s="177">
        <v>344.87201777157998</v>
      </c>
      <c r="E164" s="216">
        <v>47.69044271437</v>
      </c>
      <c r="F164" s="216">
        <v>31.809679379009999</v>
      </c>
      <c r="G164" s="216">
        <v>25.492633054190001</v>
      </c>
      <c r="H164" s="216">
        <v>1.3342071526199999</v>
      </c>
      <c r="I164" s="216">
        <v>1.6773425634800001</v>
      </c>
      <c r="J164" s="216">
        <v>31.32641822379</v>
      </c>
      <c r="K164" s="217">
        <f t="shared" si="2"/>
        <v>9.0834908631347744E-2</v>
      </c>
      <c r="L164" s="216">
        <v>60.034953204399997</v>
      </c>
      <c r="M164" s="216">
        <v>20.123129506680002</v>
      </c>
      <c r="N164" s="216">
        <v>16.727543147780001</v>
      </c>
      <c r="O164" s="216">
        <v>1.2375532466800001</v>
      </c>
      <c r="P164" s="238">
        <v>3.8650468151299999</v>
      </c>
      <c r="Q164" s="238">
        <v>2.56542815839</v>
      </c>
      <c r="R164" s="238">
        <v>8.4111320707000008</v>
      </c>
      <c r="S164" s="238">
        <v>6.8183647538300001</v>
      </c>
      <c r="T164" s="238">
        <v>17.54500711699</v>
      </c>
      <c r="U164" s="238">
        <v>29.24085670034</v>
      </c>
      <c r="V164" s="238">
        <v>11.28139006116</v>
      </c>
      <c r="W164" s="238">
        <v>5.1874340652899997</v>
      </c>
      <c r="X164" s="238">
        <v>10.43436557841</v>
      </c>
      <c r="Y164" s="238">
        <v>12.069090258339999</v>
      </c>
      <c r="Z164" s="237">
        <v>0</v>
      </c>
    </row>
    <row r="165" spans="1:26">
      <c r="A165" s="175" t="s">
        <v>377</v>
      </c>
      <c r="B165" s="175">
        <v>2016</v>
      </c>
      <c r="C165" s="176" t="s">
        <v>29</v>
      </c>
      <c r="D165" s="177">
        <v>347.12936504569001</v>
      </c>
      <c r="E165" s="216">
        <v>46.036280349030001</v>
      </c>
      <c r="F165" s="216">
        <v>35.355941033180002</v>
      </c>
      <c r="G165" s="216">
        <v>19.064019261439999</v>
      </c>
      <c r="H165" s="216">
        <v>0.57766319891999995</v>
      </c>
      <c r="I165" s="216">
        <v>2.5813126398700001</v>
      </c>
      <c r="J165" s="216">
        <v>33.880980403460001</v>
      </c>
      <c r="K165" s="217">
        <f t="shared" si="2"/>
        <v>9.7603325489333079E-2</v>
      </c>
      <c r="L165" s="216">
        <v>66.562903437320003</v>
      </c>
      <c r="M165" s="216">
        <v>14.475642456539999</v>
      </c>
      <c r="N165" s="216">
        <v>14.587987280389999</v>
      </c>
      <c r="O165" s="216">
        <v>3.28622567723</v>
      </c>
      <c r="P165" s="238">
        <v>2.52099126282</v>
      </c>
      <c r="Q165" s="238">
        <v>2.1245059528399999</v>
      </c>
      <c r="R165" s="238">
        <v>6.9457799969699998</v>
      </c>
      <c r="S165" s="238">
        <v>4.9103108289400001</v>
      </c>
      <c r="T165" s="238">
        <v>23.390087824510001</v>
      </c>
      <c r="U165" s="238">
        <v>29.271794223520001</v>
      </c>
      <c r="V165" s="238">
        <v>14.52690066663</v>
      </c>
      <c r="W165" s="238">
        <v>3.20316044056</v>
      </c>
      <c r="X165" s="238">
        <v>12.79697288148</v>
      </c>
      <c r="Y165" s="238">
        <v>11.029905230040001</v>
      </c>
      <c r="Z165" s="237">
        <v>0</v>
      </c>
    </row>
    <row r="166" spans="1:26">
      <c r="A166" s="175" t="s">
        <v>377</v>
      </c>
      <c r="B166" s="175">
        <v>2017</v>
      </c>
      <c r="C166" s="176" t="s">
        <v>29</v>
      </c>
      <c r="D166" s="177">
        <v>341.28544455285999</v>
      </c>
      <c r="E166" s="216">
        <v>50.393975191140001</v>
      </c>
      <c r="F166" s="216">
        <v>32.983410962889998</v>
      </c>
      <c r="G166" s="216">
        <v>19.471742226979998</v>
      </c>
      <c r="H166" s="216">
        <v>0.39818244976</v>
      </c>
      <c r="I166" s="216">
        <v>2.1126230923799998</v>
      </c>
      <c r="J166" s="216">
        <v>28.10032057499</v>
      </c>
      <c r="K166" s="217">
        <f t="shared" si="2"/>
        <v>8.2336709705876962E-2</v>
      </c>
      <c r="L166" s="216">
        <v>64.488881753209995</v>
      </c>
      <c r="M166" s="216">
        <v>13.112943492139999</v>
      </c>
      <c r="N166" s="216">
        <v>19.72486757303</v>
      </c>
      <c r="O166" s="216">
        <v>1.92572771982</v>
      </c>
      <c r="P166" s="238">
        <v>2.32872192046</v>
      </c>
      <c r="Q166" s="238">
        <v>1.96623540884</v>
      </c>
      <c r="R166" s="238">
        <v>6.2009856021200003</v>
      </c>
      <c r="S166" s="238">
        <v>6.7880139487399997</v>
      </c>
      <c r="T166" s="238">
        <v>21.974251657180002</v>
      </c>
      <c r="U166" s="238">
        <v>30.01733428452</v>
      </c>
      <c r="V166" s="238">
        <v>15.50850576569</v>
      </c>
      <c r="W166" s="238">
        <v>3.9198297710499999</v>
      </c>
      <c r="X166" s="238">
        <v>9.1993900489900007</v>
      </c>
      <c r="Y166" s="238">
        <v>10.66950110893</v>
      </c>
      <c r="Z166" s="237">
        <v>0</v>
      </c>
    </row>
    <row r="167" spans="1:26">
      <c r="A167" s="175" t="s">
        <v>368</v>
      </c>
      <c r="B167" s="175">
        <v>2013</v>
      </c>
      <c r="C167" s="176" t="s">
        <v>29</v>
      </c>
      <c r="D167" s="177">
        <v>315.38578351601001</v>
      </c>
      <c r="E167" s="216">
        <v>44.513016767030003</v>
      </c>
      <c r="F167" s="216">
        <v>38.354153014209999</v>
      </c>
      <c r="G167" s="216">
        <v>20.85156802022</v>
      </c>
      <c r="H167" s="216">
        <v>2.0264133712899999</v>
      </c>
      <c r="I167" s="216">
        <v>1.9240822986199999</v>
      </c>
      <c r="J167" s="216">
        <v>26.745650101879999</v>
      </c>
      <c r="K167" s="217">
        <f t="shared" si="2"/>
        <v>8.4802966714960709E-2</v>
      </c>
      <c r="L167" s="216">
        <v>63.102095826599999</v>
      </c>
      <c r="M167" s="216">
        <v>14.32916921771</v>
      </c>
      <c r="N167" s="216">
        <v>12.492027795089999</v>
      </c>
      <c r="O167" s="216">
        <v>3.0248883594499998</v>
      </c>
      <c r="P167" s="238">
        <v>3.0436938339799999</v>
      </c>
      <c r="Q167" s="238">
        <v>1.90316444492</v>
      </c>
      <c r="R167" s="238">
        <v>6.0663963007400001</v>
      </c>
      <c r="S167" s="238">
        <v>2.9553725103600001</v>
      </c>
      <c r="T167" s="238">
        <v>19.375413896609999</v>
      </c>
      <c r="U167" s="238">
        <v>23.041491252629999</v>
      </c>
      <c r="V167" s="238">
        <v>8.7673593826800005</v>
      </c>
      <c r="W167" s="238">
        <v>2.06206790903</v>
      </c>
      <c r="X167" s="238">
        <v>6.8241282609700002</v>
      </c>
      <c r="Y167" s="238">
        <v>13.98363095199</v>
      </c>
      <c r="Z167" s="237">
        <v>0</v>
      </c>
    </row>
    <row r="168" spans="1:26">
      <c r="A168" s="175" t="s">
        <v>368</v>
      </c>
      <c r="B168" s="175">
        <v>2014</v>
      </c>
      <c r="C168" s="176" t="s">
        <v>29</v>
      </c>
      <c r="D168" s="177">
        <v>327.69310159728002</v>
      </c>
      <c r="E168" s="216">
        <v>46.717954301299997</v>
      </c>
      <c r="F168" s="216">
        <v>38.487642093120002</v>
      </c>
      <c r="G168" s="216">
        <v>19.563083308949999</v>
      </c>
      <c r="H168" s="216">
        <v>1.1220016176000001</v>
      </c>
      <c r="I168" s="216">
        <v>1.71316892501</v>
      </c>
      <c r="J168" s="216">
        <v>33.231085857959997</v>
      </c>
      <c r="K168" s="217">
        <f t="shared" si="2"/>
        <v>0.10140917125194626</v>
      </c>
      <c r="L168" s="216">
        <v>63.48004488094</v>
      </c>
      <c r="M168" s="216">
        <v>14.3990290838</v>
      </c>
      <c r="N168" s="216">
        <v>18.739462060800001</v>
      </c>
      <c r="O168" s="216">
        <v>1.9690235011399999</v>
      </c>
      <c r="P168" s="238">
        <v>4.4855573132000002</v>
      </c>
      <c r="Q168" s="238">
        <v>1.75611586268</v>
      </c>
      <c r="R168" s="238">
        <v>7.1920894108100004</v>
      </c>
      <c r="S168" s="238">
        <v>3.3388659322900001</v>
      </c>
      <c r="T168" s="238">
        <v>15.688694333460001</v>
      </c>
      <c r="U168" s="238">
        <v>22.663441397650001</v>
      </c>
      <c r="V168" s="238">
        <v>11.0361073097</v>
      </c>
      <c r="W168" s="238">
        <v>3.0122823538399999</v>
      </c>
      <c r="X168" s="238">
        <v>7.4605305401099997</v>
      </c>
      <c r="Y168" s="238">
        <v>11.636921512920001</v>
      </c>
      <c r="Z168" s="237">
        <v>0</v>
      </c>
    </row>
    <row r="169" spans="1:26">
      <c r="A169" s="175" t="s">
        <v>368</v>
      </c>
      <c r="B169" s="175">
        <v>2015</v>
      </c>
      <c r="C169" s="176" t="s">
        <v>29</v>
      </c>
      <c r="D169" s="177">
        <v>339.58863732960998</v>
      </c>
      <c r="E169" s="216">
        <v>44.863159987300001</v>
      </c>
      <c r="F169" s="216">
        <v>32.476553102719997</v>
      </c>
      <c r="G169" s="216">
        <v>23.180969567000002</v>
      </c>
      <c r="H169" s="216">
        <v>1.5519718843600001</v>
      </c>
      <c r="I169" s="216">
        <v>1.84913299057</v>
      </c>
      <c r="J169" s="216">
        <v>32.642627768350003</v>
      </c>
      <c r="K169" s="217">
        <f t="shared" si="2"/>
        <v>9.6124028250882149E-2</v>
      </c>
      <c r="L169" s="216">
        <v>59.748046723610003</v>
      </c>
      <c r="M169" s="216">
        <v>19.949350812639999</v>
      </c>
      <c r="N169" s="216">
        <v>17.20457754669</v>
      </c>
      <c r="O169" s="216">
        <v>1.7604335654600001</v>
      </c>
      <c r="P169" s="238">
        <v>4.6203937715999999</v>
      </c>
      <c r="Q169" s="238">
        <v>2.62028878445</v>
      </c>
      <c r="R169" s="238">
        <v>9.7084048673600005</v>
      </c>
      <c r="S169" s="238">
        <v>4.91633386011</v>
      </c>
      <c r="T169" s="238">
        <v>17.001894394659999</v>
      </c>
      <c r="U169" s="238">
        <v>27.522479967910002</v>
      </c>
      <c r="V169" s="238">
        <v>11.89293775909</v>
      </c>
      <c r="W169" s="238">
        <v>4.9432142169000004</v>
      </c>
      <c r="X169" s="238">
        <v>9.4583844675200002</v>
      </c>
      <c r="Y169" s="238">
        <v>11.67748129131</v>
      </c>
      <c r="Z169" s="237">
        <v>0</v>
      </c>
    </row>
    <row r="170" spans="1:26">
      <c r="A170" s="175" t="s">
        <v>368</v>
      </c>
      <c r="B170" s="175">
        <v>2016</v>
      </c>
      <c r="C170" s="176" t="s">
        <v>29</v>
      </c>
      <c r="D170" s="177">
        <v>347.6527237034</v>
      </c>
      <c r="E170" s="216">
        <v>48.13012763743</v>
      </c>
      <c r="F170" s="216">
        <v>35.279555695980001</v>
      </c>
      <c r="G170" s="216">
        <v>18.93695957109</v>
      </c>
      <c r="H170" s="216">
        <v>0.31396690048999998</v>
      </c>
      <c r="I170" s="216">
        <v>2.4128462236499999</v>
      </c>
      <c r="J170" s="216">
        <v>35.734707922369999</v>
      </c>
      <c r="K170" s="217">
        <f t="shared" si="2"/>
        <v>0.10278851706295583</v>
      </c>
      <c r="L170" s="216">
        <v>65.818421105050007</v>
      </c>
      <c r="M170" s="216">
        <v>15.111798576409999</v>
      </c>
      <c r="N170" s="216">
        <v>14.99532005719</v>
      </c>
      <c r="O170" s="216">
        <v>2.8380130803900001</v>
      </c>
      <c r="P170" s="238">
        <v>2.10918869718</v>
      </c>
      <c r="Q170" s="238">
        <v>2.6619317914199998</v>
      </c>
      <c r="R170" s="238">
        <v>6.6762361316399996</v>
      </c>
      <c r="S170" s="238">
        <v>4.7427604195599997</v>
      </c>
      <c r="T170" s="238">
        <v>23.43866489378</v>
      </c>
      <c r="U170" s="238">
        <v>26.80385407296</v>
      </c>
      <c r="V170" s="238">
        <v>15.20205277707</v>
      </c>
      <c r="W170" s="238">
        <v>3.65628514464</v>
      </c>
      <c r="X170" s="238">
        <v>12.17637907566</v>
      </c>
      <c r="Y170" s="238">
        <v>10.61365392944</v>
      </c>
      <c r="Z170" s="237">
        <v>0</v>
      </c>
    </row>
    <row r="171" spans="1:26">
      <c r="A171" s="175" t="s">
        <v>368</v>
      </c>
      <c r="B171" s="175">
        <v>2017</v>
      </c>
      <c r="C171" s="176" t="s">
        <v>29</v>
      </c>
      <c r="D171" s="177">
        <v>344.86823754176999</v>
      </c>
      <c r="E171" s="216">
        <v>48.910460208069999</v>
      </c>
      <c r="F171" s="216">
        <v>32.944453029389997</v>
      </c>
      <c r="G171" s="216">
        <v>19.109933100900001</v>
      </c>
      <c r="H171" s="216">
        <v>0.47884021944999999</v>
      </c>
      <c r="I171" s="216">
        <v>3.5381051068699998</v>
      </c>
      <c r="J171" s="216">
        <v>32.36258456094</v>
      </c>
      <c r="K171" s="217">
        <f t="shared" si="2"/>
        <v>9.3840432484073824E-2</v>
      </c>
      <c r="L171" s="216">
        <v>64.785476946040006</v>
      </c>
      <c r="M171" s="216">
        <v>13.754739121669999</v>
      </c>
      <c r="N171" s="216">
        <v>16.842192994120001</v>
      </c>
      <c r="O171" s="216">
        <v>2.1468805028800002</v>
      </c>
      <c r="P171" s="238">
        <v>3.4666388602799998</v>
      </c>
      <c r="Q171" s="238">
        <v>2.1554142385500001</v>
      </c>
      <c r="R171" s="238">
        <v>7.2012573432</v>
      </c>
      <c r="S171" s="238">
        <v>7.4174227647200004</v>
      </c>
      <c r="T171" s="238">
        <v>21.46855586042</v>
      </c>
      <c r="U171" s="238">
        <v>29.44184500387</v>
      </c>
      <c r="V171" s="238">
        <v>14.412968251360001</v>
      </c>
      <c r="W171" s="238">
        <v>4.3841223074100002</v>
      </c>
      <c r="X171" s="238">
        <v>9.5325122544000003</v>
      </c>
      <c r="Y171" s="238">
        <v>10.513834867230001</v>
      </c>
      <c r="Z171" s="237">
        <v>0</v>
      </c>
    </row>
    <row r="172" spans="1:26">
      <c r="A172" s="178" t="s">
        <v>369</v>
      </c>
      <c r="B172" s="178">
        <v>2013</v>
      </c>
      <c r="C172" s="179" t="s">
        <v>29</v>
      </c>
      <c r="D172" s="180">
        <v>313.11908479458998</v>
      </c>
      <c r="E172" s="235">
        <v>41.26138221227</v>
      </c>
      <c r="F172" s="235">
        <v>40.792687205340002</v>
      </c>
      <c r="G172" s="235">
        <v>19.117255235569999</v>
      </c>
      <c r="H172" s="235">
        <v>1.27996661539</v>
      </c>
      <c r="I172" s="235">
        <v>2.5268805910599998</v>
      </c>
      <c r="J172" s="235">
        <v>30.78254868286</v>
      </c>
      <c r="K172" s="236">
        <f t="shared" si="2"/>
        <v>9.8309397854345851E-2</v>
      </c>
      <c r="L172" s="235">
        <v>61.921654566580003</v>
      </c>
      <c r="M172" s="235">
        <v>15.42596063863</v>
      </c>
      <c r="N172" s="235">
        <v>11.548088825320001</v>
      </c>
      <c r="O172" s="235">
        <v>2.45833225243</v>
      </c>
      <c r="P172" s="234">
        <v>2.2153002860700002</v>
      </c>
      <c r="Q172" s="234">
        <v>1.3349747487700001</v>
      </c>
      <c r="R172" s="234">
        <v>5.3499263496699996</v>
      </c>
      <c r="S172" s="234">
        <v>3.3135404697199999</v>
      </c>
      <c r="T172" s="234">
        <v>17.850778030019999</v>
      </c>
      <c r="U172" s="234">
        <v>23.227329421610001</v>
      </c>
      <c r="V172" s="234">
        <v>8.7072380640400002</v>
      </c>
      <c r="W172" s="234">
        <v>2.5959777279299998</v>
      </c>
      <c r="X172" s="234">
        <v>7.5012045629399999</v>
      </c>
      <c r="Y172" s="234">
        <v>13.90805830837</v>
      </c>
      <c r="Z172" s="233">
        <v>0</v>
      </c>
    </row>
    <row r="173" spans="1:26">
      <c r="A173" s="172" t="s">
        <v>369</v>
      </c>
      <c r="B173" s="172">
        <v>2014</v>
      </c>
      <c r="C173" s="243" t="s">
        <v>29</v>
      </c>
      <c r="D173" s="174">
        <v>325.88259221902001</v>
      </c>
      <c r="E173" s="241">
        <v>41.750466163429998</v>
      </c>
      <c r="F173" s="241">
        <v>38.288041941140001</v>
      </c>
      <c r="G173" s="241">
        <v>22.822255941529999</v>
      </c>
      <c r="H173" s="241">
        <v>1.24929651347</v>
      </c>
      <c r="I173" s="241">
        <v>1.5025200403200001</v>
      </c>
      <c r="J173" s="241">
        <v>37.623173342980003</v>
      </c>
      <c r="K173" s="242">
        <f t="shared" si="2"/>
        <v>0.11545008613928701</v>
      </c>
      <c r="L173" s="241">
        <v>59.78234027317</v>
      </c>
      <c r="M173" s="241">
        <v>16.86351199596</v>
      </c>
      <c r="N173" s="241">
        <v>15.45091534096</v>
      </c>
      <c r="O173" s="241">
        <v>1.75234186252</v>
      </c>
      <c r="P173" s="240">
        <v>3.6511916952000001</v>
      </c>
      <c r="Q173" s="240">
        <v>1.46254598263</v>
      </c>
      <c r="R173" s="240">
        <v>7.2021170004700004</v>
      </c>
      <c r="S173" s="240">
        <v>3.9363382751899998</v>
      </c>
      <c r="T173" s="240">
        <v>14.628433520090001</v>
      </c>
      <c r="U173" s="240">
        <v>23.338874548860002</v>
      </c>
      <c r="V173" s="240">
        <v>11.26761637962</v>
      </c>
      <c r="W173" s="240">
        <v>3.1830414789799999</v>
      </c>
      <c r="X173" s="240">
        <v>7.6959365062499998</v>
      </c>
      <c r="Y173" s="240">
        <v>12.43163341625</v>
      </c>
      <c r="Z173" s="239">
        <v>0</v>
      </c>
    </row>
    <row r="174" spans="1:26">
      <c r="A174" s="175" t="s">
        <v>369</v>
      </c>
      <c r="B174" s="175">
        <v>2015</v>
      </c>
      <c r="C174" s="176" t="s">
        <v>29</v>
      </c>
      <c r="D174" s="177">
        <v>340.83916988877002</v>
      </c>
      <c r="E174" s="216">
        <v>44.249672342460002</v>
      </c>
      <c r="F174" s="216">
        <v>33.940515961659997</v>
      </c>
      <c r="G174" s="216">
        <v>25.036953805789999</v>
      </c>
      <c r="H174" s="216">
        <v>1.23888914365</v>
      </c>
      <c r="I174" s="216">
        <v>1.66237106704</v>
      </c>
      <c r="J174" s="216">
        <v>35.547106482209998</v>
      </c>
      <c r="K174" s="217">
        <f t="shared" si="2"/>
        <v>0.10429290299530566</v>
      </c>
      <c r="L174" s="216">
        <v>61.36969495676</v>
      </c>
      <c r="M174" s="216">
        <v>17.98965978495</v>
      </c>
      <c r="N174" s="216">
        <v>14.643906789600001</v>
      </c>
      <c r="O174" s="216">
        <v>1.8961811099600001</v>
      </c>
      <c r="P174" s="238">
        <v>3.62699508627</v>
      </c>
      <c r="Q174" s="238">
        <v>2.6388132843899998</v>
      </c>
      <c r="R174" s="238">
        <v>8.7327938080099994</v>
      </c>
      <c r="S174" s="238">
        <v>4.5289314985500004</v>
      </c>
      <c r="T174" s="238">
        <v>16.302356198150001</v>
      </c>
      <c r="U174" s="238">
        <v>28.906176811600002</v>
      </c>
      <c r="V174" s="238">
        <v>11.71954864962</v>
      </c>
      <c r="W174" s="238">
        <v>3.9359226975900001</v>
      </c>
      <c r="X174" s="238">
        <v>11.207884357439999</v>
      </c>
      <c r="Y174" s="238">
        <v>11.664796053070001</v>
      </c>
      <c r="Z174" s="237">
        <v>0</v>
      </c>
    </row>
    <row r="175" spans="1:26">
      <c r="A175" s="175" t="s">
        <v>369</v>
      </c>
      <c r="B175" s="175">
        <v>2016</v>
      </c>
      <c r="C175" s="176" t="s">
        <v>29</v>
      </c>
      <c r="D175" s="177">
        <v>354.08195213371999</v>
      </c>
      <c r="E175" s="216">
        <v>45.529982247349999</v>
      </c>
      <c r="F175" s="216">
        <v>35.364645991010001</v>
      </c>
      <c r="G175" s="216">
        <v>25.009655508750001</v>
      </c>
      <c r="H175" s="216">
        <v>0.18820538116999999</v>
      </c>
      <c r="I175" s="216">
        <v>2.7015215050600001</v>
      </c>
      <c r="J175" s="216">
        <v>36.183961736690001</v>
      </c>
      <c r="K175" s="217">
        <f t="shared" si="2"/>
        <v>0.10219092365098865</v>
      </c>
      <c r="L175" s="216">
        <v>66.182771474169996</v>
      </c>
      <c r="M175" s="216">
        <v>16.076281092430001</v>
      </c>
      <c r="N175" s="216">
        <v>13.128165942580001</v>
      </c>
      <c r="O175" s="216">
        <v>1.865546186</v>
      </c>
      <c r="P175" s="238">
        <v>2.2611070724600002</v>
      </c>
      <c r="Q175" s="238">
        <v>2.9606423128900001</v>
      </c>
      <c r="R175" s="238">
        <v>4.8213095313099998</v>
      </c>
      <c r="S175" s="238">
        <v>4.9930618566599998</v>
      </c>
      <c r="T175" s="238">
        <v>24.224679898990001</v>
      </c>
      <c r="U175" s="238">
        <v>28.262662066979999</v>
      </c>
      <c r="V175" s="238">
        <v>16.56130502305</v>
      </c>
      <c r="W175" s="238">
        <v>3.8858021112799999</v>
      </c>
      <c r="X175" s="238">
        <v>11.42572821898</v>
      </c>
      <c r="Y175" s="238">
        <v>12.454916975910001</v>
      </c>
      <c r="Z175" s="237">
        <v>0</v>
      </c>
    </row>
    <row r="176" spans="1:26">
      <c r="A176" s="175" t="s">
        <v>370</v>
      </c>
      <c r="B176" s="175">
        <v>2013</v>
      </c>
      <c r="C176" s="176" t="s">
        <v>29</v>
      </c>
      <c r="D176" s="177">
        <v>318.83794806948998</v>
      </c>
      <c r="E176" s="216">
        <v>41.239505945330002</v>
      </c>
      <c r="F176" s="216">
        <v>41.333117845799997</v>
      </c>
      <c r="G176" s="216">
        <v>21.617485704580002</v>
      </c>
      <c r="H176" s="216">
        <v>1.0532974048599999</v>
      </c>
      <c r="I176" s="216">
        <v>2.29057967442</v>
      </c>
      <c r="J176" s="216">
        <v>32.066228015219998</v>
      </c>
      <c r="K176" s="217">
        <f t="shared" si="2"/>
        <v>0.10057218160314857</v>
      </c>
      <c r="L176" s="216">
        <v>58.471775142939997</v>
      </c>
      <c r="M176" s="216">
        <v>15.14608703711</v>
      </c>
      <c r="N176" s="216">
        <v>13.42348404869</v>
      </c>
      <c r="O176" s="216">
        <v>3.1296003947800002</v>
      </c>
      <c r="P176" s="238">
        <v>2.4197882817799998</v>
      </c>
      <c r="Q176" s="238">
        <v>1.34407570149</v>
      </c>
      <c r="R176" s="238">
        <v>5.9814942397899999</v>
      </c>
      <c r="S176" s="238">
        <v>2.5266648061299999</v>
      </c>
      <c r="T176" s="238">
        <v>16.817596327090001</v>
      </c>
      <c r="U176" s="238">
        <v>23.776222620319999</v>
      </c>
      <c r="V176" s="238">
        <v>10.43127509834</v>
      </c>
      <c r="W176" s="238">
        <v>3.74134439991</v>
      </c>
      <c r="X176" s="238">
        <v>7.2461491812599998</v>
      </c>
      <c r="Y176" s="238">
        <v>14.782176199649999</v>
      </c>
      <c r="Z176" s="237">
        <v>0</v>
      </c>
    </row>
    <row r="177" spans="1:26">
      <c r="A177" s="175" t="s">
        <v>370</v>
      </c>
      <c r="B177" s="175">
        <v>2014</v>
      </c>
      <c r="C177" s="176" t="s">
        <v>29</v>
      </c>
      <c r="D177" s="177">
        <v>345.61393198282002</v>
      </c>
      <c r="E177" s="216">
        <v>43.7388611027</v>
      </c>
      <c r="F177" s="216">
        <v>35.925909809019998</v>
      </c>
      <c r="G177" s="216">
        <v>25.470315512229998</v>
      </c>
      <c r="H177" s="216">
        <v>1.51380298382</v>
      </c>
      <c r="I177" s="216">
        <v>2.4698217483999998</v>
      </c>
      <c r="J177" s="216">
        <v>33.647081649679997</v>
      </c>
      <c r="K177" s="217">
        <f t="shared" si="2"/>
        <v>9.7354529247832944E-2</v>
      </c>
      <c r="L177" s="216">
        <v>64.996352714259999</v>
      </c>
      <c r="M177" s="216">
        <v>17.607297199680001</v>
      </c>
      <c r="N177" s="216">
        <v>14.051108322399999</v>
      </c>
      <c r="O177" s="216">
        <v>2.4342315423400001</v>
      </c>
      <c r="P177" s="238">
        <v>4.3154604051499996</v>
      </c>
      <c r="Q177" s="238">
        <v>1.58768085879</v>
      </c>
      <c r="R177" s="238">
        <v>7.0777646394699998</v>
      </c>
      <c r="S177" s="238">
        <v>5.1819938778100001</v>
      </c>
      <c r="T177" s="238">
        <v>17.542678145069999</v>
      </c>
      <c r="U177" s="238">
        <v>28.559253422699999</v>
      </c>
      <c r="V177" s="238">
        <v>14.30614298461</v>
      </c>
      <c r="W177" s="238">
        <v>3.5567256412999999</v>
      </c>
      <c r="X177" s="238">
        <v>8.5175698892600007</v>
      </c>
      <c r="Y177" s="238">
        <v>13.11387953413</v>
      </c>
      <c r="Z177" s="237">
        <v>0</v>
      </c>
    </row>
    <row r="178" spans="1:26">
      <c r="A178" s="175" t="s">
        <v>370</v>
      </c>
      <c r="B178" s="175">
        <v>2015</v>
      </c>
      <c r="C178" s="176" t="s">
        <v>29</v>
      </c>
      <c r="D178" s="177">
        <v>347.62328536228</v>
      </c>
      <c r="E178" s="216">
        <v>38.193078579450003</v>
      </c>
      <c r="F178" s="216">
        <v>31.42080422882</v>
      </c>
      <c r="G178" s="216">
        <v>25.63761137629</v>
      </c>
      <c r="H178" s="216">
        <v>2.3400922705</v>
      </c>
      <c r="I178" s="216">
        <v>1.8309646157999999</v>
      </c>
      <c r="J178" s="216">
        <v>32.821006079070003</v>
      </c>
      <c r="K178" s="217">
        <f t="shared" si="2"/>
        <v>9.4415441833435226E-2</v>
      </c>
      <c r="L178" s="216">
        <v>64.173173569880007</v>
      </c>
      <c r="M178" s="216">
        <v>18.923068813419999</v>
      </c>
      <c r="N178" s="216">
        <v>11.55278639094</v>
      </c>
      <c r="O178" s="216">
        <v>2.7363528284899998</v>
      </c>
      <c r="P178" s="238">
        <v>3.46376053514</v>
      </c>
      <c r="Q178" s="238">
        <v>2.3709611558599999</v>
      </c>
      <c r="R178" s="238">
        <v>8.1850767051600002</v>
      </c>
      <c r="S178" s="238">
        <v>4.9260919144299997</v>
      </c>
      <c r="T178" s="238">
        <v>22.067056344299999</v>
      </c>
      <c r="U178" s="238">
        <v>34.485957214739997</v>
      </c>
      <c r="V178" s="238">
        <v>14.961041988070001</v>
      </c>
      <c r="W178" s="238">
        <v>1.86800713716</v>
      </c>
      <c r="X178" s="238">
        <v>12.97548579653</v>
      </c>
      <c r="Y178" s="238">
        <v>12.69090781823</v>
      </c>
      <c r="Z178" s="237">
        <v>0</v>
      </c>
    </row>
    <row r="179" spans="1:26">
      <c r="A179" s="175" t="s">
        <v>370</v>
      </c>
      <c r="B179" s="175">
        <v>2016</v>
      </c>
      <c r="C179" s="176" t="s">
        <v>29</v>
      </c>
      <c r="D179" s="177">
        <v>351.25610499567</v>
      </c>
      <c r="E179" s="216">
        <v>44.442527753710003</v>
      </c>
      <c r="F179" s="216">
        <v>32.06196348828</v>
      </c>
      <c r="G179" s="216">
        <v>23.699137480859999</v>
      </c>
      <c r="H179" s="216">
        <v>0.66780798228000005</v>
      </c>
      <c r="I179" s="216">
        <v>2.5299511417899998</v>
      </c>
      <c r="J179" s="216">
        <v>33.854428223109998</v>
      </c>
      <c r="K179" s="217">
        <f t="shared" si="2"/>
        <v>9.6381038625726737E-2</v>
      </c>
      <c r="L179" s="216">
        <v>69.074200842389999</v>
      </c>
      <c r="M179" s="216">
        <v>16.033832871729999</v>
      </c>
      <c r="N179" s="216">
        <v>13.45430848683</v>
      </c>
      <c r="O179" s="216">
        <v>0.62063051186999996</v>
      </c>
      <c r="P179" s="238">
        <v>2.0764215769200001</v>
      </c>
      <c r="Q179" s="238">
        <v>3.5282605572399999</v>
      </c>
      <c r="R179" s="238">
        <v>5.4433435452400003</v>
      </c>
      <c r="S179" s="238">
        <v>6.1652721883800004</v>
      </c>
      <c r="T179" s="238">
        <v>21.350915934509999</v>
      </c>
      <c r="U179" s="238">
        <v>37.373911166180001</v>
      </c>
      <c r="V179" s="238">
        <v>16.354013079950001</v>
      </c>
      <c r="W179" s="238">
        <v>4.1420232722100003</v>
      </c>
      <c r="X179" s="238">
        <v>8.3652489334699993</v>
      </c>
      <c r="Y179" s="238">
        <v>10.01790595872</v>
      </c>
      <c r="Z179" s="237">
        <v>0</v>
      </c>
    </row>
    <row r="180" spans="1:26">
      <c r="A180" s="175" t="s">
        <v>371</v>
      </c>
      <c r="B180" s="175">
        <v>2013</v>
      </c>
      <c r="C180" s="176" t="s">
        <v>29</v>
      </c>
      <c r="D180" s="177">
        <v>314.95119398666998</v>
      </c>
      <c r="E180" s="216">
        <v>43.476345988120002</v>
      </c>
      <c r="F180" s="216">
        <v>40.523780500720001</v>
      </c>
      <c r="G180" s="216">
        <v>20.796888589550001</v>
      </c>
      <c r="H180" s="216">
        <v>0.94031558797000003</v>
      </c>
      <c r="I180" s="216">
        <v>2.0929190472200001</v>
      </c>
      <c r="J180" s="216">
        <v>30.237282522649998</v>
      </c>
      <c r="K180" s="217">
        <f t="shared" si="2"/>
        <v>9.6006248269469213E-2</v>
      </c>
      <c r="L180" s="216">
        <v>56.565947594249998</v>
      </c>
      <c r="M180" s="216">
        <v>15.403443250700001</v>
      </c>
      <c r="N180" s="216">
        <v>12.334240380460001</v>
      </c>
      <c r="O180" s="216">
        <v>3.6766718869799999</v>
      </c>
      <c r="P180" s="238">
        <v>2.0739549566400002</v>
      </c>
      <c r="Q180" s="238">
        <v>1.8204967025100001</v>
      </c>
      <c r="R180" s="238">
        <v>6.2622874064199996</v>
      </c>
      <c r="S180" s="238">
        <v>1.6790553216899999</v>
      </c>
      <c r="T180" s="238">
        <v>16.325359056269999</v>
      </c>
      <c r="U180" s="238">
        <v>25.107875286750001</v>
      </c>
      <c r="V180" s="238">
        <v>11.02253365945</v>
      </c>
      <c r="W180" s="238">
        <v>3.6462002415999999</v>
      </c>
      <c r="X180" s="238">
        <v>6.8950030803900004</v>
      </c>
      <c r="Y180" s="238">
        <v>14.070592926330001</v>
      </c>
      <c r="Z180" s="237">
        <v>0</v>
      </c>
    </row>
    <row r="181" spans="1:26">
      <c r="A181" s="175" t="s">
        <v>371</v>
      </c>
      <c r="B181" s="175">
        <v>2014</v>
      </c>
      <c r="C181" s="176" t="s">
        <v>29</v>
      </c>
      <c r="D181" s="177">
        <v>345.03529729729001</v>
      </c>
      <c r="E181" s="216">
        <v>44.685557119430001</v>
      </c>
      <c r="F181" s="216">
        <v>36.785500290430001</v>
      </c>
      <c r="G181" s="216">
        <v>27.152776443850001</v>
      </c>
      <c r="H181" s="216">
        <v>2.5311769921899998</v>
      </c>
      <c r="I181" s="216">
        <v>2.3123726178899999</v>
      </c>
      <c r="J181" s="216">
        <v>34.70659843248</v>
      </c>
      <c r="K181" s="217">
        <f t="shared" si="2"/>
        <v>0.10058854472090729</v>
      </c>
      <c r="L181" s="216">
        <v>65.108633725049998</v>
      </c>
      <c r="M181" s="216">
        <v>18.165222855509999</v>
      </c>
      <c r="N181" s="216">
        <v>13.58108318769</v>
      </c>
      <c r="O181" s="216">
        <v>2.0054431680100002</v>
      </c>
      <c r="P181" s="238">
        <v>4.0649303139699997</v>
      </c>
      <c r="Q181" s="238">
        <v>1.5326803743899999</v>
      </c>
      <c r="R181" s="238">
        <v>6.2945368077100001</v>
      </c>
      <c r="S181" s="238">
        <v>5.1231379086300004</v>
      </c>
      <c r="T181" s="238">
        <v>17.996334216979999</v>
      </c>
      <c r="U181" s="238">
        <v>26.502599124429999</v>
      </c>
      <c r="V181" s="238">
        <v>13.515018692809999</v>
      </c>
      <c r="W181" s="238">
        <v>3.8803832971899999</v>
      </c>
      <c r="X181" s="238">
        <v>8.3725826318600003</v>
      </c>
      <c r="Y181" s="238">
        <v>10.71872909679</v>
      </c>
      <c r="Z181" s="237">
        <v>0</v>
      </c>
    </row>
    <row r="182" spans="1:26">
      <c r="A182" s="175" t="s">
        <v>371</v>
      </c>
      <c r="B182" s="175">
        <v>2015</v>
      </c>
      <c r="C182" s="176" t="s">
        <v>29</v>
      </c>
      <c r="D182" s="177">
        <v>349.65622028289999</v>
      </c>
      <c r="E182" s="216">
        <v>38.138443764949997</v>
      </c>
      <c r="F182" s="216">
        <v>31.803060877629999</v>
      </c>
      <c r="G182" s="216">
        <v>24.978797652219999</v>
      </c>
      <c r="H182" s="216">
        <v>1.69836218647</v>
      </c>
      <c r="I182" s="216">
        <v>1.51394899726</v>
      </c>
      <c r="J182" s="216">
        <v>34.409418064009998</v>
      </c>
      <c r="K182" s="217">
        <f t="shared" si="2"/>
        <v>9.8409283370305869E-2</v>
      </c>
      <c r="L182" s="216">
        <v>65.452204504980003</v>
      </c>
      <c r="M182" s="216">
        <v>20.061860336719999</v>
      </c>
      <c r="N182" s="216">
        <v>10.419279352</v>
      </c>
      <c r="O182" s="216">
        <v>2.94962532566</v>
      </c>
      <c r="P182" s="238">
        <v>2.5677593765600002</v>
      </c>
      <c r="Q182" s="238">
        <v>2.2768072736199998</v>
      </c>
      <c r="R182" s="238">
        <v>8.2694497048900004</v>
      </c>
      <c r="S182" s="238">
        <v>5.1507135146099996</v>
      </c>
      <c r="T182" s="238">
        <v>23.433703420360001</v>
      </c>
      <c r="U182" s="238">
        <v>33.929985704689997</v>
      </c>
      <c r="V182" s="238">
        <v>14.261077540220001</v>
      </c>
      <c r="W182" s="238">
        <v>2.03045883327</v>
      </c>
      <c r="X182" s="238">
        <v>13.314347176</v>
      </c>
      <c r="Y182" s="238">
        <v>12.99691667678</v>
      </c>
      <c r="Z182" s="237">
        <v>0</v>
      </c>
    </row>
    <row r="183" spans="1:26">
      <c r="A183" s="175" t="s">
        <v>371</v>
      </c>
      <c r="B183" s="175">
        <v>2016</v>
      </c>
      <c r="C183" s="176" t="s">
        <v>29</v>
      </c>
      <c r="D183" s="177">
        <v>347.63628562157999</v>
      </c>
      <c r="E183" s="216">
        <v>45.262198255640001</v>
      </c>
      <c r="F183" s="216">
        <v>33.113489670100002</v>
      </c>
      <c r="G183" s="216">
        <v>23.052234962250001</v>
      </c>
      <c r="H183" s="216">
        <v>0.92657820657000001</v>
      </c>
      <c r="I183" s="216">
        <v>2.3076892494700001</v>
      </c>
      <c r="J183" s="216">
        <v>34.701769623540002</v>
      </c>
      <c r="K183" s="217">
        <f t="shared" si="2"/>
        <v>9.9822058452536416E-2</v>
      </c>
      <c r="L183" s="216">
        <v>67.414674378100003</v>
      </c>
      <c r="M183" s="216">
        <v>15.89547401295</v>
      </c>
      <c r="N183" s="216">
        <v>12.950135341679999</v>
      </c>
      <c r="O183" s="216">
        <v>1.8445100193399999</v>
      </c>
      <c r="P183" s="238">
        <v>2.2133430934499998</v>
      </c>
      <c r="Q183" s="238">
        <v>2.9074234083200001</v>
      </c>
      <c r="R183" s="238">
        <v>4.7744076226000001</v>
      </c>
      <c r="S183" s="238">
        <v>6.5413569351999996</v>
      </c>
      <c r="T183" s="238">
        <v>19.704497641450001</v>
      </c>
      <c r="U183" s="238">
        <v>36.86312695721</v>
      </c>
      <c r="V183" s="238">
        <v>15.295143618219999</v>
      </c>
      <c r="W183" s="238">
        <v>3.1984041672300001</v>
      </c>
      <c r="X183" s="238">
        <v>8.1639032966199991</v>
      </c>
      <c r="Y183" s="238">
        <v>10.50592516164</v>
      </c>
      <c r="Z183" s="237">
        <v>0</v>
      </c>
    </row>
    <row r="184" spans="1:26">
      <c r="A184" s="175" t="s">
        <v>372</v>
      </c>
      <c r="B184" s="175">
        <v>2013</v>
      </c>
      <c r="C184" s="176" t="s">
        <v>29</v>
      </c>
      <c r="D184" s="177">
        <v>308.65373760815999</v>
      </c>
      <c r="E184" s="216">
        <v>41.020138690220001</v>
      </c>
      <c r="F184" s="216">
        <v>44.684377300260003</v>
      </c>
      <c r="G184" s="216">
        <v>15.93274797091</v>
      </c>
      <c r="H184" s="216">
        <v>1.2185556717599999</v>
      </c>
      <c r="I184" s="216">
        <v>2.4577586174300001</v>
      </c>
      <c r="J184" s="216">
        <v>30.681947986259999</v>
      </c>
      <c r="K184" s="217">
        <f t="shared" si="2"/>
        <v>9.9405723138240878E-2</v>
      </c>
      <c r="L184" s="216">
        <v>60.026572883619998</v>
      </c>
      <c r="M184" s="216">
        <v>14.625861575189999</v>
      </c>
      <c r="N184" s="216">
        <v>9.2249428618600007</v>
      </c>
      <c r="O184" s="216">
        <v>2.4774171138600001</v>
      </c>
      <c r="P184" s="238">
        <v>2.4081444006899999</v>
      </c>
      <c r="Q184" s="238">
        <v>1.6170484625299999</v>
      </c>
      <c r="R184" s="238">
        <v>6.7057701803600001</v>
      </c>
      <c r="S184" s="238">
        <v>3.1764424643</v>
      </c>
      <c r="T184" s="238">
        <v>16.497561134950001</v>
      </c>
      <c r="U184" s="238">
        <v>23.027849120199999</v>
      </c>
      <c r="V184" s="238">
        <v>9.7347500377399996</v>
      </c>
      <c r="W184" s="238">
        <v>3.2976735188399999</v>
      </c>
      <c r="X184" s="238">
        <v>6.1020566631599999</v>
      </c>
      <c r="Y184" s="238">
        <v>13.73612095402</v>
      </c>
      <c r="Z184" s="237">
        <v>0</v>
      </c>
    </row>
    <row r="185" spans="1:26">
      <c r="A185" s="175" t="s">
        <v>372</v>
      </c>
      <c r="B185" s="175">
        <v>2014</v>
      </c>
      <c r="C185" s="176" t="s">
        <v>29</v>
      </c>
      <c r="D185" s="177">
        <v>322.35801142746999</v>
      </c>
      <c r="E185" s="216">
        <v>41.137890941279998</v>
      </c>
      <c r="F185" s="216">
        <v>36.776750862690001</v>
      </c>
      <c r="G185" s="216">
        <v>23.79337319295</v>
      </c>
      <c r="H185" s="216">
        <v>0.92840502744999998</v>
      </c>
      <c r="I185" s="216">
        <v>1.5288458276500001</v>
      </c>
      <c r="J185" s="216">
        <v>37.837554051349997</v>
      </c>
      <c r="K185" s="217">
        <f t="shared" si="2"/>
        <v>0.11737742730139462</v>
      </c>
      <c r="L185" s="216">
        <v>61.244812754990001</v>
      </c>
      <c r="M185" s="216">
        <v>17.604831681050001</v>
      </c>
      <c r="N185" s="216">
        <v>11.33623743293</v>
      </c>
      <c r="O185" s="216">
        <v>1.74952173726</v>
      </c>
      <c r="P185" s="238">
        <v>3.45279954022</v>
      </c>
      <c r="Q185" s="238">
        <v>2.30139911799</v>
      </c>
      <c r="R185" s="238">
        <v>6.2319974453100002</v>
      </c>
      <c r="S185" s="238">
        <v>3.0201152155900002</v>
      </c>
      <c r="T185" s="238">
        <v>13.70428071189</v>
      </c>
      <c r="U185" s="238">
        <v>26.296963074579999</v>
      </c>
      <c r="V185" s="238">
        <v>10.89577449958</v>
      </c>
      <c r="W185" s="238">
        <v>3.0127852054300002</v>
      </c>
      <c r="X185" s="238">
        <v>8.03625304931</v>
      </c>
      <c r="Y185" s="238">
        <v>11.467420057969999</v>
      </c>
      <c r="Z185" s="237">
        <v>0</v>
      </c>
    </row>
    <row r="186" spans="1:26">
      <c r="A186" s="175" t="s">
        <v>372</v>
      </c>
      <c r="B186" s="175">
        <v>2015</v>
      </c>
      <c r="C186" s="176" t="s">
        <v>29</v>
      </c>
      <c r="D186" s="177">
        <v>341.01912911416002</v>
      </c>
      <c r="E186" s="216">
        <v>41.392710319880003</v>
      </c>
      <c r="F186" s="216">
        <v>33.830323059999998</v>
      </c>
      <c r="G186" s="216">
        <v>24.822907884340001</v>
      </c>
      <c r="H186" s="216">
        <v>1.0773033324400001</v>
      </c>
      <c r="I186" s="216">
        <v>1.5692602849599999</v>
      </c>
      <c r="J186" s="216">
        <v>35.269020936179999</v>
      </c>
      <c r="K186" s="217">
        <f t="shared" si="2"/>
        <v>0.10342241219076392</v>
      </c>
      <c r="L186" s="216">
        <v>63.869396361150002</v>
      </c>
      <c r="M186" s="216">
        <v>16.6734664174</v>
      </c>
      <c r="N186" s="216">
        <v>13.98891373182</v>
      </c>
      <c r="O186" s="216">
        <v>2.55151403737</v>
      </c>
      <c r="P186" s="238">
        <v>3.7478978881599998</v>
      </c>
      <c r="Q186" s="238">
        <v>1.81701979017</v>
      </c>
      <c r="R186" s="238">
        <v>10.189003084039999</v>
      </c>
      <c r="S186" s="238">
        <v>4.9746982616000004</v>
      </c>
      <c r="T186" s="238">
        <v>17.337867084260001</v>
      </c>
      <c r="U186" s="238">
        <v>28.453416006419999</v>
      </c>
      <c r="V186" s="238">
        <v>11.6676504703</v>
      </c>
      <c r="W186" s="238">
        <v>2.8203973141600001</v>
      </c>
      <c r="X186" s="238">
        <v>12.903275646439999</v>
      </c>
      <c r="Y186" s="238">
        <v>12.063087203069999</v>
      </c>
      <c r="Z186" s="237">
        <v>0</v>
      </c>
    </row>
    <row r="187" spans="1:26">
      <c r="A187" s="178" t="s">
        <v>372</v>
      </c>
      <c r="B187" s="178">
        <v>2016</v>
      </c>
      <c r="C187" s="179" t="s">
        <v>29</v>
      </c>
      <c r="D187" s="180">
        <v>356.56285146749002</v>
      </c>
      <c r="E187" s="235">
        <v>45.608568790230002</v>
      </c>
      <c r="F187" s="235">
        <v>32.955863422619998</v>
      </c>
      <c r="G187" s="235">
        <v>26.584745830660001</v>
      </c>
      <c r="H187" s="235">
        <v>0.30234172123000003</v>
      </c>
      <c r="I187" s="235">
        <v>1.82947292864</v>
      </c>
      <c r="J187" s="235">
        <v>37.478527186820003</v>
      </c>
      <c r="K187" s="236">
        <f t="shared" si="2"/>
        <v>0.10511057737106173</v>
      </c>
      <c r="L187" s="235">
        <v>64.282481404829994</v>
      </c>
      <c r="M187" s="235">
        <v>17.25309240164</v>
      </c>
      <c r="N187" s="235">
        <v>13.901088885369999</v>
      </c>
      <c r="O187" s="235">
        <v>1.87429534022</v>
      </c>
      <c r="P187" s="234">
        <v>1.3124957048899999</v>
      </c>
      <c r="Q187" s="234">
        <v>3.5240658674300001</v>
      </c>
      <c r="R187" s="234">
        <v>4.8274701392499999</v>
      </c>
      <c r="S187" s="234">
        <v>5.6131992947300002</v>
      </c>
      <c r="T187" s="234">
        <v>23.011522112590001</v>
      </c>
      <c r="U187" s="234">
        <v>33.07330368121</v>
      </c>
      <c r="V187" s="234">
        <v>15.74772326059</v>
      </c>
      <c r="W187" s="234">
        <v>3.3447172001199998</v>
      </c>
      <c r="X187" s="234">
        <v>10.87970810036</v>
      </c>
      <c r="Y187" s="234">
        <v>13.15816819406</v>
      </c>
      <c r="Z187" s="233">
        <v>0</v>
      </c>
    </row>
    <row r="188" spans="1:26">
      <c r="A188" s="172" t="s">
        <v>373</v>
      </c>
      <c r="B188" s="172">
        <v>2013</v>
      </c>
      <c r="C188" s="243" t="s">
        <v>29</v>
      </c>
      <c r="D188" s="174">
        <v>310.81116889018</v>
      </c>
      <c r="E188" s="241">
        <v>41.079072152069998</v>
      </c>
      <c r="F188" s="241">
        <v>42.049559321860002</v>
      </c>
      <c r="G188" s="241">
        <v>20.249285844949998</v>
      </c>
      <c r="H188" s="241">
        <v>0.91132664157999999</v>
      </c>
      <c r="I188" s="241">
        <v>2.2113547006899998</v>
      </c>
      <c r="J188" s="241">
        <v>29.820569186690001</v>
      </c>
      <c r="K188" s="242">
        <f t="shared" si="2"/>
        <v>9.5944329456277067E-2</v>
      </c>
      <c r="L188" s="241">
        <v>57.427986697069997</v>
      </c>
      <c r="M188" s="241">
        <v>14.56350544258</v>
      </c>
      <c r="N188" s="241">
        <v>10.243041084490001</v>
      </c>
      <c r="O188" s="241">
        <v>3.6654840879699999</v>
      </c>
      <c r="P188" s="240">
        <v>1.9201723479199999</v>
      </c>
      <c r="Q188" s="240">
        <v>2.1021255857900001</v>
      </c>
      <c r="R188" s="240">
        <v>7.2296907145100002</v>
      </c>
      <c r="S188" s="240">
        <v>1.9461913016600001</v>
      </c>
      <c r="T188" s="240">
        <v>15.534544027140001</v>
      </c>
      <c r="U188" s="240">
        <v>23.491987712690001</v>
      </c>
      <c r="V188" s="240">
        <v>10.415123293280001</v>
      </c>
      <c r="W188" s="240">
        <v>4.4987915096500002</v>
      </c>
      <c r="X188" s="240">
        <v>7.1612737364700001</v>
      </c>
      <c r="Y188" s="240">
        <v>14.29008350112</v>
      </c>
      <c r="Z188" s="239">
        <v>0</v>
      </c>
    </row>
    <row r="189" spans="1:26">
      <c r="A189" s="175" t="s">
        <v>373</v>
      </c>
      <c r="B189" s="175">
        <v>2014</v>
      </c>
      <c r="C189" s="176" t="s">
        <v>29</v>
      </c>
      <c r="D189" s="177">
        <v>336.25738109987998</v>
      </c>
      <c r="E189" s="216">
        <v>45.293047783429998</v>
      </c>
      <c r="F189" s="216">
        <v>35.71575102365</v>
      </c>
      <c r="G189" s="216">
        <v>26.701970795249999</v>
      </c>
      <c r="H189" s="216">
        <v>2.42468392985</v>
      </c>
      <c r="I189" s="216">
        <v>2.0599233844399998</v>
      </c>
      <c r="J189" s="216">
        <v>34.19056047806</v>
      </c>
      <c r="K189" s="217">
        <f t="shared" si="2"/>
        <v>0.10167973225219473</v>
      </c>
      <c r="L189" s="216">
        <v>61.68061117941</v>
      </c>
      <c r="M189" s="216">
        <v>17.187889616980002</v>
      </c>
      <c r="N189" s="216">
        <v>13.045044100449999</v>
      </c>
      <c r="O189" s="216">
        <v>1.6516600611800001</v>
      </c>
      <c r="P189" s="238">
        <v>3.7222118377000002</v>
      </c>
      <c r="Q189" s="238">
        <v>2.3906826034100002</v>
      </c>
      <c r="R189" s="238">
        <v>6.74813277305</v>
      </c>
      <c r="S189" s="238">
        <v>3.6799748607499998</v>
      </c>
      <c r="T189" s="238">
        <v>14.75176094179</v>
      </c>
      <c r="U189" s="238">
        <v>28.216508911759998</v>
      </c>
      <c r="V189" s="238">
        <v>12.04436861289</v>
      </c>
      <c r="W189" s="238">
        <v>3.87259025004</v>
      </c>
      <c r="X189" s="238">
        <v>9.6548355513999997</v>
      </c>
      <c r="Y189" s="238">
        <v>11.225172404389999</v>
      </c>
      <c r="Z189" s="237">
        <v>0</v>
      </c>
    </row>
    <row r="190" spans="1:26">
      <c r="A190" s="175" t="s">
        <v>373</v>
      </c>
      <c r="B190" s="175">
        <v>2015</v>
      </c>
      <c r="C190" s="176" t="s">
        <v>29</v>
      </c>
      <c r="D190" s="177">
        <v>344.31666448647002</v>
      </c>
      <c r="E190" s="216">
        <v>37.35228511116</v>
      </c>
      <c r="F190" s="216">
        <v>34.118780363219997</v>
      </c>
      <c r="G190" s="216">
        <v>22.926260494009998</v>
      </c>
      <c r="H190" s="216">
        <v>1.26826885631</v>
      </c>
      <c r="I190" s="216">
        <v>1.3138149455100001</v>
      </c>
      <c r="J190" s="216">
        <v>36.16066509689</v>
      </c>
      <c r="K190" s="217">
        <f t="shared" si="2"/>
        <v>0.1050215363546859</v>
      </c>
      <c r="L190" s="216">
        <v>65.702225994299994</v>
      </c>
      <c r="M190" s="216">
        <v>19.375375135420001</v>
      </c>
      <c r="N190" s="216">
        <v>10.989594361030001</v>
      </c>
      <c r="O190" s="216">
        <v>2.4998955923400001</v>
      </c>
      <c r="P190" s="238">
        <v>2.9405429402699998</v>
      </c>
      <c r="Q190" s="238">
        <v>2.1558539647899999</v>
      </c>
      <c r="R190" s="238">
        <v>8.4566136078500005</v>
      </c>
      <c r="S190" s="238">
        <v>5.2221452567200002</v>
      </c>
      <c r="T190" s="238">
        <v>22.18349043788</v>
      </c>
      <c r="U190" s="238">
        <v>29.428320976559998</v>
      </c>
      <c r="V190" s="238">
        <v>13.06767435377</v>
      </c>
      <c r="W190" s="238">
        <v>1.7554958148099999</v>
      </c>
      <c r="X190" s="238">
        <v>13.81002692407</v>
      </c>
      <c r="Y190" s="238">
        <v>13.589334259559999</v>
      </c>
      <c r="Z190" s="237">
        <v>0</v>
      </c>
    </row>
    <row r="191" spans="1:26">
      <c r="A191" s="175" t="s">
        <v>373</v>
      </c>
      <c r="B191" s="175">
        <v>2016</v>
      </c>
      <c r="C191" s="176" t="s">
        <v>29</v>
      </c>
      <c r="D191" s="177">
        <v>349.85197698591998</v>
      </c>
      <c r="E191" s="216">
        <v>44.984436272320004</v>
      </c>
      <c r="F191" s="216">
        <v>30.989268804769999</v>
      </c>
      <c r="G191" s="216">
        <v>22.9911471112</v>
      </c>
      <c r="H191" s="216">
        <v>1.0161780839100001</v>
      </c>
      <c r="I191" s="216">
        <v>1.94978510081</v>
      </c>
      <c r="J191" s="216">
        <v>34.890196816939998</v>
      </c>
      <c r="K191" s="217">
        <f t="shared" si="2"/>
        <v>9.9728454066572783E-2</v>
      </c>
      <c r="L191" s="216">
        <v>67.322572055560002</v>
      </c>
      <c r="M191" s="216">
        <v>15.404802055479999</v>
      </c>
      <c r="N191" s="216">
        <v>13.649479497470001</v>
      </c>
      <c r="O191" s="216">
        <v>2.04978041166</v>
      </c>
      <c r="P191" s="238">
        <v>2.17807579143</v>
      </c>
      <c r="Q191" s="238">
        <v>3.1300490863800001</v>
      </c>
      <c r="R191" s="238">
        <v>4.2294847301200003</v>
      </c>
      <c r="S191" s="238">
        <v>7.7701096863899997</v>
      </c>
      <c r="T191" s="238">
        <v>20.616145818620002</v>
      </c>
      <c r="U191" s="238">
        <v>37.600013465810001</v>
      </c>
      <c r="V191" s="238">
        <v>15.747145518550001</v>
      </c>
      <c r="W191" s="238">
        <v>3.7926615323799999</v>
      </c>
      <c r="X191" s="238">
        <v>9.3534881637999998</v>
      </c>
      <c r="Y191" s="238">
        <v>10.187156982319999</v>
      </c>
      <c r="Z191" s="237">
        <v>0</v>
      </c>
    </row>
    <row r="192" spans="1:26">
      <c r="A192" s="175" t="s">
        <v>374</v>
      </c>
      <c r="B192" s="175">
        <v>2013</v>
      </c>
      <c r="C192" s="176" t="s">
        <v>29</v>
      </c>
      <c r="D192" s="177">
        <v>325.81269884519003</v>
      </c>
      <c r="E192" s="216">
        <v>45.660628490480001</v>
      </c>
      <c r="F192" s="216">
        <v>38.676175314300004</v>
      </c>
      <c r="G192" s="216">
        <v>19.896727992599999</v>
      </c>
      <c r="H192" s="216">
        <v>1.27873502222</v>
      </c>
      <c r="I192" s="216">
        <v>2.0270563405700002</v>
      </c>
      <c r="J192" s="216">
        <v>32.531663423749997</v>
      </c>
      <c r="K192" s="217">
        <f t="shared" si="2"/>
        <v>9.9847745465585502E-2</v>
      </c>
      <c r="L192" s="216">
        <v>65.83554376363</v>
      </c>
      <c r="M192" s="216">
        <v>14.446656151559999</v>
      </c>
      <c r="N192" s="216">
        <v>15.54039079406</v>
      </c>
      <c r="O192" s="216">
        <v>2.2868251668799999</v>
      </c>
      <c r="P192" s="238">
        <v>3.7405122739999999</v>
      </c>
      <c r="Q192" s="238">
        <v>1.5780835130999999</v>
      </c>
      <c r="R192" s="238">
        <v>6.9003044729000003</v>
      </c>
      <c r="S192" s="238">
        <v>3.5621463944</v>
      </c>
      <c r="T192" s="238">
        <v>16.096515988450001</v>
      </c>
      <c r="U192" s="238">
        <v>24.551396797710002</v>
      </c>
      <c r="V192" s="238">
        <v>10.525033067640001</v>
      </c>
      <c r="W192" s="238">
        <v>2.7731882031800001</v>
      </c>
      <c r="X192" s="238">
        <v>7.1852767716999999</v>
      </c>
      <c r="Y192" s="238">
        <v>10.719838902059999</v>
      </c>
      <c r="Z192" s="237">
        <v>0</v>
      </c>
    </row>
    <row r="193" spans="1:26">
      <c r="A193" s="175" t="s">
        <v>374</v>
      </c>
      <c r="B193" s="175">
        <v>2014</v>
      </c>
      <c r="C193" s="176" t="s">
        <v>29</v>
      </c>
      <c r="D193" s="177">
        <v>347.75173729265998</v>
      </c>
      <c r="E193" s="216">
        <v>49.376972397350002</v>
      </c>
      <c r="F193" s="216">
        <v>32.753313791339998</v>
      </c>
      <c r="G193" s="216">
        <v>26.295627040159999</v>
      </c>
      <c r="H193" s="216">
        <v>1.1802035200300001</v>
      </c>
      <c r="I193" s="216">
        <v>2.2673704579099998</v>
      </c>
      <c r="J193" s="216">
        <v>29.70462993932</v>
      </c>
      <c r="K193" s="217">
        <f t="shared" si="2"/>
        <v>8.5419069853046509E-2</v>
      </c>
      <c r="L193" s="216">
        <v>60.441478719259997</v>
      </c>
      <c r="M193" s="216">
        <v>20.21765100703</v>
      </c>
      <c r="N193" s="216">
        <v>14.41514532665</v>
      </c>
      <c r="O193" s="216">
        <v>2.1103159919999999</v>
      </c>
      <c r="P193" s="238">
        <v>3.6743682472799999</v>
      </c>
      <c r="Q193" s="238">
        <v>1.5994349186300001</v>
      </c>
      <c r="R193" s="238">
        <v>9.2479216660100008</v>
      </c>
      <c r="S193" s="238">
        <v>7.3611531299199999</v>
      </c>
      <c r="T193" s="238">
        <v>16.797434040359999</v>
      </c>
      <c r="U193" s="238">
        <v>29.041009114320001</v>
      </c>
      <c r="V193" s="238">
        <v>12.64741237762</v>
      </c>
      <c r="W193" s="238">
        <v>4.7693888927900003</v>
      </c>
      <c r="X193" s="238">
        <v>11.437717223849999</v>
      </c>
      <c r="Y193" s="238">
        <v>12.41318949083</v>
      </c>
      <c r="Z193" s="237">
        <v>0</v>
      </c>
    </row>
    <row r="194" spans="1:26">
      <c r="A194" s="175" t="s">
        <v>374</v>
      </c>
      <c r="B194" s="175">
        <v>2015</v>
      </c>
      <c r="C194" s="176" t="s">
        <v>29</v>
      </c>
      <c r="D194" s="177">
        <v>348.40693343542</v>
      </c>
      <c r="E194" s="216">
        <v>46.816775687019998</v>
      </c>
      <c r="F194" s="216">
        <v>33.82555958791</v>
      </c>
      <c r="G194" s="216">
        <v>19.919464093639998</v>
      </c>
      <c r="H194" s="216">
        <v>0.68401854928000005</v>
      </c>
      <c r="I194" s="216">
        <v>2.10657495284</v>
      </c>
      <c r="J194" s="216">
        <v>32.245899664269999</v>
      </c>
      <c r="K194" s="217">
        <f t="shared" si="2"/>
        <v>9.2552405161153414E-2</v>
      </c>
      <c r="L194" s="216">
        <v>66.620918677540004</v>
      </c>
      <c r="M194" s="216">
        <v>16.138745246999999</v>
      </c>
      <c r="N194" s="216">
        <v>13.53199290845</v>
      </c>
      <c r="O194" s="216">
        <v>3.6781594812799998</v>
      </c>
      <c r="P194" s="238">
        <v>2.3053258910599999</v>
      </c>
      <c r="Q194" s="238">
        <v>2.6346079443399999</v>
      </c>
      <c r="R194" s="238">
        <v>8.0406737209700001</v>
      </c>
      <c r="S194" s="238">
        <v>4.0368400580200001</v>
      </c>
      <c r="T194" s="238">
        <v>24.131348417680002</v>
      </c>
      <c r="U194" s="238">
        <v>32.084577239700003</v>
      </c>
      <c r="V194" s="238">
        <v>14.475923310400001</v>
      </c>
      <c r="W194" s="238">
        <v>2.4176132482099999</v>
      </c>
      <c r="X194" s="238">
        <v>12.183463208619999</v>
      </c>
      <c r="Y194" s="238">
        <v>10.52845154719</v>
      </c>
      <c r="Z194" s="237">
        <v>0</v>
      </c>
    </row>
    <row r="195" spans="1:26">
      <c r="A195" s="175" t="s">
        <v>374</v>
      </c>
      <c r="B195" s="175">
        <v>2016</v>
      </c>
      <c r="C195" s="176" t="s">
        <v>29</v>
      </c>
      <c r="D195" s="177">
        <v>341.77458337945001</v>
      </c>
      <c r="E195" s="216">
        <v>49.67153935444</v>
      </c>
      <c r="F195" s="216">
        <v>31.572247032780002</v>
      </c>
      <c r="G195" s="216">
        <v>20.1183139786</v>
      </c>
      <c r="H195" s="216">
        <v>0.39218112218000001</v>
      </c>
      <c r="I195" s="216">
        <v>2.0667700978400001</v>
      </c>
      <c r="J195" s="216">
        <v>25.95700573473</v>
      </c>
      <c r="K195" s="217">
        <f t="shared" si="2"/>
        <v>7.5947735721212578E-2</v>
      </c>
      <c r="L195" s="216">
        <v>66.873042655199995</v>
      </c>
      <c r="M195" s="216">
        <v>14.143822814609999</v>
      </c>
      <c r="N195" s="216">
        <v>15.88312099629</v>
      </c>
      <c r="O195" s="216">
        <v>1.5957942405900001</v>
      </c>
      <c r="P195" s="238">
        <v>1.82049451159</v>
      </c>
      <c r="Q195" s="238">
        <v>1.84675503313</v>
      </c>
      <c r="R195" s="238">
        <v>6.2728147843900004</v>
      </c>
      <c r="S195" s="238">
        <v>6.63662306258</v>
      </c>
      <c r="T195" s="238">
        <v>22.370779014539998</v>
      </c>
      <c r="U195" s="238">
        <v>34.247442403119997</v>
      </c>
      <c r="V195" s="238">
        <v>15.757152268860001</v>
      </c>
      <c r="W195" s="238">
        <v>3.3198993241600001</v>
      </c>
      <c r="X195" s="238">
        <v>10.326227980120001</v>
      </c>
      <c r="Y195" s="238">
        <v>10.902556969700001</v>
      </c>
      <c r="Z195" s="237">
        <v>0</v>
      </c>
    </row>
    <row r="196" spans="1:26">
      <c r="A196" s="175" t="s">
        <v>375</v>
      </c>
      <c r="B196" s="175">
        <v>2013</v>
      </c>
      <c r="C196" s="176" t="s">
        <v>29</v>
      </c>
      <c r="D196" s="177">
        <v>319.97860316325</v>
      </c>
      <c r="E196" s="216">
        <v>42.04779012214</v>
      </c>
      <c r="F196" s="216">
        <v>38.849782199670003</v>
      </c>
      <c r="G196" s="216">
        <v>19.941163633599999</v>
      </c>
      <c r="H196" s="216">
        <v>1.33204046581</v>
      </c>
      <c r="I196" s="216">
        <v>2.0533951131900001</v>
      </c>
      <c r="J196" s="216">
        <v>33.337897185800003</v>
      </c>
      <c r="K196" s="217">
        <f t="shared" si="2"/>
        <v>0.10418789524120564</v>
      </c>
      <c r="L196" s="216">
        <v>63.970400765569998</v>
      </c>
      <c r="M196" s="216">
        <v>16.069927569760001</v>
      </c>
      <c r="N196" s="216">
        <v>12.858471113109999</v>
      </c>
      <c r="O196" s="216">
        <v>2.9168096006100002</v>
      </c>
      <c r="P196" s="238">
        <v>2.8184807323599999</v>
      </c>
      <c r="Q196" s="238">
        <v>0.96520551897999995</v>
      </c>
      <c r="R196" s="238">
        <v>7.0829208600699998</v>
      </c>
      <c r="S196" s="238">
        <v>3.2944462457600001</v>
      </c>
      <c r="T196" s="238">
        <v>16.533210338659998</v>
      </c>
      <c r="U196" s="238">
        <v>25.307672084130001</v>
      </c>
      <c r="V196" s="238">
        <v>9.6772683264099992</v>
      </c>
      <c r="W196" s="238">
        <v>1.8510767235600001</v>
      </c>
      <c r="X196" s="238">
        <v>7.1035385949299998</v>
      </c>
      <c r="Y196" s="238">
        <v>11.967105969129999</v>
      </c>
      <c r="Z196" s="237">
        <v>0</v>
      </c>
    </row>
    <row r="197" spans="1:26">
      <c r="A197" s="175" t="s">
        <v>375</v>
      </c>
      <c r="B197" s="175">
        <v>2014</v>
      </c>
      <c r="C197" s="176" t="s">
        <v>29</v>
      </c>
      <c r="D197" s="177">
        <v>348.99732868490997</v>
      </c>
      <c r="E197" s="216">
        <v>46.940361005550002</v>
      </c>
      <c r="F197" s="216">
        <v>32.492970391589999</v>
      </c>
      <c r="G197" s="216">
        <v>27.88321320951</v>
      </c>
      <c r="H197" s="216">
        <v>0.96781645845999997</v>
      </c>
      <c r="I197" s="216">
        <v>2.5952607238200001</v>
      </c>
      <c r="J197" s="216">
        <v>31.82793801055</v>
      </c>
      <c r="K197" s="217">
        <f t="shared" si="2"/>
        <v>9.1198228165481607E-2</v>
      </c>
      <c r="L197" s="216">
        <v>61.651210419240002</v>
      </c>
      <c r="M197" s="216">
        <v>19.879240719249999</v>
      </c>
      <c r="N197" s="216">
        <v>13.01689243439</v>
      </c>
      <c r="O197" s="216">
        <v>1.9227685423300001</v>
      </c>
      <c r="P197" s="238">
        <v>3.6505980063400001</v>
      </c>
      <c r="Q197" s="238">
        <v>2.1050659343899998</v>
      </c>
      <c r="R197" s="238">
        <v>8.7209736110599998</v>
      </c>
      <c r="S197" s="238">
        <v>6.9526211841299999</v>
      </c>
      <c r="T197" s="238">
        <v>15.63609306297</v>
      </c>
      <c r="U197" s="238">
        <v>30.579249636970001</v>
      </c>
      <c r="V197" s="238">
        <v>12.88832507735</v>
      </c>
      <c r="W197" s="238">
        <v>4.0079005294599996</v>
      </c>
      <c r="X197" s="238">
        <v>11.7328580405</v>
      </c>
      <c r="Y197" s="238">
        <v>13.545971687050001</v>
      </c>
      <c r="Z197" s="237">
        <v>0</v>
      </c>
    </row>
    <row r="198" spans="1:26">
      <c r="A198" s="175" t="s">
        <v>375</v>
      </c>
      <c r="B198" s="175">
        <v>2015</v>
      </c>
      <c r="C198" s="176" t="s">
        <v>29</v>
      </c>
      <c r="D198" s="177">
        <v>349.87360793122002</v>
      </c>
      <c r="E198" s="216">
        <v>44.102146983940003</v>
      </c>
      <c r="F198" s="216">
        <v>33.194191963359998</v>
      </c>
      <c r="G198" s="216">
        <v>23.24234058179</v>
      </c>
      <c r="H198" s="216">
        <v>0.96721073044000005</v>
      </c>
      <c r="I198" s="216">
        <v>2.2738147442100001</v>
      </c>
      <c r="J198" s="216">
        <v>32.441845698560002</v>
      </c>
      <c r="K198" s="217">
        <f t="shared" si="2"/>
        <v>9.2724472389862533E-2</v>
      </c>
      <c r="L198" s="216">
        <v>62.069643327480001</v>
      </c>
      <c r="M198" s="216">
        <v>16.240555411740001</v>
      </c>
      <c r="N198" s="216">
        <v>12.35886881341</v>
      </c>
      <c r="O198" s="216">
        <v>3.27465485896</v>
      </c>
      <c r="P198" s="238">
        <v>3.0237700584299998</v>
      </c>
      <c r="Q198" s="238">
        <v>3.8713107949999999</v>
      </c>
      <c r="R198" s="238">
        <v>8.6898802983000003</v>
      </c>
      <c r="S198" s="238">
        <v>5.0014089145799998</v>
      </c>
      <c r="T198" s="238">
        <v>21.46909921776</v>
      </c>
      <c r="U198" s="238">
        <v>34.947852236240003</v>
      </c>
      <c r="V198" s="238">
        <v>14.506946093270001</v>
      </c>
      <c r="W198" s="238">
        <v>2.63463390185</v>
      </c>
      <c r="X198" s="238">
        <v>14.40670945329</v>
      </c>
      <c r="Y198" s="238">
        <v>11.15672384861</v>
      </c>
      <c r="Z198" s="237">
        <v>0</v>
      </c>
    </row>
    <row r="199" spans="1:26">
      <c r="A199" s="175" t="s">
        <v>375</v>
      </c>
      <c r="B199" s="175">
        <v>2016</v>
      </c>
      <c r="C199" s="176" t="s">
        <v>29</v>
      </c>
      <c r="D199" s="177">
        <v>343.35758893389999</v>
      </c>
      <c r="E199" s="216">
        <v>48.716255468729997</v>
      </c>
      <c r="F199" s="216">
        <v>29.436866080320002</v>
      </c>
      <c r="G199" s="216">
        <v>21.618069278779998</v>
      </c>
      <c r="H199" s="216">
        <v>0.26886285464999998</v>
      </c>
      <c r="I199" s="216">
        <v>1.66958822978</v>
      </c>
      <c r="J199" s="216">
        <v>25.459177130610001</v>
      </c>
      <c r="K199" s="217">
        <f t="shared" si="2"/>
        <v>7.4147704757768343E-2</v>
      </c>
      <c r="L199" s="216">
        <v>66.761305870580003</v>
      </c>
      <c r="M199" s="216">
        <v>15.92781405455</v>
      </c>
      <c r="N199" s="216">
        <v>15.788745619529999</v>
      </c>
      <c r="O199" s="216">
        <v>1.53186112653</v>
      </c>
      <c r="P199" s="238">
        <v>1.53488792964</v>
      </c>
      <c r="Q199" s="238">
        <v>2.9118071706299999</v>
      </c>
      <c r="R199" s="238">
        <v>6.1429747043500003</v>
      </c>
      <c r="S199" s="238">
        <v>6.2259505657499998</v>
      </c>
      <c r="T199" s="238">
        <v>25.017553642300001</v>
      </c>
      <c r="U199" s="238">
        <v>35.360359123249999</v>
      </c>
      <c r="V199" s="238">
        <v>14.49909193951</v>
      </c>
      <c r="W199" s="238">
        <v>3.9752716433000002</v>
      </c>
      <c r="X199" s="238">
        <v>9.9425341086299994</v>
      </c>
      <c r="Y199" s="238">
        <v>10.56861239248</v>
      </c>
      <c r="Z199" s="237">
        <v>0</v>
      </c>
    </row>
    <row r="200" spans="1:26">
      <c r="A200" s="175" t="s">
        <v>376</v>
      </c>
      <c r="B200" s="175">
        <v>2013</v>
      </c>
      <c r="C200" s="176" t="s">
        <v>29</v>
      </c>
      <c r="D200" s="177">
        <v>320.53471843635998</v>
      </c>
      <c r="E200" s="216">
        <v>39.182284685379997</v>
      </c>
      <c r="F200" s="216">
        <v>38.740346934489999</v>
      </c>
      <c r="G200" s="216">
        <v>21.15901038658</v>
      </c>
      <c r="H200" s="216">
        <v>1.00840058496</v>
      </c>
      <c r="I200" s="216">
        <v>1.9621261920399999</v>
      </c>
      <c r="J200" s="216">
        <v>34.844092742180003</v>
      </c>
      <c r="K200" s="217">
        <f t="shared" ref="K200:K263" si="3">J200/D200</f>
        <v>0.10870614238656354</v>
      </c>
      <c r="L200" s="216">
        <v>62.681826303389997</v>
      </c>
      <c r="M200" s="216">
        <v>16.059328752700001</v>
      </c>
      <c r="N200" s="216">
        <v>12.88420940038</v>
      </c>
      <c r="O200" s="216">
        <v>3.1166215956799999</v>
      </c>
      <c r="P200" s="238">
        <v>2.8980683350200001</v>
      </c>
      <c r="Q200" s="238">
        <v>1.26709570479</v>
      </c>
      <c r="R200" s="238">
        <v>7.0862244236900001</v>
      </c>
      <c r="S200" s="238">
        <v>3.5298410761299999</v>
      </c>
      <c r="T200" s="238">
        <v>16.819846015140001</v>
      </c>
      <c r="U200" s="238">
        <v>24.90405512829</v>
      </c>
      <c r="V200" s="238">
        <v>9.5013723960899998</v>
      </c>
      <c r="W200" s="238">
        <v>1.88304927936</v>
      </c>
      <c r="X200" s="238">
        <v>7.7526206993700004</v>
      </c>
      <c r="Y200" s="238">
        <v>13.2542978007</v>
      </c>
      <c r="Z200" s="237">
        <v>0</v>
      </c>
    </row>
    <row r="201" spans="1:26">
      <c r="A201" s="175" t="s">
        <v>376</v>
      </c>
      <c r="B201" s="175">
        <v>2014</v>
      </c>
      <c r="C201" s="176" t="s">
        <v>29</v>
      </c>
      <c r="D201" s="177">
        <v>341.93579706492</v>
      </c>
      <c r="E201" s="216">
        <v>45.434670854529998</v>
      </c>
      <c r="F201" s="216">
        <v>34.162395662709997</v>
      </c>
      <c r="G201" s="216">
        <v>24.71035554142</v>
      </c>
      <c r="H201" s="216">
        <v>1.0041961367300001</v>
      </c>
      <c r="I201" s="216">
        <v>2.7715559209</v>
      </c>
      <c r="J201" s="216">
        <v>32.89880337708</v>
      </c>
      <c r="K201" s="217">
        <f t="shared" si="3"/>
        <v>9.6213393448343246E-2</v>
      </c>
      <c r="L201" s="216">
        <v>58.392802661300003</v>
      </c>
      <c r="M201" s="216">
        <v>18.00864633059</v>
      </c>
      <c r="N201" s="216">
        <v>13.692348077669999</v>
      </c>
      <c r="O201" s="216">
        <v>2.73880346836</v>
      </c>
      <c r="P201" s="238">
        <v>3.9557453932</v>
      </c>
      <c r="Q201" s="238">
        <v>2.2396444670900002</v>
      </c>
      <c r="R201" s="238">
        <v>9.2709811040699996</v>
      </c>
      <c r="S201" s="238">
        <v>5.9283070056999998</v>
      </c>
      <c r="T201" s="238">
        <v>14.89008892376</v>
      </c>
      <c r="U201" s="238">
        <v>29.576095312650001</v>
      </c>
      <c r="V201" s="238">
        <v>14.065579841450001</v>
      </c>
      <c r="W201" s="238">
        <v>3.6472238871</v>
      </c>
      <c r="X201" s="238">
        <v>11.053608840300001</v>
      </c>
      <c r="Y201" s="238">
        <v>13.49394425831</v>
      </c>
      <c r="Z201" s="237">
        <v>0</v>
      </c>
    </row>
    <row r="202" spans="1:26">
      <c r="A202" s="178" t="s">
        <v>376</v>
      </c>
      <c r="B202" s="178">
        <v>2015</v>
      </c>
      <c r="C202" s="179" t="s">
        <v>29</v>
      </c>
      <c r="D202" s="180">
        <v>348.01116530893</v>
      </c>
      <c r="E202" s="235">
        <v>41.994680777879999</v>
      </c>
      <c r="F202" s="235">
        <v>31.9119108764</v>
      </c>
      <c r="G202" s="235">
        <v>23.962450110270002</v>
      </c>
      <c r="H202" s="235">
        <v>1.6273274874799999</v>
      </c>
      <c r="I202" s="235">
        <v>1.89951392252</v>
      </c>
      <c r="J202" s="235">
        <v>32.255763029219999</v>
      </c>
      <c r="K202" s="236">
        <f t="shared" si="3"/>
        <v>9.2686000463768209E-2</v>
      </c>
      <c r="L202" s="235">
        <v>62.488345118600002</v>
      </c>
      <c r="M202" s="235">
        <v>18.87970486771</v>
      </c>
      <c r="N202" s="235">
        <v>11.863296668929999</v>
      </c>
      <c r="O202" s="235">
        <v>2.17455215208</v>
      </c>
      <c r="P202" s="234">
        <v>3.43362039804</v>
      </c>
      <c r="Q202" s="234">
        <v>3.7818463823799999</v>
      </c>
      <c r="R202" s="234">
        <v>9.5811403475700008</v>
      </c>
      <c r="S202" s="234">
        <v>4.58687183346</v>
      </c>
      <c r="T202" s="234">
        <v>18.305128615920001</v>
      </c>
      <c r="U202" s="234">
        <v>36.200814523109997</v>
      </c>
      <c r="V202" s="234">
        <v>15.326126196800001</v>
      </c>
      <c r="W202" s="234">
        <v>2.1666633923099998</v>
      </c>
      <c r="X202" s="234">
        <v>14.79504586571</v>
      </c>
      <c r="Y202" s="234">
        <v>10.77636274254</v>
      </c>
      <c r="Z202" s="233">
        <v>0</v>
      </c>
    </row>
    <row r="203" spans="1:26">
      <c r="A203" s="172" t="s">
        <v>376</v>
      </c>
      <c r="B203" s="172">
        <v>2016</v>
      </c>
      <c r="C203" s="243" t="s">
        <v>29</v>
      </c>
      <c r="D203" s="174">
        <v>348.41167851872001</v>
      </c>
      <c r="E203" s="241">
        <v>46.957852014559997</v>
      </c>
      <c r="F203" s="241">
        <v>28.673826901670001</v>
      </c>
      <c r="G203" s="241">
        <v>22.329828038660001</v>
      </c>
      <c r="H203" s="241">
        <v>0.20812440221</v>
      </c>
      <c r="I203" s="241">
        <v>2.0675016858699999</v>
      </c>
      <c r="J203" s="241">
        <v>30.031511013639999</v>
      </c>
      <c r="K203" s="242">
        <f t="shared" si="3"/>
        <v>8.6195477549201663E-2</v>
      </c>
      <c r="L203" s="241">
        <v>68.97317565713</v>
      </c>
      <c r="M203" s="241">
        <v>16.570001802770001</v>
      </c>
      <c r="N203" s="241">
        <v>13.454549542080001</v>
      </c>
      <c r="O203" s="241">
        <v>1.0593164208500001</v>
      </c>
      <c r="P203" s="240">
        <v>2.2174634113599998</v>
      </c>
      <c r="Q203" s="240">
        <v>3.6703856423199999</v>
      </c>
      <c r="R203" s="240">
        <v>5.3785479047600004</v>
      </c>
      <c r="S203" s="240">
        <v>6.4857831674900002</v>
      </c>
      <c r="T203" s="240">
        <v>25.455696497489999</v>
      </c>
      <c r="U203" s="240">
        <v>35.10697853205</v>
      </c>
      <c r="V203" s="240">
        <v>14.821434979099999</v>
      </c>
      <c r="W203" s="240">
        <v>4.4578900250700002</v>
      </c>
      <c r="X203" s="240">
        <v>9.9744931414100009</v>
      </c>
      <c r="Y203" s="240">
        <v>10.51731773823</v>
      </c>
      <c r="Z203" s="239">
        <v>0</v>
      </c>
    </row>
    <row r="204" spans="1:26">
      <c r="A204" s="175" t="s">
        <v>366</v>
      </c>
      <c r="B204" s="175">
        <v>2013</v>
      </c>
      <c r="C204" s="176" t="s">
        <v>35</v>
      </c>
      <c r="D204" s="177">
        <v>429.31883743180992</v>
      </c>
      <c r="E204" s="216">
        <v>94.9865833079499</v>
      </c>
      <c r="F204" s="216">
        <v>1.40770913045</v>
      </c>
      <c r="G204" s="216">
        <v>40.853352861029997</v>
      </c>
      <c r="H204" s="216">
        <v>0.95223792227000004</v>
      </c>
      <c r="I204" s="216">
        <v>1.7719376817600001</v>
      </c>
      <c r="J204" s="251">
        <v>37.76685083105</v>
      </c>
      <c r="K204" s="250">
        <f t="shared" si="3"/>
        <v>8.7969237634602113E-2</v>
      </c>
      <c r="L204" s="216">
        <v>74.045880529879994</v>
      </c>
      <c r="M204" s="216">
        <v>19.988256648570001</v>
      </c>
      <c r="N204" s="216">
        <v>14.55461017679</v>
      </c>
      <c r="O204" s="216">
        <v>5.65047280867</v>
      </c>
      <c r="P204" s="238">
        <v>3.5574204337999999</v>
      </c>
      <c r="Q204" s="238">
        <v>1.9635971754199999</v>
      </c>
      <c r="R204" s="238">
        <v>5.7941593039199999</v>
      </c>
      <c r="S204" s="238">
        <v>6.0820431387199996</v>
      </c>
      <c r="T204" s="238">
        <v>26.104741894429999</v>
      </c>
      <c r="U204" s="238">
        <v>43.681750880769997</v>
      </c>
      <c r="V204" s="238">
        <v>13.544915981500001</v>
      </c>
      <c r="W204" s="238">
        <v>4.4716038526000004</v>
      </c>
      <c r="X204" s="238">
        <v>10.80167572079</v>
      </c>
      <c r="Y204" s="238">
        <v>21.339037151439999</v>
      </c>
      <c r="Z204" s="237">
        <v>0</v>
      </c>
    </row>
    <row r="205" spans="1:26">
      <c r="A205" s="175" t="s">
        <v>366</v>
      </c>
      <c r="B205" s="175">
        <v>2014</v>
      </c>
      <c r="C205" s="176" t="s">
        <v>35</v>
      </c>
      <c r="D205" s="177">
        <v>468.41388099105001</v>
      </c>
      <c r="E205" s="216">
        <v>96.603029161080002</v>
      </c>
      <c r="F205" s="216">
        <v>1.3426905763500001</v>
      </c>
      <c r="G205" s="216">
        <v>49.559462281489999</v>
      </c>
      <c r="H205" s="216">
        <v>1.4047798972600001</v>
      </c>
      <c r="I205" s="216">
        <v>0.86849906799999999</v>
      </c>
      <c r="J205" s="249">
        <v>40.398615494760001</v>
      </c>
      <c r="K205" s="248">
        <f t="shared" si="3"/>
        <v>8.6245555766379808E-2</v>
      </c>
      <c r="L205" s="216">
        <v>82.062007601369999</v>
      </c>
      <c r="M205" s="216">
        <v>22.821236398629999</v>
      </c>
      <c r="N205" s="216">
        <v>14.73663898105</v>
      </c>
      <c r="O205" s="216">
        <v>5.1534445431</v>
      </c>
      <c r="P205" s="238">
        <v>5.6780658664899999</v>
      </c>
      <c r="Q205" s="238">
        <v>2.6033829878899999</v>
      </c>
      <c r="R205" s="238">
        <v>9.9826170278399999</v>
      </c>
      <c r="S205" s="238">
        <v>7.0642586245599999</v>
      </c>
      <c r="T205" s="238">
        <v>22.626906892040001</v>
      </c>
      <c r="U205" s="238">
        <v>52.414590081980002</v>
      </c>
      <c r="V205" s="238">
        <v>15.902601299340001</v>
      </c>
      <c r="W205" s="238">
        <v>4.3520245087399996</v>
      </c>
      <c r="X205" s="238">
        <v>6.0648762775499998</v>
      </c>
      <c r="Y205" s="238">
        <v>26.774153421529999</v>
      </c>
      <c r="Z205" s="237">
        <v>0</v>
      </c>
    </row>
    <row r="206" spans="1:26">
      <c r="A206" s="175" t="s">
        <v>366</v>
      </c>
      <c r="B206" s="175">
        <v>2015</v>
      </c>
      <c r="C206" s="176" t="s">
        <v>35</v>
      </c>
      <c r="D206" s="177">
        <v>440.4512919864498</v>
      </c>
      <c r="E206" s="216">
        <v>87.840092110399794</v>
      </c>
      <c r="F206" s="216">
        <v>0.66560347518999996</v>
      </c>
      <c r="G206" s="216">
        <v>50.024980811859997</v>
      </c>
      <c r="H206" s="216">
        <v>0.75265302999000006</v>
      </c>
      <c r="I206" s="216">
        <v>1.7850855855400001</v>
      </c>
      <c r="J206" s="247">
        <v>40.37477057353</v>
      </c>
      <c r="K206" s="246">
        <f t="shared" si="3"/>
        <v>9.1666822888493427E-2</v>
      </c>
      <c r="L206" s="216">
        <v>65.521793759890002</v>
      </c>
      <c r="M206" s="216">
        <v>26.920329165550001</v>
      </c>
      <c r="N206" s="216">
        <v>21.054832502570001</v>
      </c>
      <c r="O206" s="216">
        <v>4.3412599286500004</v>
      </c>
      <c r="P206" s="238">
        <v>5.5779685176099996</v>
      </c>
      <c r="Q206" s="238">
        <v>2.5047075008199999</v>
      </c>
      <c r="R206" s="238">
        <v>5.6100769861000002</v>
      </c>
      <c r="S206" s="238">
        <v>6.7321462197699997</v>
      </c>
      <c r="T206" s="238">
        <v>27.15614779461</v>
      </c>
      <c r="U206" s="238">
        <v>44.846643294160003</v>
      </c>
      <c r="V206" s="238">
        <v>20.02254591394</v>
      </c>
      <c r="W206" s="238">
        <v>4.6122998489300002</v>
      </c>
      <c r="X206" s="238">
        <v>9.5082265825299999</v>
      </c>
      <c r="Y206" s="238">
        <v>14.599128384809999</v>
      </c>
      <c r="Z206" s="237">
        <v>0</v>
      </c>
    </row>
    <row r="207" spans="1:26">
      <c r="A207" s="175" t="s">
        <v>366</v>
      </c>
      <c r="B207" s="175">
        <v>2016</v>
      </c>
      <c r="C207" s="176" t="s">
        <v>35</v>
      </c>
      <c r="D207" s="177">
        <v>452.38846100619998</v>
      </c>
      <c r="E207" s="216">
        <v>93.807616892439995</v>
      </c>
      <c r="F207" s="216">
        <v>1.33712637514</v>
      </c>
      <c r="G207" s="216">
        <v>38.773563076750001</v>
      </c>
      <c r="H207" s="216">
        <v>0.1815326766</v>
      </c>
      <c r="I207" s="216">
        <v>1.70664574387</v>
      </c>
      <c r="J207" s="253">
        <v>51.068579508299997</v>
      </c>
      <c r="K207" s="252">
        <f t="shared" si="3"/>
        <v>0.11288656522032754</v>
      </c>
      <c r="L207" s="216">
        <v>65.590891443939995</v>
      </c>
      <c r="M207" s="216">
        <v>23.344161510220001</v>
      </c>
      <c r="N207" s="216">
        <v>20.065548741000001</v>
      </c>
      <c r="O207" s="216">
        <v>3.3131535384899999</v>
      </c>
      <c r="P207" s="238">
        <v>2.85453122895</v>
      </c>
      <c r="Q207" s="238">
        <v>4.0680020653</v>
      </c>
      <c r="R207" s="238">
        <v>7.7885045689799997</v>
      </c>
      <c r="S207" s="238">
        <v>9.2905006685699991</v>
      </c>
      <c r="T207" s="238">
        <v>21.719806643129999</v>
      </c>
      <c r="U207" s="238">
        <v>52.002902723920002</v>
      </c>
      <c r="V207" s="238">
        <v>22.199133290100001</v>
      </c>
      <c r="W207" s="238">
        <v>3.55922823514</v>
      </c>
      <c r="X207" s="238">
        <v>9.2165059138400007</v>
      </c>
      <c r="Y207" s="238">
        <v>20.50052616152</v>
      </c>
      <c r="Z207" s="237">
        <v>0</v>
      </c>
    </row>
    <row r="208" spans="1:26">
      <c r="A208" s="175" t="s">
        <v>367</v>
      </c>
      <c r="B208" s="175">
        <v>2013</v>
      </c>
      <c r="C208" s="176" t="s">
        <v>35</v>
      </c>
      <c r="D208" s="177">
        <v>452.04364472790002</v>
      </c>
      <c r="E208" s="216">
        <v>93.322681858709998</v>
      </c>
      <c r="F208" s="216">
        <v>1.7912459216000001</v>
      </c>
      <c r="G208" s="216">
        <v>45.643331662800001</v>
      </c>
      <c r="H208" s="216">
        <v>0.77711474437000005</v>
      </c>
      <c r="I208" s="216">
        <v>1.48903624869</v>
      </c>
      <c r="J208" s="216">
        <v>40.55020369663</v>
      </c>
      <c r="K208" s="217">
        <f t="shared" si="3"/>
        <v>8.9704178279153793E-2</v>
      </c>
      <c r="L208" s="216">
        <v>82.685100231229995</v>
      </c>
      <c r="M208" s="216">
        <v>18.52134898572</v>
      </c>
      <c r="N208" s="216">
        <v>17.955348297250001</v>
      </c>
      <c r="O208" s="216">
        <v>6.1106434213699998</v>
      </c>
      <c r="P208" s="238">
        <v>4.40138689634</v>
      </c>
      <c r="Q208" s="238">
        <v>3.1237362797100001</v>
      </c>
      <c r="R208" s="238">
        <v>8.6883830958299999</v>
      </c>
      <c r="S208" s="238">
        <v>5.4120361395499996</v>
      </c>
      <c r="T208" s="238">
        <v>23.919788434539999</v>
      </c>
      <c r="U208" s="238">
        <v>41.60182944068</v>
      </c>
      <c r="V208" s="238">
        <v>16.667660898899999</v>
      </c>
      <c r="W208" s="238">
        <v>5.5611178474100003</v>
      </c>
      <c r="X208" s="238">
        <v>13.843643625149999</v>
      </c>
      <c r="Y208" s="238">
        <v>19.97800700142</v>
      </c>
      <c r="Z208" s="237">
        <v>0</v>
      </c>
    </row>
    <row r="209" spans="1:26">
      <c r="A209" s="175" t="s">
        <v>367</v>
      </c>
      <c r="B209" s="175">
        <v>2014</v>
      </c>
      <c r="C209" s="176" t="s">
        <v>35</v>
      </c>
      <c r="D209" s="177">
        <v>459.25058030633988</v>
      </c>
      <c r="E209" s="216">
        <v>94.842940857059901</v>
      </c>
      <c r="F209" s="216">
        <v>0.46074461427000002</v>
      </c>
      <c r="G209" s="216">
        <v>48.329599027390003</v>
      </c>
      <c r="H209" s="216">
        <v>1.52052037204</v>
      </c>
      <c r="I209" s="216">
        <v>1.2802656605</v>
      </c>
      <c r="J209" s="216">
        <v>39.69190859623</v>
      </c>
      <c r="K209" s="217">
        <f t="shared" si="3"/>
        <v>8.6427563291817264E-2</v>
      </c>
      <c r="L209" s="216">
        <v>81.780579883399994</v>
      </c>
      <c r="M209" s="216">
        <v>19.755466531810001</v>
      </c>
      <c r="N209" s="216">
        <v>14.796044150369999</v>
      </c>
      <c r="O209" s="216">
        <v>4.1013308935600001</v>
      </c>
      <c r="P209" s="238">
        <v>6.9701823403400001</v>
      </c>
      <c r="Q209" s="238">
        <v>4.2689832622499999</v>
      </c>
      <c r="R209" s="238">
        <v>7.20910232612</v>
      </c>
      <c r="S209" s="238">
        <v>5.7373125781000001</v>
      </c>
      <c r="T209" s="238">
        <v>24.076500204590001</v>
      </c>
      <c r="U209" s="238">
        <v>50.457940507659998</v>
      </c>
      <c r="V209" s="238">
        <v>21.368691659789999</v>
      </c>
      <c r="W209" s="238">
        <v>4.5750763764700002</v>
      </c>
      <c r="X209" s="238">
        <v>8.7532146661100008</v>
      </c>
      <c r="Y209" s="238">
        <v>19.274175798280002</v>
      </c>
      <c r="Z209" s="237">
        <v>0</v>
      </c>
    </row>
    <row r="210" spans="1:26">
      <c r="A210" s="175" t="s">
        <v>367</v>
      </c>
      <c r="B210" s="175">
        <v>2015</v>
      </c>
      <c r="C210" s="176" t="s">
        <v>35</v>
      </c>
      <c r="D210" s="177">
        <v>442.80366481251991</v>
      </c>
      <c r="E210" s="216">
        <v>89.311816474509897</v>
      </c>
      <c r="F210" s="216">
        <v>0.52078794338000001</v>
      </c>
      <c r="G210" s="216">
        <v>46.660289406750003</v>
      </c>
      <c r="H210" s="216">
        <v>1.1723370047899999</v>
      </c>
      <c r="I210" s="216">
        <v>1.54025788571</v>
      </c>
      <c r="J210" s="216">
        <v>42.704939438929998</v>
      </c>
      <c r="K210" s="217">
        <f t="shared" si="3"/>
        <v>9.644215446367406E-2</v>
      </c>
      <c r="L210" s="216">
        <v>63.441688891230001</v>
      </c>
      <c r="M210" s="216">
        <v>25.49278543374</v>
      </c>
      <c r="N210" s="216">
        <v>21.228082245949999</v>
      </c>
      <c r="O210" s="216">
        <v>6.1586434887200001</v>
      </c>
      <c r="P210" s="238">
        <v>3.5037108054499999</v>
      </c>
      <c r="Q210" s="238">
        <v>2.4899000704400001</v>
      </c>
      <c r="R210" s="238">
        <v>7.4127047329</v>
      </c>
      <c r="S210" s="238">
        <v>6.5156654490400001</v>
      </c>
      <c r="T210" s="238">
        <v>26.80903373816</v>
      </c>
      <c r="U210" s="238">
        <v>49.320431626800001</v>
      </c>
      <c r="V210" s="238">
        <v>19.320992935410001</v>
      </c>
      <c r="W210" s="238">
        <v>2.5679893974499999</v>
      </c>
      <c r="X210" s="238">
        <v>7.9805848001999999</v>
      </c>
      <c r="Y210" s="238">
        <v>18.651023042959999</v>
      </c>
      <c r="Z210" s="237">
        <v>0</v>
      </c>
    </row>
    <row r="211" spans="1:26">
      <c r="A211" s="175" t="s">
        <v>367</v>
      </c>
      <c r="B211" s="175">
        <v>2016</v>
      </c>
      <c r="C211" s="176" t="s">
        <v>35</v>
      </c>
      <c r="D211" s="177">
        <v>444.72269468472001</v>
      </c>
      <c r="E211" s="216">
        <v>91.502713090669999</v>
      </c>
      <c r="F211" s="216">
        <v>2.37638730289</v>
      </c>
      <c r="G211" s="216">
        <v>40.143511144260003</v>
      </c>
      <c r="H211" s="216">
        <v>0.11234066232000001</v>
      </c>
      <c r="I211" s="216">
        <v>1.3295708926200001</v>
      </c>
      <c r="J211" s="216">
        <v>43.65120560167</v>
      </c>
      <c r="K211" s="217">
        <f t="shared" si="3"/>
        <v>9.8153762160970714E-2</v>
      </c>
      <c r="L211" s="216">
        <v>70.578793296460006</v>
      </c>
      <c r="M211" s="216">
        <v>23.125658827390001</v>
      </c>
      <c r="N211" s="216">
        <v>16.583631742880002</v>
      </c>
      <c r="O211" s="216">
        <v>3.4060377914000002</v>
      </c>
      <c r="P211" s="238">
        <v>3.4478932600099998</v>
      </c>
      <c r="Q211" s="238">
        <v>4.7400898304899997</v>
      </c>
      <c r="R211" s="238">
        <v>8.1523274918399995</v>
      </c>
      <c r="S211" s="238">
        <v>9.4612356883099995</v>
      </c>
      <c r="T211" s="238">
        <v>18.149651195810002</v>
      </c>
      <c r="U211" s="238">
        <v>55.948442077689997</v>
      </c>
      <c r="V211" s="238">
        <v>21.001384168209999</v>
      </c>
      <c r="W211" s="238">
        <v>2.8491702616599999</v>
      </c>
      <c r="X211" s="238">
        <v>9.7544058710900003</v>
      </c>
      <c r="Y211" s="238">
        <v>18.408244487049998</v>
      </c>
      <c r="Z211" s="237">
        <v>0</v>
      </c>
    </row>
    <row r="212" spans="1:26">
      <c r="A212" s="175" t="s">
        <v>377</v>
      </c>
      <c r="B212" s="175">
        <v>2014</v>
      </c>
      <c r="C212" s="176" t="s">
        <v>35</v>
      </c>
      <c r="D212" s="177">
        <v>464.32169571947009</v>
      </c>
      <c r="E212" s="216">
        <v>96.589554881450098</v>
      </c>
      <c r="F212" s="216">
        <v>1.8436784423699999</v>
      </c>
      <c r="G212" s="216">
        <v>47.935507009189998</v>
      </c>
      <c r="H212" s="216">
        <v>0.44762460211999999</v>
      </c>
      <c r="I212" s="216">
        <v>1.9608938740799999</v>
      </c>
      <c r="J212" s="216">
        <v>37.954246396549998</v>
      </c>
      <c r="K212" s="217">
        <f t="shared" si="3"/>
        <v>8.1741272799539549E-2</v>
      </c>
      <c r="L212" s="216">
        <v>86.380371581190005</v>
      </c>
      <c r="M212" s="216">
        <v>23.62259820173</v>
      </c>
      <c r="N212" s="216">
        <v>19.25317801512</v>
      </c>
      <c r="O212" s="216">
        <v>9.2398395294300002</v>
      </c>
      <c r="P212" s="238">
        <v>4.2552703546500004</v>
      </c>
      <c r="Q212" s="238">
        <v>4.9762932227699999</v>
      </c>
      <c r="R212" s="238">
        <v>5.2330866611199998</v>
      </c>
      <c r="S212" s="238">
        <v>8.5232108740600001</v>
      </c>
      <c r="T212" s="238">
        <v>21.580715847019999</v>
      </c>
      <c r="U212" s="238">
        <v>39.238575806100002</v>
      </c>
      <c r="V212" s="238">
        <v>17.621433401769998</v>
      </c>
      <c r="W212" s="238">
        <v>5.7947755542400001</v>
      </c>
      <c r="X212" s="238">
        <v>9.6872432167000007</v>
      </c>
      <c r="Y212" s="238">
        <v>22.18359824781</v>
      </c>
      <c r="Z212" s="237">
        <v>0</v>
      </c>
    </row>
    <row r="213" spans="1:26">
      <c r="A213" s="175" t="s">
        <v>377</v>
      </c>
      <c r="B213" s="175">
        <v>2015</v>
      </c>
      <c r="C213" s="176" t="s">
        <v>35</v>
      </c>
      <c r="D213" s="177">
        <v>442.74450043552002</v>
      </c>
      <c r="E213" s="216">
        <v>89.878878091380003</v>
      </c>
      <c r="F213" s="216">
        <v>0.97103770976000003</v>
      </c>
      <c r="G213" s="216">
        <v>49.647482371629998</v>
      </c>
      <c r="H213" s="216">
        <v>2.3067492681599999</v>
      </c>
      <c r="I213" s="216">
        <v>1.53875305586</v>
      </c>
      <c r="J213" s="216">
        <v>33.530574253739999</v>
      </c>
      <c r="K213" s="217">
        <f t="shared" si="3"/>
        <v>7.5733463026094197E-2</v>
      </c>
      <c r="L213" s="216">
        <v>76.187294359500001</v>
      </c>
      <c r="M213" s="216">
        <v>22.42667525293</v>
      </c>
      <c r="N213" s="216">
        <v>21.818225301689999</v>
      </c>
      <c r="O213" s="216">
        <v>6.4181772498100003</v>
      </c>
      <c r="P213" s="238">
        <v>5.2512338923600002</v>
      </c>
      <c r="Q213" s="238">
        <v>3.0682044353400002</v>
      </c>
      <c r="R213" s="238">
        <v>6.3528410948999996</v>
      </c>
      <c r="S213" s="238">
        <v>6.3654849961900002</v>
      </c>
      <c r="T213" s="238">
        <v>28.631346271550001</v>
      </c>
      <c r="U213" s="238">
        <v>41.059955609180001</v>
      </c>
      <c r="V213" s="238">
        <v>18.82668109558</v>
      </c>
      <c r="W213" s="238">
        <v>3.8364461944200001</v>
      </c>
      <c r="X213" s="238">
        <v>6.49439744843</v>
      </c>
      <c r="Y213" s="238">
        <v>18.13406248311</v>
      </c>
      <c r="Z213" s="237">
        <v>0</v>
      </c>
    </row>
    <row r="214" spans="1:26">
      <c r="A214" s="175" t="s">
        <v>377</v>
      </c>
      <c r="B214" s="175">
        <v>2016</v>
      </c>
      <c r="C214" s="176" t="s">
        <v>35</v>
      </c>
      <c r="D214" s="177">
        <v>453.47536818969007</v>
      </c>
      <c r="E214" s="216">
        <v>96.716323541000094</v>
      </c>
      <c r="F214" s="216">
        <v>1.4461282473599999</v>
      </c>
      <c r="G214" s="216">
        <v>39.259906715230002</v>
      </c>
      <c r="H214" s="216">
        <v>1.9776747775100001</v>
      </c>
      <c r="I214" s="216">
        <v>2.3622149537000001</v>
      </c>
      <c r="J214" s="216">
        <v>44.104012230869998</v>
      </c>
      <c r="K214" s="217">
        <f t="shared" si="3"/>
        <v>9.7257790223395688E-2</v>
      </c>
      <c r="L214" s="216">
        <v>72.252829821890003</v>
      </c>
      <c r="M214" s="216">
        <v>23.26618179878</v>
      </c>
      <c r="N214" s="216">
        <v>21.3748704956</v>
      </c>
      <c r="O214" s="216">
        <v>4.7833636868199996</v>
      </c>
      <c r="P214" s="238">
        <v>3.3159747511700002</v>
      </c>
      <c r="Q214" s="238">
        <v>5.7095790949299996</v>
      </c>
      <c r="R214" s="238">
        <v>8.43343994516</v>
      </c>
      <c r="S214" s="238">
        <v>9.7668382749599996</v>
      </c>
      <c r="T214" s="238">
        <v>21.293615232170001</v>
      </c>
      <c r="U214" s="238">
        <v>44.719660221460003</v>
      </c>
      <c r="V214" s="238">
        <v>20.793618117929999</v>
      </c>
      <c r="W214" s="238">
        <v>3.77772303881</v>
      </c>
      <c r="X214" s="238">
        <v>7.6663960275100003</v>
      </c>
      <c r="Y214" s="238">
        <v>20.455017216830001</v>
      </c>
      <c r="Z214" s="237">
        <v>0</v>
      </c>
    </row>
    <row r="215" spans="1:26">
      <c r="A215" s="175" t="s">
        <v>377</v>
      </c>
      <c r="B215" s="175">
        <v>2017</v>
      </c>
      <c r="C215" s="176" t="s">
        <v>35</v>
      </c>
      <c r="D215" s="177">
        <v>450.30085649107002</v>
      </c>
      <c r="E215" s="216">
        <v>95.283268604610001</v>
      </c>
      <c r="F215" s="216">
        <v>0.68308366192000003</v>
      </c>
      <c r="G215" s="216">
        <v>36.059239927349999</v>
      </c>
      <c r="H215" s="216">
        <v>1.62902726831</v>
      </c>
      <c r="I215" s="216">
        <v>2.3462812479699999</v>
      </c>
      <c r="J215" s="216">
        <v>48.924858768180002</v>
      </c>
      <c r="K215" s="217">
        <f t="shared" si="3"/>
        <v>0.10864926873429173</v>
      </c>
      <c r="L215" s="216">
        <v>70.851374272940006</v>
      </c>
      <c r="M215" s="216">
        <v>27.16177977709</v>
      </c>
      <c r="N215" s="216">
        <v>25.096442655219999</v>
      </c>
      <c r="O215" s="216">
        <v>3.9706729333299999</v>
      </c>
      <c r="P215" s="238">
        <v>3.1517439487400001</v>
      </c>
      <c r="Q215" s="238">
        <v>1.1860874562099999</v>
      </c>
      <c r="R215" s="238">
        <v>7.4062005221999998</v>
      </c>
      <c r="S215" s="238">
        <v>8.0791774299599997</v>
      </c>
      <c r="T215" s="238">
        <v>17.689258098330001</v>
      </c>
      <c r="U215" s="238">
        <v>52.229919914649997</v>
      </c>
      <c r="V215" s="238">
        <v>22.319380938809999</v>
      </c>
      <c r="W215" s="238">
        <v>2.53549237522</v>
      </c>
      <c r="X215" s="238">
        <v>10.30626755688</v>
      </c>
      <c r="Y215" s="238">
        <v>13.39129913315</v>
      </c>
      <c r="Z215" s="237">
        <v>0</v>
      </c>
    </row>
    <row r="216" spans="1:26">
      <c r="A216" s="175" t="s">
        <v>368</v>
      </c>
      <c r="B216" s="175">
        <v>2013</v>
      </c>
      <c r="C216" s="176" t="s">
        <v>35</v>
      </c>
      <c r="D216" s="177">
        <v>435.44944107948999</v>
      </c>
      <c r="E216" s="216">
        <v>103.03226780724999</v>
      </c>
      <c r="F216" s="216">
        <v>1.3232901934600001</v>
      </c>
      <c r="G216" s="216">
        <v>41.173308552910001</v>
      </c>
      <c r="H216" s="216">
        <v>1.16396839022</v>
      </c>
      <c r="I216" s="216">
        <v>2.5113495220700002</v>
      </c>
      <c r="J216" s="216">
        <v>38.802903179540003</v>
      </c>
      <c r="K216" s="217">
        <f t="shared" si="3"/>
        <v>8.9110008003102814E-2</v>
      </c>
      <c r="L216" s="216">
        <v>74.519518531759999</v>
      </c>
      <c r="M216" s="216">
        <v>24.259784319560001</v>
      </c>
      <c r="N216" s="216">
        <v>18.073440030450001</v>
      </c>
      <c r="O216" s="216">
        <v>5.5342060589599997</v>
      </c>
      <c r="P216" s="238">
        <v>3.1415929580399999</v>
      </c>
      <c r="Q216" s="238">
        <v>1.34174182039</v>
      </c>
      <c r="R216" s="238">
        <v>6.1638235021099996</v>
      </c>
      <c r="S216" s="238">
        <v>6.7193840726199996</v>
      </c>
      <c r="T216" s="238">
        <v>24.721227463080002</v>
      </c>
      <c r="U216" s="238">
        <v>35.563804047470001</v>
      </c>
      <c r="V216" s="238">
        <v>14.67528176766</v>
      </c>
      <c r="W216" s="238">
        <v>3.74327296946</v>
      </c>
      <c r="X216" s="238">
        <v>8.4192161304699997</v>
      </c>
      <c r="Y216" s="238">
        <v>20.566059762009999</v>
      </c>
      <c r="Z216" s="237">
        <v>0</v>
      </c>
    </row>
    <row r="217" spans="1:26">
      <c r="A217" s="178" t="s">
        <v>368</v>
      </c>
      <c r="B217" s="178">
        <v>2014</v>
      </c>
      <c r="C217" s="179" t="s">
        <v>35</v>
      </c>
      <c r="D217" s="180">
        <v>454.50312796730998</v>
      </c>
      <c r="E217" s="235">
        <v>94.550361976770006</v>
      </c>
      <c r="F217" s="235">
        <v>1.6494887869399999</v>
      </c>
      <c r="G217" s="235">
        <v>47.179089112390002</v>
      </c>
      <c r="H217" s="235">
        <v>0.83797397014999997</v>
      </c>
      <c r="I217" s="235">
        <v>2.14158907876</v>
      </c>
      <c r="J217" s="235">
        <v>38.118576340819999</v>
      </c>
      <c r="K217" s="236">
        <f t="shared" si="3"/>
        <v>8.3868677672910688E-2</v>
      </c>
      <c r="L217" s="235">
        <v>83.171436255809994</v>
      </c>
      <c r="M217" s="235">
        <v>21.370507034239999</v>
      </c>
      <c r="N217" s="235">
        <v>20.38025799935</v>
      </c>
      <c r="O217" s="235">
        <v>7.6684213843000002</v>
      </c>
      <c r="P217" s="234">
        <v>4.0067694462999999</v>
      </c>
      <c r="Q217" s="234">
        <v>2.9935524136599998</v>
      </c>
      <c r="R217" s="234">
        <v>6.2558687382500002</v>
      </c>
      <c r="S217" s="234">
        <v>6.3407658535299998</v>
      </c>
      <c r="T217" s="234">
        <v>24.603844549120002</v>
      </c>
      <c r="U217" s="234">
        <v>38.291120905310002</v>
      </c>
      <c r="V217" s="234">
        <v>17.341177981889999</v>
      </c>
      <c r="W217" s="234">
        <v>6.2981131390099998</v>
      </c>
      <c r="X217" s="234">
        <v>10.401781059639999</v>
      </c>
      <c r="Y217" s="234">
        <v>20.902431941069999</v>
      </c>
      <c r="Z217" s="233">
        <v>0</v>
      </c>
    </row>
    <row r="218" spans="1:26">
      <c r="A218" s="172" t="s">
        <v>368</v>
      </c>
      <c r="B218" s="172">
        <v>2015</v>
      </c>
      <c r="C218" s="243" t="s">
        <v>35</v>
      </c>
      <c r="D218" s="174">
        <v>440.38005343689002</v>
      </c>
      <c r="E218" s="241">
        <v>88.571167411540003</v>
      </c>
      <c r="F218" s="241">
        <v>1.0144106900000001</v>
      </c>
      <c r="G218" s="241">
        <v>49.773722288499997</v>
      </c>
      <c r="H218" s="241">
        <v>2.63085314874</v>
      </c>
      <c r="I218" s="241">
        <v>1.2614720528200001</v>
      </c>
      <c r="J218" s="241">
        <v>34.983472704370001</v>
      </c>
      <c r="K218" s="242">
        <f t="shared" si="3"/>
        <v>7.943927621459225E-2</v>
      </c>
      <c r="L218" s="241">
        <v>77.761536287970003</v>
      </c>
      <c r="M218" s="241">
        <v>22.232395467429999</v>
      </c>
      <c r="N218" s="241">
        <v>20.769507767149999</v>
      </c>
      <c r="O218" s="241">
        <v>6.3270872929199999</v>
      </c>
      <c r="P218" s="240">
        <v>5.2626170379000001</v>
      </c>
      <c r="Q218" s="240">
        <v>2.83504032435</v>
      </c>
      <c r="R218" s="240">
        <v>6.3891743083100003</v>
      </c>
      <c r="S218" s="240">
        <v>4.7642465896599999</v>
      </c>
      <c r="T218" s="240">
        <v>28.28637313742</v>
      </c>
      <c r="U218" s="240">
        <v>40.451422767060002</v>
      </c>
      <c r="V218" s="240">
        <v>18.322764534739999</v>
      </c>
      <c r="W218" s="240">
        <v>4.7271523689899997</v>
      </c>
      <c r="X218" s="240">
        <v>6.90904737338</v>
      </c>
      <c r="Y218" s="240">
        <v>17.106589883640002</v>
      </c>
      <c r="Z218" s="239">
        <v>0</v>
      </c>
    </row>
    <row r="219" spans="1:26">
      <c r="A219" s="175" t="s">
        <v>368</v>
      </c>
      <c r="B219" s="175">
        <v>2016</v>
      </c>
      <c r="C219" s="176" t="s">
        <v>35</v>
      </c>
      <c r="D219" s="177">
        <v>452.91746397718998</v>
      </c>
      <c r="E219" s="216">
        <v>97.497301016069997</v>
      </c>
      <c r="F219" s="216">
        <v>2.0532542116800001</v>
      </c>
      <c r="G219" s="216">
        <v>40.686050463199997</v>
      </c>
      <c r="H219" s="216">
        <v>2.1729498561799998</v>
      </c>
      <c r="I219" s="216">
        <v>2.0375816389899999</v>
      </c>
      <c r="J219" s="216">
        <v>44.933948283559999</v>
      </c>
      <c r="K219" s="217">
        <f t="shared" si="3"/>
        <v>9.9210014754085488E-2</v>
      </c>
      <c r="L219" s="216">
        <v>65.961138450470003</v>
      </c>
      <c r="M219" s="216">
        <v>23.052977996749998</v>
      </c>
      <c r="N219" s="216">
        <v>22.71842818068</v>
      </c>
      <c r="O219" s="216">
        <v>4.6362884360700001</v>
      </c>
      <c r="P219" s="238">
        <v>3.4011832667799999</v>
      </c>
      <c r="Q219" s="238">
        <v>5.1452436284600003</v>
      </c>
      <c r="R219" s="238">
        <v>8.9146164511099997</v>
      </c>
      <c r="S219" s="238">
        <v>9.7084180567199994</v>
      </c>
      <c r="T219" s="238">
        <v>20.158486839889999</v>
      </c>
      <c r="U219" s="238">
        <v>46.923412870409997</v>
      </c>
      <c r="V219" s="238">
        <v>21.639006617029999</v>
      </c>
      <c r="W219" s="238">
        <v>4.0791505965299999</v>
      </c>
      <c r="X219" s="238">
        <v>8.1973079284800008</v>
      </c>
      <c r="Y219" s="238">
        <v>19.000719188129999</v>
      </c>
      <c r="Z219" s="237">
        <v>0</v>
      </c>
    </row>
    <row r="220" spans="1:26">
      <c r="A220" s="175" t="s">
        <v>368</v>
      </c>
      <c r="B220" s="175">
        <v>2017</v>
      </c>
      <c r="C220" s="176" t="s">
        <v>35</v>
      </c>
      <c r="D220" s="177">
        <v>453.45405691915988</v>
      </c>
      <c r="E220" s="216">
        <v>97.025372708969897</v>
      </c>
      <c r="F220" s="216">
        <v>0.87921434108999996</v>
      </c>
      <c r="G220" s="216">
        <v>38.445684054159997</v>
      </c>
      <c r="H220" s="216">
        <v>1.4235761152899999</v>
      </c>
      <c r="I220" s="216">
        <v>3.0600642919999999</v>
      </c>
      <c r="J220" s="216">
        <v>48.849565969430003</v>
      </c>
      <c r="K220" s="217">
        <f t="shared" si="3"/>
        <v>0.10772770741389293</v>
      </c>
      <c r="L220" s="216">
        <v>76.097597712430002</v>
      </c>
      <c r="M220" s="216">
        <v>24.86213837268</v>
      </c>
      <c r="N220" s="216">
        <v>25.688655569969999</v>
      </c>
      <c r="O220" s="216">
        <v>3.6779760601399998</v>
      </c>
      <c r="P220" s="238">
        <v>3.5837997648800002</v>
      </c>
      <c r="Q220" s="238">
        <v>0.58883856474999996</v>
      </c>
      <c r="R220" s="238">
        <v>8.13346304449</v>
      </c>
      <c r="S220" s="238">
        <v>8.3455431243299998</v>
      </c>
      <c r="T220" s="238">
        <v>18.02757457901</v>
      </c>
      <c r="U220" s="238">
        <v>47.043940542190001</v>
      </c>
      <c r="V220" s="238">
        <v>23.18315431648</v>
      </c>
      <c r="W220" s="238">
        <v>2.65141540737</v>
      </c>
      <c r="X220" s="238">
        <v>9.8118057066399995</v>
      </c>
      <c r="Y220" s="238">
        <v>12.074676672860001</v>
      </c>
      <c r="Z220" s="237">
        <v>0</v>
      </c>
    </row>
    <row r="221" spans="1:26">
      <c r="A221" s="175" t="s">
        <v>369</v>
      </c>
      <c r="B221" s="175">
        <v>2013</v>
      </c>
      <c r="C221" s="176" t="s">
        <v>35</v>
      </c>
      <c r="D221" s="177">
        <v>430.09994091883999</v>
      </c>
      <c r="E221" s="216">
        <v>101.13007701418</v>
      </c>
      <c r="F221" s="216">
        <v>1.6636162589600001</v>
      </c>
      <c r="G221" s="216">
        <v>42.406596842420001</v>
      </c>
      <c r="H221" s="216">
        <v>0.55644652726999999</v>
      </c>
      <c r="I221" s="216">
        <v>1.44018276444</v>
      </c>
      <c r="J221" s="216">
        <v>38.854609040600003</v>
      </c>
      <c r="K221" s="217">
        <f t="shared" si="3"/>
        <v>9.0338559353422193E-2</v>
      </c>
      <c r="L221" s="216">
        <v>76.41881842574</v>
      </c>
      <c r="M221" s="216">
        <v>20.851772825160001</v>
      </c>
      <c r="N221" s="216">
        <v>14.34619597745</v>
      </c>
      <c r="O221" s="216">
        <v>4.78201736866</v>
      </c>
      <c r="P221" s="238">
        <v>3.1051863828699999</v>
      </c>
      <c r="Q221" s="238">
        <v>1.57362407139</v>
      </c>
      <c r="R221" s="238">
        <v>5.2313583629</v>
      </c>
      <c r="S221" s="238">
        <v>6.0401462971399997</v>
      </c>
      <c r="T221" s="238">
        <v>26.953282139820001</v>
      </c>
      <c r="U221" s="238">
        <v>37.341843539140001</v>
      </c>
      <c r="V221" s="238">
        <v>14.71498740034</v>
      </c>
      <c r="W221" s="238">
        <v>3.6202266675899999</v>
      </c>
      <c r="X221" s="238">
        <v>10.23569935624</v>
      </c>
      <c r="Y221" s="238">
        <v>18.833253656530001</v>
      </c>
      <c r="Z221" s="237">
        <v>0</v>
      </c>
    </row>
    <row r="222" spans="1:26">
      <c r="A222" s="175" t="s">
        <v>369</v>
      </c>
      <c r="B222" s="175">
        <v>2014</v>
      </c>
      <c r="C222" s="176" t="s">
        <v>35</v>
      </c>
      <c r="D222" s="177">
        <v>461.80249586261999</v>
      </c>
      <c r="E222" s="216">
        <v>100.10769616011</v>
      </c>
      <c r="F222" s="216">
        <v>1.5515044572300001</v>
      </c>
      <c r="G222" s="216">
        <v>45.383481951790003</v>
      </c>
      <c r="H222" s="216">
        <v>0.84723771552000005</v>
      </c>
      <c r="I222" s="216">
        <v>2.1597012265800002</v>
      </c>
      <c r="J222" s="216">
        <v>39.721949557750001</v>
      </c>
      <c r="K222" s="217">
        <f t="shared" si="3"/>
        <v>8.601501705518444E-2</v>
      </c>
      <c r="L222" s="216">
        <v>82.696714202720003</v>
      </c>
      <c r="M222" s="216">
        <v>20.041483202030001</v>
      </c>
      <c r="N222" s="216">
        <v>18.648159496640002</v>
      </c>
      <c r="O222" s="216">
        <v>4.8350353484499999</v>
      </c>
      <c r="P222" s="238">
        <v>4.4349771035799996</v>
      </c>
      <c r="Q222" s="238">
        <v>4.1026814153200002</v>
      </c>
      <c r="R222" s="238">
        <v>8.9708642146000006</v>
      </c>
      <c r="S222" s="238">
        <v>7.5052020332499998</v>
      </c>
      <c r="T222" s="238">
        <v>22.405778593480001</v>
      </c>
      <c r="U222" s="238">
        <v>43.37166500008</v>
      </c>
      <c r="V222" s="238">
        <v>17.446288256799999</v>
      </c>
      <c r="W222" s="238">
        <v>4.7475035628300004</v>
      </c>
      <c r="X222" s="238">
        <v>9.5497512638900002</v>
      </c>
      <c r="Y222" s="238">
        <v>23.274821099970001</v>
      </c>
      <c r="Z222" s="237">
        <v>0</v>
      </c>
    </row>
    <row r="223" spans="1:26">
      <c r="A223" s="175" t="s">
        <v>369</v>
      </c>
      <c r="B223" s="175">
        <v>2015</v>
      </c>
      <c r="C223" s="176" t="s">
        <v>35</v>
      </c>
      <c r="D223" s="177">
        <v>441.2965631335901</v>
      </c>
      <c r="E223" s="216">
        <v>87.163275766800098</v>
      </c>
      <c r="F223" s="216">
        <v>0.91024196235999999</v>
      </c>
      <c r="G223" s="216">
        <v>48.472901492600002</v>
      </c>
      <c r="H223" s="216">
        <v>2.4824229291600002</v>
      </c>
      <c r="I223" s="216">
        <v>1.3726796108099999</v>
      </c>
      <c r="J223" s="216">
        <v>37.557773206919997</v>
      </c>
      <c r="K223" s="217">
        <f t="shared" si="3"/>
        <v>8.5107785431699445E-2</v>
      </c>
      <c r="L223" s="216">
        <v>71.867213880839998</v>
      </c>
      <c r="M223" s="216">
        <v>24.673922227310001</v>
      </c>
      <c r="N223" s="216">
        <v>19.547285295569999</v>
      </c>
      <c r="O223" s="216">
        <v>5.9218140844300002</v>
      </c>
      <c r="P223" s="238">
        <v>6.0006453889099998</v>
      </c>
      <c r="Q223" s="238">
        <v>2.5458307163799998</v>
      </c>
      <c r="R223" s="238">
        <v>6.1928255287600003</v>
      </c>
      <c r="S223" s="238">
        <v>6.06930210259</v>
      </c>
      <c r="T223" s="238">
        <v>27.419529495180001</v>
      </c>
      <c r="U223" s="238">
        <v>42.101109674299998</v>
      </c>
      <c r="V223" s="238">
        <v>20.797024993080001</v>
      </c>
      <c r="W223" s="238">
        <v>5.2645483316800004</v>
      </c>
      <c r="X223" s="238">
        <v>8.0091220362400009</v>
      </c>
      <c r="Y223" s="238">
        <v>16.927094409670001</v>
      </c>
      <c r="Z223" s="237">
        <v>0</v>
      </c>
    </row>
    <row r="224" spans="1:26">
      <c r="A224" s="175" t="s">
        <v>369</v>
      </c>
      <c r="B224" s="175">
        <v>2016</v>
      </c>
      <c r="C224" s="176" t="s">
        <v>35</v>
      </c>
      <c r="D224" s="177">
        <v>456.3243646816</v>
      </c>
      <c r="E224" s="216">
        <v>101.33277704371</v>
      </c>
      <c r="F224" s="216">
        <v>2.2604311426599999</v>
      </c>
      <c r="G224" s="216">
        <v>42.704098689859997</v>
      </c>
      <c r="H224" s="216">
        <v>1.3573438183099999</v>
      </c>
      <c r="I224" s="216">
        <v>1.7753250730300001</v>
      </c>
      <c r="J224" s="216">
        <v>46.302064608869998</v>
      </c>
      <c r="K224" s="217">
        <f t="shared" si="3"/>
        <v>0.1014674389371631</v>
      </c>
      <c r="L224" s="216">
        <v>61.973963182319999</v>
      </c>
      <c r="M224" s="216">
        <v>21.71511006966</v>
      </c>
      <c r="N224" s="216">
        <v>21.102126987990001</v>
      </c>
      <c r="O224" s="216">
        <v>5.1952186446099997</v>
      </c>
      <c r="P224" s="238">
        <v>3.4479281468099998</v>
      </c>
      <c r="Q224" s="238">
        <v>3.7332450645200002</v>
      </c>
      <c r="R224" s="238">
        <v>8.8741591184599997</v>
      </c>
      <c r="S224" s="238">
        <v>9.59203625546</v>
      </c>
      <c r="T224" s="238">
        <v>20.838211447159999</v>
      </c>
      <c r="U224" s="238">
        <v>48.624316314310001</v>
      </c>
      <c r="V224" s="238">
        <v>21.722921758999998</v>
      </c>
      <c r="W224" s="238">
        <v>4.8887656281899998</v>
      </c>
      <c r="X224" s="238">
        <v>8.1433702540899997</v>
      </c>
      <c r="Y224" s="238">
        <v>20.740951432580001</v>
      </c>
      <c r="Z224" s="237">
        <v>0</v>
      </c>
    </row>
    <row r="225" spans="1:26">
      <c r="A225" s="175" t="s">
        <v>370</v>
      </c>
      <c r="B225" s="175">
        <v>2013</v>
      </c>
      <c r="C225" s="176" t="s">
        <v>35</v>
      </c>
      <c r="D225" s="177">
        <v>442.54596181458999</v>
      </c>
      <c r="E225" s="216">
        <v>92.166794347359996</v>
      </c>
      <c r="F225" s="216">
        <v>2.2764376632799999</v>
      </c>
      <c r="G225" s="216">
        <v>46.515170370610001</v>
      </c>
      <c r="H225" s="216">
        <v>0.81874661451999997</v>
      </c>
      <c r="I225" s="216">
        <v>1.66459202898</v>
      </c>
      <c r="J225" s="216">
        <v>39.71210762658</v>
      </c>
      <c r="K225" s="217">
        <f t="shared" si="3"/>
        <v>8.9735555294068806E-2</v>
      </c>
      <c r="L225" s="216">
        <v>77.671577231979995</v>
      </c>
      <c r="M225" s="216">
        <v>18.292762891319999</v>
      </c>
      <c r="N225" s="216">
        <v>17.068751207550001</v>
      </c>
      <c r="O225" s="216">
        <v>6.4809850437299996</v>
      </c>
      <c r="P225" s="238">
        <v>4.6392994557299998</v>
      </c>
      <c r="Q225" s="238">
        <v>2.3542388910000001</v>
      </c>
      <c r="R225" s="238">
        <v>8.2755576871300001</v>
      </c>
      <c r="S225" s="238">
        <v>4.5102496117899999</v>
      </c>
      <c r="T225" s="238">
        <v>24.878870932289999</v>
      </c>
      <c r="U225" s="238">
        <v>38.345757605439999</v>
      </c>
      <c r="V225" s="238">
        <v>16.501493445969999</v>
      </c>
      <c r="W225" s="238">
        <v>6.6380329040600001</v>
      </c>
      <c r="X225" s="238">
        <v>12.10099281392</v>
      </c>
      <c r="Y225" s="238">
        <v>21.63354344135</v>
      </c>
      <c r="Z225" s="237">
        <v>0</v>
      </c>
    </row>
    <row r="226" spans="1:26">
      <c r="A226" s="175" t="s">
        <v>370</v>
      </c>
      <c r="B226" s="175">
        <v>2014</v>
      </c>
      <c r="C226" s="176" t="s">
        <v>35</v>
      </c>
      <c r="D226" s="177">
        <v>451.88854738179998</v>
      </c>
      <c r="E226" s="216">
        <v>92.351995681679995</v>
      </c>
      <c r="F226" s="216">
        <v>1.25115247776</v>
      </c>
      <c r="G226" s="216">
        <v>46.277274282779999</v>
      </c>
      <c r="H226" s="216">
        <v>1.48943243589</v>
      </c>
      <c r="I226" s="216">
        <v>1.97538628302</v>
      </c>
      <c r="J226" s="216">
        <v>39.925025732770003</v>
      </c>
      <c r="K226" s="217">
        <f t="shared" si="3"/>
        <v>8.835148835723293E-2</v>
      </c>
      <c r="L226" s="216">
        <v>79.780026345760007</v>
      </c>
      <c r="M226" s="216">
        <v>19.11928085525</v>
      </c>
      <c r="N226" s="216">
        <v>13.9350937754</v>
      </c>
      <c r="O226" s="216">
        <v>4.0675518024599997</v>
      </c>
      <c r="P226" s="238">
        <v>5.9231213611299998</v>
      </c>
      <c r="Q226" s="238">
        <v>2.9981048158800001</v>
      </c>
      <c r="R226" s="238">
        <v>7.6428609568999999</v>
      </c>
      <c r="S226" s="238">
        <v>4.3814608212400001</v>
      </c>
      <c r="T226" s="238">
        <v>25.000761435480001</v>
      </c>
      <c r="U226" s="238">
        <v>50.753221854419998</v>
      </c>
      <c r="V226" s="238">
        <v>21.689903332349999</v>
      </c>
      <c r="W226" s="238">
        <v>6.2098412457699999</v>
      </c>
      <c r="X226" s="238">
        <v>9.4862554981000002</v>
      </c>
      <c r="Y226" s="238">
        <v>17.63079638776</v>
      </c>
      <c r="Z226" s="237">
        <v>0</v>
      </c>
    </row>
    <row r="227" spans="1:26">
      <c r="A227" s="175" t="s">
        <v>370</v>
      </c>
      <c r="B227" s="175">
        <v>2015</v>
      </c>
      <c r="C227" s="176" t="s">
        <v>35</v>
      </c>
      <c r="D227" s="177">
        <v>441.31888157256009</v>
      </c>
      <c r="E227" s="216">
        <v>86.763778820400105</v>
      </c>
      <c r="F227" s="216">
        <v>0.45059630685000002</v>
      </c>
      <c r="G227" s="216">
        <v>45.244979769350003</v>
      </c>
      <c r="H227" s="216">
        <v>0.95709843779000003</v>
      </c>
      <c r="I227" s="216">
        <v>1.71696325737</v>
      </c>
      <c r="J227" s="216">
        <v>43.852402026130001</v>
      </c>
      <c r="K227" s="217">
        <f t="shared" si="3"/>
        <v>9.9366702530084117E-2</v>
      </c>
      <c r="L227" s="216">
        <v>64.166714943380001</v>
      </c>
      <c r="M227" s="216">
        <v>24.173944756089998</v>
      </c>
      <c r="N227" s="216">
        <v>20.173879460670001</v>
      </c>
      <c r="O227" s="216">
        <v>7.0754737490400004</v>
      </c>
      <c r="P227" s="238">
        <v>4.4490799921399997</v>
      </c>
      <c r="Q227" s="238">
        <v>3.0153137102700001</v>
      </c>
      <c r="R227" s="238">
        <v>7.1556407580999997</v>
      </c>
      <c r="S227" s="238">
        <v>5.7356998349400001</v>
      </c>
      <c r="T227" s="238">
        <v>28.295567470640002</v>
      </c>
      <c r="U227" s="238">
        <v>45.842456745459998</v>
      </c>
      <c r="V227" s="238">
        <v>20.283949243790001</v>
      </c>
      <c r="W227" s="238">
        <v>3.21482199689</v>
      </c>
      <c r="X227" s="238">
        <v>9.1247206084499997</v>
      </c>
      <c r="Y227" s="238">
        <v>19.625799684810001</v>
      </c>
      <c r="Z227" s="237">
        <v>0</v>
      </c>
    </row>
    <row r="228" spans="1:26">
      <c r="A228" s="175" t="s">
        <v>370</v>
      </c>
      <c r="B228" s="175">
        <v>2016</v>
      </c>
      <c r="C228" s="176" t="s">
        <v>35</v>
      </c>
      <c r="D228" s="177">
        <v>450.41514729387001</v>
      </c>
      <c r="E228" s="216">
        <v>88.991739614790006</v>
      </c>
      <c r="F228" s="216">
        <v>2.2508725301900001</v>
      </c>
      <c r="G228" s="216">
        <v>39.878462239699999</v>
      </c>
      <c r="H228" s="216">
        <v>0.85481656222000002</v>
      </c>
      <c r="I228" s="216">
        <v>1.9596161399700001</v>
      </c>
      <c r="J228" s="216">
        <v>47.691253615790004</v>
      </c>
      <c r="K228" s="217">
        <f t="shared" si="3"/>
        <v>0.10588288138692237</v>
      </c>
      <c r="L228" s="216">
        <v>68.119332029589998</v>
      </c>
      <c r="M228" s="216">
        <v>20.529904471089999</v>
      </c>
      <c r="N228" s="216">
        <v>18.06604837619</v>
      </c>
      <c r="O228" s="216">
        <v>4.0975612861100004</v>
      </c>
      <c r="P228" s="238">
        <v>3.56080053127</v>
      </c>
      <c r="Q228" s="238">
        <v>4.9019830027499998</v>
      </c>
      <c r="R228" s="238">
        <v>12.52161712068</v>
      </c>
      <c r="S228" s="238">
        <v>9.0952271374499993</v>
      </c>
      <c r="T228" s="238">
        <v>19.085620451770001</v>
      </c>
      <c r="U228" s="238">
        <v>54.809938628760001</v>
      </c>
      <c r="V228" s="238">
        <v>21.973464043570001</v>
      </c>
      <c r="W228" s="238">
        <v>3.8212728773400002</v>
      </c>
      <c r="X228" s="238">
        <v>9.8501819572699993</v>
      </c>
      <c r="Y228" s="238">
        <v>18.355434677369999</v>
      </c>
      <c r="Z228" s="237">
        <v>0</v>
      </c>
    </row>
    <row r="229" spans="1:26">
      <c r="A229" s="175" t="s">
        <v>371</v>
      </c>
      <c r="B229" s="175">
        <v>2013</v>
      </c>
      <c r="C229" s="176" t="s">
        <v>35</v>
      </c>
      <c r="D229" s="177">
        <v>441.72600546374002</v>
      </c>
      <c r="E229" s="216">
        <v>91.175866990230006</v>
      </c>
      <c r="F229" s="216">
        <v>2.3505514038899999</v>
      </c>
      <c r="G229" s="216">
        <v>47.367577194840003</v>
      </c>
      <c r="H229" s="216">
        <v>0.87970500632000004</v>
      </c>
      <c r="I229" s="216">
        <v>1.99385166827</v>
      </c>
      <c r="J229" s="216">
        <v>34.52210135987</v>
      </c>
      <c r="K229" s="217">
        <f t="shared" si="3"/>
        <v>7.8152748384436727E-2</v>
      </c>
      <c r="L229" s="216">
        <v>81.946803583770006</v>
      </c>
      <c r="M229" s="216">
        <v>20.128773745899998</v>
      </c>
      <c r="N229" s="216">
        <v>14.987636520100001</v>
      </c>
      <c r="O229" s="216">
        <v>8.0956414096099998</v>
      </c>
      <c r="P229" s="238">
        <v>4.8219964335999999</v>
      </c>
      <c r="Q229" s="238">
        <v>2.08754077096</v>
      </c>
      <c r="R229" s="238">
        <v>6.3583612819899997</v>
      </c>
      <c r="S229" s="238">
        <v>5.4922171225399996</v>
      </c>
      <c r="T229" s="238">
        <v>25.492083372229999</v>
      </c>
      <c r="U229" s="238">
        <v>37.87659835022</v>
      </c>
      <c r="V229" s="238">
        <v>15.30296650485</v>
      </c>
      <c r="W229" s="238">
        <v>5.3865933537300004</v>
      </c>
      <c r="X229" s="238">
        <v>13.19113026334</v>
      </c>
      <c r="Y229" s="238">
        <v>22.268009127479999</v>
      </c>
      <c r="Z229" s="237">
        <v>0</v>
      </c>
    </row>
    <row r="230" spans="1:26">
      <c r="A230" s="175" t="s">
        <v>371</v>
      </c>
      <c r="B230" s="175">
        <v>2014</v>
      </c>
      <c r="C230" s="176" t="s">
        <v>35</v>
      </c>
      <c r="D230" s="177">
        <v>450.27188311400988</v>
      </c>
      <c r="E230" s="216">
        <v>90.552865983419906</v>
      </c>
      <c r="F230" s="216">
        <v>1.2443762390999999</v>
      </c>
      <c r="G230" s="216">
        <v>48.784974709239997</v>
      </c>
      <c r="H230" s="216">
        <v>1.57627836173</v>
      </c>
      <c r="I230" s="216">
        <v>1.7905765299500001</v>
      </c>
      <c r="J230" s="216">
        <v>39.341142609240002</v>
      </c>
      <c r="K230" s="217">
        <f t="shared" si="3"/>
        <v>8.7371972545038382E-2</v>
      </c>
      <c r="L230" s="216">
        <v>77.982206781529996</v>
      </c>
      <c r="M230" s="216">
        <v>19.325655546890001</v>
      </c>
      <c r="N230" s="216">
        <v>11.55104570924</v>
      </c>
      <c r="O230" s="216">
        <v>4.2841544056199998</v>
      </c>
      <c r="P230" s="238">
        <v>6.3731991643399999</v>
      </c>
      <c r="Q230" s="238">
        <v>2.4547725478400002</v>
      </c>
      <c r="R230" s="238">
        <v>9.3264765587399996</v>
      </c>
      <c r="S230" s="238">
        <v>3.2537696090599999</v>
      </c>
      <c r="T230" s="238">
        <v>26.058581695160001</v>
      </c>
      <c r="U230" s="238">
        <v>50.142844535290003</v>
      </c>
      <c r="V230" s="238">
        <v>20.339209114509998</v>
      </c>
      <c r="W230" s="238">
        <v>5.9962962130099999</v>
      </c>
      <c r="X230" s="238">
        <v>8.5334847099100006</v>
      </c>
      <c r="Y230" s="238">
        <v>21.359972090189999</v>
      </c>
      <c r="Z230" s="237">
        <v>0</v>
      </c>
    </row>
    <row r="231" spans="1:26">
      <c r="A231" s="175" t="s">
        <v>371</v>
      </c>
      <c r="B231" s="175">
        <v>2015</v>
      </c>
      <c r="C231" s="176" t="s">
        <v>35</v>
      </c>
      <c r="D231" s="177">
        <v>439.53902059983</v>
      </c>
      <c r="E231" s="216">
        <v>86.208895671220006</v>
      </c>
      <c r="F231" s="216">
        <v>0.56659225746999997</v>
      </c>
      <c r="G231" s="216">
        <v>47.875993966220001</v>
      </c>
      <c r="H231" s="216">
        <v>1.2921199589000001</v>
      </c>
      <c r="I231" s="216">
        <v>1.6308185527800001</v>
      </c>
      <c r="J231" s="216">
        <v>38.326301273230001</v>
      </c>
      <c r="K231" s="217">
        <f t="shared" si="3"/>
        <v>8.7196584323564433E-2</v>
      </c>
      <c r="L231" s="216">
        <v>65.054256870350002</v>
      </c>
      <c r="M231" s="216">
        <v>22.897479694579999</v>
      </c>
      <c r="N231" s="216">
        <v>18.243621888820002</v>
      </c>
      <c r="O231" s="216">
        <v>8.0770987728100003</v>
      </c>
      <c r="P231" s="238">
        <v>4.6055979802099998</v>
      </c>
      <c r="Q231" s="238">
        <v>2.9725916005299999</v>
      </c>
      <c r="R231" s="238">
        <v>8.3819863895300006</v>
      </c>
      <c r="S231" s="238">
        <v>6.7146989921399998</v>
      </c>
      <c r="T231" s="238">
        <v>28.12566088805</v>
      </c>
      <c r="U231" s="238">
        <v>46.52475949798</v>
      </c>
      <c r="V231" s="238">
        <v>21.107287952419998</v>
      </c>
      <c r="W231" s="238">
        <v>3.5514241365400001</v>
      </c>
      <c r="X231" s="238">
        <v>9.6196328643700006</v>
      </c>
      <c r="Y231" s="238">
        <v>17.762201391680001</v>
      </c>
      <c r="Z231" s="237">
        <v>0</v>
      </c>
    </row>
    <row r="232" spans="1:26">
      <c r="A232" s="178" t="s">
        <v>371</v>
      </c>
      <c r="B232" s="178">
        <v>2016</v>
      </c>
      <c r="C232" s="179" t="s">
        <v>35</v>
      </c>
      <c r="D232" s="180">
        <v>448.57254962015003</v>
      </c>
      <c r="E232" s="235">
        <v>85.544586312589999</v>
      </c>
      <c r="F232" s="235">
        <v>2.0209052757800001</v>
      </c>
      <c r="G232" s="235">
        <v>41.422300241179997</v>
      </c>
      <c r="H232" s="235">
        <v>0.83793213113999998</v>
      </c>
      <c r="I232" s="235">
        <v>2.5106051530800002</v>
      </c>
      <c r="J232" s="235">
        <v>49.404357021679999</v>
      </c>
      <c r="K232" s="236">
        <f t="shared" si="3"/>
        <v>0.1101368263918857</v>
      </c>
      <c r="L232" s="235">
        <v>64.730386001680003</v>
      </c>
      <c r="M232" s="235">
        <v>22.403527850540002</v>
      </c>
      <c r="N232" s="235">
        <v>19.34269101033</v>
      </c>
      <c r="O232" s="235">
        <v>4.8308410641400004</v>
      </c>
      <c r="P232" s="234">
        <v>3.31202841582</v>
      </c>
      <c r="Q232" s="234">
        <v>3.9891069157299999</v>
      </c>
      <c r="R232" s="234">
        <v>12.89319975395</v>
      </c>
      <c r="S232" s="234">
        <v>7.8195161749900004</v>
      </c>
      <c r="T232" s="234">
        <v>19.755161478670001</v>
      </c>
      <c r="U232" s="234">
        <v>54.798891300119998</v>
      </c>
      <c r="V232" s="234">
        <v>21.235172645820001</v>
      </c>
      <c r="W232" s="234">
        <v>4.1004556276199997</v>
      </c>
      <c r="X232" s="234">
        <v>9.5675681271199995</v>
      </c>
      <c r="Y232" s="234">
        <v>18.05331711817</v>
      </c>
      <c r="Z232" s="233">
        <v>0</v>
      </c>
    </row>
    <row r="233" spans="1:26">
      <c r="A233" s="172" t="s">
        <v>372</v>
      </c>
      <c r="B233" s="172">
        <v>2013</v>
      </c>
      <c r="C233" s="243" t="s">
        <v>35</v>
      </c>
      <c r="D233" s="174">
        <v>429.20078915600988</v>
      </c>
      <c r="E233" s="241">
        <v>98.815188932709901</v>
      </c>
      <c r="F233" s="241">
        <v>0.97516357384999997</v>
      </c>
      <c r="G233" s="241">
        <v>39.570030676499997</v>
      </c>
      <c r="H233" s="241">
        <v>0.71885283434000002</v>
      </c>
      <c r="I233" s="241">
        <v>1.1476957155800001</v>
      </c>
      <c r="J233" s="241">
        <v>41.814419870679998</v>
      </c>
      <c r="K233" s="242">
        <f t="shared" si="3"/>
        <v>9.742391190124515E-2</v>
      </c>
      <c r="L233" s="241">
        <v>74.432633597069994</v>
      </c>
      <c r="M233" s="241">
        <v>20.276947245359999</v>
      </c>
      <c r="N233" s="241">
        <v>13.880345633739999</v>
      </c>
      <c r="O233" s="241">
        <v>4.27925204721</v>
      </c>
      <c r="P233" s="240">
        <v>2.6590372227099999</v>
      </c>
      <c r="Q233" s="240">
        <v>1.63509475066</v>
      </c>
      <c r="R233" s="240">
        <v>5.4037133515700004</v>
      </c>
      <c r="S233" s="240">
        <v>5.5609807280499997</v>
      </c>
      <c r="T233" s="240">
        <v>27.437522799860002</v>
      </c>
      <c r="U233" s="240">
        <v>44.053531562769997</v>
      </c>
      <c r="V233" s="240">
        <v>12.448482257349999</v>
      </c>
      <c r="W233" s="240">
        <v>4.3705890711800004</v>
      </c>
      <c r="X233" s="240">
        <v>9.5126435995099996</v>
      </c>
      <c r="Y233" s="240">
        <v>20.20866368531</v>
      </c>
      <c r="Z233" s="239">
        <v>0</v>
      </c>
    </row>
    <row r="234" spans="1:26">
      <c r="A234" s="175" t="s">
        <v>372</v>
      </c>
      <c r="B234" s="175">
        <v>2014</v>
      </c>
      <c r="C234" s="176" t="s">
        <v>35</v>
      </c>
      <c r="D234" s="177">
        <v>464.45690982836999</v>
      </c>
      <c r="E234" s="216">
        <v>96.661660809490002</v>
      </c>
      <c r="F234" s="216">
        <v>1.28448263244</v>
      </c>
      <c r="G234" s="216">
        <v>44.832906662310002</v>
      </c>
      <c r="H234" s="216">
        <v>1.3933790511299999</v>
      </c>
      <c r="I234" s="216">
        <v>1.5582007539</v>
      </c>
      <c r="J234" s="216">
        <v>39.02252472512</v>
      </c>
      <c r="K234" s="217">
        <f t="shared" si="3"/>
        <v>8.4017535102534985E-2</v>
      </c>
      <c r="L234" s="216">
        <v>83.249965838069997</v>
      </c>
      <c r="M234" s="216">
        <v>21.529166795830001</v>
      </c>
      <c r="N234" s="216">
        <v>17.744747658240001</v>
      </c>
      <c r="O234" s="216">
        <v>4.7096373438599999</v>
      </c>
      <c r="P234" s="238">
        <v>5.4603618037999997</v>
      </c>
      <c r="Q234" s="238">
        <v>2.2428624200699998</v>
      </c>
      <c r="R234" s="238">
        <v>10.0030486466</v>
      </c>
      <c r="S234" s="238">
        <v>8.1652277515399998</v>
      </c>
      <c r="T234" s="238">
        <v>22.891751021819999</v>
      </c>
      <c r="U234" s="238">
        <v>50.009865453499998</v>
      </c>
      <c r="V234" s="238">
        <v>16.847170358149999</v>
      </c>
      <c r="W234" s="238">
        <v>4.4395596036300002</v>
      </c>
      <c r="X234" s="238">
        <v>7.91285906286</v>
      </c>
      <c r="Y234" s="238">
        <v>24.49753143601</v>
      </c>
      <c r="Z234" s="237">
        <v>0</v>
      </c>
    </row>
    <row r="235" spans="1:26">
      <c r="A235" s="175" t="s">
        <v>372</v>
      </c>
      <c r="B235" s="175">
        <v>2015</v>
      </c>
      <c r="C235" s="176" t="s">
        <v>35</v>
      </c>
      <c r="D235" s="177">
        <v>445.21848878439988</v>
      </c>
      <c r="E235" s="216">
        <v>89.952888995189895</v>
      </c>
      <c r="F235" s="216">
        <v>0.53579066600000003</v>
      </c>
      <c r="G235" s="216">
        <v>46.573827858969999</v>
      </c>
      <c r="H235" s="216">
        <v>1.0455729710599999</v>
      </c>
      <c r="I235" s="216">
        <v>1.3688681589</v>
      </c>
      <c r="J235" s="216">
        <v>44.464806522430003</v>
      </c>
      <c r="K235" s="217">
        <f t="shared" si="3"/>
        <v>9.9871877836507347E-2</v>
      </c>
      <c r="L235" s="216">
        <v>68.152420390979998</v>
      </c>
      <c r="M235" s="216">
        <v>27.186419178009999</v>
      </c>
      <c r="N235" s="216">
        <v>19.856677132790001</v>
      </c>
      <c r="O235" s="216">
        <v>4.0138994008799997</v>
      </c>
      <c r="P235" s="238">
        <v>5.9359252202999997</v>
      </c>
      <c r="Q235" s="238">
        <v>2.4881593572599998</v>
      </c>
      <c r="R235" s="238">
        <v>5.6307182452699998</v>
      </c>
      <c r="S235" s="238">
        <v>4.9168344429499999</v>
      </c>
      <c r="T235" s="238">
        <v>26.35531094177</v>
      </c>
      <c r="U235" s="238">
        <v>44.64435944137</v>
      </c>
      <c r="V235" s="238">
        <v>20.577482438379999</v>
      </c>
      <c r="W235" s="238">
        <v>4.8527293827999998</v>
      </c>
      <c r="X235" s="238">
        <v>9.9564540648000008</v>
      </c>
      <c r="Y235" s="238">
        <v>16.70934397429</v>
      </c>
      <c r="Z235" s="237">
        <v>0</v>
      </c>
    </row>
    <row r="236" spans="1:26">
      <c r="A236" s="175" t="s">
        <v>372</v>
      </c>
      <c r="B236" s="175">
        <v>2016</v>
      </c>
      <c r="C236" s="176" t="s">
        <v>35</v>
      </c>
      <c r="D236" s="177">
        <v>452.79244924243</v>
      </c>
      <c r="E236" s="216">
        <v>98.143888866609998</v>
      </c>
      <c r="F236" s="216">
        <v>1.51789118645</v>
      </c>
      <c r="G236" s="216">
        <v>40.895362026930002</v>
      </c>
      <c r="H236" s="216">
        <v>0.42833324021000002</v>
      </c>
      <c r="I236" s="216">
        <v>1.53494255471</v>
      </c>
      <c r="J236" s="216">
        <v>47.71819827777</v>
      </c>
      <c r="K236" s="217">
        <f t="shared" si="3"/>
        <v>0.10538647090429099</v>
      </c>
      <c r="L236" s="216">
        <v>64.023545670339999</v>
      </c>
      <c r="M236" s="216">
        <v>21.968873152250001</v>
      </c>
      <c r="N236" s="216">
        <v>21.831631141030002</v>
      </c>
      <c r="O236" s="216">
        <v>2.7741604024100002</v>
      </c>
      <c r="P236" s="238">
        <v>3.2271718484199998</v>
      </c>
      <c r="Q236" s="238">
        <v>3.3892707900299999</v>
      </c>
      <c r="R236" s="238">
        <v>7.9780045036900002</v>
      </c>
      <c r="S236" s="238">
        <v>9.3073581514499999</v>
      </c>
      <c r="T236" s="238">
        <v>22.59543955441</v>
      </c>
      <c r="U236" s="238">
        <v>49.390000924870002</v>
      </c>
      <c r="V236" s="238">
        <v>22.86769492845</v>
      </c>
      <c r="W236" s="238">
        <v>3.7869656920499999</v>
      </c>
      <c r="X236" s="238">
        <v>8.8482997801599996</v>
      </c>
      <c r="Y236" s="238">
        <v>20.565416550190001</v>
      </c>
      <c r="Z236" s="237">
        <v>0</v>
      </c>
    </row>
    <row r="237" spans="1:26">
      <c r="A237" s="175" t="s">
        <v>373</v>
      </c>
      <c r="B237" s="175">
        <v>2013</v>
      </c>
      <c r="C237" s="176" t="s">
        <v>35</v>
      </c>
      <c r="D237" s="177">
        <v>430.46241268742989</v>
      </c>
      <c r="E237" s="216">
        <v>88.880138950249901</v>
      </c>
      <c r="F237" s="216">
        <v>1.28853468334</v>
      </c>
      <c r="G237" s="216">
        <v>44.876232898319998</v>
      </c>
      <c r="H237" s="216">
        <v>1.05625793117</v>
      </c>
      <c r="I237" s="216">
        <v>2.0183524980900001</v>
      </c>
      <c r="J237" s="216">
        <v>37.890664114860002</v>
      </c>
      <c r="K237" s="217">
        <f t="shared" si="3"/>
        <v>8.8023165317278038E-2</v>
      </c>
      <c r="L237" s="216">
        <v>76.760948075350001</v>
      </c>
      <c r="M237" s="216">
        <v>20.313016178520002</v>
      </c>
      <c r="N237" s="216">
        <v>13.4947171594</v>
      </c>
      <c r="O237" s="216">
        <v>6.5390600369199996</v>
      </c>
      <c r="P237" s="238">
        <v>3.8177456260399998</v>
      </c>
      <c r="Q237" s="238">
        <v>2.2723631007599998</v>
      </c>
      <c r="R237" s="238">
        <v>5.4809331641899997</v>
      </c>
      <c r="S237" s="238">
        <v>4.9124892525700004</v>
      </c>
      <c r="T237" s="238">
        <v>26.978365251060001</v>
      </c>
      <c r="U237" s="238">
        <v>42.508727933599999</v>
      </c>
      <c r="V237" s="238">
        <v>12.183921085070001</v>
      </c>
      <c r="W237" s="238">
        <v>5.4828109826300002</v>
      </c>
      <c r="X237" s="238">
        <v>10.78858553767</v>
      </c>
      <c r="Y237" s="238">
        <v>22.918548227620001</v>
      </c>
      <c r="Z237" s="237">
        <v>0</v>
      </c>
    </row>
    <row r="238" spans="1:26">
      <c r="A238" s="175" t="s">
        <v>373</v>
      </c>
      <c r="B238" s="175">
        <v>2014</v>
      </c>
      <c r="C238" s="176" t="s">
        <v>35</v>
      </c>
      <c r="D238" s="177">
        <v>458.56902535697998</v>
      </c>
      <c r="E238" s="216">
        <v>90.695508399510004</v>
      </c>
      <c r="F238" s="216">
        <v>1.50762725375</v>
      </c>
      <c r="G238" s="216">
        <v>52.553338727609997</v>
      </c>
      <c r="H238" s="216">
        <v>1.4369044466200001</v>
      </c>
      <c r="I238" s="216">
        <v>1.91099700481</v>
      </c>
      <c r="J238" s="216">
        <v>36.729317308650003</v>
      </c>
      <c r="K238" s="217">
        <f t="shared" si="3"/>
        <v>8.0095504226561115E-2</v>
      </c>
      <c r="L238" s="216">
        <v>78.630196723449998</v>
      </c>
      <c r="M238" s="216">
        <v>22.598084292239999</v>
      </c>
      <c r="N238" s="216">
        <v>13.6301529331</v>
      </c>
      <c r="O238" s="216">
        <v>5.6968618874499999</v>
      </c>
      <c r="P238" s="238">
        <v>6.1626670638699999</v>
      </c>
      <c r="Q238" s="238">
        <v>2.3971407027399998</v>
      </c>
      <c r="R238" s="238">
        <v>9.0052310094999992</v>
      </c>
      <c r="S238" s="238">
        <v>4.9800446806399998</v>
      </c>
      <c r="T238" s="238">
        <v>23.48214716871</v>
      </c>
      <c r="U238" s="238">
        <v>52.300863078790002</v>
      </c>
      <c r="V238" s="238">
        <v>18.319467756600002</v>
      </c>
      <c r="W238" s="238">
        <v>6.0426546350499999</v>
      </c>
      <c r="X238" s="238">
        <v>7.0606008898299999</v>
      </c>
      <c r="Y238" s="238">
        <v>23.429219394059999</v>
      </c>
      <c r="Z238" s="237">
        <v>0</v>
      </c>
    </row>
    <row r="239" spans="1:26">
      <c r="A239" s="175" t="s">
        <v>373</v>
      </c>
      <c r="B239" s="175">
        <v>2015</v>
      </c>
      <c r="C239" s="176" t="s">
        <v>35</v>
      </c>
      <c r="D239" s="177">
        <v>435.10297075445999</v>
      </c>
      <c r="E239" s="216">
        <v>84.669637965790002</v>
      </c>
      <c r="F239" s="216">
        <v>0.64288631230000004</v>
      </c>
      <c r="G239" s="216">
        <v>48.482583952669998</v>
      </c>
      <c r="H239" s="216">
        <v>1.2700220524100001</v>
      </c>
      <c r="I239" s="216">
        <v>1.7979565853699999</v>
      </c>
      <c r="J239" s="216">
        <v>41.575149435109999</v>
      </c>
      <c r="K239" s="217">
        <f t="shared" si="3"/>
        <v>9.5552437536842158E-2</v>
      </c>
      <c r="L239" s="216">
        <v>60.67008160164</v>
      </c>
      <c r="M239" s="216">
        <v>24.530287293960001</v>
      </c>
      <c r="N239" s="216">
        <v>21.36786562659</v>
      </c>
      <c r="O239" s="216">
        <v>5.5895445754799997</v>
      </c>
      <c r="P239" s="238">
        <v>5.1815188997900004</v>
      </c>
      <c r="Q239" s="238">
        <v>3.2567086011900002</v>
      </c>
      <c r="R239" s="238">
        <v>7.69412060347</v>
      </c>
      <c r="S239" s="238">
        <v>6.0157462486300002</v>
      </c>
      <c r="T239" s="238">
        <v>27.580286150500001</v>
      </c>
      <c r="U239" s="238">
        <v>44.877208105279998</v>
      </c>
      <c r="V239" s="238">
        <v>19.15315675938</v>
      </c>
      <c r="W239" s="238">
        <v>4.0903272926299996</v>
      </c>
      <c r="X239" s="238">
        <v>9.16256978947</v>
      </c>
      <c r="Y239" s="238">
        <v>17.495312902799999</v>
      </c>
      <c r="Z239" s="237">
        <v>0</v>
      </c>
    </row>
    <row r="240" spans="1:26">
      <c r="A240" s="175" t="s">
        <v>373</v>
      </c>
      <c r="B240" s="175">
        <v>2016</v>
      </c>
      <c r="C240" s="176" t="s">
        <v>35</v>
      </c>
      <c r="D240" s="177">
        <v>453.42417813186</v>
      </c>
      <c r="E240" s="216">
        <v>88.270224486100005</v>
      </c>
      <c r="F240" s="216">
        <v>1.22125166495</v>
      </c>
      <c r="G240" s="216">
        <v>40.24888120072</v>
      </c>
      <c r="H240" s="216">
        <v>0.79840604767000001</v>
      </c>
      <c r="I240" s="216">
        <v>2.33297613497</v>
      </c>
      <c r="J240" s="216">
        <v>51.179437909139999</v>
      </c>
      <c r="K240" s="217">
        <f t="shared" si="3"/>
        <v>0.11287319992507444</v>
      </c>
      <c r="L240" s="216">
        <v>63.940544870609997</v>
      </c>
      <c r="M240" s="216">
        <v>24.459147581770001</v>
      </c>
      <c r="N240" s="216">
        <v>19.582444718569999</v>
      </c>
      <c r="O240" s="216">
        <v>4.3300118738700002</v>
      </c>
      <c r="P240" s="238">
        <v>3.0993488514099998</v>
      </c>
      <c r="Q240" s="238">
        <v>4.6885534850199999</v>
      </c>
      <c r="R240" s="238">
        <v>10.321516769380001</v>
      </c>
      <c r="S240" s="238">
        <v>9.3203308442600008</v>
      </c>
      <c r="T240" s="238">
        <v>21.605039576639999</v>
      </c>
      <c r="U240" s="238">
        <v>52.617389690769997</v>
      </c>
      <c r="V240" s="238">
        <v>22.6268812046</v>
      </c>
      <c r="W240" s="238">
        <v>3.6453200543199999</v>
      </c>
      <c r="X240" s="238">
        <v>9.7010794242700005</v>
      </c>
      <c r="Y240" s="238">
        <v>19.435391742819998</v>
      </c>
      <c r="Z240" s="237">
        <v>0</v>
      </c>
    </row>
    <row r="241" spans="1:26">
      <c r="A241" s="175" t="s">
        <v>374</v>
      </c>
      <c r="B241" s="175">
        <v>2013</v>
      </c>
      <c r="C241" s="176" t="s">
        <v>35</v>
      </c>
      <c r="D241" s="177">
        <v>451.44144674718001</v>
      </c>
      <c r="E241" s="216">
        <v>95.961645454150002</v>
      </c>
      <c r="F241" s="216">
        <v>2.6559654254199998</v>
      </c>
      <c r="G241" s="216">
        <v>45.933877223090001</v>
      </c>
      <c r="H241" s="216">
        <v>0.41822239112999998</v>
      </c>
      <c r="I241" s="216">
        <v>1.5861160064299999</v>
      </c>
      <c r="J241" s="216">
        <v>36.588927439430002</v>
      </c>
      <c r="K241" s="217">
        <f t="shared" si="3"/>
        <v>8.1049109919056311E-2</v>
      </c>
      <c r="L241" s="216">
        <v>85.637037062139996</v>
      </c>
      <c r="M241" s="216">
        <v>21.282442336790002</v>
      </c>
      <c r="N241" s="216">
        <v>17.643549483969998</v>
      </c>
      <c r="O241" s="216">
        <v>8.2188371771399993</v>
      </c>
      <c r="P241" s="238">
        <v>4.3561388193399999</v>
      </c>
      <c r="Q241" s="238">
        <v>2.8269186320999999</v>
      </c>
      <c r="R241" s="238">
        <v>5.6744939759699999</v>
      </c>
      <c r="S241" s="238">
        <v>7.9644471012500002</v>
      </c>
      <c r="T241" s="238">
        <v>20.064673345780001</v>
      </c>
      <c r="U241" s="238">
        <v>39.660587428580001</v>
      </c>
      <c r="V241" s="238">
        <v>16.831034738970001</v>
      </c>
      <c r="W241" s="238">
        <v>7.084206773</v>
      </c>
      <c r="X241" s="238">
        <v>10.59301685834</v>
      </c>
      <c r="Y241" s="238">
        <v>20.45930907416</v>
      </c>
      <c r="Z241" s="237">
        <v>0</v>
      </c>
    </row>
    <row r="242" spans="1:26">
      <c r="A242" s="175" t="s">
        <v>374</v>
      </c>
      <c r="B242" s="175">
        <v>2014</v>
      </c>
      <c r="C242" s="176" t="s">
        <v>35</v>
      </c>
      <c r="D242" s="177">
        <v>444.97061035447001</v>
      </c>
      <c r="E242" s="216">
        <v>91.6723325711</v>
      </c>
      <c r="F242" s="216">
        <v>0.57590518849000005</v>
      </c>
      <c r="G242" s="216">
        <v>43.22376937136</v>
      </c>
      <c r="H242" s="216">
        <v>1.57310072799</v>
      </c>
      <c r="I242" s="216">
        <v>1.1467110979299999</v>
      </c>
      <c r="J242" s="216">
        <v>36.528760014420001</v>
      </c>
      <c r="K242" s="217">
        <f t="shared" si="3"/>
        <v>8.2092522886670349E-2</v>
      </c>
      <c r="L242" s="216">
        <v>74.043994563469994</v>
      </c>
      <c r="M242" s="216">
        <v>21.723816491899999</v>
      </c>
      <c r="N242" s="216">
        <v>21.741681778770001</v>
      </c>
      <c r="O242" s="216">
        <v>6.1550757344499996</v>
      </c>
      <c r="P242" s="238">
        <v>5.6850249204900001</v>
      </c>
      <c r="Q242" s="238">
        <v>3.8294507201500001</v>
      </c>
      <c r="R242" s="238">
        <v>6.6042730766000002</v>
      </c>
      <c r="S242" s="238">
        <v>5.1675988361499998</v>
      </c>
      <c r="T242" s="238">
        <v>25.346608878040001</v>
      </c>
      <c r="U242" s="238">
        <v>48.679572645500002</v>
      </c>
      <c r="V242" s="238">
        <v>20.264471303459999</v>
      </c>
      <c r="W242" s="238">
        <v>3.6591966711400001</v>
      </c>
      <c r="X242" s="238">
        <v>9.0254575581300003</v>
      </c>
      <c r="Y242" s="238">
        <v>18.32380820493</v>
      </c>
      <c r="Z242" s="237">
        <v>0</v>
      </c>
    </row>
    <row r="243" spans="1:26">
      <c r="A243" s="175" t="s">
        <v>374</v>
      </c>
      <c r="B243" s="175">
        <v>2015</v>
      </c>
      <c r="C243" s="176" t="s">
        <v>35</v>
      </c>
      <c r="D243" s="177">
        <v>447.34637754944998</v>
      </c>
      <c r="E243" s="216">
        <v>90.382178471809993</v>
      </c>
      <c r="F243" s="216">
        <v>1.6178747738499999</v>
      </c>
      <c r="G243" s="216">
        <v>40.55392949502</v>
      </c>
      <c r="H243" s="216">
        <v>1.2504671295700001</v>
      </c>
      <c r="I243" s="216">
        <v>2.4944443277300001</v>
      </c>
      <c r="J243" s="216">
        <v>42.329344012790003</v>
      </c>
      <c r="K243" s="217">
        <f t="shared" si="3"/>
        <v>9.4623196111856045E-2</v>
      </c>
      <c r="L243" s="216">
        <v>71.88564968771</v>
      </c>
      <c r="M243" s="216">
        <v>25.260477861689999</v>
      </c>
      <c r="N243" s="216">
        <v>20.88947319483</v>
      </c>
      <c r="O243" s="216">
        <v>4.6240158852600004</v>
      </c>
      <c r="P243" s="238">
        <v>2.0856364040600002</v>
      </c>
      <c r="Q243" s="238">
        <v>4.6246262927400004</v>
      </c>
      <c r="R243" s="238">
        <v>8.1075278831300004</v>
      </c>
      <c r="S243" s="238">
        <v>8.0832441476000003</v>
      </c>
      <c r="T243" s="238">
        <v>25.859922414220001</v>
      </c>
      <c r="U243" s="238">
        <v>42.503551121439997</v>
      </c>
      <c r="V243" s="238">
        <v>19.8339608231</v>
      </c>
      <c r="W243" s="238">
        <v>3.48151142074</v>
      </c>
      <c r="X243" s="238">
        <v>10.28949105473</v>
      </c>
      <c r="Y243" s="238">
        <v>21.18905114743</v>
      </c>
      <c r="Z243" s="237">
        <v>0</v>
      </c>
    </row>
    <row r="244" spans="1:26">
      <c r="A244" s="175" t="s">
        <v>374</v>
      </c>
      <c r="B244" s="175">
        <v>2016</v>
      </c>
      <c r="C244" s="176" t="s">
        <v>35</v>
      </c>
      <c r="D244" s="177">
        <v>445.35616539916992</v>
      </c>
      <c r="E244" s="216">
        <v>92.243131724869897</v>
      </c>
      <c r="F244" s="216">
        <v>1.5310311677699999</v>
      </c>
      <c r="G244" s="216">
        <v>34.125034734190002</v>
      </c>
      <c r="H244" s="216">
        <v>0.38024458757000001</v>
      </c>
      <c r="I244" s="216">
        <v>2.6150354979500001</v>
      </c>
      <c r="J244" s="216">
        <v>49.625553965229997</v>
      </c>
      <c r="K244" s="217">
        <f t="shared" si="3"/>
        <v>0.11142891425057723</v>
      </c>
      <c r="L244" s="216">
        <v>71.734839124499999</v>
      </c>
      <c r="M244" s="216">
        <v>25.488952653950001</v>
      </c>
      <c r="N244" s="216">
        <v>24.725313035079999</v>
      </c>
      <c r="O244" s="216">
        <v>3.7247233026400002</v>
      </c>
      <c r="P244" s="238">
        <v>3.3729686968800001</v>
      </c>
      <c r="Q244" s="238">
        <v>1.17665726775</v>
      </c>
      <c r="R244" s="238">
        <v>6.7596161357</v>
      </c>
      <c r="S244" s="238">
        <v>8.0599181641600008</v>
      </c>
      <c r="T244" s="238">
        <v>15.761375836899999</v>
      </c>
      <c r="U244" s="238">
        <v>52.800785523670001</v>
      </c>
      <c r="V244" s="238">
        <v>21.09754454123</v>
      </c>
      <c r="W244" s="238">
        <v>2.4977404392999998</v>
      </c>
      <c r="X244" s="238">
        <v>12.41267279757</v>
      </c>
      <c r="Y244" s="238">
        <v>15.22302620226</v>
      </c>
      <c r="Z244" s="237">
        <v>0</v>
      </c>
    </row>
    <row r="245" spans="1:26">
      <c r="A245" s="175" t="s">
        <v>375</v>
      </c>
      <c r="B245" s="175">
        <v>2013</v>
      </c>
      <c r="C245" s="176" t="s">
        <v>35</v>
      </c>
      <c r="D245" s="177">
        <v>454.74368709512009</v>
      </c>
      <c r="E245" s="216">
        <v>94.932990822970098</v>
      </c>
      <c r="F245" s="216">
        <v>2.2075785910899999</v>
      </c>
      <c r="G245" s="216">
        <v>45.885025709940003</v>
      </c>
      <c r="H245" s="216">
        <v>0.66991420125000001</v>
      </c>
      <c r="I245" s="216">
        <v>1.65398972319</v>
      </c>
      <c r="J245" s="216">
        <v>37.290293909429998</v>
      </c>
      <c r="K245" s="217">
        <f t="shared" si="3"/>
        <v>8.2002884190957165E-2</v>
      </c>
      <c r="L245" s="216">
        <v>85.321971059909998</v>
      </c>
      <c r="M245" s="216">
        <v>20.842513630709998</v>
      </c>
      <c r="N245" s="216">
        <v>14.42890266104</v>
      </c>
      <c r="O245" s="216">
        <v>6.9646556287100001</v>
      </c>
      <c r="P245" s="238">
        <v>4.1305253905299999</v>
      </c>
      <c r="Q245" s="238">
        <v>4.2112120695100002</v>
      </c>
      <c r="R245" s="238">
        <v>7.1372982363800004</v>
      </c>
      <c r="S245" s="238">
        <v>8.0206975144899992</v>
      </c>
      <c r="T245" s="238">
        <v>20.408840227879999</v>
      </c>
      <c r="U245" s="238">
        <v>43.200504299089999</v>
      </c>
      <c r="V245" s="238">
        <v>16.78246981901</v>
      </c>
      <c r="W245" s="238">
        <v>5.63592150717</v>
      </c>
      <c r="X245" s="238">
        <v>13.87918277156</v>
      </c>
      <c r="Y245" s="238">
        <v>21.139199321260001</v>
      </c>
      <c r="Z245" s="237">
        <v>0</v>
      </c>
    </row>
    <row r="246" spans="1:26">
      <c r="A246" s="175" t="s">
        <v>375</v>
      </c>
      <c r="B246" s="175">
        <v>2014</v>
      </c>
      <c r="C246" s="176" t="s">
        <v>35</v>
      </c>
      <c r="D246" s="177">
        <v>452.63238236703</v>
      </c>
      <c r="E246" s="216">
        <v>92.419474539510006</v>
      </c>
      <c r="F246" s="216">
        <v>0.42588132028999998</v>
      </c>
      <c r="G246" s="216">
        <v>45.402443724139999</v>
      </c>
      <c r="H246" s="216">
        <v>1.5675645831</v>
      </c>
      <c r="I246" s="216">
        <v>1.7177653643199999</v>
      </c>
      <c r="J246" s="216">
        <v>36.641865135529997</v>
      </c>
      <c r="K246" s="217">
        <f t="shared" si="3"/>
        <v>8.0952814166569909E-2</v>
      </c>
      <c r="L246" s="216">
        <v>68.735791663970005</v>
      </c>
      <c r="M246" s="216">
        <v>21.53961681198</v>
      </c>
      <c r="N246" s="216">
        <v>20.357991079929999</v>
      </c>
      <c r="O246" s="216">
        <v>5.0529946000799999</v>
      </c>
      <c r="P246" s="238">
        <v>7.5204879563400002</v>
      </c>
      <c r="Q246" s="238">
        <v>4.4248929204599996</v>
      </c>
      <c r="R246" s="238">
        <v>7.2326261455100003</v>
      </c>
      <c r="S246" s="238">
        <v>6.1295649282699998</v>
      </c>
      <c r="T246" s="238">
        <v>22.61185350977</v>
      </c>
      <c r="U246" s="238">
        <v>57.089732598140003</v>
      </c>
      <c r="V246" s="238">
        <v>21.119965014289999</v>
      </c>
      <c r="W246" s="238">
        <v>3.78489136977</v>
      </c>
      <c r="X246" s="238">
        <v>9.46826994193</v>
      </c>
      <c r="Y246" s="238">
        <v>19.388709159699999</v>
      </c>
      <c r="Z246" s="237">
        <v>0</v>
      </c>
    </row>
    <row r="247" spans="1:26">
      <c r="A247" s="178" t="s">
        <v>375</v>
      </c>
      <c r="B247" s="178">
        <v>2015</v>
      </c>
      <c r="C247" s="179" t="s">
        <v>35</v>
      </c>
      <c r="D247" s="180">
        <v>443.49368736662001</v>
      </c>
      <c r="E247" s="235">
        <v>86.902849997339999</v>
      </c>
      <c r="F247" s="235">
        <v>1.6356280532900001</v>
      </c>
      <c r="G247" s="235">
        <v>44.112459418749999</v>
      </c>
      <c r="H247" s="235">
        <v>1.0976354702</v>
      </c>
      <c r="I247" s="235">
        <v>2.33392697228</v>
      </c>
      <c r="J247" s="235">
        <v>42.05886005104</v>
      </c>
      <c r="K247" s="236">
        <f t="shared" si="3"/>
        <v>9.483530712867054E-2</v>
      </c>
      <c r="L247" s="235">
        <v>71.950974066130001</v>
      </c>
      <c r="M247" s="235">
        <v>24.086418537909999</v>
      </c>
      <c r="N247" s="235">
        <v>20.593424403</v>
      </c>
      <c r="O247" s="235">
        <v>5.2948566479499997</v>
      </c>
      <c r="P247" s="234">
        <v>2.4973039620000002</v>
      </c>
      <c r="Q247" s="234">
        <v>3.2221386157</v>
      </c>
      <c r="R247" s="234">
        <v>8.6215920725400004</v>
      </c>
      <c r="S247" s="234">
        <v>7.5413993637300001</v>
      </c>
      <c r="T247" s="234">
        <v>26.780945039910002</v>
      </c>
      <c r="U247" s="234">
        <v>42.914984072419998</v>
      </c>
      <c r="V247" s="234">
        <v>19.591922867369998</v>
      </c>
      <c r="W247" s="234">
        <v>3.1616395181199999</v>
      </c>
      <c r="X247" s="234">
        <v>9.7128339215199997</v>
      </c>
      <c r="Y247" s="234">
        <v>19.381894315419999</v>
      </c>
      <c r="Z247" s="233">
        <v>0</v>
      </c>
    </row>
    <row r="248" spans="1:26">
      <c r="A248" s="172" t="s">
        <v>375</v>
      </c>
      <c r="B248" s="172">
        <v>2016</v>
      </c>
      <c r="C248" s="243" t="s">
        <v>35</v>
      </c>
      <c r="D248" s="174">
        <v>446.95540064830988</v>
      </c>
      <c r="E248" s="241">
        <v>93.121180790859896</v>
      </c>
      <c r="F248" s="241">
        <v>1.7860497395099999</v>
      </c>
      <c r="G248" s="241">
        <v>35.935565553209997</v>
      </c>
      <c r="H248" s="241">
        <v>0.32619670894000002</v>
      </c>
      <c r="I248" s="241">
        <v>2.6147106207499999</v>
      </c>
      <c r="J248" s="241">
        <v>47.671944950590003</v>
      </c>
      <c r="K248" s="242">
        <f t="shared" si="3"/>
        <v>0.10665928833490261</v>
      </c>
      <c r="L248" s="241">
        <v>67.878265931450002</v>
      </c>
      <c r="M248" s="241">
        <v>26.242647514550001</v>
      </c>
      <c r="N248" s="241">
        <v>17.698739159030001</v>
      </c>
      <c r="O248" s="241">
        <v>4.4069345050399997</v>
      </c>
      <c r="P248" s="240">
        <v>3.4150185191000002</v>
      </c>
      <c r="Q248" s="240">
        <v>3.5607934962800001</v>
      </c>
      <c r="R248" s="240">
        <v>6.9419306116800001</v>
      </c>
      <c r="S248" s="240">
        <v>7.9915520458499998</v>
      </c>
      <c r="T248" s="240">
        <v>16.33872018748</v>
      </c>
      <c r="U248" s="240">
        <v>55.664014622609997</v>
      </c>
      <c r="V248" s="240">
        <v>21.09461037977</v>
      </c>
      <c r="W248" s="240">
        <v>2.59804469001</v>
      </c>
      <c r="X248" s="240">
        <v>11.25185676621</v>
      </c>
      <c r="Y248" s="240">
        <v>20.41662385539</v>
      </c>
      <c r="Z248" s="239">
        <v>0</v>
      </c>
    </row>
    <row r="249" spans="1:26">
      <c r="A249" s="175" t="s">
        <v>376</v>
      </c>
      <c r="B249" s="175">
        <v>2013</v>
      </c>
      <c r="C249" s="176" t="s">
        <v>35</v>
      </c>
      <c r="D249" s="177">
        <v>447.15046267392</v>
      </c>
      <c r="E249" s="216">
        <v>95.936457590420005</v>
      </c>
      <c r="F249" s="216">
        <v>2.20889454371</v>
      </c>
      <c r="G249" s="216">
        <v>43.604031226460002</v>
      </c>
      <c r="H249" s="216">
        <v>0.61212571893000001</v>
      </c>
      <c r="I249" s="216">
        <v>1.40312806558</v>
      </c>
      <c r="J249" s="216">
        <v>40.949531638529997</v>
      </c>
      <c r="K249" s="217">
        <f t="shared" si="3"/>
        <v>9.1578864513871774E-2</v>
      </c>
      <c r="L249" s="216">
        <v>82.132912927980001</v>
      </c>
      <c r="M249" s="216">
        <v>17.617825683940001</v>
      </c>
      <c r="N249" s="216">
        <v>15.76909406225</v>
      </c>
      <c r="O249" s="216">
        <v>5.9721718662600001</v>
      </c>
      <c r="P249" s="238">
        <v>4.5780362439399997</v>
      </c>
      <c r="Q249" s="238">
        <v>2.6170406128499999</v>
      </c>
      <c r="R249" s="238">
        <v>8.3782268049699997</v>
      </c>
      <c r="S249" s="238">
        <v>4.5509051682699999</v>
      </c>
      <c r="T249" s="238">
        <v>22.102349483699999</v>
      </c>
      <c r="U249" s="238">
        <v>42.567241534689998</v>
      </c>
      <c r="V249" s="238">
        <v>16.451531972800002</v>
      </c>
      <c r="W249" s="238">
        <v>5.7237899262900003</v>
      </c>
      <c r="X249" s="238">
        <v>14.06257605737</v>
      </c>
      <c r="Y249" s="238">
        <v>19.91259154498</v>
      </c>
      <c r="Z249" s="237">
        <v>0</v>
      </c>
    </row>
    <row r="250" spans="1:26">
      <c r="A250" s="175" t="s">
        <v>376</v>
      </c>
      <c r="B250" s="175">
        <v>2014</v>
      </c>
      <c r="C250" s="176" t="s">
        <v>35</v>
      </c>
      <c r="D250" s="177">
        <v>455.34429796687999</v>
      </c>
      <c r="E250" s="216">
        <v>90.423858368980007</v>
      </c>
      <c r="F250" s="216">
        <v>0.62327038118</v>
      </c>
      <c r="G250" s="216">
        <v>48.697432659059999</v>
      </c>
      <c r="H250" s="216">
        <v>1.75425249472</v>
      </c>
      <c r="I250" s="216">
        <v>1.5596510638600001</v>
      </c>
      <c r="J250" s="216">
        <v>38.096267176600001</v>
      </c>
      <c r="K250" s="217">
        <f t="shared" si="3"/>
        <v>8.3664750709958338E-2</v>
      </c>
      <c r="L250" s="216">
        <v>72.568955148610002</v>
      </c>
      <c r="M250" s="216">
        <v>20.912831272729999</v>
      </c>
      <c r="N250" s="216">
        <v>20.233461766710001</v>
      </c>
      <c r="O250" s="216">
        <v>4.8884984677899999</v>
      </c>
      <c r="P250" s="238">
        <v>7.9018388589599997</v>
      </c>
      <c r="Q250" s="238">
        <v>5.1700812575299997</v>
      </c>
      <c r="R250" s="238">
        <v>6.8999043238900004</v>
      </c>
      <c r="S250" s="238">
        <v>5.9953609525099996</v>
      </c>
      <c r="T250" s="238">
        <v>23.331138913250001</v>
      </c>
      <c r="U250" s="238">
        <v>54.86048779515</v>
      </c>
      <c r="V250" s="238">
        <v>19.878079191099999</v>
      </c>
      <c r="W250" s="238">
        <v>4.2106646107200003</v>
      </c>
      <c r="X250" s="238">
        <v>8.9122776057599999</v>
      </c>
      <c r="Y250" s="238">
        <v>18.425985657769999</v>
      </c>
      <c r="Z250" s="237">
        <v>0</v>
      </c>
    </row>
    <row r="251" spans="1:26">
      <c r="A251" s="175" t="s">
        <v>376</v>
      </c>
      <c r="B251" s="175">
        <v>2015</v>
      </c>
      <c r="C251" s="176" t="s">
        <v>35</v>
      </c>
      <c r="D251" s="177">
        <v>435.73732511602998</v>
      </c>
      <c r="E251" s="216">
        <v>86.272171220519994</v>
      </c>
      <c r="F251" s="216">
        <v>1.7356243955499999</v>
      </c>
      <c r="G251" s="216">
        <v>44.626051248720003</v>
      </c>
      <c r="H251" s="216">
        <v>1.09191086224</v>
      </c>
      <c r="I251" s="216">
        <v>1.8940189812899999</v>
      </c>
      <c r="J251" s="216">
        <v>44.560967155070003</v>
      </c>
      <c r="K251" s="217">
        <f t="shared" si="3"/>
        <v>0.10226566462536603</v>
      </c>
      <c r="L251" s="216">
        <v>62.680965888739998</v>
      </c>
      <c r="M251" s="216">
        <v>25.39024692528</v>
      </c>
      <c r="N251" s="216">
        <v>19.67197083912</v>
      </c>
      <c r="O251" s="216">
        <v>5.2062818201300001</v>
      </c>
      <c r="P251" s="238">
        <v>2.0776000678900002</v>
      </c>
      <c r="Q251" s="238">
        <v>2.48257696703</v>
      </c>
      <c r="R251" s="238">
        <v>7.7537619191199996</v>
      </c>
      <c r="S251" s="238">
        <v>7.1237001791400001</v>
      </c>
      <c r="T251" s="238">
        <v>26.002300919420001</v>
      </c>
      <c r="U251" s="238">
        <v>44.31360115663</v>
      </c>
      <c r="V251" s="238">
        <v>19.154201565809998</v>
      </c>
      <c r="W251" s="238">
        <v>4.2646543124400003</v>
      </c>
      <c r="X251" s="238">
        <v>9.9404196521100001</v>
      </c>
      <c r="Y251" s="238">
        <v>19.49429903978</v>
      </c>
      <c r="Z251" s="237">
        <v>0</v>
      </c>
    </row>
    <row r="252" spans="1:26">
      <c r="A252" s="175" t="s">
        <v>376</v>
      </c>
      <c r="B252" s="175">
        <v>2016</v>
      </c>
      <c r="C252" s="176" t="s">
        <v>35</v>
      </c>
      <c r="D252" s="177">
        <v>452.57188411982997</v>
      </c>
      <c r="E252" s="216">
        <v>96.539193424710007</v>
      </c>
      <c r="F252" s="216">
        <v>2.3519895165200002</v>
      </c>
      <c r="G252" s="216">
        <v>37.950668476090001</v>
      </c>
      <c r="H252" s="216">
        <v>0.10702779642</v>
      </c>
      <c r="I252" s="216">
        <v>2.8905252192600002</v>
      </c>
      <c r="J252" s="216">
        <v>44.542295234240001</v>
      </c>
      <c r="K252" s="217">
        <f t="shared" si="3"/>
        <v>9.8420376512930466E-2</v>
      </c>
      <c r="L252" s="216">
        <v>72.799625386000002</v>
      </c>
      <c r="M252" s="216">
        <v>24.543213057940001</v>
      </c>
      <c r="N252" s="216">
        <v>15.88575642302</v>
      </c>
      <c r="O252" s="216">
        <v>3.1611706644200002</v>
      </c>
      <c r="P252" s="238">
        <v>2.9803019003800002</v>
      </c>
      <c r="Q252" s="238">
        <v>5.1429785701200004</v>
      </c>
      <c r="R252" s="238">
        <v>6.4325771209399996</v>
      </c>
      <c r="S252" s="238">
        <v>9.9496062883299992</v>
      </c>
      <c r="T252" s="238">
        <v>16.198882581060001</v>
      </c>
      <c r="U252" s="238">
        <v>55.525890886189998</v>
      </c>
      <c r="V252" s="238">
        <v>21.634710085449999</v>
      </c>
      <c r="W252" s="238">
        <v>2.8913584356099999</v>
      </c>
      <c r="X252" s="238">
        <v>10.661307444129999</v>
      </c>
      <c r="Y252" s="238">
        <v>20.382805608999998</v>
      </c>
      <c r="Z252" s="237">
        <v>0</v>
      </c>
    </row>
    <row r="253" spans="1:26">
      <c r="A253" s="175" t="s">
        <v>366</v>
      </c>
      <c r="B253" s="175">
        <v>2013</v>
      </c>
      <c r="C253" s="176" t="s">
        <v>118</v>
      </c>
      <c r="D253" s="177">
        <v>3242.2867677819399</v>
      </c>
      <c r="E253" s="216">
        <v>63.980949447420002</v>
      </c>
      <c r="F253" s="216">
        <v>28.185969801310002</v>
      </c>
      <c r="G253" s="216">
        <v>416.98458944084001</v>
      </c>
      <c r="H253" s="216">
        <v>8.2574501687200001</v>
      </c>
      <c r="I253" s="216">
        <v>12.6864256296</v>
      </c>
      <c r="J253" s="251">
        <v>297.50241693480001</v>
      </c>
      <c r="K253" s="250">
        <f t="shared" si="3"/>
        <v>9.175697223670394E-2</v>
      </c>
      <c r="L253" s="216">
        <v>687.08975653534003</v>
      </c>
      <c r="M253" s="216">
        <v>223.47522813014999</v>
      </c>
      <c r="N253" s="216">
        <v>125.42640974148</v>
      </c>
      <c r="O253" s="216">
        <v>92.380455424329995</v>
      </c>
      <c r="P253" s="238">
        <v>126.22966016162</v>
      </c>
      <c r="Q253" s="238">
        <v>26.184099197969999</v>
      </c>
      <c r="R253" s="238">
        <v>137.69859720484001</v>
      </c>
      <c r="S253" s="238">
        <v>105.98532359522</v>
      </c>
      <c r="T253" s="238">
        <v>132.32411634479001</v>
      </c>
      <c r="U253" s="238">
        <v>245.60295899028</v>
      </c>
      <c r="V253" s="238">
        <v>163.99578999631001</v>
      </c>
      <c r="W253" s="238">
        <v>39.22792236331</v>
      </c>
      <c r="X253" s="238">
        <v>95.19148992049</v>
      </c>
      <c r="Y253" s="238">
        <v>213.43636224669001</v>
      </c>
      <c r="Z253" s="237">
        <v>0.44079650643000001</v>
      </c>
    </row>
    <row r="254" spans="1:26">
      <c r="A254" s="175" t="s">
        <v>366</v>
      </c>
      <c r="B254" s="175">
        <v>2014</v>
      </c>
      <c r="C254" s="176" t="s">
        <v>118</v>
      </c>
      <c r="D254" s="177">
        <v>3233.6836537009299</v>
      </c>
      <c r="E254" s="216">
        <v>72.8118651594</v>
      </c>
      <c r="F254" s="216">
        <v>23.55080476446</v>
      </c>
      <c r="G254" s="216">
        <v>422.61892225623001</v>
      </c>
      <c r="H254" s="216">
        <v>9.6775776334200003</v>
      </c>
      <c r="I254" s="216">
        <v>15.373162465069999</v>
      </c>
      <c r="J254" s="249">
        <v>288.06664597574002</v>
      </c>
      <c r="K254" s="248">
        <f t="shared" si="3"/>
        <v>8.9083125260583124E-2</v>
      </c>
      <c r="L254" s="216">
        <v>675.77869281170001</v>
      </c>
      <c r="M254" s="216">
        <v>201.56436234934</v>
      </c>
      <c r="N254" s="216">
        <v>102.27484358741</v>
      </c>
      <c r="O254" s="216">
        <v>107.17484435189</v>
      </c>
      <c r="P254" s="238">
        <v>122.00865089341001</v>
      </c>
      <c r="Q254" s="238">
        <v>37.384076272290002</v>
      </c>
      <c r="R254" s="238">
        <v>145.21002108508</v>
      </c>
      <c r="S254" s="238">
        <v>118.45467006705999</v>
      </c>
      <c r="T254" s="238">
        <v>128.63373665966</v>
      </c>
      <c r="U254" s="238">
        <v>229.13162608038999</v>
      </c>
      <c r="V254" s="238">
        <v>183.82304664079001</v>
      </c>
      <c r="W254" s="238">
        <v>42.47468010475</v>
      </c>
      <c r="X254" s="238">
        <v>127.6268373337</v>
      </c>
      <c r="Y254" s="238">
        <v>177.85538123590999</v>
      </c>
      <c r="Z254" s="237">
        <v>2.18920597323</v>
      </c>
    </row>
    <row r="255" spans="1:26">
      <c r="A255" s="175" t="s">
        <v>366</v>
      </c>
      <c r="B255" s="175">
        <v>2015</v>
      </c>
      <c r="C255" s="176" t="s">
        <v>118</v>
      </c>
      <c r="D255" s="177">
        <v>3268.2006213017698</v>
      </c>
      <c r="E255" s="216">
        <v>75.116038870750003</v>
      </c>
      <c r="F255" s="216">
        <v>24.594383484129999</v>
      </c>
      <c r="G255" s="216">
        <v>414.76495871776001</v>
      </c>
      <c r="H255" s="216">
        <v>8.5707009217400003</v>
      </c>
      <c r="I255" s="216">
        <v>14.86888913096</v>
      </c>
      <c r="J255" s="247">
        <v>304.69912342422998</v>
      </c>
      <c r="K255" s="246">
        <f t="shared" si="3"/>
        <v>9.3231462425603498E-2</v>
      </c>
      <c r="L255" s="216">
        <v>676.58649353555995</v>
      </c>
      <c r="M255" s="216">
        <v>224.70400462667999</v>
      </c>
      <c r="N255" s="216">
        <v>101.60419151587</v>
      </c>
      <c r="O255" s="216">
        <v>96.080338164599993</v>
      </c>
      <c r="P255" s="238">
        <v>114.85439764161001</v>
      </c>
      <c r="Q255" s="238">
        <v>33.81727730331</v>
      </c>
      <c r="R255" s="238">
        <v>131.35129241767001</v>
      </c>
      <c r="S255" s="238">
        <v>106.55972401839</v>
      </c>
      <c r="T255" s="238">
        <v>153.02804426789001</v>
      </c>
      <c r="U255" s="238">
        <v>267.95951218691999</v>
      </c>
      <c r="V255" s="238">
        <v>198.49778541092999</v>
      </c>
      <c r="W255" s="238">
        <v>37.144631075600003</v>
      </c>
      <c r="X255" s="238">
        <v>122.87489212728001</v>
      </c>
      <c r="Y255" s="238">
        <v>159.17034972771</v>
      </c>
      <c r="Z255" s="237">
        <v>1.3535927321800001</v>
      </c>
    </row>
    <row r="256" spans="1:26">
      <c r="A256" s="175" t="s">
        <v>366</v>
      </c>
      <c r="B256" s="175">
        <v>2016</v>
      </c>
      <c r="C256" s="176" t="s">
        <v>118</v>
      </c>
      <c r="D256" s="177">
        <v>3277.0111429233798</v>
      </c>
      <c r="E256" s="216">
        <v>66.235062909709995</v>
      </c>
      <c r="F256" s="216">
        <v>24.518416242490002</v>
      </c>
      <c r="G256" s="216">
        <v>399.87093244620002</v>
      </c>
      <c r="H256" s="216">
        <v>14.03242265688</v>
      </c>
      <c r="I256" s="216">
        <v>12.622082219699999</v>
      </c>
      <c r="J256" s="253">
        <v>301.96333093366002</v>
      </c>
      <c r="K256" s="252">
        <f t="shared" si="3"/>
        <v>9.2145957936622211E-2</v>
      </c>
      <c r="L256" s="216">
        <v>712.55993104212996</v>
      </c>
      <c r="M256" s="216">
        <v>247.65492074878</v>
      </c>
      <c r="N256" s="216">
        <v>129.50047289091</v>
      </c>
      <c r="O256" s="216">
        <v>89.158706902000006</v>
      </c>
      <c r="P256" s="238">
        <v>105.02134764138</v>
      </c>
      <c r="Q256" s="238">
        <v>38.850384512209999</v>
      </c>
      <c r="R256" s="238">
        <v>143.00497703554001</v>
      </c>
      <c r="S256" s="238">
        <v>118.97654049443</v>
      </c>
      <c r="T256" s="238">
        <v>152.27544423904999</v>
      </c>
      <c r="U256" s="238">
        <v>256.62993525465998</v>
      </c>
      <c r="V256" s="238">
        <v>168.03278707208</v>
      </c>
      <c r="W256" s="238">
        <v>34.236769142279996</v>
      </c>
      <c r="X256" s="238">
        <v>102.51843217472999</v>
      </c>
      <c r="Y256" s="238">
        <v>158.19093585434999</v>
      </c>
      <c r="Z256" s="237">
        <v>1.1573105102100001</v>
      </c>
    </row>
    <row r="257" spans="1:26">
      <c r="A257" s="175" t="s">
        <v>367</v>
      </c>
      <c r="B257" s="175">
        <v>2013</v>
      </c>
      <c r="C257" s="176" t="s">
        <v>118</v>
      </c>
      <c r="D257" s="177">
        <v>3250.9329039201498</v>
      </c>
      <c r="E257" s="216">
        <v>62.793181352280001</v>
      </c>
      <c r="F257" s="216">
        <v>32.144128899789997</v>
      </c>
      <c r="G257" s="216">
        <v>435.90418030619003</v>
      </c>
      <c r="H257" s="216">
        <v>7.79404063459</v>
      </c>
      <c r="I257" s="216">
        <v>14.06285049779</v>
      </c>
      <c r="J257" s="216">
        <v>280.38422593529998</v>
      </c>
      <c r="K257" s="217">
        <f t="shared" si="3"/>
        <v>8.6247312455202507E-2</v>
      </c>
      <c r="L257" s="216">
        <v>693.37745348485998</v>
      </c>
      <c r="M257" s="216">
        <v>218.84234184303</v>
      </c>
      <c r="N257" s="216">
        <v>123.51643971249</v>
      </c>
      <c r="O257" s="216">
        <v>101.0501045499</v>
      </c>
      <c r="P257" s="238">
        <v>120.10274283127001</v>
      </c>
      <c r="Q257" s="238">
        <v>38.847830777550001</v>
      </c>
      <c r="R257" s="238">
        <v>140.29220572745001</v>
      </c>
      <c r="S257" s="238">
        <v>97.095875335689996</v>
      </c>
      <c r="T257" s="238">
        <v>126.90972647658</v>
      </c>
      <c r="U257" s="238">
        <v>257.01838661690999</v>
      </c>
      <c r="V257" s="238">
        <v>157.08153333154999</v>
      </c>
      <c r="W257" s="238">
        <v>45.266806279539999</v>
      </c>
      <c r="X257" s="238">
        <v>110.20247553266999</v>
      </c>
      <c r="Y257" s="238">
        <v>185.10706108257</v>
      </c>
      <c r="Z257" s="237">
        <v>3.1393127121500002</v>
      </c>
    </row>
    <row r="258" spans="1:26">
      <c r="A258" s="175" t="s">
        <v>367</v>
      </c>
      <c r="B258" s="175">
        <v>2014</v>
      </c>
      <c r="C258" s="176" t="s">
        <v>118</v>
      </c>
      <c r="D258" s="177">
        <v>3246.43518239271</v>
      </c>
      <c r="E258" s="216">
        <v>64.360706055280005</v>
      </c>
      <c r="F258" s="216">
        <v>27.313956576359999</v>
      </c>
      <c r="G258" s="216">
        <v>428.89835215553001</v>
      </c>
      <c r="H258" s="216">
        <v>10.67050644711</v>
      </c>
      <c r="I258" s="216">
        <v>15.692628683640001</v>
      </c>
      <c r="J258" s="216">
        <v>284.95378203901998</v>
      </c>
      <c r="K258" s="217">
        <f t="shared" si="3"/>
        <v>8.777436358023985E-2</v>
      </c>
      <c r="L258" s="216">
        <v>678.40299703617995</v>
      </c>
      <c r="M258" s="216">
        <v>198.33755375128999</v>
      </c>
      <c r="N258" s="216">
        <v>107.05332939761</v>
      </c>
      <c r="O258" s="216">
        <v>105.57068787025</v>
      </c>
      <c r="P258" s="238">
        <v>104.01719948098</v>
      </c>
      <c r="Q258" s="238">
        <v>33.670633958499998</v>
      </c>
      <c r="R258" s="238">
        <v>133.0452096125</v>
      </c>
      <c r="S258" s="238">
        <v>120.70942622251999</v>
      </c>
      <c r="T258" s="238">
        <v>141.57682626562001</v>
      </c>
      <c r="U258" s="238">
        <v>248.69456015579999</v>
      </c>
      <c r="V258" s="238">
        <v>209.67538693271001</v>
      </c>
      <c r="W258" s="238">
        <v>52.36829709901</v>
      </c>
      <c r="X258" s="238">
        <v>110.78337533865999</v>
      </c>
      <c r="Y258" s="238">
        <v>166.78601551246001</v>
      </c>
      <c r="Z258" s="237">
        <v>3.8537518016800001</v>
      </c>
    </row>
    <row r="259" spans="1:26">
      <c r="A259" s="175" t="s">
        <v>367</v>
      </c>
      <c r="B259" s="175">
        <v>2015</v>
      </c>
      <c r="C259" s="176" t="s">
        <v>118</v>
      </c>
      <c r="D259" s="177">
        <v>3316.1160831560701</v>
      </c>
      <c r="E259" s="216">
        <v>75.518841758670007</v>
      </c>
      <c r="F259" s="216">
        <v>34.26431001804</v>
      </c>
      <c r="G259" s="216">
        <v>408.12396011153999</v>
      </c>
      <c r="H259" s="216">
        <v>9.4726074453100004</v>
      </c>
      <c r="I259" s="216">
        <v>16.227563875000001</v>
      </c>
      <c r="J259" s="216">
        <v>323.21164705951998</v>
      </c>
      <c r="K259" s="217">
        <f t="shared" si="3"/>
        <v>9.7466927862159616E-2</v>
      </c>
      <c r="L259" s="216">
        <v>670.07587078146003</v>
      </c>
      <c r="M259" s="216">
        <v>245.01576233711</v>
      </c>
      <c r="N259" s="216">
        <v>125.22576474727001</v>
      </c>
      <c r="O259" s="216">
        <v>82.264135161400006</v>
      </c>
      <c r="P259" s="238">
        <v>114.4835419691</v>
      </c>
      <c r="Q259" s="238">
        <v>43.290968249190001</v>
      </c>
      <c r="R259" s="238">
        <v>124.85620168323</v>
      </c>
      <c r="S259" s="238">
        <v>109.54184762653</v>
      </c>
      <c r="T259" s="238">
        <v>146.83672412627999</v>
      </c>
      <c r="U259" s="238">
        <v>275.32562103967001</v>
      </c>
      <c r="V259" s="238">
        <v>195.30234184558</v>
      </c>
      <c r="W259" s="238">
        <v>42.595016302440001</v>
      </c>
      <c r="X259" s="238">
        <v>107.10615721661</v>
      </c>
      <c r="Y259" s="238">
        <v>166.35602255983</v>
      </c>
      <c r="Z259" s="237">
        <v>1.0211772422900001</v>
      </c>
    </row>
    <row r="260" spans="1:26">
      <c r="A260" s="175" t="s">
        <v>367</v>
      </c>
      <c r="B260" s="175">
        <v>2016</v>
      </c>
      <c r="C260" s="176" t="s">
        <v>118</v>
      </c>
      <c r="D260" s="177">
        <v>3356.0528032155198</v>
      </c>
      <c r="E260" s="216">
        <v>71.363162978030005</v>
      </c>
      <c r="F260" s="216">
        <v>24.46314352924</v>
      </c>
      <c r="G260" s="216">
        <v>435.33406090035999</v>
      </c>
      <c r="H260" s="216">
        <v>8.5610106595000008</v>
      </c>
      <c r="I260" s="216">
        <v>17.630048236259999</v>
      </c>
      <c r="J260" s="216">
        <v>295.44539701353</v>
      </c>
      <c r="K260" s="217">
        <f t="shared" si="3"/>
        <v>8.8033596113403292E-2</v>
      </c>
      <c r="L260" s="216">
        <v>723.31425899098997</v>
      </c>
      <c r="M260" s="216">
        <v>253.02159669964999</v>
      </c>
      <c r="N260" s="216">
        <v>133.43257114716999</v>
      </c>
      <c r="O260" s="216">
        <v>90.591107945600001</v>
      </c>
      <c r="P260" s="238">
        <v>96.383448807839997</v>
      </c>
      <c r="Q260" s="238">
        <v>37.495834986440002</v>
      </c>
      <c r="R260" s="238">
        <v>149.55813612437001</v>
      </c>
      <c r="S260" s="238">
        <v>126.9781510207</v>
      </c>
      <c r="T260" s="238">
        <v>145.34788950270999</v>
      </c>
      <c r="U260" s="238">
        <v>251.02689328</v>
      </c>
      <c r="V260" s="238">
        <v>186.96123418050001</v>
      </c>
      <c r="W260" s="238">
        <v>44.107420803339998</v>
      </c>
      <c r="X260" s="238">
        <v>113.32545733776</v>
      </c>
      <c r="Y260" s="238">
        <v>151.34711268049</v>
      </c>
      <c r="Z260" s="237">
        <v>0.36486639104000002</v>
      </c>
    </row>
    <row r="261" spans="1:26">
      <c r="A261" s="175" t="s">
        <v>377</v>
      </c>
      <c r="B261" s="175">
        <v>2014</v>
      </c>
      <c r="C261" s="176" t="s">
        <v>118</v>
      </c>
      <c r="D261" s="177">
        <v>3274.3118031055001</v>
      </c>
      <c r="E261" s="216">
        <v>70.389984364710003</v>
      </c>
      <c r="F261" s="216">
        <v>29.442073200509999</v>
      </c>
      <c r="G261" s="216">
        <v>450.75237847746001</v>
      </c>
      <c r="H261" s="216">
        <v>8.0553958740699994</v>
      </c>
      <c r="I261" s="216">
        <v>12.57780273941</v>
      </c>
      <c r="J261" s="216">
        <v>292.11010264754998</v>
      </c>
      <c r="K261" s="217">
        <f t="shared" si="3"/>
        <v>8.9212671307143082E-2</v>
      </c>
      <c r="L261" s="216">
        <v>711.96541418080005</v>
      </c>
      <c r="M261" s="216">
        <v>207.93033721702</v>
      </c>
      <c r="N261" s="216">
        <v>114.22059806286001</v>
      </c>
      <c r="O261" s="216">
        <v>103.08389829057</v>
      </c>
      <c r="P261" s="238">
        <v>115.23929496311</v>
      </c>
      <c r="Q261" s="238">
        <v>39.32414139966</v>
      </c>
      <c r="R261" s="238">
        <v>151.25039591696</v>
      </c>
      <c r="S261" s="238">
        <v>130.72536540070999</v>
      </c>
      <c r="T261" s="238">
        <v>129.61521508538999</v>
      </c>
      <c r="U261" s="238">
        <v>213.10116518775999</v>
      </c>
      <c r="V261" s="238">
        <v>184.02653926644001</v>
      </c>
      <c r="W261" s="238">
        <v>33.982058827369997</v>
      </c>
      <c r="X261" s="238">
        <v>108.01173029758</v>
      </c>
      <c r="Y261" s="238">
        <v>164.94029131529001</v>
      </c>
      <c r="Z261" s="237">
        <v>3.5676203902700001</v>
      </c>
    </row>
    <row r="262" spans="1:26">
      <c r="A262" s="178" t="s">
        <v>377</v>
      </c>
      <c r="B262" s="178">
        <v>2015</v>
      </c>
      <c r="C262" s="179" t="s">
        <v>118</v>
      </c>
      <c r="D262" s="180">
        <v>3248.22163771347</v>
      </c>
      <c r="E262" s="235">
        <v>82.465717459070007</v>
      </c>
      <c r="F262" s="235">
        <v>30.852785375370001</v>
      </c>
      <c r="G262" s="235">
        <v>416.85896036870997</v>
      </c>
      <c r="H262" s="235">
        <v>8.7323297900300005</v>
      </c>
      <c r="I262" s="235">
        <v>15.231984204010001</v>
      </c>
      <c r="J262" s="235">
        <v>275.01527487426</v>
      </c>
      <c r="K262" s="236">
        <f t="shared" si="3"/>
        <v>8.4666413055438025E-2</v>
      </c>
      <c r="L262" s="235">
        <v>685.97969866190999</v>
      </c>
      <c r="M262" s="235">
        <v>223.39399906220001</v>
      </c>
      <c r="N262" s="235">
        <v>115.71564979830001</v>
      </c>
      <c r="O262" s="235">
        <v>86.321029779930001</v>
      </c>
      <c r="P262" s="234">
        <v>114.49231451768</v>
      </c>
      <c r="Q262" s="234">
        <v>32.345402523940002</v>
      </c>
      <c r="R262" s="234">
        <v>124.04323460953</v>
      </c>
      <c r="S262" s="234">
        <v>122.01417244034999</v>
      </c>
      <c r="T262" s="234">
        <v>147.04016003509</v>
      </c>
      <c r="U262" s="234">
        <v>243.36394649741001</v>
      </c>
      <c r="V262" s="234">
        <v>206.68498067976</v>
      </c>
      <c r="W262" s="234">
        <v>43.235198719099998</v>
      </c>
      <c r="X262" s="234">
        <v>128.95603462150001</v>
      </c>
      <c r="Y262" s="234">
        <v>144.16854484833999</v>
      </c>
      <c r="Z262" s="233">
        <v>1.31021884698</v>
      </c>
    </row>
    <row r="263" spans="1:26">
      <c r="A263" s="172" t="s">
        <v>377</v>
      </c>
      <c r="B263" s="172">
        <v>2016</v>
      </c>
      <c r="C263" s="243" t="s">
        <v>118</v>
      </c>
      <c r="D263" s="174">
        <v>3314.2815623812098</v>
      </c>
      <c r="E263" s="241">
        <v>76.976957744499998</v>
      </c>
      <c r="F263" s="241">
        <v>20.922555982870001</v>
      </c>
      <c r="G263" s="241">
        <v>419.58002890592002</v>
      </c>
      <c r="H263" s="241">
        <v>11.257573537640001</v>
      </c>
      <c r="I263" s="241">
        <v>18.545556319229998</v>
      </c>
      <c r="J263" s="241">
        <v>308.12287193886999</v>
      </c>
      <c r="K263" s="242">
        <f t="shared" si="3"/>
        <v>9.2968224376655903E-2</v>
      </c>
      <c r="L263" s="241">
        <v>701.11786412434003</v>
      </c>
      <c r="M263" s="241">
        <v>255.77854609824999</v>
      </c>
      <c r="N263" s="241">
        <v>130.25526244650999</v>
      </c>
      <c r="O263" s="241">
        <v>81.091330045009997</v>
      </c>
      <c r="P263" s="240">
        <v>118.84551757636</v>
      </c>
      <c r="Q263" s="240">
        <v>30.492148229600001</v>
      </c>
      <c r="R263" s="240">
        <v>137.06985898037999</v>
      </c>
      <c r="S263" s="240">
        <v>120.22099636031</v>
      </c>
      <c r="T263" s="240">
        <v>146.16730237157</v>
      </c>
      <c r="U263" s="240">
        <v>233.74609194513999</v>
      </c>
      <c r="V263" s="240">
        <v>197.96528373232999</v>
      </c>
      <c r="W263" s="240">
        <v>41.489555254400003</v>
      </c>
      <c r="X263" s="240">
        <v>104.65034513352001</v>
      </c>
      <c r="Y263" s="240">
        <v>157.67283511069999</v>
      </c>
      <c r="Z263" s="239">
        <v>2.3130805437599999</v>
      </c>
    </row>
    <row r="264" spans="1:26">
      <c r="A264" s="175" t="s">
        <v>377</v>
      </c>
      <c r="B264" s="175">
        <v>2017</v>
      </c>
      <c r="C264" s="176" t="s">
        <v>118</v>
      </c>
      <c r="D264" s="177">
        <v>3359.1331717028902</v>
      </c>
      <c r="E264" s="216">
        <v>84.12672478703</v>
      </c>
      <c r="F264" s="216">
        <v>17.853169683880001</v>
      </c>
      <c r="G264" s="216">
        <v>418.70194889202998</v>
      </c>
      <c r="H264" s="216">
        <v>11.889327551039999</v>
      </c>
      <c r="I264" s="216">
        <v>18.032245726469998</v>
      </c>
      <c r="J264" s="216">
        <v>292.17349606123003</v>
      </c>
      <c r="K264" s="217">
        <f t="shared" ref="K264:K327" si="4">J264/D264</f>
        <v>8.6978836838765353E-2</v>
      </c>
      <c r="L264" s="216">
        <v>751.41662451039997</v>
      </c>
      <c r="M264" s="216">
        <v>254.95322127175999</v>
      </c>
      <c r="N264" s="216">
        <v>135.78844541193999</v>
      </c>
      <c r="O264" s="216">
        <v>95.403575676000003</v>
      </c>
      <c r="P264" s="238">
        <v>108.57710014826</v>
      </c>
      <c r="Q264" s="238">
        <v>37.534383571310002</v>
      </c>
      <c r="R264" s="238">
        <v>125.53527836936</v>
      </c>
      <c r="S264" s="238">
        <v>132.25668247671001</v>
      </c>
      <c r="T264" s="238">
        <v>150.18036547179</v>
      </c>
      <c r="U264" s="238">
        <v>223.77347214333</v>
      </c>
      <c r="V264" s="238">
        <v>177.15557741709</v>
      </c>
      <c r="W264" s="238">
        <v>42.336309601910003</v>
      </c>
      <c r="X264" s="238">
        <v>124.44407103579999</v>
      </c>
      <c r="Y264" s="238">
        <v>156.73302536451999</v>
      </c>
      <c r="Z264" s="237">
        <v>0.26812653103</v>
      </c>
    </row>
    <row r="265" spans="1:26">
      <c r="A265" s="175" t="s">
        <v>368</v>
      </c>
      <c r="B265" s="175">
        <v>2013</v>
      </c>
      <c r="C265" s="176" t="s">
        <v>118</v>
      </c>
      <c r="D265" s="177">
        <v>3158.19046328695</v>
      </c>
      <c r="E265" s="216">
        <v>85.289989562060001</v>
      </c>
      <c r="F265" s="216">
        <v>31.64777374066</v>
      </c>
      <c r="G265" s="216">
        <v>422.4024675645</v>
      </c>
      <c r="H265" s="216">
        <v>7.5113971404999997</v>
      </c>
      <c r="I265" s="216">
        <v>11.30132256487</v>
      </c>
      <c r="J265" s="216">
        <v>284.3881770918</v>
      </c>
      <c r="K265" s="217">
        <f t="shared" si="4"/>
        <v>9.0047823396888257E-2</v>
      </c>
      <c r="L265" s="216">
        <v>636.60246390049997</v>
      </c>
      <c r="M265" s="216">
        <v>214.63491327109</v>
      </c>
      <c r="N265" s="216">
        <v>144.66752791574999</v>
      </c>
      <c r="O265" s="216">
        <v>89.796786956419993</v>
      </c>
      <c r="P265" s="238">
        <v>120.73325564623001</v>
      </c>
      <c r="Q265" s="238">
        <v>29.74996248818</v>
      </c>
      <c r="R265" s="238">
        <v>116.00087545592</v>
      </c>
      <c r="S265" s="238">
        <v>111.47256432114</v>
      </c>
      <c r="T265" s="238">
        <v>128.61832507534999</v>
      </c>
      <c r="U265" s="238">
        <v>226.87788207825</v>
      </c>
      <c r="V265" s="238">
        <v>161.68810467906999</v>
      </c>
      <c r="W265" s="238">
        <v>31.333632123779999</v>
      </c>
      <c r="X265" s="238">
        <v>101.20937195038999</v>
      </c>
      <c r="Y265" s="238">
        <v>200.91854221482001</v>
      </c>
      <c r="Z265" s="237">
        <v>1.34512754567</v>
      </c>
    </row>
    <row r="266" spans="1:26">
      <c r="A266" s="175" t="s">
        <v>368</v>
      </c>
      <c r="B266" s="175">
        <v>2014</v>
      </c>
      <c r="C266" s="176" t="s">
        <v>118</v>
      </c>
      <c r="D266" s="177">
        <v>3260.3963072348702</v>
      </c>
      <c r="E266" s="216">
        <v>68.051551416549998</v>
      </c>
      <c r="F266" s="216">
        <v>29.162874567719999</v>
      </c>
      <c r="G266" s="216">
        <v>442.52787755358997</v>
      </c>
      <c r="H266" s="216">
        <v>10.375940601270001</v>
      </c>
      <c r="I266" s="216">
        <v>12.4287185566</v>
      </c>
      <c r="J266" s="216">
        <v>293.51945981738999</v>
      </c>
      <c r="K266" s="217">
        <f t="shared" si="4"/>
        <v>9.0025699994220248E-2</v>
      </c>
      <c r="L266" s="216">
        <v>701.38031200258001</v>
      </c>
      <c r="M266" s="216">
        <v>210.29633838683</v>
      </c>
      <c r="N266" s="216">
        <v>117.00151417777001</v>
      </c>
      <c r="O266" s="216">
        <v>98.099123653739994</v>
      </c>
      <c r="P266" s="238">
        <v>115.67387070476001</v>
      </c>
      <c r="Q266" s="238">
        <v>31.71553746399</v>
      </c>
      <c r="R266" s="238">
        <v>147.25171108437999</v>
      </c>
      <c r="S266" s="238">
        <v>135.3958122793</v>
      </c>
      <c r="T266" s="238">
        <v>131.02701104088001</v>
      </c>
      <c r="U266" s="238">
        <v>206.87544949209001</v>
      </c>
      <c r="V266" s="238">
        <v>187.85701178324999</v>
      </c>
      <c r="W266" s="238">
        <v>40.550386480660002</v>
      </c>
      <c r="X266" s="238">
        <v>113.48233773136</v>
      </c>
      <c r="Y266" s="238">
        <v>167.00349103472999</v>
      </c>
      <c r="Z266" s="237">
        <v>0.71997740542999999</v>
      </c>
    </row>
    <row r="267" spans="1:26">
      <c r="A267" s="175" t="s">
        <v>368</v>
      </c>
      <c r="B267" s="175">
        <v>2015</v>
      </c>
      <c r="C267" s="176" t="s">
        <v>118</v>
      </c>
      <c r="D267" s="177">
        <v>3253.68830331457</v>
      </c>
      <c r="E267" s="216">
        <v>87.396244396789996</v>
      </c>
      <c r="F267" s="216">
        <v>28.652155294010001</v>
      </c>
      <c r="G267" s="216">
        <v>419.93335424575002</v>
      </c>
      <c r="H267" s="216">
        <v>10.761443059239999</v>
      </c>
      <c r="I267" s="216">
        <v>11.690809416920001</v>
      </c>
      <c r="J267" s="216">
        <v>285.32727998478998</v>
      </c>
      <c r="K267" s="217">
        <f t="shared" si="4"/>
        <v>8.7693489168622504E-2</v>
      </c>
      <c r="L267" s="216">
        <v>675.71815264024997</v>
      </c>
      <c r="M267" s="216">
        <v>231.61207695939001</v>
      </c>
      <c r="N267" s="216">
        <v>114.26321090362001</v>
      </c>
      <c r="O267" s="216">
        <v>83.628946060199993</v>
      </c>
      <c r="P267" s="238">
        <v>109.14401104968999</v>
      </c>
      <c r="Q267" s="238">
        <v>31.281827461070002</v>
      </c>
      <c r="R267" s="238">
        <v>131.30541355826</v>
      </c>
      <c r="S267" s="238">
        <v>125.37824055830001</v>
      </c>
      <c r="T267" s="238">
        <v>148.74499746536</v>
      </c>
      <c r="U267" s="238">
        <v>244.66353463735999</v>
      </c>
      <c r="V267" s="238">
        <v>207.04371678426</v>
      </c>
      <c r="W267" s="238">
        <v>41.07146184618</v>
      </c>
      <c r="X267" s="238">
        <v>124.35285879554</v>
      </c>
      <c r="Y267" s="238">
        <v>140.35141606993</v>
      </c>
      <c r="Z267" s="237">
        <v>1.36715212766</v>
      </c>
    </row>
    <row r="268" spans="1:26">
      <c r="A268" s="175" t="s">
        <v>368</v>
      </c>
      <c r="B268" s="175">
        <v>2016</v>
      </c>
      <c r="C268" s="176" t="s">
        <v>118</v>
      </c>
      <c r="D268" s="177">
        <v>3274.1623979185501</v>
      </c>
      <c r="E268" s="216">
        <v>75.958815358959995</v>
      </c>
      <c r="F268" s="216">
        <v>23.338876060490001</v>
      </c>
      <c r="G268" s="216">
        <v>411.42727297920999</v>
      </c>
      <c r="H268" s="216">
        <v>14.52613793646</v>
      </c>
      <c r="I268" s="216">
        <v>16.98191353328</v>
      </c>
      <c r="J268" s="216">
        <v>294.03695991222997</v>
      </c>
      <c r="K268" s="217">
        <f t="shared" si="4"/>
        <v>8.9805246098713695E-2</v>
      </c>
      <c r="L268" s="216">
        <v>697.95915016964</v>
      </c>
      <c r="M268" s="216">
        <v>251.21630534521</v>
      </c>
      <c r="N268" s="216">
        <v>131.36258499236001</v>
      </c>
      <c r="O268" s="216">
        <v>84.551933007420004</v>
      </c>
      <c r="P268" s="238">
        <v>122.62128359457</v>
      </c>
      <c r="Q268" s="238">
        <v>29.689798950459998</v>
      </c>
      <c r="R268" s="238">
        <v>140.35601595860999</v>
      </c>
      <c r="S268" s="238">
        <v>127.94155958124</v>
      </c>
      <c r="T268" s="238">
        <v>136.87445452930001</v>
      </c>
      <c r="U268" s="238">
        <v>231.30284374133001</v>
      </c>
      <c r="V268" s="238">
        <v>177.20081540166001</v>
      </c>
      <c r="W268" s="238">
        <v>40.502701094780001</v>
      </c>
      <c r="X268" s="238">
        <v>109.09285061688</v>
      </c>
      <c r="Y268" s="238">
        <v>154.77085505823001</v>
      </c>
      <c r="Z268" s="237">
        <v>2.4492700962299998</v>
      </c>
    </row>
    <row r="269" spans="1:26">
      <c r="A269" s="175" t="s">
        <v>368</v>
      </c>
      <c r="B269" s="175">
        <v>2017</v>
      </c>
      <c r="C269" s="176" t="s">
        <v>118</v>
      </c>
      <c r="D269" s="177">
        <v>3342.2835458433501</v>
      </c>
      <c r="E269" s="216">
        <v>79.935062577950006</v>
      </c>
      <c r="F269" s="216">
        <v>20.493213654070001</v>
      </c>
      <c r="G269" s="216">
        <v>409.22136775265</v>
      </c>
      <c r="H269" s="216">
        <v>12.1607548728</v>
      </c>
      <c r="I269" s="216">
        <v>20.795315465329999</v>
      </c>
      <c r="J269" s="216">
        <v>283.90296553693003</v>
      </c>
      <c r="K269" s="217">
        <f t="shared" si="4"/>
        <v>8.4942812793369238E-2</v>
      </c>
      <c r="L269" s="216">
        <v>740.00238485362001</v>
      </c>
      <c r="M269" s="216">
        <v>258.05389004126999</v>
      </c>
      <c r="N269" s="216">
        <v>146.87568288902</v>
      </c>
      <c r="O269" s="216">
        <v>96.606584648120005</v>
      </c>
      <c r="P269" s="238">
        <v>103.28265673603001</v>
      </c>
      <c r="Q269" s="238">
        <v>42.022837684419997</v>
      </c>
      <c r="R269" s="238">
        <v>121.23583921287999</v>
      </c>
      <c r="S269" s="238">
        <v>125.31641164748</v>
      </c>
      <c r="T269" s="238">
        <v>145.10437871420001</v>
      </c>
      <c r="U269" s="238">
        <v>231.87112847418001</v>
      </c>
      <c r="V269" s="238">
        <v>181.95750389105999</v>
      </c>
      <c r="W269" s="238">
        <v>46.570054204270001</v>
      </c>
      <c r="X269" s="238">
        <v>129.56396408014999</v>
      </c>
      <c r="Y269" s="238">
        <v>147.14482320664999</v>
      </c>
      <c r="Z269" s="237">
        <v>0.16672570027</v>
      </c>
    </row>
    <row r="270" spans="1:26">
      <c r="A270" s="175" t="s">
        <v>369</v>
      </c>
      <c r="B270" s="175">
        <v>2013</v>
      </c>
      <c r="C270" s="176" t="s">
        <v>118</v>
      </c>
      <c r="D270" s="177">
        <v>3191.6039565146798</v>
      </c>
      <c r="E270" s="216">
        <v>75.871698480679996</v>
      </c>
      <c r="F270" s="216">
        <v>25.18186131613</v>
      </c>
      <c r="G270" s="216">
        <v>409.09494712309998</v>
      </c>
      <c r="H270" s="216">
        <v>6.6822849666100002</v>
      </c>
      <c r="I270" s="216">
        <v>12.403945018550001</v>
      </c>
      <c r="J270" s="216">
        <v>309.72237463422999</v>
      </c>
      <c r="K270" s="217">
        <f t="shared" si="4"/>
        <v>9.7042859594789893E-2</v>
      </c>
      <c r="L270" s="216">
        <v>657.66459664463002</v>
      </c>
      <c r="M270" s="216">
        <v>215.55087707640999</v>
      </c>
      <c r="N270" s="216">
        <v>130.27940120736</v>
      </c>
      <c r="O270" s="216">
        <v>92.231960402799999</v>
      </c>
      <c r="P270" s="238">
        <v>126.87167190693999</v>
      </c>
      <c r="Q270" s="238">
        <v>26.910047435799999</v>
      </c>
      <c r="R270" s="238">
        <v>132.65077110977001</v>
      </c>
      <c r="S270" s="238">
        <v>106.13764528784</v>
      </c>
      <c r="T270" s="238">
        <v>129.57336965992999</v>
      </c>
      <c r="U270" s="238">
        <v>229.88207407646999</v>
      </c>
      <c r="V270" s="238">
        <v>161.75818586522999</v>
      </c>
      <c r="W270" s="238">
        <v>37.37145486899</v>
      </c>
      <c r="X270" s="238">
        <v>99.196607168270006</v>
      </c>
      <c r="Y270" s="238">
        <v>205.97314676305001</v>
      </c>
      <c r="Z270" s="237">
        <v>0.59503550188999998</v>
      </c>
    </row>
    <row r="271" spans="1:26">
      <c r="A271" s="175" t="s">
        <v>369</v>
      </c>
      <c r="B271" s="175">
        <v>2014</v>
      </c>
      <c r="C271" s="176" t="s">
        <v>118</v>
      </c>
      <c r="D271" s="177">
        <v>3264.9391359449901</v>
      </c>
      <c r="E271" s="216">
        <v>71.189247129229997</v>
      </c>
      <c r="F271" s="216">
        <v>28.468123525039999</v>
      </c>
      <c r="G271" s="216">
        <v>425.30801856959999</v>
      </c>
      <c r="H271" s="216">
        <v>9.7794578515400001</v>
      </c>
      <c r="I271" s="216">
        <v>13.66173670795</v>
      </c>
      <c r="J271" s="216">
        <v>281.70628318701</v>
      </c>
      <c r="K271" s="217">
        <f t="shared" si="4"/>
        <v>8.6282246454641526E-2</v>
      </c>
      <c r="L271" s="216">
        <v>716.31583651269</v>
      </c>
      <c r="M271" s="216">
        <v>211.70710537685</v>
      </c>
      <c r="N271" s="216">
        <v>110.97833976917001</v>
      </c>
      <c r="O271" s="216">
        <v>98.850171319170002</v>
      </c>
      <c r="P271" s="238">
        <v>113.43893287493999</v>
      </c>
      <c r="Q271" s="238">
        <v>28.74911081714</v>
      </c>
      <c r="R271" s="238">
        <v>149.41622388968</v>
      </c>
      <c r="S271" s="238">
        <v>134.86389103394001</v>
      </c>
      <c r="T271" s="238">
        <v>130.47877520063</v>
      </c>
      <c r="U271" s="238">
        <v>215.89490589611</v>
      </c>
      <c r="V271" s="238">
        <v>187.17829227318001</v>
      </c>
      <c r="W271" s="238">
        <v>44.466751140230002</v>
      </c>
      <c r="X271" s="238">
        <v>122.95330612466</v>
      </c>
      <c r="Y271" s="238">
        <v>169.21300355265001</v>
      </c>
      <c r="Z271" s="237">
        <v>0.32162319358000002</v>
      </c>
    </row>
    <row r="272" spans="1:26">
      <c r="A272" s="175" t="s">
        <v>369</v>
      </c>
      <c r="B272" s="175">
        <v>2015</v>
      </c>
      <c r="C272" s="176" t="s">
        <v>118</v>
      </c>
      <c r="D272" s="177">
        <v>3272.1300564409598</v>
      </c>
      <c r="E272" s="216">
        <v>84.842954343469998</v>
      </c>
      <c r="F272" s="216">
        <v>25.713933600450002</v>
      </c>
      <c r="G272" s="216">
        <v>422.24380935081001</v>
      </c>
      <c r="H272" s="216">
        <v>12.27460177199</v>
      </c>
      <c r="I272" s="216">
        <v>13.80829602328</v>
      </c>
      <c r="J272" s="216">
        <v>296.57820316236001</v>
      </c>
      <c r="K272" s="217">
        <f t="shared" si="4"/>
        <v>9.0637657442303218E-2</v>
      </c>
      <c r="L272" s="216">
        <v>681.94763305224001</v>
      </c>
      <c r="M272" s="216">
        <v>229.30565740930999</v>
      </c>
      <c r="N272" s="216">
        <v>101.98844957871999</v>
      </c>
      <c r="O272" s="216">
        <v>92.361981186880001</v>
      </c>
      <c r="P272" s="238">
        <v>111.13746636397001</v>
      </c>
      <c r="Q272" s="238">
        <v>32.859059895240001</v>
      </c>
      <c r="R272" s="238">
        <v>134.29781999065</v>
      </c>
      <c r="S272" s="238">
        <v>118.79144049887999</v>
      </c>
      <c r="T272" s="238">
        <v>156.48463728061</v>
      </c>
      <c r="U272" s="238">
        <v>244.52066704437999</v>
      </c>
      <c r="V272" s="238">
        <v>203.02605041255001</v>
      </c>
      <c r="W272" s="238">
        <v>37.311174804819998</v>
      </c>
      <c r="X272" s="238">
        <v>126.38891430563</v>
      </c>
      <c r="Y272" s="238">
        <v>144.96284343408999</v>
      </c>
      <c r="Z272" s="237">
        <v>1.2844629306299999</v>
      </c>
    </row>
    <row r="273" spans="1:26">
      <c r="A273" s="175" t="s">
        <v>369</v>
      </c>
      <c r="B273" s="175">
        <v>2016</v>
      </c>
      <c r="C273" s="176" t="s">
        <v>118</v>
      </c>
      <c r="D273" s="177">
        <v>3280.39003041147</v>
      </c>
      <c r="E273" s="216">
        <v>74.511869673809997</v>
      </c>
      <c r="F273" s="216">
        <v>23.72088733611</v>
      </c>
      <c r="G273" s="216">
        <v>395.08178161782001</v>
      </c>
      <c r="H273" s="216">
        <v>15.710183999050001</v>
      </c>
      <c r="I273" s="216">
        <v>13.507318270620001</v>
      </c>
      <c r="J273" s="216">
        <v>300.44650966176999</v>
      </c>
      <c r="K273" s="217">
        <f t="shared" si="4"/>
        <v>9.1588654664971042E-2</v>
      </c>
      <c r="L273" s="216">
        <v>709.09877613483002</v>
      </c>
      <c r="M273" s="216">
        <v>254.85435897929</v>
      </c>
      <c r="N273" s="216">
        <v>132.37384466327001</v>
      </c>
      <c r="O273" s="216">
        <v>85.475936597949996</v>
      </c>
      <c r="P273" s="238">
        <v>114.78746116332999</v>
      </c>
      <c r="Q273" s="238">
        <v>32.109806765240002</v>
      </c>
      <c r="R273" s="238">
        <v>137.56169658319999</v>
      </c>
      <c r="S273" s="238">
        <v>132.06198853529</v>
      </c>
      <c r="T273" s="238">
        <v>148.02592876586999</v>
      </c>
      <c r="U273" s="238">
        <v>243.5764631163</v>
      </c>
      <c r="V273" s="238">
        <v>169.92607261443999</v>
      </c>
      <c r="W273" s="238">
        <v>36.533337100600001</v>
      </c>
      <c r="X273" s="238">
        <v>103.58942508004</v>
      </c>
      <c r="Y273" s="238">
        <v>155.09159988095001</v>
      </c>
      <c r="Z273" s="237">
        <v>2.3447838716899998</v>
      </c>
    </row>
    <row r="274" spans="1:26">
      <c r="A274" s="175" t="s">
        <v>370</v>
      </c>
      <c r="B274" s="175">
        <v>2013</v>
      </c>
      <c r="C274" s="176" t="s">
        <v>118</v>
      </c>
      <c r="D274" s="177">
        <v>3242.1679755088999</v>
      </c>
      <c r="E274" s="216">
        <v>64.395378922760003</v>
      </c>
      <c r="F274" s="216">
        <v>28.780544783629999</v>
      </c>
      <c r="G274" s="216">
        <v>440.74057533042998</v>
      </c>
      <c r="H274" s="216">
        <v>8.0023571311499992</v>
      </c>
      <c r="I274" s="216">
        <v>17.128360246949999</v>
      </c>
      <c r="J274" s="216">
        <v>278.14498468492002</v>
      </c>
      <c r="K274" s="217">
        <f t="shared" si="4"/>
        <v>8.578981310839133E-2</v>
      </c>
      <c r="L274" s="216">
        <v>697.44761508658996</v>
      </c>
      <c r="M274" s="216">
        <v>218.14453715754999</v>
      </c>
      <c r="N274" s="216">
        <v>131.42531148999001</v>
      </c>
      <c r="O274" s="216">
        <v>90.298425943360002</v>
      </c>
      <c r="P274" s="238">
        <v>123.62832140731</v>
      </c>
      <c r="Q274" s="238">
        <v>42.442910344860003</v>
      </c>
      <c r="R274" s="238">
        <v>140.09372766204999</v>
      </c>
      <c r="S274" s="238">
        <v>96.467883983429999</v>
      </c>
      <c r="T274" s="238">
        <v>117.7333503797</v>
      </c>
      <c r="U274" s="238">
        <v>257.15739865826998</v>
      </c>
      <c r="V274" s="238">
        <v>153.78051055298999</v>
      </c>
      <c r="W274" s="238">
        <v>46.71243728943</v>
      </c>
      <c r="X274" s="238">
        <v>93.517855989729995</v>
      </c>
      <c r="Y274" s="238">
        <v>193.38054508625001</v>
      </c>
      <c r="Z274" s="237">
        <v>2.7449433775499998</v>
      </c>
    </row>
    <row r="275" spans="1:26">
      <c r="A275" s="175" t="s">
        <v>370</v>
      </c>
      <c r="B275" s="175">
        <v>2014</v>
      </c>
      <c r="C275" s="176" t="s">
        <v>118</v>
      </c>
      <c r="D275" s="177">
        <v>3250.2713241373299</v>
      </c>
      <c r="E275" s="216">
        <v>65.373595271200003</v>
      </c>
      <c r="F275" s="216">
        <v>27.05713009602</v>
      </c>
      <c r="G275" s="216">
        <v>428.36347374343001</v>
      </c>
      <c r="H275" s="216">
        <v>8.6209020915100005</v>
      </c>
      <c r="I275" s="216">
        <v>11.332843755180001</v>
      </c>
      <c r="J275" s="216">
        <v>281.72123474142001</v>
      </c>
      <c r="K275" s="217">
        <f t="shared" si="4"/>
        <v>8.6676220735569826E-2</v>
      </c>
      <c r="L275" s="216">
        <v>695.13288233889</v>
      </c>
      <c r="M275" s="216">
        <v>202.61026856362</v>
      </c>
      <c r="N275" s="216">
        <v>106.86774763450001</v>
      </c>
      <c r="O275" s="216">
        <v>106.03675386182999</v>
      </c>
      <c r="P275" s="238">
        <v>97.926837948170004</v>
      </c>
      <c r="Q275" s="238">
        <v>33.284327555840001</v>
      </c>
      <c r="R275" s="238">
        <v>134.10191994215</v>
      </c>
      <c r="S275" s="238">
        <v>120.13710896811</v>
      </c>
      <c r="T275" s="238">
        <v>138.79893404088</v>
      </c>
      <c r="U275" s="238">
        <v>245.60898767597999</v>
      </c>
      <c r="V275" s="238">
        <v>209.89744735785001</v>
      </c>
      <c r="W275" s="238">
        <v>51.590564624579997</v>
      </c>
      <c r="X275" s="238">
        <v>113.27683277756999</v>
      </c>
      <c r="Y275" s="238">
        <v>169.80638272530999</v>
      </c>
      <c r="Z275" s="237">
        <v>2.7251484232899998</v>
      </c>
    </row>
    <row r="276" spans="1:26">
      <c r="A276" s="175" t="s">
        <v>370</v>
      </c>
      <c r="B276" s="175">
        <v>2015</v>
      </c>
      <c r="C276" s="176" t="s">
        <v>118</v>
      </c>
      <c r="D276" s="177">
        <v>3334.1368504483398</v>
      </c>
      <c r="E276" s="216">
        <v>76.582369853139994</v>
      </c>
      <c r="F276" s="216">
        <v>33.292751856530003</v>
      </c>
      <c r="G276" s="216">
        <v>409.08907116431999</v>
      </c>
      <c r="H276" s="216">
        <v>10.192216397599999</v>
      </c>
      <c r="I276" s="216">
        <v>16.740778276659999</v>
      </c>
      <c r="J276" s="216">
        <v>323.40463642252001</v>
      </c>
      <c r="K276" s="217">
        <f t="shared" si="4"/>
        <v>9.6998009058635953E-2</v>
      </c>
      <c r="L276" s="216">
        <v>672.89999817415003</v>
      </c>
      <c r="M276" s="216">
        <v>235.14868839914001</v>
      </c>
      <c r="N276" s="216">
        <v>126.16068098359</v>
      </c>
      <c r="O276" s="216">
        <v>91.058122575430005</v>
      </c>
      <c r="P276" s="238">
        <v>111.88978866588</v>
      </c>
      <c r="Q276" s="238">
        <v>41.596178152569998</v>
      </c>
      <c r="R276" s="238">
        <v>132.26807664834001</v>
      </c>
      <c r="S276" s="238">
        <v>106.88082894402</v>
      </c>
      <c r="T276" s="238">
        <v>141.33481427731999</v>
      </c>
      <c r="U276" s="238">
        <v>278.43648416222999</v>
      </c>
      <c r="V276" s="238">
        <v>205.21020036479999</v>
      </c>
      <c r="W276" s="238">
        <v>42.851949862810002</v>
      </c>
      <c r="X276" s="238">
        <v>110.65043186077</v>
      </c>
      <c r="Y276" s="238">
        <v>167.41452853854</v>
      </c>
      <c r="Z276" s="237">
        <v>1.0342548679800001</v>
      </c>
    </row>
    <row r="277" spans="1:26">
      <c r="A277" s="178" t="s">
        <v>370</v>
      </c>
      <c r="B277" s="178">
        <v>2016</v>
      </c>
      <c r="C277" s="179" t="s">
        <v>118</v>
      </c>
      <c r="D277" s="180">
        <v>3343.8326879998399</v>
      </c>
      <c r="E277" s="235">
        <v>64.870543904919998</v>
      </c>
      <c r="F277" s="235">
        <v>20.554849569150001</v>
      </c>
      <c r="G277" s="235">
        <v>423.84411664176002</v>
      </c>
      <c r="H277" s="235">
        <v>13.50106375096</v>
      </c>
      <c r="I277" s="235">
        <v>24.2906199982</v>
      </c>
      <c r="J277" s="235">
        <v>304.01434414862001</v>
      </c>
      <c r="K277" s="236">
        <f t="shared" si="4"/>
        <v>9.0917929368789813E-2</v>
      </c>
      <c r="L277" s="235">
        <v>696.62551065277</v>
      </c>
      <c r="M277" s="235">
        <v>256.97855537688002</v>
      </c>
      <c r="N277" s="235">
        <v>128.10013001498999</v>
      </c>
      <c r="O277" s="235">
        <v>90.911233050820002</v>
      </c>
      <c r="P277" s="234">
        <v>95.402013214709996</v>
      </c>
      <c r="Q277" s="234">
        <v>39.638270919530001</v>
      </c>
      <c r="R277" s="234">
        <v>157.82484142595001</v>
      </c>
      <c r="S277" s="234">
        <v>127.49821949056</v>
      </c>
      <c r="T277" s="234">
        <v>142.75418385308001</v>
      </c>
      <c r="U277" s="234">
        <v>253.0151110354</v>
      </c>
      <c r="V277" s="234">
        <v>189.95381267517001</v>
      </c>
      <c r="W277" s="234">
        <v>43.985646606860001</v>
      </c>
      <c r="X277" s="234">
        <v>116.74772461432001</v>
      </c>
      <c r="Y277" s="234">
        <v>153.14491601431001</v>
      </c>
      <c r="Z277" s="233">
        <v>0.17698104088</v>
      </c>
    </row>
    <row r="278" spans="1:26">
      <c r="A278" s="172" t="s">
        <v>371</v>
      </c>
      <c r="B278" s="172">
        <v>2013</v>
      </c>
      <c r="C278" s="243" t="s">
        <v>118</v>
      </c>
      <c r="D278" s="174">
        <v>3250.3953812485802</v>
      </c>
      <c r="E278" s="241">
        <v>65.019980939749999</v>
      </c>
      <c r="F278" s="241">
        <v>26.158043766460001</v>
      </c>
      <c r="G278" s="241">
        <v>433.43298018769002</v>
      </c>
      <c r="H278" s="241">
        <v>8.0103754023799993</v>
      </c>
      <c r="I278" s="241">
        <v>14.462613932629999</v>
      </c>
      <c r="J278" s="241">
        <v>298.92160815428002</v>
      </c>
      <c r="K278" s="242">
        <f t="shared" si="4"/>
        <v>9.1964691396852385E-2</v>
      </c>
      <c r="L278" s="241">
        <v>681.18991841331001</v>
      </c>
      <c r="M278" s="241">
        <v>229.32474720390999</v>
      </c>
      <c r="N278" s="241">
        <v>132.75697972083</v>
      </c>
      <c r="O278" s="241">
        <v>78.939760018710004</v>
      </c>
      <c r="P278" s="240">
        <v>125.84629579915</v>
      </c>
      <c r="Q278" s="240">
        <v>37.981993438849997</v>
      </c>
      <c r="R278" s="240">
        <v>134.82173396664001</v>
      </c>
      <c r="S278" s="240">
        <v>101.98862819474</v>
      </c>
      <c r="T278" s="240">
        <v>117.46201098042</v>
      </c>
      <c r="U278" s="240">
        <v>264.17145627901999</v>
      </c>
      <c r="V278" s="240">
        <v>159.11728326583</v>
      </c>
      <c r="W278" s="240">
        <v>49.334904095090003</v>
      </c>
      <c r="X278" s="240">
        <v>93.652638857390002</v>
      </c>
      <c r="Y278" s="240">
        <v>196.76431656522999</v>
      </c>
      <c r="Z278" s="239">
        <v>1.03711206627</v>
      </c>
    </row>
    <row r="279" spans="1:26">
      <c r="A279" s="175" t="s">
        <v>371</v>
      </c>
      <c r="B279" s="175">
        <v>2014</v>
      </c>
      <c r="C279" s="176" t="s">
        <v>118</v>
      </c>
      <c r="D279" s="177">
        <v>3213.91925793364</v>
      </c>
      <c r="E279" s="216">
        <v>70.683480848779993</v>
      </c>
      <c r="F279" s="216">
        <v>24.289256071690001</v>
      </c>
      <c r="G279" s="216">
        <v>424.46390226941998</v>
      </c>
      <c r="H279" s="216">
        <v>9.7834867225799993</v>
      </c>
      <c r="I279" s="216">
        <v>13.6710885078</v>
      </c>
      <c r="J279" s="216">
        <v>278.9224891252</v>
      </c>
      <c r="K279" s="217">
        <f t="shared" si="4"/>
        <v>8.6785779834596927E-2</v>
      </c>
      <c r="L279" s="216">
        <v>674.85961167235996</v>
      </c>
      <c r="M279" s="216">
        <v>193.06722642720999</v>
      </c>
      <c r="N279" s="216">
        <v>99.61450140769</v>
      </c>
      <c r="O279" s="216">
        <v>108.35785191875</v>
      </c>
      <c r="P279" s="238">
        <v>104.66683367888</v>
      </c>
      <c r="Q279" s="238">
        <v>38.177006737059997</v>
      </c>
      <c r="R279" s="238">
        <v>142.47984074863999</v>
      </c>
      <c r="S279" s="238">
        <v>119.77607200436</v>
      </c>
      <c r="T279" s="238">
        <v>134.74095595252001</v>
      </c>
      <c r="U279" s="238">
        <v>239.23791650716001</v>
      </c>
      <c r="V279" s="238">
        <v>197.46005387064</v>
      </c>
      <c r="W279" s="238">
        <v>46.472476714380001</v>
      </c>
      <c r="X279" s="238">
        <v>115.97824529668</v>
      </c>
      <c r="Y279" s="238">
        <v>175.07054558169</v>
      </c>
      <c r="Z279" s="237">
        <v>2.1464158701499998</v>
      </c>
    </row>
    <row r="280" spans="1:26">
      <c r="A280" s="175" t="s">
        <v>371</v>
      </c>
      <c r="B280" s="175">
        <v>2015</v>
      </c>
      <c r="C280" s="176" t="s">
        <v>118</v>
      </c>
      <c r="D280" s="177">
        <v>3292.4408374034301</v>
      </c>
      <c r="E280" s="216">
        <v>73.499265288540002</v>
      </c>
      <c r="F280" s="216">
        <v>32.522500065039999</v>
      </c>
      <c r="G280" s="216">
        <v>410.47502279458001</v>
      </c>
      <c r="H280" s="216">
        <v>8.8207601547499994</v>
      </c>
      <c r="I280" s="216">
        <v>14.7193952568</v>
      </c>
      <c r="J280" s="216">
        <v>316.34976450230999</v>
      </c>
      <c r="K280" s="217">
        <f t="shared" si="4"/>
        <v>9.6083659547789455E-2</v>
      </c>
      <c r="L280" s="216">
        <v>653.63668813243999</v>
      </c>
      <c r="M280" s="216">
        <v>235.55997135553</v>
      </c>
      <c r="N280" s="216">
        <v>112.50510884038999</v>
      </c>
      <c r="O280" s="216">
        <v>95.261078484379993</v>
      </c>
      <c r="P280" s="238">
        <v>112.26206102889</v>
      </c>
      <c r="Q280" s="238">
        <v>37.418191936429999</v>
      </c>
      <c r="R280" s="238">
        <v>126.71914606857</v>
      </c>
      <c r="S280" s="238">
        <v>109.04125892945</v>
      </c>
      <c r="T280" s="238">
        <v>146.54011921633</v>
      </c>
      <c r="U280" s="238">
        <v>278.54903459510001</v>
      </c>
      <c r="V280" s="238">
        <v>198.36844997469001</v>
      </c>
      <c r="W280" s="238">
        <v>42.487607697149997</v>
      </c>
      <c r="X280" s="238">
        <v>119.70383605723001</v>
      </c>
      <c r="Y280" s="238">
        <v>167.15073547129001</v>
      </c>
      <c r="Z280" s="237">
        <v>0.85084155354000002</v>
      </c>
    </row>
    <row r="281" spans="1:26">
      <c r="A281" s="175" t="s">
        <v>371</v>
      </c>
      <c r="B281" s="175">
        <v>2016</v>
      </c>
      <c r="C281" s="176" t="s">
        <v>118</v>
      </c>
      <c r="D281" s="177">
        <v>3317.4360449420401</v>
      </c>
      <c r="E281" s="216">
        <v>61.533681034159997</v>
      </c>
      <c r="F281" s="216">
        <v>19.72474594282</v>
      </c>
      <c r="G281" s="216">
        <v>416.04957572572999</v>
      </c>
      <c r="H281" s="216">
        <v>13.51345109877</v>
      </c>
      <c r="I281" s="216">
        <v>23.199944789130001</v>
      </c>
      <c r="J281" s="216">
        <v>306.79853349976003</v>
      </c>
      <c r="K281" s="217">
        <f t="shared" si="4"/>
        <v>9.2480617363377149E-2</v>
      </c>
      <c r="L281" s="216">
        <v>695.28912510401994</v>
      </c>
      <c r="M281" s="216">
        <v>253.67737402931999</v>
      </c>
      <c r="N281" s="216">
        <v>130.18598507946001</v>
      </c>
      <c r="O281" s="216">
        <v>88.608763693349999</v>
      </c>
      <c r="P281" s="238">
        <v>98.096214427090004</v>
      </c>
      <c r="Q281" s="238">
        <v>42.963306455190001</v>
      </c>
      <c r="R281" s="238">
        <v>158.27541510443001</v>
      </c>
      <c r="S281" s="238">
        <v>118.46231954651</v>
      </c>
      <c r="T281" s="238">
        <v>138.13711163466999</v>
      </c>
      <c r="U281" s="238">
        <v>253.65076663668</v>
      </c>
      <c r="V281" s="238">
        <v>183.79972000395</v>
      </c>
      <c r="W281" s="238">
        <v>39.05880344202</v>
      </c>
      <c r="X281" s="238">
        <v>116.90924946248001</v>
      </c>
      <c r="Y281" s="238">
        <v>159.29062602230999</v>
      </c>
      <c r="Z281" s="237">
        <v>0.21133221019000001</v>
      </c>
    </row>
    <row r="282" spans="1:26">
      <c r="A282" s="175" t="s">
        <v>372</v>
      </c>
      <c r="B282" s="175">
        <v>2013</v>
      </c>
      <c r="C282" s="176" t="s">
        <v>118</v>
      </c>
      <c r="D282" s="177">
        <v>3226.4447515349402</v>
      </c>
      <c r="E282" s="216">
        <v>69.750843490500003</v>
      </c>
      <c r="F282" s="216">
        <v>26.743027174800002</v>
      </c>
      <c r="G282" s="216">
        <v>410.06023460679</v>
      </c>
      <c r="H282" s="216">
        <v>8.6240301144499991</v>
      </c>
      <c r="I282" s="216">
        <v>12.15606220059</v>
      </c>
      <c r="J282" s="216">
        <v>303.46283397862999</v>
      </c>
      <c r="K282" s="217">
        <f t="shared" si="4"/>
        <v>9.4054867616828519E-2</v>
      </c>
      <c r="L282" s="216">
        <v>688.62939245396001</v>
      </c>
      <c r="M282" s="216">
        <v>211.23511162529999</v>
      </c>
      <c r="N282" s="216">
        <v>126.91584714272</v>
      </c>
      <c r="O282" s="216">
        <v>95.454585632299995</v>
      </c>
      <c r="P282" s="238">
        <v>127.611533896</v>
      </c>
      <c r="Q282" s="238">
        <v>23.029934534839999</v>
      </c>
      <c r="R282" s="238">
        <v>140.12984575674</v>
      </c>
      <c r="S282" s="238">
        <v>108.49133999922999</v>
      </c>
      <c r="T282" s="238">
        <v>130.46200816718999</v>
      </c>
      <c r="U282" s="238">
        <v>236.67730658638001</v>
      </c>
      <c r="V282" s="238">
        <v>166.76878252095</v>
      </c>
      <c r="W282" s="238">
        <v>39.975980412219997</v>
      </c>
      <c r="X282" s="238">
        <v>95.872454108550002</v>
      </c>
      <c r="Y282" s="238">
        <v>203.85689135760001</v>
      </c>
      <c r="Z282" s="237">
        <v>0.53670577519999996</v>
      </c>
    </row>
    <row r="283" spans="1:26">
      <c r="A283" s="175" t="s">
        <v>372</v>
      </c>
      <c r="B283" s="175">
        <v>2014</v>
      </c>
      <c r="C283" s="176" t="s">
        <v>118</v>
      </c>
      <c r="D283" s="177">
        <v>3249.7860617748502</v>
      </c>
      <c r="E283" s="216">
        <v>74.835441620680101</v>
      </c>
      <c r="F283" s="216">
        <v>25.94802035328</v>
      </c>
      <c r="G283" s="216">
        <v>424.8066707703</v>
      </c>
      <c r="H283" s="216">
        <v>11.50626965407</v>
      </c>
      <c r="I283" s="216">
        <v>13.979986513069999</v>
      </c>
      <c r="J283" s="216">
        <v>293.34517208366998</v>
      </c>
      <c r="K283" s="217">
        <f t="shared" si="4"/>
        <v>9.0265994901664814E-2</v>
      </c>
      <c r="L283" s="216">
        <v>695.18641980113</v>
      </c>
      <c r="M283" s="216">
        <v>213.24722772835</v>
      </c>
      <c r="N283" s="216">
        <v>108.37414683945001</v>
      </c>
      <c r="O283" s="216">
        <v>98.148085996120003</v>
      </c>
      <c r="P283" s="238">
        <v>117.45600563424</v>
      </c>
      <c r="Q283" s="238">
        <v>31.214012271729999</v>
      </c>
      <c r="R283" s="238">
        <v>143.17228267359999</v>
      </c>
      <c r="S283" s="238">
        <v>119.42770249263999</v>
      </c>
      <c r="T283" s="238">
        <v>126.25013414843001</v>
      </c>
      <c r="U283" s="238">
        <v>224.14564632583</v>
      </c>
      <c r="V283" s="238">
        <v>182.75640546522001</v>
      </c>
      <c r="W283" s="238">
        <v>44.868174515260002</v>
      </c>
      <c r="X283" s="238">
        <v>124.2153796469</v>
      </c>
      <c r="Y283" s="238">
        <v>176.57933090146</v>
      </c>
      <c r="Z283" s="237">
        <v>0.32354633942</v>
      </c>
    </row>
    <row r="284" spans="1:26">
      <c r="A284" s="175" t="s">
        <v>372</v>
      </c>
      <c r="B284" s="175">
        <v>2015</v>
      </c>
      <c r="C284" s="176" t="s">
        <v>118</v>
      </c>
      <c r="D284" s="177">
        <v>3276.3664244761999</v>
      </c>
      <c r="E284" s="216">
        <v>80.874928822100003</v>
      </c>
      <c r="F284" s="216">
        <v>26.720369318309999</v>
      </c>
      <c r="G284" s="216">
        <v>420.4792367448</v>
      </c>
      <c r="H284" s="216">
        <v>10.370185497410001</v>
      </c>
      <c r="I284" s="216">
        <v>14.2966676897</v>
      </c>
      <c r="J284" s="216">
        <v>304.66917785473998</v>
      </c>
      <c r="K284" s="217">
        <f t="shared" si="4"/>
        <v>9.2989958503633535E-2</v>
      </c>
      <c r="L284" s="216">
        <v>679.56647627637994</v>
      </c>
      <c r="M284" s="216">
        <v>220.84689305335999</v>
      </c>
      <c r="N284" s="216">
        <v>102.12973706200999</v>
      </c>
      <c r="O284" s="216">
        <v>95.132101048530004</v>
      </c>
      <c r="P284" s="238">
        <v>112.44719446521999</v>
      </c>
      <c r="Q284" s="238">
        <v>33.361019494650002</v>
      </c>
      <c r="R284" s="238">
        <v>136.85289671595001</v>
      </c>
      <c r="S284" s="238">
        <v>112.08744800565999</v>
      </c>
      <c r="T284" s="238">
        <v>155.34409212666</v>
      </c>
      <c r="U284" s="238">
        <v>257.61288123073001</v>
      </c>
      <c r="V284" s="238">
        <v>197.79126507791</v>
      </c>
      <c r="W284" s="238">
        <v>36.10442561696</v>
      </c>
      <c r="X284" s="238">
        <v>124.86244397447</v>
      </c>
      <c r="Y284" s="238">
        <v>153.67159428894001</v>
      </c>
      <c r="Z284" s="237">
        <v>1.14539011171</v>
      </c>
    </row>
    <row r="285" spans="1:26">
      <c r="A285" s="175" t="s">
        <v>372</v>
      </c>
      <c r="B285" s="175">
        <v>2016</v>
      </c>
      <c r="C285" s="176" t="s">
        <v>118</v>
      </c>
      <c r="D285" s="177">
        <v>3281.2162307327299</v>
      </c>
      <c r="E285" s="216">
        <v>66.891181869619999</v>
      </c>
      <c r="F285" s="216">
        <v>23.652613765169999</v>
      </c>
      <c r="G285" s="216">
        <v>410.46501570493001</v>
      </c>
      <c r="H285" s="216">
        <v>18.397662028180001</v>
      </c>
      <c r="I285" s="216">
        <v>12.27127982579</v>
      </c>
      <c r="J285" s="216">
        <v>297.64312197568</v>
      </c>
      <c r="K285" s="217">
        <f t="shared" si="4"/>
        <v>9.0711218354912623E-2</v>
      </c>
      <c r="L285" s="216">
        <v>712.49823883363001</v>
      </c>
      <c r="M285" s="216">
        <v>253.10560733322001</v>
      </c>
      <c r="N285" s="216">
        <v>126.72921919746</v>
      </c>
      <c r="O285" s="216">
        <v>90.909360439549999</v>
      </c>
      <c r="P285" s="238">
        <v>111.4424524187</v>
      </c>
      <c r="Q285" s="238">
        <v>31.514692397579999</v>
      </c>
      <c r="R285" s="238">
        <v>139.08435577257001</v>
      </c>
      <c r="S285" s="238">
        <v>131.08652910414</v>
      </c>
      <c r="T285" s="238">
        <v>151.21803760172</v>
      </c>
      <c r="U285" s="238">
        <v>248.00509197878</v>
      </c>
      <c r="V285" s="238">
        <v>160.42128994206001</v>
      </c>
      <c r="W285" s="238">
        <v>32.42189976977</v>
      </c>
      <c r="X285" s="238">
        <v>108.61355587577</v>
      </c>
      <c r="Y285" s="238">
        <v>153.21940047512001</v>
      </c>
      <c r="Z285" s="237">
        <v>1.6256244232899999</v>
      </c>
    </row>
    <row r="286" spans="1:26">
      <c r="A286" s="175" t="s">
        <v>373</v>
      </c>
      <c r="B286" s="175">
        <v>2013</v>
      </c>
      <c r="C286" s="176" t="s">
        <v>118</v>
      </c>
      <c r="D286" s="177">
        <v>3251.9896550774502</v>
      </c>
      <c r="E286" s="216">
        <v>68.192697009360003</v>
      </c>
      <c r="F286" s="216">
        <v>28.54324265012</v>
      </c>
      <c r="G286" s="216">
        <v>424.38960862336</v>
      </c>
      <c r="H286" s="216">
        <v>9.2163966400500001</v>
      </c>
      <c r="I286" s="216">
        <v>13.99094916628</v>
      </c>
      <c r="J286" s="216">
        <v>287.34333307543</v>
      </c>
      <c r="K286" s="217">
        <f t="shared" si="4"/>
        <v>8.8359239589458835E-2</v>
      </c>
      <c r="L286" s="216">
        <v>688.86700955312995</v>
      </c>
      <c r="M286" s="216">
        <v>223.33887767137</v>
      </c>
      <c r="N286" s="216">
        <v>143.25660752086</v>
      </c>
      <c r="O286" s="216">
        <v>85.354430527060003</v>
      </c>
      <c r="P286" s="238">
        <v>122.58529180977</v>
      </c>
      <c r="Q286" s="238">
        <v>38.478481825560003</v>
      </c>
      <c r="R286" s="238">
        <v>134.23548339073</v>
      </c>
      <c r="S286" s="238">
        <v>103.71768390881</v>
      </c>
      <c r="T286" s="238">
        <v>122.29690331181</v>
      </c>
      <c r="U286" s="238">
        <v>262.59860053121002</v>
      </c>
      <c r="V286" s="238">
        <v>160.69930415905</v>
      </c>
      <c r="W286" s="238">
        <v>42.317692819880001</v>
      </c>
      <c r="X286" s="238">
        <v>87.848525158919998</v>
      </c>
      <c r="Y286" s="238">
        <v>203.86319552961999</v>
      </c>
      <c r="Z286" s="237">
        <v>0.85534019507000003</v>
      </c>
    </row>
    <row r="287" spans="1:26">
      <c r="A287" s="175" t="s">
        <v>373</v>
      </c>
      <c r="B287" s="175">
        <v>2014</v>
      </c>
      <c r="C287" s="176" t="s">
        <v>118</v>
      </c>
      <c r="D287" s="177">
        <v>3228.8609280536798</v>
      </c>
      <c r="E287" s="216">
        <v>72.413121709069998</v>
      </c>
      <c r="F287" s="216">
        <v>21.542317101209999</v>
      </c>
      <c r="G287" s="216">
        <v>418.71679197929001</v>
      </c>
      <c r="H287" s="216">
        <v>9.3956393074799998</v>
      </c>
      <c r="I287" s="216">
        <v>14.89694755351</v>
      </c>
      <c r="J287" s="216">
        <v>281.80745062596998</v>
      </c>
      <c r="K287" s="217">
        <f t="shared" si="4"/>
        <v>8.727766754446134E-2</v>
      </c>
      <c r="L287" s="216">
        <v>683.31580240801998</v>
      </c>
      <c r="M287" s="216">
        <v>196.89016670167001</v>
      </c>
      <c r="N287" s="216">
        <v>103.77107823917</v>
      </c>
      <c r="O287" s="216">
        <v>104.13073488843</v>
      </c>
      <c r="P287" s="238">
        <v>108.88213617456</v>
      </c>
      <c r="Q287" s="238">
        <v>36.345404104419998</v>
      </c>
      <c r="R287" s="238">
        <v>144.06277629228001</v>
      </c>
      <c r="S287" s="238">
        <v>112.33657725795</v>
      </c>
      <c r="T287" s="238">
        <v>132.77962512895999</v>
      </c>
      <c r="U287" s="238">
        <v>240.38324927488</v>
      </c>
      <c r="V287" s="238">
        <v>196.24066332543001</v>
      </c>
      <c r="W287" s="238">
        <v>42.280947524600002</v>
      </c>
      <c r="X287" s="238">
        <v>127.14430486715</v>
      </c>
      <c r="Y287" s="238">
        <v>179.29357559661</v>
      </c>
      <c r="Z287" s="237">
        <v>2.23161799302</v>
      </c>
    </row>
    <row r="288" spans="1:26">
      <c r="A288" s="175" t="s">
        <v>373</v>
      </c>
      <c r="B288" s="175">
        <v>2015</v>
      </c>
      <c r="C288" s="176" t="s">
        <v>118</v>
      </c>
      <c r="D288" s="177">
        <v>3278.58223188067</v>
      </c>
      <c r="E288" s="216">
        <v>71.514215854439996</v>
      </c>
      <c r="F288" s="216">
        <v>31.869761218050002</v>
      </c>
      <c r="G288" s="216">
        <v>416.17893296350002</v>
      </c>
      <c r="H288" s="216">
        <v>8.8431945469100004</v>
      </c>
      <c r="I288" s="216">
        <v>16.259854635069999</v>
      </c>
      <c r="J288" s="216">
        <v>309.01442639714003</v>
      </c>
      <c r="K288" s="217">
        <f t="shared" si="4"/>
        <v>9.4252455647538314E-2</v>
      </c>
      <c r="L288" s="216">
        <v>656.82754159394995</v>
      </c>
      <c r="M288" s="216">
        <v>229.02966779937</v>
      </c>
      <c r="N288" s="216">
        <v>112.20251722893001</v>
      </c>
      <c r="O288" s="216">
        <v>92.528269112519993</v>
      </c>
      <c r="P288" s="238">
        <v>115.1071897068</v>
      </c>
      <c r="Q288" s="238">
        <v>34.34076470454</v>
      </c>
      <c r="R288" s="238">
        <v>132.72938766548</v>
      </c>
      <c r="S288" s="238">
        <v>108.5941671489</v>
      </c>
      <c r="T288" s="238">
        <v>149.34394293067999</v>
      </c>
      <c r="U288" s="238">
        <v>270.08960181552999</v>
      </c>
      <c r="V288" s="238">
        <v>198.00980038131999</v>
      </c>
      <c r="W288" s="238">
        <v>39.296969803400003</v>
      </c>
      <c r="X288" s="238">
        <v>117.98957282363</v>
      </c>
      <c r="Y288" s="238">
        <v>167.69260930989</v>
      </c>
      <c r="Z288" s="237">
        <v>1.11984424062</v>
      </c>
    </row>
    <row r="289" spans="1:26">
      <c r="A289" s="175" t="s">
        <v>373</v>
      </c>
      <c r="B289" s="175">
        <v>2016</v>
      </c>
      <c r="C289" s="176" t="s">
        <v>118</v>
      </c>
      <c r="D289" s="177">
        <v>3294.7715612428601</v>
      </c>
      <c r="E289" s="216">
        <v>58.593224610450001</v>
      </c>
      <c r="F289" s="216">
        <v>19.55837337126</v>
      </c>
      <c r="G289" s="216">
        <v>411.44781337937002</v>
      </c>
      <c r="H289" s="216">
        <v>16.761962778049998</v>
      </c>
      <c r="I289" s="216">
        <v>22.684657508379999</v>
      </c>
      <c r="J289" s="216">
        <v>295.38619727130998</v>
      </c>
      <c r="K289" s="217">
        <f t="shared" si="4"/>
        <v>8.9653012896555362E-2</v>
      </c>
      <c r="L289" s="216">
        <v>703.25840511649005</v>
      </c>
      <c r="M289" s="216">
        <v>235.79398076395</v>
      </c>
      <c r="N289" s="216">
        <v>136.57576264152999</v>
      </c>
      <c r="O289" s="216">
        <v>91.175389591880005</v>
      </c>
      <c r="P289" s="238">
        <v>102.33567123242</v>
      </c>
      <c r="Q289" s="238">
        <v>38.853758849569999</v>
      </c>
      <c r="R289" s="238">
        <v>150.68939180149999</v>
      </c>
      <c r="S289" s="238">
        <v>121.13932063546</v>
      </c>
      <c r="T289" s="238">
        <v>141.61247564586</v>
      </c>
      <c r="U289" s="238">
        <v>258.58487119927003</v>
      </c>
      <c r="V289" s="238">
        <v>178.55830310727001</v>
      </c>
      <c r="W289" s="238">
        <v>38.215331576799997</v>
      </c>
      <c r="X289" s="238">
        <v>110.36480226415</v>
      </c>
      <c r="Y289" s="238">
        <v>162.96715366986001</v>
      </c>
      <c r="Z289" s="237">
        <v>0.21471422803000001</v>
      </c>
    </row>
    <row r="290" spans="1:26">
      <c r="A290" s="175" t="s">
        <v>374</v>
      </c>
      <c r="B290" s="175">
        <v>2013</v>
      </c>
      <c r="C290" s="176" t="s">
        <v>118</v>
      </c>
      <c r="D290" s="177">
        <v>3283.09811263541</v>
      </c>
      <c r="E290" s="216">
        <v>67.536246690819993</v>
      </c>
      <c r="F290" s="216">
        <v>30.04256063787</v>
      </c>
      <c r="G290" s="216">
        <v>446.13186455358999</v>
      </c>
      <c r="H290" s="216">
        <v>6.6199665649200004</v>
      </c>
      <c r="I290" s="216">
        <v>13.110302594229999</v>
      </c>
      <c r="J290" s="216">
        <v>300.04665220886</v>
      </c>
      <c r="K290" s="217">
        <f t="shared" si="4"/>
        <v>9.1391314519079794E-2</v>
      </c>
      <c r="L290" s="216">
        <v>711.69200032413005</v>
      </c>
      <c r="M290" s="216">
        <v>214.20128121997999</v>
      </c>
      <c r="N290" s="216">
        <v>118.31134832933</v>
      </c>
      <c r="O290" s="216">
        <v>101.96126075522</v>
      </c>
      <c r="P290" s="238">
        <v>118.06670645894</v>
      </c>
      <c r="Q290" s="238">
        <v>38.188518776940001</v>
      </c>
      <c r="R290" s="238">
        <v>145.05857638540999</v>
      </c>
      <c r="S290" s="238">
        <v>129.78509721658</v>
      </c>
      <c r="T290" s="238">
        <v>125.63169249344</v>
      </c>
      <c r="U290" s="238">
        <v>234.18712230842999</v>
      </c>
      <c r="V290" s="238">
        <v>166.34463904827001</v>
      </c>
      <c r="W290" s="238">
        <v>37.347281608990002</v>
      </c>
      <c r="X290" s="238">
        <v>107.07065171005</v>
      </c>
      <c r="Y290" s="238">
        <v>168.26069524293999</v>
      </c>
      <c r="Z290" s="237">
        <v>3.5036475064700001</v>
      </c>
    </row>
    <row r="291" spans="1:26">
      <c r="A291" s="175" t="s">
        <v>374</v>
      </c>
      <c r="B291" s="175">
        <v>2014</v>
      </c>
      <c r="C291" s="176" t="s">
        <v>118</v>
      </c>
      <c r="D291" s="177">
        <v>3262.5064519400098</v>
      </c>
      <c r="E291" s="216">
        <v>76.646473879919995</v>
      </c>
      <c r="F291" s="216">
        <v>34.014561929480003</v>
      </c>
      <c r="G291" s="216">
        <v>423.26456961217002</v>
      </c>
      <c r="H291" s="216">
        <v>9.8430035945200007</v>
      </c>
      <c r="I291" s="216">
        <v>15.86429245693</v>
      </c>
      <c r="J291" s="216">
        <v>278.03351908107999</v>
      </c>
      <c r="K291" s="217">
        <f t="shared" si="4"/>
        <v>8.5220833483946282E-2</v>
      </c>
      <c r="L291" s="216">
        <v>685.17773386726003</v>
      </c>
      <c r="M291" s="216">
        <v>222.71277493036999</v>
      </c>
      <c r="N291" s="216">
        <v>114.52567086204</v>
      </c>
      <c r="O291" s="216">
        <v>95.420973250719996</v>
      </c>
      <c r="P291" s="238">
        <v>115.16057672201001</v>
      </c>
      <c r="Q291" s="238">
        <v>32.29930808108</v>
      </c>
      <c r="R291" s="238">
        <v>125.9432841799</v>
      </c>
      <c r="S291" s="238">
        <v>127.66003031899</v>
      </c>
      <c r="T291" s="238">
        <v>140.62933144239</v>
      </c>
      <c r="U291" s="238">
        <v>241.49728219843001</v>
      </c>
      <c r="V291" s="238">
        <v>202.33093896008</v>
      </c>
      <c r="W291" s="238">
        <v>48.359417579050003</v>
      </c>
      <c r="X291" s="238">
        <v>128.15345596364</v>
      </c>
      <c r="Y291" s="238">
        <v>144.06803005365001</v>
      </c>
      <c r="Z291" s="237">
        <v>0.90122297630000003</v>
      </c>
    </row>
    <row r="292" spans="1:26">
      <c r="A292" s="178" t="s">
        <v>374</v>
      </c>
      <c r="B292" s="178">
        <v>2015</v>
      </c>
      <c r="C292" s="179" t="s">
        <v>118</v>
      </c>
      <c r="D292" s="180">
        <v>3351.7378516215399</v>
      </c>
      <c r="E292" s="235">
        <v>73.773379551160005</v>
      </c>
      <c r="F292" s="235">
        <v>24.743017311340001</v>
      </c>
      <c r="G292" s="235">
        <v>428.39408375144001</v>
      </c>
      <c r="H292" s="235">
        <v>13.472217934090001</v>
      </c>
      <c r="I292" s="235">
        <v>22.74037629775</v>
      </c>
      <c r="J292" s="235">
        <v>306.86918775073002</v>
      </c>
      <c r="K292" s="236">
        <f t="shared" si="4"/>
        <v>9.1555247258454153E-2</v>
      </c>
      <c r="L292" s="235">
        <v>708.61953683289005</v>
      </c>
      <c r="M292" s="235">
        <v>251.69218080267001</v>
      </c>
      <c r="N292" s="235">
        <v>130.55597218400999</v>
      </c>
      <c r="O292" s="235">
        <v>85.596473112279995</v>
      </c>
      <c r="P292" s="234">
        <v>116.49640921647</v>
      </c>
      <c r="Q292" s="234">
        <v>38.067125740400002</v>
      </c>
      <c r="R292" s="234">
        <v>129.56458866296001</v>
      </c>
      <c r="S292" s="234">
        <v>114.70197142433</v>
      </c>
      <c r="T292" s="234">
        <v>143.22416386748</v>
      </c>
      <c r="U292" s="234">
        <v>250.90142989757999</v>
      </c>
      <c r="V292" s="234">
        <v>192.54483913068</v>
      </c>
      <c r="W292" s="234">
        <v>41.196706621940002</v>
      </c>
      <c r="X292" s="234">
        <v>114.05316012019</v>
      </c>
      <c r="Y292" s="234">
        <v>162.15367006425001</v>
      </c>
      <c r="Z292" s="233">
        <v>2.3773613468999999</v>
      </c>
    </row>
    <row r="293" spans="1:26">
      <c r="A293" s="172" t="s">
        <v>374</v>
      </c>
      <c r="B293" s="172">
        <v>2016</v>
      </c>
      <c r="C293" s="243" t="s">
        <v>118</v>
      </c>
      <c r="D293" s="174">
        <v>3384.6663538284902</v>
      </c>
      <c r="E293" s="241">
        <v>85.028249203629997</v>
      </c>
      <c r="F293" s="241">
        <v>19.327850490029999</v>
      </c>
      <c r="G293" s="241">
        <v>408.20612264908999</v>
      </c>
      <c r="H293" s="241">
        <v>12.60794072473</v>
      </c>
      <c r="I293" s="241">
        <v>15.90743697305</v>
      </c>
      <c r="J293" s="241">
        <v>300.07531894416002</v>
      </c>
      <c r="K293" s="242">
        <f t="shared" si="4"/>
        <v>8.8657281863169901E-2</v>
      </c>
      <c r="L293" s="241">
        <v>758.65616033455001</v>
      </c>
      <c r="M293" s="241">
        <v>261.88909514146002</v>
      </c>
      <c r="N293" s="241">
        <v>136.52478073827999</v>
      </c>
      <c r="O293" s="241">
        <v>90.967234963259997</v>
      </c>
      <c r="P293" s="240">
        <v>102.51877805789999</v>
      </c>
      <c r="Q293" s="240">
        <v>34.083056020539999</v>
      </c>
      <c r="R293" s="240">
        <v>135.71947497247001</v>
      </c>
      <c r="S293" s="240">
        <v>133.89417549007001</v>
      </c>
      <c r="T293" s="240">
        <v>151.30195549549001</v>
      </c>
      <c r="U293" s="240">
        <v>233.08956421709999</v>
      </c>
      <c r="V293" s="240">
        <v>179.03673408723</v>
      </c>
      <c r="W293" s="240">
        <v>48.285212576740001</v>
      </c>
      <c r="X293" s="240">
        <v>119.72927883920001</v>
      </c>
      <c r="Y293" s="240">
        <v>157.54999487284999</v>
      </c>
      <c r="Z293" s="239">
        <v>0.26793903666000002</v>
      </c>
    </row>
    <row r="294" spans="1:26">
      <c r="A294" s="175" t="s">
        <v>375</v>
      </c>
      <c r="B294" s="175">
        <v>2013</v>
      </c>
      <c r="C294" s="176" t="s">
        <v>118</v>
      </c>
      <c r="D294" s="177">
        <v>3295.3860890735</v>
      </c>
      <c r="E294" s="216">
        <v>70.090133069160004</v>
      </c>
      <c r="F294" s="216">
        <v>31.731895649430001</v>
      </c>
      <c r="G294" s="216">
        <v>427.93857101219999</v>
      </c>
      <c r="H294" s="216">
        <v>6.2868792505300002</v>
      </c>
      <c r="I294" s="216">
        <v>15.22150351644</v>
      </c>
      <c r="J294" s="216">
        <v>295.77675196590002</v>
      </c>
      <c r="K294" s="217">
        <f t="shared" si="4"/>
        <v>8.9754809898180354E-2</v>
      </c>
      <c r="L294" s="216">
        <v>713.44699486671004</v>
      </c>
      <c r="M294" s="216">
        <v>217.18318907931999</v>
      </c>
      <c r="N294" s="216">
        <v>120.94690501495</v>
      </c>
      <c r="O294" s="216">
        <v>106.50761605085</v>
      </c>
      <c r="P294" s="238">
        <v>110.23116316425001</v>
      </c>
      <c r="Q294" s="238">
        <v>37.476054620550002</v>
      </c>
      <c r="R294" s="238">
        <v>145.23986432947001</v>
      </c>
      <c r="S294" s="238">
        <v>124.76371047041999</v>
      </c>
      <c r="T294" s="238">
        <v>127.73170464245</v>
      </c>
      <c r="U294" s="238">
        <v>256.79992094839997</v>
      </c>
      <c r="V294" s="238">
        <v>159.97131282139</v>
      </c>
      <c r="W294" s="238">
        <v>43.691884596130002</v>
      </c>
      <c r="X294" s="238">
        <v>112.06521511497</v>
      </c>
      <c r="Y294" s="238">
        <v>168.39917184152</v>
      </c>
      <c r="Z294" s="237">
        <v>3.8856470484600001</v>
      </c>
    </row>
    <row r="295" spans="1:26">
      <c r="A295" s="175" t="s">
        <v>375</v>
      </c>
      <c r="B295" s="175">
        <v>2014</v>
      </c>
      <c r="C295" s="176" t="s">
        <v>118</v>
      </c>
      <c r="D295" s="177">
        <v>3275.9371821773798</v>
      </c>
      <c r="E295" s="216">
        <v>66.030937759300002</v>
      </c>
      <c r="F295" s="216">
        <v>32.094608327590002</v>
      </c>
      <c r="G295" s="216">
        <v>423.18296589744</v>
      </c>
      <c r="H295" s="216">
        <v>11.78969885525</v>
      </c>
      <c r="I295" s="216">
        <v>16.950775056529999</v>
      </c>
      <c r="J295" s="216">
        <v>291.60293561064998</v>
      </c>
      <c r="K295" s="217">
        <f t="shared" si="4"/>
        <v>8.901359195686212E-2</v>
      </c>
      <c r="L295" s="216">
        <v>680.61110394207003</v>
      </c>
      <c r="M295" s="216">
        <v>211.64834834311</v>
      </c>
      <c r="N295" s="216">
        <v>112.44568034874</v>
      </c>
      <c r="O295" s="216">
        <v>100.181414868</v>
      </c>
      <c r="P295" s="238">
        <v>113.6079499544</v>
      </c>
      <c r="Q295" s="238">
        <v>32.079345602719997</v>
      </c>
      <c r="R295" s="238">
        <v>127.31565286177</v>
      </c>
      <c r="S295" s="238">
        <v>131.50474119745999</v>
      </c>
      <c r="T295" s="238">
        <v>143.74714669491999</v>
      </c>
      <c r="U295" s="238">
        <v>250.24361291147</v>
      </c>
      <c r="V295" s="238">
        <v>198.49348463297</v>
      </c>
      <c r="W295" s="238">
        <v>49.742112148410001</v>
      </c>
      <c r="X295" s="238">
        <v>128.17936643373</v>
      </c>
      <c r="Y295" s="238">
        <v>152.64588192318999</v>
      </c>
      <c r="Z295" s="237">
        <v>1.83941880766</v>
      </c>
    </row>
    <row r="296" spans="1:26">
      <c r="A296" s="175" t="s">
        <v>375</v>
      </c>
      <c r="B296" s="175">
        <v>2015</v>
      </c>
      <c r="C296" s="176" t="s">
        <v>118</v>
      </c>
      <c r="D296" s="177">
        <v>3351.2267320157598</v>
      </c>
      <c r="E296" s="216">
        <v>73.888384717459999</v>
      </c>
      <c r="F296" s="216">
        <v>31.851353872320001</v>
      </c>
      <c r="G296" s="216">
        <v>421.61726928773999</v>
      </c>
      <c r="H296" s="216">
        <v>10.482159734690001</v>
      </c>
      <c r="I296" s="216">
        <v>22.259392294769999</v>
      </c>
      <c r="J296" s="216">
        <v>302.61599189174001</v>
      </c>
      <c r="K296" s="217">
        <f t="shared" si="4"/>
        <v>9.0300065048035935E-2</v>
      </c>
      <c r="L296" s="216">
        <v>720.17870424430998</v>
      </c>
      <c r="M296" s="216">
        <v>249.01035553382999</v>
      </c>
      <c r="N296" s="216">
        <v>132.02110135627001</v>
      </c>
      <c r="O296" s="216">
        <v>80.494565213729999</v>
      </c>
      <c r="P296" s="238">
        <v>112.15850885925001</v>
      </c>
      <c r="Q296" s="238">
        <v>37.963319138689997</v>
      </c>
      <c r="R296" s="238">
        <v>125.13021468517999</v>
      </c>
      <c r="S296" s="238">
        <v>112.44270444951</v>
      </c>
      <c r="T296" s="238">
        <v>149.2704683389</v>
      </c>
      <c r="U296" s="238">
        <v>261.44141331597001</v>
      </c>
      <c r="V296" s="238">
        <v>189.82602236033</v>
      </c>
      <c r="W296" s="238">
        <v>39.855045022040002</v>
      </c>
      <c r="X296" s="238">
        <v>109.49739200968</v>
      </c>
      <c r="Y296" s="238">
        <v>167.73724624178999</v>
      </c>
      <c r="Z296" s="237">
        <v>1.48511944756</v>
      </c>
    </row>
    <row r="297" spans="1:26">
      <c r="A297" s="175" t="s">
        <v>375</v>
      </c>
      <c r="B297" s="175">
        <v>2016</v>
      </c>
      <c r="C297" s="176" t="s">
        <v>118</v>
      </c>
      <c r="D297" s="177">
        <v>3385.7562920832702</v>
      </c>
      <c r="E297" s="216">
        <v>83.121019730800001</v>
      </c>
      <c r="F297" s="216">
        <v>20.115643692340001</v>
      </c>
      <c r="G297" s="216">
        <v>428.56363313192003</v>
      </c>
      <c r="H297" s="216">
        <v>11.51926160923</v>
      </c>
      <c r="I297" s="216">
        <v>16.65692749171</v>
      </c>
      <c r="J297" s="216">
        <v>288.75982948953998</v>
      </c>
      <c r="K297" s="217">
        <f t="shared" si="4"/>
        <v>8.5286655204549533E-2</v>
      </c>
      <c r="L297" s="216">
        <v>756.19512612490996</v>
      </c>
      <c r="M297" s="216">
        <v>249.25678375443999</v>
      </c>
      <c r="N297" s="216">
        <v>137.49100254074</v>
      </c>
      <c r="O297" s="216">
        <v>86.728821163899994</v>
      </c>
      <c r="P297" s="238">
        <v>103.54827945612</v>
      </c>
      <c r="Q297" s="238">
        <v>32.770899437289998</v>
      </c>
      <c r="R297" s="238">
        <v>138.21929224363001</v>
      </c>
      <c r="S297" s="238">
        <v>128.38329788504001</v>
      </c>
      <c r="T297" s="238">
        <v>153.00328357487999</v>
      </c>
      <c r="U297" s="238">
        <v>247.87700019197001</v>
      </c>
      <c r="V297" s="238">
        <v>182.73069753263999</v>
      </c>
      <c r="W297" s="238">
        <v>47.854671027579997</v>
      </c>
      <c r="X297" s="238">
        <v>114.6434850565</v>
      </c>
      <c r="Y297" s="238">
        <v>157.87018494207001</v>
      </c>
      <c r="Z297" s="237">
        <v>0.44715200601999999</v>
      </c>
    </row>
    <row r="298" spans="1:26">
      <c r="A298" s="175" t="s">
        <v>376</v>
      </c>
      <c r="B298" s="175">
        <v>2013</v>
      </c>
      <c r="C298" s="176" t="s">
        <v>118</v>
      </c>
      <c r="D298" s="177">
        <v>3269.5175936888099</v>
      </c>
      <c r="E298" s="216">
        <v>64.207874538149994</v>
      </c>
      <c r="F298" s="216">
        <v>33.488648986720001</v>
      </c>
      <c r="G298" s="216">
        <v>429.51489761494003</v>
      </c>
      <c r="H298" s="216">
        <v>6.2092154714000003</v>
      </c>
      <c r="I298" s="216">
        <v>14.98663283946</v>
      </c>
      <c r="J298" s="216">
        <v>283.95985674006999</v>
      </c>
      <c r="K298" s="217">
        <f t="shared" si="4"/>
        <v>8.6850689315206994E-2</v>
      </c>
      <c r="L298" s="216">
        <v>699.75123089256999</v>
      </c>
      <c r="M298" s="216">
        <v>221.43709008299999</v>
      </c>
      <c r="N298" s="216">
        <v>132.74688154339</v>
      </c>
      <c r="O298" s="216">
        <v>108.21761634984</v>
      </c>
      <c r="P298" s="238">
        <v>113.28645924443001</v>
      </c>
      <c r="Q298" s="238">
        <v>37.289212344459997</v>
      </c>
      <c r="R298" s="238">
        <v>140.95187568314</v>
      </c>
      <c r="S298" s="238">
        <v>108.39559684353</v>
      </c>
      <c r="T298" s="238">
        <v>126.94782039151001</v>
      </c>
      <c r="U298" s="238">
        <v>255.57495012011</v>
      </c>
      <c r="V298" s="238">
        <v>156.21045547393999</v>
      </c>
      <c r="W298" s="238">
        <v>42.83340839209</v>
      </c>
      <c r="X298" s="238">
        <v>108.99843540879</v>
      </c>
      <c r="Y298" s="238">
        <v>181.37025541617001</v>
      </c>
      <c r="Z298" s="237">
        <v>3.1391793110999999</v>
      </c>
    </row>
    <row r="299" spans="1:26">
      <c r="A299" s="175" t="s">
        <v>376</v>
      </c>
      <c r="B299" s="175">
        <v>2014</v>
      </c>
      <c r="C299" s="176" t="s">
        <v>118</v>
      </c>
      <c r="D299" s="177">
        <v>3285.4644326018301</v>
      </c>
      <c r="E299" s="216">
        <v>64.014450054600005</v>
      </c>
      <c r="F299" s="216">
        <v>29.228118365669999</v>
      </c>
      <c r="G299" s="216">
        <v>426.05457448141999</v>
      </c>
      <c r="H299" s="216">
        <v>10.331770791689999</v>
      </c>
      <c r="I299" s="216">
        <v>15.377883267710001</v>
      </c>
      <c r="J299" s="216">
        <v>286.43346717511002</v>
      </c>
      <c r="K299" s="217">
        <f t="shared" si="4"/>
        <v>8.7182032571351625E-2</v>
      </c>
      <c r="L299" s="216">
        <v>690.15599133900002</v>
      </c>
      <c r="M299" s="216">
        <v>207.78942675249999</v>
      </c>
      <c r="N299" s="216">
        <v>117.11589394212</v>
      </c>
      <c r="O299" s="216">
        <v>108.68946572557</v>
      </c>
      <c r="P299" s="238">
        <v>106.02408189147</v>
      </c>
      <c r="Q299" s="238">
        <v>33.239348449650002</v>
      </c>
      <c r="R299" s="238">
        <v>133.49374053947</v>
      </c>
      <c r="S299" s="238">
        <v>129.65368162639999</v>
      </c>
      <c r="T299" s="238">
        <v>139.21729908043</v>
      </c>
      <c r="U299" s="238">
        <v>250.59277698279001</v>
      </c>
      <c r="V299" s="238">
        <v>201.99105648851</v>
      </c>
      <c r="W299" s="238">
        <v>53.65103526051</v>
      </c>
      <c r="X299" s="238">
        <v>120.6898789203</v>
      </c>
      <c r="Y299" s="238">
        <v>157.87757965841999</v>
      </c>
      <c r="Z299" s="237">
        <v>3.8429118084899998</v>
      </c>
    </row>
    <row r="300" spans="1:26">
      <c r="A300" s="175" t="s">
        <v>376</v>
      </c>
      <c r="B300" s="175">
        <v>2015</v>
      </c>
      <c r="C300" s="176" t="s">
        <v>118</v>
      </c>
      <c r="D300" s="177">
        <v>3339.6780481304399</v>
      </c>
      <c r="E300" s="216">
        <v>72.61059254685</v>
      </c>
      <c r="F300" s="216">
        <v>34.312241869849998</v>
      </c>
      <c r="G300" s="216">
        <v>410.11489251047999</v>
      </c>
      <c r="H300" s="216">
        <v>12.915145903959999</v>
      </c>
      <c r="I300" s="216">
        <v>21.546188385090002</v>
      </c>
      <c r="J300" s="216">
        <v>315.93634142428999</v>
      </c>
      <c r="K300" s="217">
        <f t="shared" si="4"/>
        <v>9.460083782661384E-2</v>
      </c>
      <c r="L300" s="216">
        <v>689.62127550631999</v>
      </c>
      <c r="M300" s="216">
        <v>242.63106217257001</v>
      </c>
      <c r="N300" s="216">
        <v>136.42168299432001</v>
      </c>
      <c r="O300" s="216">
        <v>81.580477683500007</v>
      </c>
      <c r="P300" s="238">
        <v>115.3216895135</v>
      </c>
      <c r="Q300" s="238">
        <v>41.598698514420001</v>
      </c>
      <c r="R300" s="238">
        <v>126.98297489161</v>
      </c>
      <c r="S300" s="238">
        <v>110.59209557901001</v>
      </c>
      <c r="T300" s="238">
        <v>146.27223412499001</v>
      </c>
      <c r="U300" s="238">
        <v>275.34811949131</v>
      </c>
      <c r="V300" s="238">
        <v>185.87472562203999</v>
      </c>
      <c r="W300" s="238">
        <v>42.616204047419998</v>
      </c>
      <c r="X300" s="238">
        <v>105.9794429893</v>
      </c>
      <c r="Y300" s="238">
        <v>169.82576501493</v>
      </c>
      <c r="Z300" s="237">
        <v>1.5761973446799999</v>
      </c>
    </row>
    <row r="301" spans="1:26">
      <c r="A301" s="175" t="s">
        <v>376</v>
      </c>
      <c r="B301" s="175">
        <v>2016</v>
      </c>
      <c r="C301" s="176" t="s">
        <v>118</v>
      </c>
      <c r="D301" s="177">
        <v>3382.36291814381</v>
      </c>
      <c r="E301" s="216">
        <v>75.794867450040002</v>
      </c>
      <c r="F301" s="216">
        <v>23.693946923910001</v>
      </c>
      <c r="G301" s="216">
        <v>425.60248695027002</v>
      </c>
      <c r="H301" s="216">
        <v>10.590212692110001</v>
      </c>
      <c r="I301" s="216">
        <v>17.470664276579999</v>
      </c>
      <c r="J301" s="216">
        <v>278.00251201566999</v>
      </c>
      <c r="K301" s="217">
        <f t="shared" si="4"/>
        <v>8.2191804588560707E-2</v>
      </c>
      <c r="L301" s="216">
        <v>748.28726705813006</v>
      </c>
      <c r="M301" s="216">
        <v>255.64995315307999</v>
      </c>
      <c r="N301" s="216">
        <v>137.61953751982</v>
      </c>
      <c r="O301" s="216">
        <v>87.038117312699995</v>
      </c>
      <c r="P301" s="238">
        <v>97.046599094279998</v>
      </c>
      <c r="Q301" s="238">
        <v>35.634085576060002</v>
      </c>
      <c r="R301" s="238">
        <v>142.8226552106</v>
      </c>
      <c r="S301" s="238">
        <v>126.18118176959</v>
      </c>
      <c r="T301" s="238">
        <v>150.60110514515</v>
      </c>
      <c r="U301" s="238">
        <v>261.83336524954001</v>
      </c>
      <c r="V301" s="238">
        <v>190.26966560501</v>
      </c>
      <c r="W301" s="238">
        <v>51.825432022599998</v>
      </c>
      <c r="X301" s="238">
        <v>117.67815340006</v>
      </c>
      <c r="Y301" s="238">
        <v>148.35092121311999</v>
      </c>
      <c r="Z301" s="237">
        <v>0.37018850548999999</v>
      </c>
    </row>
    <row r="302" spans="1:26">
      <c r="A302" s="175" t="s">
        <v>366</v>
      </c>
      <c r="B302" s="175">
        <v>2013</v>
      </c>
      <c r="C302" s="176" t="s">
        <v>30</v>
      </c>
      <c r="D302" s="177">
        <v>766.89599893463003</v>
      </c>
      <c r="E302" s="216">
        <v>52.942551729640002</v>
      </c>
      <c r="F302" s="216">
        <v>34.363940035180001</v>
      </c>
      <c r="G302" s="216">
        <v>66.427084718779994</v>
      </c>
      <c r="H302" s="216">
        <v>5.90556060748</v>
      </c>
      <c r="I302" s="216">
        <v>5.6883825611500001</v>
      </c>
      <c r="J302" s="251">
        <v>71.121322747510007</v>
      </c>
      <c r="K302" s="250">
        <f t="shared" si="4"/>
        <v>9.2739201725281606E-2</v>
      </c>
      <c r="L302" s="216">
        <v>147.68999041569</v>
      </c>
      <c r="M302" s="216">
        <v>59.730007553690001</v>
      </c>
      <c r="N302" s="216">
        <v>32.276471890979998</v>
      </c>
      <c r="O302" s="216">
        <v>12.09793265537</v>
      </c>
      <c r="P302" s="238">
        <v>15.773342305910001</v>
      </c>
      <c r="Q302" s="238">
        <v>10.7456972196</v>
      </c>
      <c r="R302" s="238">
        <v>18.202401392260001</v>
      </c>
      <c r="S302" s="238">
        <v>11.74624188968</v>
      </c>
      <c r="T302" s="238">
        <v>41.312180703359999</v>
      </c>
      <c r="U302" s="238">
        <v>67.255436702539996</v>
      </c>
      <c r="V302" s="238">
        <v>35.163055289070002</v>
      </c>
      <c r="W302" s="238">
        <v>11.34530246708</v>
      </c>
      <c r="X302" s="238">
        <v>18.009255679879999</v>
      </c>
      <c r="Y302" s="238">
        <v>49.099840369779997</v>
      </c>
      <c r="Z302" s="237">
        <v>0</v>
      </c>
    </row>
    <row r="303" spans="1:26">
      <c r="A303" s="175" t="s">
        <v>366</v>
      </c>
      <c r="B303" s="175">
        <v>2014</v>
      </c>
      <c r="C303" s="176" t="s">
        <v>30</v>
      </c>
      <c r="D303" s="177">
        <v>783.25375419477996</v>
      </c>
      <c r="E303" s="216">
        <v>57.988159496560002</v>
      </c>
      <c r="F303" s="216">
        <v>28.469718269009999</v>
      </c>
      <c r="G303" s="216">
        <v>66.48054813537</v>
      </c>
      <c r="H303" s="216">
        <v>5.0566458013300002</v>
      </c>
      <c r="I303" s="216">
        <v>4.50571661684</v>
      </c>
      <c r="J303" s="249">
        <v>66.433315232050006</v>
      </c>
      <c r="K303" s="248">
        <f t="shared" si="4"/>
        <v>8.4817104132933821E-2</v>
      </c>
      <c r="L303" s="216">
        <v>151.526181571</v>
      </c>
      <c r="M303" s="216">
        <v>64.720857784019998</v>
      </c>
      <c r="N303" s="216">
        <v>34.976553791759997</v>
      </c>
      <c r="O303" s="216">
        <v>8.8263269232599999</v>
      </c>
      <c r="P303" s="238">
        <v>11.69675471707</v>
      </c>
      <c r="Q303" s="238">
        <v>14.804435420340001</v>
      </c>
      <c r="R303" s="238">
        <v>26.289080626099999</v>
      </c>
      <c r="S303" s="238">
        <v>13.1567646323</v>
      </c>
      <c r="T303" s="238">
        <v>49.05211896646</v>
      </c>
      <c r="U303" s="238">
        <v>66.248367488490004</v>
      </c>
      <c r="V303" s="238">
        <v>40.111492377220003</v>
      </c>
      <c r="W303" s="238">
        <v>12.108698025280001</v>
      </c>
      <c r="X303" s="238">
        <v>20.885447339799999</v>
      </c>
      <c r="Y303" s="238">
        <v>39.91657098052</v>
      </c>
      <c r="Z303" s="237">
        <v>0</v>
      </c>
    </row>
    <row r="304" spans="1:26">
      <c r="A304" s="175" t="s">
        <v>366</v>
      </c>
      <c r="B304" s="175">
        <v>2015</v>
      </c>
      <c r="C304" s="176" t="s">
        <v>30</v>
      </c>
      <c r="D304" s="177">
        <v>799.21012632891996</v>
      </c>
      <c r="E304" s="216">
        <v>63.067764389430003</v>
      </c>
      <c r="F304" s="216">
        <v>27.61165413997</v>
      </c>
      <c r="G304" s="216">
        <v>70.354335117630001</v>
      </c>
      <c r="H304" s="216">
        <v>5.5120277910100004</v>
      </c>
      <c r="I304" s="216">
        <v>4.2184438803499997</v>
      </c>
      <c r="J304" s="247">
        <v>69.709215963090003</v>
      </c>
      <c r="K304" s="246">
        <f t="shared" si="4"/>
        <v>8.7222638535989647E-2</v>
      </c>
      <c r="L304" s="216">
        <v>151.48207154620999</v>
      </c>
      <c r="M304" s="216">
        <v>58.995118979179999</v>
      </c>
      <c r="N304" s="216">
        <v>37.797708134979999</v>
      </c>
      <c r="O304" s="216">
        <v>11.38925902956</v>
      </c>
      <c r="P304" s="238">
        <v>12.61551111368</v>
      </c>
      <c r="Q304" s="238">
        <v>7.6035280067000004</v>
      </c>
      <c r="R304" s="238">
        <v>18.669561849010002</v>
      </c>
      <c r="S304" s="238">
        <v>15.5953079268</v>
      </c>
      <c r="T304" s="238">
        <v>58.350891940620002</v>
      </c>
      <c r="U304" s="238">
        <v>64.217564704210005</v>
      </c>
      <c r="V304" s="238">
        <v>43.244785144669997</v>
      </c>
      <c r="W304" s="238">
        <v>10.90678264175</v>
      </c>
      <c r="X304" s="238">
        <v>23.36983777064</v>
      </c>
      <c r="Y304" s="238">
        <v>44.36066883737</v>
      </c>
      <c r="Z304" s="237">
        <v>0.13808742205999999</v>
      </c>
    </row>
    <row r="305" spans="1:26">
      <c r="A305" s="175" t="s">
        <v>366</v>
      </c>
      <c r="B305" s="175">
        <v>2016</v>
      </c>
      <c r="C305" s="176" t="s">
        <v>30</v>
      </c>
      <c r="D305" s="177">
        <v>796.35532269741998</v>
      </c>
      <c r="E305" s="216">
        <v>66.57498815129</v>
      </c>
      <c r="F305" s="216">
        <v>24.58549925314</v>
      </c>
      <c r="G305" s="216">
        <v>56.485132075380001</v>
      </c>
      <c r="H305" s="216">
        <v>4.5757734354400004</v>
      </c>
      <c r="I305" s="216">
        <v>6.9192511801799998</v>
      </c>
      <c r="J305" s="253">
        <v>70.290304840109997</v>
      </c>
      <c r="K305" s="252">
        <f t="shared" si="4"/>
        <v>8.826500286583408E-2</v>
      </c>
      <c r="L305" s="216">
        <v>154.19640544761</v>
      </c>
      <c r="M305" s="216">
        <v>58.873718107069998</v>
      </c>
      <c r="N305" s="216">
        <v>37.723355784600002</v>
      </c>
      <c r="O305" s="216">
        <v>10.686934651390001</v>
      </c>
      <c r="P305" s="238">
        <v>14.47747557512</v>
      </c>
      <c r="Q305" s="238">
        <v>13.06106782358</v>
      </c>
      <c r="R305" s="238">
        <v>17.882786869010001</v>
      </c>
      <c r="S305" s="238">
        <v>12.59978855318</v>
      </c>
      <c r="T305" s="238">
        <v>56.663228783679997</v>
      </c>
      <c r="U305" s="238">
        <v>66.791073039479997</v>
      </c>
      <c r="V305" s="238">
        <v>47.216501794019997</v>
      </c>
      <c r="W305" s="238">
        <v>15.4788135483</v>
      </c>
      <c r="X305" s="238">
        <v>20.814014552149999</v>
      </c>
      <c r="Y305" s="238">
        <v>40.161877648370002</v>
      </c>
      <c r="Z305" s="237">
        <v>0.29733158432000001</v>
      </c>
    </row>
    <row r="306" spans="1:26">
      <c r="A306" s="175" t="s">
        <v>367</v>
      </c>
      <c r="B306" s="175">
        <v>2013</v>
      </c>
      <c r="C306" s="176" t="s">
        <v>30</v>
      </c>
      <c r="D306" s="177">
        <v>780.79085548926003</v>
      </c>
      <c r="E306" s="216">
        <v>47.623844430330003</v>
      </c>
      <c r="F306" s="216">
        <v>30.378179256380001</v>
      </c>
      <c r="G306" s="216">
        <v>63.798460040739997</v>
      </c>
      <c r="H306" s="216">
        <v>4.3040026604800001</v>
      </c>
      <c r="I306" s="216">
        <v>4.2170267403799997</v>
      </c>
      <c r="J306" s="216">
        <v>75.464353214219997</v>
      </c>
      <c r="K306" s="217">
        <f t="shared" si="4"/>
        <v>9.6651174490167968E-2</v>
      </c>
      <c r="L306" s="216">
        <v>153.59247153634999</v>
      </c>
      <c r="M306" s="216">
        <v>61.492983234779999</v>
      </c>
      <c r="N306" s="216">
        <v>30.969793705410002</v>
      </c>
      <c r="O306" s="216">
        <v>12.791993124959999</v>
      </c>
      <c r="P306" s="238">
        <v>18.12703158103</v>
      </c>
      <c r="Q306" s="238">
        <v>12.66298314865</v>
      </c>
      <c r="R306" s="238">
        <v>20.157566933009999</v>
      </c>
      <c r="S306" s="238">
        <v>12.42898400724</v>
      </c>
      <c r="T306" s="238">
        <v>47.70903270785</v>
      </c>
      <c r="U306" s="238">
        <v>71.944861375510001</v>
      </c>
      <c r="V306" s="238">
        <v>37.512461876149999</v>
      </c>
      <c r="W306" s="238">
        <v>11.365287099510001</v>
      </c>
      <c r="X306" s="238">
        <v>19.726733151729999</v>
      </c>
      <c r="Y306" s="238">
        <v>44.522805664549999</v>
      </c>
      <c r="Z306" s="237">
        <v>0</v>
      </c>
    </row>
    <row r="307" spans="1:26">
      <c r="A307" s="178" t="s">
        <v>367</v>
      </c>
      <c r="B307" s="178">
        <v>2014</v>
      </c>
      <c r="C307" s="179" t="s">
        <v>30</v>
      </c>
      <c r="D307" s="180">
        <v>799.66438014604</v>
      </c>
      <c r="E307" s="235">
        <v>58.291653479780003</v>
      </c>
      <c r="F307" s="235">
        <v>30.885137909280001</v>
      </c>
      <c r="G307" s="235">
        <v>65.301786476269996</v>
      </c>
      <c r="H307" s="235">
        <v>4.1536100193800003</v>
      </c>
      <c r="I307" s="235">
        <v>7.7909634149600002</v>
      </c>
      <c r="J307" s="235">
        <v>67.115833276570001</v>
      </c>
      <c r="K307" s="236">
        <f t="shared" si="4"/>
        <v>8.3930002314612118E-2</v>
      </c>
      <c r="L307" s="235">
        <v>139.52750576234001</v>
      </c>
      <c r="M307" s="235">
        <v>64.809000513650005</v>
      </c>
      <c r="N307" s="235">
        <v>40.225126487339999</v>
      </c>
      <c r="O307" s="235">
        <v>13.40306822959</v>
      </c>
      <c r="P307" s="234">
        <v>13.084081325530001</v>
      </c>
      <c r="Q307" s="234">
        <v>15.44640634978</v>
      </c>
      <c r="R307" s="234">
        <v>22.61684104883</v>
      </c>
      <c r="S307" s="234">
        <v>18.35892100813</v>
      </c>
      <c r="T307" s="234">
        <v>53.914116189710001</v>
      </c>
      <c r="U307" s="234">
        <v>70.856234938089997</v>
      </c>
      <c r="V307" s="234">
        <v>41.979974120290002</v>
      </c>
      <c r="W307" s="234">
        <v>13.12244691079</v>
      </c>
      <c r="X307" s="234">
        <v>18.123236524420001</v>
      </c>
      <c r="Y307" s="234">
        <v>40.504936963630001</v>
      </c>
      <c r="Z307" s="233">
        <v>0.15349919768</v>
      </c>
    </row>
    <row r="308" spans="1:26">
      <c r="A308" s="172" t="s">
        <v>367</v>
      </c>
      <c r="B308" s="172">
        <v>2015</v>
      </c>
      <c r="C308" s="243" t="s">
        <v>30</v>
      </c>
      <c r="D308" s="174">
        <v>797.13115958955996</v>
      </c>
      <c r="E308" s="241">
        <v>60.64983679977</v>
      </c>
      <c r="F308" s="241">
        <v>26.107292750759999</v>
      </c>
      <c r="G308" s="241">
        <v>64.840392508769995</v>
      </c>
      <c r="H308" s="241">
        <v>5.0003044891900004</v>
      </c>
      <c r="I308" s="241">
        <v>4.8494695816200002</v>
      </c>
      <c r="J308" s="241">
        <v>73.958021798979999</v>
      </c>
      <c r="K308" s="242">
        <f t="shared" si="4"/>
        <v>9.2780241882729472E-2</v>
      </c>
      <c r="L308" s="241">
        <v>145.46159581382</v>
      </c>
      <c r="M308" s="241">
        <v>56.683486894890002</v>
      </c>
      <c r="N308" s="241">
        <v>44.518404339619998</v>
      </c>
      <c r="O308" s="241">
        <v>13.02887313442</v>
      </c>
      <c r="P308" s="240">
        <v>15.70829754152</v>
      </c>
      <c r="Q308" s="240">
        <v>9.7533760861900003</v>
      </c>
      <c r="R308" s="240">
        <v>16.174969164189999</v>
      </c>
      <c r="S308" s="240">
        <v>18.461442838709999</v>
      </c>
      <c r="T308" s="240">
        <v>55.543186056049997</v>
      </c>
      <c r="U308" s="240">
        <v>66.505679107709994</v>
      </c>
      <c r="V308" s="240">
        <v>47.103577680580003</v>
      </c>
      <c r="W308" s="240">
        <v>11.585949889969999</v>
      </c>
      <c r="X308" s="240">
        <v>23.02680177253</v>
      </c>
      <c r="Y308" s="240">
        <v>37.729355008459997</v>
      </c>
      <c r="Z308" s="239">
        <v>0.44084633180999999</v>
      </c>
    </row>
    <row r="309" spans="1:26">
      <c r="A309" s="175" t="s">
        <v>367</v>
      </c>
      <c r="B309" s="175">
        <v>2016</v>
      </c>
      <c r="C309" s="176" t="s">
        <v>30</v>
      </c>
      <c r="D309" s="177">
        <v>818.19184531327005</v>
      </c>
      <c r="E309" s="216">
        <v>66.475543542620002</v>
      </c>
      <c r="F309" s="216">
        <v>22.178153399500001</v>
      </c>
      <c r="G309" s="216">
        <v>66.390293600899994</v>
      </c>
      <c r="H309" s="216">
        <v>5.60139279812</v>
      </c>
      <c r="I309" s="216">
        <v>5.85798164877</v>
      </c>
      <c r="J309" s="216">
        <v>71.715888785920001</v>
      </c>
      <c r="K309" s="217">
        <f t="shared" si="4"/>
        <v>8.7651678755685178E-2</v>
      </c>
      <c r="L309" s="216">
        <v>157.35689179668</v>
      </c>
      <c r="M309" s="216">
        <v>60.688460956580002</v>
      </c>
      <c r="N309" s="216">
        <v>45.348376245750003</v>
      </c>
      <c r="O309" s="216">
        <v>7.6192332299699999</v>
      </c>
      <c r="P309" s="238">
        <v>15.14350117071</v>
      </c>
      <c r="Q309" s="238">
        <v>12.836377812109999</v>
      </c>
      <c r="R309" s="238">
        <v>18.403746131030001</v>
      </c>
      <c r="S309" s="238">
        <v>17.909500341129998</v>
      </c>
      <c r="T309" s="238">
        <v>53.679948059669996</v>
      </c>
      <c r="U309" s="238">
        <v>70.444000792360001</v>
      </c>
      <c r="V309" s="238">
        <v>47.28199981465</v>
      </c>
      <c r="W309" s="238">
        <v>15.172478629860001</v>
      </c>
      <c r="X309" s="238">
        <v>17.08486773481</v>
      </c>
      <c r="Y309" s="238">
        <v>40.89175527554</v>
      </c>
      <c r="Z309" s="237">
        <v>0.11145354658999999</v>
      </c>
    </row>
    <row r="310" spans="1:26">
      <c r="A310" s="175" t="s">
        <v>377</v>
      </c>
      <c r="B310" s="175">
        <v>2014</v>
      </c>
      <c r="C310" s="176" t="s">
        <v>30</v>
      </c>
      <c r="D310" s="177">
        <v>813.33504848793996</v>
      </c>
      <c r="E310" s="216">
        <v>64.089615996220004</v>
      </c>
      <c r="F310" s="216">
        <v>30.39676216997</v>
      </c>
      <c r="G310" s="216">
        <v>65.998951692679995</v>
      </c>
      <c r="H310" s="216">
        <v>5.17555241117</v>
      </c>
      <c r="I310" s="216">
        <v>5.0497381601900004</v>
      </c>
      <c r="J310" s="216">
        <v>73.9628587383</v>
      </c>
      <c r="K310" s="217">
        <f t="shared" si="4"/>
        <v>9.0937749302459472E-2</v>
      </c>
      <c r="L310" s="216">
        <v>163.60962896614001</v>
      </c>
      <c r="M310" s="216">
        <v>61.15116895821</v>
      </c>
      <c r="N310" s="216">
        <v>39.009219005289999</v>
      </c>
      <c r="O310" s="216">
        <v>11.127216947899999</v>
      </c>
      <c r="P310" s="238">
        <v>12.02856732385</v>
      </c>
      <c r="Q310" s="238">
        <v>11.760424951379999</v>
      </c>
      <c r="R310" s="238">
        <v>22.175270704700001</v>
      </c>
      <c r="S310" s="238">
        <v>14.36689675273</v>
      </c>
      <c r="T310" s="238">
        <v>47.018550924320003</v>
      </c>
      <c r="U310" s="238">
        <v>71.970794741760002</v>
      </c>
      <c r="V310" s="238">
        <v>40.749944242529999</v>
      </c>
      <c r="W310" s="238">
        <v>10.414950671050001</v>
      </c>
      <c r="X310" s="238">
        <v>20.061498523489998</v>
      </c>
      <c r="Y310" s="238">
        <v>43.217436606059998</v>
      </c>
      <c r="Z310" s="237">
        <v>0</v>
      </c>
    </row>
    <row r="311" spans="1:26">
      <c r="A311" s="175" t="s">
        <v>377</v>
      </c>
      <c r="B311" s="175">
        <v>2015</v>
      </c>
      <c r="C311" s="176" t="s">
        <v>30</v>
      </c>
      <c r="D311" s="177">
        <v>801.81144883472996</v>
      </c>
      <c r="E311" s="216">
        <v>71.336424388089995</v>
      </c>
      <c r="F311" s="216">
        <v>33.28650801709</v>
      </c>
      <c r="G311" s="216">
        <v>62.135688459290002</v>
      </c>
      <c r="H311" s="216">
        <v>4.1973158073799999</v>
      </c>
      <c r="I311" s="216">
        <v>7.7719789670799999</v>
      </c>
      <c r="J311" s="216">
        <v>64.331604503129995</v>
      </c>
      <c r="K311" s="217">
        <f t="shared" si="4"/>
        <v>8.0232833537888376E-2</v>
      </c>
      <c r="L311" s="216">
        <v>144.27251586073999</v>
      </c>
      <c r="M311" s="216">
        <v>64.960299090920003</v>
      </c>
      <c r="N311" s="216">
        <v>43.956772434229997</v>
      </c>
      <c r="O311" s="216">
        <v>13.14470690504</v>
      </c>
      <c r="P311" s="238">
        <v>11.630875431430001</v>
      </c>
      <c r="Q311" s="238">
        <v>13.05495098956</v>
      </c>
      <c r="R311" s="238">
        <v>25.6146026521</v>
      </c>
      <c r="S311" s="238">
        <v>15.441580351540001</v>
      </c>
      <c r="T311" s="238">
        <v>57.092642852170002</v>
      </c>
      <c r="U311" s="238">
        <v>64.582798665270005</v>
      </c>
      <c r="V311" s="238">
        <v>40.05283634413</v>
      </c>
      <c r="W311" s="238">
        <v>11.850496176029999</v>
      </c>
      <c r="X311" s="238">
        <v>19.695448511750001</v>
      </c>
      <c r="Y311" s="238">
        <v>33.242636626390002</v>
      </c>
      <c r="Z311" s="237">
        <v>0.15876580136999999</v>
      </c>
    </row>
    <row r="312" spans="1:26">
      <c r="A312" s="175" t="s">
        <v>377</v>
      </c>
      <c r="B312" s="175">
        <v>2016</v>
      </c>
      <c r="C312" s="176" t="s">
        <v>30</v>
      </c>
      <c r="D312" s="177">
        <v>804.14026498761996</v>
      </c>
      <c r="E312" s="216">
        <v>71.453777961260002</v>
      </c>
      <c r="F312" s="216">
        <v>19.969987247990002</v>
      </c>
      <c r="G312" s="216">
        <v>57.801739116969998</v>
      </c>
      <c r="H312" s="216">
        <v>5.0399565818600003</v>
      </c>
      <c r="I312" s="216">
        <v>6.1493546263000001</v>
      </c>
      <c r="J312" s="216">
        <v>69.271782752069996</v>
      </c>
      <c r="K312" s="217">
        <f t="shared" si="4"/>
        <v>8.6143905196858245E-2</v>
      </c>
      <c r="L312" s="216">
        <v>149.81973970204001</v>
      </c>
      <c r="M312" s="216">
        <v>62.982882489070001</v>
      </c>
      <c r="N312" s="216">
        <v>48.259015575660001</v>
      </c>
      <c r="O312" s="216">
        <v>11.14518505789</v>
      </c>
      <c r="P312" s="238">
        <v>17.04080692174</v>
      </c>
      <c r="Q312" s="238">
        <v>10.077346822799999</v>
      </c>
      <c r="R312" s="238">
        <v>15.556749727930001</v>
      </c>
      <c r="S312" s="238">
        <v>21.11542848198</v>
      </c>
      <c r="T312" s="238">
        <v>54.600121084069997</v>
      </c>
      <c r="U312" s="238">
        <v>65.152147388320003</v>
      </c>
      <c r="V312" s="238">
        <v>40.260365458940001</v>
      </c>
      <c r="W312" s="238">
        <v>13.51361983388</v>
      </c>
      <c r="X312" s="238">
        <v>22.486460019279999</v>
      </c>
      <c r="Y312" s="238">
        <v>42.33165606731</v>
      </c>
      <c r="Z312" s="237">
        <v>0.11214207026</v>
      </c>
    </row>
    <row r="313" spans="1:26">
      <c r="A313" s="175" t="s">
        <v>377</v>
      </c>
      <c r="B313" s="175">
        <v>2017</v>
      </c>
      <c r="C313" s="176" t="s">
        <v>30</v>
      </c>
      <c r="D313" s="177">
        <v>820.47973785800002</v>
      </c>
      <c r="E313" s="216">
        <v>70.330075799019994</v>
      </c>
      <c r="F313" s="216">
        <v>22.272274841729999</v>
      </c>
      <c r="G313" s="216">
        <v>62.931853730219999</v>
      </c>
      <c r="H313" s="216">
        <v>5.5411314404000001</v>
      </c>
      <c r="I313" s="216">
        <v>6.60265804355</v>
      </c>
      <c r="J313" s="216">
        <v>70.051399580379993</v>
      </c>
      <c r="K313" s="217">
        <f t="shared" si="4"/>
        <v>8.5378585659239947E-2</v>
      </c>
      <c r="L313" s="216">
        <v>153.75330772750999</v>
      </c>
      <c r="M313" s="216">
        <v>63.162551126970001</v>
      </c>
      <c r="N313" s="216">
        <v>47.787338405809997</v>
      </c>
      <c r="O313" s="216">
        <v>8.9344962321099999</v>
      </c>
      <c r="P313" s="238">
        <v>13.43854318603</v>
      </c>
      <c r="Q313" s="238">
        <v>13.015284445020001</v>
      </c>
      <c r="R313" s="238">
        <v>19.96413551645</v>
      </c>
      <c r="S313" s="238">
        <v>20.453051876659998</v>
      </c>
      <c r="T313" s="238">
        <v>54.812769683879999</v>
      </c>
      <c r="U313" s="238">
        <v>67.961795556129999</v>
      </c>
      <c r="V313" s="238">
        <v>47.141762685140002</v>
      </c>
      <c r="W313" s="238">
        <v>15.57995231394</v>
      </c>
      <c r="X313" s="238">
        <v>17.83024422562</v>
      </c>
      <c r="Y313" s="238">
        <v>38.598868589090003</v>
      </c>
      <c r="Z313" s="237">
        <v>0.31624285233999999</v>
      </c>
    </row>
    <row r="314" spans="1:26">
      <c r="A314" s="175" t="s">
        <v>368</v>
      </c>
      <c r="B314" s="175">
        <v>2013</v>
      </c>
      <c r="C314" s="176" t="s">
        <v>30</v>
      </c>
      <c r="D314" s="177">
        <v>771.72776136898005</v>
      </c>
      <c r="E314" s="216">
        <v>60.536599609699998</v>
      </c>
      <c r="F314" s="216">
        <v>34.921326468529998</v>
      </c>
      <c r="G314" s="216">
        <v>67.894492631619997</v>
      </c>
      <c r="H314" s="216">
        <v>4.9924081469799999</v>
      </c>
      <c r="I314" s="216">
        <v>3.0663947741299999</v>
      </c>
      <c r="J314" s="216">
        <v>73.495065931049993</v>
      </c>
      <c r="K314" s="217">
        <f t="shared" si="4"/>
        <v>9.5234446148050877E-2</v>
      </c>
      <c r="L314" s="216">
        <v>148.36192092722001</v>
      </c>
      <c r="M314" s="216">
        <v>58.717143239039999</v>
      </c>
      <c r="N314" s="216">
        <v>39.677357736959998</v>
      </c>
      <c r="O314" s="216">
        <v>9.7317452828699995</v>
      </c>
      <c r="P314" s="238">
        <v>13.742567585350001</v>
      </c>
      <c r="Q314" s="238">
        <v>9.2988747841099997</v>
      </c>
      <c r="R314" s="238">
        <v>19.752910317320001</v>
      </c>
      <c r="S314" s="238">
        <v>15.66961326593</v>
      </c>
      <c r="T314" s="238">
        <v>40.161728810370001</v>
      </c>
      <c r="U314" s="238">
        <v>57.532742896320002</v>
      </c>
      <c r="V314" s="238">
        <v>32.866225847320003</v>
      </c>
      <c r="W314" s="238">
        <v>10.47281469697</v>
      </c>
      <c r="X314" s="238">
        <v>17.390451662819999</v>
      </c>
      <c r="Y314" s="238">
        <v>53.445376754370002</v>
      </c>
      <c r="Z314" s="237">
        <v>0</v>
      </c>
    </row>
    <row r="315" spans="1:26">
      <c r="A315" s="175" t="s">
        <v>368</v>
      </c>
      <c r="B315" s="175">
        <v>2014</v>
      </c>
      <c r="C315" s="176" t="s">
        <v>30</v>
      </c>
      <c r="D315" s="177">
        <v>803.60867922648004</v>
      </c>
      <c r="E315" s="216">
        <v>64.110640663180007</v>
      </c>
      <c r="F315" s="216">
        <v>31.736289389020001</v>
      </c>
      <c r="G315" s="216">
        <v>60.052579892440001</v>
      </c>
      <c r="H315" s="216">
        <v>5.1218249576000003</v>
      </c>
      <c r="I315" s="216">
        <v>4.4303344627900003</v>
      </c>
      <c r="J315" s="216">
        <v>68.163210826370005</v>
      </c>
      <c r="K315" s="217">
        <f t="shared" si="4"/>
        <v>8.4821397016245581E-2</v>
      </c>
      <c r="L315" s="216">
        <v>169.67674560705001</v>
      </c>
      <c r="M315" s="216">
        <v>60.503906434320001</v>
      </c>
      <c r="N315" s="216">
        <v>38.293652824740001</v>
      </c>
      <c r="O315" s="216">
        <v>9.2002315716599998</v>
      </c>
      <c r="P315" s="238">
        <v>13.053268329370001</v>
      </c>
      <c r="Q315" s="238">
        <v>11.63121078649</v>
      </c>
      <c r="R315" s="238">
        <v>22.972886138490001</v>
      </c>
      <c r="S315" s="238">
        <v>15.350160129760001</v>
      </c>
      <c r="T315" s="238">
        <v>45.591764759870003</v>
      </c>
      <c r="U315" s="238">
        <v>69.9676958955</v>
      </c>
      <c r="V315" s="238">
        <v>39.394799634809999</v>
      </c>
      <c r="W315" s="238">
        <v>11.230159061569999</v>
      </c>
      <c r="X315" s="238">
        <v>22.472477904689999</v>
      </c>
      <c r="Y315" s="238">
        <v>40.65483995676</v>
      </c>
      <c r="Z315" s="237">
        <v>0</v>
      </c>
    </row>
    <row r="316" spans="1:26">
      <c r="A316" s="175" t="s">
        <v>368</v>
      </c>
      <c r="B316" s="175">
        <v>2015</v>
      </c>
      <c r="C316" s="176" t="s">
        <v>30</v>
      </c>
      <c r="D316" s="177">
        <v>804.69162319357997</v>
      </c>
      <c r="E316" s="216">
        <v>71.70360567614</v>
      </c>
      <c r="F316" s="216">
        <v>30.663533203709999</v>
      </c>
      <c r="G316" s="216">
        <v>66.367030810299994</v>
      </c>
      <c r="H316" s="216">
        <v>4.1732699225900003</v>
      </c>
      <c r="I316" s="216">
        <v>7.6891599945199998</v>
      </c>
      <c r="J316" s="216">
        <v>64.205491953660001</v>
      </c>
      <c r="K316" s="217">
        <f t="shared" si="4"/>
        <v>7.9788940387931023E-2</v>
      </c>
      <c r="L316" s="216">
        <v>146.61821882184</v>
      </c>
      <c r="M316" s="216">
        <v>64.000988283949994</v>
      </c>
      <c r="N316" s="216">
        <v>45.764631889139999</v>
      </c>
      <c r="O316" s="216">
        <v>11.29776537615</v>
      </c>
      <c r="P316" s="238">
        <v>10.65476558884</v>
      </c>
      <c r="Q316" s="238">
        <v>12.04189640203</v>
      </c>
      <c r="R316" s="238">
        <v>24.121450899949998</v>
      </c>
      <c r="S316" s="238">
        <v>15.47785944003</v>
      </c>
      <c r="T316" s="238">
        <v>56.491594102710003</v>
      </c>
      <c r="U316" s="238">
        <v>64.899736628100001</v>
      </c>
      <c r="V316" s="238">
        <v>41.323566365959998</v>
      </c>
      <c r="W316" s="238">
        <v>9.0969999284299998</v>
      </c>
      <c r="X316" s="238">
        <v>22.093653593030002</v>
      </c>
      <c r="Y316" s="238">
        <v>35.847198071370002</v>
      </c>
      <c r="Z316" s="237">
        <v>0.15920624113000001</v>
      </c>
    </row>
    <row r="317" spans="1:26">
      <c r="A317" s="175" t="s">
        <v>368</v>
      </c>
      <c r="B317" s="175">
        <v>2016</v>
      </c>
      <c r="C317" s="176" t="s">
        <v>30</v>
      </c>
      <c r="D317" s="177">
        <v>796.00929848041005</v>
      </c>
      <c r="E317" s="216">
        <v>69.907147587989996</v>
      </c>
      <c r="F317" s="216">
        <v>21.23106204167</v>
      </c>
      <c r="G317" s="216">
        <v>52.34458231344</v>
      </c>
      <c r="H317" s="216">
        <v>5.30729988594</v>
      </c>
      <c r="I317" s="216">
        <v>5.7213753683500004</v>
      </c>
      <c r="J317" s="216">
        <v>67.572922807759994</v>
      </c>
      <c r="K317" s="217">
        <f t="shared" si="4"/>
        <v>8.4889614903691957E-2</v>
      </c>
      <c r="L317" s="216">
        <v>149.5967226139</v>
      </c>
      <c r="M317" s="216">
        <v>60.829719811369998</v>
      </c>
      <c r="N317" s="216">
        <v>49.062556958329999</v>
      </c>
      <c r="O317" s="216">
        <v>12.29221167369</v>
      </c>
      <c r="P317" s="238">
        <v>16.416357237860002</v>
      </c>
      <c r="Q317" s="238">
        <v>11.97431249884</v>
      </c>
      <c r="R317" s="238">
        <v>16.173290549659999</v>
      </c>
      <c r="S317" s="238">
        <v>22.054583384360001</v>
      </c>
      <c r="T317" s="238">
        <v>55.976160716030002</v>
      </c>
      <c r="U317" s="238">
        <v>60.715716808480003</v>
      </c>
      <c r="V317" s="238">
        <v>42.436794860680003</v>
      </c>
      <c r="W317" s="238">
        <v>13.86070869792</v>
      </c>
      <c r="X317" s="238">
        <v>21.217169105509999</v>
      </c>
      <c r="Y317" s="238">
        <v>41.2094237186</v>
      </c>
      <c r="Z317" s="237">
        <v>0.10917984003</v>
      </c>
    </row>
    <row r="318" spans="1:26">
      <c r="A318" s="175" t="s">
        <v>368</v>
      </c>
      <c r="B318" s="175">
        <v>2017</v>
      </c>
      <c r="C318" s="176" t="s">
        <v>30</v>
      </c>
      <c r="D318" s="177">
        <v>818.01779928147005</v>
      </c>
      <c r="E318" s="216">
        <v>70.726705729689996</v>
      </c>
      <c r="F318" s="216">
        <v>24.111475612469999</v>
      </c>
      <c r="G318" s="216">
        <v>62.469438359549997</v>
      </c>
      <c r="H318" s="216">
        <v>4.2856717042400003</v>
      </c>
      <c r="I318" s="216">
        <v>6.5586561158999999</v>
      </c>
      <c r="J318" s="216">
        <v>72.732981015199996</v>
      </c>
      <c r="K318" s="217">
        <f t="shared" si="4"/>
        <v>8.8913689994382941E-2</v>
      </c>
      <c r="L318" s="216">
        <v>149.74162259783</v>
      </c>
      <c r="M318" s="216">
        <v>63.221730949380003</v>
      </c>
      <c r="N318" s="216">
        <v>46.047136851369999</v>
      </c>
      <c r="O318" s="216">
        <v>9.3903317590899995</v>
      </c>
      <c r="P318" s="238">
        <v>14.24854300906</v>
      </c>
      <c r="Q318" s="238">
        <v>14.64901822475</v>
      </c>
      <c r="R318" s="238">
        <v>20.43571390256</v>
      </c>
      <c r="S318" s="238">
        <v>19.6331918409</v>
      </c>
      <c r="T318" s="238">
        <v>55.09306160981</v>
      </c>
      <c r="U318" s="238">
        <v>68.243921850500001</v>
      </c>
      <c r="V318" s="238">
        <v>47.419645720680002</v>
      </c>
      <c r="W318" s="238">
        <v>13.087664384070001</v>
      </c>
      <c r="X318" s="238">
        <v>17.311861823880001</v>
      </c>
      <c r="Y318" s="238">
        <v>37.614890098060002</v>
      </c>
      <c r="Z318" s="237">
        <v>0.99453612248000001</v>
      </c>
    </row>
    <row r="319" spans="1:26">
      <c r="A319" s="175" t="s">
        <v>369</v>
      </c>
      <c r="B319" s="175">
        <v>2013</v>
      </c>
      <c r="C319" s="176" t="s">
        <v>30</v>
      </c>
      <c r="D319" s="177">
        <v>774.68823881717003</v>
      </c>
      <c r="E319" s="216">
        <v>61.306021370170001</v>
      </c>
      <c r="F319" s="216">
        <v>33.330856329710002</v>
      </c>
      <c r="G319" s="216">
        <v>64.950923976339993</v>
      </c>
      <c r="H319" s="216">
        <v>5.2390769419699996</v>
      </c>
      <c r="I319" s="216">
        <v>3.9546344157700002</v>
      </c>
      <c r="J319" s="216">
        <v>72.743455483060004</v>
      </c>
      <c r="K319" s="217">
        <f t="shared" si="4"/>
        <v>9.3900296710491035E-2</v>
      </c>
      <c r="L319" s="216">
        <v>146.07687123152999</v>
      </c>
      <c r="M319" s="216">
        <v>63.501165398440001</v>
      </c>
      <c r="N319" s="216">
        <v>32.418922774850003</v>
      </c>
      <c r="O319" s="216">
        <v>11.032875796880001</v>
      </c>
      <c r="P319" s="238">
        <v>14.46562514044</v>
      </c>
      <c r="Q319" s="238">
        <v>10.462738525320001</v>
      </c>
      <c r="R319" s="238">
        <v>17.531994399590001</v>
      </c>
      <c r="S319" s="238">
        <v>16.417907083199999</v>
      </c>
      <c r="T319" s="238">
        <v>40.809615585640003</v>
      </c>
      <c r="U319" s="238">
        <v>63.872566175629998</v>
      </c>
      <c r="V319" s="238">
        <v>34.304955431220002</v>
      </c>
      <c r="W319" s="238">
        <v>12.49485950099</v>
      </c>
      <c r="X319" s="238">
        <v>16.896759389850001</v>
      </c>
      <c r="Y319" s="238">
        <v>52.876413866569997</v>
      </c>
      <c r="Z319" s="237">
        <v>0</v>
      </c>
    </row>
    <row r="320" spans="1:26">
      <c r="A320" s="175" t="s">
        <v>369</v>
      </c>
      <c r="B320" s="175">
        <v>2014</v>
      </c>
      <c r="C320" s="176" t="s">
        <v>30</v>
      </c>
      <c r="D320" s="177">
        <v>800.65754091739996</v>
      </c>
      <c r="E320" s="216">
        <v>65.520178072479993</v>
      </c>
      <c r="F320" s="216">
        <v>30.005384623459999</v>
      </c>
      <c r="G320" s="216">
        <v>60.544392790080003</v>
      </c>
      <c r="H320" s="216">
        <v>5.2375149997800001</v>
      </c>
      <c r="I320" s="216">
        <v>4.6717715014500003</v>
      </c>
      <c r="J320" s="216">
        <v>67.692291314919999</v>
      </c>
      <c r="K320" s="217">
        <f t="shared" si="4"/>
        <v>8.4545873679473027E-2</v>
      </c>
      <c r="L320" s="216">
        <v>162.60685346462</v>
      </c>
      <c r="M320" s="216">
        <v>63.91970852795</v>
      </c>
      <c r="N320" s="216">
        <v>37.78103227391</v>
      </c>
      <c r="O320" s="216">
        <v>7.8316545523099999</v>
      </c>
      <c r="P320" s="238">
        <v>12.68378974713</v>
      </c>
      <c r="Q320" s="238">
        <v>13.54798306583</v>
      </c>
      <c r="R320" s="238">
        <v>25.091944553139999</v>
      </c>
      <c r="S320" s="238">
        <v>14.67534555314</v>
      </c>
      <c r="T320" s="238">
        <v>45.288341854990001</v>
      </c>
      <c r="U320" s="238">
        <v>68.874372829500004</v>
      </c>
      <c r="V320" s="238">
        <v>40.080136374650003</v>
      </c>
      <c r="W320" s="238">
        <v>10.82634463692</v>
      </c>
      <c r="X320" s="238">
        <v>23.731901156079999</v>
      </c>
      <c r="Y320" s="238">
        <v>40.046599025059997</v>
      </c>
      <c r="Z320" s="237">
        <v>0</v>
      </c>
    </row>
    <row r="321" spans="1:26">
      <c r="A321" s="175" t="s">
        <v>369</v>
      </c>
      <c r="B321" s="175">
        <v>2015</v>
      </c>
      <c r="C321" s="176" t="s">
        <v>30</v>
      </c>
      <c r="D321" s="177">
        <v>809.25364627100998</v>
      </c>
      <c r="E321" s="216">
        <v>70.026524472009996</v>
      </c>
      <c r="F321" s="216">
        <v>31.89007980741</v>
      </c>
      <c r="G321" s="216">
        <v>66.976812041650007</v>
      </c>
      <c r="H321" s="216">
        <v>4.9849286728299997</v>
      </c>
      <c r="I321" s="216">
        <v>6.5332704618099999</v>
      </c>
      <c r="J321" s="216">
        <v>66.060659964950005</v>
      </c>
      <c r="K321" s="217">
        <f t="shared" si="4"/>
        <v>8.1631587660251373E-2</v>
      </c>
      <c r="L321" s="216">
        <v>151.21615484627</v>
      </c>
      <c r="M321" s="216">
        <v>64.799108219179999</v>
      </c>
      <c r="N321" s="216">
        <v>43.872890209129999</v>
      </c>
      <c r="O321" s="216">
        <v>12.272192981030001</v>
      </c>
      <c r="P321" s="238">
        <v>10.7144559991</v>
      </c>
      <c r="Q321" s="238">
        <v>10.124287582239999</v>
      </c>
      <c r="R321" s="238">
        <v>22.376221396919998</v>
      </c>
      <c r="S321" s="238">
        <v>18.820834488589998</v>
      </c>
      <c r="T321" s="238">
        <v>55.88583838948</v>
      </c>
      <c r="U321" s="238">
        <v>62.118643130039999</v>
      </c>
      <c r="V321" s="238">
        <v>37.513363221859997</v>
      </c>
      <c r="W321" s="238">
        <v>8.8766416305100009</v>
      </c>
      <c r="X321" s="238">
        <v>23.231383267529999</v>
      </c>
      <c r="Y321" s="238">
        <v>40.820656430889997</v>
      </c>
      <c r="Z321" s="237">
        <v>0.13869905758000001</v>
      </c>
    </row>
    <row r="322" spans="1:26">
      <c r="A322" s="178" t="s">
        <v>369</v>
      </c>
      <c r="B322" s="178">
        <v>2016</v>
      </c>
      <c r="C322" s="179" t="s">
        <v>30</v>
      </c>
      <c r="D322" s="180">
        <v>800.49447008244999</v>
      </c>
      <c r="E322" s="235">
        <v>72.347048729289995</v>
      </c>
      <c r="F322" s="235">
        <v>23.23404633226</v>
      </c>
      <c r="G322" s="235">
        <v>56.886681633389998</v>
      </c>
      <c r="H322" s="235">
        <v>4.4586765985000003</v>
      </c>
      <c r="I322" s="235">
        <v>6.2807071081799997</v>
      </c>
      <c r="J322" s="235">
        <v>67.802055020970002</v>
      </c>
      <c r="K322" s="236">
        <f t="shared" si="4"/>
        <v>8.470021662234152E-2</v>
      </c>
      <c r="L322" s="235">
        <v>154.71493584789999</v>
      </c>
      <c r="M322" s="235">
        <v>58.634413487060002</v>
      </c>
      <c r="N322" s="235">
        <v>45.177841748059997</v>
      </c>
      <c r="O322" s="235">
        <v>12.02925329872</v>
      </c>
      <c r="P322" s="234">
        <v>16.32332780274</v>
      </c>
      <c r="Q322" s="234">
        <v>12.23227188924</v>
      </c>
      <c r="R322" s="234">
        <v>15.84995376829</v>
      </c>
      <c r="S322" s="234">
        <v>18.704212983249999</v>
      </c>
      <c r="T322" s="234">
        <v>55.15453811986</v>
      </c>
      <c r="U322" s="234">
        <v>60.709106905680002</v>
      </c>
      <c r="V322" s="234">
        <v>44.384072882890003</v>
      </c>
      <c r="W322" s="234">
        <v>12.869706967739999</v>
      </c>
      <c r="X322" s="234">
        <v>21.298523576000001</v>
      </c>
      <c r="Y322" s="234">
        <v>41.294685604450002</v>
      </c>
      <c r="Z322" s="233">
        <v>0.10840977798</v>
      </c>
    </row>
    <row r="323" spans="1:26">
      <c r="A323" s="172" t="s">
        <v>370</v>
      </c>
      <c r="B323" s="172">
        <v>2013</v>
      </c>
      <c r="C323" s="243" t="s">
        <v>30</v>
      </c>
      <c r="D323" s="174">
        <v>776.54761446526004</v>
      </c>
      <c r="E323" s="241">
        <v>47.998088399140002</v>
      </c>
      <c r="F323" s="241">
        <v>31.172094708020001</v>
      </c>
      <c r="G323" s="241">
        <v>64.906878850019993</v>
      </c>
      <c r="H323" s="241">
        <v>4.4657692321300004</v>
      </c>
      <c r="I323" s="241">
        <v>4.14847175335</v>
      </c>
      <c r="J323" s="241">
        <v>78.557945460859997</v>
      </c>
      <c r="K323" s="242">
        <f t="shared" si="4"/>
        <v>0.1011630761559366</v>
      </c>
      <c r="L323" s="241">
        <v>157.21869734488999</v>
      </c>
      <c r="M323" s="241">
        <v>61.818618262519998</v>
      </c>
      <c r="N323" s="241">
        <v>31.735482299019999</v>
      </c>
      <c r="O323" s="241">
        <v>13.278185055870001</v>
      </c>
      <c r="P323" s="240">
        <v>15.797482153140001</v>
      </c>
      <c r="Q323" s="240">
        <v>11.02992446178</v>
      </c>
      <c r="R323" s="240">
        <v>17.342888594070001</v>
      </c>
      <c r="S323" s="240">
        <v>11.53557650097</v>
      </c>
      <c r="T323" s="240">
        <v>46.654886694689999</v>
      </c>
      <c r="U323" s="240">
        <v>69.779426023979994</v>
      </c>
      <c r="V323" s="240">
        <v>37.073245294000003</v>
      </c>
      <c r="W323" s="240">
        <v>8.8578940496000005</v>
      </c>
      <c r="X323" s="240">
        <v>18.596764972190002</v>
      </c>
      <c r="Y323" s="240">
        <v>44.579294355019996</v>
      </c>
      <c r="Z323" s="239">
        <v>0</v>
      </c>
    </row>
    <row r="324" spans="1:26">
      <c r="A324" s="175" t="s">
        <v>370</v>
      </c>
      <c r="B324" s="175">
        <v>2014</v>
      </c>
      <c r="C324" s="176" t="s">
        <v>30</v>
      </c>
      <c r="D324" s="177">
        <v>788.61962529483003</v>
      </c>
      <c r="E324" s="216">
        <v>55.58592328249</v>
      </c>
      <c r="F324" s="216">
        <v>28.001427938060001</v>
      </c>
      <c r="G324" s="216">
        <v>64.313672320999999</v>
      </c>
      <c r="H324" s="216">
        <v>4.8895802902999996</v>
      </c>
      <c r="I324" s="216">
        <v>6.7944375004599999</v>
      </c>
      <c r="J324" s="216">
        <v>66.620801534519998</v>
      </c>
      <c r="K324" s="217">
        <f t="shared" si="4"/>
        <v>8.4477737299034905E-2</v>
      </c>
      <c r="L324" s="216">
        <v>142.13437217004</v>
      </c>
      <c r="M324" s="216">
        <v>63.303098280790003</v>
      </c>
      <c r="N324" s="216">
        <v>36.770571293380002</v>
      </c>
      <c r="O324" s="216">
        <v>12.627771292489999</v>
      </c>
      <c r="P324" s="238">
        <v>13.085084577130001</v>
      </c>
      <c r="Q324" s="238">
        <v>15.75196212342</v>
      </c>
      <c r="R324" s="238">
        <v>24.40838538785</v>
      </c>
      <c r="S324" s="238">
        <v>15.14379167197</v>
      </c>
      <c r="T324" s="238">
        <v>53.55399977858</v>
      </c>
      <c r="U324" s="238">
        <v>69.31279965633</v>
      </c>
      <c r="V324" s="238">
        <v>43.138441972549998</v>
      </c>
      <c r="W324" s="238">
        <v>11.840587790880001</v>
      </c>
      <c r="X324" s="238">
        <v>19.988137721240001</v>
      </c>
      <c r="Y324" s="238">
        <v>41.354778711350001</v>
      </c>
      <c r="Z324" s="237">
        <v>0</v>
      </c>
    </row>
    <row r="325" spans="1:26">
      <c r="A325" s="175" t="s">
        <v>370</v>
      </c>
      <c r="B325" s="175">
        <v>2015</v>
      </c>
      <c r="C325" s="176" t="s">
        <v>30</v>
      </c>
      <c r="D325" s="177">
        <v>804.52409150308995</v>
      </c>
      <c r="E325" s="216">
        <v>60.573995079429999</v>
      </c>
      <c r="F325" s="216">
        <v>27.120723890640001</v>
      </c>
      <c r="G325" s="216">
        <v>68.881893853050002</v>
      </c>
      <c r="H325" s="216">
        <v>4.7714420551899996</v>
      </c>
      <c r="I325" s="216">
        <v>4.1592420903900003</v>
      </c>
      <c r="J325" s="216">
        <v>71.183648348109998</v>
      </c>
      <c r="K325" s="217">
        <f t="shared" si="4"/>
        <v>8.847920043651869E-2</v>
      </c>
      <c r="L325" s="216">
        <v>149.29176911457</v>
      </c>
      <c r="M325" s="216">
        <v>61.278181308999997</v>
      </c>
      <c r="N325" s="216">
        <v>41.454459751229997</v>
      </c>
      <c r="O325" s="216">
        <v>11.01288756558</v>
      </c>
      <c r="P325" s="238">
        <v>15.551085070779999</v>
      </c>
      <c r="Q325" s="238">
        <v>8.8950408512100001</v>
      </c>
      <c r="R325" s="238">
        <v>19.132369188569999</v>
      </c>
      <c r="S325" s="238">
        <v>19.802009846770002</v>
      </c>
      <c r="T325" s="238">
        <v>57.52025379997</v>
      </c>
      <c r="U325" s="238">
        <v>65.028044362200006</v>
      </c>
      <c r="V325" s="238">
        <v>46.380102573850003</v>
      </c>
      <c r="W325" s="238">
        <v>12.55675275266</v>
      </c>
      <c r="X325" s="238">
        <v>21.328659872420001</v>
      </c>
      <c r="Y325" s="238">
        <v>38.020112711780001</v>
      </c>
      <c r="Z325" s="237">
        <v>0.58141741569000005</v>
      </c>
    </row>
    <row r="326" spans="1:26">
      <c r="A326" s="175" t="s">
        <v>370</v>
      </c>
      <c r="B326" s="175">
        <v>2016</v>
      </c>
      <c r="C326" s="176" t="s">
        <v>30</v>
      </c>
      <c r="D326" s="177">
        <v>814.63383990577995</v>
      </c>
      <c r="E326" s="216">
        <v>64.638682771449993</v>
      </c>
      <c r="F326" s="216">
        <v>21.634302733759998</v>
      </c>
      <c r="G326" s="216">
        <v>62.079721674239998</v>
      </c>
      <c r="H326" s="216">
        <v>6.0218847582699997</v>
      </c>
      <c r="I326" s="216">
        <v>6.2680844423300002</v>
      </c>
      <c r="J326" s="216">
        <v>75.201314179890005</v>
      </c>
      <c r="K326" s="217">
        <f t="shared" si="4"/>
        <v>9.2313025185140535E-2</v>
      </c>
      <c r="L326" s="216">
        <v>160.62426617830999</v>
      </c>
      <c r="M326" s="216">
        <v>62.03663393854</v>
      </c>
      <c r="N326" s="216">
        <v>44.47449242103</v>
      </c>
      <c r="O326" s="216">
        <v>8.1030577514900006</v>
      </c>
      <c r="P326" s="238">
        <v>14.067837346819999</v>
      </c>
      <c r="Q326" s="238">
        <v>11.18317842631</v>
      </c>
      <c r="R326" s="238">
        <v>20.204338284639999</v>
      </c>
      <c r="S326" s="238">
        <v>16.47707663149</v>
      </c>
      <c r="T326" s="238">
        <v>51.008288387710003</v>
      </c>
      <c r="U326" s="238">
        <v>69.62569158302</v>
      </c>
      <c r="V326" s="238">
        <v>47.944305376290004</v>
      </c>
      <c r="W326" s="238">
        <v>13.24835911093</v>
      </c>
      <c r="X326" s="238">
        <v>18.08497767783</v>
      </c>
      <c r="Y326" s="238">
        <v>41.610126942519997</v>
      </c>
      <c r="Z326" s="237">
        <v>9.7219288910000007E-2</v>
      </c>
    </row>
    <row r="327" spans="1:26">
      <c r="A327" s="175" t="s">
        <v>371</v>
      </c>
      <c r="B327" s="175">
        <v>2013</v>
      </c>
      <c r="C327" s="176" t="s">
        <v>30</v>
      </c>
      <c r="D327" s="177">
        <v>769.33089704613997</v>
      </c>
      <c r="E327" s="216">
        <v>49.885023023670001</v>
      </c>
      <c r="F327" s="216">
        <v>32.036784177260003</v>
      </c>
      <c r="G327" s="216">
        <v>66.132160656500005</v>
      </c>
      <c r="H327" s="216">
        <v>4.4666373468199998</v>
      </c>
      <c r="I327" s="216">
        <v>4.6798915360400004</v>
      </c>
      <c r="J327" s="216">
        <v>75.649666405600001</v>
      </c>
      <c r="K327" s="217">
        <f t="shared" si="4"/>
        <v>9.8331766858783753E-2</v>
      </c>
      <c r="L327" s="216">
        <v>155.60986778788001</v>
      </c>
      <c r="M327" s="216">
        <v>58.053487471099999</v>
      </c>
      <c r="N327" s="216">
        <v>32.307038812089999</v>
      </c>
      <c r="O327" s="216">
        <v>13.172222053260001</v>
      </c>
      <c r="P327" s="238">
        <v>16.957980776509999</v>
      </c>
      <c r="Q327" s="238">
        <v>10.93597269052</v>
      </c>
      <c r="R327" s="238">
        <v>15.92095631033</v>
      </c>
      <c r="S327" s="238">
        <v>10.23765414519</v>
      </c>
      <c r="T327" s="238">
        <v>44.792810910290001</v>
      </c>
      <c r="U327" s="238">
        <v>69.225223363129999</v>
      </c>
      <c r="V327" s="238">
        <v>36.73712425107</v>
      </c>
      <c r="W327" s="238">
        <v>8.6989234815199996</v>
      </c>
      <c r="X327" s="238">
        <v>18.943414838510002</v>
      </c>
      <c r="Y327" s="238">
        <v>44.888057008849998</v>
      </c>
      <c r="Z327" s="237">
        <v>0</v>
      </c>
    </row>
    <row r="328" spans="1:26">
      <c r="A328" s="175" t="s">
        <v>371</v>
      </c>
      <c r="B328" s="175">
        <v>2014</v>
      </c>
      <c r="C328" s="176" t="s">
        <v>30</v>
      </c>
      <c r="D328" s="177">
        <v>778.06044150025002</v>
      </c>
      <c r="E328" s="216">
        <v>56.197159422239999</v>
      </c>
      <c r="F328" s="216">
        <v>28.178140433180001</v>
      </c>
      <c r="G328" s="216">
        <v>66.474664150980004</v>
      </c>
      <c r="H328" s="216">
        <v>5.9259319595199997</v>
      </c>
      <c r="I328" s="216">
        <v>6.8464782933899997</v>
      </c>
      <c r="J328" s="216">
        <v>64.913266776889998</v>
      </c>
      <c r="K328" s="217">
        <f t="shared" ref="K328:K391" si="5">J328/D328</f>
        <v>8.3429594045065114E-2</v>
      </c>
      <c r="L328" s="216">
        <v>143.88789267722001</v>
      </c>
      <c r="M328" s="216">
        <v>61.031939856619999</v>
      </c>
      <c r="N328" s="216">
        <v>33.786689820889997</v>
      </c>
      <c r="O328" s="216">
        <v>10.066788703409999</v>
      </c>
      <c r="P328" s="238">
        <v>14.96056648475</v>
      </c>
      <c r="Q328" s="238">
        <v>14.89353289019</v>
      </c>
      <c r="R328" s="238">
        <v>26.291062369759999</v>
      </c>
      <c r="S328" s="238">
        <v>12.261944486140001</v>
      </c>
      <c r="T328" s="238">
        <v>52.335388558669997</v>
      </c>
      <c r="U328" s="238">
        <v>68.739324843220004</v>
      </c>
      <c r="V328" s="238">
        <v>42.734314905449999</v>
      </c>
      <c r="W328" s="238">
        <v>11.19899524117</v>
      </c>
      <c r="X328" s="238">
        <v>18.520456309179998</v>
      </c>
      <c r="Y328" s="238">
        <v>38.815903317379998</v>
      </c>
      <c r="Z328" s="237">
        <v>0</v>
      </c>
    </row>
    <row r="329" spans="1:26">
      <c r="A329" s="175" t="s">
        <v>371</v>
      </c>
      <c r="B329" s="175">
        <v>2015</v>
      </c>
      <c r="C329" s="176" t="s">
        <v>30</v>
      </c>
      <c r="D329" s="177">
        <v>802.44836292494995</v>
      </c>
      <c r="E329" s="216">
        <v>60.504402012809997</v>
      </c>
      <c r="F329" s="216">
        <v>25.91274564527</v>
      </c>
      <c r="G329" s="216">
        <v>67.732227735310005</v>
      </c>
      <c r="H329" s="216">
        <v>4.2023565532799996</v>
      </c>
      <c r="I329" s="216">
        <v>3.59614378233</v>
      </c>
      <c r="J329" s="216">
        <v>73.584828538279993</v>
      </c>
      <c r="K329" s="217">
        <f t="shared" si="5"/>
        <v>9.1700390876318746E-2</v>
      </c>
      <c r="L329" s="216">
        <v>146.35884996152001</v>
      </c>
      <c r="M329" s="216">
        <v>62.147590491270002</v>
      </c>
      <c r="N329" s="216">
        <v>40.551935687030003</v>
      </c>
      <c r="O329" s="216">
        <v>12.02224380294</v>
      </c>
      <c r="P329" s="238">
        <v>15.43371748267</v>
      </c>
      <c r="Q329" s="238">
        <v>8.3490983422199996</v>
      </c>
      <c r="R329" s="238">
        <v>21.79796129871</v>
      </c>
      <c r="S329" s="238">
        <v>18.213261052819998</v>
      </c>
      <c r="T329" s="238">
        <v>55.975502947359999</v>
      </c>
      <c r="U329" s="238">
        <v>66.855607933900004</v>
      </c>
      <c r="V329" s="238">
        <v>48.198743747530003</v>
      </c>
      <c r="W329" s="238">
        <v>13.741670067819999</v>
      </c>
      <c r="X329" s="238">
        <v>19.775372811379999</v>
      </c>
      <c r="Y329" s="238">
        <v>37.355634284090002</v>
      </c>
      <c r="Z329" s="237">
        <v>0.13846874641000001</v>
      </c>
    </row>
    <row r="330" spans="1:26">
      <c r="A330" s="175" t="s">
        <v>371</v>
      </c>
      <c r="B330" s="175">
        <v>2016</v>
      </c>
      <c r="C330" s="176" t="s">
        <v>30</v>
      </c>
      <c r="D330" s="177">
        <v>799.96288047751</v>
      </c>
      <c r="E330" s="216">
        <v>61.897743707949999</v>
      </c>
      <c r="F330" s="216">
        <v>22.088338885359999</v>
      </c>
      <c r="G330" s="216">
        <v>57.998134679979998</v>
      </c>
      <c r="H330" s="216">
        <v>5.1592115599500001</v>
      </c>
      <c r="I330" s="216">
        <v>7.0993210324999998</v>
      </c>
      <c r="J330" s="216">
        <v>77.672317663019996</v>
      </c>
      <c r="K330" s="217">
        <f t="shared" si="5"/>
        <v>9.7094902224283464E-2</v>
      </c>
      <c r="L330" s="216">
        <v>154.0557669268</v>
      </c>
      <c r="M330" s="216">
        <v>62.726429862830003</v>
      </c>
      <c r="N330" s="216">
        <v>43.36907091026</v>
      </c>
      <c r="O330" s="216">
        <v>9.0237306005600004</v>
      </c>
      <c r="P330" s="238">
        <v>13.32122188906</v>
      </c>
      <c r="Q330" s="238">
        <v>11.11886669337</v>
      </c>
      <c r="R330" s="238">
        <v>19.382695498890001</v>
      </c>
      <c r="S330" s="238">
        <v>14.957711550539999</v>
      </c>
      <c r="T330" s="238">
        <v>50.38775516562</v>
      </c>
      <c r="U330" s="238">
        <v>68.230497870210002</v>
      </c>
      <c r="V330" s="238">
        <v>48.243194495040001</v>
      </c>
      <c r="W330" s="238">
        <v>12.5428672288</v>
      </c>
      <c r="X330" s="238">
        <v>20.247227757320001</v>
      </c>
      <c r="Y330" s="238">
        <v>40.343424430660001</v>
      </c>
      <c r="Z330" s="237">
        <v>9.7352068789999996E-2</v>
      </c>
    </row>
    <row r="331" spans="1:26">
      <c r="A331" s="175" t="s">
        <v>372</v>
      </c>
      <c r="B331" s="175">
        <v>2013</v>
      </c>
      <c r="C331" s="176" t="s">
        <v>30</v>
      </c>
      <c r="D331" s="177">
        <v>772.43555960711001</v>
      </c>
      <c r="E331" s="216">
        <v>56.131235784819999</v>
      </c>
      <c r="F331" s="216">
        <v>33.11377790145</v>
      </c>
      <c r="G331" s="216">
        <v>65.977399528990006</v>
      </c>
      <c r="H331" s="216">
        <v>5.7975584924100003</v>
      </c>
      <c r="I331" s="216">
        <v>5.0471977557300001</v>
      </c>
      <c r="J331" s="216">
        <v>69.341438967729999</v>
      </c>
      <c r="K331" s="217">
        <f t="shared" si="5"/>
        <v>8.9769868962272639E-2</v>
      </c>
      <c r="L331" s="216">
        <v>141.50392950874999</v>
      </c>
      <c r="M331" s="216">
        <v>66.073288192220005</v>
      </c>
      <c r="N331" s="216">
        <v>32.733519782419997</v>
      </c>
      <c r="O331" s="216">
        <v>11.097480452219999</v>
      </c>
      <c r="P331" s="238">
        <v>15.26458014244</v>
      </c>
      <c r="Q331" s="238">
        <v>12.89506535065</v>
      </c>
      <c r="R331" s="238">
        <v>19.533419866740001</v>
      </c>
      <c r="S331" s="238">
        <v>14.616695453969999</v>
      </c>
      <c r="T331" s="238">
        <v>41.182127194129997</v>
      </c>
      <c r="U331" s="238">
        <v>64.464263530340006</v>
      </c>
      <c r="V331" s="238">
        <v>36.153721881220001</v>
      </c>
      <c r="W331" s="238">
        <v>11.2190235371</v>
      </c>
      <c r="X331" s="238">
        <v>18.796924614310001</v>
      </c>
      <c r="Y331" s="238">
        <v>51.492911669469997</v>
      </c>
      <c r="Z331" s="237">
        <v>0</v>
      </c>
    </row>
    <row r="332" spans="1:26">
      <c r="A332" s="175" t="s">
        <v>372</v>
      </c>
      <c r="B332" s="175">
        <v>2014</v>
      </c>
      <c r="C332" s="176" t="s">
        <v>30</v>
      </c>
      <c r="D332" s="177">
        <v>788.32674018589</v>
      </c>
      <c r="E332" s="216">
        <v>61.488852659069998</v>
      </c>
      <c r="F332" s="216">
        <v>29.19950379882</v>
      </c>
      <c r="G332" s="216">
        <v>63.599423886330001</v>
      </c>
      <c r="H332" s="216">
        <v>4.5365692928500003</v>
      </c>
      <c r="I332" s="216">
        <v>4.1070935199800003</v>
      </c>
      <c r="J332" s="216">
        <v>65.859880334500005</v>
      </c>
      <c r="K332" s="217">
        <f t="shared" si="5"/>
        <v>8.3543887295983429E-2</v>
      </c>
      <c r="L332" s="216">
        <v>159.284823069</v>
      </c>
      <c r="M332" s="216">
        <v>66.054724543350005</v>
      </c>
      <c r="N332" s="216">
        <v>35.227292783720003</v>
      </c>
      <c r="O332" s="216">
        <v>8.2299848260499999</v>
      </c>
      <c r="P332" s="238">
        <v>11.861462942279999</v>
      </c>
      <c r="Q332" s="238">
        <v>13.83787675908</v>
      </c>
      <c r="R332" s="238">
        <v>26.788778401470001</v>
      </c>
      <c r="S332" s="238">
        <v>15.23133841892</v>
      </c>
      <c r="T332" s="238">
        <v>47.202298263339998</v>
      </c>
      <c r="U332" s="238">
        <v>65.676553220450003</v>
      </c>
      <c r="V332" s="238">
        <v>37.905279604279997</v>
      </c>
      <c r="W332" s="238">
        <v>10.769237232909999</v>
      </c>
      <c r="X332" s="238">
        <v>22.697119728179999</v>
      </c>
      <c r="Y332" s="238">
        <v>38.768646901309999</v>
      </c>
      <c r="Z332" s="237">
        <v>0</v>
      </c>
    </row>
    <row r="333" spans="1:26">
      <c r="A333" s="175" t="s">
        <v>372</v>
      </c>
      <c r="B333" s="175">
        <v>2015</v>
      </c>
      <c r="C333" s="176" t="s">
        <v>30</v>
      </c>
      <c r="D333" s="177">
        <v>803.31294545936998</v>
      </c>
      <c r="E333" s="216">
        <v>65.270606606469997</v>
      </c>
      <c r="F333" s="216">
        <v>28.764241019819998</v>
      </c>
      <c r="G333" s="216">
        <v>70.202185387729998</v>
      </c>
      <c r="H333" s="216">
        <v>5.4985528184600003</v>
      </c>
      <c r="I333" s="216">
        <v>4.78461418819</v>
      </c>
      <c r="J333" s="216">
        <v>65.94663261945</v>
      </c>
      <c r="K333" s="217">
        <f t="shared" si="5"/>
        <v>8.2093327379081121E-2</v>
      </c>
      <c r="L333" s="216">
        <v>156.49238246492001</v>
      </c>
      <c r="M333" s="216">
        <v>59.720053025150001</v>
      </c>
      <c r="N333" s="216">
        <v>40.279651202799997</v>
      </c>
      <c r="O333" s="216">
        <v>11.256582581409999</v>
      </c>
      <c r="P333" s="238">
        <v>11.34265957657</v>
      </c>
      <c r="Q333" s="238">
        <v>8.3130633777600007</v>
      </c>
      <c r="R333" s="238">
        <v>17.414080131119999</v>
      </c>
      <c r="S333" s="238">
        <v>16.832009932759998</v>
      </c>
      <c r="T333" s="238">
        <v>58.076522439590001</v>
      </c>
      <c r="U333" s="238">
        <v>64.275024230080007</v>
      </c>
      <c r="V333" s="238">
        <v>39.657708156929999</v>
      </c>
      <c r="W333" s="238">
        <v>10.299976741049999</v>
      </c>
      <c r="X333" s="238">
        <v>24.350759672639999</v>
      </c>
      <c r="Y333" s="238">
        <v>44.396077373570002</v>
      </c>
      <c r="Z333" s="237">
        <v>0.1395619129</v>
      </c>
    </row>
    <row r="334" spans="1:26">
      <c r="A334" s="175" t="s">
        <v>372</v>
      </c>
      <c r="B334" s="175">
        <v>2016</v>
      </c>
      <c r="C334" s="176" t="s">
        <v>30</v>
      </c>
      <c r="D334" s="177">
        <v>800.06068108081001</v>
      </c>
      <c r="E334" s="216">
        <v>69.138209974939997</v>
      </c>
      <c r="F334" s="216">
        <v>25.151093831250002</v>
      </c>
      <c r="G334" s="216">
        <v>58.457773673669998</v>
      </c>
      <c r="H334" s="216">
        <v>5.2470585352899999</v>
      </c>
      <c r="I334" s="216">
        <v>6.7891878756399997</v>
      </c>
      <c r="J334" s="216">
        <v>67.474989315420004</v>
      </c>
      <c r="K334" s="217">
        <f t="shared" si="5"/>
        <v>8.4337339543129858E-2</v>
      </c>
      <c r="L334" s="216">
        <v>151.08623358708999</v>
      </c>
      <c r="M334" s="216">
        <v>58.629030230470001</v>
      </c>
      <c r="N334" s="216">
        <v>40.606078003859999</v>
      </c>
      <c r="O334" s="216">
        <v>11.25740842792</v>
      </c>
      <c r="P334" s="238">
        <v>15.29188659449</v>
      </c>
      <c r="Q334" s="238">
        <v>13.59214178048</v>
      </c>
      <c r="R334" s="238">
        <v>17.75205643856</v>
      </c>
      <c r="S334" s="238">
        <v>14.52573390445</v>
      </c>
      <c r="T334" s="238">
        <v>58.418287329100004</v>
      </c>
      <c r="U334" s="238">
        <v>62.867870811709999</v>
      </c>
      <c r="V334" s="238">
        <v>48.207555992700001</v>
      </c>
      <c r="W334" s="238">
        <v>14.63447461727</v>
      </c>
      <c r="X334" s="238">
        <v>21.075843542449999</v>
      </c>
      <c r="Y334" s="238">
        <v>39.564479941149997</v>
      </c>
      <c r="Z334" s="237">
        <v>0.29328667289999999</v>
      </c>
    </row>
    <row r="335" spans="1:26">
      <c r="A335" s="175" t="s">
        <v>373</v>
      </c>
      <c r="B335" s="175">
        <v>2013</v>
      </c>
      <c r="C335" s="176" t="s">
        <v>30</v>
      </c>
      <c r="D335" s="177">
        <v>771.42916947849994</v>
      </c>
      <c r="E335" s="216">
        <v>49.459717941160001</v>
      </c>
      <c r="F335" s="216">
        <v>33.699612594050002</v>
      </c>
      <c r="G335" s="216">
        <v>69.880333382299995</v>
      </c>
      <c r="H335" s="216">
        <v>5.70016784274</v>
      </c>
      <c r="I335" s="216">
        <v>4.8044886507699998</v>
      </c>
      <c r="J335" s="216">
        <v>75.352447736350001</v>
      </c>
      <c r="K335" s="217">
        <f t="shared" si="5"/>
        <v>9.7679023191837064E-2</v>
      </c>
      <c r="L335" s="216">
        <v>153.54863823598001</v>
      </c>
      <c r="M335" s="216">
        <v>56.806227136060002</v>
      </c>
      <c r="N335" s="216">
        <v>32.309040973629997</v>
      </c>
      <c r="O335" s="216">
        <v>11.7120349353</v>
      </c>
      <c r="P335" s="238">
        <v>16.74248758801</v>
      </c>
      <c r="Q335" s="238">
        <v>10.81935957864</v>
      </c>
      <c r="R335" s="238">
        <v>18.43154040244</v>
      </c>
      <c r="S335" s="238">
        <v>10.15421066056</v>
      </c>
      <c r="T335" s="238">
        <v>43.18366104503</v>
      </c>
      <c r="U335" s="238">
        <v>67.869158171639995</v>
      </c>
      <c r="V335" s="238">
        <v>36.737437643509999</v>
      </c>
      <c r="W335" s="238">
        <v>8.7489697304899998</v>
      </c>
      <c r="X335" s="238">
        <v>17.818167538480001</v>
      </c>
      <c r="Y335" s="238">
        <v>47.651467691359997</v>
      </c>
      <c r="Z335" s="237">
        <v>0</v>
      </c>
    </row>
    <row r="336" spans="1:26">
      <c r="A336" s="175" t="s">
        <v>373</v>
      </c>
      <c r="B336" s="175">
        <v>2014</v>
      </c>
      <c r="C336" s="176" t="s">
        <v>30</v>
      </c>
      <c r="D336" s="177">
        <v>780.79242791665001</v>
      </c>
      <c r="E336" s="216">
        <v>55.325847196829997</v>
      </c>
      <c r="F336" s="216">
        <v>28.786273652039998</v>
      </c>
      <c r="G336" s="216">
        <v>65.890600078429998</v>
      </c>
      <c r="H336" s="216">
        <v>5.0761004575399999</v>
      </c>
      <c r="I336" s="216">
        <v>5.69212908</v>
      </c>
      <c r="J336" s="216">
        <v>64.050427862470002</v>
      </c>
      <c r="K336" s="217">
        <f t="shared" si="5"/>
        <v>8.203259351960239E-2</v>
      </c>
      <c r="L336" s="216">
        <v>148.48691861502999</v>
      </c>
      <c r="M336" s="216">
        <v>61.83895007057</v>
      </c>
      <c r="N336" s="216">
        <v>36.325265524300001</v>
      </c>
      <c r="O336" s="216">
        <v>11.06449668106</v>
      </c>
      <c r="P336" s="238">
        <v>13.19806097651</v>
      </c>
      <c r="Q336" s="238">
        <v>13.72888303635</v>
      </c>
      <c r="R336" s="238">
        <v>27.61984089832</v>
      </c>
      <c r="S336" s="238">
        <v>11.4944157062</v>
      </c>
      <c r="T336" s="238">
        <v>51.934044461139997</v>
      </c>
      <c r="U336" s="238">
        <v>67.226640095700006</v>
      </c>
      <c r="V336" s="238">
        <v>42.90464459164</v>
      </c>
      <c r="W336" s="238">
        <v>10.46418789977</v>
      </c>
      <c r="X336" s="238">
        <v>20.180598970359998</v>
      </c>
      <c r="Y336" s="238">
        <v>39.504102062389997</v>
      </c>
      <c r="Z336" s="237">
        <v>0</v>
      </c>
    </row>
    <row r="337" spans="1:26">
      <c r="A337" s="178" t="s">
        <v>373</v>
      </c>
      <c r="B337" s="178">
        <v>2015</v>
      </c>
      <c r="C337" s="179" t="s">
        <v>30</v>
      </c>
      <c r="D337" s="180">
        <v>802.86188958075002</v>
      </c>
      <c r="E337" s="235">
        <v>59.369191802430002</v>
      </c>
      <c r="F337" s="235">
        <v>26.878515662790001</v>
      </c>
      <c r="G337" s="235">
        <v>71.53862060873</v>
      </c>
      <c r="H337" s="235">
        <v>4.5318655563699997</v>
      </c>
      <c r="I337" s="235">
        <v>4.1522919929700004</v>
      </c>
      <c r="J337" s="235">
        <v>70.630706009150003</v>
      </c>
      <c r="K337" s="236">
        <f t="shared" si="5"/>
        <v>8.7973668853596934E-2</v>
      </c>
      <c r="L337" s="235">
        <v>151.35398754629</v>
      </c>
      <c r="M337" s="235">
        <v>61.175008492880004</v>
      </c>
      <c r="N337" s="235">
        <v>40.589047594070003</v>
      </c>
      <c r="O337" s="235">
        <v>11.006485032460001</v>
      </c>
      <c r="P337" s="234">
        <v>12.74345503426</v>
      </c>
      <c r="Q337" s="234">
        <v>7.2702080636100002</v>
      </c>
      <c r="R337" s="234">
        <v>21.076758339209999</v>
      </c>
      <c r="S337" s="234">
        <v>16.622632761150001</v>
      </c>
      <c r="T337" s="234">
        <v>57.483266878960002</v>
      </c>
      <c r="U337" s="234">
        <v>66.045947226349995</v>
      </c>
      <c r="V337" s="234">
        <v>44.475210366710002</v>
      </c>
      <c r="W337" s="234">
        <v>12.46856015108</v>
      </c>
      <c r="X337" s="234">
        <v>21.233252548340001</v>
      </c>
      <c r="Y337" s="234">
        <v>42.081117717780003</v>
      </c>
      <c r="Z337" s="233">
        <v>0.13576019516000001</v>
      </c>
    </row>
    <row r="338" spans="1:26">
      <c r="A338" s="172" t="s">
        <v>373</v>
      </c>
      <c r="B338" s="172">
        <v>2016</v>
      </c>
      <c r="C338" s="243" t="s">
        <v>30</v>
      </c>
      <c r="D338" s="174">
        <v>795.76777498421995</v>
      </c>
      <c r="E338" s="241">
        <v>63.153948103369999</v>
      </c>
      <c r="F338" s="241">
        <v>22.69178150218</v>
      </c>
      <c r="G338" s="241">
        <v>57.476434151669999</v>
      </c>
      <c r="H338" s="241">
        <v>5.3884284381000001</v>
      </c>
      <c r="I338" s="241">
        <v>7.0387845044199997</v>
      </c>
      <c r="J338" s="241">
        <v>73.767621876190006</v>
      </c>
      <c r="K338" s="242">
        <f t="shared" si="5"/>
        <v>9.2699936080790427E-2</v>
      </c>
      <c r="L338" s="241">
        <v>153.25647379191</v>
      </c>
      <c r="M338" s="241">
        <v>60.776994945250003</v>
      </c>
      <c r="N338" s="241">
        <v>38.03644315543</v>
      </c>
      <c r="O338" s="241">
        <v>9.3204286229999997</v>
      </c>
      <c r="P338" s="240">
        <v>13.173399775489999</v>
      </c>
      <c r="Q338" s="240">
        <v>11.79676572106</v>
      </c>
      <c r="R338" s="240">
        <v>19.787022872120001</v>
      </c>
      <c r="S338" s="240">
        <v>12.56718441155</v>
      </c>
      <c r="T338" s="240">
        <v>53.54152538044</v>
      </c>
      <c r="U338" s="240">
        <v>67.213100215479997</v>
      </c>
      <c r="V338" s="240">
        <v>51.912724708379997</v>
      </c>
      <c r="W338" s="240">
        <v>14.53774606791</v>
      </c>
      <c r="X338" s="240">
        <v>20.211778391349998</v>
      </c>
      <c r="Y338" s="240">
        <v>39.822941552620001</v>
      </c>
      <c r="Z338" s="239">
        <v>0.2962467963</v>
      </c>
    </row>
    <row r="339" spans="1:26">
      <c r="A339" s="175" t="s">
        <v>374</v>
      </c>
      <c r="B339" s="175">
        <v>2013</v>
      </c>
      <c r="C339" s="176" t="s">
        <v>30</v>
      </c>
      <c r="D339" s="177">
        <v>795.24964771304997</v>
      </c>
      <c r="E339" s="216">
        <v>60.82216577354</v>
      </c>
      <c r="F339" s="216">
        <v>30.1441222409</v>
      </c>
      <c r="G339" s="216">
        <v>66.806269310350004</v>
      </c>
      <c r="H339" s="216">
        <v>5.4156745948099996</v>
      </c>
      <c r="I339" s="216">
        <v>5.1445132116199996</v>
      </c>
      <c r="J339" s="216">
        <v>72.391559615700004</v>
      </c>
      <c r="K339" s="217">
        <f t="shared" si="5"/>
        <v>9.1029980112384862E-2</v>
      </c>
      <c r="L339" s="216">
        <v>157.52212315017999</v>
      </c>
      <c r="M339" s="216">
        <v>59.415245649870002</v>
      </c>
      <c r="N339" s="216">
        <v>34.986079122690001</v>
      </c>
      <c r="O339" s="216">
        <v>10.32759437775</v>
      </c>
      <c r="P339" s="238">
        <v>10.90316073458</v>
      </c>
      <c r="Q339" s="238">
        <v>12.393943516309999</v>
      </c>
      <c r="R339" s="238">
        <v>20.23048819812</v>
      </c>
      <c r="S339" s="238">
        <v>14.99024174403</v>
      </c>
      <c r="T339" s="238">
        <v>49.15971055032</v>
      </c>
      <c r="U339" s="238">
        <v>72.653777862050006</v>
      </c>
      <c r="V339" s="238">
        <v>39.21743009862</v>
      </c>
      <c r="W339" s="238">
        <v>10.58541373926</v>
      </c>
      <c r="X339" s="238">
        <v>19.293597269949998</v>
      </c>
      <c r="Y339" s="238">
        <v>42.761540511820002</v>
      </c>
      <c r="Z339" s="237">
        <v>8.4996440579999999E-2</v>
      </c>
    </row>
    <row r="340" spans="1:26">
      <c r="A340" s="175" t="s">
        <v>374</v>
      </c>
      <c r="B340" s="175">
        <v>2014</v>
      </c>
      <c r="C340" s="176" t="s">
        <v>30</v>
      </c>
      <c r="D340" s="177">
        <v>794.66912583210001</v>
      </c>
      <c r="E340" s="216">
        <v>69.646544508640005</v>
      </c>
      <c r="F340" s="216">
        <v>32.821241524679998</v>
      </c>
      <c r="G340" s="216">
        <v>63.083353267589999</v>
      </c>
      <c r="H340" s="216">
        <v>5.1283313241700004</v>
      </c>
      <c r="I340" s="216">
        <v>5.9593537088700002</v>
      </c>
      <c r="J340" s="216">
        <v>65.953053400230004</v>
      </c>
      <c r="K340" s="217">
        <f t="shared" si="5"/>
        <v>8.2994357344851416E-2</v>
      </c>
      <c r="L340" s="216">
        <v>145.28233144113</v>
      </c>
      <c r="M340" s="216">
        <v>61.728051375710002</v>
      </c>
      <c r="N340" s="216">
        <v>40.420293358339997</v>
      </c>
      <c r="O340" s="216">
        <v>13.28349610087</v>
      </c>
      <c r="P340" s="238">
        <v>12.40703622357</v>
      </c>
      <c r="Q340" s="238">
        <v>13.455272353930001</v>
      </c>
      <c r="R340" s="238">
        <v>24.025267275000001</v>
      </c>
      <c r="S340" s="238">
        <v>13.727731520800001</v>
      </c>
      <c r="T340" s="238">
        <v>56.508183424869998</v>
      </c>
      <c r="U340" s="238">
        <v>66.010817910810005</v>
      </c>
      <c r="V340" s="238">
        <v>38.480540991470001</v>
      </c>
      <c r="W340" s="238">
        <v>12.732003215900001</v>
      </c>
      <c r="X340" s="238">
        <v>19.35423724352</v>
      </c>
      <c r="Y340" s="238">
        <v>34.504638403610002</v>
      </c>
      <c r="Z340" s="237">
        <v>0.15734725838999999</v>
      </c>
    </row>
    <row r="341" spans="1:26">
      <c r="A341" s="175" t="s">
        <v>374</v>
      </c>
      <c r="B341" s="175">
        <v>2015</v>
      </c>
      <c r="C341" s="176" t="s">
        <v>30</v>
      </c>
      <c r="D341" s="177">
        <v>805.11425086660995</v>
      </c>
      <c r="E341" s="216">
        <v>69.800375092419998</v>
      </c>
      <c r="F341" s="216">
        <v>21.858089368600002</v>
      </c>
      <c r="G341" s="216">
        <v>57.214532346310001</v>
      </c>
      <c r="H341" s="216">
        <v>5.4322126085100004</v>
      </c>
      <c r="I341" s="216">
        <v>6.3310881587900001</v>
      </c>
      <c r="J341" s="216">
        <v>70.189116178440003</v>
      </c>
      <c r="K341" s="217">
        <f t="shared" si="5"/>
        <v>8.717907564409616E-2</v>
      </c>
      <c r="L341" s="216">
        <v>151.49702665308999</v>
      </c>
      <c r="M341" s="216">
        <v>60.621470669769998</v>
      </c>
      <c r="N341" s="216">
        <v>49.057132794289998</v>
      </c>
      <c r="O341" s="216">
        <v>11.817317793240001</v>
      </c>
      <c r="P341" s="238">
        <v>15.18355394608</v>
      </c>
      <c r="Q341" s="238">
        <v>9.5910483539700007</v>
      </c>
      <c r="R341" s="238">
        <v>15.95750965645</v>
      </c>
      <c r="S341" s="238">
        <v>20.072799813450001</v>
      </c>
      <c r="T341" s="238">
        <v>53.437627358450001</v>
      </c>
      <c r="U341" s="238">
        <v>67.914851290830001</v>
      </c>
      <c r="V341" s="238">
        <v>41.91050241456</v>
      </c>
      <c r="W341" s="238">
        <v>12.36440889577</v>
      </c>
      <c r="X341" s="238">
        <v>22.736989970330001</v>
      </c>
      <c r="Y341" s="238">
        <v>42.027323622819999</v>
      </c>
      <c r="Z341" s="237">
        <v>9.9273880440000004E-2</v>
      </c>
    </row>
    <row r="342" spans="1:26">
      <c r="A342" s="175" t="s">
        <v>374</v>
      </c>
      <c r="B342" s="175">
        <v>2016</v>
      </c>
      <c r="C342" s="176" t="s">
        <v>30</v>
      </c>
      <c r="D342" s="177">
        <v>825.25452721322995</v>
      </c>
      <c r="E342" s="216">
        <v>69.368339930019999</v>
      </c>
      <c r="F342" s="216">
        <v>22.255164350819999</v>
      </c>
      <c r="G342" s="216">
        <v>62.733741673750004</v>
      </c>
      <c r="H342" s="216">
        <v>6.2745891354800003</v>
      </c>
      <c r="I342" s="216">
        <v>6.7511088090199998</v>
      </c>
      <c r="J342" s="216">
        <v>71.242739654229993</v>
      </c>
      <c r="K342" s="217">
        <f t="shared" si="5"/>
        <v>8.6328202154560538E-2</v>
      </c>
      <c r="L342" s="216">
        <v>150.39909984123</v>
      </c>
      <c r="M342" s="216">
        <v>62.954023485420002</v>
      </c>
      <c r="N342" s="216">
        <v>50.06403344644</v>
      </c>
      <c r="O342" s="216">
        <v>9.1506654245399996</v>
      </c>
      <c r="P342" s="238">
        <v>13.96698710784</v>
      </c>
      <c r="Q342" s="238">
        <v>14.1640648834</v>
      </c>
      <c r="R342" s="238">
        <v>18.813032263979999</v>
      </c>
      <c r="S342" s="238">
        <v>21.360831708439999</v>
      </c>
      <c r="T342" s="238">
        <v>54.13832059101</v>
      </c>
      <c r="U342" s="238">
        <v>71.757557967460002</v>
      </c>
      <c r="V342" s="238">
        <v>45.841201490289997</v>
      </c>
      <c r="W342" s="238">
        <v>16.035511373710001</v>
      </c>
      <c r="X342" s="238">
        <v>18.51288441082</v>
      </c>
      <c r="Y342" s="238">
        <v>39.165968912389999</v>
      </c>
      <c r="Z342" s="237">
        <v>0.30466075294</v>
      </c>
    </row>
    <row r="343" spans="1:26">
      <c r="A343" s="175" t="s">
        <v>375</v>
      </c>
      <c r="B343" s="175">
        <v>2013</v>
      </c>
      <c r="C343" s="176" t="s">
        <v>30</v>
      </c>
      <c r="D343" s="177">
        <v>788.19176872323999</v>
      </c>
      <c r="E343" s="216">
        <v>58.04394984727</v>
      </c>
      <c r="F343" s="216">
        <v>30.09292282921</v>
      </c>
      <c r="G343" s="216">
        <v>64.91045266255</v>
      </c>
      <c r="H343" s="216">
        <v>5.4216578822699999</v>
      </c>
      <c r="I343" s="216">
        <v>5.0507031013999999</v>
      </c>
      <c r="J343" s="216">
        <v>74.061562384919995</v>
      </c>
      <c r="K343" s="217">
        <f t="shared" si="5"/>
        <v>9.3963887119614717E-2</v>
      </c>
      <c r="L343" s="216">
        <v>149.77434971118001</v>
      </c>
      <c r="M343" s="216">
        <v>57.33553843392</v>
      </c>
      <c r="N343" s="216">
        <v>33.4664422062</v>
      </c>
      <c r="O343" s="216">
        <v>9.8874288490200009</v>
      </c>
      <c r="P343" s="238">
        <v>14.27120992285</v>
      </c>
      <c r="Q343" s="238">
        <v>13.60242424636</v>
      </c>
      <c r="R343" s="238">
        <v>21.078141433990002</v>
      </c>
      <c r="S343" s="238">
        <v>11.523906973940001</v>
      </c>
      <c r="T343" s="238">
        <v>50.351019757549999</v>
      </c>
      <c r="U343" s="238">
        <v>74.441269833009997</v>
      </c>
      <c r="V343" s="238">
        <v>39.075706813309999</v>
      </c>
      <c r="W343" s="238">
        <v>11.94349593468</v>
      </c>
      <c r="X343" s="238">
        <v>21.572919857310001</v>
      </c>
      <c r="Y343" s="238">
        <v>42.201230078629997</v>
      </c>
      <c r="Z343" s="237">
        <v>8.5435963670000004E-2</v>
      </c>
    </row>
    <row r="344" spans="1:26">
      <c r="A344" s="175" t="s">
        <v>375</v>
      </c>
      <c r="B344" s="175">
        <v>2014</v>
      </c>
      <c r="C344" s="176" t="s">
        <v>30</v>
      </c>
      <c r="D344" s="177">
        <v>802.66145791865995</v>
      </c>
      <c r="E344" s="216">
        <v>63.131830237290004</v>
      </c>
      <c r="F344" s="216">
        <v>34.952797901739999</v>
      </c>
      <c r="G344" s="216">
        <v>60.921051680829997</v>
      </c>
      <c r="H344" s="216">
        <v>4.9017569553799998</v>
      </c>
      <c r="I344" s="216">
        <v>7.4945190912899999</v>
      </c>
      <c r="J344" s="216">
        <v>69.052915934129999</v>
      </c>
      <c r="K344" s="217">
        <f t="shared" si="5"/>
        <v>8.6029938591031335E-2</v>
      </c>
      <c r="L344" s="216">
        <v>141.68186102919</v>
      </c>
      <c r="M344" s="216">
        <v>62.92631346644</v>
      </c>
      <c r="N344" s="216">
        <v>39.180648467979999</v>
      </c>
      <c r="O344" s="216">
        <v>14.13532450838</v>
      </c>
      <c r="P344" s="238">
        <v>12.701970001479999</v>
      </c>
      <c r="Q344" s="238">
        <v>14.42785417206</v>
      </c>
      <c r="R344" s="238">
        <v>23.91022563109</v>
      </c>
      <c r="S344" s="238">
        <v>18.79191720811</v>
      </c>
      <c r="T344" s="238">
        <v>56.786868214149997</v>
      </c>
      <c r="U344" s="238">
        <v>70.424350901959997</v>
      </c>
      <c r="V344" s="238">
        <v>40.944592767170001</v>
      </c>
      <c r="W344" s="238">
        <v>12.577619792209999</v>
      </c>
      <c r="X344" s="238">
        <v>16.383709850460001</v>
      </c>
      <c r="Y344" s="238">
        <v>37.182438590730001</v>
      </c>
      <c r="Z344" s="237">
        <v>0.15089151659</v>
      </c>
    </row>
    <row r="345" spans="1:26">
      <c r="A345" s="175" t="s">
        <v>375</v>
      </c>
      <c r="B345" s="175">
        <v>2015</v>
      </c>
      <c r="C345" s="176" t="s">
        <v>30</v>
      </c>
      <c r="D345" s="177">
        <v>807.64435847704999</v>
      </c>
      <c r="E345" s="216">
        <v>66.337655264860004</v>
      </c>
      <c r="F345" s="216">
        <v>23.033353111709999</v>
      </c>
      <c r="G345" s="216">
        <v>64.810986458089999</v>
      </c>
      <c r="H345" s="216">
        <v>5.7056556291499998</v>
      </c>
      <c r="I345" s="216">
        <v>6.5888325714000002</v>
      </c>
      <c r="J345" s="216">
        <v>72.073193367759998</v>
      </c>
      <c r="K345" s="217">
        <f t="shared" si="5"/>
        <v>8.9238775224860345E-2</v>
      </c>
      <c r="L345" s="216">
        <v>150.88519973449999</v>
      </c>
      <c r="M345" s="216">
        <v>59.64829728059</v>
      </c>
      <c r="N345" s="216">
        <v>45.352456126260002</v>
      </c>
      <c r="O345" s="216">
        <v>13.55023952851</v>
      </c>
      <c r="P345" s="238">
        <v>15.13083654507</v>
      </c>
      <c r="Q345" s="238">
        <v>8.1139913530500003</v>
      </c>
      <c r="R345" s="238">
        <v>16.185015105000002</v>
      </c>
      <c r="S345" s="238">
        <v>18.08097899062</v>
      </c>
      <c r="T345" s="238">
        <v>52.446201108819999</v>
      </c>
      <c r="U345" s="238">
        <v>67.733967167469999</v>
      </c>
      <c r="V345" s="238">
        <v>46.134611296099997</v>
      </c>
      <c r="W345" s="238">
        <v>12.102918638929999</v>
      </c>
      <c r="X345" s="238">
        <v>23.479770656740001</v>
      </c>
      <c r="Y345" s="238">
        <v>40.152113611700003</v>
      </c>
      <c r="Z345" s="237">
        <v>9.8084930720000005E-2</v>
      </c>
    </row>
    <row r="346" spans="1:26">
      <c r="A346" s="175" t="s">
        <v>375</v>
      </c>
      <c r="B346" s="175">
        <v>2016</v>
      </c>
      <c r="C346" s="176" t="s">
        <v>30</v>
      </c>
      <c r="D346" s="177">
        <v>820.92359538264998</v>
      </c>
      <c r="E346" s="216">
        <v>67.783852616719997</v>
      </c>
      <c r="F346" s="216">
        <v>22.263100643590001</v>
      </c>
      <c r="G346" s="216">
        <v>65.940869066380003</v>
      </c>
      <c r="H346" s="216">
        <v>7.0265945266200003</v>
      </c>
      <c r="I346" s="216">
        <v>6.1423477930199999</v>
      </c>
      <c r="J346" s="216">
        <v>69.610875569879994</v>
      </c>
      <c r="K346" s="217">
        <f t="shared" si="5"/>
        <v>8.4795803119086716E-2</v>
      </c>
      <c r="L346" s="216">
        <v>150.69346297543001</v>
      </c>
      <c r="M346" s="216">
        <v>62.56523875261</v>
      </c>
      <c r="N346" s="216">
        <v>48.422025114950003</v>
      </c>
      <c r="O346" s="216">
        <v>8.44341642895</v>
      </c>
      <c r="P346" s="238">
        <v>14.74676157395</v>
      </c>
      <c r="Q346" s="238">
        <v>14.338006035379999</v>
      </c>
      <c r="R346" s="238">
        <v>17.898511709219999</v>
      </c>
      <c r="S346" s="238">
        <v>19.188263905540001</v>
      </c>
      <c r="T346" s="238">
        <v>54.344463592430003</v>
      </c>
      <c r="U346" s="238">
        <v>71.734215850019993</v>
      </c>
      <c r="V346" s="238">
        <v>47.556850872219997</v>
      </c>
      <c r="W346" s="238">
        <v>16.538931475430001</v>
      </c>
      <c r="X346" s="238">
        <v>17.47598669508</v>
      </c>
      <c r="Y346" s="238">
        <v>38.099471325860002</v>
      </c>
      <c r="Z346" s="237">
        <v>0.11034885937</v>
      </c>
    </row>
    <row r="347" spans="1:26">
      <c r="A347" s="175" t="s">
        <v>376</v>
      </c>
      <c r="B347" s="175">
        <v>2013</v>
      </c>
      <c r="C347" s="176" t="s">
        <v>30</v>
      </c>
      <c r="D347" s="177">
        <v>777.09384242371004</v>
      </c>
      <c r="E347" s="216">
        <v>50.959947768219997</v>
      </c>
      <c r="F347" s="216">
        <v>32.541199324620003</v>
      </c>
      <c r="G347" s="216">
        <v>62.014531118470003</v>
      </c>
      <c r="H347" s="216">
        <v>5.3270934501099996</v>
      </c>
      <c r="I347" s="216">
        <v>4.1402405987800002</v>
      </c>
      <c r="J347" s="216">
        <v>74.348323283520003</v>
      </c>
      <c r="K347" s="217">
        <f t="shared" si="5"/>
        <v>9.5674832593746914E-2</v>
      </c>
      <c r="L347" s="216">
        <v>150.92588788671</v>
      </c>
      <c r="M347" s="216">
        <v>59.00889238469</v>
      </c>
      <c r="N347" s="216">
        <v>30.239695365799999</v>
      </c>
      <c r="O347" s="216">
        <v>10.33864905866</v>
      </c>
      <c r="P347" s="238">
        <v>17.295417637210001</v>
      </c>
      <c r="Q347" s="238">
        <v>13.639963969389999</v>
      </c>
      <c r="R347" s="238">
        <v>19.579694847319999</v>
      </c>
      <c r="S347" s="238">
        <v>12.96223421118</v>
      </c>
      <c r="T347" s="238">
        <v>47.826291815140003</v>
      </c>
      <c r="U347" s="238">
        <v>70.078471737260003</v>
      </c>
      <c r="V347" s="238">
        <v>38.519955740850001</v>
      </c>
      <c r="W347" s="238">
        <v>11.856111471129999</v>
      </c>
      <c r="X347" s="238">
        <v>21.785001926650001</v>
      </c>
      <c r="Y347" s="238">
        <v>43.620774004760001</v>
      </c>
      <c r="Z347" s="237">
        <v>8.5464823240000001E-2</v>
      </c>
    </row>
    <row r="348" spans="1:26">
      <c r="A348" s="175" t="s">
        <v>376</v>
      </c>
      <c r="B348" s="175">
        <v>2014</v>
      </c>
      <c r="C348" s="176" t="s">
        <v>30</v>
      </c>
      <c r="D348" s="177">
        <v>799.11614207443995</v>
      </c>
      <c r="E348" s="216">
        <v>58.955852829370002</v>
      </c>
      <c r="F348" s="216">
        <v>33.196597161299998</v>
      </c>
      <c r="G348" s="216">
        <v>61.982533240080002</v>
      </c>
      <c r="H348" s="216">
        <v>4.1394709131100003</v>
      </c>
      <c r="I348" s="216">
        <v>7.38828096624</v>
      </c>
      <c r="J348" s="216">
        <v>71.332364477539997</v>
      </c>
      <c r="K348" s="217">
        <f t="shared" si="5"/>
        <v>8.9264076548831853E-2</v>
      </c>
      <c r="L348" s="216">
        <v>138.09728477339999</v>
      </c>
      <c r="M348" s="216">
        <v>62.745333022090001</v>
      </c>
      <c r="N348" s="216">
        <v>40.436678752550002</v>
      </c>
      <c r="O348" s="216">
        <v>14.015837136669999</v>
      </c>
      <c r="P348" s="238">
        <v>12.269823219919999</v>
      </c>
      <c r="Q348" s="238">
        <v>15.35300086116</v>
      </c>
      <c r="R348" s="238">
        <v>24.13856128099</v>
      </c>
      <c r="S348" s="238">
        <v>18.497203056419998</v>
      </c>
      <c r="T348" s="238">
        <v>55.558352493020003</v>
      </c>
      <c r="U348" s="238">
        <v>73.293402767149999</v>
      </c>
      <c r="V348" s="238">
        <v>39.793566208729999</v>
      </c>
      <c r="W348" s="238">
        <v>12.0887453903</v>
      </c>
      <c r="X348" s="238">
        <v>16.261274759220001</v>
      </c>
      <c r="Y348" s="238">
        <v>39.418157120110003</v>
      </c>
      <c r="Z348" s="237">
        <v>0.15382164507000001</v>
      </c>
    </row>
    <row r="349" spans="1:26">
      <c r="A349" s="175" t="s">
        <v>376</v>
      </c>
      <c r="B349" s="175">
        <v>2015</v>
      </c>
      <c r="C349" s="176" t="s">
        <v>30</v>
      </c>
      <c r="D349" s="177">
        <v>806.11877855309001</v>
      </c>
      <c r="E349" s="216">
        <v>61.739496907300001</v>
      </c>
      <c r="F349" s="216">
        <v>26.438532052380001</v>
      </c>
      <c r="G349" s="216">
        <v>65.588953057989997</v>
      </c>
      <c r="H349" s="216">
        <v>5.2725130825099997</v>
      </c>
      <c r="I349" s="216">
        <v>5.7320903217000003</v>
      </c>
      <c r="J349" s="216">
        <v>72.480617277050001</v>
      </c>
      <c r="K349" s="217">
        <f t="shared" si="5"/>
        <v>8.9913073861331114E-2</v>
      </c>
      <c r="L349" s="216">
        <v>152.73514439962</v>
      </c>
      <c r="M349" s="216">
        <v>55.619845129529999</v>
      </c>
      <c r="N349" s="216">
        <v>47.572696534179997</v>
      </c>
      <c r="O349" s="216">
        <v>13.88868300515</v>
      </c>
      <c r="P349" s="238">
        <v>14.833003370669999</v>
      </c>
      <c r="Q349" s="238">
        <v>8.0343969944799998</v>
      </c>
      <c r="R349" s="238">
        <v>15.32962047378</v>
      </c>
      <c r="S349" s="238">
        <v>18.429783637170001</v>
      </c>
      <c r="T349" s="238">
        <v>52.158183352519998</v>
      </c>
      <c r="U349" s="238">
        <v>66.592880829839999</v>
      </c>
      <c r="V349" s="238">
        <v>45.826361468690003</v>
      </c>
      <c r="W349" s="238">
        <v>13.586984308270001</v>
      </c>
      <c r="X349" s="238">
        <v>24.096236580719999</v>
      </c>
      <c r="Y349" s="238">
        <v>39.635717264850001</v>
      </c>
      <c r="Z349" s="237">
        <v>0.52703850469000002</v>
      </c>
    </row>
    <row r="350" spans="1:26">
      <c r="A350" s="175" t="s">
        <v>376</v>
      </c>
      <c r="B350" s="175">
        <v>2016</v>
      </c>
      <c r="C350" s="176" t="s">
        <v>30</v>
      </c>
      <c r="D350" s="177">
        <v>821.61053996962005</v>
      </c>
      <c r="E350" s="216">
        <v>67.936452092460001</v>
      </c>
      <c r="F350" s="216">
        <v>22.113718724999998</v>
      </c>
      <c r="G350" s="216">
        <v>67.406031054120007</v>
      </c>
      <c r="H350" s="216">
        <v>7.1101474458</v>
      </c>
      <c r="I350" s="216">
        <v>5.7494226266600004</v>
      </c>
      <c r="J350" s="216">
        <v>66.273903159179994</v>
      </c>
      <c r="K350" s="217">
        <f t="shared" si="5"/>
        <v>8.0663404295702609E-2</v>
      </c>
      <c r="L350" s="216">
        <v>154.59445434358</v>
      </c>
      <c r="M350" s="216">
        <v>62.202875629979999</v>
      </c>
      <c r="N350" s="216">
        <v>45.366642780600003</v>
      </c>
      <c r="O350" s="216">
        <v>8.5989227966899993</v>
      </c>
      <c r="P350" s="238">
        <v>15.405013741759999</v>
      </c>
      <c r="Q350" s="238">
        <v>14.01312523238</v>
      </c>
      <c r="R350" s="238">
        <v>17.790323978410001</v>
      </c>
      <c r="S350" s="238">
        <v>19.167008245600002</v>
      </c>
      <c r="T350" s="238">
        <v>55.804424382240001</v>
      </c>
      <c r="U350" s="238">
        <v>70.828391340430002</v>
      </c>
      <c r="V350" s="238">
        <v>48.073712973959999</v>
      </c>
      <c r="W350" s="238">
        <v>14.942481312969999</v>
      </c>
      <c r="X350" s="238">
        <v>17.574962451899999</v>
      </c>
      <c r="Y350" s="238">
        <v>40.546230500699998</v>
      </c>
      <c r="Z350" s="237">
        <v>0.1122951552</v>
      </c>
    </row>
    <row r="351" spans="1:26">
      <c r="A351" s="175" t="s">
        <v>366</v>
      </c>
      <c r="B351" s="175">
        <v>2013</v>
      </c>
      <c r="C351" s="176" t="s">
        <v>32</v>
      </c>
      <c r="D351" s="177">
        <v>414.34334831400002</v>
      </c>
      <c r="E351" s="216">
        <v>89.618229926370006</v>
      </c>
      <c r="F351" s="216">
        <v>19.254742610659999</v>
      </c>
      <c r="G351" s="216">
        <v>36.102089846879998</v>
      </c>
      <c r="H351" s="216">
        <v>1.1847766310800001</v>
      </c>
      <c r="I351" s="216">
        <v>2.1352652329500001</v>
      </c>
      <c r="J351" s="251">
        <v>29.98867746698</v>
      </c>
      <c r="K351" s="250">
        <f t="shared" si="5"/>
        <v>7.2376394092017168E-2</v>
      </c>
      <c r="L351" s="216">
        <v>71.450511838379995</v>
      </c>
      <c r="M351" s="216">
        <v>22.981244456620001</v>
      </c>
      <c r="N351" s="216">
        <v>13.550442638750001</v>
      </c>
      <c r="O351" s="216">
        <v>3.4089147988200001</v>
      </c>
      <c r="P351" s="238">
        <v>2.4171402099899999</v>
      </c>
      <c r="Q351" s="238">
        <v>1.1807780245399999</v>
      </c>
      <c r="R351" s="238">
        <v>4.9977938685299996</v>
      </c>
      <c r="S351" s="238">
        <v>6.65581528369</v>
      </c>
      <c r="T351" s="238">
        <v>22.13056596633</v>
      </c>
      <c r="U351" s="238">
        <v>35.18968052001</v>
      </c>
      <c r="V351" s="238">
        <v>13.02197996874</v>
      </c>
      <c r="W351" s="238">
        <v>4.6603818481300001</v>
      </c>
      <c r="X351" s="238">
        <v>8.3793411761699996</v>
      </c>
      <c r="Y351" s="238">
        <v>26.034976000379999</v>
      </c>
      <c r="Z351" s="237">
        <v>0</v>
      </c>
    </row>
    <row r="352" spans="1:26">
      <c r="A352" s="178" t="s">
        <v>366</v>
      </c>
      <c r="B352" s="178">
        <v>2014</v>
      </c>
      <c r="C352" s="179" t="s">
        <v>32</v>
      </c>
      <c r="D352" s="180">
        <v>410.53076225792</v>
      </c>
      <c r="E352" s="235">
        <v>81.065238830659993</v>
      </c>
      <c r="F352" s="235">
        <v>19.65648120354</v>
      </c>
      <c r="G352" s="235">
        <v>41.304969149549997</v>
      </c>
      <c r="H352" s="235">
        <v>2.1256241237900002</v>
      </c>
      <c r="I352" s="235">
        <v>2.3961726358000002</v>
      </c>
      <c r="J352" s="263">
        <v>33.376890723259997</v>
      </c>
      <c r="K352" s="262">
        <f t="shared" si="5"/>
        <v>8.1301801939730495E-2</v>
      </c>
      <c r="L352" s="235">
        <v>66.999476088980003</v>
      </c>
      <c r="M352" s="235">
        <v>24.92488088032</v>
      </c>
      <c r="N352" s="235">
        <v>11.15930388019</v>
      </c>
      <c r="O352" s="235">
        <v>3.08238153401</v>
      </c>
      <c r="P352" s="234">
        <v>3.9197023560700002</v>
      </c>
      <c r="Q352" s="234">
        <v>1.16253148011</v>
      </c>
      <c r="R352" s="234">
        <v>5.6073664196599999</v>
      </c>
      <c r="S352" s="234">
        <v>5.7601264301199997</v>
      </c>
      <c r="T352" s="234">
        <v>23.147273716160001</v>
      </c>
      <c r="U352" s="234">
        <v>34.871096062230002</v>
      </c>
      <c r="V352" s="234">
        <v>14.743072433849999</v>
      </c>
      <c r="W352" s="234">
        <v>4.3411755869100004</v>
      </c>
      <c r="X352" s="234">
        <v>8.6443244131799997</v>
      </c>
      <c r="Y352" s="234">
        <v>22.242674309529999</v>
      </c>
      <c r="Z352" s="233">
        <v>0</v>
      </c>
    </row>
    <row r="353" spans="1:26">
      <c r="A353" s="172" t="s">
        <v>366</v>
      </c>
      <c r="B353" s="172">
        <v>2015</v>
      </c>
      <c r="C353" s="243" t="s">
        <v>32</v>
      </c>
      <c r="D353" s="174">
        <v>412.03904035154</v>
      </c>
      <c r="E353" s="241">
        <v>76.106093033999997</v>
      </c>
      <c r="F353" s="241">
        <v>20.56753388385</v>
      </c>
      <c r="G353" s="241">
        <v>46.712135384690001</v>
      </c>
      <c r="H353" s="241">
        <v>2.1506735718700001</v>
      </c>
      <c r="I353" s="241">
        <v>2.6751932278199999</v>
      </c>
      <c r="J353" s="261">
        <v>30.001767261360001</v>
      </c>
      <c r="K353" s="260">
        <f t="shared" si="5"/>
        <v>7.2812923833050741E-2</v>
      </c>
      <c r="L353" s="241">
        <v>78.911322459969995</v>
      </c>
      <c r="M353" s="241">
        <v>26.835934874639999</v>
      </c>
      <c r="N353" s="241">
        <v>15.28910489257</v>
      </c>
      <c r="O353" s="241">
        <v>4.6231730340799997</v>
      </c>
      <c r="P353" s="240">
        <v>3.68743668211</v>
      </c>
      <c r="Q353" s="240">
        <v>2.2858684613800002</v>
      </c>
      <c r="R353" s="240">
        <v>5.2510237185499999</v>
      </c>
      <c r="S353" s="240">
        <v>6.4549081185699997</v>
      </c>
      <c r="T353" s="240">
        <v>16.480006010650001</v>
      </c>
      <c r="U353" s="240">
        <v>31.52169414826</v>
      </c>
      <c r="V353" s="240">
        <v>12.31421756562</v>
      </c>
      <c r="W353" s="240">
        <v>5.1031955147600003</v>
      </c>
      <c r="X353" s="240">
        <v>9.2712495644500006</v>
      </c>
      <c r="Y353" s="240">
        <v>15.796508942339999</v>
      </c>
      <c r="Z353" s="239">
        <v>0</v>
      </c>
    </row>
    <row r="354" spans="1:26">
      <c r="A354" s="175" t="s">
        <v>366</v>
      </c>
      <c r="B354" s="175">
        <v>2016</v>
      </c>
      <c r="C354" s="176" t="s">
        <v>32</v>
      </c>
      <c r="D354" s="177">
        <v>417.12163475588</v>
      </c>
      <c r="E354" s="216">
        <v>89.299302759740002</v>
      </c>
      <c r="F354" s="216">
        <v>18.632533232179998</v>
      </c>
      <c r="G354" s="216">
        <v>40.72407841263</v>
      </c>
      <c r="H354" s="216">
        <v>0.67317583157000005</v>
      </c>
      <c r="I354" s="216">
        <v>2.5441998694199999</v>
      </c>
      <c r="J354" s="253">
        <v>30.46832012834</v>
      </c>
      <c r="K354" s="252">
        <f t="shared" si="5"/>
        <v>7.304420962526087E-2</v>
      </c>
      <c r="L354" s="216">
        <v>78.636544745059993</v>
      </c>
      <c r="M354" s="216">
        <v>22.40566594105</v>
      </c>
      <c r="N354" s="216">
        <v>15.94710107679</v>
      </c>
      <c r="O354" s="216">
        <v>3.7081053505099999</v>
      </c>
      <c r="P354" s="238">
        <v>2.6676952803899998</v>
      </c>
      <c r="Q354" s="238">
        <v>1.7742809822500001</v>
      </c>
      <c r="R354" s="238">
        <v>6.8179745719599998</v>
      </c>
      <c r="S354" s="238">
        <v>6.3471041058899997</v>
      </c>
      <c r="T354" s="238">
        <v>22.654923611609998</v>
      </c>
      <c r="U354" s="238">
        <v>30.757448241159999</v>
      </c>
      <c r="V354" s="238">
        <v>15.632854266580001</v>
      </c>
      <c r="W354" s="238">
        <v>3.7635003882800002</v>
      </c>
      <c r="X354" s="238">
        <v>10.182483881750001</v>
      </c>
      <c r="Y354" s="238">
        <v>13.484342078719999</v>
      </c>
      <c r="Z354" s="237">
        <v>0</v>
      </c>
    </row>
    <row r="355" spans="1:26">
      <c r="A355" s="175" t="s">
        <v>367</v>
      </c>
      <c r="B355" s="175">
        <v>2013</v>
      </c>
      <c r="C355" s="176" t="s">
        <v>32</v>
      </c>
      <c r="D355" s="177">
        <v>412.83456246339</v>
      </c>
      <c r="E355" s="216">
        <v>78.439900568339993</v>
      </c>
      <c r="F355" s="216">
        <v>20.30562892112</v>
      </c>
      <c r="G355" s="216">
        <v>34.596210964800001</v>
      </c>
      <c r="H355" s="216">
        <v>1.4898761627599999</v>
      </c>
      <c r="I355" s="216">
        <v>2.4433363907099999</v>
      </c>
      <c r="J355" s="216">
        <v>34.912644079880003</v>
      </c>
      <c r="K355" s="217">
        <f t="shared" si="5"/>
        <v>8.4568123055288144E-2</v>
      </c>
      <c r="L355" s="216">
        <v>70.295241728129994</v>
      </c>
      <c r="M355" s="216">
        <v>21.9414939065</v>
      </c>
      <c r="N355" s="216">
        <v>12.71263215728</v>
      </c>
      <c r="O355" s="216">
        <v>2.38715405096</v>
      </c>
      <c r="P355" s="238">
        <v>4.32973056299</v>
      </c>
      <c r="Q355" s="238">
        <v>1.26102022017</v>
      </c>
      <c r="R355" s="238">
        <v>6.0570794687299996</v>
      </c>
      <c r="S355" s="238">
        <v>8.4096636205399999</v>
      </c>
      <c r="T355" s="238">
        <v>24.403253943829998</v>
      </c>
      <c r="U355" s="238">
        <v>32.546895078570003</v>
      </c>
      <c r="V355" s="238">
        <v>15.427263575</v>
      </c>
      <c r="W355" s="238">
        <v>4.7931214037699998</v>
      </c>
      <c r="X355" s="238">
        <v>10.952382168790001</v>
      </c>
      <c r="Y355" s="238">
        <v>25.130033490519999</v>
      </c>
      <c r="Z355" s="237">
        <v>0</v>
      </c>
    </row>
    <row r="356" spans="1:26">
      <c r="A356" s="175" t="s">
        <v>367</v>
      </c>
      <c r="B356" s="175">
        <v>2014</v>
      </c>
      <c r="C356" s="176" t="s">
        <v>32</v>
      </c>
      <c r="D356" s="177">
        <v>409.37376053397003</v>
      </c>
      <c r="E356" s="216">
        <v>80.556372859609993</v>
      </c>
      <c r="F356" s="216">
        <v>14.48388741876</v>
      </c>
      <c r="G356" s="216">
        <v>40.291361520339997</v>
      </c>
      <c r="H356" s="216">
        <v>2.2803538341</v>
      </c>
      <c r="I356" s="216">
        <v>2.8290568059200001</v>
      </c>
      <c r="J356" s="216">
        <v>33.37455209785</v>
      </c>
      <c r="K356" s="217">
        <f t="shared" si="5"/>
        <v>8.1525870281274573E-2</v>
      </c>
      <c r="L356" s="216">
        <v>68.296149907629996</v>
      </c>
      <c r="M356" s="216">
        <v>24.088582859660001</v>
      </c>
      <c r="N356" s="216">
        <v>14.32465109897</v>
      </c>
      <c r="O356" s="216">
        <v>3.5666622505399999</v>
      </c>
      <c r="P356" s="238">
        <v>4.5569123564199998</v>
      </c>
      <c r="Q356" s="238">
        <v>2.1661962648999999</v>
      </c>
      <c r="R356" s="238">
        <v>6.8000843526899999</v>
      </c>
      <c r="S356" s="238">
        <v>4.6218681473199998</v>
      </c>
      <c r="T356" s="238">
        <v>26.50012931402</v>
      </c>
      <c r="U356" s="238">
        <v>33.771356322929996</v>
      </c>
      <c r="V356" s="238">
        <v>14.880097462389999</v>
      </c>
      <c r="W356" s="238">
        <v>4.0686075974099998</v>
      </c>
      <c r="X356" s="238">
        <v>8.3253371041800008</v>
      </c>
      <c r="Y356" s="238">
        <v>19.59154095833</v>
      </c>
      <c r="Z356" s="237">
        <v>0</v>
      </c>
    </row>
    <row r="357" spans="1:26">
      <c r="A357" s="175" t="s">
        <v>367</v>
      </c>
      <c r="B357" s="175">
        <v>2015</v>
      </c>
      <c r="C357" s="176" t="s">
        <v>32</v>
      </c>
      <c r="D357" s="177">
        <v>417.33850718951987</v>
      </c>
      <c r="E357" s="216">
        <v>84.642161834449894</v>
      </c>
      <c r="F357" s="216">
        <v>21.429735747319999</v>
      </c>
      <c r="G357" s="216">
        <v>39.684164396619998</v>
      </c>
      <c r="H357" s="216">
        <v>1.6538281887099999</v>
      </c>
      <c r="I357" s="216">
        <v>4.9325641449799997</v>
      </c>
      <c r="J357" s="216">
        <v>37.985959953790001</v>
      </c>
      <c r="K357" s="217">
        <f t="shared" si="5"/>
        <v>9.1019542408388374E-2</v>
      </c>
      <c r="L357" s="216">
        <v>68.422508662789994</v>
      </c>
      <c r="M357" s="216">
        <v>24.915863233109999</v>
      </c>
      <c r="N357" s="216">
        <v>12.78821508987</v>
      </c>
      <c r="O357" s="216">
        <v>5.1941916461500002</v>
      </c>
      <c r="P357" s="238">
        <v>4.2112350847300002</v>
      </c>
      <c r="Q357" s="238">
        <v>4.0181112489200004</v>
      </c>
      <c r="R357" s="238">
        <v>4.3469166727399999</v>
      </c>
      <c r="S357" s="238">
        <v>6.0874948828899997</v>
      </c>
      <c r="T357" s="238">
        <v>18.954062696969999</v>
      </c>
      <c r="U357" s="238">
        <v>32.970619612889998</v>
      </c>
      <c r="V357" s="238">
        <v>14.84128311622</v>
      </c>
      <c r="W357" s="238">
        <v>4.34210244406</v>
      </c>
      <c r="X357" s="238">
        <v>9.1692947360500003</v>
      </c>
      <c r="Y357" s="238">
        <v>16.748193796260001</v>
      </c>
      <c r="Z357" s="237">
        <v>0</v>
      </c>
    </row>
    <row r="358" spans="1:26">
      <c r="A358" s="175" t="s">
        <v>367</v>
      </c>
      <c r="B358" s="175">
        <v>2016</v>
      </c>
      <c r="C358" s="176" t="s">
        <v>32</v>
      </c>
      <c r="D358" s="177">
        <v>424.10137344422992</v>
      </c>
      <c r="E358" s="216">
        <v>88.659298654899899</v>
      </c>
      <c r="F358" s="216">
        <v>17.17350264133</v>
      </c>
      <c r="G358" s="216">
        <v>46.61759198152</v>
      </c>
      <c r="H358" s="216">
        <v>1.8492037730099999</v>
      </c>
      <c r="I358" s="216">
        <v>3.2185036248299999</v>
      </c>
      <c r="J358" s="216">
        <v>34.490081793469997</v>
      </c>
      <c r="K358" s="217">
        <f t="shared" si="5"/>
        <v>8.1325088653610558E-2</v>
      </c>
      <c r="L358" s="216">
        <v>78.971392145460001</v>
      </c>
      <c r="M358" s="216">
        <v>22.722870806420001</v>
      </c>
      <c r="N358" s="216">
        <v>12.571862047290001</v>
      </c>
      <c r="O358" s="216">
        <v>4.3920411430500002</v>
      </c>
      <c r="P358" s="238">
        <v>2.41941257012</v>
      </c>
      <c r="Q358" s="238">
        <v>2.1171468388000001</v>
      </c>
      <c r="R358" s="238">
        <v>5.0463414811199998</v>
      </c>
      <c r="S358" s="238">
        <v>6.9647109001800001</v>
      </c>
      <c r="T358" s="238">
        <v>17.378670675839999</v>
      </c>
      <c r="U358" s="238">
        <v>32.550381358819998</v>
      </c>
      <c r="V358" s="238">
        <v>17.5848164929</v>
      </c>
      <c r="W358" s="238">
        <v>4.5468773062099999</v>
      </c>
      <c r="X358" s="238">
        <v>9.0267687926000004</v>
      </c>
      <c r="Y358" s="238">
        <v>15.79989841636</v>
      </c>
      <c r="Z358" s="237">
        <v>0</v>
      </c>
    </row>
    <row r="359" spans="1:26">
      <c r="A359" s="175" t="s">
        <v>377</v>
      </c>
      <c r="B359" s="175">
        <v>2014</v>
      </c>
      <c r="C359" s="176" t="s">
        <v>32</v>
      </c>
      <c r="D359" s="177">
        <v>430.05858985165003</v>
      </c>
      <c r="E359" s="216">
        <v>105.88934784577999</v>
      </c>
      <c r="F359" s="216">
        <v>17.87997358925</v>
      </c>
      <c r="G359" s="216">
        <v>33.094590949089998</v>
      </c>
      <c r="H359" s="216">
        <v>1.57290382454</v>
      </c>
      <c r="I359" s="216">
        <v>1.7713033508</v>
      </c>
      <c r="J359" s="216">
        <v>35.691487625850002</v>
      </c>
      <c r="K359" s="217">
        <f t="shared" si="5"/>
        <v>8.2992151460483291E-2</v>
      </c>
      <c r="L359" s="216">
        <v>77.709253473320004</v>
      </c>
      <c r="M359" s="216">
        <v>21.35201645918</v>
      </c>
      <c r="N359" s="216">
        <v>13.056072348660001</v>
      </c>
      <c r="O359" s="216">
        <v>3.3989774371500001</v>
      </c>
      <c r="P359" s="238">
        <v>2.0248391203399998</v>
      </c>
      <c r="Q359" s="238">
        <v>1.6934652509100001</v>
      </c>
      <c r="R359" s="238">
        <v>4.8161899243199997</v>
      </c>
      <c r="S359" s="238">
        <v>5.1561289710300002</v>
      </c>
      <c r="T359" s="238">
        <v>23.256829191960001</v>
      </c>
      <c r="U359" s="238">
        <v>32.509524298839999</v>
      </c>
      <c r="V359" s="238">
        <v>12.61604530196</v>
      </c>
      <c r="W359" s="238">
        <v>4.2639044084000002</v>
      </c>
      <c r="X359" s="238">
        <v>11.10781465701</v>
      </c>
      <c r="Y359" s="238">
        <v>21.19792182326</v>
      </c>
      <c r="Z359" s="237">
        <v>0</v>
      </c>
    </row>
    <row r="360" spans="1:26">
      <c r="A360" s="175" t="s">
        <v>377</v>
      </c>
      <c r="B360" s="175">
        <v>2015</v>
      </c>
      <c r="C360" s="176" t="s">
        <v>32</v>
      </c>
      <c r="D360" s="177">
        <v>432.31827847867999</v>
      </c>
      <c r="E360" s="216">
        <v>106.54329955749</v>
      </c>
      <c r="F360" s="216">
        <v>16.66452341167</v>
      </c>
      <c r="G360" s="216">
        <v>43.769346241560001</v>
      </c>
      <c r="H360" s="216">
        <v>2.5297341364900001</v>
      </c>
      <c r="I360" s="216">
        <v>2.39932560958</v>
      </c>
      <c r="J360" s="216">
        <v>29.73899893091</v>
      </c>
      <c r="K360" s="217">
        <f t="shared" si="5"/>
        <v>6.8789594174831062E-2</v>
      </c>
      <c r="L360" s="216">
        <v>79.631390907319997</v>
      </c>
      <c r="M360" s="216">
        <v>22.8869362776</v>
      </c>
      <c r="N360" s="216">
        <v>14.81192409454</v>
      </c>
      <c r="O360" s="216">
        <v>4.88233824918</v>
      </c>
      <c r="P360" s="238">
        <v>3.9999746478799998</v>
      </c>
      <c r="Q360" s="238">
        <v>2.4633917938900001</v>
      </c>
      <c r="R360" s="238">
        <v>5.4215209844699999</v>
      </c>
      <c r="S360" s="238">
        <v>4.8666252079200003</v>
      </c>
      <c r="T360" s="238">
        <v>21.34371599248</v>
      </c>
      <c r="U360" s="238">
        <v>26.438131630089998</v>
      </c>
      <c r="V360" s="238">
        <v>14.11215142342</v>
      </c>
      <c r="W360" s="238">
        <v>3.5495404446799999</v>
      </c>
      <c r="X360" s="238">
        <v>8.5881004995100003</v>
      </c>
      <c r="Y360" s="238">
        <v>17.677308438000001</v>
      </c>
      <c r="Z360" s="237">
        <v>0</v>
      </c>
    </row>
    <row r="361" spans="1:26">
      <c r="A361" s="175" t="s">
        <v>377</v>
      </c>
      <c r="B361" s="175">
        <v>2016</v>
      </c>
      <c r="C361" s="176" t="s">
        <v>32</v>
      </c>
      <c r="D361" s="177">
        <v>440.53781583546998</v>
      </c>
      <c r="E361" s="216">
        <v>113.92700325881999</v>
      </c>
      <c r="F361" s="216">
        <v>19.452278988730001</v>
      </c>
      <c r="G361" s="216">
        <v>34.490958598340001</v>
      </c>
      <c r="H361" s="216">
        <v>1.63474221275</v>
      </c>
      <c r="I361" s="216">
        <v>3.5715275340199999</v>
      </c>
      <c r="J361" s="216">
        <v>29.771069153380001</v>
      </c>
      <c r="K361" s="217">
        <f t="shared" si="5"/>
        <v>6.7578918501967511E-2</v>
      </c>
      <c r="L361" s="216">
        <v>79.193517874039998</v>
      </c>
      <c r="M361" s="216">
        <v>24.21674912269</v>
      </c>
      <c r="N361" s="216">
        <v>16.078973896370002</v>
      </c>
      <c r="O361" s="216">
        <v>3.89071079521</v>
      </c>
      <c r="P361" s="238">
        <v>4.1583835429100002</v>
      </c>
      <c r="Q361" s="238">
        <v>2.0454512352699998</v>
      </c>
      <c r="R361" s="238">
        <v>6.4563824742099998</v>
      </c>
      <c r="S361" s="238">
        <v>6.0637387304899999</v>
      </c>
      <c r="T361" s="238">
        <v>20.126883002389999</v>
      </c>
      <c r="U361" s="238">
        <v>30.47811898958</v>
      </c>
      <c r="V361" s="238">
        <v>16.813361113060001</v>
      </c>
      <c r="W361" s="238">
        <v>3.6954851238200002</v>
      </c>
      <c r="X361" s="238">
        <v>9.6323135584199999</v>
      </c>
      <c r="Y361" s="238">
        <v>14.84016663097</v>
      </c>
      <c r="Z361" s="237">
        <v>0</v>
      </c>
    </row>
    <row r="362" spans="1:26">
      <c r="A362" s="175" t="s">
        <v>377</v>
      </c>
      <c r="B362" s="175">
        <v>2017</v>
      </c>
      <c r="C362" s="176" t="s">
        <v>32</v>
      </c>
      <c r="D362" s="177">
        <v>432.06658484280001</v>
      </c>
      <c r="E362" s="216">
        <v>109.4233934547</v>
      </c>
      <c r="F362" s="216">
        <v>18.266397003009999</v>
      </c>
      <c r="G362" s="216">
        <v>40.234310503400003</v>
      </c>
      <c r="H362" s="216">
        <v>1.21143575398</v>
      </c>
      <c r="I362" s="216">
        <v>2.8657243431400001</v>
      </c>
      <c r="J362" s="216">
        <v>27.159571681439999</v>
      </c>
      <c r="K362" s="217">
        <f t="shared" si="5"/>
        <v>6.2859690228814019E-2</v>
      </c>
      <c r="L362" s="216">
        <v>74.749863919380005</v>
      </c>
      <c r="M362" s="216">
        <v>24.692513764169998</v>
      </c>
      <c r="N362" s="216">
        <v>14.146709130830001</v>
      </c>
      <c r="O362" s="216">
        <v>3.39575180865</v>
      </c>
      <c r="P362" s="238">
        <v>2.3179711220999999</v>
      </c>
      <c r="Q362" s="238">
        <v>1.7153962704200001</v>
      </c>
      <c r="R362" s="238">
        <v>6.19269170941</v>
      </c>
      <c r="S362" s="238">
        <v>6.5633446402500004</v>
      </c>
      <c r="T362" s="238">
        <v>23.508159577960001</v>
      </c>
      <c r="U362" s="238">
        <v>29.92281144779</v>
      </c>
      <c r="V362" s="238">
        <v>20.209437855499999</v>
      </c>
      <c r="W362" s="238">
        <v>4.1415631062599996</v>
      </c>
      <c r="X362" s="238">
        <v>9.4452431796699994</v>
      </c>
      <c r="Y362" s="238">
        <v>11.904294570739999</v>
      </c>
      <c r="Z362" s="237">
        <v>0</v>
      </c>
    </row>
    <row r="363" spans="1:26">
      <c r="A363" s="175" t="s">
        <v>368</v>
      </c>
      <c r="B363" s="175">
        <v>2013</v>
      </c>
      <c r="C363" s="176" t="s">
        <v>32</v>
      </c>
      <c r="D363" s="177">
        <v>423.45508944621002</v>
      </c>
      <c r="E363" s="216">
        <v>122.87310972979</v>
      </c>
      <c r="F363" s="216">
        <v>20.79983930725</v>
      </c>
      <c r="G363" s="216">
        <v>31.616187293100001</v>
      </c>
      <c r="H363" s="216">
        <v>1.09074832983</v>
      </c>
      <c r="I363" s="216">
        <v>2.77972858007</v>
      </c>
      <c r="J363" s="216">
        <v>23.369007559549999</v>
      </c>
      <c r="K363" s="217">
        <f t="shared" si="5"/>
        <v>5.518650771233316E-2</v>
      </c>
      <c r="L363" s="216">
        <v>65.161597405590001</v>
      </c>
      <c r="M363" s="216">
        <v>22.111966264180001</v>
      </c>
      <c r="N363" s="216">
        <v>12.85884208977</v>
      </c>
      <c r="O363" s="216">
        <v>2.8857583764300001</v>
      </c>
      <c r="P363" s="238">
        <v>2.5634077179200001</v>
      </c>
      <c r="Q363" s="238">
        <v>0.53258631707000004</v>
      </c>
      <c r="R363" s="238">
        <v>4.7454725481200004</v>
      </c>
      <c r="S363" s="238">
        <v>4.4483702314200002</v>
      </c>
      <c r="T363" s="238">
        <v>23.389237776590001</v>
      </c>
      <c r="U363" s="238">
        <v>29.08826809736</v>
      </c>
      <c r="V363" s="238">
        <v>15.128576057549999</v>
      </c>
      <c r="W363" s="238">
        <v>5.4435433744799999</v>
      </c>
      <c r="X363" s="238">
        <v>8.6347294051700008</v>
      </c>
      <c r="Y363" s="238">
        <v>23.93411298497</v>
      </c>
      <c r="Z363" s="237">
        <v>0</v>
      </c>
    </row>
    <row r="364" spans="1:26">
      <c r="A364" s="175" t="s">
        <v>368</v>
      </c>
      <c r="B364" s="175">
        <v>2014</v>
      </c>
      <c r="C364" s="176" t="s">
        <v>32</v>
      </c>
      <c r="D364" s="177">
        <v>430.91543418026998</v>
      </c>
      <c r="E364" s="216">
        <v>103.53847666842999</v>
      </c>
      <c r="F364" s="216">
        <v>19.348282061110002</v>
      </c>
      <c r="G364" s="216">
        <v>34.468011838850003</v>
      </c>
      <c r="H364" s="216">
        <v>1.86267271215</v>
      </c>
      <c r="I364" s="216">
        <v>1.9904523010699999</v>
      </c>
      <c r="J364" s="216">
        <v>33.614564621859998</v>
      </c>
      <c r="K364" s="217">
        <f t="shared" si="5"/>
        <v>7.8007334979321288E-2</v>
      </c>
      <c r="L364" s="216">
        <v>79.368999803389997</v>
      </c>
      <c r="M364" s="216">
        <v>22.59584609541</v>
      </c>
      <c r="N364" s="216">
        <v>13.397466893940001</v>
      </c>
      <c r="O364" s="216">
        <v>3.36455805725</v>
      </c>
      <c r="P364" s="238">
        <v>3.1989706114000001</v>
      </c>
      <c r="Q364" s="238">
        <v>1.7061639234499999</v>
      </c>
      <c r="R364" s="238">
        <v>5.1649243383699996</v>
      </c>
      <c r="S364" s="238">
        <v>5.22845657418</v>
      </c>
      <c r="T364" s="238">
        <v>20.42085593434</v>
      </c>
      <c r="U364" s="238">
        <v>33.30361217862</v>
      </c>
      <c r="V364" s="238">
        <v>13.027780003449999</v>
      </c>
      <c r="W364" s="238">
        <v>4.2865035320900002</v>
      </c>
      <c r="X364" s="238">
        <v>10.79811085859</v>
      </c>
      <c r="Y364" s="238">
        <v>20.23072517232</v>
      </c>
      <c r="Z364" s="237">
        <v>0</v>
      </c>
    </row>
    <row r="365" spans="1:26">
      <c r="A365" s="175" t="s">
        <v>368</v>
      </c>
      <c r="B365" s="175">
        <v>2015</v>
      </c>
      <c r="C365" s="176" t="s">
        <v>32</v>
      </c>
      <c r="D365" s="177">
        <v>433.74617432969001</v>
      </c>
      <c r="E365" s="216">
        <v>110.76547263621001</v>
      </c>
      <c r="F365" s="216">
        <v>19.215678539700001</v>
      </c>
      <c r="G365" s="216">
        <v>39.945972906389997</v>
      </c>
      <c r="H365" s="216">
        <v>2.4567324310199998</v>
      </c>
      <c r="I365" s="216">
        <v>2.4081954638199998</v>
      </c>
      <c r="J365" s="216">
        <v>30.893795144399999</v>
      </c>
      <c r="K365" s="217">
        <f t="shared" si="5"/>
        <v>7.1225516149262119E-2</v>
      </c>
      <c r="L365" s="216">
        <v>80.800215360839999</v>
      </c>
      <c r="M365" s="216">
        <v>22.928403702930002</v>
      </c>
      <c r="N365" s="216">
        <v>13.77256247048</v>
      </c>
      <c r="O365" s="216">
        <v>4.7311259431900003</v>
      </c>
      <c r="P365" s="238">
        <v>3.7399099031</v>
      </c>
      <c r="Q365" s="238">
        <v>2.1035463749000001</v>
      </c>
      <c r="R365" s="238">
        <v>5.7560805100900003</v>
      </c>
      <c r="S365" s="238">
        <v>4.1347356404699998</v>
      </c>
      <c r="T365" s="238">
        <v>21.304586832489999</v>
      </c>
      <c r="U365" s="238">
        <v>25.318561552799999</v>
      </c>
      <c r="V365" s="238">
        <v>13.924985217570001</v>
      </c>
      <c r="W365" s="238">
        <v>3.4149152588599998</v>
      </c>
      <c r="X365" s="238">
        <v>8.2263189073999996</v>
      </c>
      <c r="Y365" s="238">
        <v>17.904379533029999</v>
      </c>
      <c r="Z365" s="237">
        <v>0</v>
      </c>
    </row>
    <row r="366" spans="1:26">
      <c r="A366" s="175" t="s">
        <v>368</v>
      </c>
      <c r="B366" s="175">
        <v>2016</v>
      </c>
      <c r="C366" s="176" t="s">
        <v>32</v>
      </c>
      <c r="D366" s="177">
        <v>437.01816261348</v>
      </c>
      <c r="E366" s="216">
        <v>110.81611993025</v>
      </c>
      <c r="F366" s="216">
        <v>18.559113693939999</v>
      </c>
      <c r="G366" s="216">
        <v>37.640203152710001</v>
      </c>
      <c r="H366" s="216">
        <v>1.1055503696</v>
      </c>
      <c r="I366" s="216">
        <v>3.07855379013</v>
      </c>
      <c r="J366" s="216">
        <v>29.714576627349999</v>
      </c>
      <c r="K366" s="217">
        <f t="shared" si="5"/>
        <v>6.7993916888143172E-2</v>
      </c>
      <c r="L366" s="216">
        <v>78.982100045560003</v>
      </c>
      <c r="M366" s="216">
        <v>24.044394735379999</v>
      </c>
      <c r="N366" s="216">
        <v>18.755556268100001</v>
      </c>
      <c r="O366" s="216">
        <v>3.9593638067599999</v>
      </c>
      <c r="P366" s="238">
        <v>4.2173298507899997</v>
      </c>
      <c r="Q366" s="238">
        <v>1.4518611076200001</v>
      </c>
      <c r="R366" s="238">
        <v>5.7674183942699999</v>
      </c>
      <c r="S366" s="238">
        <v>6.0173505760300001</v>
      </c>
      <c r="T366" s="238">
        <v>18.679309173189999</v>
      </c>
      <c r="U366" s="238">
        <v>31.110328123599999</v>
      </c>
      <c r="V366" s="238">
        <v>16.25105632372</v>
      </c>
      <c r="W366" s="238">
        <v>3.3280683799699999</v>
      </c>
      <c r="X366" s="238">
        <v>9.3437472057900006</v>
      </c>
      <c r="Y366" s="238">
        <v>14.19616105872</v>
      </c>
      <c r="Z366" s="237">
        <v>0</v>
      </c>
    </row>
    <row r="367" spans="1:26">
      <c r="A367" s="178" t="s">
        <v>368</v>
      </c>
      <c r="B367" s="178">
        <v>2017</v>
      </c>
      <c r="C367" s="179" t="s">
        <v>32</v>
      </c>
      <c r="D367" s="180">
        <v>438.16998506439</v>
      </c>
      <c r="E367" s="235">
        <v>114.28088920813001</v>
      </c>
      <c r="F367" s="235">
        <v>17.805144061659998</v>
      </c>
      <c r="G367" s="235">
        <v>44.279701124939997</v>
      </c>
      <c r="H367" s="235">
        <v>1.1718439411099999</v>
      </c>
      <c r="I367" s="235">
        <v>2.45192489166</v>
      </c>
      <c r="J367" s="235">
        <v>30.166998978670001</v>
      </c>
      <c r="K367" s="236">
        <f t="shared" si="5"/>
        <v>6.8847707526650634E-2</v>
      </c>
      <c r="L367" s="235">
        <v>67.831938079630007</v>
      </c>
      <c r="M367" s="235">
        <v>22.96998057295</v>
      </c>
      <c r="N367" s="235">
        <v>14.030178512679999</v>
      </c>
      <c r="O367" s="235">
        <v>4.35109721212</v>
      </c>
      <c r="P367" s="234">
        <v>2.2371798886900001</v>
      </c>
      <c r="Q367" s="234">
        <v>2.4286469953599998</v>
      </c>
      <c r="R367" s="234">
        <v>5.7350996967999999</v>
      </c>
      <c r="S367" s="234">
        <v>6.8754112110600003</v>
      </c>
      <c r="T367" s="234">
        <v>23.998141259410001</v>
      </c>
      <c r="U367" s="234">
        <v>30.828161225190001</v>
      </c>
      <c r="V367" s="234">
        <v>21.444165934720001</v>
      </c>
      <c r="W367" s="234">
        <v>4.4523898951299996</v>
      </c>
      <c r="X367" s="234">
        <v>8.9300254819199996</v>
      </c>
      <c r="Y367" s="234">
        <v>11.901066892559999</v>
      </c>
      <c r="Z367" s="233">
        <v>0</v>
      </c>
    </row>
    <row r="368" spans="1:26">
      <c r="A368" s="172" t="s">
        <v>369</v>
      </c>
      <c r="B368" s="172">
        <v>2013</v>
      </c>
      <c r="C368" s="243" t="s">
        <v>32</v>
      </c>
      <c r="D368" s="174">
        <v>423.83656824661</v>
      </c>
      <c r="E368" s="241">
        <v>118.88498658560999</v>
      </c>
      <c r="F368" s="241">
        <v>20.484905403540001</v>
      </c>
      <c r="G368" s="241">
        <v>29.167573593810001</v>
      </c>
      <c r="H368" s="241">
        <v>1.1404092460999999</v>
      </c>
      <c r="I368" s="241">
        <v>1.73216781292</v>
      </c>
      <c r="J368" s="241">
        <v>25.942099794920001</v>
      </c>
      <c r="K368" s="242">
        <f t="shared" si="5"/>
        <v>6.1207790309932737E-2</v>
      </c>
      <c r="L368" s="241">
        <v>66.398369618169994</v>
      </c>
      <c r="M368" s="241">
        <v>22.640642122060001</v>
      </c>
      <c r="N368" s="241">
        <v>12.373419499020001</v>
      </c>
      <c r="O368" s="241">
        <v>2.4884411807500002</v>
      </c>
      <c r="P368" s="240">
        <v>2.2191997534999999</v>
      </c>
      <c r="Q368" s="240">
        <v>0.70057002500999999</v>
      </c>
      <c r="R368" s="240">
        <v>4.9685109172499997</v>
      </c>
      <c r="S368" s="240">
        <v>7.9037378646000001</v>
      </c>
      <c r="T368" s="240">
        <v>23.061741671469999</v>
      </c>
      <c r="U368" s="240">
        <v>30.85981159228</v>
      </c>
      <c r="V368" s="240">
        <v>14.93228129755</v>
      </c>
      <c r="W368" s="240">
        <v>5.2501774937399999</v>
      </c>
      <c r="X368" s="240">
        <v>8.7947132190800001</v>
      </c>
      <c r="Y368" s="240">
        <v>23.892809555229999</v>
      </c>
      <c r="Z368" s="239">
        <v>0</v>
      </c>
    </row>
    <row r="369" spans="1:26">
      <c r="A369" s="175" t="s">
        <v>369</v>
      </c>
      <c r="B369" s="175">
        <v>2014</v>
      </c>
      <c r="C369" s="176" t="s">
        <v>32</v>
      </c>
      <c r="D369" s="177">
        <v>438.06754910331</v>
      </c>
      <c r="E369" s="216">
        <v>102.5371762484</v>
      </c>
      <c r="F369" s="216">
        <v>19.400513505669998</v>
      </c>
      <c r="G369" s="216">
        <v>36.343543311289999</v>
      </c>
      <c r="H369" s="216">
        <v>2.2138806839999998</v>
      </c>
      <c r="I369" s="216">
        <v>1.0890831287</v>
      </c>
      <c r="J369" s="216">
        <v>35.90579036778</v>
      </c>
      <c r="K369" s="217">
        <f t="shared" si="5"/>
        <v>8.1964049702554651E-2</v>
      </c>
      <c r="L369" s="216">
        <v>77.230977073579993</v>
      </c>
      <c r="M369" s="216">
        <v>24.003479999540001</v>
      </c>
      <c r="N369" s="216">
        <v>13.432346804230001</v>
      </c>
      <c r="O369" s="216">
        <v>3.6458929094300001</v>
      </c>
      <c r="P369" s="238">
        <v>3.7632994588100002</v>
      </c>
      <c r="Q369" s="238">
        <v>1.7840997650599999</v>
      </c>
      <c r="R369" s="238">
        <v>5.4423964503500004</v>
      </c>
      <c r="S369" s="238">
        <v>5.3048269350900004</v>
      </c>
      <c r="T369" s="238">
        <v>20.73004601529</v>
      </c>
      <c r="U369" s="238">
        <v>35.280080724779999</v>
      </c>
      <c r="V369" s="238">
        <v>12.592735196810001</v>
      </c>
      <c r="W369" s="238">
        <v>4.2687142976299999</v>
      </c>
      <c r="X369" s="238">
        <v>10.392029044679999</v>
      </c>
      <c r="Y369" s="238">
        <v>22.706637182190001</v>
      </c>
      <c r="Z369" s="237">
        <v>0</v>
      </c>
    </row>
    <row r="370" spans="1:26">
      <c r="A370" s="175" t="s">
        <v>369</v>
      </c>
      <c r="B370" s="175">
        <v>2015</v>
      </c>
      <c r="C370" s="176" t="s">
        <v>32</v>
      </c>
      <c r="D370" s="177">
        <v>427.14611364317</v>
      </c>
      <c r="E370" s="216">
        <v>103.3131395458</v>
      </c>
      <c r="F370" s="216">
        <v>19.31484978053</v>
      </c>
      <c r="G370" s="216">
        <v>40.723008614690002</v>
      </c>
      <c r="H370" s="216">
        <v>2.44001627438</v>
      </c>
      <c r="I370" s="216">
        <v>2.6625956615800002</v>
      </c>
      <c r="J370" s="216">
        <v>28.055442171500001</v>
      </c>
      <c r="K370" s="217">
        <f t="shared" si="5"/>
        <v>6.5681136443481725E-2</v>
      </c>
      <c r="L370" s="216">
        <v>80.03914124536</v>
      </c>
      <c r="M370" s="216">
        <v>25.203149057049998</v>
      </c>
      <c r="N370" s="216">
        <v>15.72431158923</v>
      </c>
      <c r="O370" s="216">
        <v>3.1930375898599999</v>
      </c>
      <c r="P370" s="238">
        <v>3.5234611830400002</v>
      </c>
      <c r="Q370" s="238">
        <v>2.1044233665999998</v>
      </c>
      <c r="R370" s="238">
        <v>5.1206489469900003</v>
      </c>
      <c r="S370" s="238">
        <v>4.1044386683500003</v>
      </c>
      <c r="T370" s="238">
        <v>17.377688713609999</v>
      </c>
      <c r="U370" s="238">
        <v>29.788529662319998</v>
      </c>
      <c r="V370" s="238">
        <v>13.04969734034</v>
      </c>
      <c r="W370" s="238">
        <v>5.1830287878999997</v>
      </c>
      <c r="X370" s="238">
        <v>8.7355524282400001</v>
      </c>
      <c r="Y370" s="238">
        <v>17.489953015800001</v>
      </c>
      <c r="Z370" s="237">
        <v>0</v>
      </c>
    </row>
    <row r="371" spans="1:26">
      <c r="A371" s="175" t="s">
        <v>369</v>
      </c>
      <c r="B371" s="175">
        <v>2016</v>
      </c>
      <c r="C371" s="176" t="s">
        <v>32</v>
      </c>
      <c r="D371" s="177">
        <v>432.08156629419</v>
      </c>
      <c r="E371" s="216">
        <v>110.65125943594001</v>
      </c>
      <c r="F371" s="216">
        <v>17.570851647960001</v>
      </c>
      <c r="G371" s="216">
        <v>39.029890188860001</v>
      </c>
      <c r="H371" s="216">
        <v>1.22703657351</v>
      </c>
      <c r="I371" s="216">
        <v>3.42879168281</v>
      </c>
      <c r="J371" s="216">
        <v>30.508644628399999</v>
      </c>
      <c r="K371" s="217">
        <f t="shared" si="5"/>
        <v>7.060853090786029E-2</v>
      </c>
      <c r="L371" s="216">
        <v>75.956017819310006</v>
      </c>
      <c r="M371" s="216">
        <v>24.813352773129999</v>
      </c>
      <c r="N371" s="216">
        <v>16.423543396540001</v>
      </c>
      <c r="O371" s="216">
        <v>4.5493475602800002</v>
      </c>
      <c r="P371" s="238">
        <v>4.1893717491000002</v>
      </c>
      <c r="Q371" s="238">
        <v>1.5104264869799999</v>
      </c>
      <c r="R371" s="238">
        <v>5.0670918740599999</v>
      </c>
      <c r="S371" s="238">
        <v>5.6357863120899996</v>
      </c>
      <c r="T371" s="238">
        <v>18.48431205012</v>
      </c>
      <c r="U371" s="238">
        <v>29.707864809130001</v>
      </c>
      <c r="V371" s="238">
        <v>16.045280547699999</v>
      </c>
      <c r="W371" s="238">
        <v>4.2591934710199997</v>
      </c>
      <c r="X371" s="238">
        <v>8.3644071221999994</v>
      </c>
      <c r="Y371" s="238">
        <v>14.65909616505</v>
      </c>
      <c r="Z371" s="237">
        <v>0</v>
      </c>
    </row>
    <row r="372" spans="1:26">
      <c r="A372" s="175" t="s">
        <v>370</v>
      </c>
      <c r="B372" s="175">
        <v>2013</v>
      </c>
      <c r="C372" s="176" t="s">
        <v>32</v>
      </c>
      <c r="D372" s="177">
        <v>412.216556325</v>
      </c>
      <c r="E372" s="216">
        <v>83.115816405740006</v>
      </c>
      <c r="F372" s="216">
        <v>19.426846808899999</v>
      </c>
      <c r="G372" s="216">
        <v>34.613986020879999</v>
      </c>
      <c r="H372" s="216">
        <v>1.50034223817</v>
      </c>
      <c r="I372" s="216">
        <v>2.0648879851499999</v>
      </c>
      <c r="J372" s="216">
        <v>34.291414155859997</v>
      </c>
      <c r="K372" s="217">
        <f t="shared" si="5"/>
        <v>8.3187862374028324E-2</v>
      </c>
      <c r="L372" s="216">
        <v>71.780111483360002</v>
      </c>
      <c r="M372" s="216">
        <v>22.44781403879</v>
      </c>
      <c r="N372" s="216">
        <v>12.171242770219999</v>
      </c>
      <c r="O372" s="216">
        <v>2.6224200337200001</v>
      </c>
      <c r="P372" s="238">
        <v>4.6476026069399996</v>
      </c>
      <c r="Q372" s="238">
        <v>1.15946579531</v>
      </c>
      <c r="R372" s="238">
        <v>6.4974949870999996</v>
      </c>
      <c r="S372" s="238">
        <v>6.6491401734800002</v>
      </c>
      <c r="T372" s="238">
        <v>22.341168822770001</v>
      </c>
      <c r="U372" s="238">
        <v>32.521927601740003</v>
      </c>
      <c r="V372" s="238">
        <v>15.29638468339</v>
      </c>
      <c r="W372" s="238">
        <v>3.6998669446700001</v>
      </c>
      <c r="X372" s="238">
        <v>10.210827507919999</v>
      </c>
      <c r="Y372" s="238">
        <v>25.157795260890001</v>
      </c>
      <c r="Z372" s="237">
        <v>0</v>
      </c>
    </row>
    <row r="373" spans="1:26">
      <c r="A373" s="175" t="s">
        <v>370</v>
      </c>
      <c r="B373" s="175">
        <v>2014</v>
      </c>
      <c r="C373" s="176" t="s">
        <v>32</v>
      </c>
      <c r="D373" s="177">
        <v>405.64241399639002</v>
      </c>
      <c r="E373" s="216">
        <v>80.060550030659996</v>
      </c>
      <c r="F373" s="216">
        <v>14.797888718879999</v>
      </c>
      <c r="G373" s="216">
        <v>37.645446079240003</v>
      </c>
      <c r="H373" s="216">
        <v>1.73166440149</v>
      </c>
      <c r="I373" s="216">
        <v>2.5709579164999998</v>
      </c>
      <c r="J373" s="216">
        <v>31.295161553469999</v>
      </c>
      <c r="K373" s="217">
        <f t="shared" si="5"/>
        <v>7.7149628524172301E-2</v>
      </c>
      <c r="L373" s="216">
        <v>67.554116722510003</v>
      </c>
      <c r="M373" s="216">
        <v>26.226020096629998</v>
      </c>
      <c r="N373" s="216">
        <v>13.445818578920001</v>
      </c>
      <c r="O373" s="216">
        <v>3.4394621403699999</v>
      </c>
      <c r="P373" s="238">
        <v>4.70214151375</v>
      </c>
      <c r="Q373" s="238">
        <v>2.1127717057600002</v>
      </c>
      <c r="R373" s="238">
        <v>7.2699673787599997</v>
      </c>
      <c r="S373" s="238">
        <v>5.2943129921900001</v>
      </c>
      <c r="T373" s="238">
        <v>25.559392231939999</v>
      </c>
      <c r="U373" s="238">
        <v>33.578331675489999</v>
      </c>
      <c r="V373" s="238">
        <v>15.71332902068</v>
      </c>
      <c r="W373" s="238">
        <v>5.64684235019</v>
      </c>
      <c r="X373" s="238">
        <v>7.0074871506200003</v>
      </c>
      <c r="Y373" s="238">
        <v>19.990751738339998</v>
      </c>
      <c r="Z373" s="237">
        <v>0</v>
      </c>
    </row>
    <row r="374" spans="1:26">
      <c r="A374" s="175" t="s">
        <v>370</v>
      </c>
      <c r="B374" s="175">
        <v>2015</v>
      </c>
      <c r="C374" s="176" t="s">
        <v>32</v>
      </c>
      <c r="D374" s="177">
        <v>405.39119494638999</v>
      </c>
      <c r="E374" s="216">
        <v>79.58186852979</v>
      </c>
      <c r="F374" s="216">
        <v>18.72903543664</v>
      </c>
      <c r="G374" s="216">
        <v>41.114640095360002</v>
      </c>
      <c r="H374" s="216">
        <v>1.61760402632</v>
      </c>
      <c r="I374" s="216">
        <v>4.6910587902299996</v>
      </c>
      <c r="J374" s="216">
        <v>35.103791297610002</v>
      </c>
      <c r="K374" s="217">
        <f t="shared" si="5"/>
        <v>8.6592387144107122E-2</v>
      </c>
      <c r="L374" s="216">
        <v>66.443026925219996</v>
      </c>
      <c r="M374" s="216">
        <v>26.13401900345</v>
      </c>
      <c r="N374" s="216">
        <v>15.20621742182</v>
      </c>
      <c r="O374" s="216">
        <v>4.1208187705199997</v>
      </c>
      <c r="P374" s="238">
        <v>3.28870782576</v>
      </c>
      <c r="Q374" s="238">
        <v>3.59735827549</v>
      </c>
      <c r="R374" s="238">
        <v>4.1476493643800003</v>
      </c>
      <c r="S374" s="238">
        <v>5.9577305820699999</v>
      </c>
      <c r="T374" s="238">
        <v>20.347200713060001</v>
      </c>
      <c r="U374" s="238">
        <v>33.231843966040003</v>
      </c>
      <c r="V374" s="238">
        <v>13.50167036733</v>
      </c>
      <c r="W374" s="238">
        <v>3.50065460242</v>
      </c>
      <c r="X374" s="238">
        <v>9.4107258987000009</v>
      </c>
      <c r="Y374" s="238">
        <v>15.665573054179999</v>
      </c>
      <c r="Z374" s="237">
        <v>0</v>
      </c>
    </row>
    <row r="375" spans="1:26">
      <c r="A375" s="175" t="s">
        <v>370</v>
      </c>
      <c r="B375" s="175">
        <v>2016</v>
      </c>
      <c r="C375" s="176" t="s">
        <v>32</v>
      </c>
      <c r="D375" s="177">
        <v>419.89162945672001</v>
      </c>
      <c r="E375" s="216">
        <v>89.651944947329994</v>
      </c>
      <c r="F375" s="216">
        <v>16.820039395270001</v>
      </c>
      <c r="G375" s="216">
        <v>44.836661077720002</v>
      </c>
      <c r="H375" s="216">
        <v>1.9588934446799999</v>
      </c>
      <c r="I375" s="216">
        <v>2.33476788844</v>
      </c>
      <c r="J375" s="216">
        <v>33.826699781169999</v>
      </c>
      <c r="K375" s="217">
        <f t="shared" si="5"/>
        <v>8.0560548027444445E-2</v>
      </c>
      <c r="L375" s="216">
        <v>79.895653894470001</v>
      </c>
      <c r="M375" s="216">
        <v>23.02063695088</v>
      </c>
      <c r="N375" s="216">
        <v>13.33326697213</v>
      </c>
      <c r="O375" s="216">
        <v>3.7596397000100001</v>
      </c>
      <c r="P375" s="238">
        <v>2.4455807160199998</v>
      </c>
      <c r="Q375" s="238">
        <v>2.27873568503</v>
      </c>
      <c r="R375" s="238">
        <v>5.7941123943599999</v>
      </c>
      <c r="S375" s="238">
        <v>5.6288419231300004</v>
      </c>
      <c r="T375" s="238">
        <v>17.402702525359999</v>
      </c>
      <c r="U375" s="238">
        <v>32.731821963850003</v>
      </c>
      <c r="V375" s="238">
        <v>16.650986609339999</v>
      </c>
      <c r="W375" s="238">
        <v>4.12798989719</v>
      </c>
      <c r="X375" s="238">
        <v>8.3669786250300007</v>
      </c>
      <c r="Y375" s="238">
        <v>15.025675065310001</v>
      </c>
      <c r="Z375" s="237">
        <v>0</v>
      </c>
    </row>
    <row r="376" spans="1:26">
      <c r="A376" s="175" t="s">
        <v>371</v>
      </c>
      <c r="B376" s="175">
        <v>2013</v>
      </c>
      <c r="C376" s="176" t="s">
        <v>32</v>
      </c>
      <c r="D376" s="177">
        <v>411.01783328063999</v>
      </c>
      <c r="E376" s="216">
        <v>88.29133101347</v>
      </c>
      <c r="F376" s="216">
        <v>18.766805513369999</v>
      </c>
      <c r="G376" s="216">
        <v>33.651672419150003</v>
      </c>
      <c r="H376" s="216">
        <v>1.31215988752</v>
      </c>
      <c r="I376" s="216">
        <v>2.2139134184899998</v>
      </c>
      <c r="J376" s="216">
        <v>33.988704594449999</v>
      </c>
      <c r="K376" s="217">
        <f t="shared" si="5"/>
        <v>8.2693989998343348E-2</v>
      </c>
      <c r="L376" s="216">
        <v>72.449853837730004</v>
      </c>
      <c r="M376" s="216">
        <v>23.38275977436</v>
      </c>
      <c r="N376" s="216">
        <v>12.307088134300001</v>
      </c>
      <c r="O376" s="216">
        <v>2.7047824226400001</v>
      </c>
      <c r="P376" s="238">
        <v>3.7857010981200001</v>
      </c>
      <c r="Q376" s="238">
        <v>0.8913454072</v>
      </c>
      <c r="R376" s="238">
        <v>5.2982926049700003</v>
      </c>
      <c r="S376" s="238">
        <v>5.9895828483500004</v>
      </c>
      <c r="T376" s="238">
        <v>20.884546714700001</v>
      </c>
      <c r="U376" s="238">
        <v>31.977583145330001</v>
      </c>
      <c r="V376" s="238">
        <v>14.08608824447</v>
      </c>
      <c r="W376" s="238">
        <v>4.1657219466499997</v>
      </c>
      <c r="X376" s="238">
        <v>9.5080889751700006</v>
      </c>
      <c r="Y376" s="238">
        <v>25.361811280200001</v>
      </c>
      <c r="Z376" s="237">
        <v>0</v>
      </c>
    </row>
    <row r="377" spans="1:26">
      <c r="A377" s="175" t="s">
        <v>371</v>
      </c>
      <c r="B377" s="175">
        <v>2014</v>
      </c>
      <c r="C377" s="176" t="s">
        <v>32</v>
      </c>
      <c r="D377" s="177">
        <v>408.53436366777999</v>
      </c>
      <c r="E377" s="216">
        <v>79.247893332960004</v>
      </c>
      <c r="F377" s="216">
        <v>14.937805292209999</v>
      </c>
      <c r="G377" s="216">
        <v>38.773327740710002</v>
      </c>
      <c r="H377" s="216">
        <v>2.1016790042400002</v>
      </c>
      <c r="I377" s="216">
        <v>3.49390704733</v>
      </c>
      <c r="J377" s="216">
        <v>34.346668208380002</v>
      </c>
      <c r="K377" s="217">
        <f t="shared" si="5"/>
        <v>8.4072898788780229E-2</v>
      </c>
      <c r="L377" s="216">
        <v>68.767197754069997</v>
      </c>
      <c r="M377" s="216">
        <v>25.47447025388</v>
      </c>
      <c r="N377" s="216">
        <v>13.757747494349999</v>
      </c>
      <c r="O377" s="216">
        <v>3.9883871586300002</v>
      </c>
      <c r="P377" s="238">
        <v>5.0566331746299999</v>
      </c>
      <c r="Q377" s="238">
        <v>1.49260209995</v>
      </c>
      <c r="R377" s="238">
        <v>7.0795859076600003</v>
      </c>
      <c r="S377" s="238">
        <v>4.9075440450699999</v>
      </c>
      <c r="T377" s="238">
        <v>24.49821193248</v>
      </c>
      <c r="U377" s="238">
        <v>32.302474162629998</v>
      </c>
      <c r="V377" s="238">
        <v>16.257893567690001</v>
      </c>
      <c r="W377" s="238">
        <v>5.1883135882299998</v>
      </c>
      <c r="X377" s="238">
        <v>7.1929591619200002</v>
      </c>
      <c r="Y377" s="238">
        <v>19.669062740760001</v>
      </c>
      <c r="Z377" s="237">
        <v>0</v>
      </c>
    </row>
    <row r="378" spans="1:26">
      <c r="A378" s="175" t="s">
        <v>371</v>
      </c>
      <c r="B378" s="175">
        <v>2015</v>
      </c>
      <c r="C378" s="176" t="s">
        <v>32</v>
      </c>
      <c r="D378" s="177">
        <v>405.09233412302001</v>
      </c>
      <c r="E378" s="216">
        <v>77.68048714503</v>
      </c>
      <c r="F378" s="216">
        <v>17.343562978169999</v>
      </c>
      <c r="G378" s="216">
        <v>42.699815482539996</v>
      </c>
      <c r="H378" s="216">
        <v>1.81418396166</v>
      </c>
      <c r="I378" s="216">
        <v>3.7725012208800002</v>
      </c>
      <c r="J378" s="216">
        <v>32.404291393229997</v>
      </c>
      <c r="K378" s="217">
        <f t="shared" si="5"/>
        <v>7.99923589356034E-2</v>
      </c>
      <c r="L378" s="216">
        <v>69.366894551889999</v>
      </c>
      <c r="M378" s="216">
        <v>27.048214740700001</v>
      </c>
      <c r="N378" s="216">
        <v>15.326140340709999</v>
      </c>
      <c r="O378" s="216">
        <v>4.8393711981700003</v>
      </c>
      <c r="P378" s="238">
        <v>3.4784541135799998</v>
      </c>
      <c r="Q378" s="238">
        <v>2.9692932519199999</v>
      </c>
      <c r="R378" s="238">
        <v>5.1799993502100001</v>
      </c>
      <c r="S378" s="238">
        <v>6.0889696760999996</v>
      </c>
      <c r="T378" s="238">
        <v>19.670030113149998</v>
      </c>
      <c r="U378" s="238">
        <v>34.842792365820003</v>
      </c>
      <c r="V378" s="238">
        <v>12.00115402876</v>
      </c>
      <c r="W378" s="238">
        <v>2.8484133694399998</v>
      </c>
      <c r="X378" s="238">
        <v>9.4762829431999993</v>
      </c>
      <c r="Y378" s="238">
        <v>16.241481897860002</v>
      </c>
      <c r="Z378" s="237">
        <v>0</v>
      </c>
    </row>
    <row r="379" spans="1:26">
      <c r="A379" s="175" t="s">
        <v>371</v>
      </c>
      <c r="B379" s="175">
        <v>2016</v>
      </c>
      <c r="C379" s="176" t="s">
        <v>32</v>
      </c>
      <c r="D379" s="177">
        <v>416.53939730153002</v>
      </c>
      <c r="E379" s="216">
        <v>88.011080785760001</v>
      </c>
      <c r="F379" s="216">
        <v>18.14932298478</v>
      </c>
      <c r="G379" s="216">
        <v>45.780224046759997</v>
      </c>
      <c r="H379" s="216">
        <v>1.71406708326</v>
      </c>
      <c r="I379" s="216">
        <v>3.0813722993099999</v>
      </c>
      <c r="J379" s="216">
        <v>32.100512716010002</v>
      </c>
      <c r="K379" s="217">
        <f t="shared" si="5"/>
        <v>7.7064769680772027E-2</v>
      </c>
      <c r="L379" s="216">
        <v>77.040498207149994</v>
      </c>
      <c r="M379" s="216">
        <v>21.117373739960001</v>
      </c>
      <c r="N379" s="216">
        <v>14.83042954267</v>
      </c>
      <c r="O379" s="216">
        <v>3.8507662845800001</v>
      </c>
      <c r="P379" s="238">
        <v>2.1786117369100002</v>
      </c>
      <c r="Q379" s="238">
        <v>1.63725417714</v>
      </c>
      <c r="R379" s="238">
        <v>6.9727206511900004</v>
      </c>
      <c r="S379" s="238">
        <v>5.24270826409</v>
      </c>
      <c r="T379" s="238">
        <v>19.896855112360001</v>
      </c>
      <c r="U379" s="238">
        <v>31.947283918659998</v>
      </c>
      <c r="V379" s="238">
        <v>15.67817361961</v>
      </c>
      <c r="W379" s="238">
        <v>3.7488605983399999</v>
      </c>
      <c r="X379" s="238">
        <v>8.8296827791699997</v>
      </c>
      <c r="Y379" s="238">
        <v>14.73159875382</v>
      </c>
      <c r="Z379" s="237">
        <v>0</v>
      </c>
    </row>
    <row r="380" spans="1:26">
      <c r="A380" s="175" t="s">
        <v>372</v>
      </c>
      <c r="B380" s="175">
        <v>2013</v>
      </c>
      <c r="C380" s="176" t="s">
        <v>32</v>
      </c>
      <c r="D380" s="177">
        <v>414.83610720645999</v>
      </c>
      <c r="E380" s="216">
        <v>104.65741825802</v>
      </c>
      <c r="F380" s="216">
        <v>19.852380309139999</v>
      </c>
      <c r="G380" s="216">
        <v>33.699157189749997</v>
      </c>
      <c r="H380" s="216">
        <v>0.77877703295</v>
      </c>
      <c r="I380" s="216">
        <v>1.9577495947200001</v>
      </c>
      <c r="J380" s="216">
        <v>27.361857363199999</v>
      </c>
      <c r="K380" s="217">
        <f t="shared" si="5"/>
        <v>6.5958234801345925E-2</v>
      </c>
      <c r="L380" s="216">
        <v>67.040071166280001</v>
      </c>
      <c r="M380" s="216">
        <v>21.65345208834</v>
      </c>
      <c r="N380" s="216">
        <v>12.00079415279</v>
      </c>
      <c r="O380" s="216">
        <v>3.3043914518899999</v>
      </c>
      <c r="P380" s="238">
        <v>2.3779006362200001</v>
      </c>
      <c r="Q380" s="238">
        <v>0.45497761990000002</v>
      </c>
      <c r="R380" s="238">
        <v>4.6603351601699998</v>
      </c>
      <c r="S380" s="238">
        <v>7.2559627249599998</v>
      </c>
      <c r="T380" s="238">
        <v>23.70001337543</v>
      </c>
      <c r="U380" s="238">
        <v>33.674888420889999</v>
      </c>
      <c r="V380" s="238">
        <v>14.34472980102</v>
      </c>
      <c r="W380" s="238">
        <v>5.3440525295299999</v>
      </c>
      <c r="X380" s="238">
        <v>7.7989088576399999</v>
      </c>
      <c r="Y380" s="238">
        <v>22.91828947362</v>
      </c>
      <c r="Z380" s="237">
        <v>0</v>
      </c>
    </row>
    <row r="381" spans="1:26">
      <c r="A381" s="175" t="s">
        <v>372</v>
      </c>
      <c r="B381" s="175">
        <v>2014</v>
      </c>
      <c r="C381" s="176" t="s">
        <v>32</v>
      </c>
      <c r="D381" s="177">
        <v>421.94494463138</v>
      </c>
      <c r="E381" s="216">
        <v>92.907037040640006</v>
      </c>
      <c r="F381" s="216">
        <v>21.59816921785</v>
      </c>
      <c r="G381" s="216">
        <v>39.782738560120002</v>
      </c>
      <c r="H381" s="216">
        <v>2.1472928535600002</v>
      </c>
      <c r="I381" s="216">
        <v>1.69640055696</v>
      </c>
      <c r="J381" s="216">
        <v>32.374218214789998</v>
      </c>
      <c r="K381" s="217">
        <f t="shared" si="5"/>
        <v>7.6726166829828468E-2</v>
      </c>
      <c r="L381" s="216">
        <v>67.414552029769993</v>
      </c>
      <c r="M381" s="216">
        <v>25.933206878189999</v>
      </c>
      <c r="N381" s="216">
        <v>12.718718278140001</v>
      </c>
      <c r="O381" s="216">
        <v>3.4721492650800001</v>
      </c>
      <c r="P381" s="238">
        <v>3.61262667984</v>
      </c>
      <c r="Q381" s="238">
        <v>1.7710439928399999</v>
      </c>
      <c r="R381" s="238">
        <v>4.7668004246200004</v>
      </c>
      <c r="S381" s="238">
        <v>6.3265639888700003</v>
      </c>
      <c r="T381" s="238">
        <v>21.679957957309998</v>
      </c>
      <c r="U381" s="238">
        <v>34.693045204630003</v>
      </c>
      <c r="V381" s="238">
        <v>13.18086221786</v>
      </c>
      <c r="W381" s="238">
        <v>4.4833561086499998</v>
      </c>
      <c r="X381" s="238">
        <v>9.03087449597</v>
      </c>
      <c r="Y381" s="238">
        <v>22.355330665690001</v>
      </c>
      <c r="Z381" s="237">
        <v>0</v>
      </c>
    </row>
    <row r="382" spans="1:26">
      <c r="A382" s="178" t="s">
        <v>372</v>
      </c>
      <c r="B382" s="178">
        <v>2015</v>
      </c>
      <c r="C382" s="179" t="s">
        <v>32</v>
      </c>
      <c r="D382" s="180">
        <v>417.79985888441001</v>
      </c>
      <c r="E382" s="235">
        <v>90.529820621210007</v>
      </c>
      <c r="F382" s="235">
        <v>19.934765294350001</v>
      </c>
      <c r="G382" s="235">
        <v>44.001084124640002</v>
      </c>
      <c r="H382" s="235">
        <v>1.75929107278</v>
      </c>
      <c r="I382" s="235">
        <v>2.43708954418</v>
      </c>
      <c r="J382" s="235">
        <v>27.516399699490002</v>
      </c>
      <c r="K382" s="236">
        <f t="shared" si="5"/>
        <v>6.5860241726655985E-2</v>
      </c>
      <c r="L382" s="235">
        <v>79.890066748639995</v>
      </c>
      <c r="M382" s="235">
        <v>25.381271008910002</v>
      </c>
      <c r="N382" s="235">
        <v>15.41097906781</v>
      </c>
      <c r="O382" s="235">
        <v>3.2956413096100001</v>
      </c>
      <c r="P382" s="234">
        <v>4.1008670933099998</v>
      </c>
      <c r="Q382" s="234">
        <v>2.7322115456099998</v>
      </c>
      <c r="R382" s="234">
        <v>4.65349844167</v>
      </c>
      <c r="S382" s="234">
        <v>5.7308293728999997</v>
      </c>
      <c r="T382" s="234">
        <v>16.80279506235</v>
      </c>
      <c r="U382" s="234">
        <v>31.154171113499999</v>
      </c>
      <c r="V382" s="234">
        <v>11.849172921699999</v>
      </c>
      <c r="W382" s="234">
        <v>4.8910678594599997</v>
      </c>
      <c r="X382" s="234">
        <v>8.9945919021799998</v>
      </c>
      <c r="Y382" s="234">
        <v>16.73424508011</v>
      </c>
      <c r="Z382" s="233">
        <v>0</v>
      </c>
    </row>
    <row r="383" spans="1:26">
      <c r="A383" s="172" t="s">
        <v>372</v>
      </c>
      <c r="B383" s="172">
        <v>2016</v>
      </c>
      <c r="C383" s="243" t="s">
        <v>32</v>
      </c>
      <c r="D383" s="174">
        <v>424.33584249247002</v>
      </c>
      <c r="E383" s="241">
        <v>100.70695708212</v>
      </c>
      <c r="F383" s="241">
        <v>18.530391908270001</v>
      </c>
      <c r="G383" s="241">
        <v>37.426749686619999</v>
      </c>
      <c r="H383" s="241">
        <v>0.55802714951999999</v>
      </c>
      <c r="I383" s="241">
        <v>2.2053134055200001</v>
      </c>
      <c r="J383" s="241">
        <v>30.72377890309</v>
      </c>
      <c r="K383" s="242">
        <f t="shared" si="5"/>
        <v>7.2404392526976322E-2</v>
      </c>
      <c r="L383" s="241">
        <v>81.321535928710006</v>
      </c>
      <c r="M383" s="241">
        <v>23.200788596199999</v>
      </c>
      <c r="N383" s="241">
        <v>16.532411567520001</v>
      </c>
      <c r="O383" s="241">
        <v>4.2541814349499996</v>
      </c>
      <c r="P383" s="240">
        <v>3.1487209626400001</v>
      </c>
      <c r="Q383" s="240">
        <v>1.7895747440200001</v>
      </c>
      <c r="R383" s="240">
        <v>5.2640531821599996</v>
      </c>
      <c r="S383" s="240">
        <v>5.58899676433</v>
      </c>
      <c r="T383" s="240">
        <v>20.337692698950001</v>
      </c>
      <c r="U383" s="240">
        <v>29.84442988256</v>
      </c>
      <c r="V383" s="240">
        <v>15.203578921849999</v>
      </c>
      <c r="W383" s="240">
        <v>3.9988989928400001</v>
      </c>
      <c r="X383" s="240">
        <v>9.4923854849900007</v>
      </c>
      <c r="Y383" s="240">
        <v>14.20737519561</v>
      </c>
      <c r="Z383" s="239">
        <v>0</v>
      </c>
    </row>
    <row r="384" spans="1:26">
      <c r="A384" s="175" t="s">
        <v>373</v>
      </c>
      <c r="B384" s="175">
        <v>2013</v>
      </c>
      <c r="C384" s="176" t="s">
        <v>32</v>
      </c>
      <c r="D384" s="177">
        <v>408.88391114928999</v>
      </c>
      <c r="E384" s="216">
        <v>87.577737185169994</v>
      </c>
      <c r="F384" s="216">
        <v>19.359981171569999</v>
      </c>
      <c r="G384" s="216">
        <v>35.669098992439999</v>
      </c>
      <c r="H384" s="216">
        <v>1.19266453763</v>
      </c>
      <c r="I384" s="216">
        <v>2.16894776514</v>
      </c>
      <c r="J384" s="216">
        <v>30.665394573619999</v>
      </c>
      <c r="K384" s="217">
        <f t="shared" si="5"/>
        <v>7.4997801912591214E-2</v>
      </c>
      <c r="L384" s="216">
        <v>71.818627841579996</v>
      </c>
      <c r="M384" s="216">
        <v>21.751022511399999</v>
      </c>
      <c r="N384" s="216">
        <v>13.941651673899999</v>
      </c>
      <c r="O384" s="216">
        <v>4.0935655024999997</v>
      </c>
      <c r="P384" s="238">
        <v>2.58958171473</v>
      </c>
      <c r="Q384" s="238">
        <v>0.77944941059999995</v>
      </c>
      <c r="R384" s="238">
        <v>5.0659881571899996</v>
      </c>
      <c r="S384" s="238">
        <v>3.3944378895599998</v>
      </c>
      <c r="T384" s="238">
        <v>22.758747610650001</v>
      </c>
      <c r="U384" s="238">
        <v>35.59176305551</v>
      </c>
      <c r="V384" s="238">
        <v>13.524343407</v>
      </c>
      <c r="W384" s="238">
        <v>4.30327208896</v>
      </c>
      <c r="X384" s="238">
        <v>8.4425062138599998</v>
      </c>
      <c r="Y384" s="238">
        <v>24.19512984628</v>
      </c>
      <c r="Z384" s="237">
        <v>0</v>
      </c>
    </row>
    <row r="385" spans="1:26">
      <c r="A385" s="175" t="s">
        <v>373</v>
      </c>
      <c r="B385" s="175">
        <v>2014</v>
      </c>
      <c r="C385" s="176" t="s">
        <v>32</v>
      </c>
      <c r="D385" s="177">
        <v>402.84324396942998</v>
      </c>
      <c r="E385" s="216">
        <v>76.843329876629994</v>
      </c>
      <c r="F385" s="216">
        <v>17.864819064300001</v>
      </c>
      <c r="G385" s="216">
        <v>39.091866210870002</v>
      </c>
      <c r="H385" s="216">
        <v>1.8788103914300001</v>
      </c>
      <c r="I385" s="216">
        <v>2.80916045724</v>
      </c>
      <c r="J385" s="216">
        <v>32.091206389790003</v>
      </c>
      <c r="K385" s="217">
        <f t="shared" si="5"/>
        <v>7.9661771347033603E-2</v>
      </c>
      <c r="L385" s="216">
        <v>67.686603063920003</v>
      </c>
      <c r="M385" s="216">
        <v>27.657213107259999</v>
      </c>
      <c r="N385" s="216">
        <v>11.006181858910001</v>
      </c>
      <c r="O385" s="216">
        <v>3.1524201189199998</v>
      </c>
      <c r="P385" s="238">
        <v>3.9341792767200001</v>
      </c>
      <c r="Q385" s="238">
        <v>1.01701210933</v>
      </c>
      <c r="R385" s="238">
        <v>4.9589173202500003</v>
      </c>
      <c r="S385" s="238">
        <v>4.9238695223100004</v>
      </c>
      <c r="T385" s="238">
        <v>23.42841703125</v>
      </c>
      <c r="U385" s="238">
        <v>32.566777616309999</v>
      </c>
      <c r="V385" s="238">
        <v>16.359398246560001</v>
      </c>
      <c r="W385" s="238">
        <v>6.0084133695500004</v>
      </c>
      <c r="X385" s="238">
        <v>7.5904496933800001</v>
      </c>
      <c r="Y385" s="238">
        <v>21.974199244499999</v>
      </c>
      <c r="Z385" s="237">
        <v>0</v>
      </c>
    </row>
    <row r="386" spans="1:26">
      <c r="A386" s="175" t="s">
        <v>373</v>
      </c>
      <c r="B386" s="175">
        <v>2015</v>
      </c>
      <c r="C386" s="176" t="s">
        <v>32</v>
      </c>
      <c r="D386" s="177">
        <v>405.86681395454002</v>
      </c>
      <c r="E386" s="216">
        <v>75.843560201399995</v>
      </c>
      <c r="F386" s="216">
        <v>19.90979002301</v>
      </c>
      <c r="G386" s="216">
        <v>46.584962200580001</v>
      </c>
      <c r="H386" s="216">
        <v>1.7130489223800001</v>
      </c>
      <c r="I386" s="216">
        <v>2.5141028166299999</v>
      </c>
      <c r="J386" s="216">
        <v>27.629901707190001</v>
      </c>
      <c r="K386" s="217">
        <f t="shared" si="5"/>
        <v>6.807627713628428E-2</v>
      </c>
      <c r="L386" s="216">
        <v>75.505402316070004</v>
      </c>
      <c r="M386" s="216">
        <v>25.694316927399999</v>
      </c>
      <c r="N386" s="216">
        <v>15.340293793860001</v>
      </c>
      <c r="O386" s="216">
        <v>5.2554653942899998</v>
      </c>
      <c r="P386" s="238">
        <v>3.2597760230000001</v>
      </c>
      <c r="Q386" s="238">
        <v>2.5959010397500002</v>
      </c>
      <c r="R386" s="238">
        <v>5.2973295625699999</v>
      </c>
      <c r="S386" s="238">
        <v>6.6247279510199997</v>
      </c>
      <c r="T386" s="238">
        <v>18.694564799079998</v>
      </c>
      <c r="U386" s="238">
        <v>32.16832963924</v>
      </c>
      <c r="V386" s="238">
        <v>13.04675534487</v>
      </c>
      <c r="W386" s="238">
        <v>3.3122108619000001</v>
      </c>
      <c r="X386" s="238">
        <v>9.3273015668599992</v>
      </c>
      <c r="Y386" s="238">
        <v>15.549072863439999</v>
      </c>
      <c r="Z386" s="237">
        <v>0</v>
      </c>
    </row>
    <row r="387" spans="1:26">
      <c r="A387" s="175" t="s">
        <v>373</v>
      </c>
      <c r="B387" s="175">
        <v>2016</v>
      </c>
      <c r="C387" s="176" t="s">
        <v>32</v>
      </c>
      <c r="D387" s="177">
        <v>413.3683342027</v>
      </c>
      <c r="E387" s="216">
        <v>86.315602476839999</v>
      </c>
      <c r="F387" s="216">
        <v>18.156753037270001</v>
      </c>
      <c r="G387" s="216">
        <v>43.43430589802</v>
      </c>
      <c r="H387" s="216">
        <v>0.66622296469999998</v>
      </c>
      <c r="I387" s="216">
        <v>2.37436345384</v>
      </c>
      <c r="J387" s="216">
        <v>29.002926650229998</v>
      </c>
      <c r="K387" s="217">
        <f t="shared" si="5"/>
        <v>7.0162429606927937E-2</v>
      </c>
      <c r="L387" s="216">
        <v>78.723147588450004</v>
      </c>
      <c r="M387" s="216">
        <v>22.419733683920001</v>
      </c>
      <c r="N387" s="216">
        <v>15.824703311029999</v>
      </c>
      <c r="O387" s="216">
        <v>3.6298194259200001</v>
      </c>
      <c r="P387" s="238">
        <v>2.26054343253</v>
      </c>
      <c r="Q387" s="238">
        <v>1.97776885434</v>
      </c>
      <c r="R387" s="238">
        <v>7.4673720007900002</v>
      </c>
      <c r="S387" s="238">
        <v>6.2549844609000003</v>
      </c>
      <c r="T387" s="238">
        <v>21.32508706194</v>
      </c>
      <c r="U387" s="238">
        <v>31.05151538306</v>
      </c>
      <c r="V387" s="238">
        <v>15.03345186047</v>
      </c>
      <c r="W387" s="238">
        <v>2.8288979469600002</v>
      </c>
      <c r="X387" s="238">
        <v>10.29937744764</v>
      </c>
      <c r="Y387" s="238">
        <v>14.321757263849999</v>
      </c>
      <c r="Z387" s="237">
        <v>0</v>
      </c>
    </row>
    <row r="388" spans="1:26">
      <c r="A388" s="175" t="s">
        <v>374</v>
      </c>
      <c r="B388" s="175">
        <v>2013</v>
      </c>
      <c r="C388" s="176" t="s">
        <v>32</v>
      </c>
      <c r="D388" s="177">
        <v>419.07833501083991</v>
      </c>
      <c r="E388" s="216">
        <v>97.935569612469905</v>
      </c>
      <c r="F388" s="216">
        <v>20.323001485719999</v>
      </c>
      <c r="G388" s="216">
        <v>36.27253772281</v>
      </c>
      <c r="H388" s="216">
        <v>1.67733646515</v>
      </c>
      <c r="I388" s="216">
        <v>1.9110969417999999</v>
      </c>
      <c r="J388" s="216">
        <v>36.81402773672</v>
      </c>
      <c r="K388" s="217">
        <f t="shared" si="5"/>
        <v>8.7845218092144434E-2</v>
      </c>
      <c r="L388" s="216">
        <v>69.257250276009998</v>
      </c>
      <c r="M388" s="216">
        <v>19.52892785817</v>
      </c>
      <c r="N388" s="216">
        <v>11.770959398980001</v>
      </c>
      <c r="O388" s="216">
        <v>3.29698516882</v>
      </c>
      <c r="P388" s="238">
        <v>3.2311043500799999</v>
      </c>
      <c r="Q388" s="238">
        <v>1.56878481643</v>
      </c>
      <c r="R388" s="238">
        <v>4.7274090091399996</v>
      </c>
      <c r="S388" s="238">
        <v>8.6491142586300001</v>
      </c>
      <c r="T388" s="238">
        <v>23.037167102070001</v>
      </c>
      <c r="U388" s="238">
        <v>33.135370585920001</v>
      </c>
      <c r="V388" s="238">
        <v>11.496906388599999</v>
      </c>
      <c r="W388" s="238">
        <v>4.5648682407000001</v>
      </c>
      <c r="X388" s="238">
        <v>9.9635153527100009</v>
      </c>
      <c r="Y388" s="238">
        <v>19.916402239909999</v>
      </c>
      <c r="Z388" s="237">
        <v>0</v>
      </c>
    </row>
    <row r="389" spans="1:26">
      <c r="A389" s="175" t="s">
        <v>374</v>
      </c>
      <c r="B389" s="175">
        <v>2014</v>
      </c>
      <c r="C389" s="176" t="s">
        <v>32</v>
      </c>
      <c r="D389" s="177">
        <v>428.51346950500999</v>
      </c>
      <c r="E389" s="216">
        <v>103.12876768959001</v>
      </c>
      <c r="F389" s="216">
        <v>17.277706215369999</v>
      </c>
      <c r="G389" s="216">
        <v>40.542431257200001</v>
      </c>
      <c r="H389" s="216">
        <v>1.69805128735</v>
      </c>
      <c r="I389" s="216">
        <v>1.97446443433</v>
      </c>
      <c r="J389" s="216">
        <v>30.319680658519999</v>
      </c>
      <c r="K389" s="217">
        <f t="shared" si="5"/>
        <v>7.0755490354931574E-2</v>
      </c>
      <c r="L389" s="216">
        <v>76.128440782979993</v>
      </c>
      <c r="M389" s="216">
        <v>24.299023410170001</v>
      </c>
      <c r="N389" s="216">
        <v>13.907181731790001</v>
      </c>
      <c r="O389" s="216">
        <v>3.48946453285</v>
      </c>
      <c r="P389" s="238">
        <v>5.8829287026000001</v>
      </c>
      <c r="Q389" s="238">
        <v>2.65317283587</v>
      </c>
      <c r="R389" s="238">
        <v>6.7390245988000004</v>
      </c>
      <c r="S389" s="238">
        <v>5.2915905502699996</v>
      </c>
      <c r="T389" s="238">
        <v>23.682467296439999</v>
      </c>
      <c r="U389" s="238">
        <v>29.71533052349</v>
      </c>
      <c r="V389" s="238">
        <v>13.76467231615</v>
      </c>
      <c r="W389" s="238">
        <v>3.8745814081500001</v>
      </c>
      <c r="X389" s="238">
        <v>7.5205404945299996</v>
      </c>
      <c r="Y389" s="238">
        <v>16.623948778559999</v>
      </c>
      <c r="Z389" s="237">
        <v>0</v>
      </c>
    </row>
    <row r="390" spans="1:26">
      <c r="A390" s="175" t="s">
        <v>374</v>
      </c>
      <c r="B390" s="175">
        <v>2015</v>
      </c>
      <c r="C390" s="176" t="s">
        <v>32</v>
      </c>
      <c r="D390" s="177">
        <v>437.10425829665002</v>
      </c>
      <c r="E390" s="216">
        <v>108.19158552136</v>
      </c>
      <c r="F390" s="216">
        <v>17.860631799850001</v>
      </c>
      <c r="G390" s="216">
        <v>34.286550715159997</v>
      </c>
      <c r="H390" s="216">
        <v>1.5940422538500001</v>
      </c>
      <c r="I390" s="216">
        <v>3.3285478188600002</v>
      </c>
      <c r="J390" s="216">
        <v>33.047057358259998</v>
      </c>
      <c r="K390" s="217">
        <f t="shared" si="5"/>
        <v>7.5604519358930422E-2</v>
      </c>
      <c r="L390" s="216">
        <v>80.110276480069999</v>
      </c>
      <c r="M390" s="216">
        <v>24.022647030960002</v>
      </c>
      <c r="N390" s="216">
        <v>16.528291976999999</v>
      </c>
      <c r="O390" s="216">
        <v>4.1053248185499998</v>
      </c>
      <c r="P390" s="238">
        <v>4.3195909059700002</v>
      </c>
      <c r="Q390" s="238">
        <v>3.5336132707200001</v>
      </c>
      <c r="R390" s="238">
        <v>5.27385835793</v>
      </c>
      <c r="S390" s="238">
        <v>4.4924081962100004</v>
      </c>
      <c r="T390" s="238">
        <v>20.944242288489999</v>
      </c>
      <c r="U390" s="238">
        <v>31.84289235328</v>
      </c>
      <c r="V390" s="238">
        <v>16.133415709379999</v>
      </c>
      <c r="W390" s="238">
        <v>2.7050350446200002</v>
      </c>
      <c r="X390" s="238">
        <v>10.090951691660001</v>
      </c>
      <c r="Y390" s="238">
        <v>14.69329470447</v>
      </c>
      <c r="Z390" s="237">
        <v>0</v>
      </c>
    </row>
    <row r="391" spans="1:26">
      <c r="A391" s="175" t="s">
        <v>374</v>
      </c>
      <c r="B391" s="175">
        <v>2016</v>
      </c>
      <c r="C391" s="176" t="s">
        <v>32</v>
      </c>
      <c r="D391" s="177">
        <v>433.48942043938001</v>
      </c>
      <c r="E391" s="216">
        <v>107.36436431671</v>
      </c>
      <c r="F391" s="216">
        <v>18.21303437057</v>
      </c>
      <c r="G391" s="216">
        <v>39.124686710260001</v>
      </c>
      <c r="H391" s="216">
        <v>1.58394095675</v>
      </c>
      <c r="I391" s="216">
        <v>3.15096205063</v>
      </c>
      <c r="J391" s="216">
        <v>28.666146368109999</v>
      </c>
      <c r="K391" s="217">
        <f t="shared" si="5"/>
        <v>6.612882579476638E-2</v>
      </c>
      <c r="L391" s="216">
        <v>77.189066471429996</v>
      </c>
      <c r="M391" s="216">
        <v>23.716992203309999</v>
      </c>
      <c r="N391" s="216">
        <v>14.560345643270001</v>
      </c>
      <c r="O391" s="216">
        <v>3.3341022277599999</v>
      </c>
      <c r="P391" s="238">
        <v>2.7512744148900001</v>
      </c>
      <c r="Q391" s="238">
        <v>2.24630697028</v>
      </c>
      <c r="R391" s="238">
        <v>5.7298840699399998</v>
      </c>
      <c r="S391" s="238">
        <v>6.4078525973899998</v>
      </c>
      <c r="T391" s="238">
        <v>21.456039994819999</v>
      </c>
      <c r="U391" s="238">
        <v>31.827272655729999</v>
      </c>
      <c r="V391" s="238">
        <v>19.879022848670001</v>
      </c>
      <c r="W391" s="238">
        <v>5.0192827983799999</v>
      </c>
      <c r="X391" s="238">
        <v>8.9310486998500007</v>
      </c>
      <c r="Y391" s="238">
        <v>12.33779407063</v>
      </c>
      <c r="Z391" s="237">
        <v>0</v>
      </c>
    </row>
    <row r="392" spans="1:26">
      <c r="A392" s="175" t="s">
        <v>375</v>
      </c>
      <c r="B392" s="175">
        <v>2013</v>
      </c>
      <c r="C392" s="176" t="s">
        <v>32</v>
      </c>
      <c r="D392" s="177">
        <v>420.38172465812988</v>
      </c>
      <c r="E392" s="216">
        <v>88.838569671629898</v>
      </c>
      <c r="F392" s="216">
        <v>22.118008704769998</v>
      </c>
      <c r="G392" s="216">
        <v>36.534570610460001</v>
      </c>
      <c r="H392" s="216">
        <v>1.70239296244</v>
      </c>
      <c r="I392" s="216">
        <v>2.3797439059499998</v>
      </c>
      <c r="J392" s="216">
        <v>37.993692406359997</v>
      </c>
      <c r="K392" s="217">
        <f t="shared" ref="K392:K455" si="6">J392/D392</f>
        <v>9.0379029766952612E-2</v>
      </c>
      <c r="L392" s="216">
        <v>72.001254574569998</v>
      </c>
      <c r="M392" s="216">
        <v>19.345254401190001</v>
      </c>
      <c r="N392" s="216">
        <v>13.04155969981</v>
      </c>
      <c r="O392" s="216">
        <v>2.6155800102</v>
      </c>
      <c r="P392" s="238">
        <v>3.1759855236400001</v>
      </c>
      <c r="Q392" s="238">
        <v>1.6694284511899999</v>
      </c>
      <c r="R392" s="238">
        <v>3.9203594870999998</v>
      </c>
      <c r="S392" s="238">
        <v>9.4773480067500007</v>
      </c>
      <c r="T392" s="238">
        <v>23.641161570849999</v>
      </c>
      <c r="U392" s="238">
        <v>33.344615841569997</v>
      </c>
      <c r="V392" s="238">
        <v>13.00828035748</v>
      </c>
      <c r="W392" s="238">
        <v>5.1202959648500004</v>
      </c>
      <c r="X392" s="238">
        <v>9.4313923958199997</v>
      </c>
      <c r="Y392" s="238">
        <v>21.022230111500001</v>
      </c>
      <c r="Z392" s="237">
        <v>0</v>
      </c>
    </row>
    <row r="393" spans="1:26">
      <c r="A393" s="175" t="s">
        <v>375</v>
      </c>
      <c r="B393" s="175">
        <v>2014</v>
      </c>
      <c r="C393" s="176" t="s">
        <v>32</v>
      </c>
      <c r="D393" s="177">
        <v>423.16437465271002</v>
      </c>
      <c r="E393" s="216">
        <v>99.743502831019995</v>
      </c>
      <c r="F393" s="216">
        <v>17.23216372005</v>
      </c>
      <c r="G393" s="216">
        <v>38.468236183409999</v>
      </c>
      <c r="H393" s="216">
        <v>1.7783606602699999</v>
      </c>
      <c r="I393" s="216">
        <v>2.2228334402600001</v>
      </c>
      <c r="J393" s="216">
        <v>28.59077358299</v>
      </c>
      <c r="K393" s="217">
        <f t="shared" si="6"/>
        <v>6.7564226328018229E-2</v>
      </c>
      <c r="L393" s="216">
        <v>72.247880619719993</v>
      </c>
      <c r="M393" s="216">
        <v>25.615672409990001</v>
      </c>
      <c r="N393" s="216">
        <v>14.37524993952</v>
      </c>
      <c r="O393" s="216">
        <v>3.4191397619799999</v>
      </c>
      <c r="P393" s="238">
        <v>5.82940747486</v>
      </c>
      <c r="Q393" s="238">
        <v>2.5379597578499999</v>
      </c>
      <c r="R393" s="238">
        <v>6.2393665267799996</v>
      </c>
      <c r="S393" s="238">
        <v>5.0333960183200004</v>
      </c>
      <c r="T393" s="238">
        <v>23.833846131510001</v>
      </c>
      <c r="U393" s="238">
        <v>32.370572056839997</v>
      </c>
      <c r="V393" s="238">
        <v>13.06512254049</v>
      </c>
      <c r="W393" s="238">
        <v>3.50974860016</v>
      </c>
      <c r="X393" s="238">
        <v>8.4379431772399993</v>
      </c>
      <c r="Y393" s="238">
        <v>18.613199219449999</v>
      </c>
      <c r="Z393" s="237">
        <v>0</v>
      </c>
    </row>
    <row r="394" spans="1:26">
      <c r="A394" s="175" t="s">
        <v>375</v>
      </c>
      <c r="B394" s="175">
        <v>2015</v>
      </c>
      <c r="C394" s="176" t="s">
        <v>32</v>
      </c>
      <c r="D394" s="177">
        <v>429.37568113005</v>
      </c>
      <c r="E394" s="216">
        <v>104.19184127418001</v>
      </c>
      <c r="F394" s="216">
        <v>19.547080871439999</v>
      </c>
      <c r="G394" s="216">
        <v>35.351938252979998</v>
      </c>
      <c r="H394" s="216">
        <v>1.5864375904600001</v>
      </c>
      <c r="I394" s="216">
        <v>4.0027808363300004</v>
      </c>
      <c r="J394" s="216">
        <v>34.848552918160003</v>
      </c>
      <c r="K394" s="217">
        <f t="shared" si="6"/>
        <v>8.1160984307364667E-2</v>
      </c>
      <c r="L394" s="216">
        <v>75.200117490650001</v>
      </c>
      <c r="M394" s="216">
        <v>25.172039036529998</v>
      </c>
      <c r="N394" s="216">
        <v>12.90440896278</v>
      </c>
      <c r="O394" s="216">
        <v>5.1844952646199998</v>
      </c>
      <c r="P394" s="238">
        <v>4.42296572474</v>
      </c>
      <c r="Q394" s="238">
        <v>4.2371563097799996</v>
      </c>
      <c r="R394" s="238">
        <v>4.6725876586000004</v>
      </c>
      <c r="S394" s="238">
        <v>4.4185226095300001</v>
      </c>
      <c r="T394" s="238">
        <v>18.507698650759998</v>
      </c>
      <c r="U394" s="238">
        <v>31.268099865220002</v>
      </c>
      <c r="V394" s="238">
        <v>15.61362169501</v>
      </c>
      <c r="W394" s="238">
        <v>3.57195345972</v>
      </c>
      <c r="X394" s="238">
        <v>9.6872545922299995</v>
      </c>
      <c r="Y394" s="238">
        <v>14.98612806633</v>
      </c>
      <c r="Z394" s="237">
        <v>0</v>
      </c>
    </row>
    <row r="395" spans="1:26">
      <c r="A395" s="175" t="s">
        <v>375</v>
      </c>
      <c r="B395" s="175">
        <v>2016</v>
      </c>
      <c r="C395" s="176" t="s">
        <v>32</v>
      </c>
      <c r="D395" s="177">
        <v>431.6284033398</v>
      </c>
      <c r="E395" s="216">
        <v>104.38999750584</v>
      </c>
      <c r="F395" s="216">
        <v>17.862853934179999</v>
      </c>
      <c r="G395" s="216">
        <v>42.48493127095</v>
      </c>
      <c r="H395" s="216">
        <v>1.46395589731</v>
      </c>
      <c r="I395" s="216">
        <v>3.26859011127</v>
      </c>
      <c r="J395" s="216">
        <v>29.609129317090002</v>
      </c>
      <c r="K395" s="217">
        <f t="shared" si="6"/>
        <v>6.8598658216151215E-2</v>
      </c>
      <c r="L395" s="216">
        <v>75.595921635310006</v>
      </c>
      <c r="M395" s="216">
        <v>23.830814112630001</v>
      </c>
      <c r="N395" s="216">
        <v>12.01539352452</v>
      </c>
      <c r="O395" s="216">
        <v>3.9924563067199998</v>
      </c>
      <c r="P395" s="238">
        <v>2.6370097832399999</v>
      </c>
      <c r="Q395" s="238">
        <v>2.3790909972500001</v>
      </c>
      <c r="R395" s="238">
        <v>4.82023374033</v>
      </c>
      <c r="S395" s="238">
        <v>6.46572973441</v>
      </c>
      <c r="T395" s="238">
        <v>18.486556319400002</v>
      </c>
      <c r="U395" s="238">
        <v>32.797285185630003</v>
      </c>
      <c r="V395" s="238">
        <v>20.065423399989999</v>
      </c>
      <c r="W395" s="238">
        <v>5.2623734890299998</v>
      </c>
      <c r="X395" s="238">
        <v>9.2081528619699995</v>
      </c>
      <c r="Y395" s="238">
        <v>14.992504212729999</v>
      </c>
      <c r="Z395" s="237">
        <v>0</v>
      </c>
    </row>
    <row r="396" spans="1:26">
      <c r="A396" s="175" t="s">
        <v>376</v>
      </c>
      <c r="B396" s="175">
        <v>2013</v>
      </c>
      <c r="C396" s="176" t="s">
        <v>32</v>
      </c>
      <c r="D396" s="177">
        <v>411.08816850807</v>
      </c>
      <c r="E396" s="216">
        <v>77.856797585630005</v>
      </c>
      <c r="F396" s="216">
        <v>21.274125449069999</v>
      </c>
      <c r="G396" s="216">
        <v>36.61977225807</v>
      </c>
      <c r="H396" s="216">
        <v>1.6436918270300001</v>
      </c>
      <c r="I396" s="216">
        <v>2.20546786845</v>
      </c>
      <c r="J396" s="216">
        <v>34.471964564330001</v>
      </c>
      <c r="K396" s="217">
        <f t="shared" si="6"/>
        <v>8.385540427844565E-2</v>
      </c>
      <c r="L396" s="216">
        <v>71.567723999649999</v>
      </c>
      <c r="M396" s="216">
        <v>20.047206678009999</v>
      </c>
      <c r="N396" s="216">
        <v>12.624373588779999</v>
      </c>
      <c r="O396" s="216">
        <v>2.2968231487000002</v>
      </c>
      <c r="P396" s="238">
        <v>4.9336181125199996</v>
      </c>
      <c r="Q396" s="238">
        <v>1.4594972828599999</v>
      </c>
      <c r="R396" s="238">
        <v>6.2348886221499997</v>
      </c>
      <c r="S396" s="238">
        <v>8.5637117548500008</v>
      </c>
      <c r="T396" s="238">
        <v>23.523919254550002</v>
      </c>
      <c r="U396" s="238">
        <v>33.229544660880002</v>
      </c>
      <c r="V396" s="238">
        <v>13.539105940720001</v>
      </c>
      <c r="W396" s="238">
        <v>6.1888489045600004</v>
      </c>
      <c r="X396" s="238">
        <v>11.064303657929999</v>
      </c>
      <c r="Y396" s="238">
        <v>21.742783349330001</v>
      </c>
      <c r="Z396" s="237">
        <v>0</v>
      </c>
    </row>
    <row r="397" spans="1:26">
      <c r="A397" s="178" t="s">
        <v>376</v>
      </c>
      <c r="B397" s="178">
        <v>2014</v>
      </c>
      <c r="C397" s="179" t="s">
        <v>32</v>
      </c>
      <c r="D397" s="180">
        <v>415.66824325155</v>
      </c>
      <c r="E397" s="235">
        <v>90.074765679349994</v>
      </c>
      <c r="F397" s="235">
        <v>17.88661970667</v>
      </c>
      <c r="G397" s="235">
        <v>37.709570227210001</v>
      </c>
      <c r="H397" s="235">
        <v>1.67255970095</v>
      </c>
      <c r="I397" s="235">
        <v>2.3764820273399998</v>
      </c>
      <c r="J397" s="235">
        <v>30.533304297610002</v>
      </c>
      <c r="K397" s="236">
        <f t="shared" si="6"/>
        <v>7.3455946643323819E-2</v>
      </c>
      <c r="L397" s="235">
        <v>70.375326198430002</v>
      </c>
      <c r="M397" s="235">
        <v>25.950846106429999</v>
      </c>
      <c r="N397" s="235">
        <v>13.7782127732</v>
      </c>
      <c r="O397" s="235">
        <v>3.12484543843</v>
      </c>
      <c r="P397" s="234">
        <v>5.2519875350599996</v>
      </c>
      <c r="Q397" s="234">
        <v>2.3533881839799999</v>
      </c>
      <c r="R397" s="234">
        <v>6.8564744128099999</v>
      </c>
      <c r="S397" s="234">
        <v>4.3973796323599998</v>
      </c>
      <c r="T397" s="234">
        <v>24.700548982370002</v>
      </c>
      <c r="U397" s="234">
        <v>33.00159144973</v>
      </c>
      <c r="V397" s="234">
        <v>14.502211184129999</v>
      </c>
      <c r="W397" s="234">
        <v>4.3919084050099997</v>
      </c>
      <c r="X397" s="234">
        <v>7.2857740166799996</v>
      </c>
      <c r="Y397" s="234">
        <v>19.4444472938</v>
      </c>
      <c r="Z397" s="233">
        <v>0</v>
      </c>
    </row>
    <row r="398" spans="1:26">
      <c r="A398" s="172" t="s">
        <v>376</v>
      </c>
      <c r="B398" s="172">
        <v>2015</v>
      </c>
      <c r="C398" s="243" t="s">
        <v>32</v>
      </c>
      <c r="D398" s="174">
        <v>421.52059373901</v>
      </c>
      <c r="E398" s="241">
        <v>89.357126115680003</v>
      </c>
      <c r="F398" s="241">
        <v>21.19728352393</v>
      </c>
      <c r="G398" s="241">
        <v>38.761712896970003</v>
      </c>
      <c r="H398" s="241">
        <v>1.75219194071</v>
      </c>
      <c r="I398" s="241">
        <v>4.1962310668600002</v>
      </c>
      <c r="J398" s="241">
        <v>36.405479926529999</v>
      </c>
      <c r="K398" s="242">
        <f t="shared" si="6"/>
        <v>8.6367025638303521E-2</v>
      </c>
      <c r="L398" s="241">
        <v>71.625817669949996</v>
      </c>
      <c r="M398" s="241">
        <v>25.647698084129999</v>
      </c>
      <c r="N398" s="241">
        <v>12.109050184079999</v>
      </c>
      <c r="O398" s="241">
        <v>5.2131115489599997</v>
      </c>
      <c r="P398" s="240">
        <v>4.6746108951599998</v>
      </c>
      <c r="Q398" s="240">
        <v>4.1552570278100003</v>
      </c>
      <c r="R398" s="240">
        <v>4.1699699882100001</v>
      </c>
      <c r="S398" s="240">
        <v>5.29790370044</v>
      </c>
      <c r="T398" s="240">
        <v>18.3751431602</v>
      </c>
      <c r="U398" s="240">
        <v>34.204719423519997</v>
      </c>
      <c r="V398" s="240">
        <v>16.704358790059999</v>
      </c>
      <c r="W398" s="240">
        <v>3.5848522314100002</v>
      </c>
      <c r="X398" s="240">
        <v>9.4235903186899996</v>
      </c>
      <c r="Y398" s="240">
        <v>14.664485245710001</v>
      </c>
      <c r="Z398" s="239">
        <v>0</v>
      </c>
    </row>
    <row r="399" spans="1:26">
      <c r="A399" s="175" t="s">
        <v>376</v>
      </c>
      <c r="B399" s="175">
        <v>2016</v>
      </c>
      <c r="C399" s="176" t="s">
        <v>32</v>
      </c>
      <c r="D399" s="177">
        <v>424.26265130480988</v>
      </c>
      <c r="E399" s="216">
        <v>93.418309523619897</v>
      </c>
      <c r="F399" s="216">
        <v>16.005231223999999</v>
      </c>
      <c r="G399" s="216">
        <v>46.605504194760002</v>
      </c>
      <c r="H399" s="216">
        <v>1.61342939741</v>
      </c>
      <c r="I399" s="216">
        <v>2.8565263964700001</v>
      </c>
      <c r="J399" s="216">
        <v>33.321851194270003</v>
      </c>
      <c r="K399" s="217">
        <f t="shared" si="6"/>
        <v>7.8540618863785036E-2</v>
      </c>
      <c r="L399" s="216">
        <v>76.664556093879995</v>
      </c>
      <c r="M399" s="216">
        <v>21.273533932789999</v>
      </c>
      <c r="N399" s="216">
        <v>12.50024348881</v>
      </c>
      <c r="O399" s="216">
        <v>3.6086385246999999</v>
      </c>
      <c r="P399" s="238">
        <v>2.5576560718999999</v>
      </c>
      <c r="Q399" s="238">
        <v>2.4982325790800002</v>
      </c>
      <c r="R399" s="238">
        <v>5.2441497747100003</v>
      </c>
      <c r="S399" s="238">
        <v>7.6087688894500003</v>
      </c>
      <c r="T399" s="238">
        <v>18.338798812549999</v>
      </c>
      <c r="U399" s="238">
        <v>32.376926992949997</v>
      </c>
      <c r="V399" s="238">
        <v>18.567979624509999</v>
      </c>
      <c r="W399" s="238">
        <v>4.6602124637099998</v>
      </c>
      <c r="X399" s="238">
        <v>9.6342358340800001</v>
      </c>
      <c r="Y399" s="238">
        <v>14.90786629116</v>
      </c>
      <c r="Z399" s="237">
        <v>0</v>
      </c>
    </row>
    <row r="400" spans="1:26">
      <c r="A400" s="175" t="s">
        <v>366</v>
      </c>
      <c r="B400" s="175">
        <v>2013</v>
      </c>
      <c r="C400" s="176" t="s">
        <v>33</v>
      </c>
      <c r="D400" s="177">
        <v>434.60487534544001</v>
      </c>
      <c r="E400" s="216">
        <v>113.04835084359</v>
      </c>
      <c r="F400" s="216">
        <v>5.5720069587400003</v>
      </c>
      <c r="G400" s="216">
        <v>46.696928895500001</v>
      </c>
      <c r="H400" s="216">
        <v>1.5255173981600001</v>
      </c>
      <c r="I400" s="216">
        <v>3.9255219108300001</v>
      </c>
      <c r="J400" s="251">
        <v>39.190368301219998</v>
      </c>
      <c r="K400" s="250">
        <f t="shared" si="6"/>
        <v>9.0174709315145263E-2</v>
      </c>
      <c r="L400" s="216">
        <v>73.062953367310001</v>
      </c>
      <c r="M400" s="216">
        <v>17.13993958423</v>
      </c>
      <c r="N400" s="216">
        <v>9.9927431332399994</v>
      </c>
      <c r="O400" s="216">
        <v>3.7758556045799998</v>
      </c>
      <c r="P400" s="238">
        <v>3.5969348654300002</v>
      </c>
      <c r="Q400" s="238">
        <v>0.80437409578999997</v>
      </c>
      <c r="R400" s="238">
        <v>5.7427171834099999</v>
      </c>
      <c r="S400" s="238">
        <v>10.26510702056</v>
      </c>
      <c r="T400" s="238">
        <v>19.436932214590001</v>
      </c>
      <c r="U400" s="238">
        <v>30.760474731350001</v>
      </c>
      <c r="V400" s="238">
        <v>15.196754005680001</v>
      </c>
      <c r="W400" s="238">
        <v>2.18656660599</v>
      </c>
      <c r="X400" s="238">
        <v>9.9403591555300004</v>
      </c>
      <c r="Y400" s="238">
        <v>22.744469469710001</v>
      </c>
      <c r="Z400" s="237">
        <v>0</v>
      </c>
    </row>
    <row r="401" spans="1:26">
      <c r="A401" s="175" t="s">
        <v>366</v>
      </c>
      <c r="B401" s="175">
        <v>2014</v>
      </c>
      <c r="C401" s="176" t="s">
        <v>33</v>
      </c>
      <c r="D401" s="177">
        <v>446.96209793738001</v>
      </c>
      <c r="E401" s="216">
        <v>111.44019502729</v>
      </c>
      <c r="F401" s="216">
        <v>8.2227046433299993</v>
      </c>
      <c r="G401" s="216">
        <v>46.178411172410001</v>
      </c>
      <c r="H401" s="216">
        <v>3.0594132677300001</v>
      </c>
      <c r="I401" s="216">
        <v>2.9825978715799999</v>
      </c>
      <c r="J401" s="249">
        <v>34.448045467210001</v>
      </c>
      <c r="K401" s="248">
        <f t="shared" si="6"/>
        <v>7.7071513728298763E-2</v>
      </c>
      <c r="L401" s="216">
        <v>81.162891109420002</v>
      </c>
      <c r="M401" s="216">
        <v>21.060910681549998</v>
      </c>
      <c r="N401" s="216">
        <v>13.99475743614</v>
      </c>
      <c r="O401" s="216">
        <v>2.1483777279499998</v>
      </c>
      <c r="P401" s="238">
        <v>3.8574450146900001</v>
      </c>
      <c r="Q401" s="238">
        <v>0.85518393951000005</v>
      </c>
      <c r="R401" s="238">
        <v>5.2282860742699997</v>
      </c>
      <c r="S401" s="238">
        <v>6.74664573004</v>
      </c>
      <c r="T401" s="238">
        <v>20.459030221959999</v>
      </c>
      <c r="U401" s="238">
        <v>34.652866272129998</v>
      </c>
      <c r="V401" s="238">
        <v>17.865246546449999</v>
      </c>
      <c r="W401" s="238">
        <v>3.3877008878099999</v>
      </c>
      <c r="X401" s="238">
        <v>8.40642951329</v>
      </c>
      <c r="Y401" s="238">
        <v>20.804959332620001</v>
      </c>
      <c r="Z401" s="237">
        <v>0</v>
      </c>
    </row>
    <row r="402" spans="1:26">
      <c r="A402" s="175" t="s">
        <v>366</v>
      </c>
      <c r="B402" s="175">
        <v>2015</v>
      </c>
      <c r="C402" s="176" t="s">
        <v>33</v>
      </c>
      <c r="D402" s="177">
        <v>465.53975723882002</v>
      </c>
      <c r="E402" s="216">
        <v>111.27954040129001</v>
      </c>
      <c r="F402" s="216">
        <v>5.3203321622899997</v>
      </c>
      <c r="G402" s="216">
        <v>50.338327463029998</v>
      </c>
      <c r="H402" s="216">
        <v>2.54095046696</v>
      </c>
      <c r="I402" s="216">
        <v>3.3662813651099999</v>
      </c>
      <c r="J402" s="247">
        <v>36.706222283530003</v>
      </c>
      <c r="K402" s="246">
        <f t="shared" si="6"/>
        <v>7.8846589819180274E-2</v>
      </c>
      <c r="L402" s="216">
        <v>83.577058687819999</v>
      </c>
      <c r="M402" s="216">
        <v>20.107712908940002</v>
      </c>
      <c r="N402" s="216">
        <v>15.662190451540001</v>
      </c>
      <c r="O402" s="216">
        <v>3.1710382647299999</v>
      </c>
      <c r="P402" s="238">
        <v>3.2678653317399999</v>
      </c>
      <c r="Q402" s="238">
        <v>1.4374587436199999</v>
      </c>
      <c r="R402" s="238">
        <v>6.7702520981500003</v>
      </c>
      <c r="S402" s="238">
        <v>5.7102047663500004</v>
      </c>
      <c r="T402" s="238">
        <v>27.382899516449999</v>
      </c>
      <c r="U402" s="238">
        <v>40.145062238869997</v>
      </c>
      <c r="V402" s="238">
        <v>19.085615441390001</v>
      </c>
      <c r="W402" s="238">
        <v>2.6176184209</v>
      </c>
      <c r="X402" s="238">
        <v>9.9099286954399997</v>
      </c>
      <c r="Y402" s="238">
        <v>17.143197530670001</v>
      </c>
      <c r="Z402" s="237">
        <v>0</v>
      </c>
    </row>
    <row r="403" spans="1:26">
      <c r="A403" s="175" t="s">
        <v>366</v>
      </c>
      <c r="B403" s="175">
        <v>2016</v>
      </c>
      <c r="C403" s="176" t="s">
        <v>33</v>
      </c>
      <c r="D403" s="177">
        <v>466.84798659414002</v>
      </c>
      <c r="E403" s="216">
        <v>115.83053877717001</v>
      </c>
      <c r="F403" s="216">
        <v>3.3558547197599999</v>
      </c>
      <c r="G403" s="216">
        <v>47.405152238820001</v>
      </c>
      <c r="H403" s="216">
        <v>1.6979372450800001</v>
      </c>
      <c r="I403" s="216">
        <v>4.7277228304800003</v>
      </c>
      <c r="J403" s="253">
        <v>39.153729943419997</v>
      </c>
      <c r="K403" s="252">
        <f t="shared" si="6"/>
        <v>8.386826347707646E-2</v>
      </c>
      <c r="L403" s="216">
        <v>78.859852585690007</v>
      </c>
      <c r="M403" s="216">
        <v>21.74134390651</v>
      </c>
      <c r="N403" s="216">
        <v>14.13809491022</v>
      </c>
      <c r="O403" s="216">
        <v>3.3181452994499998</v>
      </c>
      <c r="P403" s="238">
        <v>3.7878764386500001</v>
      </c>
      <c r="Q403" s="238">
        <v>1.89158681065</v>
      </c>
      <c r="R403" s="238">
        <v>8.4238198141500007</v>
      </c>
      <c r="S403" s="238">
        <v>7.0349739951999997</v>
      </c>
      <c r="T403" s="238">
        <v>28.000335657720001</v>
      </c>
      <c r="U403" s="238">
        <v>37.004694244729997</v>
      </c>
      <c r="V403" s="238">
        <v>17.08777977626</v>
      </c>
      <c r="W403" s="238">
        <v>3.38671684505</v>
      </c>
      <c r="X403" s="238">
        <v>12.009574611530001</v>
      </c>
      <c r="Y403" s="238">
        <v>17.9922559436</v>
      </c>
      <c r="Z403" s="237">
        <v>0</v>
      </c>
    </row>
    <row r="404" spans="1:26">
      <c r="A404" s="175" t="s">
        <v>367</v>
      </c>
      <c r="B404" s="175">
        <v>2013</v>
      </c>
      <c r="C404" s="176" t="s">
        <v>33</v>
      </c>
      <c r="D404" s="177">
        <v>420.13314894677001</v>
      </c>
      <c r="E404" s="216">
        <v>99.736168178070002</v>
      </c>
      <c r="F404" s="216">
        <v>5.9124803012599996</v>
      </c>
      <c r="G404" s="216">
        <v>40.983050723090003</v>
      </c>
      <c r="H404" s="216">
        <v>2.1720392395900001</v>
      </c>
      <c r="I404" s="216">
        <v>3.68311154942</v>
      </c>
      <c r="J404" s="216">
        <v>34.811031784020003</v>
      </c>
      <c r="K404" s="217">
        <f t="shared" si="6"/>
        <v>8.285714153069719E-2</v>
      </c>
      <c r="L404" s="216">
        <v>77.925223177860005</v>
      </c>
      <c r="M404" s="216">
        <v>19.5668180525</v>
      </c>
      <c r="N404" s="216">
        <v>11.592417833340001</v>
      </c>
      <c r="O404" s="216">
        <v>1.9688454499000001</v>
      </c>
      <c r="P404" s="238">
        <v>3.75086740874</v>
      </c>
      <c r="Q404" s="238">
        <v>1.1261363207199999</v>
      </c>
      <c r="R404" s="238">
        <v>4.6931860572200002</v>
      </c>
      <c r="S404" s="238">
        <v>4.98871682429</v>
      </c>
      <c r="T404" s="238">
        <v>18.523996190769999</v>
      </c>
      <c r="U404" s="238">
        <v>36.894137435700003</v>
      </c>
      <c r="V404" s="238">
        <v>19.02742780278</v>
      </c>
      <c r="W404" s="238">
        <v>2.3107414411599998</v>
      </c>
      <c r="X404" s="238">
        <v>8.3253478274199999</v>
      </c>
      <c r="Y404" s="238">
        <v>22.141405348919999</v>
      </c>
      <c r="Z404" s="237">
        <v>0</v>
      </c>
    </row>
    <row r="405" spans="1:26">
      <c r="A405" s="175" t="s">
        <v>367</v>
      </c>
      <c r="B405" s="175">
        <v>2014</v>
      </c>
      <c r="C405" s="176" t="s">
        <v>33</v>
      </c>
      <c r="D405" s="177">
        <v>443.48143822402</v>
      </c>
      <c r="E405" s="216">
        <v>103.65425868709001</v>
      </c>
      <c r="F405" s="216">
        <v>6.25512027105</v>
      </c>
      <c r="G405" s="216">
        <v>47.754206555010001</v>
      </c>
      <c r="H405" s="216">
        <v>2.3935750969299998</v>
      </c>
      <c r="I405" s="216">
        <v>2.1387589311499999</v>
      </c>
      <c r="J405" s="216">
        <v>36.016117547269999</v>
      </c>
      <c r="K405" s="217">
        <f t="shared" si="6"/>
        <v>8.1212232222167627E-2</v>
      </c>
      <c r="L405" s="216">
        <v>81.749055574760007</v>
      </c>
      <c r="M405" s="216">
        <v>19.356782191760001</v>
      </c>
      <c r="N405" s="216">
        <v>16.039472634229998</v>
      </c>
      <c r="O405" s="216">
        <v>2.3941141106899999</v>
      </c>
      <c r="P405" s="238">
        <v>3.4777246808100002</v>
      </c>
      <c r="Q405" s="238">
        <v>0.89171295220000002</v>
      </c>
      <c r="R405" s="238">
        <v>6.6160974876000003</v>
      </c>
      <c r="S405" s="238">
        <v>5.22490579856</v>
      </c>
      <c r="T405" s="238">
        <v>21.63807526654</v>
      </c>
      <c r="U405" s="238">
        <v>34.39631838543</v>
      </c>
      <c r="V405" s="238">
        <v>17.952565142560001</v>
      </c>
      <c r="W405" s="238">
        <v>4.3225331951000001</v>
      </c>
      <c r="X405" s="238">
        <v>8.5139517930600004</v>
      </c>
      <c r="Y405" s="238">
        <v>22.696091922219999</v>
      </c>
      <c r="Z405" s="237">
        <v>0</v>
      </c>
    </row>
    <row r="406" spans="1:26">
      <c r="A406" s="175" t="s">
        <v>367</v>
      </c>
      <c r="B406" s="175">
        <v>2015</v>
      </c>
      <c r="C406" s="176" t="s">
        <v>33</v>
      </c>
      <c r="D406" s="177">
        <v>460.25095535536002</v>
      </c>
      <c r="E406" s="216">
        <v>110.09780150787</v>
      </c>
      <c r="F406" s="216">
        <v>6.10136672367</v>
      </c>
      <c r="G406" s="216">
        <v>49.282604561500001</v>
      </c>
      <c r="H406" s="216">
        <v>2.3369999369799999</v>
      </c>
      <c r="I406" s="216">
        <v>1.7829290550400001</v>
      </c>
      <c r="J406" s="216">
        <v>33.312563737440001</v>
      </c>
      <c r="K406" s="217">
        <f t="shared" si="6"/>
        <v>7.2379130015535448E-2</v>
      </c>
      <c r="L406" s="216">
        <v>78.279492416479997</v>
      </c>
      <c r="M406" s="216">
        <v>21.404349432370001</v>
      </c>
      <c r="N406" s="216">
        <v>14.0724207147</v>
      </c>
      <c r="O406" s="216">
        <v>2.8654138219899998</v>
      </c>
      <c r="P406" s="238">
        <v>2.51261020866</v>
      </c>
      <c r="Q406" s="238">
        <v>2.72326283661</v>
      </c>
      <c r="R406" s="238">
        <v>9.0727703438200002</v>
      </c>
      <c r="S406" s="238">
        <v>8.28704088838</v>
      </c>
      <c r="T406" s="238">
        <v>32.300391123259999</v>
      </c>
      <c r="U406" s="238">
        <v>38.198561439880002</v>
      </c>
      <c r="V406" s="238">
        <v>17.340872646889999</v>
      </c>
      <c r="W406" s="238">
        <v>2.3069551670799999</v>
      </c>
      <c r="X406" s="238">
        <v>9.0947160185500007</v>
      </c>
      <c r="Y406" s="238">
        <v>18.877832774190001</v>
      </c>
      <c r="Z406" s="237">
        <v>0</v>
      </c>
    </row>
    <row r="407" spans="1:26">
      <c r="A407" s="175" t="s">
        <v>367</v>
      </c>
      <c r="B407" s="175">
        <v>2016</v>
      </c>
      <c r="C407" s="176" t="s">
        <v>33</v>
      </c>
      <c r="D407" s="177">
        <v>459.78118831704001</v>
      </c>
      <c r="E407" s="216">
        <v>108.70447115922001</v>
      </c>
      <c r="F407" s="216">
        <v>2.1090212697499999</v>
      </c>
      <c r="G407" s="216">
        <v>50.330006164170001</v>
      </c>
      <c r="H407" s="216">
        <v>3.1247482150399999</v>
      </c>
      <c r="I407" s="216">
        <v>5.6865929507199997</v>
      </c>
      <c r="J407" s="216">
        <v>38.073296976889999</v>
      </c>
      <c r="K407" s="217">
        <f t="shared" si="6"/>
        <v>8.2807426541854801E-2</v>
      </c>
      <c r="L407" s="216">
        <v>84.215643591599999</v>
      </c>
      <c r="M407" s="216">
        <v>22.375259418350002</v>
      </c>
      <c r="N407" s="216">
        <v>15.5439611347</v>
      </c>
      <c r="O407" s="216">
        <v>1.62338015818</v>
      </c>
      <c r="P407" s="238">
        <v>2.8625634997399998</v>
      </c>
      <c r="Q407" s="238">
        <v>1.3857871339400001</v>
      </c>
      <c r="R407" s="238">
        <v>8.1216918389600004</v>
      </c>
      <c r="S407" s="238">
        <v>4.7816718939399996</v>
      </c>
      <c r="T407" s="238">
        <v>25.749789787529998</v>
      </c>
      <c r="U407" s="238">
        <v>32.282640117950002</v>
      </c>
      <c r="V407" s="238">
        <v>16.061927912489999</v>
      </c>
      <c r="W407" s="238">
        <v>3.91162346666</v>
      </c>
      <c r="X407" s="238">
        <v>11.327342664050001</v>
      </c>
      <c r="Y407" s="238">
        <v>21.509768963159999</v>
      </c>
      <c r="Z407" s="237">
        <v>0</v>
      </c>
    </row>
    <row r="408" spans="1:26">
      <c r="A408" s="175" t="s">
        <v>377</v>
      </c>
      <c r="B408" s="175">
        <v>2014</v>
      </c>
      <c r="C408" s="176" t="s">
        <v>33</v>
      </c>
      <c r="D408" s="177">
        <v>474.89755850381999</v>
      </c>
      <c r="E408" s="216">
        <v>144.22723135413</v>
      </c>
      <c r="F408" s="216">
        <v>7.92820125102</v>
      </c>
      <c r="G408" s="216">
        <v>42.210847603060003</v>
      </c>
      <c r="H408" s="216">
        <v>1.55708128829</v>
      </c>
      <c r="I408" s="216">
        <v>4.1586191876500003</v>
      </c>
      <c r="J408" s="216">
        <v>36.519568044099998</v>
      </c>
      <c r="K408" s="217">
        <f t="shared" si="6"/>
        <v>7.6899885859923287E-2</v>
      </c>
      <c r="L408" s="216">
        <v>81.194870655970007</v>
      </c>
      <c r="M408" s="216">
        <v>21.672848235789999</v>
      </c>
      <c r="N408" s="216">
        <v>14.66304079637</v>
      </c>
      <c r="O408" s="216">
        <v>2.85865549124</v>
      </c>
      <c r="P408" s="238">
        <v>3.5944688925200001</v>
      </c>
      <c r="Q408" s="238">
        <v>0.90050853962999999</v>
      </c>
      <c r="R408" s="238">
        <v>4.0891861079199998</v>
      </c>
      <c r="S408" s="238">
        <v>6.3772296487200002</v>
      </c>
      <c r="T408" s="238">
        <v>20.090467427629999</v>
      </c>
      <c r="U408" s="238">
        <v>32.485168266540001</v>
      </c>
      <c r="V408" s="238">
        <v>18.026877894670001</v>
      </c>
      <c r="W408" s="238">
        <v>4.3331415335200001</v>
      </c>
      <c r="X408" s="238">
        <v>7.9777466095699996</v>
      </c>
      <c r="Y408" s="238">
        <v>20.031799675479999</v>
      </c>
      <c r="Z408" s="237">
        <v>0</v>
      </c>
    </row>
    <row r="409" spans="1:26">
      <c r="A409" s="175" t="s">
        <v>377</v>
      </c>
      <c r="B409" s="175">
        <v>2015</v>
      </c>
      <c r="C409" s="176" t="s">
        <v>33</v>
      </c>
      <c r="D409" s="177">
        <v>492.46780004598003</v>
      </c>
      <c r="E409" s="216">
        <v>153.15525029552001</v>
      </c>
      <c r="F409" s="216">
        <v>7.8825364088800001</v>
      </c>
      <c r="G409" s="216">
        <v>46.200105265959998</v>
      </c>
      <c r="H409" s="216">
        <v>1.4241791796900001</v>
      </c>
      <c r="I409" s="216">
        <v>3.20708813211</v>
      </c>
      <c r="J409" s="216">
        <v>34.999356531079997</v>
      </c>
      <c r="K409" s="217">
        <f t="shared" si="6"/>
        <v>7.1069329868495415E-2</v>
      </c>
      <c r="L409" s="216">
        <v>86.536421645230007</v>
      </c>
      <c r="M409" s="216">
        <v>20.41554139222</v>
      </c>
      <c r="N409" s="216">
        <v>13.2474766745</v>
      </c>
      <c r="O409" s="216">
        <v>3.3222978539599999</v>
      </c>
      <c r="P409" s="238">
        <v>2.79813697788</v>
      </c>
      <c r="Q409" s="238">
        <v>1.5126844538899999</v>
      </c>
      <c r="R409" s="238">
        <v>8.7061138455199991</v>
      </c>
      <c r="S409" s="238">
        <v>4.24945650076</v>
      </c>
      <c r="T409" s="238">
        <v>25.661303593429999</v>
      </c>
      <c r="U409" s="238">
        <v>32.077428447789998</v>
      </c>
      <c r="V409" s="238">
        <v>17.49509540092</v>
      </c>
      <c r="W409" s="238">
        <v>5.1814917919800001</v>
      </c>
      <c r="X409" s="238">
        <v>7.60595476645</v>
      </c>
      <c r="Y409" s="238">
        <v>16.78988088821</v>
      </c>
      <c r="Z409" s="237">
        <v>0</v>
      </c>
    </row>
    <row r="410" spans="1:26">
      <c r="A410" s="175" t="s">
        <v>377</v>
      </c>
      <c r="B410" s="175">
        <v>2016</v>
      </c>
      <c r="C410" s="176" t="s">
        <v>33</v>
      </c>
      <c r="D410" s="177">
        <v>498.75139965691</v>
      </c>
      <c r="E410" s="216">
        <v>150.18063680551001</v>
      </c>
      <c r="F410" s="216">
        <v>4.4625796377800002</v>
      </c>
      <c r="G410" s="216">
        <v>50.278687910450003</v>
      </c>
      <c r="H410" s="216">
        <v>3.2716329879899999</v>
      </c>
      <c r="I410" s="216">
        <v>3.6758583495099999</v>
      </c>
      <c r="J410" s="216">
        <v>41.532136904799998</v>
      </c>
      <c r="K410" s="217">
        <f t="shared" si="6"/>
        <v>8.3272221257664369E-2</v>
      </c>
      <c r="L410" s="216">
        <v>79.743755963140003</v>
      </c>
      <c r="M410" s="216">
        <v>20.75391256248</v>
      </c>
      <c r="N410" s="216">
        <v>14.50849316781</v>
      </c>
      <c r="O410" s="216">
        <v>2.5997165833400002</v>
      </c>
      <c r="P410" s="238">
        <v>3.1999550745400001</v>
      </c>
      <c r="Q410" s="238">
        <v>1.91554692582</v>
      </c>
      <c r="R410" s="238">
        <v>8.5968597073800002</v>
      </c>
      <c r="S410" s="238">
        <v>6.7461150399500003</v>
      </c>
      <c r="T410" s="238">
        <v>27.061133246659999</v>
      </c>
      <c r="U410" s="238">
        <v>32.328925377739999</v>
      </c>
      <c r="V410" s="238">
        <v>18.75826677161</v>
      </c>
      <c r="W410" s="238">
        <v>2.7171744331099998</v>
      </c>
      <c r="X410" s="238">
        <v>9.3852265697000004</v>
      </c>
      <c r="Y410" s="238">
        <v>16.982169998220002</v>
      </c>
      <c r="Z410" s="237">
        <v>5.2615639370000002E-2</v>
      </c>
    </row>
    <row r="411" spans="1:26">
      <c r="A411" s="175" t="s">
        <v>377</v>
      </c>
      <c r="B411" s="175">
        <v>2017</v>
      </c>
      <c r="C411" s="176" t="s">
        <v>33</v>
      </c>
      <c r="D411" s="177">
        <v>486.6786011296</v>
      </c>
      <c r="E411" s="216">
        <v>144.47195140858</v>
      </c>
      <c r="F411" s="216">
        <v>1.3701655365000001</v>
      </c>
      <c r="G411" s="216">
        <v>49.944740475010001</v>
      </c>
      <c r="H411" s="216">
        <v>2.1747934792799999</v>
      </c>
      <c r="I411" s="216">
        <v>4.7924120599300002</v>
      </c>
      <c r="J411" s="216">
        <v>41.97858784092</v>
      </c>
      <c r="K411" s="217">
        <f t="shared" si="6"/>
        <v>8.6255257049490289E-2</v>
      </c>
      <c r="L411" s="216">
        <v>81.441853766210002</v>
      </c>
      <c r="M411" s="216">
        <v>21.641902151749999</v>
      </c>
      <c r="N411" s="216">
        <v>15.774263028289999</v>
      </c>
      <c r="O411" s="216">
        <v>2.29109002645</v>
      </c>
      <c r="P411" s="238">
        <v>2.5101514218199998</v>
      </c>
      <c r="Q411" s="238">
        <v>1.2001186877500001</v>
      </c>
      <c r="R411" s="238">
        <v>8.7802604387399992</v>
      </c>
      <c r="S411" s="238">
        <v>5.9258004934799997</v>
      </c>
      <c r="T411" s="238">
        <v>22.5402331907</v>
      </c>
      <c r="U411" s="238">
        <v>30.97538473857</v>
      </c>
      <c r="V411" s="238">
        <v>15.90442742398</v>
      </c>
      <c r="W411" s="238">
        <v>3.34038678272</v>
      </c>
      <c r="X411" s="238">
        <v>12.44281770177</v>
      </c>
      <c r="Y411" s="238">
        <v>17.17726047715</v>
      </c>
      <c r="Z411" s="237">
        <v>0</v>
      </c>
    </row>
    <row r="412" spans="1:26">
      <c r="A412" s="178" t="s">
        <v>368</v>
      </c>
      <c r="B412" s="178">
        <v>2013</v>
      </c>
      <c r="C412" s="179" t="s">
        <v>33</v>
      </c>
      <c r="D412" s="180">
        <v>459.33949952854999</v>
      </c>
      <c r="E412" s="235">
        <v>154.13445211253</v>
      </c>
      <c r="F412" s="235">
        <v>5.6222487039300004</v>
      </c>
      <c r="G412" s="235">
        <v>39.772763964749998</v>
      </c>
      <c r="H412" s="235">
        <v>2.0995998941399998</v>
      </c>
      <c r="I412" s="235">
        <v>3.1105958178600002</v>
      </c>
      <c r="J412" s="235">
        <v>37.852419406140001</v>
      </c>
      <c r="K412" s="236">
        <f t="shared" si="6"/>
        <v>8.2406192903049708E-2</v>
      </c>
      <c r="L412" s="235">
        <v>73.482595163409997</v>
      </c>
      <c r="M412" s="235">
        <v>18.682133134280001</v>
      </c>
      <c r="N412" s="235">
        <v>14.193957847489999</v>
      </c>
      <c r="O412" s="235">
        <v>1.46322450074</v>
      </c>
      <c r="P412" s="234">
        <v>1.9761606124</v>
      </c>
      <c r="Q412" s="234">
        <v>0.78647031936</v>
      </c>
      <c r="R412" s="234">
        <v>4.9469358362199998</v>
      </c>
      <c r="S412" s="234">
        <v>4.9815006132899997</v>
      </c>
      <c r="T412" s="234">
        <v>20.98368311478</v>
      </c>
      <c r="U412" s="234">
        <v>29.678817659610001</v>
      </c>
      <c r="V412" s="234">
        <v>13.557407022990001</v>
      </c>
      <c r="W412" s="234">
        <v>3.5301071665000001</v>
      </c>
      <c r="X412" s="234">
        <v>7.5029640103300004</v>
      </c>
      <c r="Y412" s="234">
        <v>20.981462627799999</v>
      </c>
      <c r="Z412" s="233">
        <v>0</v>
      </c>
    </row>
    <row r="413" spans="1:26">
      <c r="A413" s="172" t="s">
        <v>368</v>
      </c>
      <c r="B413" s="172">
        <v>2014</v>
      </c>
      <c r="C413" s="243" t="s">
        <v>33</v>
      </c>
      <c r="D413" s="174">
        <v>468.32286303593003</v>
      </c>
      <c r="E413" s="241">
        <v>140.05488716863999</v>
      </c>
      <c r="F413" s="241">
        <v>7.1633270605200003</v>
      </c>
      <c r="G413" s="241">
        <v>39.922577962650003</v>
      </c>
      <c r="H413" s="241">
        <v>1.71105690008</v>
      </c>
      <c r="I413" s="241">
        <v>4.5782387262200004</v>
      </c>
      <c r="J413" s="241">
        <v>36.667863589200003</v>
      </c>
      <c r="K413" s="242">
        <f t="shared" si="6"/>
        <v>7.8296121080868142E-2</v>
      </c>
      <c r="L413" s="241">
        <v>80.364083448019997</v>
      </c>
      <c r="M413" s="241">
        <v>23.96863450679</v>
      </c>
      <c r="N413" s="241">
        <v>13.69515714191</v>
      </c>
      <c r="O413" s="241">
        <v>2.4053556163900001</v>
      </c>
      <c r="P413" s="240">
        <v>3.9780074775899998</v>
      </c>
      <c r="Q413" s="240">
        <v>0.58687646412000005</v>
      </c>
      <c r="R413" s="240">
        <v>4.9332469620300001</v>
      </c>
      <c r="S413" s="240">
        <v>6.8661308418000004</v>
      </c>
      <c r="T413" s="240">
        <v>21.024517039749998</v>
      </c>
      <c r="U413" s="240">
        <v>30.28960123081</v>
      </c>
      <c r="V413" s="240">
        <v>17.984460504960001</v>
      </c>
      <c r="W413" s="240">
        <v>4.3704838818600003</v>
      </c>
      <c r="X413" s="240">
        <v>7.4147283457000004</v>
      </c>
      <c r="Y413" s="240">
        <v>20.343628166889999</v>
      </c>
      <c r="Z413" s="239">
        <v>0</v>
      </c>
    </row>
    <row r="414" spans="1:26">
      <c r="A414" s="175" t="s">
        <v>368</v>
      </c>
      <c r="B414" s="175">
        <v>2015</v>
      </c>
      <c r="C414" s="176" t="s">
        <v>33</v>
      </c>
      <c r="D414" s="177">
        <v>490.58729497067998</v>
      </c>
      <c r="E414" s="216">
        <v>146.18124286938999</v>
      </c>
      <c r="F414" s="216">
        <v>7.9647622766800001</v>
      </c>
      <c r="G414" s="216">
        <v>48.775539741860001</v>
      </c>
      <c r="H414" s="216">
        <v>1.60344600329</v>
      </c>
      <c r="I414" s="216">
        <v>3.6312924612500002</v>
      </c>
      <c r="J414" s="216">
        <v>36.445849738660002</v>
      </c>
      <c r="K414" s="217">
        <f t="shared" si="6"/>
        <v>7.4290243779831663E-2</v>
      </c>
      <c r="L414" s="216">
        <v>84.007107105909995</v>
      </c>
      <c r="M414" s="216">
        <v>20.415110396399999</v>
      </c>
      <c r="N414" s="216">
        <v>13.47203724267</v>
      </c>
      <c r="O414" s="216">
        <v>3.2115120855599999</v>
      </c>
      <c r="P414" s="238">
        <v>2.20842184296</v>
      </c>
      <c r="Q414" s="238">
        <v>1.50412214783</v>
      </c>
      <c r="R414" s="238">
        <v>8.5050967027900004</v>
      </c>
      <c r="S414" s="238">
        <v>5.7951243829100001</v>
      </c>
      <c r="T414" s="238">
        <v>25.794680820349999</v>
      </c>
      <c r="U414" s="238">
        <v>33.827086568219997</v>
      </c>
      <c r="V414" s="238">
        <v>16.913679566140001</v>
      </c>
      <c r="W414" s="238">
        <v>4.7931337051099998</v>
      </c>
      <c r="X414" s="238">
        <v>8.2108902156599992</v>
      </c>
      <c r="Y414" s="238">
        <v>17.327159097039999</v>
      </c>
      <c r="Z414" s="237">
        <v>0</v>
      </c>
    </row>
    <row r="415" spans="1:26">
      <c r="A415" s="175" t="s">
        <v>368</v>
      </c>
      <c r="B415" s="175">
        <v>2016</v>
      </c>
      <c r="C415" s="176" t="s">
        <v>33</v>
      </c>
      <c r="D415" s="177">
        <v>497.18294649745002</v>
      </c>
      <c r="E415" s="216">
        <v>147.42517426523</v>
      </c>
      <c r="F415" s="216">
        <v>4.3130517810500004</v>
      </c>
      <c r="G415" s="216">
        <v>51.671180169279999</v>
      </c>
      <c r="H415" s="216">
        <v>1.7683700087600001</v>
      </c>
      <c r="I415" s="216">
        <v>4.0984469843199998</v>
      </c>
      <c r="J415" s="216">
        <v>43.990310304719998</v>
      </c>
      <c r="K415" s="217">
        <f t="shared" si="6"/>
        <v>8.847912144739184E-2</v>
      </c>
      <c r="L415" s="216">
        <v>79.121018241719995</v>
      </c>
      <c r="M415" s="216">
        <v>20.865377212409999</v>
      </c>
      <c r="N415" s="216">
        <v>13.69235490194</v>
      </c>
      <c r="O415" s="216">
        <v>2.4907393718400002</v>
      </c>
      <c r="P415" s="238">
        <v>3.9989718857900001</v>
      </c>
      <c r="Q415" s="238">
        <v>1.7832537234200001</v>
      </c>
      <c r="R415" s="238">
        <v>8.0665651418900008</v>
      </c>
      <c r="S415" s="238">
        <v>6.3837162517400001</v>
      </c>
      <c r="T415" s="238">
        <v>27.90007424849</v>
      </c>
      <c r="U415" s="238">
        <v>33.521730826629998</v>
      </c>
      <c r="V415" s="238">
        <v>17.915915956829998</v>
      </c>
      <c r="W415" s="238">
        <v>2.68409769838</v>
      </c>
      <c r="X415" s="238">
        <v>8.8855013991699998</v>
      </c>
      <c r="Y415" s="238">
        <v>16.55472542223</v>
      </c>
      <c r="Z415" s="237">
        <v>5.2370701610000001E-2</v>
      </c>
    </row>
    <row r="416" spans="1:26">
      <c r="A416" s="175" t="s">
        <v>368</v>
      </c>
      <c r="B416" s="175">
        <v>2017</v>
      </c>
      <c r="C416" s="176" t="s">
        <v>33</v>
      </c>
      <c r="D416" s="177">
        <v>484.58914893442</v>
      </c>
      <c r="E416" s="216">
        <v>136.35060368261</v>
      </c>
      <c r="F416" s="216">
        <v>1.07712972966</v>
      </c>
      <c r="G416" s="216">
        <v>50.907217957749999</v>
      </c>
      <c r="H416" s="216">
        <v>1.6252416812099999</v>
      </c>
      <c r="I416" s="216">
        <v>4.1089010630900002</v>
      </c>
      <c r="J416" s="216">
        <v>43.900477396639999</v>
      </c>
      <c r="K416" s="217">
        <f t="shared" si="6"/>
        <v>9.0593191145889859E-2</v>
      </c>
      <c r="L416" s="216">
        <v>79.712934737050006</v>
      </c>
      <c r="M416" s="216">
        <v>22.878613806040001</v>
      </c>
      <c r="N416" s="216">
        <v>17.33630470144</v>
      </c>
      <c r="O416" s="216">
        <v>2.7228815649899998</v>
      </c>
      <c r="P416" s="238">
        <v>3.3206647929400002</v>
      </c>
      <c r="Q416" s="238">
        <v>1.4601849517800001</v>
      </c>
      <c r="R416" s="238">
        <v>8.1810952791599991</v>
      </c>
      <c r="S416" s="238">
        <v>5.3335347686399999</v>
      </c>
      <c r="T416" s="238">
        <v>24.122812157519999</v>
      </c>
      <c r="U416" s="238">
        <v>31.566116148740001</v>
      </c>
      <c r="V416" s="238">
        <v>15.80720578032</v>
      </c>
      <c r="W416" s="238">
        <v>3.2263829767000001</v>
      </c>
      <c r="X416" s="238">
        <v>11.9138526447</v>
      </c>
      <c r="Y416" s="238">
        <v>19.036993113440001</v>
      </c>
      <c r="Z416" s="237">
        <v>0</v>
      </c>
    </row>
    <row r="417" spans="1:26">
      <c r="A417" s="175" t="s">
        <v>369</v>
      </c>
      <c r="B417" s="175">
        <v>2013</v>
      </c>
      <c r="C417" s="176" t="s">
        <v>33</v>
      </c>
      <c r="D417" s="177">
        <v>456.33357424460002</v>
      </c>
      <c r="E417" s="216">
        <v>143.05402103707999</v>
      </c>
      <c r="F417" s="216">
        <v>6.2278552040399999</v>
      </c>
      <c r="G417" s="216">
        <v>41.980283860969998</v>
      </c>
      <c r="H417" s="216">
        <v>2.0361875233900002</v>
      </c>
      <c r="I417" s="216">
        <v>2.52711115417</v>
      </c>
      <c r="J417" s="216">
        <v>38.033050712600001</v>
      </c>
      <c r="K417" s="217">
        <f t="shared" si="6"/>
        <v>8.3344844340148966E-2</v>
      </c>
      <c r="L417" s="216">
        <v>76.786182754720002</v>
      </c>
      <c r="M417" s="216">
        <v>18.535734797210001</v>
      </c>
      <c r="N417" s="216">
        <v>12.468467852050001</v>
      </c>
      <c r="O417" s="216">
        <v>2.2073613992799999</v>
      </c>
      <c r="P417" s="238">
        <v>2.4423778029299998</v>
      </c>
      <c r="Q417" s="238">
        <v>0.52283663953000004</v>
      </c>
      <c r="R417" s="238">
        <v>5.8236257070199997</v>
      </c>
      <c r="S417" s="238">
        <v>8.7655272428900002</v>
      </c>
      <c r="T417" s="238">
        <v>20.77881718638</v>
      </c>
      <c r="U417" s="238">
        <v>29.09334059132</v>
      </c>
      <c r="V417" s="238">
        <v>13.144031978279999</v>
      </c>
      <c r="W417" s="238">
        <v>2.43956786686</v>
      </c>
      <c r="X417" s="238">
        <v>8.6970436092700005</v>
      </c>
      <c r="Y417" s="238">
        <v>20.770149324609999</v>
      </c>
      <c r="Z417" s="237">
        <v>0</v>
      </c>
    </row>
    <row r="418" spans="1:26">
      <c r="A418" s="175" t="s">
        <v>369</v>
      </c>
      <c r="B418" s="175">
        <v>2014</v>
      </c>
      <c r="C418" s="176" t="s">
        <v>33</v>
      </c>
      <c r="D418" s="177">
        <v>463.28797040724999</v>
      </c>
      <c r="E418" s="216">
        <v>130.82560638378999</v>
      </c>
      <c r="F418" s="216">
        <v>7.2202636035100003</v>
      </c>
      <c r="G418" s="216">
        <v>42.606390657310001</v>
      </c>
      <c r="H418" s="216">
        <v>2.5039352415399998</v>
      </c>
      <c r="I418" s="216">
        <v>4.8896844359599996</v>
      </c>
      <c r="J418" s="216">
        <v>35.598216400139997</v>
      </c>
      <c r="K418" s="217">
        <f t="shared" si="6"/>
        <v>7.6838205768320816E-2</v>
      </c>
      <c r="L418" s="216">
        <v>80.855959905510005</v>
      </c>
      <c r="M418" s="216">
        <v>24.30712459738</v>
      </c>
      <c r="N418" s="216">
        <v>12.87400624875</v>
      </c>
      <c r="O418" s="216">
        <v>2.3203965716399999</v>
      </c>
      <c r="P418" s="238">
        <v>4.4198230990500003</v>
      </c>
      <c r="Q418" s="238">
        <v>0.62939108464000004</v>
      </c>
      <c r="R418" s="238">
        <v>4.5310918807</v>
      </c>
      <c r="S418" s="238">
        <v>5.7908120248800001</v>
      </c>
      <c r="T418" s="238">
        <v>21.484430077300001</v>
      </c>
      <c r="U418" s="238">
        <v>32.659957830330001</v>
      </c>
      <c r="V418" s="238">
        <v>17.319972258140002</v>
      </c>
      <c r="W418" s="238">
        <v>4.0605295151299998</v>
      </c>
      <c r="X418" s="238">
        <v>7.4987869217999998</v>
      </c>
      <c r="Y418" s="238">
        <v>20.891591669749999</v>
      </c>
      <c r="Z418" s="237">
        <v>0</v>
      </c>
    </row>
    <row r="419" spans="1:26">
      <c r="A419" s="175" t="s">
        <v>369</v>
      </c>
      <c r="B419" s="175">
        <v>2015</v>
      </c>
      <c r="C419" s="176" t="s">
        <v>33</v>
      </c>
      <c r="D419" s="177">
        <v>485.35215795814003</v>
      </c>
      <c r="E419" s="216">
        <v>141.94450703423001</v>
      </c>
      <c r="F419" s="216">
        <v>8.5473742558199994</v>
      </c>
      <c r="G419" s="216">
        <v>46.59248219789</v>
      </c>
      <c r="H419" s="216">
        <v>0.93109017523000004</v>
      </c>
      <c r="I419" s="216">
        <v>3.43463097825</v>
      </c>
      <c r="J419" s="216">
        <v>34.569689527149997</v>
      </c>
      <c r="K419" s="217">
        <f t="shared" si="6"/>
        <v>7.1225993251134392E-2</v>
      </c>
      <c r="L419" s="216">
        <v>80.604931194840006</v>
      </c>
      <c r="M419" s="216">
        <v>22.992061322320001</v>
      </c>
      <c r="N419" s="216">
        <v>14.67586452618</v>
      </c>
      <c r="O419" s="216">
        <v>3.2459993033400001</v>
      </c>
      <c r="P419" s="238">
        <v>2.6997456745999999</v>
      </c>
      <c r="Q419" s="238">
        <v>2.0691023018600001</v>
      </c>
      <c r="R419" s="238">
        <v>8.1711383429600009</v>
      </c>
      <c r="S419" s="238">
        <v>5.3855294756300003</v>
      </c>
      <c r="T419" s="238">
        <v>26.329970599719999</v>
      </c>
      <c r="U419" s="238">
        <v>36.938985618389999</v>
      </c>
      <c r="V419" s="238">
        <v>16.019848674439999</v>
      </c>
      <c r="W419" s="238">
        <v>3.8248570883799999</v>
      </c>
      <c r="X419" s="238">
        <v>9.4822086150399993</v>
      </c>
      <c r="Y419" s="238">
        <v>16.892141051869999</v>
      </c>
      <c r="Z419" s="237">
        <v>0</v>
      </c>
    </row>
    <row r="420" spans="1:26">
      <c r="A420" s="175" t="s">
        <v>369</v>
      </c>
      <c r="B420" s="175">
        <v>2016</v>
      </c>
      <c r="C420" s="176" t="s">
        <v>33</v>
      </c>
      <c r="D420" s="177">
        <v>493.58054062291001</v>
      </c>
      <c r="E420" s="216">
        <v>136.02245143780999</v>
      </c>
      <c r="F420" s="216">
        <v>3.6159726979800002</v>
      </c>
      <c r="G420" s="216">
        <v>49.925800272940002</v>
      </c>
      <c r="H420" s="216">
        <v>1.1188202860200001</v>
      </c>
      <c r="I420" s="216">
        <v>4.2754254358099999</v>
      </c>
      <c r="J420" s="216">
        <v>46.00408849558</v>
      </c>
      <c r="K420" s="217">
        <f t="shared" si="6"/>
        <v>9.3204826182008274E-2</v>
      </c>
      <c r="L420" s="216">
        <v>80.934899002860007</v>
      </c>
      <c r="M420" s="216">
        <v>22.951431600989999</v>
      </c>
      <c r="N420" s="216">
        <v>14.34001646722</v>
      </c>
      <c r="O420" s="216">
        <v>2.83181568513</v>
      </c>
      <c r="P420" s="238">
        <v>3.9635842163200001</v>
      </c>
      <c r="Q420" s="238">
        <v>1.64486391552</v>
      </c>
      <c r="R420" s="238">
        <v>7.6186144430900002</v>
      </c>
      <c r="S420" s="238">
        <v>7.1052397018700004</v>
      </c>
      <c r="T420" s="238">
        <v>29.145770240739999</v>
      </c>
      <c r="U420" s="238">
        <v>35.686397223</v>
      </c>
      <c r="V420" s="238">
        <v>17.761892302620002</v>
      </c>
      <c r="W420" s="238">
        <v>1.89431465371</v>
      </c>
      <c r="X420" s="238">
        <v>10.3202754043</v>
      </c>
      <c r="Y420" s="238">
        <v>16.4188671394</v>
      </c>
      <c r="Z420" s="237">
        <v>0</v>
      </c>
    </row>
    <row r="421" spans="1:26">
      <c r="A421" s="175" t="s">
        <v>370</v>
      </c>
      <c r="B421" s="175">
        <v>2013</v>
      </c>
      <c r="C421" s="176" t="s">
        <v>33</v>
      </c>
      <c r="D421" s="177">
        <v>414.66568322107997</v>
      </c>
      <c r="E421" s="216">
        <v>99.165958344410001</v>
      </c>
      <c r="F421" s="216">
        <v>4.6906281646899997</v>
      </c>
      <c r="G421" s="216">
        <v>41.468826229610002</v>
      </c>
      <c r="H421" s="216">
        <v>1.92920470696</v>
      </c>
      <c r="I421" s="216">
        <v>3.7405689150399999</v>
      </c>
      <c r="J421" s="216">
        <v>35.978770141399998</v>
      </c>
      <c r="K421" s="217">
        <f t="shared" si="6"/>
        <v>8.6765728627265823E-2</v>
      </c>
      <c r="L421" s="216">
        <v>75.11453705161</v>
      </c>
      <c r="M421" s="216">
        <v>19.079046589930002</v>
      </c>
      <c r="N421" s="216">
        <v>10.40951995849</v>
      </c>
      <c r="O421" s="216">
        <v>2.6279390931500002</v>
      </c>
      <c r="P421" s="238">
        <v>3.5038906791</v>
      </c>
      <c r="Q421" s="238">
        <v>0.98629729420000001</v>
      </c>
      <c r="R421" s="238">
        <v>4.7284290045399997</v>
      </c>
      <c r="S421" s="238">
        <v>4.19914308223</v>
      </c>
      <c r="T421" s="238">
        <v>18.805011344530001</v>
      </c>
      <c r="U421" s="238">
        <v>36.026915570139998</v>
      </c>
      <c r="V421" s="238">
        <v>19.300239298299999</v>
      </c>
      <c r="W421" s="238">
        <v>1.85869842422</v>
      </c>
      <c r="X421" s="238">
        <v>7.5289262034900002</v>
      </c>
      <c r="Y421" s="238">
        <v>23.523133125040001</v>
      </c>
      <c r="Z421" s="237">
        <v>0</v>
      </c>
    </row>
    <row r="422" spans="1:26">
      <c r="A422" s="175" t="s">
        <v>370</v>
      </c>
      <c r="B422" s="175">
        <v>2014</v>
      </c>
      <c r="C422" s="176" t="s">
        <v>33</v>
      </c>
      <c r="D422" s="177">
        <v>437.37524462012999</v>
      </c>
      <c r="E422" s="216">
        <v>99.116595698850006</v>
      </c>
      <c r="F422" s="216">
        <v>7.9918600557200001</v>
      </c>
      <c r="G422" s="216">
        <v>44.67236348982</v>
      </c>
      <c r="H422" s="216">
        <v>1.5318084915900001</v>
      </c>
      <c r="I422" s="216">
        <v>2.7054944654200002</v>
      </c>
      <c r="J422" s="216">
        <v>33.517695377709998</v>
      </c>
      <c r="K422" s="217">
        <f t="shared" si="6"/>
        <v>7.6633727651460593E-2</v>
      </c>
      <c r="L422" s="216">
        <v>87.2001376459</v>
      </c>
      <c r="M422" s="216">
        <v>20.020468855490002</v>
      </c>
      <c r="N422" s="216">
        <v>16.955622529839999</v>
      </c>
      <c r="O422" s="216">
        <v>2.78235678312</v>
      </c>
      <c r="P422" s="238">
        <v>3.4477967290099998</v>
      </c>
      <c r="Q422" s="238">
        <v>0.89324109249999994</v>
      </c>
      <c r="R422" s="238">
        <v>5.1707212345500002</v>
      </c>
      <c r="S422" s="238">
        <v>5.8072968733700003</v>
      </c>
      <c r="T422" s="238">
        <v>22.51178496568</v>
      </c>
      <c r="U422" s="238">
        <v>32.813089544340002</v>
      </c>
      <c r="V422" s="238">
        <v>17.340239188639998</v>
      </c>
      <c r="W422" s="238">
        <v>4.2413889085300003</v>
      </c>
      <c r="X422" s="238">
        <v>8.1251840511399998</v>
      </c>
      <c r="Y422" s="238">
        <v>20.530098638910001</v>
      </c>
      <c r="Z422" s="237">
        <v>0</v>
      </c>
    </row>
    <row r="423" spans="1:26">
      <c r="A423" s="175" t="s">
        <v>370</v>
      </c>
      <c r="B423" s="175">
        <v>2015</v>
      </c>
      <c r="C423" s="176" t="s">
        <v>33</v>
      </c>
      <c r="D423" s="177">
        <v>460.86135080149</v>
      </c>
      <c r="E423" s="216">
        <v>109.46055319172</v>
      </c>
      <c r="F423" s="216">
        <v>6.4214863408699996</v>
      </c>
      <c r="G423" s="216">
        <v>53.345664745119997</v>
      </c>
      <c r="H423" s="216">
        <v>1.7901427727799999</v>
      </c>
      <c r="I423" s="216">
        <v>2.1924735098900001</v>
      </c>
      <c r="J423" s="216">
        <v>31.780518999800002</v>
      </c>
      <c r="K423" s="217">
        <f t="shared" si="6"/>
        <v>6.8958959011273316E-2</v>
      </c>
      <c r="L423" s="216">
        <v>79.593635483290001</v>
      </c>
      <c r="M423" s="216">
        <v>21.238435975470001</v>
      </c>
      <c r="N423" s="216">
        <v>13.912799772930001</v>
      </c>
      <c r="O423" s="216">
        <v>3.0450404291900002</v>
      </c>
      <c r="P423" s="238">
        <v>2.8918835064200001</v>
      </c>
      <c r="Q423" s="238">
        <v>2.7681774957899998</v>
      </c>
      <c r="R423" s="238">
        <v>9.4665315519799993</v>
      </c>
      <c r="S423" s="238">
        <v>7.8545926481999997</v>
      </c>
      <c r="T423" s="238">
        <v>31.224254651500001</v>
      </c>
      <c r="U423" s="238">
        <v>37.36212774194</v>
      </c>
      <c r="V423" s="238">
        <v>17.253657288300001</v>
      </c>
      <c r="W423" s="238">
        <v>2.14640590594</v>
      </c>
      <c r="X423" s="238">
        <v>9.8516915086200001</v>
      </c>
      <c r="Y423" s="238">
        <v>17.26127728174</v>
      </c>
      <c r="Z423" s="237">
        <v>0</v>
      </c>
    </row>
    <row r="424" spans="1:26">
      <c r="A424" s="175" t="s">
        <v>370</v>
      </c>
      <c r="B424" s="175">
        <v>2016</v>
      </c>
      <c r="C424" s="176" t="s">
        <v>33</v>
      </c>
      <c r="D424" s="177">
        <v>460.64199568936999</v>
      </c>
      <c r="E424" s="216">
        <v>109.47580747537999</v>
      </c>
      <c r="F424" s="216">
        <v>1.52646128324</v>
      </c>
      <c r="G424" s="216">
        <v>49.925485932130002</v>
      </c>
      <c r="H424" s="216">
        <v>3.8417747007099998</v>
      </c>
      <c r="I424" s="216">
        <v>5.6252017439299999</v>
      </c>
      <c r="J424" s="216">
        <v>37.694221913950003</v>
      </c>
      <c r="K424" s="217">
        <f t="shared" si="6"/>
        <v>8.1829755573064988E-2</v>
      </c>
      <c r="L424" s="216">
        <v>79.786029226349996</v>
      </c>
      <c r="M424" s="216">
        <v>23.999738201890001</v>
      </c>
      <c r="N424" s="216">
        <v>15.02324656001</v>
      </c>
      <c r="O424" s="216">
        <v>1.7498935552399999</v>
      </c>
      <c r="P424" s="238">
        <v>2.7205098469100002</v>
      </c>
      <c r="Q424" s="238">
        <v>1.4552189653400001</v>
      </c>
      <c r="R424" s="238">
        <v>8.5391853944499996</v>
      </c>
      <c r="S424" s="238">
        <v>5.3725016529099996</v>
      </c>
      <c r="T424" s="238">
        <v>25.347280574989998</v>
      </c>
      <c r="U424" s="238">
        <v>35.814111150700001</v>
      </c>
      <c r="V424" s="238">
        <v>16.29162604099</v>
      </c>
      <c r="W424" s="238">
        <v>3.4135028354400001</v>
      </c>
      <c r="X424" s="238">
        <v>12.28345171304</v>
      </c>
      <c r="Y424" s="238">
        <v>20.756746921769999</v>
      </c>
      <c r="Z424" s="237">
        <v>0</v>
      </c>
    </row>
    <row r="425" spans="1:26">
      <c r="A425" s="175" t="s">
        <v>371</v>
      </c>
      <c r="B425" s="175">
        <v>2013</v>
      </c>
      <c r="C425" s="176" t="s">
        <v>33</v>
      </c>
      <c r="D425" s="177">
        <v>420.45846923659002</v>
      </c>
      <c r="E425" s="216">
        <v>103.45199180253</v>
      </c>
      <c r="F425" s="216">
        <v>5.2685152301200002</v>
      </c>
      <c r="G425" s="216">
        <v>42.661321117100002</v>
      </c>
      <c r="H425" s="216">
        <v>1.49933628675</v>
      </c>
      <c r="I425" s="216">
        <v>3.71580519776</v>
      </c>
      <c r="J425" s="216">
        <v>37.985298564179999</v>
      </c>
      <c r="K425" s="217">
        <f t="shared" si="6"/>
        <v>9.0342569702896974E-2</v>
      </c>
      <c r="L425" s="216">
        <v>72.516580960859997</v>
      </c>
      <c r="M425" s="216">
        <v>17.280746192100001</v>
      </c>
      <c r="N425" s="216">
        <v>11.55167262342</v>
      </c>
      <c r="O425" s="216">
        <v>2.4576094014700001</v>
      </c>
      <c r="P425" s="238">
        <v>3.4997215327900002</v>
      </c>
      <c r="Q425" s="238">
        <v>0.73432862824</v>
      </c>
      <c r="R425" s="238">
        <v>5.1812394636399999</v>
      </c>
      <c r="S425" s="238">
        <v>4.9460020770100002</v>
      </c>
      <c r="T425" s="238">
        <v>19.149036531170001</v>
      </c>
      <c r="U425" s="238">
        <v>34.852656745289998</v>
      </c>
      <c r="V425" s="238">
        <v>19.339157834160002</v>
      </c>
      <c r="W425" s="238">
        <v>2.44229517645</v>
      </c>
      <c r="X425" s="238">
        <v>8.9258023658999992</v>
      </c>
      <c r="Y425" s="238">
        <v>22.999351505650001</v>
      </c>
      <c r="Z425" s="237">
        <v>0</v>
      </c>
    </row>
    <row r="426" spans="1:26">
      <c r="A426" s="175" t="s">
        <v>371</v>
      </c>
      <c r="B426" s="175">
        <v>2014</v>
      </c>
      <c r="C426" s="176" t="s">
        <v>33</v>
      </c>
      <c r="D426" s="177">
        <v>438.85233426587001</v>
      </c>
      <c r="E426" s="216">
        <v>102.33871395669</v>
      </c>
      <c r="F426" s="216">
        <v>7.5746535328500002</v>
      </c>
      <c r="G426" s="216">
        <v>43.558847731779998</v>
      </c>
      <c r="H426" s="216">
        <v>2.4654747156400001</v>
      </c>
      <c r="I426" s="216">
        <v>2.3168988172799998</v>
      </c>
      <c r="J426" s="216">
        <v>34.830699693070002</v>
      </c>
      <c r="K426" s="217">
        <f t="shared" si="6"/>
        <v>7.9367698365638659E-2</v>
      </c>
      <c r="L426" s="216">
        <v>86.884794674529999</v>
      </c>
      <c r="M426" s="216">
        <v>20.757699710650002</v>
      </c>
      <c r="N426" s="216">
        <v>15.43491466</v>
      </c>
      <c r="O426" s="216">
        <v>2.8161379101400001</v>
      </c>
      <c r="P426" s="238">
        <v>3.3412399859600002</v>
      </c>
      <c r="Q426" s="238">
        <v>0.93845082134000002</v>
      </c>
      <c r="R426" s="238">
        <v>4.5969139620400004</v>
      </c>
      <c r="S426" s="238">
        <v>6.8276908325900001</v>
      </c>
      <c r="T426" s="238">
        <v>22.27377858661</v>
      </c>
      <c r="U426" s="238">
        <v>32.448459683599999</v>
      </c>
      <c r="V426" s="238">
        <v>17.66837546447</v>
      </c>
      <c r="W426" s="238">
        <v>2.6859413910600001</v>
      </c>
      <c r="X426" s="238">
        <v>7.7256443819299996</v>
      </c>
      <c r="Y426" s="238">
        <v>21.367003753639999</v>
      </c>
      <c r="Z426" s="237">
        <v>0</v>
      </c>
    </row>
    <row r="427" spans="1:26">
      <c r="A427" s="178" t="s">
        <v>371</v>
      </c>
      <c r="B427" s="178">
        <v>2015</v>
      </c>
      <c r="C427" s="179" t="s">
        <v>33</v>
      </c>
      <c r="D427" s="180">
        <v>463.62960764938998</v>
      </c>
      <c r="E427" s="235">
        <v>107.16322064815</v>
      </c>
      <c r="F427" s="235">
        <v>6.1736434319400004</v>
      </c>
      <c r="G427" s="235">
        <v>53.509723839389999</v>
      </c>
      <c r="H427" s="235">
        <v>2.6116591769899999</v>
      </c>
      <c r="I427" s="235">
        <v>2.0505736351700001</v>
      </c>
      <c r="J427" s="235">
        <v>30.658187685640002</v>
      </c>
      <c r="K427" s="236">
        <f t="shared" si="6"/>
        <v>6.6126466428832131E-2</v>
      </c>
      <c r="L427" s="235">
        <v>86.176349224589998</v>
      </c>
      <c r="M427" s="235">
        <v>18.966587548140001</v>
      </c>
      <c r="N427" s="235">
        <v>13.82171783249</v>
      </c>
      <c r="O427" s="235">
        <v>3.2025830162400002</v>
      </c>
      <c r="P427" s="234">
        <v>3.17815316038</v>
      </c>
      <c r="Q427" s="234">
        <v>2.6582326461200001</v>
      </c>
      <c r="R427" s="234">
        <v>9.2880087009299999</v>
      </c>
      <c r="S427" s="234">
        <v>8.0910860515900005</v>
      </c>
      <c r="T427" s="234">
        <v>29.506596942230001</v>
      </c>
      <c r="U427" s="234">
        <v>38.006454154239997</v>
      </c>
      <c r="V427" s="234">
        <v>18.396033376270001</v>
      </c>
      <c r="W427" s="234">
        <v>3.2459656623000002</v>
      </c>
      <c r="X427" s="234">
        <v>10.32885123214</v>
      </c>
      <c r="Y427" s="234">
        <v>16.59597968445</v>
      </c>
      <c r="Z427" s="233">
        <v>0</v>
      </c>
    </row>
    <row r="428" spans="1:26">
      <c r="A428" s="172" t="s">
        <v>371</v>
      </c>
      <c r="B428" s="172">
        <v>2016</v>
      </c>
      <c r="C428" s="243" t="s">
        <v>33</v>
      </c>
      <c r="D428" s="174">
        <v>466.31789396695001</v>
      </c>
      <c r="E428" s="241">
        <v>115.06799295565</v>
      </c>
      <c r="F428" s="241">
        <v>2.1107059670299999</v>
      </c>
      <c r="G428" s="241">
        <v>49.81760644493</v>
      </c>
      <c r="H428" s="241">
        <v>3.2039134924299999</v>
      </c>
      <c r="I428" s="241">
        <v>5.2495893798799997</v>
      </c>
      <c r="J428" s="241">
        <v>36.936074737029998</v>
      </c>
      <c r="K428" s="242">
        <f t="shared" si="6"/>
        <v>7.9207929215017042E-2</v>
      </c>
      <c r="L428" s="241">
        <v>79.934950779969995</v>
      </c>
      <c r="M428" s="241">
        <v>23.794808806399999</v>
      </c>
      <c r="N428" s="241">
        <v>13.404458848759999</v>
      </c>
      <c r="O428" s="241">
        <v>2.22657335254</v>
      </c>
      <c r="P428" s="240">
        <v>3.6303900418400001</v>
      </c>
      <c r="Q428" s="240">
        <v>1.27759072161</v>
      </c>
      <c r="R428" s="240">
        <v>8.6475805039000004</v>
      </c>
      <c r="S428" s="240">
        <v>6.3032792345799997</v>
      </c>
      <c r="T428" s="240">
        <v>27.38571552666</v>
      </c>
      <c r="U428" s="240">
        <v>35.797926562310003</v>
      </c>
      <c r="V428" s="240">
        <v>16.925790832579999</v>
      </c>
      <c r="W428" s="240">
        <v>2.6845754418099999</v>
      </c>
      <c r="X428" s="240">
        <v>12.12808908379</v>
      </c>
      <c r="Y428" s="240">
        <v>19.790281253250001</v>
      </c>
      <c r="Z428" s="239">
        <v>0</v>
      </c>
    </row>
    <row r="429" spans="1:26">
      <c r="A429" s="175" t="s">
        <v>372</v>
      </c>
      <c r="B429" s="175">
        <v>2013</v>
      </c>
      <c r="C429" s="176" t="s">
        <v>33</v>
      </c>
      <c r="D429" s="177">
        <v>442.28850261412998</v>
      </c>
      <c r="E429" s="216">
        <v>125.24992226779</v>
      </c>
      <c r="F429" s="216">
        <v>5.3886652293299999</v>
      </c>
      <c r="G429" s="216">
        <v>45.643535875780003</v>
      </c>
      <c r="H429" s="216">
        <v>2.0326108039799999</v>
      </c>
      <c r="I429" s="216">
        <v>3.45620370997</v>
      </c>
      <c r="J429" s="216">
        <v>38.547780503650003</v>
      </c>
      <c r="K429" s="217">
        <f t="shared" si="6"/>
        <v>8.7155285013774397E-2</v>
      </c>
      <c r="L429" s="216">
        <v>74.405428965530007</v>
      </c>
      <c r="M429" s="216">
        <v>18.445780786370001</v>
      </c>
      <c r="N429" s="216">
        <v>10.466131546930001</v>
      </c>
      <c r="O429" s="216">
        <v>3.6519990944199998</v>
      </c>
      <c r="P429" s="238">
        <v>2.86825060377</v>
      </c>
      <c r="Q429" s="238">
        <v>0.25241259585999998</v>
      </c>
      <c r="R429" s="238">
        <v>6.2417718790299999</v>
      </c>
      <c r="S429" s="238">
        <v>9.1654115122699995</v>
      </c>
      <c r="T429" s="238">
        <v>19.355181805840001</v>
      </c>
      <c r="U429" s="238">
        <v>29.310146334060001</v>
      </c>
      <c r="V429" s="238">
        <v>13.661487125980001</v>
      </c>
      <c r="W429" s="238">
        <v>2.2216792698700001</v>
      </c>
      <c r="X429" s="238">
        <v>9.6999604475400005</v>
      </c>
      <c r="Y429" s="238">
        <v>22.22414225616</v>
      </c>
      <c r="Z429" s="237">
        <v>0</v>
      </c>
    </row>
    <row r="430" spans="1:26">
      <c r="A430" s="175" t="s">
        <v>372</v>
      </c>
      <c r="B430" s="175">
        <v>2014</v>
      </c>
      <c r="C430" s="176" t="s">
        <v>33</v>
      </c>
      <c r="D430" s="177">
        <v>452.84193867138998</v>
      </c>
      <c r="E430" s="216">
        <v>122.2337301893</v>
      </c>
      <c r="F430" s="216">
        <v>6.4215757144600003</v>
      </c>
      <c r="G430" s="216">
        <v>45.135843319579998</v>
      </c>
      <c r="H430" s="216">
        <v>2.88048951183</v>
      </c>
      <c r="I430" s="216">
        <v>3.3272185380299999</v>
      </c>
      <c r="J430" s="216">
        <v>34.061389208149997</v>
      </c>
      <c r="K430" s="217">
        <f t="shared" si="6"/>
        <v>7.5216949446166553E-2</v>
      </c>
      <c r="L430" s="216">
        <v>79.740038541030003</v>
      </c>
      <c r="M430" s="216">
        <v>24.240167844199998</v>
      </c>
      <c r="N430" s="216">
        <v>12.91638692902</v>
      </c>
      <c r="O430" s="216">
        <v>2.2066253759999999</v>
      </c>
      <c r="P430" s="238">
        <v>3.7759510432400001</v>
      </c>
      <c r="Q430" s="238">
        <v>0.43305795095999999</v>
      </c>
      <c r="R430" s="238">
        <v>5.7134894419500002</v>
      </c>
      <c r="S430" s="238">
        <v>6.6620020139399996</v>
      </c>
      <c r="T430" s="238">
        <v>21.419255118030001</v>
      </c>
      <c r="U430" s="238">
        <v>33.794721414640001</v>
      </c>
      <c r="V430" s="238">
        <v>16.71708039824</v>
      </c>
      <c r="W430" s="238">
        <v>2.8811244116800001</v>
      </c>
      <c r="X430" s="238">
        <v>7.8492321391799997</v>
      </c>
      <c r="Y430" s="238">
        <v>20.432559567929999</v>
      </c>
      <c r="Z430" s="237">
        <v>0</v>
      </c>
    </row>
    <row r="431" spans="1:26">
      <c r="A431" s="175" t="s">
        <v>372</v>
      </c>
      <c r="B431" s="175">
        <v>2015</v>
      </c>
      <c r="C431" s="176" t="s">
        <v>33</v>
      </c>
      <c r="D431" s="177">
        <v>477.03118531206002</v>
      </c>
      <c r="E431" s="216">
        <v>122.88800161551001</v>
      </c>
      <c r="F431" s="216">
        <v>7.4304534646500002</v>
      </c>
      <c r="G431" s="216">
        <v>49.693606875290001</v>
      </c>
      <c r="H431" s="216">
        <v>1.38114465064</v>
      </c>
      <c r="I431" s="216">
        <v>4.13990423055</v>
      </c>
      <c r="J431" s="216">
        <v>37.325459396379998</v>
      </c>
      <c r="K431" s="217">
        <f t="shared" si="6"/>
        <v>7.8245323462370203E-2</v>
      </c>
      <c r="L431" s="216">
        <v>78.528687381739999</v>
      </c>
      <c r="M431" s="216">
        <v>23.755302580350001</v>
      </c>
      <c r="N431" s="216">
        <v>15.594606093419999</v>
      </c>
      <c r="O431" s="216">
        <v>3.0525067799999999</v>
      </c>
      <c r="P431" s="238">
        <v>2.8959279600899999</v>
      </c>
      <c r="Q431" s="238">
        <v>2.35346243009</v>
      </c>
      <c r="R431" s="238">
        <v>6.8690576245799999</v>
      </c>
      <c r="S431" s="238">
        <v>6.2587285756400002</v>
      </c>
      <c r="T431" s="238">
        <v>26.115334450559999</v>
      </c>
      <c r="U431" s="238">
        <v>38.82429850506</v>
      </c>
      <c r="V431" s="238">
        <v>18.481855123919999</v>
      </c>
      <c r="W431" s="238">
        <v>2.7193447639000001</v>
      </c>
      <c r="X431" s="238">
        <v>10.357845107519999</v>
      </c>
      <c r="Y431" s="238">
        <v>18.365657702170001</v>
      </c>
      <c r="Z431" s="237">
        <v>0</v>
      </c>
    </row>
    <row r="432" spans="1:26">
      <c r="A432" s="175" t="s">
        <v>372</v>
      </c>
      <c r="B432" s="175">
        <v>2016</v>
      </c>
      <c r="C432" s="176" t="s">
        <v>33</v>
      </c>
      <c r="D432" s="177">
        <v>477.22731270754002</v>
      </c>
      <c r="E432" s="216">
        <v>124.33038366443</v>
      </c>
      <c r="F432" s="216">
        <v>3.5264259043899999</v>
      </c>
      <c r="G432" s="216">
        <v>49.545759658980003</v>
      </c>
      <c r="H432" s="216">
        <v>1.3880580008400001</v>
      </c>
      <c r="I432" s="216">
        <v>4.83751736358</v>
      </c>
      <c r="J432" s="216">
        <v>42.435213228110001</v>
      </c>
      <c r="K432" s="217">
        <f t="shared" si="6"/>
        <v>8.8920336489868176E-2</v>
      </c>
      <c r="L432" s="216">
        <v>81.417300473929998</v>
      </c>
      <c r="M432" s="216">
        <v>21.697845397470001</v>
      </c>
      <c r="N432" s="216">
        <v>13.54725757327</v>
      </c>
      <c r="O432" s="216">
        <v>3.2076257674500002</v>
      </c>
      <c r="P432" s="238">
        <v>3.7024287787399999</v>
      </c>
      <c r="Q432" s="238">
        <v>2.03993266697</v>
      </c>
      <c r="R432" s="238">
        <v>8.1579053283699992</v>
      </c>
      <c r="S432" s="238">
        <v>5.9884459158099999</v>
      </c>
      <c r="T432" s="238">
        <v>26.770012663599999</v>
      </c>
      <c r="U432" s="238">
        <v>35.490600274839998</v>
      </c>
      <c r="V432" s="238">
        <v>17.729209132520001</v>
      </c>
      <c r="W432" s="238">
        <v>2.98057600394</v>
      </c>
      <c r="X432" s="238">
        <v>11.193920028939999</v>
      </c>
      <c r="Y432" s="238">
        <v>17.240894881359999</v>
      </c>
      <c r="Z432" s="237">
        <v>0</v>
      </c>
    </row>
    <row r="433" spans="1:26">
      <c r="A433" s="175" t="s">
        <v>373</v>
      </c>
      <c r="B433" s="175">
        <v>2013</v>
      </c>
      <c r="C433" s="176" t="s">
        <v>33</v>
      </c>
      <c r="D433" s="177">
        <v>419.46852541560003</v>
      </c>
      <c r="E433" s="216">
        <v>103.6050846398</v>
      </c>
      <c r="F433" s="216">
        <v>4.9547581545000003</v>
      </c>
      <c r="G433" s="216">
        <v>45.484445867509997</v>
      </c>
      <c r="H433" s="216">
        <v>1.7953155107000001</v>
      </c>
      <c r="I433" s="216">
        <v>4.3166713201500002</v>
      </c>
      <c r="J433" s="216">
        <v>39.775737448240001</v>
      </c>
      <c r="K433" s="217">
        <f t="shared" si="6"/>
        <v>9.4824128720578243E-2</v>
      </c>
      <c r="L433" s="216">
        <v>69.691028448609998</v>
      </c>
      <c r="M433" s="216">
        <v>17.384992324919999</v>
      </c>
      <c r="N433" s="216">
        <v>10.798446559889999</v>
      </c>
      <c r="O433" s="216">
        <v>3.6090012590099998</v>
      </c>
      <c r="P433" s="238">
        <v>3.2860310485199999</v>
      </c>
      <c r="Q433" s="238">
        <v>0.64782879785000003</v>
      </c>
      <c r="R433" s="238">
        <v>5.4997535475400001</v>
      </c>
      <c r="S433" s="238">
        <v>6.0188251537699999</v>
      </c>
      <c r="T433" s="238">
        <v>18.71434737521</v>
      </c>
      <c r="U433" s="238">
        <v>33.528880207310003</v>
      </c>
      <c r="V433" s="238">
        <v>17.664372759550002</v>
      </c>
      <c r="W433" s="238">
        <v>1.72839634566</v>
      </c>
      <c r="X433" s="238">
        <v>9.1207279268400008</v>
      </c>
      <c r="Y433" s="238">
        <v>21.84388072002</v>
      </c>
      <c r="Z433" s="237">
        <v>0</v>
      </c>
    </row>
    <row r="434" spans="1:26">
      <c r="A434" s="175" t="s">
        <v>373</v>
      </c>
      <c r="B434" s="175">
        <v>2014</v>
      </c>
      <c r="C434" s="176" t="s">
        <v>33</v>
      </c>
      <c r="D434" s="177">
        <v>439.91414048282002</v>
      </c>
      <c r="E434" s="216">
        <v>101.96682065404001</v>
      </c>
      <c r="F434" s="216">
        <v>8.1356254503900001</v>
      </c>
      <c r="G434" s="216">
        <v>41.924862182470001</v>
      </c>
      <c r="H434" s="216">
        <v>2.8654127577300001</v>
      </c>
      <c r="I434" s="216">
        <v>2.6016140517699999</v>
      </c>
      <c r="J434" s="216">
        <v>34.305223334380003</v>
      </c>
      <c r="K434" s="217">
        <f t="shared" si="6"/>
        <v>7.798163363589293E-2</v>
      </c>
      <c r="L434" s="216">
        <v>86.627301210940004</v>
      </c>
      <c r="M434" s="216">
        <v>21.591232400589998</v>
      </c>
      <c r="N434" s="216">
        <v>15.95139287238</v>
      </c>
      <c r="O434" s="216">
        <v>1.9976628384899999</v>
      </c>
      <c r="P434" s="238">
        <v>3.537091787</v>
      </c>
      <c r="Q434" s="238">
        <v>0.82156397305999995</v>
      </c>
      <c r="R434" s="238">
        <v>4.9226799422200003</v>
      </c>
      <c r="S434" s="238">
        <v>7.2514395936999998</v>
      </c>
      <c r="T434" s="238">
        <v>22.389635934520001</v>
      </c>
      <c r="U434" s="238">
        <v>33.211009673829999</v>
      </c>
      <c r="V434" s="238">
        <v>17.063501013380002</v>
      </c>
      <c r="W434" s="238">
        <v>3.00658432075</v>
      </c>
      <c r="X434" s="238">
        <v>8.8441895397800003</v>
      </c>
      <c r="Y434" s="238">
        <v>20.8992969514</v>
      </c>
      <c r="Z434" s="237">
        <v>0</v>
      </c>
    </row>
    <row r="435" spans="1:26">
      <c r="A435" s="175" t="s">
        <v>373</v>
      </c>
      <c r="B435" s="175">
        <v>2015</v>
      </c>
      <c r="C435" s="176" t="s">
        <v>33</v>
      </c>
      <c r="D435" s="177">
        <v>466.61453813546001</v>
      </c>
      <c r="E435" s="216">
        <v>105.61436389041</v>
      </c>
      <c r="F435" s="216">
        <v>5.7114068625399996</v>
      </c>
      <c r="G435" s="216">
        <v>52.848360048220002</v>
      </c>
      <c r="H435" s="216">
        <v>3.3250818660500001</v>
      </c>
      <c r="I435" s="216">
        <v>3.46874339828</v>
      </c>
      <c r="J435" s="216">
        <v>36.051549270839999</v>
      </c>
      <c r="K435" s="217">
        <f t="shared" si="6"/>
        <v>7.7261950334633803E-2</v>
      </c>
      <c r="L435" s="216">
        <v>86.309455734509996</v>
      </c>
      <c r="M435" s="216">
        <v>19.695540392670001</v>
      </c>
      <c r="N435" s="216">
        <v>15.40008278144</v>
      </c>
      <c r="O435" s="216">
        <v>3.1925392584900001</v>
      </c>
      <c r="P435" s="238">
        <v>2.8709286604200002</v>
      </c>
      <c r="Q435" s="238">
        <v>1.77265790484</v>
      </c>
      <c r="R435" s="238">
        <v>7.7821342364000001</v>
      </c>
      <c r="S435" s="238">
        <v>6.5371075309800002</v>
      </c>
      <c r="T435" s="238">
        <v>27.234117966319999</v>
      </c>
      <c r="U435" s="238">
        <v>39.635803464319999</v>
      </c>
      <c r="V435" s="238">
        <v>19.1722815135</v>
      </c>
      <c r="W435" s="238">
        <v>2.80374699446</v>
      </c>
      <c r="X435" s="238">
        <v>9.4725742888099997</v>
      </c>
      <c r="Y435" s="238">
        <v>17.71606207196</v>
      </c>
      <c r="Z435" s="237">
        <v>0</v>
      </c>
    </row>
    <row r="436" spans="1:26">
      <c r="A436" s="175" t="s">
        <v>373</v>
      </c>
      <c r="B436" s="175">
        <v>2016</v>
      </c>
      <c r="C436" s="176" t="s">
        <v>33</v>
      </c>
      <c r="D436" s="177">
        <v>463.40126787894002</v>
      </c>
      <c r="E436" s="216">
        <v>115.99246835680999</v>
      </c>
      <c r="F436" s="216">
        <v>2.7323180253100001</v>
      </c>
      <c r="G436" s="216">
        <v>46.69123693561</v>
      </c>
      <c r="H436" s="216">
        <v>2.3460913743199998</v>
      </c>
      <c r="I436" s="216">
        <v>5.5339889626799996</v>
      </c>
      <c r="J436" s="216">
        <v>37.843424905829998</v>
      </c>
      <c r="K436" s="217">
        <f t="shared" si="6"/>
        <v>8.1664482876892555E-2</v>
      </c>
      <c r="L436" s="216">
        <v>78.216281297410006</v>
      </c>
      <c r="M436" s="216">
        <v>22.265418469659998</v>
      </c>
      <c r="N436" s="216">
        <v>13.65201125211</v>
      </c>
      <c r="O436" s="216">
        <v>3.2120006219200001</v>
      </c>
      <c r="P436" s="238">
        <v>3.47508409356</v>
      </c>
      <c r="Q436" s="238">
        <v>1.61529466559</v>
      </c>
      <c r="R436" s="238">
        <v>10.10237986201</v>
      </c>
      <c r="S436" s="238">
        <v>6.9236314698500001</v>
      </c>
      <c r="T436" s="238">
        <v>26.751455405880002</v>
      </c>
      <c r="U436" s="238">
        <v>35.267485849380002</v>
      </c>
      <c r="V436" s="238">
        <v>16.209028722829999</v>
      </c>
      <c r="W436" s="238">
        <v>2.7805520395399999</v>
      </c>
      <c r="X436" s="238">
        <v>12.80600310748</v>
      </c>
      <c r="Y436" s="238">
        <v>18.98511246116</v>
      </c>
      <c r="Z436" s="237">
        <v>0</v>
      </c>
    </row>
    <row r="437" spans="1:26">
      <c r="A437" s="175" t="s">
        <v>374</v>
      </c>
      <c r="B437" s="175">
        <v>2013</v>
      </c>
      <c r="C437" s="176" t="s">
        <v>33</v>
      </c>
      <c r="D437" s="177">
        <v>465.11370151314998</v>
      </c>
      <c r="E437" s="216">
        <v>138.08048051169001</v>
      </c>
      <c r="F437" s="216">
        <v>6.8233470857</v>
      </c>
      <c r="G437" s="216">
        <v>42.41802528441</v>
      </c>
      <c r="H437" s="216">
        <v>2.4954673497400002</v>
      </c>
      <c r="I437" s="216">
        <v>3.5700680512299998</v>
      </c>
      <c r="J437" s="216">
        <v>37.671807072699998</v>
      </c>
      <c r="K437" s="217">
        <f t="shared" si="6"/>
        <v>8.0994834059161594E-2</v>
      </c>
      <c r="L437" s="216">
        <v>77.044927776590001</v>
      </c>
      <c r="M437" s="216">
        <v>22.389963946910001</v>
      </c>
      <c r="N437" s="216">
        <v>13.632133634880001</v>
      </c>
      <c r="O437" s="216">
        <v>2.49159687077</v>
      </c>
      <c r="P437" s="238">
        <v>3.1379990380599998</v>
      </c>
      <c r="Q437" s="238">
        <v>0.66622595849999999</v>
      </c>
      <c r="R437" s="238">
        <v>4.8829913402700003</v>
      </c>
      <c r="S437" s="238">
        <v>7.42126063081</v>
      </c>
      <c r="T437" s="238">
        <v>20.951192371369999</v>
      </c>
      <c r="U437" s="238">
        <v>33.981136023239998</v>
      </c>
      <c r="V437" s="238">
        <v>17.785750572400001</v>
      </c>
      <c r="W437" s="238">
        <v>2.8043624627799999</v>
      </c>
      <c r="X437" s="238">
        <v>7.2648874222600002</v>
      </c>
      <c r="Y437" s="238">
        <v>19.600078108839998</v>
      </c>
      <c r="Z437" s="237">
        <v>0</v>
      </c>
    </row>
    <row r="438" spans="1:26">
      <c r="A438" s="175" t="s">
        <v>374</v>
      </c>
      <c r="B438" s="175">
        <v>2014</v>
      </c>
      <c r="C438" s="176" t="s">
        <v>33</v>
      </c>
      <c r="D438" s="177">
        <v>484.99774685281</v>
      </c>
      <c r="E438" s="216">
        <v>143.73217470856</v>
      </c>
      <c r="F438" s="216">
        <v>7.5576169173399999</v>
      </c>
      <c r="G438" s="216">
        <v>45.596378122799997</v>
      </c>
      <c r="H438" s="216">
        <v>1.44154424018</v>
      </c>
      <c r="I438" s="216">
        <v>2.6779315756300002</v>
      </c>
      <c r="J438" s="216">
        <v>34.94570649469</v>
      </c>
      <c r="K438" s="217">
        <f t="shared" si="6"/>
        <v>7.2053337817454918E-2</v>
      </c>
      <c r="L438" s="216">
        <v>88.313620593300001</v>
      </c>
      <c r="M438" s="216">
        <v>19.364942561909999</v>
      </c>
      <c r="N438" s="216">
        <v>12.217229842369999</v>
      </c>
      <c r="O438" s="216">
        <v>2.9601051725500001</v>
      </c>
      <c r="P438" s="238">
        <v>3.1711339408899999</v>
      </c>
      <c r="Q438" s="238">
        <v>1.8591119003000001</v>
      </c>
      <c r="R438" s="238">
        <v>8.7094633677700006</v>
      </c>
      <c r="S438" s="238">
        <v>4.6600799409700002</v>
      </c>
      <c r="T438" s="238">
        <v>24.127108668470001</v>
      </c>
      <c r="U438" s="238">
        <v>32.7163824573</v>
      </c>
      <c r="V438" s="238">
        <v>18.937424923519998</v>
      </c>
      <c r="W438" s="238">
        <v>4.7451113880899998</v>
      </c>
      <c r="X438" s="238">
        <v>8.3286290678399997</v>
      </c>
      <c r="Y438" s="238">
        <v>18.936050968330001</v>
      </c>
      <c r="Z438" s="237">
        <v>0</v>
      </c>
    </row>
    <row r="439" spans="1:26">
      <c r="A439" s="175" t="s">
        <v>374</v>
      </c>
      <c r="B439" s="175">
        <v>2015</v>
      </c>
      <c r="C439" s="176" t="s">
        <v>33</v>
      </c>
      <c r="D439" s="177">
        <v>488.59282624848998</v>
      </c>
      <c r="E439" s="216">
        <v>142.82695933625999</v>
      </c>
      <c r="F439" s="216">
        <v>4.4627235107900001</v>
      </c>
      <c r="G439" s="216">
        <v>55.438589393260003</v>
      </c>
      <c r="H439" s="216">
        <v>3.8938832963499999</v>
      </c>
      <c r="I439" s="216">
        <v>3.9522491291900002</v>
      </c>
      <c r="J439" s="216">
        <v>35.691026356229997</v>
      </c>
      <c r="K439" s="217">
        <f t="shared" si="6"/>
        <v>7.3048609064264386E-2</v>
      </c>
      <c r="L439" s="216">
        <v>77.291671395410006</v>
      </c>
      <c r="M439" s="216">
        <v>20.115818496279999</v>
      </c>
      <c r="N439" s="216">
        <v>14.219037104690001</v>
      </c>
      <c r="O439" s="216">
        <v>2.8245725887000002</v>
      </c>
      <c r="P439" s="238">
        <v>3.2878405817899998</v>
      </c>
      <c r="Q439" s="238">
        <v>2.0192459220800001</v>
      </c>
      <c r="R439" s="238">
        <v>7.5428002947000001</v>
      </c>
      <c r="S439" s="238">
        <v>6.7838147374400002</v>
      </c>
      <c r="T439" s="238">
        <v>26.859083903630001</v>
      </c>
      <c r="U439" s="238">
        <v>32.56440828801</v>
      </c>
      <c r="V439" s="238">
        <v>19.402549742910001</v>
      </c>
      <c r="W439" s="238">
        <v>3.2210346811699999</v>
      </c>
      <c r="X439" s="238">
        <v>8.7734735700400002</v>
      </c>
      <c r="Y439" s="238">
        <v>17.371571352459998</v>
      </c>
      <c r="Z439" s="237">
        <v>5.0472567099999997E-2</v>
      </c>
    </row>
    <row r="440" spans="1:26">
      <c r="A440" s="175" t="s">
        <v>374</v>
      </c>
      <c r="B440" s="175">
        <v>2016</v>
      </c>
      <c r="C440" s="176" t="s">
        <v>33</v>
      </c>
      <c r="D440" s="177">
        <v>489.18298546827998</v>
      </c>
      <c r="E440" s="216">
        <v>145.56354731293001</v>
      </c>
      <c r="F440" s="216">
        <v>1.7635180353</v>
      </c>
      <c r="G440" s="216">
        <v>49.046185215290002</v>
      </c>
      <c r="H440" s="216">
        <v>2.3764506822399998</v>
      </c>
      <c r="I440" s="216">
        <v>5.0658753256400004</v>
      </c>
      <c r="J440" s="216">
        <v>40.689346437079998</v>
      </c>
      <c r="K440" s="217">
        <f t="shared" si="6"/>
        <v>8.3178171861658934E-2</v>
      </c>
      <c r="L440" s="216">
        <v>83.030253057500005</v>
      </c>
      <c r="M440" s="216">
        <v>22.06673719514</v>
      </c>
      <c r="N440" s="216">
        <v>13.86223953286</v>
      </c>
      <c r="O440" s="216">
        <v>2.0087256034999998</v>
      </c>
      <c r="P440" s="238">
        <v>2.4743526780199998</v>
      </c>
      <c r="Q440" s="238">
        <v>1.2618278404800001</v>
      </c>
      <c r="R440" s="238">
        <v>7.9605412372500002</v>
      </c>
      <c r="S440" s="238">
        <v>6.4921952800599998</v>
      </c>
      <c r="T440" s="238">
        <v>23.94546884631</v>
      </c>
      <c r="U440" s="238">
        <v>31.32646273065</v>
      </c>
      <c r="V440" s="238">
        <v>15.67840795187</v>
      </c>
      <c r="W440" s="238">
        <v>4.6946141453400001</v>
      </c>
      <c r="X440" s="238">
        <v>12.50488102684</v>
      </c>
      <c r="Y440" s="238">
        <v>17.371355333979999</v>
      </c>
      <c r="Z440" s="237">
        <v>0</v>
      </c>
    </row>
    <row r="441" spans="1:26">
      <c r="A441" s="175" t="s">
        <v>375</v>
      </c>
      <c r="B441" s="175">
        <v>2013</v>
      </c>
      <c r="C441" s="176" t="s">
        <v>33</v>
      </c>
      <c r="D441" s="177">
        <v>446.05038190854998</v>
      </c>
      <c r="E441" s="216">
        <v>119.77991608883001</v>
      </c>
      <c r="F441" s="216">
        <v>7.2836605786100002</v>
      </c>
      <c r="G441" s="216">
        <v>42.965139992780003</v>
      </c>
      <c r="H441" s="216">
        <v>2.71328378268</v>
      </c>
      <c r="I441" s="216">
        <v>3.4451214435600002</v>
      </c>
      <c r="J441" s="216">
        <v>36.964510195439999</v>
      </c>
      <c r="K441" s="217">
        <f t="shared" si="6"/>
        <v>8.2870706302900388E-2</v>
      </c>
      <c r="L441" s="216">
        <v>76.969544246989997</v>
      </c>
      <c r="M441" s="216">
        <v>22.79863779642</v>
      </c>
      <c r="N441" s="216">
        <v>13.121830065079999</v>
      </c>
      <c r="O441" s="216">
        <v>2.18064746161</v>
      </c>
      <c r="P441" s="238">
        <v>3.2746579907100002</v>
      </c>
      <c r="Q441" s="238">
        <v>0.81094376763999998</v>
      </c>
      <c r="R441" s="238">
        <v>4.9999488419400002</v>
      </c>
      <c r="S441" s="238">
        <v>7.15929002796</v>
      </c>
      <c r="T441" s="238">
        <v>19.952776971319999</v>
      </c>
      <c r="U441" s="238">
        <v>34.415435895750001</v>
      </c>
      <c r="V441" s="238">
        <v>17.358769863949998</v>
      </c>
      <c r="W441" s="238">
        <v>2.50792623759</v>
      </c>
      <c r="X441" s="238">
        <v>8.0146170050100007</v>
      </c>
      <c r="Y441" s="238">
        <v>19.33372365468</v>
      </c>
      <c r="Z441" s="237">
        <v>0</v>
      </c>
    </row>
    <row r="442" spans="1:26">
      <c r="A442" s="178" t="s">
        <v>375</v>
      </c>
      <c r="B442" s="178">
        <v>2014</v>
      </c>
      <c r="C442" s="179" t="s">
        <v>33</v>
      </c>
      <c r="D442" s="180">
        <v>473.33972660913003</v>
      </c>
      <c r="E442" s="235">
        <v>132.86552429125999</v>
      </c>
      <c r="F442" s="235">
        <v>6.7586053141200004</v>
      </c>
      <c r="G442" s="235">
        <v>42.724990759160001</v>
      </c>
      <c r="H442" s="235">
        <v>2.3184372494200001</v>
      </c>
      <c r="I442" s="235">
        <v>2.1736304344100001</v>
      </c>
      <c r="J442" s="235">
        <v>35.731762092369998</v>
      </c>
      <c r="K442" s="236">
        <f t="shared" si="6"/>
        <v>7.5488618604531862E-2</v>
      </c>
      <c r="L442" s="235">
        <v>84.825694407119997</v>
      </c>
      <c r="M442" s="235">
        <v>21.14652791556</v>
      </c>
      <c r="N442" s="235">
        <v>13.33314127215</v>
      </c>
      <c r="O442" s="235">
        <v>2.7783982638800002</v>
      </c>
      <c r="P442" s="234">
        <v>3.2636598372900001</v>
      </c>
      <c r="Q442" s="234">
        <v>1.5748483130699999</v>
      </c>
      <c r="R442" s="234">
        <v>8.33827012317</v>
      </c>
      <c r="S442" s="234">
        <v>4.3432115485600002</v>
      </c>
      <c r="T442" s="234">
        <v>25.574115755459999</v>
      </c>
      <c r="U442" s="234">
        <v>35.250362673680002</v>
      </c>
      <c r="V442" s="234">
        <v>16.51572240646</v>
      </c>
      <c r="W442" s="234">
        <v>3.6413946858199999</v>
      </c>
      <c r="X442" s="234">
        <v>9.1058866267499994</v>
      </c>
      <c r="Y442" s="234">
        <v>21.07554263942</v>
      </c>
      <c r="Z442" s="233">
        <v>0</v>
      </c>
    </row>
    <row r="443" spans="1:26">
      <c r="A443" s="172" t="s">
        <v>375</v>
      </c>
      <c r="B443" s="172">
        <v>2015</v>
      </c>
      <c r="C443" s="243" t="s">
        <v>33</v>
      </c>
      <c r="D443" s="174">
        <v>480.33063878696998</v>
      </c>
      <c r="E443" s="241">
        <v>128.88269614517</v>
      </c>
      <c r="F443" s="241">
        <v>5.0193535804899998</v>
      </c>
      <c r="G443" s="241">
        <v>51.688493666980001</v>
      </c>
      <c r="H443" s="241">
        <v>4.7657906411299997</v>
      </c>
      <c r="I443" s="241">
        <v>3.31834350926</v>
      </c>
      <c r="J443" s="241">
        <v>36.969121846919997</v>
      </c>
      <c r="K443" s="242">
        <f t="shared" si="6"/>
        <v>7.6965987304665903E-2</v>
      </c>
      <c r="L443" s="241">
        <v>78.511713874380007</v>
      </c>
      <c r="M443" s="241">
        <v>20.57748995104</v>
      </c>
      <c r="N443" s="241">
        <v>15.747507919109999</v>
      </c>
      <c r="O443" s="241">
        <v>2.7082870626800002</v>
      </c>
      <c r="P443" s="240">
        <v>2.9154172680900001</v>
      </c>
      <c r="Q443" s="240">
        <v>2.06256077878</v>
      </c>
      <c r="R443" s="240">
        <v>8.2459476334099993</v>
      </c>
      <c r="S443" s="240">
        <v>7.6849779962299998</v>
      </c>
      <c r="T443" s="240">
        <v>27.050717945100001</v>
      </c>
      <c r="U443" s="240">
        <v>34.95060487304</v>
      </c>
      <c r="V443" s="240">
        <v>19.47921420822</v>
      </c>
      <c r="W443" s="240">
        <v>2.3847674375899999</v>
      </c>
      <c r="X443" s="240">
        <v>8.7035396418000008</v>
      </c>
      <c r="Y443" s="240">
        <v>18.664092807549999</v>
      </c>
      <c r="Z443" s="239">
        <v>0</v>
      </c>
    </row>
    <row r="444" spans="1:26">
      <c r="A444" s="175" t="s">
        <v>375</v>
      </c>
      <c r="B444" s="175">
        <v>2016</v>
      </c>
      <c r="C444" s="176" t="s">
        <v>33</v>
      </c>
      <c r="D444" s="177">
        <v>486.12163238586999</v>
      </c>
      <c r="E444" s="216">
        <v>137.34654510676</v>
      </c>
      <c r="F444" s="216">
        <v>2.7875711271700001</v>
      </c>
      <c r="G444" s="216">
        <v>48.044357832240003</v>
      </c>
      <c r="H444" s="216">
        <v>2.2201576152100002</v>
      </c>
      <c r="I444" s="216">
        <v>5.5722821651699999</v>
      </c>
      <c r="J444" s="216">
        <v>40.181919756360003</v>
      </c>
      <c r="K444" s="217">
        <f t="shared" si="6"/>
        <v>8.2658160179271148E-2</v>
      </c>
      <c r="L444" s="216">
        <v>85.489045299059995</v>
      </c>
      <c r="M444" s="216">
        <v>24.009093965480002</v>
      </c>
      <c r="N444" s="216">
        <v>14.50427455857</v>
      </c>
      <c r="O444" s="216">
        <v>1.7761215690000001</v>
      </c>
      <c r="P444" s="238">
        <v>2.8903684911999998</v>
      </c>
      <c r="Q444" s="238">
        <v>0.92528353544999997</v>
      </c>
      <c r="R444" s="238">
        <v>8.0211987148899997</v>
      </c>
      <c r="S444" s="238">
        <v>5.9986342517800004</v>
      </c>
      <c r="T444" s="238">
        <v>22.79188677386</v>
      </c>
      <c r="U444" s="238">
        <v>32.433069050530001</v>
      </c>
      <c r="V444" s="238">
        <v>14.800052784129999</v>
      </c>
      <c r="W444" s="238">
        <v>4.3528049594800002</v>
      </c>
      <c r="X444" s="238">
        <v>12.20744211939</v>
      </c>
      <c r="Y444" s="238">
        <v>19.769522710139999</v>
      </c>
      <c r="Z444" s="237">
        <v>0</v>
      </c>
    </row>
    <row r="445" spans="1:26">
      <c r="A445" s="175" t="s">
        <v>376</v>
      </c>
      <c r="B445" s="175">
        <v>2013</v>
      </c>
      <c r="C445" s="176" t="s">
        <v>33</v>
      </c>
      <c r="D445" s="177">
        <v>427.93821800322002</v>
      </c>
      <c r="E445" s="216">
        <v>103.20135858806999</v>
      </c>
      <c r="F445" s="216">
        <v>5.99783774514</v>
      </c>
      <c r="G445" s="216">
        <v>41.645896713379997</v>
      </c>
      <c r="H445" s="216">
        <v>2.7495190756099999</v>
      </c>
      <c r="I445" s="216">
        <v>3.2925213279099999</v>
      </c>
      <c r="J445" s="216">
        <v>36.69188210678</v>
      </c>
      <c r="K445" s="217">
        <f t="shared" si="6"/>
        <v>8.5741073274516258E-2</v>
      </c>
      <c r="L445" s="216">
        <v>75.778048552689995</v>
      </c>
      <c r="M445" s="216">
        <v>22.407176493070001</v>
      </c>
      <c r="N445" s="216">
        <v>12.1613303698</v>
      </c>
      <c r="O445" s="216">
        <v>1.52685149686</v>
      </c>
      <c r="P445" s="238">
        <v>3.23940839145</v>
      </c>
      <c r="Q445" s="238">
        <v>1.25328239485</v>
      </c>
      <c r="R445" s="238">
        <v>5.1377382207100002</v>
      </c>
      <c r="S445" s="238">
        <v>6.7955607559300004</v>
      </c>
      <c r="T445" s="238">
        <v>19.117002345340001</v>
      </c>
      <c r="U445" s="238">
        <v>36.508761085929997</v>
      </c>
      <c r="V445" s="238">
        <v>19.312406927110001</v>
      </c>
      <c r="W445" s="238">
        <v>1.70386300899</v>
      </c>
      <c r="X445" s="238">
        <v>8.5193984909099996</v>
      </c>
      <c r="Y445" s="238">
        <v>20.898373912690001</v>
      </c>
      <c r="Z445" s="237">
        <v>0</v>
      </c>
    </row>
    <row r="446" spans="1:26">
      <c r="A446" s="175" t="s">
        <v>376</v>
      </c>
      <c r="B446" s="175">
        <v>2014</v>
      </c>
      <c r="C446" s="176" t="s">
        <v>33</v>
      </c>
      <c r="D446" s="177">
        <v>456.85731114975999</v>
      </c>
      <c r="E446" s="216">
        <v>111.97219175744</v>
      </c>
      <c r="F446" s="216">
        <v>6.4075561897100002</v>
      </c>
      <c r="G446" s="216">
        <v>45.904168553349997</v>
      </c>
      <c r="H446" s="216">
        <v>2.1582452546700002</v>
      </c>
      <c r="I446" s="216">
        <v>2.2462085693099998</v>
      </c>
      <c r="J446" s="216">
        <v>36.512357791760003</v>
      </c>
      <c r="K446" s="217">
        <f t="shared" si="6"/>
        <v>7.99207036872637E-2</v>
      </c>
      <c r="L446" s="216">
        <v>83.633626100140006</v>
      </c>
      <c r="M446" s="216">
        <v>19.478594545669999</v>
      </c>
      <c r="N446" s="216">
        <v>15.112235376839999</v>
      </c>
      <c r="O446" s="216">
        <v>2.1302336387900001</v>
      </c>
      <c r="P446" s="238">
        <v>3.59440909465</v>
      </c>
      <c r="Q446" s="238">
        <v>1.04351385768</v>
      </c>
      <c r="R446" s="238">
        <v>7.4958998800499996</v>
      </c>
      <c r="S446" s="238">
        <v>4.3401403613999996</v>
      </c>
      <c r="T446" s="238">
        <v>23.98975676793</v>
      </c>
      <c r="U446" s="238">
        <v>37.044634244919997</v>
      </c>
      <c r="V446" s="238">
        <v>17.804829505810002</v>
      </c>
      <c r="W446" s="238">
        <v>4.7068260772499997</v>
      </c>
      <c r="X446" s="238">
        <v>9.2135790648700002</v>
      </c>
      <c r="Y446" s="238">
        <v>22.068304517520001</v>
      </c>
      <c r="Z446" s="237">
        <v>0</v>
      </c>
    </row>
    <row r="447" spans="1:26">
      <c r="A447" s="175" t="s">
        <v>376</v>
      </c>
      <c r="B447" s="175">
        <v>2015</v>
      </c>
      <c r="C447" s="176" t="s">
        <v>33</v>
      </c>
      <c r="D447" s="177">
        <v>461.43224261212998</v>
      </c>
      <c r="E447" s="216">
        <v>113.68398308166999</v>
      </c>
      <c r="F447" s="216">
        <v>5.60131427537</v>
      </c>
      <c r="G447" s="216">
        <v>51.536392465120002</v>
      </c>
      <c r="H447" s="216">
        <v>3.1550768617</v>
      </c>
      <c r="I447" s="216">
        <v>3.0793469244799998</v>
      </c>
      <c r="J447" s="216">
        <v>35.325450883899997</v>
      </c>
      <c r="K447" s="217">
        <f t="shared" si="6"/>
        <v>7.6556095612056771E-2</v>
      </c>
      <c r="L447" s="216">
        <v>74.205117734050006</v>
      </c>
      <c r="M447" s="216">
        <v>21.779705053040001</v>
      </c>
      <c r="N447" s="216">
        <v>15.734960878280001</v>
      </c>
      <c r="O447" s="216">
        <v>3.23382820963</v>
      </c>
      <c r="P447" s="238">
        <v>2.7847073786199998</v>
      </c>
      <c r="Q447" s="238">
        <v>1.56457215214</v>
      </c>
      <c r="R447" s="238">
        <v>8.0465939535499995</v>
      </c>
      <c r="S447" s="238">
        <v>7.3197234638399999</v>
      </c>
      <c r="T447" s="238">
        <v>30.187191813470001</v>
      </c>
      <c r="U447" s="238">
        <v>36.181544669849998</v>
      </c>
      <c r="V447" s="238">
        <v>18.354240246540002</v>
      </c>
      <c r="W447" s="238">
        <v>2.23830679244</v>
      </c>
      <c r="X447" s="238">
        <v>8.5947201781500002</v>
      </c>
      <c r="Y447" s="238">
        <v>18.825465596290002</v>
      </c>
      <c r="Z447" s="237">
        <v>0</v>
      </c>
    </row>
    <row r="448" spans="1:26">
      <c r="A448" s="175" t="s">
        <v>376</v>
      </c>
      <c r="B448" s="175">
        <v>2016</v>
      </c>
      <c r="C448" s="176" t="s">
        <v>33</v>
      </c>
      <c r="D448" s="177">
        <v>470.22014927869998</v>
      </c>
      <c r="E448" s="216">
        <v>119.40810864079999</v>
      </c>
      <c r="F448" s="216">
        <v>2.3468898887399998</v>
      </c>
      <c r="G448" s="216">
        <v>50.004323953629999</v>
      </c>
      <c r="H448" s="216">
        <v>2.7473143113799998</v>
      </c>
      <c r="I448" s="216">
        <v>5.6775848207299999</v>
      </c>
      <c r="J448" s="216">
        <v>37.66128091545</v>
      </c>
      <c r="K448" s="217">
        <f t="shared" si="6"/>
        <v>8.0092869208648304E-2</v>
      </c>
      <c r="L448" s="216">
        <v>83.190668327639997</v>
      </c>
      <c r="M448" s="216">
        <v>23.899845234779999</v>
      </c>
      <c r="N448" s="216">
        <v>14.79286824681</v>
      </c>
      <c r="O448" s="216">
        <v>1.45007776911</v>
      </c>
      <c r="P448" s="238">
        <v>2.9907479443399998</v>
      </c>
      <c r="Q448" s="238">
        <v>1.32493877637</v>
      </c>
      <c r="R448" s="238">
        <v>8.2227358295900004</v>
      </c>
      <c r="S448" s="238">
        <v>5.8902230973099998</v>
      </c>
      <c r="T448" s="238">
        <v>25.443496381039999</v>
      </c>
      <c r="U448" s="238">
        <v>32.861553308689999</v>
      </c>
      <c r="V448" s="238">
        <v>15.10311788472</v>
      </c>
      <c r="W448" s="238">
        <v>4.3983033797299997</v>
      </c>
      <c r="X448" s="238">
        <v>11.261201320230001</v>
      </c>
      <c r="Y448" s="238">
        <v>21.544869247609999</v>
      </c>
      <c r="Z448" s="237">
        <v>0</v>
      </c>
    </row>
    <row r="449" spans="1:26">
      <c r="A449" s="175" t="s">
        <v>366</v>
      </c>
      <c r="B449" s="175">
        <v>2013</v>
      </c>
      <c r="C449" s="258" t="s">
        <v>34</v>
      </c>
      <c r="D449" s="177">
        <v>844.33282857428003</v>
      </c>
      <c r="E449" s="216">
        <v>96.634596841130005</v>
      </c>
      <c r="F449" s="216">
        <v>21.954353531300001</v>
      </c>
      <c r="G449" s="216">
        <v>122.36184819365</v>
      </c>
      <c r="H449" s="216">
        <v>9.5938753356599999</v>
      </c>
      <c r="I449" s="216">
        <v>5.0466055402399999</v>
      </c>
      <c r="J449" s="251">
        <v>63.83708396315</v>
      </c>
      <c r="K449" s="250">
        <f t="shared" si="6"/>
        <v>7.5606540220571256E-2</v>
      </c>
      <c r="L449" s="216">
        <v>155.26241611021999</v>
      </c>
      <c r="M449" s="216">
        <v>48.064938131989997</v>
      </c>
      <c r="N449" s="216">
        <v>24.980570470090001</v>
      </c>
      <c r="O449" s="216">
        <v>9.4511906060400008</v>
      </c>
      <c r="P449" s="238">
        <v>8.8721902591900008</v>
      </c>
      <c r="Q449" s="238">
        <v>3.4114748804400001</v>
      </c>
      <c r="R449" s="238">
        <v>17.110397706090001</v>
      </c>
      <c r="S449" s="238">
        <v>10.33985112557</v>
      </c>
      <c r="T449" s="238">
        <v>63.873540685370003</v>
      </c>
      <c r="U449" s="238">
        <v>69.96318455622</v>
      </c>
      <c r="V449" s="238">
        <v>41.320522280660001</v>
      </c>
      <c r="W449" s="238">
        <v>6.0540455278099996</v>
      </c>
      <c r="X449" s="238">
        <v>22.489730855080001</v>
      </c>
      <c r="Y449" s="238">
        <v>43.710411974380001</v>
      </c>
      <c r="Z449" s="237">
        <v>0</v>
      </c>
    </row>
    <row r="450" spans="1:26">
      <c r="A450" s="175" t="s">
        <v>366</v>
      </c>
      <c r="B450" s="175">
        <v>2014</v>
      </c>
      <c r="C450" s="258" t="s">
        <v>34</v>
      </c>
      <c r="D450" s="177">
        <v>839.03196241543003</v>
      </c>
      <c r="E450" s="216">
        <v>99.963368822039996</v>
      </c>
      <c r="F450" s="216">
        <v>20.401484389229999</v>
      </c>
      <c r="G450" s="216">
        <v>105.44961180583</v>
      </c>
      <c r="H450" s="216">
        <v>6.36736578994</v>
      </c>
      <c r="I450" s="216">
        <v>5.9775887512399999</v>
      </c>
      <c r="J450" s="249">
        <v>68.749294590670004</v>
      </c>
      <c r="K450" s="248">
        <f t="shared" si="6"/>
        <v>8.1938826731645001E-2</v>
      </c>
      <c r="L450" s="216">
        <v>157.77919487907999</v>
      </c>
      <c r="M450" s="216">
        <v>52.283369271890002</v>
      </c>
      <c r="N450" s="216">
        <v>28.34332948194</v>
      </c>
      <c r="O450" s="216">
        <v>8.3200861835800008</v>
      </c>
      <c r="P450" s="238">
        <v>8.6961150123700008</v>
      </c>
      <c r="Q450" s="238">
        <v>3.1713942178600001</v>
      </c>
      <c r="R450" s="238">
        <v>17.64596004977</v>
      </c>
      <c r="S450" s="238">
        <v>10.05571034065</v>
      </c>
      <c r="T450" s="238">
        <v>57.809007338260002</v>
      </c>
      <c r="U450" s="238">
        <v>79.273260951569995</v>
      </c>
      <c r="V450" s="238">
        <v>42.47112888313</v>
      </c>
      <c r="W450" s="238">
        <v>7.1934665964600004</v>
      </c>
      <c r="X450" s="238">
        <v>22.180207694940002</v>
      </c>
      <c r="Y450" s="238">
        <v>36.798606311539999</v>
      </c>
      <c r="Z450" s="237">
        <v>0.10241105344</v>
      </c>
    </row>
    <row r="451" spans="1:26">
      <c r="A451" s="175" t="s">
        <v>366</v>
      </c>
      <c r="B451" s="175">
        <v>2015</v>
      </c>
      <c r="C451" s="258" t="s">
        <v>34</v>
      </c>
      <c r="D451" s="177">
        <v>881.70474418695005</v>
      </c>
      <c r="E451" s="216">
        <v>94.94428529484</v>
      </c>
      <c r="F451" s="216">
        <v>17.933575845859998</v>
      </c>
      <c r="G451" s="216">
        <v>116.18245479639</v>
      </c>
      <c r="H451" s="216">
        <v>8.57410768013</v>
      </c>
      <c r="I451" s="216">
        <v>6.2217879643099998</v>
      </c>
      <c r="J451" s="247">
        <v>69.593139045780006</v>
      </c>
      <c r="K451" s="246">
        <f t="shared" si="6"/>
        <v>7.893020821834662E-2</v>
      </c>
      <c r="L451" s="216">
        <v>167.62411616524</v>
      </c>
      <c r="M451" s="216">
        <v>50.681597664130003</v>
      </c>
      <c r="N451" s="216">
        <v>27.479659620060001</v>
      </c>
      <c r="O451" s="216">
        <v>9.0064502792799992</v>
      </c>
      <c r="P451" s="238">
        <v>11.64266690761</v>
      </c>
      <c r="Q451" s="238">
        <v>4.03565593102</v>
      </c>
      <c r="R451" s="238">
        <v>15.541550459090001</v>
      </c>
      <c r="S451" s="238">
        <v>14.88446171719</v>
      </c>
      <c r="T451" s="238">
        <v>56.423277011209997</v>
      </c>
      <c r="U451" s="238">
        <v>86.468285653120006</v>
      </c>
      <c r="V451" s="238">
        <v>50.210244836820003</v>
      </c>
      <c r="W451" s="238">
        <v>9.1761704643600002</v>
      </c>
      <c r="X451" s="238">
        <v>25.221221765509998</v>
      </c>
      <c r="Y451" s="238">
        <v>39.542780927179997</v>
      </c>
      <c r="Z451" s="237">
        <v>0.31725415781999999</v>
      </c>
    </row>
    <row r="452" spans="1:26">
      <c r="A452" s="175" t="s">
        <v>366</v>
      </c>
      <c r="B452" s="175">
        <v>2016</v>
      </c>
      <c r="C452" s="258" t="s">
        <v>34</v>
      </c>
      <c r="D452" s="177">
        <v>913.80733249519005</v>
      </c>
      <c r="E452" s="216">
        <v>99.592711547869996</v>
      </c>
      <c r="F452" s="216">
        <v>12.308902922770001</v>
      </c>
      <c r="G452" s="216">
        <v>126.80591503391</v>
      </c>
      <c r="H452" s="216">
        <v>11.30386922592</v>
      </c>
      <c r="I452" s="216">
        <v>5.6516151507599997</v>
      </c>
      <c r="J452" s="253">
        <v>74.922876634069993</v>
      </c>
      <c r="K452" s="252">
        <f t="shared" si="6"/>
        <v>8.1989795846231464E-2</v>
      </c>
      <c r="L452" s="216">
        <v>158.15816275179</v>
      </c>
      <c r="M452" s="216">
        <v>52.115774663659998</v>
      </c>
      <c r="N452" s="216">
        <v>31.49278109678</v>
      </c>
      <c r="O452" s="216">
        <v>9.0681780692499991</v>
      </c>
      <c r="P452" s="238">
        <v>12.450779319560001</v>
      </c>
      <c r="Q452" s="238">
        <v>4.3221407144499997</v>
      </c>
      <c r="R452" s="238">
        <v>14.622404756710001</v>
      </c>
      <c r="S452" s="238">
        <v>15.992826801510001</v>
      </c>
      <c r="T452" s="238">
        <v>64.716324440760005</v>
      </c>
      <c r="U452" s="238">
        <v>91.568594725270003</v>
      </c>
      <c r="V452" s="238">
        <v>52.629905453200003</v>
      </c>
      <c r="W452" s="238">
        <v>8.9948991973099996</v>
      </c>
      <c r="X452" s="238">
        <v>22.290169155169998</v>
      </c>
      <c r="Y452" s="238">
        <v>44.798500834469998</v>
      </c>
      <c r="Z452" s="237">
        <v>0</v>
      </c>
    </row>
    <row r="453" spans="1:26">
      <c r="A453" s="175" t="s">
        <v>367</v>
      </c>
      <c r="B453" s="175">
        <v>2013</v>
      </c>
      <c r="C453" s="258" t="s">
        <v>34</v>
      </c>
      <c r="D453" s="177">
        <v>825.14228662961</v>
      </c>
      <c r="E453" s="216">
        <v>92.725433016219995</v>
      </c>
      <c r="F453" s="216">
        <v>20.747974663450002</v>
      </c>
      <c r="G453" s="216">
        <v>113.58661291748</v>
      </c>
      <c r="H453" s="216">
        <v>5.7973821976900002</v>
      </c>
      <c r="I453" s="216">
        <v>7.0560901205900004</v>
      </c>
      <c r="J453" s="216">
        <v>68.662033398700004</v>
      </c>
      <c r="K453" s="217">
        <f t="shared" si="6"/>
        <v>8.3212355627970649E-2</v>
      </c>
      <c r="L453" s="216">
        <v>159.26069283078999</v>
      </c>
      <c r="M453" s="216">
        <v>50.654161694110002</v>
      </c>
      <c r="N453" s="216">
        <v>23.918620982949999</v>
      </c>
      <c r="O453" s="216">
        <v>8.2576868001499992</v>
      </c>
      <c r="P453" s="238">
        <v>7.6435614491599999</v>
      </c>
      <c r="Q453" s="238">
        <v>3.8784051930799999</v>
      </c>
      <c r="R453" s="238">
        <v>13.66018365329</v>
      </c>
      <c r="S453" s="238">
        <v>8.9205354342399996</v>
      </c>
      <c r="T453" s="238">
        <v>54.471309100189998</v>
      </c>
      <c r="U453" s="238">
        <v>76.748117910760001</v>
      </c>
      <c r="V453" s="238">
        <v>41.611324688449997</v>
      </c>
      <c r="W453" s="238">
        <v>5.4756962175000004</v>
      </c>
      <c r="X453" s="238">
        <v>19.572321465480002</v>
      </c>
      <c r="Y453" s="238">
        <v>42.49414289533</v>
      </c>
      <c r="Z453" s="237">
        <v>0</v>
      </c>
    </row>
    <row r="454" spans="1:26">
      <c r="A454" s="175" t="s">
        <v>367</v>
      </c>
      <c r="B454" s="175">
        <v>2014</v>
      </c>
      <c r="C454" s="258" t="s">
        <v>34</v>
      </c>
      <c r="D454" s="177">
        <v>846.94387903458994</v>
      </c>
      <c r="E454" s="216">
        <v>93.834978567999897</v>
      </c>
      <c r="F454" s="216">
        <v>19.097546586179998</v>
      </c>
      <c r="G454" s="216">
        <v>112.55101064817001</v>
      </c>
      <c r="H454" s="216">
        <v>4.1347486587800004</v>
      </c>
      <c r="I454" s="216">
        <v>6.2150382730800002</v>
      </c>
      <c r="J454" s="216">
        <v>64.585076958000002</v>
      </c>
      <c r="K454" s="217">
        <f t="shared" si="6"/>
        <v>7.6256619307077236E-2</v>
      </c>
      <c r="L454" s="216">
        <v>161.23456242639</v>
      </c>
      <c r="M454" s="216">
        <v>46.149738954729997</v>
      </c>
      <c r="N454" s="216">
        <v>30.671369498600001</v>
      </c>
      <c r="O454" s="216">
        <v>8.2589087304700008</v>
      </c>
      <c r="P454" s="238">
        <v>9.6752251365500008</v>
      </c>
      <c r="Q454" s="238">
        <v>2.0054419166100002</v>
      </c>
      <c r="R454" s="238">
        <v>13.95889209373</v>
      </c>
      <c r="S454" s="238">
        <v>15.231667527080001</v>
      </c>
      <c r="T454" s="238">
        <v>53.841920517479998</v>
      </c>
      <c r="U454" s="238">
        <v>86.669128007469993</v>
      </c>
      <c r="V454" s="238">
        <v>48.787909599000002</v>
      </c>
      <c r="W454" s="238">
        <v>6.9749137254300004</v>
      </c>
      <c r="X454" s="238">
        <v>24.003646672799999</v>
      </c>
      <c r="Y454" s="238">
        <v>39.062154536039998</v>
      </c>
      <c r="Z454" s="237">
        <v>0</v>
      </c>
    </row>
    <row r="455" spans="1:26">
      <c r="A455" s="175" t="s">
        <v>367</v>
      </c>
      <c r="B455" s="175">
        <v>2015</v>
      </c>
      <c r="C455" s="258" t="s">
        <v>34</v>
      </c>
      <c r="D455" s="177">
        <v>868.80680797270998</v>
      </c>
      <c r="E455" s="216">
        <v>89.559792541820002</v>
      </c>
      <c r="F455" s="216">
        <v>16.069360544830001</v>
      </c>
      <c r="G455" s="216">
        <v>116.34813882397</v>
      </c>
      <c r="H455" s="216">
        <v>8.19716123199</v>
      </c>
      <c r="I455" s="216">
        <v>5.6936460435000003</v>
      </c>
      <c r="J455" s="216">
        <v>63.971179459109997</v>
      </c>
      <c r="K455" s="217">
        <f t="shared" si="6"/>
        <v>7.3631075254096526E-2</v>
      </c>
      <c r="L455" s="216">
        <v>162.32912092609001</v>
      </c>
      <c r="M455" s="216">
        <v>47.998427383909998</v>
      </c>
      <c r="N455" s="216">
        <v>31.425873714110001</v>
      </c>
      <c r="O455" s="216">
        <v>8.3064315325399996</v>
      </c>
      <c r="P455" s="238">
        <v>12.3306565867</v>
      </c>
      <c r="Q455" s="238">
        <v>4.1904600869199999</v>
      </c>
      <c r="R455" s="238">
        <v>13.852831033359999</v>
      </c>
      <c r="S455" s="238">
        <v>14.910524551450001</v>
      </c>
      <c r="T455" s="238">
        <v>52.538693819880002</v>
      </c>
      <c r="U455" s="238">
        <v>87.908059506949996</v>
      </c>
      <c r="V455" s="238">
        <v>56.797237907579998</v>
      </c>
      <c r="W455" s="238">
        <v>7.4342322189200001</v>
      </c>
      <c r="X455" s="238">
        <v>22.75523598713</v>
      </c>
      <c r="Y455" s="238">
        <v>46.189744071950003</v>
      </c>
      <c r="Z455" s="237">
        <v>0</v>
      </c>
    </row>
    <row r="456" spans="1:26">
      <c r="A456" s="175" t="s">
        <v>367</v>
      </c>
      <c r="B456" s="175">
        <v>2016</v>
      </c>
      <c r="C456" s="258" t="s">
        <v>34</v>
      </c>
      <c r="D456" s="177">
        <v>897.08438278274002</v>
      </c>
      <c r="E456" s="216">
        <v>87.650517991529995</v>
      </c>
      <c r="F456" s="216">
        <v>13.00420492446</v>
      </c>
      <c r="G456" s="216">
        <v>120.92952112238</v>
      </c>
      <c r="H456" s="216">
        <v>7.6902368139100004</v>
      </c>
      <c r="I456" s="216">
        <v>6.0312046392100003</v>
      </c>
      <c r="J456" s="216">
        <v>80.250739361800001</v>
      </c>
      <c r="K456" s="217">
        <f t="shared" ref="K456:K519" si="7">J456/D456</f>
        <v>8.9457291757619961E-2</v>
      </c>
      <c r="L456" s="216">
        <v>161.60852422100001</v>
      </c>
      <c r="M456" s="216">
        <v>53.579298316440003</v>
      </c>
      <c r="N456" s="216">
        <v>30.127405197510001</v>
      </c>
      <c r="O456" s="216">
        <v>8.6012524562900001</v>
      </c>
      <c r="P456" s="238">
        <v>9.6427965160099998</v>
      </c>
      <c r="Q456" s="238">
        <v>2.2645480777699998</v>
      </c>
      <c r="R456" s="238">
        <v>15.51705614456</v>
      </c>
      <c r="S456" s="238">
        <v>17.577786661329998</v>
      </c>
      <c r="T456" s="238">
        <v>57.999412543959998</v>
      </c>
      <c r="U456" s="238">
        <v>92.817315065749995</v>
      </c>
      <c r="V456" s="238">
        <v>55.385064052570002</v>
      </c>
      <c r="W456" s="238">
        <v>7.7915531274800003</v>
      </c>
      <c r="X456" s="238">
        <v>26.543190733639999</v>
      </c>
      <c r="Y456" s="238">
        <v>42.072754815140001</v>
      </c>
      <c r="Z456" s="237">
        <v>0</v>
      </c>
    </row>
    <row r="457" spans="1:26">
      <c r="A457" s="178" t="s">
        <v>377</v>
      </c>
      <c r="B457" s="178">
        <v>2014</v>
      </c>
      <c r="C457" s="259" t="s">
        <v>34</v>
      </c>
      <c r="D457" s="180">
        <v>825.37805379101997</v>
      </c>
      <c r="E457" s="235">
        <v>109.10797935884</v>
      </c>
      <c r="F457" s="235">
        <v>18.0266312597</v>
      </c>
      <c r="G457" s="235">
        <v>107.6144456194</v>
      </c>
      <c r="H457" s="235">
        <v>6.3123539932700004</v>
      </c>
      <c r="I457" s="235">
        <v>5.4377559459700002</v>
      </c>
      <c r="J457" s="235">
        <v>66.596142790569999</v>
      </c>
      <c r="K457" s="236">
        <f t="shared" si="7"/>
        <v>8.0685623375481325E-2</v>
      </c>
      <c r="L457" s="235">
        <v>152.05115059412</v>
      </c>
      <c r="M457" s="235">
        <v>47.060928855939999</v>
      </c>
      <c r="N457" s="235">
        <v>24.734085382260002</v>
      </c>
      <c r="O457" s="235">
        <v>8.9510820818799992</v>
      </c>
      <c r="P457" s="234">
        <v>9.3446957044599994</v>
      </c>
      <c r="Q457" s="234">
        <v>3.5235745998499999</v>
      </c>
      <c r="R457" s="234">
        <v>14.73223148768</v>
      </c>
      <c r="S457" s="234">
        <v>14.186659529250001</v>
      </c>
      <c r="T457" s="234">
        <v>60.033857161690001</v>
      </c>
      <c r="U457" s="234">
        <v>73.800781432779999</v>
      </c>
      <c r="V457" s="234">
        <v>42.950007193529999</v>
      </c>
      <c r="W457" s="234">
        <v>4.8482024625299998</v>
      </c>
      <c r="X457" s="234">
        <v>21.179085426619999</v>
      </c>
      <c r="Y457" s="234">
        <v>34.782055036750002</v>
      </c>
      <c r="Z457" s="233">
        <v>0.10434787393</v>
      </c>
    </row>
    <row r="458" spans="1:26">
      <c r="A458" s="172" t="s">
        <v>377</v>
      </c>
      <c r="B458" s="172">
        <v>2015</v>
      </c>
      <c r="C458" s="173" t="s">
        <v>34</v>
      </c>
      <c r="D458" s="174">
        <v>874.91032655394997</v>
      </c>
      <c r="E458" s="241">
        <v>114.13317595756</v>
      </c>
      <c r="F458" s="241">
        <v>15.52035420514</v>
      </c>
      <c r="G458" s="241">
        <v>113.36733860131</v>
      </c>
      <c r="H458" s="241">
        <v>9.2384141640100008</v>
      </c>
      <c r="I458" s="241">
        <v>6.4138791164400004</v>
      </c>
      <c r="J458" s="241">
        <v>68.391702211470005</v>
      </c>
      <c r="K458" s="242">
        <f t="shared" si="7"/>
        <v>7.8169956549544437E-2</v>
      </c>
      <c r="L458" s="241">
        <v>164.78665850151</v>
      </c>
      <c r="M458" s="241">
        <v>48.527040481599997</v>
      </c>
      <c r="N458" s="241">
        <v>32.366605928379997</v>
      </c>
      <c r="O458" s="241">
        <v>8.7156393058399999</v>
      </c>
      <c r="P458" s="240">
        <v>9.5849227834799997</v>
      </c>
      <c r="Q458" s="240">
        <v>2.64956606822</v>
      </c>
      <c r="R458" s="240">
        <v>14.051488285690001</v>
      </c>
      <c r="S458" s="240">
        <v>13.229272619290001</v>
      </c>
      <c r="T458" s="240">
        <v>58.441772878809999</v>
      </c>
      <c r="U458" s="240">
        <v>81.710122967800004</v>
      </c>
      <c r="V458" s="240">
        <v>49.282415431799997</v>
      </c>
      <c r="W458" s="240">
        <v>8.6799142925500004</v>
      </c>
      <c r="X458" s="240">
        <v>22.800854713530001</v>
      </c>
      <c r="Y458" s="240">
        <v>33.019188039520003</v>
      </c>
      <c r="Z458" s="239">
        <v>0</v>
      </c>
    </row>
    <row r="459" spans="1:26">
      <c r="A459" s="175" t="s">
        <v>377</v>
      </c>
      <c r="B459" s="175">
        <v>2016</v>
      </c>
      <c r="C459" s="258" t="s">
        <v>34</v>
      </c>
      <c r="D459" s="177">
        <v>899.89419783490996</v>
      </c>
      <c r="E459" s="216">
        <v>111.32467388578</v>
      </c>
      <c r="F459" s="216">
        <v>14.37837859471</v>
      </c>
      <c r="G459" s="216">
        <v>109.01170381463</v>
      </c>
      <c r="H459" s="216">
        <v>8.1272550238400001</v>
      </c>
      <c r="I459" s="216">
        <v>5.21833193285</v>
      </c>
      <c r="J459" s="216">
        <v>79.062305821389998</v>
      </c>
      <c r="K459" s="217">
        <f t="shared" si="7"/>
        <v>8.7857334797367334E-2</v>
      </c>
      <c r="L459" s="216">
        <v>162.28889735903999</v>
      </c>
      <c r="M459" s="216">
        <v>50.79105272911</v>
      </c>
      <c r="N459" s="216">
        <v>34.990625882640003</v>
      </c>
      <c r="O459" s="216">
        <v>7.84767497134</v>
      </c>
      <c r="P459" s="238">
        <v>11.93205683463</v>
      </c>
      <c r="Q459" s="238">
        <v>4.7067427239499997</v>
      </c>
      <c r="R459" s="238">
        <v>15.57612493199</v>
      </c>
      <c r="S459" s="238">
        <v>16.531744423820001</v>
      </c>
      <c r="T459" s="238">
        <v>60.972001674220003</v>
      </c>
      <c r="U459" s="238">
        <v>79.020635179140001</v>
      </c>
      <c r="V459" s="238">
        <v>52.248657693929999</v>
      </c>
      <c r="W459" s="238">
        <v>10.33409624948</v>
      </c>
      <c r="X459" s="238">
        <v>25.284594516879999</v>
      </c>
      <c r="Y459" s="238">
        <v>40.207193986790003</v>
      </c>
      <c r="Z459" s="237">
        <v>3.9449604749999999E-2</v>
      </c>
    </row>
    <row r="460" spans="1:26">
      <c r="A460" s="175" t="s">
        <v>377</v>
      </c>
      <c r="B460" s="175">
        <v>2017</v>
      </c>
      <c r="C460" s="258" t="s">
        <v>34</v>
      </c>
      <c r="D460" s="177">
        <v>904.97942274068998</v>
      </c>
      <c r="E460" s="216">
        <v>113.90549728089</v>
      </c>
      <c r="F460" s="216">
        <v>8.3624364320200009</v>
      </c>
      <c r="G460" s="216">
        <v>116.60354189887001</v>
      </c>
      <c r="H460" s="216">
        <v>9.0203220851800001</v>
      </c>
      <c r="I460" s="216">
        <v>4.7876650344499998</v>
      </c>
      <c r="J460" s="216">
        <v>80.349050312230005</v>
      </c>
      <c r="K460" s="217">
        <f t="shared" si="7"/>
        <v>8.8785499750808114E-2</v>
      </c>
      <c r="L460" s="216">
        <v>164.07404679351001</v>
      </c>
      <c r="M460" s="216">
        <v>53.652585350119999</v>
      </c>
      <c r="N460" s="216">
        <v>33.872938008529999</v>
      </c>
      <c r="O460" s="216">
        <v>8.4359001251900008</v>
      </c>
      <c r="P460" s="238">
        <v>7.7379627161900002</v>
      </c>
      <c r="Q460" s="238">
        <v>4.6291399806199998</v>
      </c>
      <c r="R460" s="238">
        <v>12.702969883650001</v>
      </c>
      <c r="S460" s="238">
        <v>19.692206586649998</v>
      </c>
      <c r="T460" s="238">
        <v>65.667889927679994</v>
      </c>
      <c r="U460" s="238">
        <v>77.339451539199999</v>
      </c>
      <c r="V460" s="238">
        <v>52.144217717309999</v>
      </c>
      <c r="W460" s="238">
        <v>6.95245651783</v>
      </c>
      <c r="X460" s="238">
        <v>24.698895056000001</v>
      </c>
      <c r="Y460" s="238">
        <v>40.350249494570001</v>
      </c>
      <c r="Z460" s="237">
        <v>0</v>
      </c>
    </row>
    <row r="461" spans="1:26">
      <c r="A461" s="175" t="s">
        <v>368</v>
      </c>
      <c r="B461" s="175">
        <v>2013</v>
      </c>
      <c r="C461" s="258" t="s">
        <v>34</v>
      </c>
      <c r="D461" s="177">
        <v>858.95146308000994</v>
      </c>
      <c r="E461" s="216">
        <v>116.35845379076</v>
      </c>
      <c r="F461" s="216">
        <v>14.891969811059999</v>
      </c>
      <c r="G461" s="216">
        <v>117.35571450972</v>
      </c>
      <c r="H461" s="216">
        <v>7.8706798789499999</v>
      </c>
      <c r="I461" s="216">
        <v>4.8368165918599999</v>
      </c>
      <c r="J461" s="216">
        <v>67.929088985090004</v>
      </c>
      <c r="K461" s="217">
        <f t="shared" si="7"/>
        <v>7.9083733953384652E-2</v>
      </c>
      <c r="L461" s="216">
        <v>156.09106915545999</v>
      </c>
      <c r="M461" s="216">
        <v>45.676486272730003</v>
      </c>
      <c r="N461" s="216">
        <v>27.047808969310001</v>
      </c>
      <c r="O461" s="216">
        <v>9.5967784426900007</v>
      </c>
      <c r="P461" s="238">
        <v>8.2035443047599994</v>
      </c>
      <c r="Q461" s="238">
        <v>3.60648393587</v>
      </c>
      <c r="R461" s="238">
        <v>13.35352738962</v>
      </c>
      <c r="S461" s="238">
        <v>12.291615645429999</v>
      </c>
      <c r="T461" s="238">
        <v>63.607795683760003</v>
      </c>
      <c r="U461" s="238">
        <v>65.614958046219996</v>
      </c>
      <c r="V461" s="238">
        <v>45.695779330459999</v>
      </c>
      <c r="W461" s="238">
        <v>7.29257661778</v>
      </c>
      <c r="X461" s="238">
        <v>23.716529512539999</v>
      </c>
      <c r="Y461" s="238">
        <v>47.821510358799998</v>
      </c>
      <c r="Z461" s="237">
        <v>9.2275847140000006E-2</v>
      </c>
    </row>
    <row r="462" spans="1:26">
      <c r="A462" s="175" t="s">
        <v>368</v>
      </c>
      <c r="B462" s="175">
        <v>2014</v>
      </c>
      <c r="C462" s="258" t="s">
        <v>34</v>
      </c>
      <c r="D462" s="177">
        <v>823.85407507410002</v>
      </c>
      <c r="E462" s="216">
        <v>107.62482081805</v>
      </c>
      <c r="F462" s="216">
        <v>18.211877518000001</v>
      </c>
      <c r="G462" s="216">
        <v>109.17091434891999</v>
      </c>
      <c r="H462" s="216">
        <v>5.1819110808</v>
      </c>
      <c r="I462" s="216">
        <v>5.5344779982999999</v>
      </c>
      <c r="J462" s="216">
        <v>65.060202471349996</v>
      </c>
      <c r="K462" s="217">
        <f t="shared" si="7"/>
        <v>7.8970541555551901E-2</v>
      </c>
      <c r="L462" s="216">
        <v>152.78810906845999</v>
      </c>
      <c r="M462" s="216">
        <v>48.580686179350003</v>
      </c>
      <c r="N462" s="216">
        <v>24.29676290798</v>
      </c>
      <c r="O462" s="216">
        <v>8.5509550483499996</v>
      </c>
      <c r="P462" s="238">
        <v>9.4579415164299991</v>
      </c>
      <c r="Q462" s="238">
        <v>3.7434642733699999</v>
      </c>
      <c r="R462" s="238">
        <v>13.74050721849</v>
      </c>
      <c r="S462" s="238">
        <v>12.78385476493</v>
      </c>
      <c r="T462" s="238">
        <v>59.718208868799998</v>
      </c>
      <c r="U462" s="238">
        <v>70.863134304590005</v>
      </c>
      <c r="V462" s="238">
        <v>43.973495624889999</v>
      </c>
      <c r="W462" s="238">
        <v>4.6982006667</v>
      </c>
      <c r="X462" s="238">
        <v>22.097730869759999</v>
      </c>
      <c r="Y462" s="238">
        <v>37.776819526579999</v>
      </c>
      <c r="Z462" s="237">
        <v>0</v>
      </c>
    </row>
    <row r="463" spans="1:26">
      <c r="A463" s="175" t="s">
        <v>368</v>
      </c>
      <c r="B463" s="175">
        <v>2015</v>
      </c>
      <c r="C463" s="258" t="s">
        <v>34</v>
      </c>
      <c r="D463" s="177">
        <v>872.80414114134999</v>
      </c>
      <c r="E463" s="216">
        <v>108.84432331063</v>
      </c>
      <c r="F463" s="216">
        <v>14.90972441185</v>
      </c>
      <c r="G463" s="216">
        <v>112.59448462554001</v>
      </c>
      <c r="H463" s="216">
        <v>9.6148889981700005</v>
      </c>
      <c r="I463" s="216">
        <v>7.2762674434300001</v>
      </c>
      <c r="J463" s="216">
        <v>70.463508607959994</v>
      </c>
      <c r="K463" s="217">
        <f t="shared" si="7"/>
        <v>8.0732326173219293E-2</v>
      </c>
      <c r="L463" s="216">
        <v>164.98300928994999</v>
      </c>
      <c r="M463" s="216">
        <v>47.477202390309998</v>
      </c>
      <c r="N463" s="216">
        <v>31.088291162800001</v>
      </c>
      <c r="O463" s="216">
        <v>7.54938710432</v>
      </c>
      <c r="P463" s="238">
        <v>9.7331667574399994</v>
      </c>
      <c r="Q463" s="238">
        <v>3.8075790609300002</v>
      </c>
      <c r="R463" s="238">
        <v>15.160845225439999</v>
      </c>
      <c r="S463" s="238">
        <v>13.697507148950001</v>
      </c>
      <c r="T463" s="238">
        <v>58.801414939620003</v>
      </c>
      <c r="U463" s="238">
        <v>77.768193539180004</v>
      </c>
      <c r="V463" s="238">
        <v>52.038638945220001</v>
      </c>
      <c r="W463" s="238">
        <v>10.03407180696</v>
      </c>
      <c r="X463" s="238">
        <v>24.053587632229998</v>
      </c>
      <c r="Y463" s="238">
        <v>32.90804874042</v>
      </c>
      <c r="Z463" s="237">
        <v>0</v>
      </c>
    </row>
    <row r="464" spans="1:26">
      <c r="A464" s="175" t="s">
        <v>368</v>
      </c>
      <c r="B464" s="175">
        <v>2016</v>
      </c>
      <c r="C464" s="258" t="s">
        <v>34</v>
      </c>
      <c r="D464" s="177">
        <v>896.01047756701996</v>
      </c>
      <c r="E464" s="216">
        <v>109.15872469635001</v>
      </c>
      <c r="F464" s="216">
        <v>13.201288063170001</v>
      </c>
      <c r="G464" s="216">
        <v>114.81983473482001</v>
      </c>
      <c r="H464" s="216">
        <v>9.3846402444300008</v>
      </c>
      <c r="I464" s="216">
        <v>4.8843496274899998</v>
      </c>
      <c r="J464" s="216">
        <v>74.554316032269995</v>
      </c>
      <c r="K464" s="217">
        <f t="shared" si="7"/>
        <v>8.320696900187026E-2</v>
      </c>
      <c r="L464" s="216">
        <v>158.52062885002999</v>
      </c>
      <c r="M464" s="216">
        <v>48.541343438059997</v>
      </c>
      <c r="N464" s="216">
        <v>37.893886380040001</v>
      </c>
      <c r="O464" s="216">
        <v>8.9554666087699992</v>
      </c>
      <c r="P464" s="238">
        <v>15.117474940359999</v>
      </c>
      <c r="Q464" s="238">
        <v>3.4742211350500001</v>
      </c>
      <c r="R464" s="238">
        <v>15.20659351168</v>
      </c>
      <c r="S464" s="238">
        <v>16.975176873670001</v>
      </c>
      <c r="T464" s="238">
        <v>65.190295360129994</v>
      </c>
      <c r="U464" s="238">
        <v>77.879802582349996</v>
      </c>
      <c r="V464" s="238">
        <v>53.087546808790002</v>
      </c>
      <c r="W464" s="238">
        <v>8.6638736353799999</v>
      </c>
      <c r="X464" s="238">
        <v>23.101635078240001</v>
      </c>
      <c r="Y464" s="238">
        <v>37.399378965940002</v>
      </c>
      <c r="Z464" s="237">
        <v>0</v>
      </c>
    </row>
    <row r="465" spans="1:26">
      <c r="A465" s="175" t="s">
        <v>368</v>
      </c>
      <c r="B465" s="175">
        <v>2017</v>
      </c>
      <c r="C465" s="258" t="s">
        <v>34</v>
      </c>
      <c r="D465" s="177">
        <v>906.23661732995004</v>
      </c>
      <c r="E465" s="216">
        <v>113.64536102024999</v>
      </c>
      <c r="F465" s="216">
        <v>8.7314351708100002</v>
      </c>
      <c r="G465" s="216">
        <v>124.37197849319</v>
      </c>
      <c r="H465" s="216">
        <v>7.8372652683900004</v>
      </c>
      <c r="I465" s="216">
        <v>4.8160150682899996</v>
      </c>
      <c r="J465" s="216">
        <v>83.920105813950002</v>
      </c>
      <c r="K465" s="217">
        <f t="shared" si="7"/>
        <v>9.2602863544848008E-2</v>
      </c>
      <c r="L465" s="216">
        <v>162.26785465035999</v>
      </c>
      <c r="M465" s="216">
        <v>51.662733332089999</v>
      </c>
      <c r="N465" s="216">
        <v>34.378140450970001</v>
      </c>
      <c r="O465" s="216">
        <v>8.0052377870499996</v>
      </c>
      <c r="P465" s="238">
        <v>8.0013758017600001</v>
      </c>
      <c r="Q465" s="238">
        <v>5.5194457417000002</v>
      </c>
      <c r="R465" s="238">
        <v>12.302164331269999</v>
      </c>
      <c r="S465" s="238">
        <v>17.526547903800001</v>
      </c>
      <c r="T465" s="238">
        <v>64.778520476910003</v>
      </c>
      <c r="U465" s="238">
        <v>76.680603561690006</v>
      </c>
      <c r="V465" s="238">
        <v>51.2798569614</v>
      </c>
      <c r="W465" s="238">
        <v>7.0218505587099997</v>
      </c>
      <c r="X465" s="238">
        <v>24.436063977810001</v>
      </c>
      <c r="Y465" s="238">
        <v>39.05406095955</v>
      </c>
      <c r="Z465" s="237">
        <v>0</v>
      </c>
    </row>
    <row r="466" spans="1:26">
      <c r="A466" s="175" t="s">
        <v>369</v>
      </c>
      <c r="B466" s="175">
        <v>2013</v>
      </c>
      <c r="C466" s="258" t="s">
        <v>34</v>
      </c>
      <c r="D466" s="177">
        <v>851.45780422170003</v>
      </c>
      <c r="E466" s="216">
        <v>107.41267066467999</v>
      </c>
      <c r="F466" s="216">
        <v>15.692619720290001</v>
      </c>
      <c r="G466" s="216">
        <v>118.62354047815001</v>
      </c>
      <c r="H466" s="216">
        <v>7.43619252409</v>
      </c>
      <c r="I466" s="216">
        <v>6.3350259470700001</v>
      </c>
      <c r="J466" s="216">
        <v>70.580234221059996</v>
      </c>
      <c r="K466" s="217">
        <f t="shared" si="7"/>
        <v>8.2893402199273908E-2</v>
      </c>
      <c r="L466" s="216">
        <v>153.54754570159</v>
      </c>
      <c r="M466" s="216">
        <v>48.406627633479999</v>
      </c>
      <c r="N466" s="216">
        <v>26.428241084490001</v>
      </c>
      <c r="O466" s="216">
        <v>10.26895000963</v>
      </c>
      <c r="P466" s="238">
        <v>8.1138385938600006</v>
      </c>
      <c r="Q466" s="238">
        <v>3.4397330030900002</v>
      </c>
      <c r="R466" s="238">
        <v>15.04826270018</v>
      </c>
      <c r="S466" s="238">
        <v>11.251967777939999</v>
      </c>
      <c r="T466" s="238">
        <v>63.914088834680001</v>
      </c>
      <c r="U466" s="238">
        <v>67.035812350800001</v>
      </c>
      <c r="V466" s="238">
        <v>45.925046954700001</v>
      </c>
      <c r="W466" s="238">
        <v>6.2968538766200002</v>
      </c>
      <c r="X466" s="238">
        <v>21.185586533839999</v>
      </c>
      <c r="Y466" s="238">
        <v>44.421203426269997</v>
      </c>
      <c r="Z466" s="237">
        <v>9.376218519E-2</v>
      </c>
    </row>
    <row r="467" spans="1:26">
      <c r="A467" s="175" t="s">
        <v>369</v>
      </c>
      <c r="B467" s="175">
        <v>2014</v>
      </c>
      <c r="C467" s="258" t="s">
        <v>34</v>
      </c>
      <c r="D467" s="177">
        <v>836.70971485662994</v>
      </c>
      <c r="E467" s="216">
        <v>105.73283755318</v>
      </c>
      <c r="F467" s="216">
        <v>19.32065930565</v>
      </c>
      <c r="G467" s="216">
        <v>109.53578578798</v>
      </c>
      <c r="H467" s="216">
        <v>5.2252896117500001</v>
      </c>
      <c r="I467" s="216">
        <v>5.6261318494100001</v>
      </c>
      <c r="J467" s="216">
        <v>66.39392515163</v>
      </c>
      <c r="K467" s="217">
        <f t="shared" si="7"/>
        <v>7.9351206246011607E-2</v>
      </c>
      <c r="L467" s="216">
        <v>153.02588650940999</v>
      </c>
      <c r="M467" s="216">
        <v>53.730547015669998</v>
      </c>
      <c r="N467" s="216">
        <v>25.13921335593</v>
      </c>
      <c r="O467" s="216">
        <v>7.3857233267</v>
      </c>
      <c r="P467" s="238">
        <v>9.0593990812400005</v>
      </c>
      <c r="Q467" s="238">
        <v>3.9412645256499999</v>
      </c>
      <c r="R467" s="238">
        <v>15.23493746966</v>
      </c>
      <c r="S467" s="238">
        <v>12.28820907848</v>
      </c>
      <c r="T467" s="238">
        <v>60.569852444189998</v>
      </c>
      <c r="U467" s="238">
        <v>73.70539104465</v>
      </c>
      <c r="V467" s="238">
        <v>44.329052738519998</v>
      </c>
      <c r="W467" s="238">
        <v>5.4243815730899998</v>
      </c>
      <c r="X467" s="238">
        <v>23.062320225330001</v>
      </c>
      <c r="Y467" s="238">
        <v>37.978907208510002</v>
      </c>
      <c r="Z467" s="237">
        <v>0</v>
      </c>
    </row>
    <row r="468" spans="1:26">
      <c r="A468" s="175" t="s">
        <v>369</v>
      </c>
      <c r="B468" s="175">
        <v>2015</v>
      </c>
      <c r="C468" s="258" t="s">
        <v>34</v>
      </c>
      <c r="D468" s="177">
        <v>882.68963287101997</v>
      </c>
      <c r="E468" s="216">
        <v>105.48117109219</v>
      </c>
      <c r="F468" s="216">
        <v>16.399979358389999</v>
      </c>
      <c r="G468" s="216">
        <v>116.69037467366</v>
      </c>
      <c r="H468" s="216">
        <v>9.9413798028899993</v>
      </c>
      <c r="I468" s="216">
        <v>6.49245494039</v>
      </c>
      <c r="J468" s="216">
        <v>71.265637921299998</v>
      </c>
      <c r="K468" s="217">
        <f t="shared" si="7"/>
        <v>8.0736915068893134E-2</v>
      </c>
      <c r="L468" s="216">
        <v>162.66249542598999</v>
      </c>
      <c r="M468" s="216">
        <v>51.453935625230002</v>
      </c>
      <c r="N468" s="216">
        <v>29.60322369479</v>
      </c>
      <c r="O468" s="216">
        <v>7.2912934255000001</v>
      </c>
      <c r="P468" s="238">
        <v>10.05402884908</v>
      </c>
      <c r="Q468" s="238">
        <v>4.4882111040700003</v>
      </c>
      <c r="R468" s="238">
        <v>15.58063885094</v>
      </c>
      <c r="S468" s="238">
        <v>14.05404282215</v>
      </c>
      <c r="T468" s="238">
        <v>59.677046010799998</v>
      </c>
      <c r="U468" s="238">
        <v>80.564885833860004</v>
      </c>
      <c r="V468" s="238">
        <v>52.965667910009998</v>
      </c>
      <c r="W468" s="238">
        <v>8.9579330165600002</v>
      </c>
      <c r="X468" s="238">
        <v>24.018441101120001</v>
      </c>
      <c r="Y468" s="238">
        <v>34.705797192349998</v>
      </c>
      <c r="Z468" s="237">
        <v>0.34099421974999999</v>
      </c>
    </row>
    <row r="469" spans="1:26">
      <c r="A469" s="175" t="s">
        <v>369</v>
      </c>
      <c r="B469" s="175">
        <v>2016</v>
      </c>
      <c r="C469" s="258" t="s">
        <v>34</v>
      </c>
      <c r="D469" s="177">
        <v>896.26677807805004</v>
      </c>
      <c r="E469" s="216">
        <v>107.65507778628</v>
      </c>
      <c r="F469" s="216">
        <v>14.50599016678</v>
      </c>
      <c r="G469" s="216">
        <v>116.3564884083</v>
      </c>
      <c r="H469" s="216">
        <v>9.4100147424999996</v>
      </c>
      <c r="I469" s="216">
        <v>4.1487607251699998</v>
      </c>
      <c r="J469" s="216">
        <v>79.472627901280006</v>
      </c>
      <c r="K469" s="217">
        <f t="shared" si="7"/>
        <v>8.8670728230829568E-2</v>
      </c>
      <c r="L469" s="216">
        <v>155.30070224335</v>
      </c>
      <c r="M469" s="216">
        <v>47.750323102439999</v>
      </c>
      <c r="N469" s="216">
        <v>36.112258537030002</v>
      </c>
      <c r="O469" s="216">
        <v>8.3444206993800005</v>
      </c>
      <c r="P469" s="238">
        <v>14.9964171398</v>
      </c>
      <c r="Q469" s="238">
        <v>3.45767438234</v>
      </c>
      <c r="R469" s="238">
        <v>14.800682557529999</v>
      </c>
      <c r="S469" s="238">
        <v>16.94012072468</v>
      </c>
      <c r="T469" s="238">
        <v>62.652744915980001</v>
      </c>
      <c r="U469" s="238">
        <v>82.124039406730006</v>
      </c>
      <c r="V469" s="238">
        <v>51.1534817991</v>
      </c>
      <c r="W469" s="238">
        <v>8.4606930552800002</v>
      </c>
      <c r="X469" s="238">
        <v>23.727100836070001</v>
      </c>
      <c r="Y469" s="238">
        <v>38.897158948029997</v>
      </c>
      <c r="Z469" s="237">
        <v>0</v>
      </c>
    </row>
    <row r="470" spans="1:26">
      <c r="A470" s="175" t="s">
        <v>370</v>
      </c>
      <c r="B470" s="175">
        <v>2013</v>
      </c>
      <c r="C470" s="258" t="s">
        <v>34</v>
      </c>
      <c r="D470" s="177">
        <v>829.29457795819997</v>
      </c>
      <c r="E470" s="216">
        <v>94.386223827229998</v>
      </c>
      <c r="F470" s="216">
        <v>20.894238883100002</v>
      </c>
      <c r="G470" s="216">
        <v>112.56203601579</v>
      </c>
      <c r="H470" s="216">
        <v>6.4691742350099997</v>
      </c>
      <c r="I470" s="216">
        <v>6.8220146069899998</v>
      </c>
      <c r="J470" s="216">
        <v>67.418615131310005</v>
      </c>
      <c r="K470" s="217">
        <f t="shared" si="7"/>
        <v>8.1296341400544161E-2</v>
      </c>
      <c r="L470" s="216">
        <v>156.97355951425999</v>
      </c>
      <c r="M470" s="216">
        <v>50.375004334369997</v>
      </c>
      <c r="N470" s="216">
        <v>22.750053565639998</v>
      </c>
      <c r="O470" s="216">
        <v>9.5331484072299997</v>
      </c>
      <c r="P470" s="238">
        <v>8.4617176900499995</v>
      </c>
      <c r="Q470" s="238">
        <v>5.5686761106500002</v>
      </c>
      <c r="R470" s="238">
        <v>14.280642529970001</v>
      </c>
      <c r="S470" s="238">
        <v>10.062834757919999</v>
      </c>
      <c r="T470" s="238">
        <v>57.13151273447</v>
      </c>
      <c r="U470" s="238">
        <v>74.290678822339999</v>
      </c>
      <c r="V470" s="238">
        <v>42.764463255789998</v>
      </c>
      <c r="W470" s="238">
        <v>6.2433425335899999</v>
      </c>
      <c r="X470" s="238">
        <v>19.01651258023</v>
      </c>
      <c r="Y470" s="238">
        <v>43.290128422259997</v>
      </c>
      <c r="Z470" s="237">
        <v>0</v>
      </c>
    </row>
    <row r="471" spans="1:26">
      <c r="A471" s="175" t="s">
        <v>370</v>
      </c>
      <c r="B471" s="175">
        <v>2014</v>
      </c>
      <c r="C471" s="258" t="s">
        <v>34</v>
      </c>
      <c r="D471" s="177">
        <v>832.51216419114996</v>
      </c>
      <c r="E471" s="216">
        <v>93.206445083689999</v>
      </c>
      <c r="F471" s="216">
        <v>19.253618819930001</v>
      </c>
      <c r="G471" s="216">
        <v>112.78713652837</v>
      </c>
      <c r="H471" s="216">
        <v>5.1885198189999997</v>
      </c>
      <c r="I471" s="216">
        <v>6.0601728482999997</v>
      </c>
      <c r="J471" s="216">
        <v>68.323387101489999</v>
      </c>
      <c r="K471" s="217">
        <f t="shared" si="7"/>
        <v>8.2068935494620021E-2</v>
      </c>
      <c r="L471" s="216">
        <v>150.04623305140001</v>
      </c>
      <c r="M471" s="216">
        <v>46.762807557099997</v>
      </c>
      <c r="N471" s="216">
        <v>28.565793239689999</v>
      </c>
      <c r="O471" s="216">
        <v>7.62411630163</v>
      </c>
      <c r="P471" s="238">
        <v>8.3522480323299995</v>
      </c>
      <c r="Q471" s="238">
        <v>2.47211850388</v>
      </c>
      <c r="R471" s="238">
        <v>13.81935290086</v>
      </c>
      <c r="S471" s="238">
        <v>12.01490713506</v>
      </c>
      <c r="T471" s="238">
        <v>55.704355141489998</v>
      </c>
      <c r="U471" s="238">
        <v>82.742070354899994</v>
      </c>
      <c r="V471" s="238">
        <v>47.394773261330002</v>
      </c>
      <c r="W471" s="238">
        <v>7.5768183434600003</v>
      </c>
      <c r="X471" s="238">
        <v>24.953587052210001</v>
      </c>
      <c r="Y471" s="238">
        <v>39.663703115030003</v>
      </c>
      <c r="Z471" s="237">
        <v>0</v>
      </c>
    </row>
    <row r="472" spans="1:26">
      <c r="A472" s="178" t="s">
        <v>370</v>
      </c>
      <c r="B472" s="178">
        <v>2015</v>
      </c>
      <c r="C472" s="259" t="s">
        <v>34</v>
      </c>
      <c r="D472" s="180">
        <v>874.89746790054005</v>
      </c>
      <c r="E472" s="235">
        <v>91.596606425359994</v>
      </c>
      <c r="F472" s="235">
        <v>15.598416022</v>
      </c>
      <c r="G472" s="235">
        <v>121.84276386868</v>
      </c>
      <c r="H472" s="235">
        <v>7.0951761405899996</v>
      </c>
      <c r="I472" s="235">
        <v>5.0967572099899998</v>
      </c>
      <c r="J472" s="235">
        <v>64.695049090219996</v>
      </c>
      <c r="K472" s="236">
        <f t="shared" si="7"/>
        <v>7.3945863902734082E-2</v>
      </c>
      <c r="L472" s="235">
        <v>164.81322836972001</v>
      </c>
      <c r="M472" s="235">
        <v>50.448703145949999</v>
      </c>
      <c r="N472" s="235">
        <v>28.753968137360001</v>
      </c>
      <c r="O472" s="235">
        <v>7.3437487474900003</v>
      </c>
      <c r="P472" s="234">
        <v>12.14006934393</v>
      </c>
      <c r="Q472" s="234">
        <v>3.7916453574600002</v>
      </c>
      <c r="R472" s="234">
        <v>14.07157637706</v>
      </c>
      <c r="S472" s="234">
        <v>16.451096413190001</v>
      </c>
      <c r="T472" s="234">
        <v>53.530460868330003</v>
      </c>
      <c r="U472" s="234">
        <v>87.163136966020005</v>
      </c>
      <c r="V472" s="234">
        <v>52.335457313329997</v>
      </c>
      <c r="W472" s="234">
        <v>9.3946464814099997</v>
      </c>
      <c r="X472" s="234">
        <v>21.757021227159999</v>
      </c>
      <c r="Y472" s="234">
        <v>46.977940395289998</v>
      </c>
      <c r="Z472" s="233">
        <v>0</v>
      </c>
    </row>
    <row r="473" spans="1:26">
      <c r="A473" s="172" t="s">
        <v>370</v>
      </c>
      <c r="B473" s="172">
        <v>2016</v>
      </c>
      <c r="C473" s="173" t="s">
        <v>34</v>
      </c>
      <c r="D473" s="174">
        <v>891.46702676414998</v>
      </c>
      <c r="E473" s="241">
        <v>85.921230713569997</v>
      </c>
      <c r="F473" s="241">
        <v>13.19718639095</v>
      </c>
      <c r="G473" s="241">
        <v>126.30201395525999</v>
      </c>
      <c r="H473" s="241">
        <v>7.3839738885299999</v>
      </c>
      <c r="I473" s="241">
        <v>5.77660320714</v>
      </c>
      <c r="J473" s="241">
        <v>77.362827308690001</v>
      </c>
      <c r="K473" s="242">
        <f t="shared" si="7"/>
        <v>8.6781479276358486E-2</v>
      </c>
      <c r="L473" s="241">
        <v>156.06042135794999</v>
      </c>
      <c r="M473" s="241">
        <v>50.252350017090002</v>
      </c>
      <c r="N473" s="241">
        <v>31.8809712344</v>
      </c>
      <c r="O473" s="241">
        <v>7.5222544599000001</v>
      </c>
      <c r="P473" s="240">
        <v>9.7483631828200004</v>
      </c>
      <c r="Q473" s="240">
        <v>3.0319963990400001</v>
      </c>
      <c r="R473" s="240">
        <v>14.82369414505</v>
      </c>
      <c r="S473" s="240">
        <v>17.44885769003</v>
      </c>
      <c r="T473" s="240">
        <v>58.802876767720001</v>
      </c>
      <c r="U473" s="240">
        <v>94.061940113209999</v>
      </c>
      <c r="V473" s="240">
        <v>54.829982665480003</v>
      </c>
      <c r="W473" s="240">
        <v>9.3368747884999994</v>
      </c>
      <c r="X473" s="240">
        <v>24.612576791110001</v>
      </c>
      <c r="Y473" s="240">
        <v>43.110031687709998</v>
      </c>
      <c r="Z473" s="239">
        <v>0</v>
      </c>
    </row>
    <row r="474" spans="1:26">
      <c r="A474" s="175" t="s">
        <v>371</v>
      </c>
      <c r="B474" s="175">
        <v>2013</v>
      </c>
      <c r="C474" s="258" t="s">
        <v>34</v>
      </c>
      <c r="D474" s="177">
        <v>829.09072293662996</v>
      </c>
      <c r="E474" s="216">
        <v>93.405145357799995</v>
      </c>
      <c r="F474" s="216">
        <v>20.35736885167</v>
      </c>
      <c r="G474" s="216">
        <v>116.28743617728</v>
      </c>
      <c r="H474" s="216">
        <v>9.5480220814799992</v>
      </c>
      <c r="I474" s="216">
        <v>5.8983274949000002</v>
      </c>
      <c r="J474" s="216">
        <v>63.63093603123</v>
      </c>
      <c r="K474" s="217">
        <f t="shared" si="7"/>
        <v>7.6747856743409143E-2</v>
      </c>
      <c r="L474" s="216">
        <v>154.31452177012</v>
      </c>
      <c r="M474" s="216">
        <v>49.352078263739998</v>
      </c>
      <c r="N474" s="216">
        <v>22.865686316800002</v>
      </c>
      <c r="O474" s="216">
        <v>9.7381301327899994</v>
      </c>
      <c r="P474" s="238">
        <v>8.5438952941000004</v>
      </c>
      <c r="Q474" s="238">
        <v>5.9769040142299996</v>
      </c>
      <c r="R474" s="238">
        <v>16.08311000686</v>
      </c>
      <c r="S474" s="238">
        <v>9.7359559129900006</v>
      </c>
      <c r="T474" s="238">
        <v>60.556555654950003</v>
      </c>
      <c r="U474" s="238">
        <v>71.108560635949999</v>
      </c>
      <c r="V474" s="238">
        <v>41.588456992239998</v>
      </c>
      <c r="W474" s="238">
        <v>6.6297678683200001</v>
      </c>
      <c r="X474" s="238">
        <v>18.980347284360001</v>
      </c>
      <c r="Y474" s="238">
        <v>44.489516794819998</v>
      </c>
      <c r="Z474" s="237">
        <v>0</v>
      </c>
    </row>
    <row r="475" spans="1:26">
      <c r="A475" s="175" t="s">
        <v>371</v>
      </c>
      <c r="B475" s="175">
        <v>2014</v>
      </c>
      <c r="C475" s="258" t="s">
        <v>34</v>
      </c>
      <c r="D475" s="177">
        <v>820.84402587734996</v>
      </c>
      <c r="E475" s="216">
        <v>90.191619817260005</v>
      </c>
      <c r="F475" s="216">
        <v>21.004297501860002</v>
      </c>
      <c r="G475" s="216">
        <v>108.3329661497</v>
      </c>
      <c r="H475" s="216">
        <v>6.6224877509800004</v>
      </c>
      <c r="I475" s="216">
        <v>6.17343431851</v>
      </c>
      <c r="J475" s="216">
        <v>63.528217403799999</v>
      </c>
      <c r="K475" s="217">
        <f t="shared" si="7"/>
        <v>7.7393774457819281E-2</v>
      </c>
      <c r="L475" s="216">
        <v>152.02728424865001</v>
      </c>
      <c r="M475" s="216">
        <v>49.317334525029999</v>
      </c>
      <c r="N475" s="216">
        <v>26.93308209337</v>
      </c>
      <c r="O475" s="216">
        <v>6.5357217331399999</v>
      </c>
      <c r="P475" s="238">
        <v>8.8131797003300001</v>
      </c>
      <c r="Q475" s="238">
        <v>2.4688909505600001</v>
      </c>
      <c r="R475" s="238">
        <v>15.684030161940001</v>
      </c>
      <c r="S475" s="238">
        <v>10.63681139935</v>
      </c>
      <c r="T475" s="238">
        <v>56.3718521168</v>
      </c>
      <c r="U475" s="238">
        <v>80.878014442880001</v>
      </c>
      <c r="V475" s="238">
        <v>46.990731915940003</v>
      </c>
      <c r="W475" s="238">
        <v>7.3321673936599998</v>
      </c>
      <c r="X475" s="238">
        <v>22.601434804299998</v>
      </c>
      <c r="Y475" s="238">
        <v>38.298580181669998</v>
      </c>
      <c r="Z475" s="237">
        <v>0.10188726762</v>
      </c>
    </row>
    <row r="476" spans="1:26">
      <c r="A476" s="175" t="s">
        <v>371</v>
      </c>
      <c r="B476" s="175">
        <v>2015</v>
      </c>
      <c r="C476" s="258" t="s">
        <v>34</v>
      </c>
      <c r="D476" s="177">
        <v>871.57393423736005</v>
      </c>
      <c r="E476" s="216">
        <v>93.505924919590001</v>
      </c>
      <c r="F476" s="216">
        <v>15.746600969399999</v>
      </c>
      <c r="G476" s="216">
        <v>123.86925733654</v>
      </c>
      <c r="H476" s="216">
        <v>7.57409160001</v>
      </c>
      <c r="I476" s="216">
        <v>4.8773935098100001</v>
      </c>
      <c r="J476" s="216">
        <v>65.816300540379999</v>
      </c>
      <c r="K476" s="217">
        <f t="shared" si="7"/>
        <v>7.5514305734682416E-2</v>
      </c>
      <c r="L476" s="216">
        <v>161.13394336092</v>
      </c>
      <c r="M476" s="216">
        <v>51.922385512870001</v>
      </c>
      <c r="N476" s="216">
        <v>26.311613961319999</v>
      </c>
      <c r="O476" s="216">
        <v>8.0844938285199994</v>
      </c>
      <c r="P476" s="238">
        <v>12.647979670310001</v>
      </c>
      <c r="Q476" s="238">
        <v>3.2477542123599998</v>
      </c>
      <c r="R476" s="238">
        <v>15.617275828169999</v>
      </c>
      <c r="S476" s="238">
        <v>16.400608034299999</v>
      </c>
      <c r="T476" s="238">
        <v>55.889477207239999</v>
      </c>
      <c r="U476" s="238">
        <v>83.890703309900005</v>
      </c>
      <c r="V476" s="238">
        <v>49.790216970069999</v>
      </c>
      <c r="W476" s="238">
        <v>8.7679864879499991</v>
      </c>
      <c r="X476" s="238">
        <v>21.77165787893</v>
      </c>
      <c r="Y476" s="238">
        <v>44.708269098770003</v>
      </c>
      <c r="Z476" s="237">
        <v>0</v>
      </c>
    </row>
    <row r="477" spans="1:26">
      <c r="A477" s="175" t="s">
        <v>371</v>
      </c>
      <c r="B477" s="175">
        <v>2016</v>
      </c>
      <c r="C477" s="258" t="s">
        <v>34</v>
      </c>
      <c r="D477" s="177">
        <v>894.24660981762997</v>
      </c>
      <c r="E477" s="216">
        <v>85.267388727810001</v>
      </c>
      <c r="F477" s="216">
        <v>11.128039771219999</v>
      </c>
      <c r="G477" s="216">
        <v>132.85608510477999</v>
      </c>
      <c r="H477" s="216">
        <v>8.3479961675100007</v>
      </c>
      <c r="I477" s="216">
        <v>6.64757983318</v>
      </c>
      <c r="J477" s="216">
        <v>71.097403234949994</v>
      </c>
      <c r="K477" s="217">
        <f t="shared" si="7"/>
        <v>7.9505365135741912E-2</v>
      </c>
      <c r="L477" s="216">
        <v>156.72443685300999</v>
      </c>
      <c r="M477" s="216">
        <v>51.550690786270003</v>
      </c>
      <c r="N477" s="216">
        <v>30.3780075387</v>
      </c>
      <c r="O477" s="216">
        <v>7.3870148656300003</v>
      </c>
      <c r="P477" s="238">
        <v>10.470925360200001</v>
      </c>
      <c r="Q477" s="238">
        <v>3.3326985090600001</v>
      </c>
      <c r="R477" s="238">
        <v>14.30431436296</v>
      </c>
      <c r="S477" s="238">
        <v>16.72670858435</v>
      </c>
      <c r="T477" s="238">
        <v>62.454604903160003</v>
      </c>
      <c r="U477" s="238">
        <v>94.527148989620002</v>
      </c>
      <c r="V477" s="238">
        <v>53.933042606420003</v>
      </c>
      <c r="W477" s="238">
        <v>9.3151870590799994</v>
      </c>
      <c r="X477" s="238">
        <v>23.317588576559999</v>
      </c>
      <c r="Y477" s="238">
        <v>44.479747983160003</v>
      </c>
      <c r="Z477" s="237">
        <v>0</v>
      </c>
    </row>
    <row r="478" spans="1:26">
      <c r="A478" s="175" t="s">
        <v>372</v>
      </c>
      <c r="B478" s="175">
        <v>2013</v>
      </c>
      <c r="C478" s="258" t="s">
        <v>34</v>
      </c>
      <c r="D478" s="177">
        <v>851.63428035466995</v>
      </c>
      <c r="E478" s="216">
        <v>99.063382070220001</v>
      </c>
      <c r="F478" s="216">
        <v>21.011313485150001</v>
      </c>
      <c r="G478" s="216">
        <v>121.09939396015</v>
      </c>
      <c r="H478" s="216">
        <v>7.9209492369200003</v>
      </c>
      <c r="I478" s="216">
        <v>6.5526450730199999</v>
      </c>
      <c r="J478" s="216">
        <v>67.627622121589994</v>
      </c>
      <c r="K478" s="217">
        <f t="shared" si="7"/>
        <v>7.9409229620754487E-2</v>
      </c>
      <c r="L478" s="216">
        <v>152.96136868712</v>
      </c>
      <c r="M478" s="216">
        <v>48.732898767409999</v>
      </c>
      <c r="N478" s="216">
        <v>25.873606523109999</v>
      </c>
      <c r="O478" s="216">
        <v>9.1962880234300002</v>
      </c>
      <c r="P478" s="238">
        <v>8.5169430627999994</v>
      </c>
      <c r="Q478" s="238">
        <v>3.4269511598700002</v>
      </c>
      <c r="R478" s="238">
        <v>16.136254992249999</v>
      </c>
      <c r="S478" s="238">
        <v>11.38435111375</v>
      </c>
      <c r="T478" s="238">
        <v>62.953181460659998</v>
      </c>
      <c r="U478" s="238">
        <v>71.842006413220005</v>
      </c>
      <c r="V478" s="238">
        <v>44.637613594279998</v>
      </c>
      <c r="W478" s="238">
        <v>5.9242679407500001</v>
      </c>
      <c r="X478" s="238">
        <v>20.864785992889999</v>
      </c>
      <c r="Y478" s="238">
        <v>45.81413341775</v>
      </c>
      <c r="Z478" s="237">
        <v>9.4323258330000007E-2</v>
      </c>
    </row>
    <row r="479" spans="1:26">
      <c r="A479" s="175" t="s">
        <v>372</v>
      </c>
      <c r="B479" s="175">
        <v>2014</v>
      </c>
      <c r="C479" s="258" t="s">
        <v>34</v>
      </c>
      <c r="D479" s="177">
        <v>847.67968725574997</v>
      </c>
      <c r="E479" s="216">
        <v>102.89312357126001</v>
      </c>
      <c r="F479" s="216">
        <v>21.033196403920002</v>
      </c>
      <c r="G479" s="216">
        <v>107.43204984736001</v>
      </c>
      <c r="H479" s="216">
        <v>5.9221148511599999</v>
      </c>
      <c r="I479" s="216">
        <v>5.7107530815200001</v>
      </c>
      <c r="J479" s="216">
        <v>69.030329272640003</v>
      </c>
      <c r="K479" s="217">
        <f t="shared" si="7"/>
        <v>8.1434450194408328E-2</v>
      </c>
      <c r="L479" s="216">
        <v>158.59322549552999</v>
      </c>
      <c r="M479" s="216">
        <v>53.525648887819997</v>
      </c>
      <c r="N479" s="216">
        <v>26.141939958929999</v>
      </c>
      <c r="O479" s="216">
        <v>8.9343515314299999</v>
      </c>
      <c r="P479" s="238">
        <v>9.0675147508399991</v>
      </c>
      <c r="Q479" s="238">
        <v>3.1083127030500002</v>
      </c>
      <c r="R479" s="238">
        <v>17.632625937779999</v>
      </c>
      <c r="S479" s="238">
        <v>10.0725748698</v>
      </c>
      <c r="T479" s="238">
        <v>59.346179389520003</v>
      </c>
      <c r="U479" s="238">
        <v>77.196934953869999</v>
      </c>
      <c r="V479" s="238">
        <v>43.155090508580003</v>
      </c>
      <c r="W479" s="238">
        <v>6.2715174443499997</v>
      </c>
      <c r="X479" s="238">
        <v>24.14311273749</v>
      </c>
      <c r="Y479" s="238">
        <v>38.469091058899998</v>
      </c>
      <c r="Z479" s="237">
        <v>0</v>
      </c>
    </row>
    <row r="480" spans="1:26">
      <c r="A480" s="175" t="s">
        <v>372</v>
      </c>
      <c r="B480" s="175">
        <v>2015</v>
      </c>
      <c r="C480" s="258" t="s">
        <v>34</v>
      </c>
      <c r="D480" s="177">
        <v>880.04429093909005</v>
      </c>
      <c r="E480" s="216">
        <v>97.491801067699996</v>
      </c>
      <c r="F480" s="216">
        <v>18.468274137470001</v>
      </c>
      <c r="G480" s="216">
        <v>111.50172404815</v>
      </c>
      <c r="H480" s="216">
        <v>9.1066074571200009</v>
      </c>
      <c r="I480" s="216">
        <v>7.3881022385000001</v>
      </c>
      <c r="J480" s="216">
        <v>72.958248716339995</v>
      </c>
      <c r="K480" s="217">
        <f t="shared" si="7"/>
        <v>8.2902928258856923E-2</v>
      </c>
      <c r="L480" s="216">
        <v>165.39840723783001</v>
      </c>
      <c r="M480" s="216">
        <v>49.268667928520003</v>
      </c>
      <c r="N480" s="216">
        <v>27.654577292550002</v>
      </c>
      <c r="O480" s="216">
        <v>8.0198508984399997</v>
      </c>
      <c r="P480" s="238">
        <v>11.50851880435</v>
      </c>
      <c r="Q480" s="238">
        <v>4.0827629944100003</v>
      </c>
      <c r="R480" s="238">
        <v>14.82653077394</v>
      </c>
      <c r="S480" s="238">
        <v>15.69899832794</v>
      </c>
      <c r="T480" s="238">
        <v>56.615919739079999</v>
      </c>
      <c r="U480" s="238">
        <v>82.582102632350001</v>
      </c>
      <c r="V480" s="238">
        <v>52.805600577790003</v>
      </c>
      <c r="W480" s="238">
        <v>11.201180763329999</v>
      </c>
      <c r="X480" s="238">
        <v>25.354818692649999</v>
      </c>
      <c r="Y480" s="238">
        <v>37.797281478720002</v>
      </c>
      <c r="Z480" s="237">
        <v>0.31431513190999999</v>
      </c>
    </row>
    <row r="481" spans="1:26">
      <c r="A481" s="175" t="s">
        <v>372</v>
      </c>
      <c r="B481" s="175">
        <v>2016</v>
      </c>
      <c r="C481" s="258" t="s">
        <v>34</v>
      </c>
      <c r="D481" s="177">
        <v>904.74735937050002</v>
      </c>
      <c r="E481" s="216">
        <v>104.87758466787</v>
      </c>
      <c r="F481" s="216">
        <v>13.456879231469999</v>
      </c>
      <c r="G481" s="216">
        <v>118.42680465070001</v>
      </c>
      <c r="H481" s="216">
        <v>10.54300867027</v>
      </c>
      <c r="I481" s="216">
        <v>5.1325281166599996</v>
      </c>
      <c r="J481" s="216">
        <v>79.500044744350006</v>
      </c>
      <c r="K481" s="217">
        <f t="shared" si="7"/>
        <v>8.7869883145792319E-2</v>
      </c>
      <c r="L481" s="216">
        <v>155.28240759353</v>
      </c>
      <c r="M481" s="216">
        <v>49.785259750679998</v>
      </c>
      <c r="N481" s="216">
        <v>34.292480394850003</v>
      </c>
      <c r="O481" s="216">
        <v>9.3968541297399995</v>
      </c>
      <c r="P481" s="238">
        <v>14.56500014607</v>
      </c>
      <c r="Q481" s="238">
        <v>3.5923224149299999</v>
      </c>
      <c r="R481" s="238">
        <v>14.8826220697</v>
      </c>
      <c r="S481" s="238">
        <v>14.55690900924</v>
      </c>
      <c r="T481" s="238">
        <v>63.371904402219997</v>
      </c>
      <c r="U481" s="238">
        <v>86.661925484809998</v>
      </c>
      <c r="V481" s="238">
        <v>52.745776053509999</v>
      </c>
      <c r="W481" s="238">
        <v>8.5721874512399996</v>
      </c>
      <c r="X481" s="238">
        <v>23.40714243771</v>
      </c>
      <c r="Y481" s="238">
        <v>41.69771795095</v>
      </c>
      <c r="Z481" s="237">
        <v>0</v>
      </c>
    </row>
    <row r="482" spans="1:26">
      <c r="A482" s="175" t="s">
        <v>373</v>
      </c>
      <c r="B482" s="175">
        <v>2013</v>
      </c>
      <c r="C482" s="258" t="s">
        <v>34</v>
      </c>
      <c r="D482" s="177">
        <v>830.48849067741003</v>
      </c>
      <c r="E482" s="216">
        <v>93.143259856070003</v>
      </c>
      <c r="F482" s="216">
        <v>22.058109280659998</v>
      </c>
      <c r="G482" s="216">
        <v>116.41480198206</v>
      </c>
      <c r="H482" s="216">
        <v>10.070751392449999</v>
      </c>
      <c r="I482" s="216">
        <v>5.2668929214300002</v>
      </c>
      <c r="J482" s="216">
        <v>61.996123831529999</v>
      </c>
      <c r="K482" s="217">
        <f t="shared" si="7"/>
        <v>7.4650190252439519E-2</v>
      </c>
      <c r="L482" s="216">
        <v>152.26920214243</v>
      </c>
      <c r="M482" s="216">
        <v>48.783650986630001</v>
      </c>
      <c r="N482" s="216">
        <v>24.445883243610002</v>
      </c>
      <c r="O482" s="216">
        <v>9.4766390673499998</v>
      </c>
      <c r="P482" s="238">
        <v>9.3318513136500005</v>
      </c>
      <c r="Q482" s="238">
        <v>4.7382583909399996</v>
      </c>
      <c r="R482" s="238">
        <v>16.13107227339</v>
      </c>
      <c r="S482" s="238">
        <v>9.3780318530300004</v>
      </c>
      <c r="T482" s="238">
        <v>62.075121665349997</v>
      </c>
      <c r="U482" s="238">
        <v>69.817860211929997</v>
      </c>
      <c r="V482" s="238">
        <v>43.421898977490002</v>
      </c>
      <c r="W482" s="238">
        <v>6.5236490282600004</v>
      </c>
      <c r="X482" s="238">
        <v>19.833768323899999</v>
      </c>
      <c r="Y482" s="238">
        <v>45.311663935250003</v>
      </c>
      <c r="Z482" s="237">
        <v>0</v>
      </c>
    </row>
    <row r="483" spans="1:26">
      <c r="A483" s="175" t="s">
        <v>373</v>
      </c>
      <c r="B483" s="175">
        <v>2014</v>
      </c>
      <c r="C483" s="258" t="s">
        <v>34</v>
      </c>
      <c r="D483" s="177">
        <v>829.51288117525996</v>
      </c>
      <c r="E483" s="216">
        <v>92.467312454410006</v>
      </c>
      <c r="F483" s="216">
        <v>21.16055058313</v>
      </c>
      <c r="G483" s="216">
        <v>105.20124764864001</v>
      </c>
      <c r="H483" s="216">
        <v>6.6803029778600003</v>
      </c>
      <c r="I483" s="216">
        <v>5.3888708099600002</v>
      </c>
      <c r="J483" s="216">
        <v>69.344600994990003</v>
      </c>
      <c r="K483" s="217">
        <f t="shared" si="7"/>
        <v>8.3596774165510312E-2</v>
      </c>
      <c r="L483" s="216">
        <v>157.42050701437</v>
      </c>
      <c r="M483" s="216">
        <v>48.554005379279999</v>
      </c>
      <c r="N483" s="216">
        <v>26.968373787219999</v>
      </c>
      <c r="O483" s="216">
        <v>8.3133196948099997</v>
      </c>
      <c r="P483" s="238">
        <v>8.5573829542399995</v>
      </c>
      <c r="Q483" s="238">
        <v>3.2613560563599999</v>
      </c>
      <c r="R483" s="238">
        <v>17.67702099816</v>
      </c>
      <c r="S483" s="238">
        <v>9.6050809478799994</v>
      </c>
      <c r="T483" s="238">
        <v>56.779461863789997</v>
      </c>
      <c r="U483" s="238">
        <v>80.047641522079999</v>
      </c>
      <c r="V483" s="238">
        <v>46.372593549359998</v>
      </c>
      <c r="W483" s="238">
        <v>6.4228368230999999</v>
      </c>
      <c r="X483" s="238">
        <v>22.26752340286</v>
      </c>
      <c r="Y483" s="238">
        <v>36.920726606229998</v>
      </c>
      <c r="Z483" s="237">
        <v>0.10216510652999999</v>
      </c>
    </row>
    <row r="484" spans="1:26">
      <c r="A484" s="175" t="s">
        <v>373</v>
      </c>
      <c r="B484" s="175">
        <v>2015</v>
      </c>
      <c r="C484" s="258" t="s">
        <v>34</v>
      </c>
      <c r="D484" s="177">
        <v>870.93262378992995</v>
      </c>
      <c r="E484" s="216">
        <v>93.408781625469999</v>
      </c>
      <c r="F484" s="216">
        <v>16.463638910970001</v>
      </c>
      <c r="G484" s="216">
        <v>119.50158335774</v>
      </c>
      <c r="H484" s="216">
        <v>8.13313939891</v>
      </c>
      <c r="I484" s="216">
        <v>5.1004867734100001</v>
      </c>
      <c r="J484" s="216">
        <v>67.580361260610005</v>
      </c>
      <c r="K484" s="217">
        <f t="shared" si="7"/>
        <v>7.7595395343590293E-2</v>
      </c>
      <c r="L484" s="216">
        <v>166.02345170941001</v>
      </c>
      <c r="M484" s="216">
        <v>50.57445231645</v>
      </c>
      <c r="N484" s="216">
        <v>26.094699551110001</v>
      </c>
      <c r="O484" s="216">
        <v>8.2268403479999996</v>
      </c>
      <c r="P484" s="238">
        <v>11.978585683149999</v>
      </c>
      <c r="Q484" s="238">
        <v>2.7611155372799998</v>
      </c>
      <c r="R484" s="238">
        <v>15.002483782160001</v>
      </c>
      <c r="S484" s="238">
        <v>16.699235604879998</v>
      </c>
      <c r="T484" s="238">
        <v>56.158894367309998</v>
      </c>
      <c r="U484" s="238">
        <v>82.219262373289993</v>
      </c>
      <c r="V484" s="238">
        <v>48.982480057719997</v>
      </c>
      <c r="W484" s="238">
        <v>10.11218038897</v>
      </c>
      <c r="X484" s="238">
        <v>23.93097345915</v>
      </c>
      <c r="Y484" s="238">
        <v>41.979977283940002</v>
      </c>
      <c r="Z484" s="237">
        <v>0</v>
      </c>
    </row>
    <row r="485" spans="1:26">
      <c r="A485" s="175" t="s">
        <v>373</v>
      </c>
      <c r="B485" s="175">
        <v>2016</v>
      </c>
      <c r="C485" s="258" t="s">
        <v>34</v>
      </c>
      <c r="D485" s="177">
        <v>913.09927064791998</v>
      </c>
      <c r="E485" s="216">
        <v>88.923330369699997</v>
      </c>
      <c r="F485" s="216">
        <v>11.243639279830001</v>
      </c>
      <c r="G485" s="216">
        <v>135.52046695032001</v>
      </c>
      <c r="H485" s="216">
        <v>10.324512411900001</v>
      </c>
      <c r="I485" s="216">
        <v>6.5046999447199996</v>
      </c>
      <c r="J485" s="216">
        <v>72.967207028220002</v>
      </c>
      <c r="K485" s="217">
        <f t="shared" si="7"/>
        <v>7.9911581767493578E-2</v>
      </c>
      <c r="L485" s="216">
        <v>159.20580182857</v>
      </c>
      <c r="M485" s="216">
        <v>53.268002298500001</v>
      </c>
      <c r="N485" s="216">
        <v>30.405373950489999</v>
      </c>
      <c r="O485" s="216">
        <v>8.6054571300500005</v>
      </c>
      <c r="P485" s="238">
        <v>10.756185574770001</v>
      </c>
      <c r="Q485" s="238">
        <v>4.49231419903</v>
      </c>
      <c r="R485" s="238">
        <v>14.77407723476</v>
      </c>
      <c r="S485" s="238">
        <v>18.07143851867</v>
      </c>
      <c r="T485" s="238">
        <v>64.17339985209</v>
      </c>
      <c r="U485" s="238">
        <v>92.714700171130005</v>
      </c>
      <c r="V485" s="238">
        <v>53.346138599440003</v>
      </c>
      <c r="W485" s="238">
        <v>9.9651192708699998</v>
      </c>
      <c r="X485" s="238">
        <v>23.989720536219998</v>
      </c>
      <c r="Y485" s="238">
        <v>43.847685498639997</v>
      </c>
      <c r="Z485" s="237">
        <v>0</v>
      </c>
    </row>
    <row r="486" spans="1:26">
      <c r="A486" s="175" t="s">
        <v>374</v>
      </c>
      <c r="B486" s="175">
        <v>2013</v>
      </c>
      <c r="C486" s="258" t="s">
        <v>34</v>
      </c>
      <c r="D486" s="177">
        <v>832.96405320237</v>
      </c>
      <c r="E486" s="216">
        <v>107.83358485861</v>
      </c>
      <c r="F486" s="216">
        <v>18.921943797179999</v>
      </c>
      <c r="G486" s="216">
        <v>106.39422403396</v>
      </c>
      <c r="H486" s="216">
        <v>6.8474377456299997</v>
      </c>
      <c r="I486" s="216">
        <v>6.1537400627499999</v>
      </c>
      <c r="J486" s="216">
        <v>67.545289863310003</v>
      </c>
      <c r="K486" s="217">
        <f t="shared" si="7"/>
        <v>8.1090281871863401E-2</v>
      </c>
      <c r="L486" s="216">
        <v>152.45514142907999</v>
      </c>
      <c r="M486" s="216">
        <v>50.01260297708</v>
      </c>
      <c r="N486" s="216">
        <v>24.94502369828</v>
      </c>
      <c r="O486" s="216">
        <v>8.3801006485199991</v>
      </c>
      <c r="P486" s="238">
        <v>8.2500135187300003</v>
      </c>
      <c r="Q486" s="238">
        <v>4.0692484814999998</v>
      </c>
      <c r="R486" s="238">
        <v>12.841704027840001</v>
      </c>
      <c r="S486" s="238">
        <v>13.48696024092</v>
      </c>
      <c r="T486" s="238">
        <v>61.10387937094</v>
      </c>
      <c r="U486" s="238">
        <v>77.15516098354</v>
      </c>
      <c r="V486" s="238">
        <v>41.215312872280002</v>
      </c>
      <c r="W486" s="238">
        <v>6.7854033640899996</v>
      </c>
      <c r="X486" s="238">
        <v>21.87837787318</v>
      </c>
      <c r="Y486" s="238">
        <v>36.585858800179999</v>
      </c>
      <c r="Z486" s="237">
        <v>0.10304455477</v>
      </c>
    </row>
    <row r="487" spans="1:26">
      <c r="A487" s="178" t="s">
        <v>374</v>
      </c>
      <c r="B487" s="178">
        <v>2014</v>
      </c>
      <c r="C487" s="259" t="s">
        <v>34</v>
      </c>
      <c r="D487" s="180">
        <v>872.07452411733004</v>
      </c>
      <c r="E487" s="235">
        <v>108.91177725795001</v>
      </c>
      <c r="F487" s="235">
        <v>17.710727325819999</v>
      </c>
      <c r="G487" s="235">
        <v>113.31884468443999</v>
      </c>
      <c r="H487" s="235">
        <v>7.9586914652100003</v>
      </c>
      <c r="I487" s="235">
        <v>7.5704728704699997</v>
      </c>
      <c r="J487" s="235">
        <v>70.352081539880004</v>
      </c>
      <c r="K487" s="236">
        <f t="shared" si="7"/>
        <v>8.0672098076809251E-2</v>
      </c>
      <c r="L487" s="235">
        <v>165.29203177348001</v>
      </c>
      <c r="M487" s="235">
        <v>46.108329375239997</v>
      </c>
      <c r="N487" s="235">
        <v>30.888917248609999</v>
      </c>
      <c r="O487" s="235">
        <v>9.26768869072</v>
      </c>
      <c r="P487" s="234">
        <v>10.224450809089999</v>
      </c>
      <c r="Q487" s="234">
        <v>2.7975256181899999</v>
      </c>
      <c r="R487" s="234">
        <v>13.83709641009</v>
      </c>
      <c r="S487" s="234">
        <v>14.27070583229</v>
      </c>
      <c r="T487" s="234">
        <v>55.145981392579998</v>
      </c>
      <c r="U487" s="234">
        <v>86.119295243099998</v>
      </c>
      <c r="V487" s="234">
        <v>45.369084193820001</v>
      </c>
      <c r="W487" s="234">
        <v>7.9587467178200004</v>
      </c>
      <c r="X487" s="234">
        <v>23.6452806743</v>
      </c>
      <c r="Y487" s="234">
        <v>35.326794994229999</v>
      </c>
      <c r="Z487" s="233">
        <v>0</v>
      </c>
    </row>
    <row r="488" spans="1:26">
      <c r="A488" s="172" t="s">
        <v>374</v>
      </c>
      <c r="B488" s="172">
        <v>2015</v>
      </c>
      <c r="C488" s="173" t="s">
        <v>34</v>
      </c>
      <c r="D488" s="174">
        <v>911.42274934547004</v>
      </c>
      <c r="E488" s="241">
        <v>106.80064272167</v>
      </c>
      <c r="F488" s="241">
        <v>15.40713370672</v>
      </c>
      <c r="G488" s="241">
        <v>109.89764616917</v>
      </c>
      <c r="H488" s="241">
        <v>7.88894913694</v>
      </c>
      <c r="I488" s="241">
        <v>6.3099362449800003</v>
      </c>
      <c r="J488" s="241">
        <v>76.073409797279993</v>
      </c>
      <c r="K488" s="242">
        <f t="shared" si="7"/>
        <v>8.3466656775806197E-2</v>
      </c>
      <c r="L488" s="241">
        <v>167.04557745706001</v>
      </c>
      <c r="M488" s="241">
        <v>52.611550920729997</v>
      </c>
      <c r="N488" s="241">
        <v>32.901258192870003</v>
      </c>
      <c r="O488" s="241">
        <v>8.9574699158400009</v>
      </c>
      <c r="P488" s="240">
        <v>11.77254869812</v>
      </c>
      <c r="Q488" s="240">
        <v>4.2755788151600003</v>
      </c>
      <c r="R488" s="240">
        <v>16.682435230109999</v>
      </c>
      <c r="S488" s="240">
        <v>16.441574306589999</v>
      </c>
      <c r="T488" s="240">
        <v>59.33628058611</v>
      </c>
      <c r="U488" s="240">
        <v>83.354547767499994</v>
      </c>
      <c r="V488" s="240">
        <v>55.044824880980002</v>
      </c>
      <c r="W488" s="240">
        <v>10.83301941911</v>
      </c>
      <c r="X488" s="240">
        <v>26.509197676759999</v>
      </c>
      <c r="Y488" s="240">
        <v>43.238823209419998</v>
      </c>
      <c r="Z488" s="239">
        <v>4.0344492349999997E-2</v>
      </c>
    </row>
    <row r="489" spans="1:26">
      <c r="A489" s="175" t="s">
        <v>374</v>
      </c>
      <c r="B489" s="175">
        <v>2016</v>
      </c>
      <c r="C489" s="258" t="s">
        <v>34</v>
      </c>
      <c r="D489" s="177">
        <v>907.17531410413005</v>
      </c>
      <c r="E489" s="216">
        <v>111.25949054883</v>
      </c>
      <c r="F489" s="216">
        <v>10.30449921572</v>
      </c>
      <c r="G489" s="216">
        <v>117.3303103592</v>
      </c>
      <c r="H489" s="216">
        <v>8.9008068659300008</v>
      </c>
      <c r="I489" s="216">
        <v>5.0097164635100002</v>
      </c>
      <c r="J489" s="216">
        <v>72.502375123050001</v>
      </c>
      <c r="K489" s="217">
        <f t="shared" si="7"/>
        <v>7.9921018568113095E-2</v>
      </c>
      <c r="L489" s="216">
        <v>165.21541306271001</v>
      </c>
      <c r="M489" s="216">
        <v>52.271992299609998</v>
      </c>
      <c r="N489" s="216">
        <v>31.210147737060002</v>
      </c>
      <c r="O489" s="216">
        <v>8.1222737193499999</v>
      </c>
      <c r="P489" s="238">
        <v>6.78357286536</v>
      </c>
      <c r="Q489" s="238">
        <v>5.1340011150900002</v>
      </c>
      <c r="R489" s="238">
        <v>14.437101863080001</v>
      </c>
      <c r="S489" s="238">
        <v>21.221493891369999</v>
      </c>
      <c r="T489" s="238">
        <v>62.707584832599998</v>
      </c>
      <c r="U489" s="238">
        <v>84.708656211420006</v>
      </c>
      <c r="V489" s="238">
        <v>55.411285930909997</v>
      </c>
      <c r="W489" s="238">
        <v>6.2991755141999999</v>
      </c>
      <c r="X489" s="238">
        <v>26.564409434280002</v>
      </c>
      <c r="Y489" s="238">
        <v>41.78100705085</v>
      </c>
      <c r="Z489" s="237">
        <v>0</v>
      </c>
    </row>
    <row r="490" spans="1:26">
      <c r="A490" s="175" t="s">
        <v>375</v>
      </c>
      <c r="B490" s="175">
        <v>2013</v>
      </c>
      <c r="C490" s="258" t="s">
        <v>34</v>
      </c>
      <c r="D490" s="177">
        <v>831.79659016508003</v>
      </c>
      <c r="E490" s="216">
        <v>98.623532411089997</v>
      </c>
      <c r="F490" s="216">
        <v>20.843910970450001</v>
      </c>
      <c r="G490" s="216">
        <v>107.65959308952</v>
      </c>
      <c r="H490" s="216">
        <v>6.2784241319899996</v>
      </c>
      <c r="I490" s="216">
        <v>6.7698088416999997</v>
      </c>
      <c r="J490" s="216">
        <v>68.376105999149999</v>
      </c>
      <c r="K490" s="217">
        <f t="shared" si="7"/>
        <v>8.2202916924172462E-2</v>
      </c>
      <c r="L490" s="216">
        <v>155.28464596296001</v>
      </c>
      <c r="M490" s="216">
        <v>51.354649584560001</v>
      </c>
      <c r="N490" s="216">
        <v>24.36940583845</v>
      </c>
      <c r="O490" s="216">
        <v>7.1716390667800001</v>
      </c>
      <c r="P490" s="238">
        <v>8.2921618347300008</v>
      </c>
      <c r="Q490" s="238">
        <v>3.6580335474600001</v>
      </c>
      <c r="R490" s="238">
        <v>13.424987739060001</v>
      </c>
      <c r="S490" s="238">
        <v>11.04551537483</v>
      </c>
      <c r="T490" s="238">
        <v>57.894792750409998</v>
      </c>
      <c r="U490" s="238">
        <v>78.796971056550007</v>
      </c>
      <c r="V490" s="238">
        <v>42.467307748949999</v>
      </c>
      <c r="W490" s="238">
        <v>7.1008757836300003</v>
      </c>
      <c r="X490" s="238">
        <v>22.28032654451</v>
      </c>
      <c r="Y490" s="238">
        <v>40.004611433210002</v>
      </c>
      <c r="Z490" s="237">
        <v>9.9290455089999993E-2</v>
      </c>
    </row>
    <row r="491" spans="1:26">
      <c r="A491" s="175" t="s">
        <v>375</v>
      </c>
      <c r="B491" s="175">
        <v>2014</v>
      </c>
      <c r="C491" s="258" t="s">
        <v>34</v>
      </c>
      <c r="D491" s="177">
        <v>875.69948339602001</v>
      </c>
      <c r="E491" s="216">
        <v>104.76422726989</v>
      </c>
      <c r="F491" s="216">
        <v>18.738378870190001</v>
      </c>
      <c r="G491" s="216">
        <v>112.9423082719</v>
      </c>
      <c r="H491" s="216">
        <v>8.1928281986399991</v>
      </c>
      <c r="I491" s="216">
        <v>5.6129884889900001</v>
      </c>
      <c r="J491" s="216">
        <v>69.232657397759994</v>
      </c>
      <c r="K491" s="217">
        <f t="shared" si="7"/>
        <v>7.9059835834630401E-2</v>
      </c>
      <c r="L491" s="216">
        <v>169.87652697585</v>
      </c>
      <c r="M491" s="216">
        <v>47.623470320750002</v>
      </c>
      <c r="N491" s="216">
        <v>30.512627823940001</v>
      </c>
      <c r="O491" s="216">
        <v>9.5050004313199992</v>
      </c>
      <c r="P491" s="238">
        <v>10.32923734029</v>
      </c>
      <c r="Q491" s="238">
        <v>2.5116545377200001</v>
      </c>
      <c r="R491" s="238">
        <v>12.95378168779</v>
      </c>
      <c r="S491" s="238">
        <v>17.006689235580001</v>
      </c>
      <c r="T491" s="238">
        <v>55.094328888900002</v>
      </c>
      <c r="U491" s="238">
        <v>89.226724550330005</v>
      </c>
      <c r="V491" s="238">
        <v>46.960819363029998</v>
      </c>
      <c r="W491" s="238">
        <v>4.8346641556699996</v>
      </c>
      <c r="X491" s="238">
        <v>23.473936113419999</v>
      </c>
      <c r="Y491" s="238">
        <v>36.30663347406</v>
      </c>
      <c r="Z491" s="237">
        <v>0</v>
      </c>
    </row>
    <row r="492" spans="1:26">
      <c r="A492" s="175" t="s">
        <v>375</v>
      </c>
      <c r="B492" s="175">
        <v>2015</v>
      </c>
      <c r="C492" s="258" t="s">
        <v>34</v>
      </c>
      <c r="D492" s="177">
        <v>894.24793769588996</v>
      </c>
      <c r="E492" s="216">
        <v>99.45148774207</v>
      </c>
      <c r="F492" s="216">
        <v>15.8251112162</v>
      </c>
      <c r="G492" s="216">
        <v>109.74294020803001</v>
      </c>
      <c r="H492" s="216">
        <v>8.1371548298099992</v>
      </c>
      <c r="I492" s="216">
        <v>6.0141374139100003</v>
      </c>
      <c r="J492" s="216">
        <v>71.418565568909997</v>
      </c>
      <c r="K492" s="217">
        <f t="shared" si="7"/>
        <v>7.986438945884107E-2</v>
      </c>
      <c r="L492" s="216">
        <v>162.76932628244001</v>
      </c>
      <c r="M492" s="216">
        <v>52.125935541700002</v>
      </c>
      <c r="N492" s="216">
        <v>30.114715807490001</v>
      </c>
      <c r="O492" s="216">
        <v>8.6009914326899999</v>
      </c>
      <c r="P492" s="238">
        <v>11.098083388859999</v>
      </c>
      <c r="Q492" s="238">
        <v>4.3455678887599998</v>
      </c>
      <c r="R492" s="238">
        <v>16.96043352441</v>
      </c>
      <c r="S492" s="238">
        <v>16.555115400199998</v>
      </c>
      <c r="T492" s="238">
        <v>54.383994475549997</v>
      </c>
      <c r="U492" s="238">
        <v>86.967753850329998</v>
      </c>
      <c r="V492" s="238">
        <v>58.073409129559998</v>
      </c>
      <c r="W492" s="238">
        <v>8.42336937386</v>
      </c>
      <c r="X492" s="238">
        <v>26.635673577959999</v>
      </c>
      <c r="Y492" s="238">
        <v>46.563146330030001</v>
      </c>
      <c r="Z492" s="237">
        <v>4.102471312E-2</v>
      </c>
    </row>
    <row r="493" spans="1:26">
      <c r="A493" s="175" t="s">
        <v>375</v>
      </c>
      <c r="B493" s="175">
        <v>2016</v>
      </c>
      <c r="C493" s="258" t="s">
        <v>34</v>
      </c>
      <c r="D493" s="177">
        <v>902.21238339252</v>
      </c>
      <c r="E493" s="216">
        <v>98.051044569840002</v>
      </c>
      <c r="F493" s="216">
        <v>11.71903144743</v>
      </c>
      <c r="G493" s="216">
        <v>120.23282406113999</v>
      </c>
      <c r="H493" s="216">
        <v>9.1333373509599998</v>
      </c>
      <c r="I493" s="216">
        <v>6.5290470311200002</v>
      </c>
      <c r="J493" s="216">
        <v>73.953227976829993</v>
      </c>
      <c r="K493" s="217">
        <f t="shared" si="7"/>
        <v>8.1968757399171741E-2</v>
      </c>
      <c r="L493" s="216">
        <v>163.26493976706999</v>
      </c>
      <c r="M493" s="216">
        <v>53.517446822540002</v>
      </c>
      <c r="N493" s="216">
        <v>27.324951865300001</v>
      </c>
      <c r="O493" s="216">
        <v>8.3527717927600005</v>
      </c>
      <c r="P493" s="238">
        <v>7.1600966576899996</v>
      </c>
      <c r="Q493" s="238">
        <v>2.6593397224799999</v>
      </c>
      <c r="R493" s="238">
        <v>16.28587208035</v>
      </c>
      <c r="S493" s="238">
        <v>19.720111452699999</v>
      </c>
      <c r="T493" s="238">
        <v>63.192789519210002</v>
      </c>
      <c r="U493" s="238">
        <v>85.93056566608</v>
      </c>
      <c r="V493" s="238">
        <v>56.596022731870001</v>
      </c>
      <c r="W493" s="238">
        <v>8.1055033124599998</v>
      </c>
      <c r="X493" s="238">
        <v>29.044962356959999</v>
      </c>
      <c r="Y493" s="238">
        <v>41.438497207730002</v>
      </c>
      <c r="Z493" s="237">
        <v>0</v>
      </c>
    </row>
    <row r="494" spans="1:26">
      <c r="A494" s="175" t="s">
        <v>376</v>
      </c>
      <c r="B494" s="175">
        <v>2013</v>
      </c>
      <c r="C494" s="258" t="s">
        <v>34</v>
      </c>
      <c r="D494" s="177">
        <v>831.09212362103005</v>
      </c>
      <c r="E494" s="216">
        <v>96.476595683780005</v>
      </c>
      <c r="F494" s="216">
        <v>19.876299876019999</v>
      </c>
      <c r="G494" s="216">
        <v>109.48889468821</v>
      </c>
      <c r="H494" s="216">
        <v>5.5659488374699997</v>
      </c>
      <c r="I494" s="216">
        <v>6.6967620611800003</v>
      </c>
      <c r="J494" s="216">
        <v>69.040120280419998</v>
      </c>
      <c r="K494" s="217">
        <f t="shared" si="7"/>
        <v>8.3071561284464329E-2</v>
      </c>
      <c r="L494" s="216">
        <v>160.37578771085001</v>
      </c>
      <c r="M494" s="216">
        <v>50.358035976129997</v>
      </c>
      <c r="N494" s="216">
        <v>25.00093328642</v>
      </c>
      <c r="O494" s="216">
        <v>8.4059730480999999</v>
      </c>
      <c r="P494" s="238">
        <v>8.2631468635500003</v>
      </c>
      <c r="Q494" s="238">
        <v>3.5735816460600001</v>
      </c>
      <c r="R494" s="238">
        <v>12.464378640330001</v>
      </c>
      <c r="S494" s="238">
        <v>10.079717918149999</v>
      </c>
      <c r="T494" s="238">
        <v>56.970061520720002</v>
      </c>
      <c r="U494" s="238">
        <v>77.419043096020005</v>
      </c>
      <c r="V494" s="238">
        <v>41.417596092250001</v>
      </c>
      <c r="W494" s="238">
        <v>7.1517081212600004</v>
      </c>
      <c r="X494" s="238">
        <v>22.08320549035</v>
      </c>
      <c r="Y494" s="238">
        <v>40.384332783760001</v>
      </c>
      <c r="Z494" s="237">
        <v>0</v>
      </c>
    </row>
    <row r="495" spans="1:26">
      <c r="A495" s="175" t="s">
        <v>376</v>
      </c>
      <c r="B495" s="175">
        <v>2014</v>
      </c>
      <c r="C495" s="258" t="s">
        <v>34</v>
      </c>
      <c r="D495" s="177">
        <v>858.91327535951996</v>
      </c>
      <c r="E495" s="216">
        <v>94.303400063059996</v>
      </c>
      <c r="F495" s="216">
        <v>18.774705580660001</v>
      </c>
      <c r="G495" s="216">
        <v>115.4681224457</v>
      </c>
      <c r="H495" s="216">
        <v>5.1737970195600003</v>
      </c>
      <c r="I495" s="216">
        <v>6.4158317614499998</v>
      </c>
      <c r="J495" s="216">
        <v>69.140479998359993</v>
      </c>
      <c r="K495" s="217">
        <f t="shared" si="7"/>
        <v>8.0497626456430646E-2</v>
      </c>
      <c r="L495" s="216">
        <v>164.35224181045999</v>
      </c>
      <c r="M495" s="216">
        <v>46.048715362480003</v>
      </c>
      <c r="N495" s="216">
        <v>30.87186759431</v>
      </c>
      <c r="O495" s="216">
        <v>8.8833185863700006</v>
      </c>
      <c r="P495" s="238">
        <v>9.6959776182600006</v>
      </c>
      <c r="Q495" s="238">
        <v>2.62637633217</v>
      </c>
      <c r="R495" s="238">
        <v>12.53401989802</v>
      </c>
      <c r="S495" s="238">
        <v>16.020099477310001</v>
      </c>
      <c r="T495" s="238">
        <v>53.983235882469998</v>
      </c>
      <c r="U495" s="238">
        <v>89.930231350279996</v>
      </c>
      <c r="V495" s="238">
        <v>47.497179880090002</v>
      </c>
      <c r="W495" s="238">
        <v>4.9604258580599998</v>
      </c>
      <c r="X495" s="238">
        <v>24.458613504700001</v>
      </c>
      <c r="Y495" s="238">
        <v>37.774635335749998</v>
      </c>
      <c r="Z495" s="237">
        <v>0</v>
      </c>
    </row>
    <row r="496" spans="1:26">
      <c r="A496" s="175" t="s">
        <v>376</v>
      </c>
      <c r="B496" s="175">
        <v>2015</v>
      </c>
      <c r="C496" s="258" t="s">
        <v>34</v>
      </c>
      <c r="D496" s="177">
        <v>882.06375149327005</v>
      </c>
      <c r="E496" s="216">
        <v>89.850665216530004</v>
      </c>
      <c r="F496" s="216">
        <v>16.531431565889999</v>
      </c>
      <c r="G496" s="216">
        <v>113.80505995812</v>
      </c>
      <c r="H496" s="216">
        <v>8.8586760678100003</v>
      </c>
      <c r="I496" s="216">
        <v>6.2890024289499999</v>
      </c>
      <c r="J496" s="216">
        <v>66.277290056940004</v>
      </c>
      <c r="K496" s="217">
        <f t="shared" si="7"/>
        <v>7.5138888708143087E-2</v>
      </c>
      <c r="L496" s="216">
        <v>165.32572661734</v>
      </c>
      <c r="M496" s="216">
        <v>49.101305070240002</v>
      </c>
      <c r="N496" s="216">
        <v>30.287944981900001</v>
      </c>
      <c r="O496" s="216">
        <v>8.6006176465100008</v>
      </c>
      <c r="P496" s="238">
        <v>11.34885154745</v>
      </c>
      <c r="Q496" s="238">
        <v>4.6485572516699998</v>
      </c>
      <c r="R496" s="238">
        <v>15.778860892939999</v>
      </c>
      <c r="S496" s="238">
        <v>17.531906235240001</v>
      </c>
      <c r="T496" s="238">
        <v>54.309804717980001</v>
      </c>
      <c r="U496" s="238">
        <v>86.801055206810005</v>
      </c>
      <c r="V496" s="238">
        <v>58.01822653024</v>
      </c>
      <c r="W496" s="238">
        <v>7.9525182033500004</v>
      </c>
      <c r="X496" s="238">
        <v>24.580071025390001</v>
      </c>
      <c r="Y496" s="238">
        <v>46.166180271969999</v>
      </c>
      <c r="Z496" s="237">
        <v>0</v>
      </c>
    </row>
    <row r="497" spans="1:26">
      <c r="A497" s="175" t="s">
        <v>376</v>
      </c>
      <c r="B497" s="175">
        <v>2016</v>
      </c>
      <c r="C497" s="258" t="s">
        <v>34</v>
      </c>
      <c r="D497" s="177">
        <v>908.6505807707</v>
      </c>
      <c r="E497" s="216">
        <v>92.675612490310002</v>
      </c>
      <c r="F497" s="216">
        <v>13.039880866080001</v>
      </c>
      <c r="G497" s="216">
        <v>123.5020220107</v>
      </c>
      <c r="H497" s="216">
        <v>7.6806799837000002</v>
      </c>
      <c r="I497" s="216">
        <v>6.8953433570199998</v>
      </c>
      <c r="J497" s="216">
        <v>76.765289153099999</v>
      </c>
      <c r="K497" s="217">
        <f t="shared" si="7"/>
        <v>8.4482738224840134E-2</v>
      </c>
      <c r="L497" s="216">
        <v>163.50479346007</v>
      </c>
      <c r="M497" s="216">
        <v>50.795538806880003</v>
      </c>
      <c r="N497" s="216">
        <v>29.445754235700001</v>
      </c>
      <c r="O497" s="216">
        <v>8.7855209493400004</v>
      </c>
      <c r="P497" s="238">
        <v>8.3010399771000003</v>
      </c>
      <c r="Q497" s="238">
        <v>2.47448455372</v>
      </c>
      <c r="R497" s="238">
        <v>16.066323913689999</v>
      </c>
      <c r="S497" s="238">
        <v>19.836846517840002</v>
      </c>
      <c r="T497" s="238">
        <v>58.758775146730002</v>
      </c>
      <c r="U497" s="238">
        <v>92.585597896989995</v>
      </c>
      <c r="V497" s="238">
        <v>56.780295037229997</v>
      </c>
      <c r="W497" s="238">
        <v>7.7940855863399996</v>
      </c>
      <c r="X497" s="238">
        <v>30.230659381919999</v>
      </c>
      <c r="Y497" s="238">
        <v>42.73203744624</v>
      </c>
      <c r="Z497" s="237">
        <v>0</v>
      </c>
    </row>
    <row r="498" spans="1:26">
      <c r="A498" s="175" t="s">
        <v>366</v>
      </c>
      <c r="B498" s="175">
        <v>2013</v>
      </c>
      <c r="C498" s="176" t="s">
        <v>37</v>
      </c>
      <c r="D498" s="177">
        <v>397.13919607693998</v>
      </c>
      <c r="E498" s="216">
        <v>60.211823426469998</v>
      </c>
      <c r="F498" s="216">
        <v>0.20228966564</v>
      </c>
      <c r="G498" s="216">
        <v>53.859319923379999</v>
      </c>
      <c r="H498" s="216">
        <v>1.28154208873</v>
      </c>
      <c r="I498" s="216">
        <v>0.90979343196999996</v>
      </c>
      <c r="J498" s="251">
        <v>31.311402572399999</v>
      </c>
      <c r="K498" s="250">
        <f t="shared" si="7"/>
        <v>7.8842387962969704E-2</v>
      </c>
      <c r="L498" s="216">
        <v>76.264497397080007</v>
      </c>
      <c r="M498" s="216">
        <v>30.492629093990001</v>
      </c>
      <c r="N498" s="216">
        <v>11.80213295455</v>
      </c>
      <c r="O498" s="216">
        <v>3.9143400763999998</v>
      </c>
      <c r="P498" s="238">
        <v>4.0363814831799996</v>
      </c>
      <c r="Q498" s="238">
        <v>2.8921420819999999</v>
      </c>
      <c r="R498" s="238">
        <v>8.00287464106</v>
      </c>
      <c r="S498" s="238">
        <v>6.4825794848199996</v>
      </c>
      <c r="T498" s="238">
        <v>27.600429096039999</v>
      </c>
      <c r="U498" s="238">
        <v>33.698400700599997</v>
      </c>
      <c r="V498" s="238">
        <v>17.323435291559999</v>
      </c>
      <c r="W498" s="238">
        <v>3.3935298701100001</v>
      </c>
      <c r="X498" s="238">
        <v>7.9915394594800002</v>
      </c>
      <c r="Y498" s="238">
        <v>15.46811333748</v>
      </c>
      <c r="Z498" s="237">
        <v>0</v>
      </c>
    </row>
    <row r="499" spans="1:26">
      <c r="A499" s="175" t="s">
        <v>366</v>
      </c>
      <c r="B499" s="175">
        <v>2014</v>
      </c>
      <c r="C499" s="176" t="s">
        <v>37</v>
      </c>
      <c r="D499" s="177">
        <v>414.57333157890997</v>
      </c>
      <c r="E499" s="216">
        <v>61.439233191669999</v>
      </c>
      <c r="F499" s="216">
        <v>6.044486483E-2</v>
      </c>
      <c r="G499" s="216">
        <v>58.746701355589998</v>
      </c>
      <c r="H499" s="216">
        <v>1.5255296441999999</v>
      </c>
      <c r="I499" s="216">
        <v>2.6814391903999999</v>
      </c>
      <c r="J499" s="249">
        <v>35.574938385899998</v>
      </c>
      <c r="K499" s="248">
        <f t="shared" si="7"/>
        <v>8.5810966784602871E-2</v>
      </c>
      <c r="L499" s="216">
        <v>70.41734089709</v>
      </c>
      <c r="M499" s="216">
        <v>34.440137805900001</v>
      </c>
      <c r="N499" s="216">
        <v>13.312870079430001</v>
      </c>
      <c r="O499" s="216">
        <v>3.8353920974300002</v>
      </c>
      <c r="P499" s="238">
        <v>4.0098651847099998</v>
      </c>
      <c r="Q499" s="238">
        <v>1.48478102811</v>
      </c>
      <c r="R499" s="238">
        <v>9.2279017105599994</v>
      </c>
      <c r="S499" s="238">
        <v>6.9808780959199996</v>
      </c>
      <c r="T499" s="238">
        <v>25.518223983599999</v>
      </c>
      <c r="U499" s="238">
        <v>35.508989440470003</v>
      </c>
      <c r="V499" s="238">
        <v>17.75498466654</v>
      </c>
      <c r="W499" s="238">
        <v>4.3024259757500003</v>
      </c>
      <c r="X499" s="238">
        <v>9.8362211154800008</v>
      </c>
      <c r="Y499" s="238">
        <v>17.915032865330001</v>
      </c>
      <c r="Z499" s="237">
        <v>0</v>
      </c>
    </row>
    <row r="500" spans="1:26">
      <c r="A500" s="175" t="s">
        <v>366</v>
      </c>
      <c r="B500" s="175">
        <v>2015</v>
      </c>
      <c r="C500" s="176" t="s">
        <v>37</v>
      </c>
      <c r="D500" s="177">
        <v>422.63937274922</v>
      </c>
      <c r="E500" s="216">
        <v>70.365924501280006</v>
      </c>
      <c r="F500" s="216">
        <v>0</v>
      </c>
      <c r="G500" s="216">
        <v>61.195809632820001</v>
      </c>
      <c r="H500" s="216">
        <v>2.2514757618700001</v>
      </c>
      <c r="I500" s="216">
        <v>1.5930747868399999</v>
      </c>
      <c r="J500" s="247">
        <v>34.038567967090003</v>
      </c>
      <c r="K500" s="246">
        <f t="shared" si="7"/>
        <v>8.0538090300657686E-2</v>
      </c>
      <c r="L500" s="216">
        <v>75.062487096029997</v>
      </c>
      <c r="M500" s="216">
        <v>31.071114467320001</v>
      </c>
      <c r="N500" s="216">
        <v>15.199708290029999</v>
      </c>
      <c r="O500" s="216">
        <v>4.4698204590700001</v>
      </c>
      <c r="P500" s="238">
        <v>8.6245237709799998</v>
      </c>
      <c r="Q500" s="238">
        <v>1.6045637927800001</v>
      </c>
      <c r="R500" s="238">
        <v>7.6846912926700002</v>
      </c>
      <c r="S500" s="238">
        <v>9.0387400728700005</v>
      </c>
      <c r="T500" s="238">
        <v>22.819026600250002</v>
      </c>
      <c r="U500" s="238">
        <v>30.349867528739999</v>
      </c>
      <c r="V500" s="238">
        <v>18.269799260279999</v>
      </c>
      <c r="W500" s="238">
        <v>3.5996892367600002</v>
      </c>
      <c r="X500" s="238">
        <v>7.1573845488399996</v>
      </c>
      <c r="Y500" s="238">
        <v>18.243103682699999</v>
      </c>
      <c r="Z500" s="237">
        <v>0</v>
      </c>
    </row>
    <row r="501" spans="1:26">
      <c r="A501" s="175" t="s">
        <v>366</v>
      </c>
      <c r="B501" s="175">
        <v>2016</v>
      </c>
      <c r="C501" s="176" t="s">
        <v>37</v>
      </c>
      <c r="D501" s="177">
        <v>409.75188623579999</v>
      </c>
      <c r="E501" s="216">
        <v>73.87007885013</v>
      </c>
      <c r="F501" s="216">
        <v>0.47412277886999998</v>
      </c>
      <c r="G501" s="216">
        <v>49.994981108239998</v>
      </c>
      <c r="H501" s="216">
        <v>2.6174374882100002</v>
      </c>
      <c r="I501" s="216">
        <v>1.7397763249</v>
      </c>
      <c r="J501" s="253">
        <v>37.21023839766</v>
      </c>
      <c r="K501" s="252">
        <f t="shared" si="7"/>
        <v>9.081163418060903E-2</v>
      </c>
      <c r="L501" s="216">
        <v>73.025511646539996</v>
      </c>
      <c r="M501" s="216">
        <v>30.292265765650001</v>
      </c>
      <c r="N501" s="216">
        <v>18.537245430780001</v>
      </c>
      <c r="O501" s="216">
        <v>4.0320136312099999</v>
      </c>
      <c r="P501" s="238">
        <v>8.6671771499699997</v>
      </c>
      <c r="Q501" s="238">
        <v>3.56403736134</v>
      </c>
      <c r="R501" s="238">
        <v>10.52339345407</v>
      </c>
      <c r="S501" s="238">
        <v>6.4083238513599996</v>
      </c>
      <c r="T501" s="238">
        <v>20.291615146760002</v>
      </c>
      <c r="U501" s="238">
        <v>27.263383290970001</v>
      </c>
      <c r="V501" s="238">
        <v>16.08097811583</v>
      </c>
      <c r="W501" s="238">
        <v>3.7917772788300002</v>
      </c>
      <c r="X501" s="238">
        <v>5.1900684960400003</v>
      </c>
      <c r="Y501" s="238">
        <v>16.177460668439998</v>
      </c>
      <c r="Z501" s="237">
        <v>0</v>
      </c>
    </row>
    <row r="502" spans="1:26">
      <c r="A502" s="178" t="s">
        <v>367</v>
      </c>
      <c r="B502" s="178">
        <v>2013</v>
      </c>
      <c r="C502" s="179" t="s">
        <v>37</v>
      </c>
      <c r="D502" s="180">
        <v>403.81739889439012</v>
      </c>
      <c r="E502" s="235">
        <v>63.145932282740098</v>
      </c>
      <c r="F502" s="235">
        <v>0.51833258118000003</v>
      </c>
      <c r="G502" s="235">
        <v>56.174526764920003</v>
      </c>
      <c r="H502" s="235">
        <v>1.40356792582</v>
      </c>
      <c r="I502" s="235">
        <v>1.5866565962900001</v>
      </c>
      <c r="J502" s="235">
        <v>31.34101139885</v>
      </c>
      <c r="K502" s="236">
        <f t="shared" si="7"/>
        <v>7.7611840115503733E-2</v>
      </c>
      <c r="L502" s="235">
        <v>70.302226603029993</v>
      </c>
      <c r="M502" s="235">
        <v>33.716439686160001</v>
      </c>
      <c r="N502" s="235">
        <v>14.10924234937</v>
      </c>
      <c r="O502" s="235">
        <v>4.3191159514699997</v>
      </c>
      <c r="P502" s="234">
        <v>4.1227543335299996</v>
      </c>
      <c r="Q502" s="234">
        <v>3.21009130833</v>
      </c>
      <c r="R502" s="234">
        <v>7.1410501329400002</v>
      </c>
      <c r="S502" s="234">
        <v>5.7049074210599997</v>
      </c>
      <c r="T502" s="234">
        <v>26.49908167757</v>
      </c>
      <c r="U502" s="234">
        <v>35.73624547995</v>
      </c>
      <c r="V502" s="234">
        <v>16.387496997660001</v>
      </c>
      <c r="W502" s="234">
        <v>4.6518709707700001</v>
      </c>
      <c r="X502" s="234">
        <v>8.5796067015500004</v>
      </c>
      <c r="Y502" s="234">
        <v>15.167241731200001</v>
      </c>
      <c r="Z502" s="233">
        <v>0</v>
      </c>
    </row>
    <row r="503" spans="1:26">
      <c r="A503" s="172" t="s">
        <v>367</v>
      </c>
      <c r="B503" s="172">
        <v>2014</v>
      </c>
      <c r="C503" s="243" t="s">
        <v>37</v>
      </c>
      <c r="D503" s="174">
        <v>411.69650691559002</v>
      </c>
      <c r="E503" s="241">
        <v>65.262664358720002</v>
      </c>
      <c r="F503" s="241">
        <v>0.32463729990000001</v>
      </c>
      <c r="G503" s="241">
        <v>57.348943631909997</v>
      </c>
      <c r="H503" s="241">
        <v>2.0525155539000002</v>
      </c>
      <c r="I503" s="241">
        <v>2.4661782186300001</v>
      </c>
      <c r="J503" s="241">
        <v>32.270971514739998</v>
      </c>
      <c r="K503" s="242">
        <f t="shared" si="7"/>
        <v>7.8385342048472861E-2</v>
      </c>
      <c r="L503" s="241">
        <v>73.319936357060001</v>
      </c>
      <c r="M503" s="241">
        <v>31.098237608280002</v>
      </c>
      <c r="N503" s="241">
        <v>13.683078225019999</v>
      </c>
      <c r="O503" s="241">
        <v>4.1743585513000001</v>
      </c>
      <c r="P503" s="240">
        <v>5.2645272410299997</v>
      </c>
      <c r="Q503" s="240">
        <v>0.82301731561000002</v>
      </c>
      <c r="R503" s="240">
        <v>6.6164546711599996</v>
      </c>
      <c r="S503" s="240">
        <v>7.7450622458999998</v>
      </c>
      <c r="T503" s="240">
        <v>25.470792168300001</v>
      </c>
      <c r="U503" s="240">
        <v>33.688272337089998</v>
      </c>
      <c r="V503" s="240">
        <v>19.188121119640002</v>
      </c>
      <c r="W503" s="240">
        <v>4.2150982148900002</v>
      </c>
      <c r="X503" s="240">
        <v>8.8614987387399999</v>
      </c>
      <c r="Y503" s="240">
        <v>17.822141543770002</v>
      </c>
      <c r="Z503" s="239">
        <v>0</v>
      </c>
    </row>
    <row r="504" spans="1:26">
      <c r="A504" s="175" t="s">
        <v>367</v>
      </c>
      <c r="B504" s="175">
        <v>2015</v>
      </c>
      <c r="C504" s="176" t="s">
        <v>37</v>
      </c>
      <c r="D504" s="177">
        <v>409.39448505402999</v>
      </c>
      <c r="E504" s="216">
        <v>72.079646074899998</v>
      </c>
      <c r="F504" s="216">
        <v>0.28199791455000001</v>
      </c>
      <c r="G504" s="216">
        <v>58.018239503990003</v>
      </c>
      <c r="H504" s="216">
        <v>1.74107153909</v>
      </c>
      <c r="I504" s="216">
        <v>2.16399990201</v>
      </c>
      <c r="J504" s="216">
        <v>30.390504125740001</v>
      </c>
      <c r="K504" s="217">
        <f t="shared" si="7"/>
        <v>7.4232812690989733E-2</v>
      </c>
      <c r="L504" s="216">
        <v>71.476080770839999</v>
      </c>
      <c r="M504" s="216">
        <v>27.961822200930001</v>
      </c>
      <c r="N504" s="216">
        <v>14.266335659939999</v>
      </c>
      <c r="O504" s="216">
        <v>4.5423494809899996</v>
      </c>
      <c r="P504" s="238">
        <v>8.1919269742100003</v>
      </c>
      <c r="Q504" s="238">
        <v>1.7129624881500001</v>
      </c>
      <c r="R504" s="238">
        <v>8.0561152102900007</v>
      </c>
      <c r="S504" s="238">
        <v>6.9885629113499999</v>
      </c>
      <c r="T504" s="238">
        <v>24.061995803039999</v>
      </c>
      <c r="U504" s="238">
        <v>31.672222167520001</v>
      </c>
      <c r="V504" s="238">
        <v>17.63949090509</v>
      </c>
      <c r="W504" s="238">
        <v>3.8659038435299999</v>
      </c>
      <c r="X504" s="238">
        <v>6.9234996140699998</v>
      </c>
      <c r="Y504" s="238">
        <v>17.3597579638</v>
      </c>
      <c r="Z504" s="237">
        <v>0</v>
      </c>
    </row>
    <row r="505" spans="1:26">
      <c r="A505" s="175" t="s">
        <v>367</v>
      </c>
      <c r="B505" s="175">
        <v>2016</v>
      </c>
      <c r="C505" s="176" t="s">
        <v>37</v>
      </c>
      <c r="D505" s="177">
        <v>415.58801417630991</v>
      </c>
      <c r="E505" s="216">
        <v>70.198665777759899</v>
      </c>
      <c r="F505" s="216">
        <v>0.48727468531000001</v>
      </c>
      <c r="G505" s="216">
        <v>52.514874667340003</v>
      </c>
      <c r="H505" s="216">
        <v>1.90015775263</v>
      </c>
      <c r="I505" s="216">
        <v>1.7273583425300001</v>
      </c>
      <c r="J505" s="216">
        <v>34.469346179170003</v>
      </c>
      <c r="K505" s="217">
        <f t="shared" si="7"/>
        <v>8.2941146046975875E-2</v>
      </c>
      <c r="L505" s="216">
        <v>73.931714977829998</v>
      </c>
      <c r="M505" s="216">
        <v>31.677084373980001</v>
      </c>
      <c r="N505" s="216">
        <v>16.54876690035</v>
      </c>
      <c r="O505" s="216">
        <v>4.0366003841799998</v>
      </c>
      <c r="P505" s="238">
        <v>7.3447003833700002</v>
      </c>
      <c r="Q505" s="238">
        <v>3.6178239841900002</v>
      </c>
      <c r="R505" s="238">
        <v>9.46332782074</v>
      </c>
      <c r="S505" s="238">
        <v>11.430314501750001</v>
      </c>
      <c r="T505" s="238">
        <v>23.36303535791</v>
      </c>
      <c r="U505" s="238">
        <v>29.60101139475</v>
      </c>
      <c r="V505" s="238">
        <v>18.225238178630001</v>
      </c>
      <c r="W505" s="238">
        <v>3.9573329344600001</v>
      </c>
      <c r="X505" s="238">
        <v>7.2630143626499999</v>
      </c>
      <c r="Y505" s="238">
        <v>13.83037121678</v>
      </c>
      <c r="Z505" s="237">
        <v>0</v>
      </c>
    </row>
    <row r="506" spans="1:26">
      <c r="A506" s="175" t="s">
        <v>377</v>
      </c>
      <c r="B506" s="175">
        <v>2014</v>
      </c>
      <c r="C506" s="176" t="s">
        <v>37</v>
      </c>
      <c r="D506" s="177">
        <v>409.72612291231991</v>
      </c>
      <c r="E506" s="216">
        <v>63.929208519949903</v>
      </c>
      <c r="F506" s="216">
        <v>0.59760140762000002</v>
      </c>
      <c r="G506" s="216">
        <v>61.660560859409998</v>
      </c>
      <c r="H506" s="216">
        <v>1.8026489927</v>
      </c>
      <c r="I506" s="216">
        <v>1.6934484411299999</v>
      </c>
      <c r="J506" s="216">
        <v>36.43445344941</v>
      </c>
      <c r="K506" s="217">
        <f t="shared" si="7"/>
        <v>8.8923921156003172E-2</v>
      </c>
      <c r="L506" s="216">
        <v>70.840043302780003</v>
      </c>
      <c r="M506" s="216">
        <v>32.310735009870001</v>
      </c>
      <c r="N506" s="216">
        <v>13.531722670640001</v>
      </c>
      <c r="O506" s="216">
        <v>6.0146267197799999</v>
      </c>
      <c r="P506" s="238">
        <v>4.5116977950999999</v>
      </c>
      <c r="Q506" s="238">
        <v>3.0569343674099998</v>
      </c>
      <c r="R506" s="238">
        <v>6.2339455035900002</v>
      </c>
      <c r="S506" s="238">
        <v>5.4783457509</v>
      </c>
      <c r="T506" s="238">
        <v>28.870163838669999</v>
      </c>
      <c r="U506" s="238">
        <v>27.94496400669</v>
      </c>
      <c r="V506" s="238">
        <v>16.994062193120001</v>
      </c>
      <c r="W506" s="238">
        <v>4.5948071668899999</v>
      </c>
      <c r="X506" s="238">
        <v>7.8056716234000003</v>
      </c>
      <c r="Y506" s="238">
        <v>15.42048129326</v>
      </c>
      <c r="Z506" s="237">
        <v>0</v>
      </c>
    </row>
    <row r="507" spans="1:26">
      <c r="A507" s="175" t="s">
        <v>377</v>
      </c>
      <c r="B507" s="175">
        <v>2015</v>
      </c>
      <c r="C507" s="176" t="s">
        <v>37</v>
      </c>
      <c r="D507" s="177">
        <v>414.39946358980001</v>
      </c>
      <c r="E507" s="216">
        <v>72.258348498000004</v>
      </c>
      <c r="F507" s="216">
        <v>0.21569964949000001</v>
      </c>
      <c r="G507" s="216">
        <v>52.008519193429997</v>
      </c>
      <c r="H507" s="216">
        <v>2.18586365064</v>
      </c>
      <c r="I507" s="216">
        <v>2.6109304601100001</v>
      </c>
      <c r="J507" s="216">
        <v>38.874736740880003</v>
      </c>
      <c r="K507" s="217">
        <f t="shared" si="7"/>
        <v>9.3809814337406552E-2</v>
      </c>
      <c r="L507" s="216">
        <v>71.719261903510002</v>
      </c>
      <c r="M507" s="216">
        <v>28.701012037150001</v>
      </c>
      <c r="N507" s="216">
        <v>18.66284082104</v>
      </c>
      <c r="O507" s="216">
        <v>4.1610388167399996</v>
      </c>
      <c r="P507" s="238">
        <v>6.0454568425400002</v>
      </c>
      <c r="Q507" s="238">
        <v>2.10307300884</v>
      </c>
      <c r="R507" s="238">
        <v>7.84797694431</v>
      </c>
      <c r="S507" s="238">
        <v>7.3709175122500001</v>
      </c>
      <c r="T507" s="238">
        <v>26.576608246189998</v>
      </c>
      <c r="U507" s="238">
        <v>27.63368270646</v>
      </c>
      <c r="V507" s="238">
        <v>17.333853113050001</v>
      </c>
      <c r="W507" s="238">
        <v>3.23052415056</v>
      </c>
      <c r="X507" s="238">
        <v>8.3858708314099992</v>
      </c>
      <c r="Y507" s="238">
        <v>16.473248463200001</v>
      </c>
      <c r="Z507" s="237">
        <v>0</v>
      </c>
    </row>
    <row r="508" spans="1:26">
      <c r="A508" s="175" t="s">
        <v>377</v>
      </c>
      <c r="B508" s="175">
        <v>2016</v>
      </c>
      <c r="C508" s="176" t="s">
        <v>37</v>
      </c>
      <c r="D508" s="177">
        <v>417.64991138226998</v>
      </c>
      <c r="E508" s="216">
        <v>77.188873541969997</v>
      </c>
      <c r="F508" s="216">
        <v>0.49479367344000003</v>
      </c>
      <c r="G508" s="216">
        <v>54.92348437095</v>
      </c>
      <c r="H508" s="216">
        <v>1.6976094175800001</v>
      </c>
      <c r="I508" s="216">
        <v>1.9717126064799999</v>
      </c>
      <c r="J508" s="216">
        <v>34.611499301259997</v>
      </c>
      <c r="K508" s="217">
        <f t="shared" si="7"/>
        <v>8.2872037938924656E-2</v>
      </c>
      <c r="L508" s="216">
        <v>71.795118210550001</v>
      </c>
      <c r="M508" s="216">
        <v>28.24137280307</v>
      </c>
      <c r="N508" s="216">
        <v>23.134605277030001</v>
      </c>
      <c r="O508" s="216">
        <v>2.6479223754599999</v>
      </c>
      <c r="P508" s="238">
        <v>8.3128463466899998</v>
      </c>
      <c r="Q508" s="238">
        <v>2.4820498080900002</v>
      </c>
      <c r="R508" s="238">
        <v>7.48642920098</v>
      </c>
      <c r="S508" s="238">
        <v>9.1301645711700008</v>
      </c>
      <c r="T508" s="238">
        <v>23.91088254768</v>
      </c>
      <c r="U508" s="238">
        <v>26.735930992539998</v>
      </c>
      <c r="V508" s="238">
        <v>17.890809004160001</v>
      </c>
      <c r="W508" s="238">
        <v>3.6628815943499999</v>
      </c>
      <c r="X508" s="238">
        <v>6.4287193112700001</v>
      </c>
      <c r="Y508" s="238">
        <v>14.90220642755</v>
      </c>
      <c r="Z508" s="237">
        <v>0</v>
      </c>
    </row>
    <row r="509" spans="1:26">
      <c r="A509" s="175" t="s">
        <v>377</v>
      </c>
      <c r="B509" s="175">
        <v>2017</v>
      </c>
      <c r="C509" s="176" t="s">
        <v>37</v>
      </c>
      <c r="D509" s="177">
        <v>426.05686937738</v>
      </c>
      <c r="E509" s="216">
        <v>82.411877790480006</v>
      </c>
      <c r="F509" s="216">
        <v>0.77660306701000004</v>
      </c>
      <c r="G509" s="216">
        <v>56.935146375160002</v>
      </c>
      <c r="H509" s="216">
        <v>3.32399156946</v>
      </c>
      <c r="I509" s="216">
        <v>1.1802009324</v>
      </c>
      <c r="J509" s="216">
        <v>33.380346395899998</v>
      </c>
      <c r="K509" s="217">
        <f t="shared" si="7"/>
        <v>7.8347161600000742E-2</v>
      </c>
      <c r="L509" s="216">
        <v>74.00437818716</v>
      </c>
      <c r="M509" s="216">
        <v>31.386541000859999</v>
      </c>
      <c r="N509" s="216">
        <v>14.967280322220001</v>
      </c>
      <c r="O509" s="216">
        <v>3.6931498762200001</v>
      </c>
      <c r="P509" s="238">
        <v>6.2431010176299999</v>
      </c>
      <c r="Q509" s="238">
        <v>2.5836670461</v>
      </c>
      <c r="R509" s="238">
        <v>9.2396522039699995</v>
      </c>
      <c r="S509" s="238">
        <v>10.718063823850001</v>
      </c>
      <c r="T509" s="238">
        <v>23.837091748599999</v>
      </c>
      <c r="U509" s="238">
        <v>29.21725527828</v>
      </c>
      <c r="V509" s="238">
        <v>18.055480338590002</v>
      </c>
      <c r="W509" s="238">
        <v>5.1551947703699996</v>
      </c>
      <c r="X509" s="238">
        <v>5.4829139958299997</v>
      </c>
      <c r="Y509" s="238">
        <v>13.464933637290001</v>
      </c>
      <c r="Z509" s="237">
        <v>0</v>
      </c>
    </row>
    <row r="510" spans="1:26">
      <c r="A510" s="175" t="s">
        <v>368</v>
      </c>
      <c r="B510" s="175">
        <v>2013</v>
      </c>
      <c r="C510" s="176" t="s">
        <v>37</v>
      </c>
      <c r="D510" s="177">
        <v>401.47182835550001</v>
      </c>
      <c r="E510" s="216">
        <v>67.979207951869995</v>
      </c>
      <c r="F510" s="216">
        <v>0.20689892269999999</v>
      </c>
      <c r="G510" s="216">
        <v>53.535648019489997</v>
      </c>
      <c r="H510" s="216">
        <v>0.98284175922999995</v>
      </c>
      <c r="I510" s="216">
        <v>0.88888355563999999</v>
      </c>
      <c r="J510" s="216">
        <v>33.538661412739998</v>
      </c>
      <c r="K510" s="217">
        <f t="shared" si="7"/>
        <v>8.3539264884712625E-2</v>
      </c>
      <c r="L510" s="216">
        <v>73.993298524289997</v>
      </c>
      <c r="M510" s="216">
        <v>29.237123204500001</v>
      </c>
      <c r="N510" s="216">
        <v>14.338569433429999</v>
      </c>
      <c r="O510" s="216">
        <v>5.8129993420500004</v>
      </c>
      <c r="P510" s="238">
        <v>3.2099832690899999</v>
      </c>
      <c r="Q510" s="238">
        <v>3.3035168587300001</v>
      </c>
      <c r="R510" s="238">
        <v>6.6917228909100004</v>
      </c>
      <c r="S510" s="238">
        <v>8.6906863635300002</v>
      </c>
      <c r="T510" s="238">
        <v>28.700838749350002</v>
      </c>
      <c r="U510" s="238">
        <v>30.839839958220001</v>
      </c>
      <c r="V510" s="238">
        <v>17.0190791719</v>
      </c>
      <c r="W510" s="238">
        <v>2.40461928648</v>
      </c>
      <c r="X510" s="238">
        <v>7.7017458436000004</v>
      </c>
      <c r="Y510" s="238">
        <v>12.39566383775</v>
      </c>
      <c r="Z510" s="237">
        <v>0</v>
      </c>
    </row>
    <row r="511" spans="1:26">
      <c r="A511" s="175" t="s">
        <v>368</v>
      </c>
      <c r="B511" s="175">
        <v>2014</v>
      </c>
      <c r="C511" s="176" t="s">
        <v>37</v>
      </c>
      <c r="D511" s="177">
        <v>406.3120337931</v>
      </c>
      <c r="E511" s="216">
        <v>67.234254603210005</v>
      </c>
      <c r="F511" s="216">
        <v>0.53278647000000001</v>
      </c>
      <c r="G511" s="216">
        <v>52.646616493469999</v>
      </c>
      <c r="H511" s="216">
        <v>1.86420176815</v>
      </c>
      <c r="I511" s="216">
        <v>1.7891419498700001</v>
      </c>
      <c r="J511" s="216">
        <v>34.658466585489997</v>
      </c>
      <c r="K511" s="217">
        <f t="shared" si="7"/>
        <v>8.5300123311480833E-2</v>
      </c>
      <c r="L511" s="216">
        <v>75.977954828029993</v>
      </c>
      <c r="M511" s="216">
        <v>32.155416161289999</v>
      </c>
      <c r="N511" s="216">
        <v>13.889484710310001</v>
      </c>
      <c r="O511" s="216">
        <v>5.8535795178000001</v>
      </c>
      <c r="P511" s="238">
        <v>4.5643443508399999</v>
      </c>
      <c r="Q511" s="238">
        <v>3.13714331698</v>
      </c>
      <c r="R511" s="238">
        <v>6.2522345462800004</v>
      </c>
      <c r="S511" s="238">
        <v>6.1323488514699998</v>
      </c>
      <c r="T511" s="238">
        <v>27.132466887029999</v>
      </c>
      <c r="U511" s="238">
        <v>29.897713544190001</v>
      </c>
      <c r="V511" s="238">
        <v>16.112663141140001</v>
      </c>
      <c r="W511" s="238">
        <v>4.5370078957000004</v>
      </c>
      <c r="X511" s="238">
        <v>7.8822374371299997</v>
      </c>
      <c r="Y511" s="238">
        <v>14.061970734719999</v>
      </c>
      <c r="Z511" s="237">
        <v>0</v>
      </c>
    </row>
    <row r="512" spans="1:26">
      <c r="A512" s="175" t="s">
        <v>368</v>
      </c>
      <c r="B512" s="175">
        <v>2015</v>
      </c>
      <c r="C512" s="176" t="s">
        <v>37</v>
      </c>
      <c r="D512" s="177">
        <v>413.1958899364401</v>
      </c>
      <c r="E512" s="216">
        <v>73.418703093660099</v>
      </c>
      <c r="F512" s="216">
        <v>0.25676583601000003</v>
      </c>
      <c r="G512" s="216">
        <v>48.111189051670003</v>
      </c>
      <c r="H512" s="216">
        <v>1.9942058733500001</v>
      </c>
      <c r="I512" s="216">
        <v>2.9859695854599999</v>
      </c>
      <c r="J512" s="216">
        <v>37.994229012849999</v>
      </c>
      <c r="K512" s="217">
        <f t="shared" si="7"/>
        <v>9.1952098116693429E-2</v>
      </c>
      <c r="L512" s="216">
        <v>74.561887448410005</v>
      </c>
      <c r="M512" s="216">
        <v>29.613254102190002</v>
      </c>
      <c r="N512" s="216">
        <v>20.343471336109999</v>
      </c>
      <c r="O512" s="216">
        <v>4.3046833619099996</v>
      </c>
      <c r="P512" s="238">
        <v>6.2145512463100001</v>
      </c>
      <c r="Q512" s="238">
        <v>1.9209449950399999</v>
      </c>
      <c r="R512" s="238">
        <v>7.3747043223200004</v>
      </c>
      <c r="S512" s="238">
        <v>6.5812442791799999</v>
      </c>
      <c r="T512" s="238">
        <v>25.842845700870001</v>
      </c>
      <c r="U512" s="238">
        <v>27.46541669414</v>
      </c>
      <c r="V512" s="238">
        <v>17.195007343149999</v>
      </c>
      <c r="W512" s="238">
        <v>3.2581293837800001</v>
      </c>
      <c r="X512" s="238">
        <v>8.4147541724499995</v>
      </c>
      <c r="Y512" s="238">
        <v>15.343933097580001</v>
      </c>
      <c r="Z512" s="237">
        <v>0</v>
      </c>
    </row>
    <row r="513" spans="1:26">
      <c r="A513" s="175" t="s">
        <v>368</v>
      </c>
      <c r="B513" s="175">
        <v>2016</v>
      </c>
      <c r="C513" s="176" t="s">
        <v>37</v>
      </c>
      <c r="D513" s="177">
        <v>416.84026042096002</v>
      </c>
      <c r="E513" s="216">
        <v>77.913809095139996</v>
      </c>
      <c r="F513" s="216">
        <v>0.75497763228000003</v>
      </c>
      <c r="G513" s="216">
        <v>52.525421295370002</v>
      </c>
      <c r="H513" s="216">
        <v>2.0173101383100001</v>
      </c>
      <c r="I513" s="216">
        <v>1.74817151881</v>
      </c>
      <c r="J513" s="216">
        <v>36.58894906199</v>
      </c>
      <c r="K513" s="217">
        <f t="shared" si="7"/>
        <v>8.7776907693703651E-2</v>
      </c>
      <c r="L513" s="216">
        <v>71.604111167970004</v>
      </c>
      <c r="M513" s="216">
        <v>27.597276818409998</v>
      </c>
      <c r="N513" s="216">
        <v>23.237611547770001</v>
      </c>
      <c r="O513" s="216">
        <v>3.0646876774699998</v>
      </c>
      <c r="P513" s="238">
        <v>9.5578857237899992</v>
      </c>
      <c r="Q513" s="238">
        <v>2.0832073531400002</v>
      </c>
      <c r="R513" s="238">
        <v>7.5648386795400002</v>
      </c>
      <c r="S513" s="238">
        <v>9.0497693014199996</v>
      </c>
      <c r="T513" s="238">
        <v>22.037548831830001</v>
      </c>
      <c r="U513" s="238">
        <v>27.189609432240001</v>
      </c>
      <c r="V513" s="238">
        <v>19.1304284225</v>
      </c>
      <c r="W513" s="238">
        <v>3.5651402163400001</v>
      </c>
      <c r="X513" s="238">
        <v>5.4318109883899997</v>
      </c>
      <c r="Y513" s="238">
        <v>14.177695518249999</v>
      </c>
      <c r="Z513" s="237">
        <v>0</v>
      </c>
    </row>
    <row r="514" spans="1:26">
      <c r="A514" s="175" t="s">
        <v>368</v>
      </c>
      <c r="B514" s="175">
        <v>2017</v>
      </c>
      <c r="C514" s="176" t="s">
        <v>37</v>
      </c>
      <c r="D514" s="177">
        <v>433.36701903074987</v>
      </c>
      <c r="E514" s="216">
        <v>83.761615510349898</v>
      </c>
      <c r="F514" s="216">
        <v>0.36539613436000001</v>
      </c>
      <c r="G514" s="216">
        <v>57.125335272859999</v>
      </c>
      <c r="H514" s="216">
        <v>3.4085773654799998</v>
      </c>
      <c r="I514" s="216">
        <v>1.07513739647</v>
      </c>
      <c r="J514" s="216">
        <v>35.969793615630003</v>
      </c>
      <c r="K514" s="217">
        <f t="shared" si="7"/>
        <v>8.3000763870029845E-2</v>
      </c>
      <c r="L514" s="216">
        <v>72.321526037810003</v>
      </c>
      <c r="M514" s="216">
        <v>34.03185985903</v>
      </c>
      <c r="N514" s="216">
        <v>13.509300554839999</v>
      </c>
      <c r="O514" s="216">
        <v>3.6835363608299998</v>
      </c>
      <c r="P514" s="238">
        <v>5.74915265923</v>
      </c>
      <c r="Q514" s="238">
        <v>2.8205836827200002</v>
      </c>
      <c r="R514" s="238">
        <v>10.53556771037</v>
      </c>
      <c r="S514" s="238">
        <v>11.769456208619999</v>
      </c>
      <c r="T514" s="238">
        <v>23.55967166184</v>
      </c>
      <c r="U514" s="238">
        <v>28.26938904467</v>
      </c>
      <c r="V514" s="238">
        <v>19.715364887740002</v>
      </c>
      <c r="W514" s="238">
        <v>5.0099674152300002</v>
      </c>
      <c r="X514" s="238">
        <v>5.4594521597499996</v>
      </c>
      <c r="Y514" s="238">
        <v>15.226335492920001</v>
      </c>
      <c r="Z514" s="237">
        <v>0</v>
      </c>
    </row>
    <row r="515" spans="1:26">
      <c r="A515" s="175" t="s">
        <v>369</v>
      </c>
      <c r="B515" s="175">
        <v>2013</v>
      </c>
      <c r="C515" s="176" t="s">
        <v>37</v>
      </c>
      <c r="D515" s="177">
        <v>400.32522028206</v>
      </c>
      <c r="E515" s="216">
        <v>66.834543008799997</v>
      </c>
      <c r="F515" s="216">
        <v>0.19894152065000001</v>
      </c>
      <c r="G515" s="216">
        <v>54.424982355380003</v>
      </c>
      <c r="H515" s="216">
        <v>1.0684227982100001</v>
      </c>
      <c r="I515" s="216">
        <v>0.79732161679000002</v>
      </c>
      <c r="J515" s="216">
        <v>32.763049275359997</v>
      </c>
      <c r="K515" s="217">
        <f t="shared" si="7"/>
        <v>8.1841082238775509E-2</v>
      </c>
      <c r="L515" s="216">
        <v>72.377493164100002</v>
      </c>
      <c r="M515" s="216">
        <v>30.152659362769999</v>
      </c>
      <c r="N515" s="216">
        <v>12.93522938243</v>
      </c>
      <c r="O515" s="216">
        <v>5.6506415858599999</v>
      </c>
      <c r="P515" s="238">
        <v>2.7670633180299999</v>
      </c>
      <c r="Q515" s="238">
        <v>3.4524348792300001</v>
      </c>
      <c r="R515" s="238">
        <v>6.8031019606600003</v>
      </c>
      <c r="S515" s="238">
        <v>8.5423705445099998</v>
      </c>
      <c r="T515" s="238">
        <v>29.380943266980001</v>
      </c>
      <c r="U515" s="238">
        <v>31.521412407610001</v>
      </c>
      <c r="V515" s="238">
        <v>16.634802396440001</v>
      </c>
      <c r="W515" s="238">
        <v>2.7964414079300002</v>
      </c>
      <c r="X515" s="238">
        <v>7.8247098018500001</v>
      </c>
      <c r="Y515" s="238">
        <v>13.398656228469999</v>
      </c>
      <c r="Z515" s="237">
        <v>0</v>
      </c>
    </row>
    <row r="516" spans="1:26">
      <c r="A516" s="175" t="s">
        <v>369</v>
      </c>
      <c r="B516" s="175">
        <v>2014</v>
      </c>
      <c r="C516" s="176" t="s">
        <v>37</v>
      </c>
      <c r="D516" s="177">
        <v>407.25169570397992</v>
      </c>
      <c r="E516" s="216">
        <v>66.369451421609895</v>
      </c>
      <c r="F516" s="216">
        <v>0.18403549392999999</v>
      </c>
      <c r="G516" s="216">
        <v>53.333799113200001</v>
      </c>
      <c r="H516" s="216">
        <v>1.6388376553499999</v>
      </c>
      <c r="I516" s="216">
        <v>1.8922357878</v>
      </c>
      <c r="J516" s="216">
        <v>34.852207051119997</v>
      </c>
      <c r="K516" s="217">
        <f t="shared" si="7"/>
        <v>8.5579034829736125E-2</v>
      </c>
      <c r="L516" s="216">
        <v>72.914360132200002</v>
      </c>
      <c r="M516" s="216">
        <v>32.282547148909998</v>
      </c>
      <c r="N516" s="216">
        <v>14.99644177847</v>
      </c>
      <c r="O516" s="216">
        <v>5.7387658980099996</v>
      </c>
      <c r="P516" s="238">
        <v>4.1416566283799998</v>
      </c>
      <c r="Q516" s="238">
        <v>3.0750858987399998</v>
      </c>
      <c r="R516" s="238">
        <v>6.9778785067399998</v>
      </c>
      <c r="S516" s="238">
        <v>5.6927709537600002</v>
      </c>
      <c r="T516" s="238">
        <v>26.916818038279999</v>
      </c>
      <c r="U516" s="238">
        <v>31.581644864619999</v>
      </c>
      <c r="V516" s="238">
        <v>16.926328132870001</v>
      </c>
      <c r="W516" s="238">
        <v>3.8389888653800002</v>
      </c>
      <c r="X516" s="238">
        <v>8.9627763886</v>
      </c>
      <c r="Y516" s="238">
        <v>14.935065946010001</v>
      </c>
      <c r="Z516" s="237">
        <v>0</v>
      </c>
    </row>
    <row r="517" spans="1:26">
      <c r="A517" s="178" t="s">
        <v>369</v>
      </c>
      <c r="B517" s="178">
        <v>2015</v>
      </c>
      <c r="C517" s="179" t="s">
        <v>37</v>
      </c>
      <c r="D517" s="180">
        <v>409.81381047903</v>
      </c>
      <c r="E517" s="235">
        <v>73.022792695470002</v>
      </c>
      <c r="F517" s="235">
        <v>0.26022342698000001</v>
      </c>
      <c r="G517" s="235">
        <v>50.829435115380001</v>
      </c>
      <c r="H517" s="235">
        <v>2.34612009692</v>
      </c>
      <c r="I517" s="235">
        <v>2.5780528915600001</v>
      </c>
      <c r="J517" s="235">
        <v>35.391746142750002</v>
      </c>
      <c r="K517" s="236">
        <f t="shared" si="7"/>
        <v>8.6360550176141471E-2</v>
      </c>
      <c r="L517" s="235">
        <v>72.336509745750007</v>
      </c>
      <c r="M517" s="235">
        <v>30.198267201749999</v>
      </c>
      <c r="N517" s="235">
        <v>17.810934109360002</v>
      </c>
      <c r="O517" s="235">
        <v>4.9646150984400004</v>
      </c>
      <c r="P517" s="234">
        <v>6.8055204511299996</v>
      </c>
      <c r="Q517" s="234">
        <v>2.0619992214699998</v>
      </c>
      <c r="R517" s="234">
        <v>7.3125475143700003</v>
      </c>
      <c r="S517" s="234">
        <v>6.28224760253</v>
      </c>
      <c r="T517" s="234">
        <v>24.867520463950001</v>
      </c>
      <c r="U517" s="234">
        <v>28.518019172919999</v>
      </c>
      <c r="V517" s="234">
        <v>17.06149753219</v>
      </c>
      <c r="W517" s="234">
        <v>2.9281921778400002</v>
      </c>
      <c r="X517" s="234">
        <v>7.6144522060100002</v>
      </c>
      <c r="Y517" s="234">
        <v>16.62311761226</v>
      </c>
      <c r="Z517" s="233">
        <v>0</v>
      </c>
    </row>
    <row r="518" spans="1:26">
      <c r="A518" s="172" t="s">
        <v>369</v>
      </c>
      <c r="B518" s="172">
        <v>2016</v>
      </c>
      <c r="C518" s="243" t="s">
        <v>37</v>
      </c>
      <c r="D518" s="174">
        <v>418.97170194424001</v>
      </c>
      <c r="E518" s="241">
        <v>73.41422718314</v>
      </c>
      <c r="F518" s="241">
        <v>0.85628013461999997</v>
      </c>
      <c r="G518" s="241">
        <v>50.06131622969</v>
      </c>
      <c r="H518" s="241">
        <v>2.40765967393</v>
      </c>
      <c r="I518" s="241">
        <v>1.58659663477</v>
      </c>
      <c r="J518" s="241">
        <v>39.346831533950002</v>
      </c>
      <c r="K518" s="242">
        <f t="shared" si="7"/>
        <v>9.391286177887638E-2</v>
      </c>
      <c r="L518" s="241">
        <v>75.399840888189999</v>
      </c>
      <c r="M518" s="241">
        <v>28.29530080484</v>
      </c>
      <c r="N518" s="241">
        <v>23.626358757030001</v>
      </c>
      <c r="O518" s="241">
        <v>2.97898942007</v>
      </c>
      <c r="P518" s="240">
        <v>9.5355728563900009</v>
      </c>
      <c r="Q518" s="240">
        <v>2.13227968112</v>
      </c>
      <c r="R518" s="240">
        <v>9.2780286066199995</v>
      </c>
      <c r="S518" s="240">
        <v>7.9975301982199998</v>
      </c>
      <c r="T518" s="240">
        <v>22.16773827247</v>
      </c>
      <c r="U518" s="240">
        <v>27.854579626069999</v>
      </c>
      <c r="V518" s="240">
        <v>18.388890783730002</v>
      </c>
      <c r="W518" s="240">
        <v>3.5950043745800002</v>
      </c>
      <c r="X518" s="240">
        <v>5.1233221157199997</v>
      </c>
      <c r="Y518" s="240">
        <v>14.925354169089999</v>
      </c>
      <c r="Z518" s="239">
        <v>0</v>
      </c>
    </row>
    <row r="519" spans="1:26">
      <c r="A519" s="175" t="s">
        <v>370</v>
      </c>
      <c r="B519" s="175">
        <v>2013</v>
      </c>
      <c r="C519" s="176" t="s">
        <v>37</v>
      </c>
      <c r="D519" s="177">
        <v>399.31204340480002</v>
      </c>
      <c r="E519" s="216">
        <v>60.414447353850001</v>
      </c>
      <c r="F519" s="216">
        <v>0.47425387817999998</v>
      </c>
      <c r="G519" s="216">
        <v>55.19468176686</v>
      </c>
      <c r="H519" s="216">
        <v>1.0303436827000001</v>
      </c>
      <c r="I519" s="216">
        <v>1.5941958998500001</v>
      </c>
      <c r="J519" s="216">
        <v>33.114873369110001</v>
      </c>
      <c r="K519" s="217">
        <f t="shared" si="7"/>
        <v>8.2929813703465013E-2</v>
      </c>
      <c r="L519" s="216">
        <v>69.446062370570004</v>
      </c>
      <c r="M519" s="216">
        <v>34.285200362090002</v>
      </c>
      <c r="N519" s="216">
        <v>14.07191994577</v>
      </c>
      <c r="O519" s="216">
        <v>4.0212160308599998</v>
      </c>
      <c r="P519" s="238">
        <v>3.9289703760900001</v>
      </c>
      <c r="Q519" s="238">
        <v>3.4403695762900002</v>
      </c>
      <c r="R519" s="238">
        <v>6.9306489940200002</v>
      </c>
      <c r="S519" s="238">
        <v>5.6285311981900001</v>
      </c>
      <c r="T519" s="238">
        <v>25.695411337189999</v>
      </c>
      <c r="U519" s="238">
        <v>35.483521711279998</v>
      </c>
      <c r="V519" s="238">
        <v>17.292816737740001</v>
      </c>
      <c r="W519" s="238">
        <v>3.98044122122</v>
      </c>
      <c r="X519" s="238">
        <v>8.6604626994699991</v>
      </c>
      <c r="Y519" s="238">
        <v>14.62367489347</v>
      </c>
      <c r="Z519" s="237">
        <v>0</v>
      </c>
    </row>
    <row r="520" spans="1:26">
      <c r="A520" s="175" t="s">
        <v>370</v>
      </c>
      <c r="B520" s="175">
        <v>2014</v>
      </c>
      <c r="C520" s="176" t="s">
        <v>37</v>
      </c>
      <c r="D520" s="177">
        <v>407.40278133722001</v>
      </c>
      <c r="E520" s="216">
        <v>64.397883652580006</v>
      </c>
      <c r="F520" s="216">
        <v>0.21918095294000001</v>
      </c>
      <c r="G520" s="216">
        <v>58.813488930710001</v>
      </c>
      <c r="H520" s="216">
        <v>1.8242195515099999</v>
      </c>
      <c r="I520" s="216">
        <v>2.5107705183700002</v>
      </c>
      <c r="J520" s="216">
        <v>31.233445971449999</v>
      </c>
      <c r="K520" s="217">
        <f t="shared" ref="K520:K583" si="8">J520/D520</f>
        <v>7.6664783359927782E-2</v>
      </c>
      <c r="L520" s="216">
        <v>68.033177121750001</v>
      </c>
      <c r="M520" s="216">
        <v>32.72528867906</v>
      </c>
      <c r="N520" s="216">
        <v>14.585947968399999</v>
      </c>
      <c r="O520" s="216">
        <v>4.4198977203899998</v>
      </c>
      <c r="P520" s="238">
        <v>4.9337928180699997</v>
      </c>
      <c r="Q520" s="238">
        <v>0.90976994566000002</v>
      </c>
      <c r="R520" s="238">
        <v>7.3880104801400002</v>
      </c>
      <c r="S520" s="238">
        <v>8.0020929148299995</v>
      </c>
      <c r="T520" s="238">
        <v>24.014179731479999</v>
      </c>
      <c r="U520" s="238">
        <v>32.39897083508</v>
      </c>
      <c r="V520" s="238">
        <v>19.16037567575</v>
      </c>
      <c r="W520" s="238">
        <v>4.5259602120500002</v>
      </c>
      <c r="X520" s="238">
        <v>8.6011280651199993</v>
      </c>
      <c r="Y520" s="238">
        <v>18.70519959188</v>
      </c>
      <c r="Z520" s="237">
        <v>0</v>
      </c>
    </row>
    <row r="521" spans="1:26">
      <c r="A521" s="175" t="s">
        <v>370</v>
      </c>
      <c r="B521" s="175">
        <v>2015</v>
      </c>
      <c r="C521" s="176" t="s">
        <v>37</v>
      </c>
      <c r="D521" s="177">
        <v>404.04512939006997</v>
      </c>
      <c r="E521" s="216">
        <v>71.224688286909995</v>
      </c>
      <c r="F521" s="216">
        <v>0.28017199594999997</v>
      </c>
      <c r="G521" s="216">
        <v>58.903238434690003</v>
      </c>
      <c r="H521" s="216">
        <v>2.3586260646900001</v>
      </c>
      <c r="I521" s="216">
        <v>2.3923985139599999</v>
      </c>
      <c r="J521" s="216">
        <v>29.336827873410002</v>
      </c>
      <c r="K521" s="217">
        <f t="shared" si="8"/>
        <v>7.2607799821014243E-2</v>
      </c>
      <c r="L521" s="216">
        <v>71.188965421069994</v>
      </c>
      <c r="M521" s="216">
        <v>28.525901238789999</v>
      </c>
      <c r="N521" s="216">
        <v>14.69511247064</v>
      </c>
      <c r="O521" s="216">
        <v>4.3035189757600003</v>
      </c>
      <c r="P521" s="238">
        <v>8.1050145639900002</v>
      </c>
      <c r="Q521" s="238">
        <v>1.39384262456</v>
      </c>
      <c r="R521" s="238">
        <v>8.7275265735899996</v>
      </c>
      <c r="S521" s="238">
        <v>6.3568223160899997</v>
      </c>
      <c r="T521" s="238">
        <v>21.379996015690001</v>
      </c>
      <c r="U521" s="238">
        <v>30.85536100202</v>
      </c>
      <c r="V521" s="238">
        <v>16.395196007039999</v>
      </c>
      <c r="W521" s="238">
        <v>3.53276668574</v>
      </c>
      <c r="X521" s="238">
        <v>6.9413778492700002</v>
      </c>
      <c r="Y521" s="238">
        <v>17.147776476210002</v>
      </c>
      <c r="Z521" s="237">
        <v>0</v>
      </c>
    </row>
    <row r="522" spans="1:26">
      <c r="A522" s="175" t="s">
        <v>370</v>
      </c>
      <c r="B522" s="175">
        <v>2016</v>
      </c>
      <c r="C522" s="176" t="s">
        <v>37</v>
      </c>
      <c r="D522" s="177">
        <v>407.76016117688999</v>
      </c>
      <c r="E522" s="216">
        <v>69.424398528500006</v>
      </c>
      <c r="F522" s="216">
        <v>0.47990568198</v>
      </c>
      <c r="G522" s="216">
        <v>50.210271147900002</v>
      </c>
      <c r="H522" s="216">
        <v>0.94461521955000005</v>
      </c>
      <c r="I522" s="216">
        <v>1.8468034900900001</v>
      </c>
      <c r="J522" s="216">
        <v>32.353810357279997</v>
      </c>
      <c r="K522" s="217">
        <f t="shared" si="8"/>
        <v>7.9345197097969125E-2</v>
      </c>
      <c r="L522" s="216">
        <v>76.225822576050007</v>
      </c>
      <c r="M522" s="216">
        <v>28.87619366997</v>
      </c>
      <c r="N522" s="216">
        <v>17.248300335069999</v>
      </c>
      <c r="O522" s="216">
        <v>4.1035801700799999</v>
      </c>
      <c r="P522" s="238">
        <v>7.2657879114900004</v>
      </c>
      <c r="Q522" s="238">
        <v>2.85811189491</v>
      </c>
      <c r="R522" s="238">
        <v>9.1276962286300005</v>
      </c>
      <c r="S522" s="238">
        <v>10.194498950190001</v>
      </c>
      <c r="T522" s="238">
        <v>24.42220327183</v>
      </c>
      <c r="U522" s="238">
        <v>29.119939820910002</v>
      </c>
      <c r="V522" s="238">
        <v>17.905460646350001</v>
      </c>
      <c r="W522" s="238">
        <v>3.98468130399</v>
      </c>
      <c r="X522" s="238">
        <v>7.3026649285899996</v>
      </c>
      <c r="Y522" s="238">
        <v>13.86541504353</v>
      </c>
      <c r="Z522" s="237">
        <v>0</v>
      </c>
    </row>
    <row r="523" spans="1:26">
      <c r="A523" s="175" t="s">
        <v>371</v>
      </c>
      <c r="B523" s="175">
        <v>2013</v>
      </c>
      <c r="C523" s="176" t="s">
        <v>37</v>
      </c>
      <c r="D523" s="177">
        <v>398.74760731702997</v>
      </c>
      <c r="E523" s="216">
        <v>57.964983155760002</v>
      </c>
      <c r="F523" s="216">
        <v>0.18166608462</v>
      </c>
      <c r="G523" s="216">
        <v>53.2528545077</v>
      </c>
      <c r="H523" s="216">
        <v>0.92613392687999996</v>
      </c>
      <c r="I523" s="216">
        <v>1.68602586879</v>
      </c>
      <c r="J523" s="216">
        <v>33.325140173379999</v>
      </c>
      <c r="K523" s="217">
        <f t="shared" si="8"/>
        <v>8.3574520729059507E-2</v>
      </c>
      <c r="L523" s="216">
        <v>74.469990098409994</v>
      </c>
      <c r="M523" s="216">
        <v>33.37742423105</v>
      </c>
      <c r="N523" s="216">
        <v>13.385444876719999</v>
      </c>
      <c r="O523" s="216">
        <v>3.9685251107599999</v>
      </c>
      <c r="P523" s="238">
        <v>3.9656703433299998</v>
      </c>
      <c r="Q523" s="238">
        <v>3.3490551122199999</v>
      </c>
      <c r="R523" s="238">
        <v>7.0058303771399997</v>
      </c>
      <c r="S523" s="238">
        <v>6.1924005036600001</v>
      </c>
      <c r="T523" s="238">
        <v>27.10892568141</v>
      </c>
      <c r="U523" s="238">
        <v>34.976423082769998</v>
      </c>
      <c r="V523" s="238">
        <v>17.010285948290001</v>
      </c>
      <c r="W523" s="238">
        <v>3.9469157880800001</v>
      </c>
      <c r="X523" s="238">
        <v>8.6948718667199998</v>
      </c>
      <c r="Y523" s="238">
        <v>13.95904057934</v>
      </c>
      <c r="Z523" s="237">
        <v>0</v>
      </c>
    </row>
    <row r="524" spans="1:26">
      <c r="A524" s="175" t="s">
        <v>371</v>
      </c>
      <c r="B524" s="175">
        <v>2014</v>
      </c>
      <c r="C524" s="176" t="s">
        <v>37</v>
      </c>
      <c r="D524" s="177">
        <v>414.41752709708999</v>
      </c>
      <c r="E524" s="216">
        <v>63.563351709679999</v>
      </c>
      <c r="F524" s="216">
        <v>0</v>
      </c>
      <c r="G524" s="216">
        <v>62.496562002019999</v>
      </c>
      <c r="H524" s="216">
        <v>1.57250501596</v>
      </c>
      <c r="I524" s="216">
        <v>2.9393743465400002</v>
      </c>
      <c r="J524" s="216">
        <v>33.377608237099999</v>
      </c>
      <c r="K524" s="217">
        <f t="shared" si="8"/>
        <v>8.0541014929805976E-2</v>
      </c>
      <c r="L524" s="216">
        <v>66.816752239189995</v>
      </c>
      <c r="M524" s="216">
        <v>32.697940834489998</v>
      </c>
      <c r="N524" s="216">
        <v>14.364732818909999</v>
      </c>
      <c r="O524" s="216">
        <v>4.5148116913400003</v>
      </c>
      <c r="P524" s="238">
        <v>3.6385765232499998</v>
      </c>
      <c r="Q524" s="238">
        <v>1.37880221935</v>
      </c>
      <c r="R524" s="238">
        <v>7.1373021117700004</v>
      </c>
      <c r="S524" s="238">
        <v>8.2152315098000006</v>
      </c>
      <c r="T524" s="238">
        <v>22.64578607868</v>
      </c>
      <c r="U524" s="238">
        <v>35.535581894890001</v>
      </c>
      <c r="V524" s="238">
        <v>20.492386082039999</v>
      </c>
      <c r="W524" s="238">
        <v>4.85947851325</v>
      </c>
      <c r="X524" s="238">
        <v>8.5462923646900002</v>
      </c>
      <c r="Y524" s="238">
        <v>19.624450904140001</v>
      </c>
      <c r="Z524" s="237">
        <v>0</v>
      </c>
    </row>
    <row r="525" spans="1:26">
      <c r="A525" s="175" t="s">
        <v>371</v>
      </c>
      <c r="B525" s="175">
        <v>2015</v>
      </c>
      <c r="C525" s="176" t="s">
        <v>37</v>
      </c>
      <c r="D525" s="177">
        <v>407.02558611255012</v>
      </c>
      <c r="E525" s="216">
        <v>69.742847151660101</v>
      </c>
      <c r="F525" s="216">
        <v>0</v>
      </c>
      <c r="G525" s="216">
        <v>61.025820674969999</v>
      </c>
      <c r="H525" s="216">
        <v>2.1842112885599998</v>
      </c>
      <c r="I525" s="216">
        <v>2.1457148588799999</v>
      </c>
      <c r="J525" s="216">
        <v>28.734230745369999</v>
      </c>
      <c r="K525" s="217">
        <f t="shared" si="8"/>
        <v>7.0595637536713607E-2</v>
      </c>
      <c r="L525" s="216">
        <v>73.526066718799996</v>
      </c>
      <c r="M525" s="216">
        <v>30.60340116707</v>
      </c>
      <c r="N525" s="216">
        <v>14.68759061584</v>
      </c>
      <c r="O525" s="216">
        <v>4.4203146601799999</v>
      </c>
      <c r="P525" s="238">
        <v>8.2358686054800003</v>
      </c>
      <c r="Q525" s="238">
        <v>1.13815239912</v>
      </c>
      <c r="R525" s="238">
        <v>7.9428555256899998</v>
      </c>
      <c r="S525" s="238">
        <v>7.5304867341200001</v>
      </c>
      <c r="T525" s="238">
        <v>20.11988210829</v>
      </c>
      <c r="U525" s="238">
        <v>29.69659734303</v>
      </c>
      <c r="V525" s="238">
        <v>16.880664471549998</v>
      </c>
      <c r="W525" s="238">
        <v>3.5662894766300002</v>
      </c>
      <c r="X525" s="238">
        <v>6.70178023322</v>
      </c>
      <c r="Y525" s="238">
        <v>18.142811334089998</v>
      </c>
      <c r="Z525" s="237">
        <v>0</v>
      </c>
    </row>
    <row r="526" spans="1:26">
      <c r="A526" s="175" t="s">
        <v>371</v>
      </c>
      <c r="B526" s="175">
        <v>2016</v>
      </c>
      <c r="C526" s="176" t="s">
        <v>37</v>
      </c>
      <c r="D526" s="177">
        <v>407.04177692450997</v>
      </c>
      <c r="E526" s="216">
        <v>71.69931546267</v>
      </c>
      <c r="F526" s="216">
        <v>0.53545193977000005</v>
      </c>
      <c r="G526" s="216">
        <v>52.203416855999997</v>
      </c>
      <c r="H526" s="216">
        <v>1.6833842050700001</v>
      </c>
      <c r="I526" s="216">
        <v>1.7488826878999999</v>
      </c>
      <c r="J526" s="216">
        <v>33.118788264469998</v>
      </c>
      <c r="K526" s="217">
        <f t="shared" si="8"/>
        <v>8.1364592388294854E-2</v>
      </c>
      <c r="L526" s="216">
        <v>71.855513838120004</v>
      </c>
      <c r="M526" s="216">
        <v>30.144101439819998</v>
      </c>
      <c r="N526" s="216">
        <v>16.82104487346</v>
      </c>
      <c r="O526" s="216">
        <v>4.1120982110100002</v>
      </c>
      <c r="P526" s="238">
        <v>7.7599096521200002</v>
      </c>
      <c r="Q526" s="238">
        <v>3.34910836847</v>
      </c>
      <c r="R526" s="238">
        <v>10.473653758339999</v>
      </c>
      <c r="S526" s="238">
        <v>8.6120646246600003</v>
      </c>
      <c r="T526" s="238">
        <v>23.888089248890001</v>
      </c>
      <c r="U526" s="238">
        <v>27.938358350560001</v>
      </c>
      <c r="V526" s="238">
        <v>15.244465618870001</v>
      </c>
      <c r="W526" s="238">
        <v>3.8684300337000002</v>
      </c>
      <c r="X526" s="238">
        <v>7.7910442064699996</v>
      </c>
      <c r="Y526" s="238">
        <v>14.19465528414</v>
      </c>
      <c r="Z526" s="237">
        <v>0</v>
      </c>
    </row>
    <row r="527" spans="1:26">
      <c r="A527" s="175" t="s">
        <v>372</v>
      </c>
      <c r="B527" s="175">
        <v>2013</v>
      </c>
      <c r="C527" s="176" t="s">
        <v>37</v>
      </c>
      <c r="D527" s="177">
        <v>401.90902806331002</v>
      </c>
      <c r="E527" s="216">
        <v>62.078100321489998</v>
      </c>
      <c r="F527" s="216">
        <v>0.11530771145</v>
      </c>
      <c r="G527" s="216">
        <v>56.17880853402</v>
      </c>
      <c r="H527" s="216">
        <v>1.1546656418900001</v>
      </c>
      <c r="I527" s="216">
        <v>0.94665899561</v>
      </c>
      <c r="J527" s="216">
        <v>31.358498037250001</v>
      </c>
      <c r="K527" s="217">
        <f t="shared" si="8"/>
        <v>7.802387069620717E-2</v>
      </c>
      <c r="L527" s="216">
        <v>76.400094603599996</v>
      </c>
      <c r="M527" s="216">
        <v>30.92162930952</v>
      </c>
      <c r="N527" s="216">
        <v>12.535972784409999</v>
      </c>
      <c r="O527" s="216">
        <v>4.3217000585900003</v>
      </c>
      <c r="P527" s="238">
        <v>4.17853748861</v>
      </c>
      <c r="Q527" s="238">
        <v>3.7310065642999999</v>
      </c>
      <c r="R527" s="238">
        <v>8.3159415469900004</v>
      </c>
      <c r="S527" s="238">
        <v>5.6628131492199998</v>
      </c>
      <c r="T527" s="238">
        <v>26.720809447130002</v>
      </c>
      <c r="U527" s="238">
        <v>33.367184807599997</v>
      </c>
      <c r="V527" s="238">
        <v>16.939819812610001</v>
      </c>
      <c r="W527" s="238">
        <v>3.06692646595</v>
      </c>
      <c r="X527" s="238">
        <v>8.1690623915600007</v>
      </c>
      <c r="Y527" s="238">
        <v>15.74549039151</v>
      </c>
      <c r="Z527" s="237">
        <v>0</v>
      </c>
    </row>
    <row r="528" spans="1:26">
      <c r="A528" s="175" t="s">
        <v>372</v>
      </c>
      <c r="B528" s="175">
        <v>2014</v>
      </c>
      <c r="C528" s="176" t="s">
        <v>37</v>
      </c>
      <c r="D528" s="177">
        <v>409.86447018281001</v>
      </c>
      <c r="E528" s="216">
        <v>64.719058117770004</v>
      </c>
      <c r="F528" s="216">
        <v>0.18378002738999999</v>
      </c>
      <c r="G528" s="216">
        <v>51.133986740499999</v>
      </c>
      <c r="H528" s="216">
        <v>1.6609220385200001</v>
      </c>
      <c r="I528" s="216">
        <v>1.9205959261200001</v>
      </c>
      <c r="J528" s="216">
        <v>33.863969406019997</v>
      </c>
      <c r="K528" s="217">
        <f t="shared" si="8"/>
        <v>8.2622359022522254E-2</v>
      </c>
      <c r="L528" s="216">
        <v>75.675058692380006</v>
      </c>
      <c r="M528" s="216">
        <v>34.061259311080001</v>
      </c>
      <c r="N528" s="216">
        <v>13.905481537689999</v>
      </c>
      <c r="O528" s="216">
        <v>3.4520453681199998</v>
      </c>
      <c r="P528" s="238">
        <v>4.25178551594</v>
      </c>
      <c r="Q528" s="238">
        <v>2.1379727695500002</v>
      </c>
      <c r="R528" s="238">
        <v>8.2107985739099991</v>
      </c>
      <c r="S528" s="238">
        <v>6.3788214645699997</v>
      </c>
      <c r="T528" s="238">
        <v>26.524855220709998</v>
      </c>
      <c r="U528" s="238">
        <v>34.808984742260002</v>
      </c>
      <c r="V528" s="238">
        <v>17.419746527640001</v>
      </c>
      <c r="W528" s="238">
        <v>4.02777043696</v>
      </c>
      <c r="X528" s="238">
        <v>9.2732031722899997</v>
      </c>
      <c r="Y528" s="238">
        <v>16.254374593390001</v>
      </c>
      <c r="Z528" s="237">
        <v>0</v>
      </c>
    </row>
    <row r="529" spans="1:26">
      <c r="A529" s="175" t="s">
        <v>372</v>
      </c>
      <c r="B529" s="175">
        <v>2015</v>
      </c>
      <c r="C529" s="176" t="s">
        <v>37</v>
      </c>
      <c r="D529" s="177">
        <v>414.58665462339002</v>
      </c>
      <c r="E529" s="216">
        <v>71.513785543419999</v>
      </c>
      <c r="F529" s="216">
        <v>0.25941248685000001</v>
      </c>
      <c r="G529" s="216">
        <v>55.93922714584</v>
      </c>
      <c r="H529" s="216">
        <v>2.0336234508</v>
      </c>
      <c r="I529" s="216">
        <v>2.22284462473</v>
      </c>
      <c r="J529" s="216">
        <v>35.31306026267</v>
      </c>
      <c r="K529" s="217">
        <f t="shared" si="8"/>
        <v>8.5176548422062306E-2</v>
      </c>
      <c r="L529" s="216">
        <v>72.462244339210002</v>
      </c>
      <c r="M529" s="216">
        <v>31.074420802239999</v>
      </c>
      <c r="N529" s="216">
        <v>16.83887552537</v>
      </c>
      <c r="O529" s="216">
        <v>4.53028208896</v>
      </c>
      <c r="P529" s="238">
        <v>7.76636499451</v>
      </c>
      <c r="Q529" s="238">
        <v>2.04396892312</v>
      </c>
      <c r="R529" s="238">
        <v>6.7845704588600002</v>
      </c>
      <c r="S529" s="238">
        <v>8.6810505878100006</v>
      </c>
      <c r="T529" s="238">
        <v>22.886991856249999</v>
      </c>
      <c r="U529" s="238">
        <v>29.19332348204</v>
      </c>
      <c r="V529" s="238">
        <v>17.15021104198</v>
      </c>
      <c r="W529" s="238">
        <v>3.1671086957600001</v>
      </c>
      <c r="X529" s="238">
        <v>7.1930664219600002</v>
      </c>
      <c r="Y529" s="238">
        <v>17.53222189101</v>
      </c>
      <c r="Z529" s="237">
        <v>0</v>
      </c>
    </row>
    <row r="530" spans="1:26">
      <c r="A530" s="175" t="s">
        <v>372</v>
      </c>
      <c r="B530" s="175">
        <v>2016</v>
      </c>
      <c r="C530" s="176" t="s">
        <v>37</v>
      </c>
      <c r="D530" s="177">
        <v>410.38454757324001</v>
      </c>
      <c r="E530" s="216">
        <v>72.370915728930001</v>
      </c>
      <c r="F530" s="216">
        <v>0.77366109503000002</v>
      </c>
      <c r="G530" s="216">
        <v>50.769838133020002</v>
      </c>
      <c r="H530" s="216">
        <v>2.6222000358700002</v>
      </c>
      <c r="I530" s="216">
        <v>1.6026956451400001</v>
      </c>
      <c r="J530" s="216">
        <v>37.465761638590003</v>
      </c>
      <c r="K530" s="217">
        <f t="shared" si="8"/>
        <v>9.1294279621733587E-2</v>
      </c>
      <c r="L530" s="216">
        <v>76.102637606749994</v>
      </c>
      <c r="M530" s="216">
        <v>28.17970102052</v>
      </c>
      <c r="N530" s="216">
        <v>20.635650332819999</v>
      </c>
      <c r="O530" s="216">
        <v>4.0704762439</v>
      </c>
      <c r="P530" s="238">
        <v>8.3010800548500008</v>
      </c>
      <c r="Q530" s="238">
        <v>2.2771634058900001</v>
      </c>
      <c r="R530" s="238">
        <v>8.6665127637899992</v>
      </c>
      <c r="S530" s="238">
        <v>7.0196228216799996</v>
      </c>
      <c r="T530" s="238">
        <v>19.031637411959998</v>
      </c>
      <c r="U530" s="238">
        <v>28.674998073979999</v>
      </c>
      <c r="V530" s="238">
        <v>17.5565952018</v>
      </c>
      <c r="W530" s="238">
        <v>3.8789106856700002</v>
      </c>
      <c r="X530" s="238">
        <v>4.9081268170200003</v>
      </c>
      <c r="Y530" s="238">
        <v>15.476362856030001</v>
      </c>
      <c r="Z530" s="237">
        <v>0</v>
      </c>
    </row>
    <row r="531" spans="1:26">
      <c r="A531" s="175" t="s">
        <v>373</v>
      </c>
      <c r="B531" s="175">
        <v>2013</v>
      </c>
      <c r="C531" s="176" t="s">
        <v>37</v>
      </c>
      <c r="D531" s="177">
        <v>397.93538818686</v>
      </c>
      <c r="E531" s="216">
        <v>59.462188054709998</v>
      </c>
      <c r="F531" s="216">
        <v>0.20248652020999999</v>
      </c>
      <c r="G531" s="216">
        <v>52.213152373680003</v>
      </c>
      <c r="H531" s="216">
        <v>1.10088484517</v>
      </c>
      <c r="I531" s="216">
        <v>1.0438919545900001</v>
      </c>
      <c r="J531" s="216">
        <v>32.497332117239999</v>
      </c>
      <c r="K531" s="217">
        <f t="shared" si="8"/>
        <v>8.1664845806526026E-2</v>
      </c>
      <c r="L531" s="216">
        <v>76.413494438480001</v>
      </c>
      <c r="M531" s="216">
        <v>31.879568760080002</v>
      </c>
      <c r="N531" s="216">
        <v>12.18170063138</v>
      </c>
      <c r="O531" s="216">
        <v>3.9900760560299999</v>
      </c>
      <c r="P531" s="238">
        <v>3.6601786629999999</v>
      </c>
      <c r="Q531" s="238">
        <v>2.9013733092199998</v>
      </c>
      <c r="R531" s="238">
        <v>7.5322876562200003</v>
      </c>
      <c r="S531" s="238">
        <v>6.5032721896599996</v>
      </c>
      <c r="T531" s="238">
        <v>27.73330827593</v>
      </c>
      <c r="U531" s="238">
        <v>33.877077109459997</v>
      </c>
      <c r="V531" s="238">
        <v>17.103836107509998</v>
      </c>
      <c r="W531" s="238">
        <v>3.4742816857099998</v>
      </c>
      <c r="X531" s="238">
        <v>8.4792515174300007</v>
      </c>
      <c r="Y531" s="238">
        <v>15.68574592115</v>
      </c>
      <c r="Z531" s="237">
        <v>0</v>
      </c>
    </row>
    <row r="532" spans="1:26">
      <c r="A532" s="178" t="s">
        <v>373</v>
      </c>
      <c r="B532" s="178">
        <v>2014</v>
      </c>
      <c r="C532" s="179" t="s">
        <v>37</v>
      </c>
      <c r="D532" s="180">
        <v>415.14795530088998</v>
      </c>
      <c r="E532" s="235">
        <v>63.081827161390002</v>
      </c>
      <c r="F532" s="235">
        <v>0</v>
      </c>
      <c r="G532" s="235">
        <v>61.588396335330003</v>
      </c>
      <c r="H532" s="235">
        <v>1.5376233449600001</v>
      </c>
      <c r="I532" s="235">
        <v>2.9313272509499999</v>
      </c>
      <c r="J532" s="235">
        <v>36.776171857389997</v>
      </c>
      <c r="K532" s="236">
        <f t="shared" si="8"/>
        <v>8.8585699117162811E-2</v>
      </c>
      <c r="L532" s="235">
        <v>67.253424619040004</v>
      </c>
      <c r="M532" s="235">
        <v>32.55284684846</v>
      </c>
      <c r="N532" s="235">
        <v>13.66783373158</v>
      </c>
      <c r="O532" s="235">
        <v>4.1344085172599998</v>
      </c>
      <c r="P532" s="234">
        <v>3.8920465119799998</v>
      </c>
      <c r="Q532" s="234">
        <v>1.77618940771</v>
      </c>
      <c r="R532" s="234">
        <v>9.3308408711599995</v>
      </c>
      <c r="S532" s="234">
        <v>7.3419627571900001</v>
      </c>
      <c r="T532" s="234">
        <v>22.7958528606</v>
      </c>
      <c r="U532" s="234">
        <v>35.053570023879999</v>
      </c>
      <c r="V532" s="234">
        <v>18.912432657709999</v>
      </c>
      <c r="W532" s="234">
        <v>4.4100161240100002</v>
      </c>
      <c r="X532" s="234">
        <v>8.8638899616300009</v>
      </c>
      <c r="Y532" s="234">
        <v>19.247294458660001</v>
      </c>
      <c r="Z532" s="233">
        <v>0</v>
      </c>
    </row>
    <row r="533" spans="1:26">
      <c r="A533" s="172" t="s">
        <v>373</v>
      </c>
      <c r="B533" s="172">
        <v>2015</v>
      </c>
      <c r="C533" s="243" t="s">
        <v>37</v>
      </c>
      <c r="D533" s="174">
        <v>414.29525689272998</v>
      </c>
      <c r="E533" s="241">
        <v>71.971410305399999</v>
      </c>
      <c r="F533" s="241">
        <v>0</v>
      </c>
      <c r="G533" s="241">
        <v>60.483072982750002</v>
      </c>
      <c r="H533" s="241">
        <v>2.3292819925899999</v>
      </c>
      <c r="I533" s="241">
        <v>1.73206123484</v>
      </c>
      <c r="J533" s="241">
        <v>32.874344723119997</v>
      </c>
      <c r="K533" s="242">
        <f t="shared" si="8"/>
        <v>7.9350038833854858E-2</v>
      </c>
      <c r="L533" s="241">
        <v>75.732071165190007</v>
      </c>
      <c r="M533" s="241">
        <v>29.328873803290001</v>
      </c>
      <c r="N533" s="241">
        <v>14.13452085498</v>
      </c>
      <c r="O533" s="241">
        <v>3.6354673830999999</v>
      </c>
      <c r="P533" s="240">
        <v>8.9789010545700005</v>
      </c>
      <c r="Q533" s="240">
        <v>1.4998868378300001</v>
      </c>
      <c r="R533" s="240">
        <v>7.8101112425499997</v>
      </c>
      <c r="S533" s="240">
        <v>7.6843333228099997</v>
      </c>
      <c r="T533" s="240">
        <v>21.289709824959999</v>
      </c>
      <c r="U533" s="240">
        <v>29.573560859530001</v>
      </c>
      <c r="V533" s="240">
        <v>16.045641563149999</v>
      </c>
      <c r="W533" s="240">
        <v>3.3798123189</v>
      </c>
      <c r="X533" s="240">
        <v>7.4692544649799997</v>
      </c>
      <c r="Y533" s="240">
        <v>18.342940958189999</v>
      </c>
      <c r="Z533" s="239">
        <v>0</v>
      </c>
    </row>
    <row r="534" spans="1:26">
      <c r="A534" s="175" t="s">
        <v>373</v>
      </c>
      <c r="B534" s="175">
        <v>2016</v>
      </c>
      <c r="C534" s="176" t="s">
        <v>37</v>
      </c>
      <c r="D534" s="177">
        <v>404.60511708862998</v>
      </c>
      <c r="E534" s="216">
        <v>72.110795300489997</v>
      </c>
      <c r="F534" s="216">
        <v>0.40312573558999998</v>
      </c>
      <c r="G534" s="216">
        <v>51.275671501689999</v>
      </c>
      <c r="H534" s="216">
        <v>2.1146429113999998</v>
      </c>
      <c r="I534" s="216">
        <v>1.68528282129</v>
      </c>
      <c r="J534" s="216">
        <v>33.338657630539998</v>
      </c>
      <c r="K534" s="217">
        <f t="shared" si="8"/>
        <v>8.2398012833923368E-2</v>
      </c>
      <c r="L534" s="216">
        <v>71.44212883966</v>
      </c>
      <c r="M534" s="216">
        <v>29.839064555779998</v>
      </c>
      <c r="N534" s="216">
        <v>16.806979574789999</v>
      </c>
      <c r="O534" s="216">
        <v>4.0509371714700002</v>
      </c>
      <c r="P534" s="238">
        <v>7.88151381579</v>
      </c>
      <c r="Q534" s="238">
        <v>3.6375367433700001</v>
      </c>
      <c r="R534" s="238">
        <v>9.9807009561599997</v>
      </c>
      <c r="S534" s="238">
        <v>7.7824665898500003</v>
      </c>
      <c r="T534" s="238">
        <v>23.551710733450001</v>
      </c>
      <c r="U534" s="238">
        <v>28.048595567820001</v>
      </c>
      <c r="V534" s="238">
        <v>15.496354611879999</v>
      </c>
      <c r="W534" s="238">
        <v>4.1045609707899997</v>
      </c>
      <c r="X534" s="238">
        <v>5.7443585855999997</v>
      </c>
      <c r="Y534" s="238">
        <v>15.31003247122</v>
      </c>
      <c r="Z534" s="237">
        <v>0</v>
      </c>
    </row>
    <row r="535" spans="1:26">
      <c r="A535" s="175" t="s">
        <v>374</v>
      </c>
      <c r="B535" s="175">
        <v>2013</v>
      </c>
      <c r="C535" s="176" t="s">
        <v>37</v>
      </c>
      <c r="D535" s="177">
        <v>420.12078402035002</v>
      </c>
      <c r="E535" s="216">
        <v>62.543441101349998</v>
      </c>
      <c r="F535" s="216">
        <v>0.633338238</v>
      </c>
      <c r="G535" s="216">
        <v>60.301184676680002</v>
      </c>
      <c r="H535" s="216">
        <v>1.4036739539800001</v>
      </c>
      <c r="I535" s="216">
        <v>2.1417881542799999</v>
      </c>
      <c r="J535" s="216">
        <v>39.026512806180001</v>
      </c>
      <c r="K535" s="217">
        <f t="shared" si="8"/>
        <v>9.2893554164865152E-2</v>
      </c>
      <c r="L535" s="216">
        <v>71.63610812444</v>
      </c>
      <c r="M535" s="216">
        <v>34.055838625989999</v>
      </c>
      <c r="N535" s="216">
        <v>16.624303296120001</v>
      </c>
      <c r="O535" s="216">
        <v>4.8065899120399997</v>
      </c>
      <c r="P535" s="238">
        <v>5.0462151885499997</v>
      </c>
      <c r="Q535" s="238">
        <v>2.33075017017</v>
      </c>
      <c r="R535" s="238">
        <v>7.8654961137499999</v>
      </c>
      <c r="S535" s="238">
        <v>6.0572715447999999</v>
      </c>
      <c r="T535" s="238">
        <v>28.236365188810002</v>
      </c>
      <c r="U535" s="238">
        <v>30.663131981220001</v>
      </c>
      <c r="V535" s="238">
        <v>16.500742668049998</v>
      </c>
      <c r="W535" s="238">
        <v>4.5583030015399997</v>
      </c>
      <c r="X535" s="238">
        <v>9.3472683406199994</v>
      </c>
      <c r="Y535" s="238">
        <v>16.34246093378</v>
      </c>
      <c r="Z535" s="237">
        <v>0</v>
      </c>
    </row>
    <row r="536" spans="1:26">
      <c r="A536" s="175" t="s">
        <v>374</v>
      </c>
      <c r="B536" s="175">
        <v>2014</v>
      </c>
      <c r="C536" s="176" t="s">
        <v>37</v>
      </c>
      <c r="D536" s="177">
        <v>419.34067554553002</v>
      </c>
      <c r="E536" s="216">
        <v>69.560751163779997</v>
      </c>
      <c r="F536" s="216">
        <v>0.28690718645000002</v>
      </c>
      <c r="G536" s="216">
        <v>52.534857520080003</v>
      </c>
      <c r="H536" s="216">
        <v>2.1207236675700001</v>
      </c>
      <c r="I536" s="216">
        <v>2.8524291859700002</v>
      </c>
      <c r="J536" s="216">
        <v>37.646416428960002</v>
      </c>
      <c r="K536" s="217">
        <f t="shared" si="8"/>
        <v>8.9775255834614431E-2</v>
      </c>
      <c r="L536" s="216">
        <v>71.526118287109995</v>
      </c>
      <c r="M536" s="216">
        <v>27.762669549040002</v>
      </c>
      <c r="N536" s="216">
        <v>20.078223999199999</v>
      </c>
      <c r="O536" s="216">
        <v>3.8311528783100002</v>
      </c>
      <c r="P536" s="238">
        <v>6.5987901729900003</v>
      </c>
      <c r="Q536" s="238">
        <v>2.2578690380999999</v>
      </c>
      <c r="R536" s="238">
        <v>9.1087761069899997</v>
      </c>
      <c r="S536" s="238">
        <v>10.28042744845</v>
      </c>
      <c r="T536" s="238">
        <v>26.785662219799999</v>
      </c>
      <c r="U536" s="238">
        <v>29.109814232800002</v>
      </c>
      <c r="V536" s="238">
        <v>17.621698996399999</v>
      </c>
      <c r="W536" s="238">
        <v>3.9106361790199999</v>
      </c>
      <c r="X536" s="238">
        <v>9.2988488962400009</v>
      </c>
      <c r="Y536" s="238">
        <v>16.167902388270001</v>
      </c>
      <c r="Z536" s="237">
        <v>0</v>
      </c>
    </row>
    <row r="537" spans="1:26">
      <c r="A537" s="175" t="s">
        <v>374</v>
      </c>
      <c r="B537" s="175">
        <v>2015</v>
      </c>
      <c r="C537" s="176" t="s">
        <v>37</v>
      </c>
      <c r="D537" s="177">
        <v>414.27229959423988</v>
      </c>
      <c r="E537" s="216">
        <v>74.784151389669901</v>
      </c>
      <c r="F537" s="216">
        <v>0.37706726619999997</v>
      </c>
      <c r="G537" s="216">
        <v>59.547229976659999</v>
      </c>
      <c r="H537" s="216">
        <v>1.4317043523499999</v>
      </c>
      <c r="I537" s="216">
        <v>2.0016254363499999</v>
      </c>
      <c r="J537" s="216">
        <v>33.627525389909998</v>
      </c>
      <c r="K537" s="217">
        <f t="shared" si="8"/>
        <v>8.1172517261826505E-2</v>
      </c>
      <c r="L537" s="216">
        <v>72.118754351480007</v>
      </c>
      <c r="M537" s="216">
        <v>27.867373553</v>
      </c>
      <c r="N537" s="216">
        <v>19.42315541072</v>
      </c>
      <c r="O537" s="216">
        <v>3.36317774825</v>
      </c>
      <c r="P537" s="238">
        <v>8.6158897204499993</v>
      </c>
      <c r="Q537" s="238">
        <v>1.43343553954</v>
      </c>
      <c r="R537" s="238">
        <v>7.2697701155900001</v>
      </c>
      <c r="S537" s="238">
        <v>8.2999794531099997</v>
      </c>
      <c r="T537" s="238">
        <v>21.605733018999999</v>
      </c>
      <c r="U537" s="238">
        <v>28.372028247109998</v>
      </c>
      <c r="V537" s="238">
        <v>18.019797840559999</v>
      </c>
      <c r="W537" s="238">
        <v>3.7388196859699998</v>
      </c>
      <c r="X537" s="238">
        <v>7.1725404320999999</v>
      </c>
      <c r="Y537" s="238">
        <v>15.202540666220001</v>
      </c>
      <c r="Z537" s="237">
        <v>0</v>
      </c>
    </row>
    <row r="538" spans="1:26">
      <c r="A538" s="175" t="s">
        <v>374</v>
      </c>
      <c r="B538" s="175">
        <v>2016</v>
      </c>
      <c r="C538" s="176" t="s">
        <v>37</v>
      </c>
      <c r="D538" s="177">
        <v>422.77917797420002</v>
      </c>
      <c r="E538" s="216">
        <v>77.302011981530001</v>
      </c>
      <c r="F538" s="216">
        <v>0.79620243873999996</v>
      </c>
      <c r="G538" s="216">
        <v>56.529286853160002</v>
      </c>
      <c r="H538" s="216">
        <v>3.0184953816500002</v>
      </c>
      <c r="I538" s="216">
        <v>2.2545896105800001</v>
      </c>
      <c r="J538" s="216">
        <v>33.853254592269998</v>
      </c>
      <c r="K538" s="217">
        <f t="shared" si="8"/>
        <v>8.0073135944116636E-2</v>
      </c>
      <c r="L538" s="216">
        <v>73.220991110659995</v>
      </c>
      <c r="M538" s="216">
        <v>30.86477170673</v>
      </c>
      <c r="N538" s="216">
        <v>16.614937220409999</v>
      </c>
      <c r="O538" s="216">
        <v>4.1241688620500003</v>
      </c>
      <c r="P538" s="238">
        <v>6.5875779367799998</v>
      </c>
      <c r="Q538" s="238">
        <v>2.4979240491999999</v>
      </c>
      <c r="R538" s="238">
        <v>9.9870388329100006</v>
      </c>
      <c r="S538" s="238">
        <v>11.13148825599</v>
      </c>
      <c r="T538" s="238">
        <v>21.041615197940001</v>
      </c>
      <c r="U538" s="238">
        <v>29.606471677910001</v>
      </c>
      <c r="V538" s="238">
        <v>17.888067807559999</v>
      </c>
      <c r="W538" s="238">
        <v>4.8687083627199996</v>
      </c>
      <c r="X538" s="238">
        <v>5.3320899524699996</v>
      </c>
      <c r="Y538" s="238">
        <v>15.25948614294</v>
      </c>
      <c r="Z538" s="237">
        <v>0</v>
      </c>
    </row>
    <row r="539" spans="1:26">
      <c r="A539" s="175" t="s">
        <v>375</v>
      </c>
      <c r="B539" s="175">
        <v>2013</v>
      </c>
      <c r="C539" s="176" t="s">
        <v>37</v>
      </c>
      <c r="D539" s="177">
        <v>419.79545934145011</v>
      </c>
      <c r="E539" s="216">
        <v>61.476071182520101</v>
      </c>
      <c r="F539" s="216">
        <v>0.36040926696999998</v>
      </c>
      <c r="G539" s="216">
        <v>62.778237499790002</v>
      </c>
      <c r="H539" s="216">
        <v>1.428205798</v>
      </c>
      <c r="I539" s="216">
        <v>1.67654120329</v>
      </c>
      <c r="J539" s="216">
        <v>38.103301029260003</v>
      </c>
      <c r="K539" s="217">
        <f t="shared" si="8"/>
        <v>9.0766348661879701E-2</v>
      </c>
      <c r="L539" s="216">
        <v>70.758686143130006</v>
      </c>
      <c r="M539" s="216">
        <v>32.135575840640001</v>
      </c>
      <c r="N539" s="216">
        <v>17.069439265210001</v>
      </c>
      <c r="O539" s="216">
        <v>4.9786392595900004</v>
      </c>
      <c r="P539" s="238">
        <v>4.7538681167099996</v>
      </c>
      <c r="Q539" s="238">
        <v>2.3425717887799999</v>
      </c>
      <c r="R539" s="238">
        <v>7.80231054433</v>
      </c>
      <c r="S539" s="238">
        <v>5.7644140034999998</v>
      </c>
      <c r="T539" s="238">
        <v>28.323955998359999</v>
      </c>
      <c r="U539" s="238">
        <v>32.78298792535</v>
      </c>
      <c r="V539" s="238">
        <v>15.90335733725</v>
      </c>
      <c r="W539" s="238">
        <v>4.2344730963000003</v>
      </c>
      <c r="X539" s="238">
        <v>9.7665682052899996</v>
      </c>
      <c r="Y539" s="238">
        <v>17.355845837179999</v>
      </c>
      <c r="Z539" s="237">
        <v>0</v>
      </c>
    </row>
    <row r="540" spans="1:26">
      <c r="A540" s="175" t="s">
        <v>375</v>
      </c>
      <c r="B540" s="175">
        <v>2014</v>
      </c>
      <c r="C540" s="176" t="s">
        <v>37</v>
      </c>
      <c r="D540" s="177">
        <v>416.56484329090989</v>
      </c>
      <c r="E540" s="216">
        <v>69.672000998959902</v>
      </c>
      <c r="F540" s="216">
        <v>0.38466119814999999</v>
      </c>
      <c r="G540" s="216">
        <v>52.617092771700001</v>
      </c>
      <c r="H540" s="216">
        <v>2.0856016128800001</v>
      </c>
      <c r="I540" s="216">
        <v>2.7906174858099999</v>
      </c>
      <c r="J540" s="216">
        <v>36.832411572079998</v>
      </c>
      <c r="K540" s="217">
        <f t="shared" si="8"/>
        <v>8.8419395360155056E-2</v>
      </c>
      <c r="L540" s="216">
        <v>73.954319677049995</v>
      </c>
      <c r="M540" s="216">
        <v>28.466907207209999</v>
      </c>
      <c r="N540" s="216">
        <v>15.064597546790001</v>
      </c>
      <c r="O540" s="216">
        <v>4.0058760973999998</v>
      </c>
      <c r="P540" s="238">
        <v>6.3393819551600004</v>
      </c>
      <c r="Q540" s="238">
        <v>2.36395674699</v>
      </c>
      <c r="R540" s="238">
        <v>8.07606602229</v>
      </c>
      <c r="S540" s="238">
        <v>10.595817697119999</v>
      </c>
      <c r="T540" s="238">
        <v>26.855235888309998</v>
      </c>
      <c r="U540" s="238">
        <v>28.956265327179999</v>
      </c>
      <c r="V540" s="238">
        <v>17.65355525416</v>
      </c>
      <c r="W540" s="238">
        <v>3.2441308021199999</v>
      </c>
      <c r="X540" s="238">
        <v>8.7693237318800001</v>
      </c>
      <c r="Y540" s="238">
        <v>17.837023697669999</v>
      </c>
      <c r="Z540" s="237">
        <v>0</v>
      </c>
    </row>
    <row r="541" spans="1:26">
      <c r="A541" s="175" t="s">
        <v>375</v>
      </c>
      <c r="B541" s="175">
        <v>2015</v>
      </c>
      <c r="C541" s="176" t="s">
        <v>37</v>
      </c>
      <c r="D541" s="177">
        <v>415.92572812295998</v>
      </c>
      <c r="E541" s="216">
        <v>73.432999981389997</v>
      </c>
      <c r="F541" s="216">
        <v>9.4486170430000002E-2</v>
      </c>
      <c r="G541" s="216">
        <v>59.611099564440003</v>
      </c>
      <c r="H541" s="216">
        <v>1.1284330279899999</v>
      </c>
      <c r="I541" s="216">
        <v>1.74293378782</v>
      </c>
      <c r="J541" s="216">
        <v>33.908620590129999</v>
      </c>
      <c r="K541" s="217">
        <f t="shared" si="8"/>
        <v>8.1525662630097279E-2</v>
      </c>
      <c r="L541" s="216">
        <v>71.584727949110004</v>
      </c>
      <c r="M541" s="216">
        <v>28.145867866789999</v>
      </c>
      <c r="N541" s="216">
        <v>19.009836943250001</v>
      </c>
      <c r="O541" s="216">
        <v>3.1819432556099998</v>
      </c>
      <c r="P541" s="238">
        <v>8.7326595736599995</v>
      </c>
      <c r="Q541" s="238">
        <v>1.6019547648700001</v>
      </c>
      <c r="R541" s="238">
        <v>7.7218825892699998</v>
      </c>
      <c r="S541" s="238">
        <v>7.5526128397000001</v>
      </c>
      <c r="T541" s="238">
        <v>22.404962505659999</v>
      </c>
      <c r="U541" s="238">
        <v>31.619511944159999</v>
      </c>
      <c r="V541" s="238">
        <v>16.588727850489999</v>
      </c>
      <c r="W541" s="238">
        <v>4.2732305080500002</v>
      </c>
      <c r="X541" s="238">
        <v>7.1100716732700002</v>
      </c>
      <c r="Y541" s="238">
        <v>16.47916473687</v>
      </c>
      <c r="Z541" s="237">
        <v>0</v>
      </c>
    </row>
    <row r="542" spans="1:26">
      <c r="A542" s="175" t="s">
        <v>375</v>
      </c>
      <c r="B542" s="175">
        <v>2016</v>
      </c>
      <c r="C542" s="176" t="s">
        <v>37</v>
      </c>
      <c r="D542" s="177">
        <v>415.14581217240999</v>
      </c>
      <c r="E542" s="216">
        <v>75.669848274200007</v>
      </c>
      <c r="F542" s="216">
        <v>0.79834457624999999</v>
      </c>
      <c r="G542" s="216">
        <v>55.327973889680003</v>
      </c>
      <c r="H542" s="216">
        <v>2.0597379942499998</v>
      </c>
      <c r="I542" s="216">
        <v>2.4733627017400002</v>
      </c>
      <c r="J542" s="216">
        <v>32.892003790730001</v>
      </c>
      <c r="K542" s="217">
        <f t="shared" si="8"/>
        <v>7.9230002631147725E-2</v>
      </c>
      <c r="L542" s="216">
        <v>71.52196526166</v>
      </c>
      <c r="M542" s="216">
        <v>30.486496851399998</v>
      </c>
      <c r="N542" s="216">
        <v>16.750251822300001</v>
      </c>
      <c r="O542" s="216">
        <v>4.4041755087899999</v>
      </c>
      <c r="P542" s="238">
        <v>6.7845939808200004</v>
      </c>
      <c r="Q542" s="238">
        <v>3.6538758465700001</v>
      </c>
      <c r="R542" s="238">
        <v>9.1345825642000005</v>
      </c>
      <c r="S542" s="238">
        <v>9.8798706249299997</v>
      </c>
      <c r="T542" s="238">
        <v>22.064422986549999</v>
      </c>
      <c r="U542" s="238">
        <v>28.53667366314</v>
      </c>
      <c r="V542" s="238">
        <v>18.661204668869999</v>
      </c>
      <c r="W542" s="238">
        <v>3.5004813281299998</v>
      </c>
      <c r="X542" s="238">
        <v>5.5720130006700002</v>
      </c>
      <c r="Y542" s="238">
        <v>14.97393283753</v>
      </c>
      <c r="Z542" s="237">
        <v>0</v>
      </c>
    </row>
    <row r="543" spans="1:26">
      <c r="A543" s="175" t="s">
        <v>376</v>
      </c>
      <c r="B543" s="175">
        <v>2013</v>
      </c>
      <c r="C543" s="176" t="s">
        <v>37</v>
      </c>
      <c r="D543" s="177">
        <v>412.27644542140001</v>
      </c>
      <c r="E543" s="216">
        <v>64.856505599450003</v>
      </c>
      <c r="F543" s="216">
        <v>0.55009051572000001</v>
      </c>
      <c r="G543" s="216">
        <v>57.293018972959999</v>
      </c>
      <c r="H543" s="216">
        <v>1.2635356390600001</v>
      </c>
      <c r="I543" s="216">
        <v>1.24664498607</v>
      </c>
      <c r="J543" s="216">
        <v>34.80181143475</v>
      </c>
      <c r="K543" s="217">
        <f t="shared" si="8"/>
        <v>8.441377580806983E-2</v>
      </c>
      <c r="L543" s="216">
        <v>70.995214539819997</v>
      </c>
      <c r="M543" s="216">
        <v>32.323675319640003</v>
      </c>
      <c r="N543" s="216">
        <v>16.39093422445</v>
      </c>
      <c r="O543" s="216">
        <v>4.7669937684699999</v>
      </c>
      <c r="P543" s="238">
        <v>4.3904615198699997</v>
      </c>
      <c r="Q543" s="238">
        <v>2.3109704951999999</v>
      </c>
      <c r="R543" s="238">
        <v>8.43282392399</v>
      </c>
      <c r="S543" s="238">
        <v>5.7010470315599999</v>
      </c>
      <c r="T543" s="238">
        <v>26.351184603810001</v>
      </c>
      <c r="U543" s="238">
        <v>34.551232522329997</v>
      </c>
      <c r="V543" s="238">
        <v>16.149926272249999</v>
      </c>
      <c r="W543" s="238">
        <v>3.9965841091900001</v>
      </c>
      <c r="X543" s="238">
        <v>9.6999046378599996</v>
      </c>
      <c r="Y543" s="238">
        <v>16.203885304949999</v>
      </c>
      <c r="Z543" s="237">
        <v>0</v>
      </c>
    </row>
    <row r="544" spans="1:26">
      <c r="A544" s="175" t="s">
        <v>376</v>
      </c>
      <c r="B544" s="175">
        <v>2014</v>
      </c>
      <c r="C544" s="176" t="s">
        <v>37</v>
      </c>
      <c r="D544" s="177">
        <v>415.84758951367002</v>
      </c>
      <c r="E544" s="216">
        <v>68.390859066580006</v>
      </c>
      <c r="F544" s="216">
        <v>0.38276453135999999</v>
      </c>
      <c r="G544" s="216">
        <v>54.250669323810001</v>
      </c>
      <c r="H544" s="216">
        <v>2.1499218412299999</v>
      </c>
      <c r="I544" s="216">
        <v>3.5712060298299999</v>
      </c>
      <c r="J544" s="216">
        <v>34.515127817130001</v>
      </c>
      <c r="K544" s="217">
        <f t="shared" si="8"/>
        <v>8.2999465880023812E-2</v>
      </c>
      <c r="L544" s="216">
        <v>74.042374583929998</v>
      </c>
      <c r="M544" s="216">
        <v>29.160927329300002</v>
      </c>
      <c r="N544" s="216">
        <v>14.312407480679999</v>
      </c>
      <c r="O544" s="216">
        <v>4.3908111848400004</v>
      </c>
      <c r="P544" s="238">
        <v>6.6711235912099998</v>
      </c>
      <c r="Q544" s="238">
        <v>1.94211897934</v>
      </c>
      <c r="R544" s="238">
        <v>8.9684552361800005</v>
      </c>
      <c r="S544" s="238">
        <v>10.111930095310001</v>
      </c>
      <c r="T544" s="238">
        <v>26.165276044420001</v>
      </c>
      <c r="U544" s="238">
        <v>29.437397564720001</v>
      </c>
      <c r="V544" s="238">
        <v>18.624188730669999</v>
      </c>
      <c r="W544" s="238">
        <v>3.3494279901300001</v>
      </c>
      <c r="X544" s="238">
        <v>8.7141549026899998</v>
      </c>
      <c r="Y544" s="238">
        <v>16.69644719031</v>
      </c>
      <c r="Z544" s="237">
        <v>0</v>
      </c>
    </row>
    <row r="545" spans="1:26">
      <c r="A545" s="175" t="s">
        <v>376</v>
      </c>
      <c r="B545" s="175">
        <v>2015</v>
      </c>
      <c r="C545" s="176" t="s">
        <v>37</v>
      </c>
      <c r="D545" s="177">
        <v>414.62685145841999</v>
      </c>
      <c r="E545" s="216">
        <v>74.264676469310004</v>
      </c>
      <c r="F545" s="216">
        <v>0.28905352605000001</v>
      </c>
      <c r="G545" s="216">
        <v>59.356903140859998</v>
      </c>
      <c r="H545" s="216">
        <v>1.7896188980400001</v>
      </c>
      <c r="I545" s="216">
        <v>1.7555288094599999</v>
      </c>
      <c r="J545" s="216">
        <v>33.246865830239997</v>
      </c>
      <c r="K545" s="217">
        <f t="shared" si="8"/>
        <v>8.0185028329199007E-2</v>
      </c>
      <c r="L545" s="216">
        <v>72.390574896580006</v>
      </c>
      <c r="M545" s="216">
        <v>27.118132723879999</v>
      </c>
      <c r="N545" s="216">
        <v>15.56325438763</v>
      </c>
      <c r="O545" s="216">
        <v>2.75293615501</v>
      </c>
      <c r="P545" s="238">
        <v>8.9672328635700005</v>
      </c>
      <c r="Q545" s="238">
        <v>1.2557469851700001</v>
      </c>
      <c r="R545" s="238">
        <v>6.86732901346</v>
      </c>
      <c r="S545" s="238">
        <v>6.2090586553599998</v>
      </c>
      <c r="T545" s="238">
        <v>23.465009087270001</v>
      </c>
      <c r="U545" s="238">
        <v>33.376803839719997</v>
      </c>
      <c r="V545" s="238">
        <v>16.670048317180001</v>
      </c>
      <c r="W545" s="238">
        <v>4.4173927196199996</v>
      </c>
      <c r="X545" s="238">
        <v>7.8957953559999998</v>
      </c>
      <c r="Y545" s="238">
        <v>16.974889784009999</v>
      </c>
      <c r="Z545" s="237">
        <v>0</v>
      </c>
    </row>
    <row r="546" spans="1:26">
      <c r="A546" s="175" t="s">
        <v>376</v>
      </c>
      <c r="B546" s="175">
        <v>2016</v>
      </c>
      <c r="C546" s="176" t="s">
        <v>37</v>
      </c>
      <c r="D546" s="177">
        <v>416.79670454972</v>
      </c>
      <c r="E546" s="216">
        <v>73.607666559709998</v>
      </c>
      <c r="F546" s="216">
        <v>0.36625840556</v>
      </c>
      <c r="G546" s="216">
        <v>53.080050075869998</v>
      </c>
      <c r="H546" s="216">
        <v>1.91148681867</v>
      </c>
      <c r="I546" s="216">
        <v>2.4112048024399999</v>
      </c>
      <c r="J546" s="216">
        <v>35.184133195340003</v>
      </c>
      <c r="K546" s="217">
        <f t="shared" si="8"/>
        <v>8.4415574334616314E-2</v>
      </c>
      <c r="L546" s="216">
        <v>73.293382726670004</v>
      </c>
      <c r="M546" s="216">
        <v>31.74396318933</v>
      </c>
      <c r="N546" s="216">
        <v>16.182196676909999</v>
      </c>
      <c r="O546" s="216">
        <v>3.8106917348599998</v>
      </c>
      <c r="P546" s="238">
        <v>7.3741342236799996</v>
      </c>
      <c r="Q546" s="238">
        <v>3.1101142298200002</v>
      </c>
      <c r="R546" s="238">
        <v>10.34069044624</v>
      </c>
      <c r="S546" s="238">
        <v>10.435400428539999</v>
      </c>
      <c r="T546" s="238">
        <v>21.906542170289999</v>
      </c>
      <c r="U546" s="238">
        <v>29.678086572489999</v>
      </c>
      <c r="V546" s="238">
        <v>17.662249199110001</v>
      </c>
      <c r="W546" s="238">
        <v>3.5927020592200001</v>
      </c>
      <c r="X546" s="238">
        <v>5.5100544560199998</v>
      </c>
      <c r="Y546" s="238">
        <v>15.595696578949999</v>
      </c>
      <c r="Z546" s="237">
        <v>0</v>
      </c>
    </row>
    <row r="547" spans="1:26">
      <c r="A547" s="178" t="s">
        <v>366</v>
      </c>
      <c r="B547" s="178">
        <v>2013</v>
      </c>
      <c r="C547" s="179" t="s">
        <v>38</v>
      </c>
      <c r="D547" s="180">
        <v>54.561812677680003</v>
      </c>
      <c r="E547" s="235">
        <v>7.8426209730099998</v>
      </c>
      <c r="F547" s="235">
        <v>1.6673057635599999</v>
      </c>
      <c r="G547" s="235">
        <v>5.1776051894700004</v>
      </c>
      <c r="H547" s="235">
        <v>0.39057066181</v>
      </c>
      <c r="I547" s="235">
        <v>0.15254372498999999</v>
      </c>
      <c r="J547" s="257">
        <v>5.1682407910199997</v>
      </c>
      <c r="K547" s="256">
        <f t="shared" si="8"/>
        <v>9.4722673924911766E-2</v>
      </c>
      <c r="L547" s="235">
        <v>8.8621764495900006</v>
      </c>
      <c r="M547" s="235">
        <v>2.7969490312600001</v>
      </c>
      <c r="N547" s="235">
        <v>1.8843143337299999</v>
      </c>
      <c r="O547" s="235">
        <v>0.65978351028000004</v>
      </c>
      <c r="P547" s="234">
        <v>0.55650530895000005</v>
      </c>
      <c r="Q547" s="234">
        <v>0</v>
      </c>
      <c r="R547" s="234">
        <v>0.81990714934999998</v>
      </c>
      <c r="S547" s="234">
        <v>0.64617615112000004</v>
      </c>
      <c r="T547" s="234">
        <v>7.2351031072399996</v>
      </c>
      <c r="U547" s="234">
        <v>4.4077191523500003</v>
      </c>
      <c r="V547" s="234">
        <v>2.3517728722300002</v>
      </c>
      <c r="W547" s="234">
        <v>0.70665850117999995</v>
      </c>
      <c r="X547" s="234">
        <v>0.31608153038999998</v>
      </c>
      <c r="Y547" s="234">
        <v>2.9197784761499999</v>
      </c>
      <c r="Z547" s="233">
        <v>0</v>
      </c>
    </row>
    <row r="548" spans="1:26">
      <c r="A548" s="172" t="s">
        <v>366</v>
      </c>
      <c r="B548" s="172">
        <v>2014</v>
      </c>
      <c r="C548" s="243" t="s">
        <v>38</v>
      </c>
      <c r="D548" s="174">
        <v>55.36381130641</v>
      </c>
      <c r="E548" s="241">
        <v>6.2763767059799997</v>
      </c>
      <c r="F548" s="241">
        <v>0.89318414182999994</v>
      </c>
      <c r="G548" s="241">
        <v>6.2459734210900004</v>
      </c>
      <c r="H548" s="241">
        <v>0.36645915422999997</v>
      </c>
      <c r="I548" s="241">
        <v>0.47214662725000001</v>
      </c>
      <c r="J548" s="255">
        <v>5.0581660033700002</v>
      </c>
      <c r="K548" s="254">
        <f t="shared" si="8"/>
        <v>9.1362315635671709E-2</v>
      </c>
      <c r="L548" s="241">
        <v>8.8681341108300007</v>
      </c>
      <c r="M548" s="241">
        <v>2.5357225060699999</v>
      </c>
      <c r="N548" s="241">
        <v>2.6668036845500001</v>
      </c>
      <c r="O548" s="241">
        <v>0.94198423782999996</v>
      </c>
      <c r="P548" s="240">
        <v>0.31368561875000001</v>
      </c>
      <c r="Q548" s="240">
        <v>0</v>
      </c>
      <c r="R548" s="240">
        <v>0.88036710533999996</v>
      </c>
      <c r="S548" s="240">
        <v>1.18483979165</v>
      </c>
      <c r="T548" s="240">
        <v>8.1866283420800006</v>
      </c>
      <c r="U548" s="240">
        <v>4.3580847124200002</v>
      </c>
      <c r="V548" s="240">
        <v>2.3233221657000001</v>
      </c>
      <c r="W548" s="240">
        <v>0.32583659851000002</v>
      </c>
      <c r="X548" s="240">
        <v>1.07214270724</v>
      </c>
      <c r="Y548" s="240">
        <v>2.3939536716899998</v>
      </c>
      <c r="Z548" s="239">
        <v>0</v>
      </c>
    </row>
    <row r="549" spans="1:26">
      <c r="A549" s="175" t="s">
        <v>366</v>
      </c>
      <c r="B549" s="175">
        <v>2015</v>
      </c>
      <c r="C549" s="176" t="s">
        <v>38</v>
      </c>
      <c r="D549" s="177">
        <v>57.783640091679999</v>
      </c>
      <c r="E549" s="216">
        <v>7.3745130574999997</v>
      </c>
      <c r="F549" s="216">
        <v>0.72458756607999997</v>
      </c>
      <c r="G549" s="216">
        <v>6.0511116966899996</v>
      </c>
      <c r="H549" s="216">
        <v>0.35052527864999999</v>
      </c>
      <c r="I549" s="216">
        <v>0.50143346426000002</v>
      </c>
      <c r="J549" s="247">
        <v>6.2832314821899997</v>
      </c>
      <c r="K549" s="246">
        <f t="shared" si="8"/>
        <v>0.10873720437516524</v>
      </c>
      <c r="L549" s="216">
        <v>7.61951117021</v>
      </c>
      <c r="M549" s="216">
        <v>3.9094887808699998</v>
      </c>
      <c r="N549" s="216">
        <v>2.8576784342499999</v>
      </c>
      <c r="O549" s="216">
        <v>0.69027445109999996</v>
      </c>
      <c r="P549" s="238">
        <v>0.42153486637999998</v>
      </c>
      <c r="Q549" s="238">
        <v>0</v>
      </c>
      <c r="R549" s="238">
        <v>0.96983364429999996</v>
      </c>
      <c r="S549" s="238">
        <v>1.10976046633</v>
      </c>
      <c r="T549" s="238">
        <v>7.80792446327</v>
      </c>
      <c r="U549" s="238">
        <v>4.4313841621599996</v>
      </c>
      <c r="V549" s="238">
        <v>4.0195073110399999</v>
      </c>
      <c r="W549" s="238">
        <v>0.10527722593</v>
      </c>
      <c r="X549" s="238">
        <v>0.98913622192999995</v>
      </c>
      <c r="Y549" s="238">
        <v>1.56692634854</v>
      </c>
      <c r="Z549" s="237">
        <v>0</v>
      </c>
    </row>
    <row r="550" spans="1:26">
      <c r="A550" s="175" t="s">
        <v>366</v>
      </c>
      <c r="B550" s="175">
        <v>2016</v>
      </c>
      <c r="C550" s="176" t="s">
        <v>38</v>
      </c>
      <c r="D550" s="177">
        <v>60.396574494409997</v>
      </c>
      <c r="E550" s="216">
        <v>7.2843496814700002</v>
      </c>
      <c r="F550" s="216">
        <v>1.0076680284299999</v>
      </c>
      <c r="G550" s="216">
        <v>5.4792431294500004</v>
      </c>
      <c r="H550" s="216">
        <v>0.27287699431000001</v>
      </c>
      <c r="I550" s="216">
        <v>0.27602899001999998</v>
      </c>
      <c r="J550" s="253">
        <v>6.7283280539100003</v>
      </c>
      <c r="K550" s="252">
        <f t="shared" si="8"/>
        <v>0.11140247787617062</v>
      </c>
      <c r="L550" s="216">
        <v>7.6188615529600003</v>
      </c>
      <c r="M550" s="216">
        <v>3.25047884067</v>
      </c>
      <c r="N550" s="216">
        <v>3.41306903077</v>
      </c>
      <c r="O550" s="216">
        <v>0.85591829868000002</v>
      </c>
      <c r="P550" s="238">
        <v>0.51413363434000003</v>
      </c>
      <c r="Q550" s="238">
        <v>0.24865793739</v>
      </c>
      <c r="R550" s="238">
        <v>1.43785994437</v>
      </c>
      <c r="S550" s="238">
        <v>1.1082906067</v>
      </c>
      <c r="T550" s="238">
        <v>7.9578297345399998</v>
      </c>
      <c r="U550" s="238">
        <v>5.9966957789400004</v>
      </c>
      <c r="V550" s="238">
        <v>4.2590465229300003</v>
      </c>
      <c r="W550" s="238">
        <v>0.1198873792</v>
      </c>
      <c r="X550" s="238">
        <v>0.69546345485000005</v>
      </c>
      <c r="Y550" s="238">
        <v>1.8718869004800001</v>
      </c>
      <c r="Z550" s="237">
        <v>0</v>
      </c>
    </row>
    <row r="551" spans="1:26">
      <c r="A551" s="175" t="s">
        <v>367</v>
      </c>
      <c r="B551" s="175">
        <v>2013</v>
      </c>
      <c r="C551" s="176" t="s">
        <v>38</v>
      </c>
      <c r="D551" s="177">
        <v>54.356810574850002</v>
      </c>
      <c r="E551" s="216">
        <v>7.5530365339100003</v>
      </c>
      <c r="F551" s="216">
        <v>1.22169782599</v>
      </c>
      <c r="G551" s="216">
        <v>4.7701387331899996</v>
      </c>
      <c r="H551" s="216">
        <v>0.52809757122000001</v>
      </c>
      <c r="I551" s="216">
        <v>0.40492415717000002</v>
      </c>
      <c r="J551" s="216">
        <v>3.7186296467200002</v>
      </c>
      <c r="K551" s="217">
        <f t="shared" si="8"/>
        <v>6.8411476085400574E-2</v>
      </c>
      <c r="L551" s="216">
        <v>8.3424356678099993</v>
      </c>
      <c r="M551" s="216">
        <v>3.5201139922800002</v>
      </c>
      <c r="N551" s="216">
        <v>2.4088411773099998</v>
      </c>
      <c r="O551" s="216">
        <v>0.69741746853999997</v>
      </c>
      <c r="P551" s="238">
        <v>0.60316641571999996</v>
      </c>
      <c r="Q551" s="238">
        <v>0</v>
      </c>
      <c r="R551" s="238">
        <v>0.72721748523999996</v>
      </c>
      <c r="S551" s="238">
        <v>1.5339909405300001</v>
      </c>
      <c r="T551" s="238">
        <v>8.3165230500699998</v>
      </c>
      <c r="U551" s="238">
        <v>4.91971976598</v>
      </c>
      <c r="V551" s="238">
        <v>2.0646222382300001</v>
      </c>
      <c r="W551" s="238">
        <v>0.31173163677999999</v>
      </c>
      <c r="X551" s="238">
        <v>0.56355899364999995</v>
      </c>
      <c r="Y551" s="238">
        <v>2.15094727451</v>
      </c>
      <c r="Z551" s="237">
        <v>0</v>
      </c>
    </row>
    <row r="552" spans="1:26">
      <c r="A552" s="175" t="s">
        <v>367</v>
      </c>
      <c r="B552" s="175">
        <v>2014</v>
      </c>
      <c r="C552" s="176" t="s">
        <v>38</v>
      </c>
      <c r="D552" s="177">
        <v>56.394241388810002</v>
      </c>
      <c r="E552" s="216">
        <v>6.7373461005999999</v>
      </c>
      <c r="F552" s="216">
        <v>1.37895767932</v>
      </c>
      <c r="G552" s="216">
        <v>6.1861123028599998</v>
      </c>
      <c r="H552" s="216">
        <v>0.44444086032000002</v>
      </c>
      <c r="I552" s="216">
        <v>0.35757560259999999</v>
      </c>
      <c r="J552" s="216">
        <v>4.6376653474499996</v>
      </c>
      <c r="K552" s="217">
        <f t="shared" si="8"/>
        <v>8.2236505594172699E-2</v>
      </c>
      <c r="L552" s="216">
        <v>7.6076605170400002</v>
      </c>
      <c r="M552" s="216">
        <v>3.07405893423</v>
      </c>
      <c r="N552" s="216">
        <v>2.37170636945</v>
      </c>
      <c r="O552" s="216">
        <v>0.74357852123000001</v>
      </c>
      <c r="P552" s="238">
        <v>0.47030028017999997</v>
      </c>
      <c r="Q552" s="238">
        <v>0</v>
      </c>
      <c r="R552" s="238">
        <v>0.88887706924999998</v>
      </c>
      <c r="S552" s="238">
        <v>0.99351266482</v>
      </c>
      <c r="T552" s="238">
        <v>9.3181888623799995</v>
      </c>
      <c r="U552" s="238">
        <v>4.5855652860399996</v>
      </c>
      <c r="V552" s="238">
        <v>2.8595392579099999</v>
      </c>
      <c r="W552" s="238">
        <v>0.42416966360000002</v>
      </c>
      <c r="X552" s="238">
        <v>0.74729977099</v>
      </c>
      <c r="Y552" s="238">
        <v>2.56768629854</v>
      </c>
      <c r="Z552" s="237">
        <v>0</v>
      </c>
    </row>
    <row r="553" spans="1:26">
      <c r="A553" s="175" t="s">
        <v>367</v>
      </c>
      <c r="B553" s="175">
        <v>2015</v>
      </c>
      <c r="C553" s="176" t="s">
        <v>38</v>
      </c>
      <c r="D553" s="177">
        <v>59.762419229629998</v>
      </c>
      <c r="E553" s="216">
        <v>6.8281791978099999</v>
      </c>
      <c r="F553" s="216">
        <v>1.0351312799800001</v>
      </c>
      <c r="G553" s="216">
        <v>6.25666862978</v>
      </c>
      <c r="H553" s="216">
        <v>0.45357411456000002</v>
      </c>
      <c r="I553" s="216">
        <v>0.48832500782999999</v>
      </c>
      <c r="J553" s="216">
        <v>6.3088184629999997</v>
      </c>
      <c r="K553" s="217">
        <f t="shared" si="8"/>
        <v>0.10556497786274538</v>
      </c>
      <c r="L553" s="216">
        <v>7.4305262476099996</v>
      </c>
      <c r="M553" s="216">
        <v>4.6918618941299997</v>
      </c>
      <c r="N553" s="216">
        <v>2.7591305212899999</v>
      </c>
      <c r="O553" s="216">
        <v>0.68261980421000001</v>
      </c>
      <c r="P553" s="238">
        <v>0.65585390533999999</v>
      </c>
      <c r="Q553" s="238">
        <v>0</v>
      </c>
      <c r="R553" s="238">
        <v>1.37215602495</v>
      </c>
      <c r="S553" s="238">
        <v>1.30411239296</v>
      </c>
      <c r="T553" s="238">
        <v>8.3286134477600005</v>
      </c>
      <c r="U553" s="238">
        <v>5.0641262020999998</v>
      </c>
      <c r="V553" s="238">
        <v>3.50920899731</v>
      </c>
      <c r="W553" s="238">
        <v>0.10307034835999999</v>
      </c>
      <c r="X553" s="238">
        <v>0.95189817163000001</v>
      </c>
      <c r="Y553" s="238">
        <v>1.5385445790200001</v>
      </c>
      <c r="Z553" s="237">
        <v>0</v>
      </c>
    </row>
    <row r="554" spans="1:26">
      <c r="A554" s="175" t="s">
        <v>367</v>
      </c>
      <c r="B554" s="175">
        <v>2016</v>
      </c>
      <c r="C554" s="176" t="s">
        <v>38</v>
      </c>
      <c r="D554" s="177">
        <v>60.630334194310002</v>
      </c>
      <c r="E554" s="216">
        <v>5.9528637618299998</v>
      </c>
      <c r="F554" s="216">
        <v>1.1831774962699999</v>
      </c>
      <c r="G554" s="216">
        <v>5.5536657522399997</v>
      </c>
      <c r="H554" s="216">
        <v>0.37754102313999999</v>
      </c>
      <c r="I554" s="216">
        <v>0.18986534595999999</v>
      </c>
      <c r="J554" s="216">
        <v>6.5139802785200001</v>
      </c>
      <c r="K554" s="217">
        <f t="shared" si="8"/>
        <v>0.10743764429276921</v>
      </c>
      <c r="L554" s="216">
        <v>8.3298632992700004</v>
      </c>
      <c r="M554" s="216">
        <v>3.5708555827300001</v>
      </c>
      <c r="N554" s="216">
        <v>2.98611585523</v>
      </c>
      <c r="O554" s="216">
        <v>0.62666897008</v>
      </c>
      <c r="P554" s="238">
        <v>0.41958849656000002</v>
      </c>
      <c r="Q554" s="238">
        <v>3.2397333370000003E-2</v>
      </c>
      <c r="R554" s="238">
        <v>1.2815757301699999</v>
      </c>
      <c r="S554" s="238">
        <v>1.10779675638</v>
      </c>
      <c r="T554" s="238">
        <v>9.3225742930499997</v>
      </c>
      <c r="U554" s="238">
        <v>6.2469200414900001</v>
      </c>
      <c r="V554" s="238">
        <v>3.7169325985500001</v>
      </c>
      <c r="W554" s="238">
        <v>0.13850974694000001</v>
      </c>
      <c r="X554" s="238">
        <v>0.6925860653</v>
      </c>
      <c r="Y554" s="238">
        <v>2.3868557672300001</v>
      </c>
      <c r="Z554" s="237">
        <v>0</v>
      </c>
    </row>
    <row r="555" spans="1:26">
      <c r="A555" s="175" t="s">
        <v>377</v>
      </c>
      <c r="B555" s="175">
        <v>2014</v>
      </c>
      <c r="C555" s="176" t="s">
        <v>38</v>
      </c>
      <c r="D555" s="177">
        <v>53.965299030079997</v>
      </c>
      <c r="E555" s="216">
        <v>7.1281772135499999</v>
      </c>
      <c r="F555" s="216">
        <v>0.86705801463999999</v>
      </c>
      <c r="G555" s="216">
        <v>5.6884333122399999</v>
      </c>
      <c r="H555" s="216">
        <v>0.30903883413</v>
      </c>
      <c r="I555" s="216">
        <v>0.66456429975999998</v>
      </c>
      <c r="J555" s="216">
        <v>3.8744384427399998</v>
      </c>
      <c r="K555" s="217">
        <f t="shared" si="8"/>
        <v>7.1794996273075534E-2</v>
      </c>
      <c r="L555" s="216">
        <v>8.8752236082099998</v>
      </c>
      <c r="M555" s="216">
        <v>2.8490618165299999</v>
      </c>
      <c r="N555" s="216">
        <v>2.4664962837300002</v>
      </c>
      <c r="O555" s="216">
        <v>0.71944033214000003</v>
      </c>
      <c r="P555" s="238">
        <v>0.56839244252999999</v>
      </c>
      <c r="Q555" s="238">
        <v>0.24621447042</v>
      </c>
      <c r="R555" s="238">
        <v>0.84651672735000005</v>
      </c>
      <c r="S555" s="238">
        <v>1.4910800767300001</v>
      </c>
      <c r="T555" s="238">
        <v>7.5883082536700002</v>
      </c>
      <c r="U555" s="238">
        <v>4.2692453000599997</v>
      </c>
      <c r="V555" s="238">
        <v>2.8027268577100002</v>
      </c>
      <c r="W555" s="238">
        <v>0.40882234576999998</v>
      </c>
      <c r="X555" s="238">
        <v>0.66078915168999997</v>
      </c>
      <c r="Y555" s="238">
        <v>1.6412712464799999</v>
      </c>
      <c r="Z555" s="237">
        <v>0</v>
      </c>
    </row>
    <row r="556" spans="1:26">
      <c r="A556" s="175" t="s">
        <v>377</v>
      </c>
      <c r="B556" s="175">
        <v>2015</v>
      </c>
      <c r="C556" s="176" t="s">
        <v>38</v>
      </c>
      <c r="D556" s="177">
        <v>56.726054317889997</v>
      </c>
      <c r="E556" s="216">
        <v>7.6701571712899996</v>
      </c>
      <c r="F556" s="216">
        <v>1.1108281760200001</v>
      </c>
      <c r="G556" s="216">
        <v>6.1020008959499998</v>
      </c>
      <c r="H556" s="216">
        <v>0.48323139909000001</v>
      </c>
      <c r="I556" s="216">
        <v>0.37712875136000001</v>
      </c>
      <c r="J556" s="216">
        <v>5.1226151484500004</v>
      </c>
      <c r="K556" s="217">
        <f t="shared" si="8"/>
        <v>9.0304450222169846E-2</v>
      </c>
      <c r="L556" s="216">
        <v>7.5175427192799997</v>
      </c>
      <c r="M556" s="216">
        <v>3.12112107448</v>
      </c>
      <c r="N556" s="216">
        <v>3.26488253023</v>
      </c>
      <c r="O556" s="216">
        <v>0.68832986091000004</v>
      </c>
      <c r="P556" s="238">
        <v>0.5248496144</v>
      </c>
      <c r="Q556" s="238">
        <v>3.0753201389999998E-2</v>
      </c>
      <c r="R556" s="238">
        <v>1.0119138882700001</v>
      </c>
      <c r="S556" s="238">
        <v>1.3003872753400001</v>
      </c>
      <c r="T556" s="238">
        <v>7.9708526274700002</v>
      </c>
      <c r="U556" s="238">
        <v>4.0559868682099998</v>
      </c>
      <c r="V556" s="238">
        <v>2.8790700885399998</v>
      </c>
      <c r="W556" s="238">
        <v>0.38654713406000002</v>
      </c>
      <c r="X556" s="238">
        <v>1.3165422388200001</v>
      </c>
      <c r="Y556" s="238">
        <v>1.7913136543299999</v>
      </c>
      <c r="Z556" s="237">
        <v>0</v>
      </c>
    </row>
    <row r="557" spans="1:26">
      <c r="A557" s="175" t="s">
        <v>377</v>
      </c>
      <c r="B557" s="175">
        <v>2016</v>
      </c>
      <c r="C557" s="176" t="s">
        <v>38</v>
      </c>
      <c r="D557" s="177">
        <v>58.86537378885</v>
      </c>
      <c r="E557" s="216">
        <v>6.9259353992300001</v>
      </c>
      <c r="F557" s="216">
        <v>0.86860330058000002</v>
      </c>
      <c r="G557" s="216">
        <v>4.6469804148699998</v>
      </c>
      <c r="H557" s="216">
        <v>0.3573065453</v>
      </c>
      <c r="I557" s="216">
        <v>0.35550224762999999</v>
      </c>
      <c r="J557" s="216">
        <v>5.88705750989</v>
      </c>
      <c r="K557" s="217">
        <f t="shared" si="8"/>
        <v>0.10000883594159897</v>
      </c>
      <c r="L557" s="216">
        <v>7.7834402713799999</v>
      </c>
      <c r="M557" s="216">
        <v>3.83361676608</v>
      </c>
      <c r="N557" s="216">
        <v>3.6571169546900002</v>
      </c>
      <c r="O557" s="216">
        <v>0.58813641476</v>
      </c>
      <c r="P557" s="238">
        <v>0.57211671661999997</v>
      </c>
      <c r="Q557" s="238">
        <v>6.3228766239999998E-2</v>
      </c>
      <c r="R557" s="238">
        <v>1.0842513487800001</v>
      </c>
      <c r="S557" s="238">
        <v>2.1786120939</v>
      </c>
      <c r="T557" s="238">
        <v>7.8386414393399999</v>
      </c>
      <c r="U557" s="238">
        <v>4.9454940533</v>
      </c>
      <c r="V557" s="238">
        <v>4.4206998617800002</v>
      </c>
      <c r="W557" s="238">
        <v>0.32342217409000001</v>
      </c>
      <c r="X557" s="238">
        <v>1.0881751503099999</v>
      </c>
      <c r="Y557" s="238">
        <v>1.44703636008</v>
      </c>
      <c r="Z557" s="237">
        <v>0</v>
      </c>
    </row>
    <row r="558" spans="1:26">
      <c r="A558" s="175" t="s">
        <v>377</v>
      </c>
      <c r="B558" s="175">
        <v>2017</v>
      </c>
      <c r="C558" s="176" t="s">
        <v>38</v>
      </c>
      <c r="D558" s="177">
        <v>59.308839272989999</v>
      </c>
      <c r="E558" s="216">
        <v>5.6703128298200003</v>
      </c>
      <c r="F558" s="216">
        <v>0.98042693355999999</v>
      </c>
      <c r="G558" s="216">
        <v>4.57915640466</v>
      </c>
      <c r="H558" s="216">
        <v>0.45114923741000001</v>
      </c>
      <c r="I558" s="216">
        <v>0.17941270050999999</v>
      </c>
      <c r="J558" s="216">
        <v>6.06764292078</v>
      </c>
      <c r="K558" s="217">
        <f t="shared" si="8"/>
        <v>0.10230587877215938</v>
      </c>
      <c r="L558" s="216">
        <v>9.4693835540699993</v>
      </c>
      <c r="M558" s="216">
        <v>2.7470635314599998</v>
      </c>
      <c r="N558" s="216">
        <v>3.8086980174699998</v>
      </c>
      <c r="O558" s="216">
        <v>0.42868307072</v>
      </c>
      <c r="P558" s="238">
        <v>0.66382433041</v>
      </c>
      <c r="Q558" s="238">
        <v>0.14897238964000001</v>
      </c>
      <c r="R558" s="238">
        <v>0.85302251078000002</v>
      </c>
      <c r="S558" s="238">
        <v>1.93743143636</v>
      </c>
      <c r="T558" s="238">
        <v>8.5488159301500009</v>
      </c>
      <c r="U558" s="238">
        <v>5.3218679917999996</v>
      </c>
      <c r="V558" s="238">
        <v>4.0556654079100003</v>
      </c>
      <c r="W558" s="238">
        <v>0.16104152709</v>
      </c>
      <c r="X558" s="238">
        <v>0.90733641962</v>
      </c>
      <c r="Y558" s="238">
        <v>2.32893212877</v>
      </c>
      <c r="Z558" s="237">
        <v>0</v>
      </c>
    </row>
    <row r="559" spans="1:26">
      <c r="A559" s="175" t="s">
        <v>368</v>
      </c>
      <c r="B559" s="175">
        <v>2013</v>
      </c>
      <c r="C559" s="176" t="s">
        <v>38</v>
      </c>
      <c r="D559" s="177">
        <v>53.317885241920003</v>
      </c>
      <c r="E559" s="216">
        <v>6.73405138586</v>
      </c>
      <c r="F559" s="216">
        <v>1.6280200309699999</v>
      </c>
      <c r="G559" s="216">
        <v>4.4634148900700001</v>
      </c>
      <c r="H559" s="216">
        <v>0.27166752977000003</v>
      </c>
      <c r="I559" s="216">
        <v>0.23904425234000001</v>
      </c>
      <c r="J559" s="216">
        <v>5.5875255240400001</v>
      </c>
      <c r="K559" s="217">
        <f t="shared" si="8"/>
        <v>0.10479645804944515</v>
      </c>
      <c r="L559" s="216">
        <v>9.0716740888899992</v>
      </c>
      <c r="M559" s="216">
        <v>3.08140086027</v>
      </c>
      <c r="N559" s="216">
        <v>2.3330880599800001</v>
      </c>
      <c r="O559" s="216">
        <v>0.92149725658000003</v>
      </c>
      <c r="P559" s="238">
        <v>0.60836775121999997</v>
      </c>
      <c r="Q559" s="238">
        <v>0.21824530421999999</v>
      </c>
      <c r="R559" s="238">
        <v>1.00532628735</v>
      </c>
      <c r="S559" s="238">
        <v>0.93224662565000005</v>
      </c>
      <c r="T559" s="238">
        <v>6.45505221204</v>
      </c>
      <c r="U559" s="238">
        <v>4.0786251922899996</v>
      </c>
      <c r="V559" s="238">
        <v>2.48478634187</v>
      </c>
      <c r="W559" s="238">
        <v>0.47718741735999998</v>
      </c>
      <c r="X559" s="238">
        <v>0.22771665791000001</v>
      </c>
      <c r="Y559" s="238">
        <v>2.4777495486099999</v>
      </c>
      <c r="Z559" s="237">
        <v>2.1198024629999999E-2</v>
      </c>
    </row>
    <row r="560" spans="1:26">
      <c r="A560" s="175" t="s">
        <v>368</v>
      </c>
      <c r="B560" s="175">
        <v>2014</v>
      </c>
      <c r="C560" s="176" t="s">
        <v>38</v>
      </c>
      <c r="D560" s="177">
        <v>55.021647215080002</v>
      </c>
      <c r="E560" s="216">
        <v>6.6764305977499996</v>
      </c>
      <c r="F560" s="216">
        <v>1.0931938020300001</v>
      </c>
      <c r="G560" s="216">
        <v>5.6473948502600004</v>
      </c>
      <c r="H560" s="216">
        <v>0.31485170907999999</v>
      </c>
      <c r="I560" s="216">
        <v>0.67043084359000005</v>
      </c>
      <c r="J560" s="216">
        <v>4.6904966234199996</v>
      </c>
      <c r="K560" s="217">
        <f t="shared" si="8"/>
        <v>8.5248204312837375E-2</v>
      </c>
      <c r="L560" s="216">
        <v>8.8459459692200006</v>
      </c>
      <c r="M560" s="216">
        <v>2.9337957029199999</v>
      </c>
      <c r="N560" s="216">
        <v>2.5652714880800001</v>
      </c>
      <c r="O560" s="216">
        <v>0.87105202730999998</v>
      </c>
      <c r="P560" s="238">
        <v>0.63470668733000002</v>
      </c>
      <c r="Q560" s="238">
        <v>0.24848777634999999</v>
      </c>
      <c r="R560" s="238">
        <v>1.0295978303</v>
      </c>
      <c r="S560" s="238">
        <v>1.4387386225600001</v>
      </c>
      <c r="T560" s="238">
        <v>7.1483023068499998</v>
      </c>
      <c r="U560" s="238">
        <v>4.2891470799000002</v>
      </c>
      <c r="V560" s="238">
        <v>2.85431460109</v>
      </c>
      <c r="W560" s="238">
        <v>0.27851388490000001</v>
      </c>
      <c r="X560" s="238">
        <v>0.87269744964999996</v>
      </c>
      <c r="Y560" s="238">
        <v>1.91827736249</v>
      </c>
      <c r="Z560" s="237">
        <v>0</v>
      </c>
    </row>
    <row r="561" spans="1:26">
      <c r="A561" s="175" t="s">
        <v>368</v>
      </c>
      <c r="B561" s="175">
        <v>2015</v>
      </c>
      <c r="C561" s="176" t="s">
        <v>38</v>
      </c>
      <c r="D561" s="177">
        <v>56.79630242004</v>
      </c>
      <c r="E561" s="216">
        <v>7.7327521064400004</v>
      </c>
      <c r="F561" s="216">
        <v>1.0648557329099999</v>
      </c>
      <c r="G561" s="216">
        <v>5.8643954174499999</v>
      </c>
      <c r="H561" s="216">
        <v>0.62812707933</v>
      </c>
      <c r="I561" s="216">
        <v>0.33955380918</v>
      </c>
      <c r="J561" s="216">
        <v>5.4585889981199998</v>
      </c>
      <c r="K561" s="217">
        <f t="shared" si="8"/>
        <v>9.610817545393574E-2</v>
      </c>
      <c r="L561" s="216">
        <v>8.0899240884299992</v>
      </c>
      <c r="M561" s="216">
        <v>3.0672921355299998</v>
      </c>
      <c r="N561" s="216">
        <v>3.3456918930400001</v>
      </c>
      <c r="O561" s="216">
        <v>0.58030508054999996</v>
      </c>
      <c r="P561" s="238">
        <v>0.46678280233000002</v>
      </c>
      <c r="Q561" s="238">
        <v>0</v>
      </c>
      <c r="R561" s="238">
        <v>1.09516381204</v>
      </c>
      <c r="S561" s="238">
        <v>1.35246177873</v>
      </c>
      <c r="T561" s="238">
        <v>7.3902530070500001</v>
      </c>
      <c r="U561" s="238">
        <v>4.0143452180599999</v>
      </c>
      <c r="V561" s="238">
        <v>3.00280491999</v>
      </c>
      <c r="W561" s="238">
        <v>0.32135015056999999</v>
      </c>
      <c r="X561" s="238">
        <v>1.3116457723599999</v>
      </c>
      <c r="Y561" s="238">
        <v>1.67000861793</v>
      </c>
      <c r="Z561" s="237">
        <v>0</v>
      </c>
    </row>
    <row r="562" spans="1:26">
      <c r="A562" s="178" t="s">
        <v>368</v>
      </c>
      <c r="B562" s="178">
        <v>2016</v>
      </c>
      <c r="C562" s="179" t="s">
        <v>38</v>
      </c>
      <c r="D562" s="180">
        <v>58.395247157610001</v>
      </c>
      <c r="E562" s="235">
        <v>7.2427598382999996</v>
      </c>
      <c r="F562" s="235">
        <v>0.99909900041999999</v>
      </c>
      <c r="G562" s="235">
        <v>4.6307930697400002</v>
      </c>
      <c r="H562" s="235">
        <v>0.16962152549000001</v>
      </c>
      <c r="I562" s="235">
        <v>0.22049087551999999</v>
      </c>
      <c r="J562" s="235">
        <v>5.8261411060999997</v>
      </c>
      <c r="K562" s="236">
        <f t="shared" si="8"/>
        <v>9.9770809949226213E-2</v>
      </c>
      <c r="L562" s="235">
        <v>7.6469252009800002</v>
      </c>
      <c r="M562" s="235">
        <v>3.6944168715900001</v>
      </c>
      <c r="N562" s="235">
        <v>3.9032956909299998</v>
      </c>
      <c r="O562" s="235">
        <v>0.73671721682000002</v>
      </c>
      <c r="P562" s="234">
        <v>0.48104597186999998</v>
      </c>
      <c r="Q562" s="234">
        <v>0.11391998783</v>
      </c>
      <c r="R562" s="234">
        <v>1.0202095606499999</v>
      </c>
      <c r="S562" s="234">
        <v>2.0026827097400002</v>
      </c>
      <c r="T562" s="234">
        <v>7.54876765763</v>
      </c>
      <c r="U562" s="234">
        <v>4.98252358517</v>
      </c>
      <c r="V562" s="234">
        <v>4.6107338281199999</v>
      </c>
      <c r="W562" s="234">
        <v>0.32024436572999998</v>
      </c>
      <c r="X562" s="234">
        <v>0.78115818457999997</v>
      </c>
      <c r="Y562" s="234">
        <v>1.4637009104000001</v>
      </c>
      <c r="Z562" s="233">
        <v>0</v>
      </c>
    </row>
    <row r="563" spans="1:26">
      <c r="A563" s="172" t="s">
        <v>368</v>
      </c>
      <c r="B563" s="172">
        <v>2017</v>
      </c>
      <c r="C563" s="243" t="s">
        <v>38</v>
      </c>
      <c r="D563" s="174">
        <v>59.859560328699999</v>
      </c>
      <c r="E563" s="241">
        <v>5.6822906638099999</v>
      </c>
      <c r="F563" s="241">
        <v>1.0381840065700001</v>
      </c>
      <c r="G563" s="241">
        <v>4.6735823419500004</v>
      </c>
      <c r="H563" s="241">
        <v>0.35937276732000001</v>
      </c>
      <c r="I563" s="241">
        <v>0.47694853038000001</v>
      </c>
      <c r="J563" s="241">
        <v>6.4690325195899998</v>
      </c>
      <c r="K563" s="242">
        <f t="shared" si="8"/>
        <v>0.10807016429902487</v>
      </c>
      <c r="L563" s="241">
        <v>9.2674643075300001</v>
      </c>
      <c r="M563" s="241">
        <v>2.7134297656599999</v>
      </c>
      <c r="N563" s="241">
        <v>3.6963612673899999</v>
      </c>
      <c r="O563" s="241">
        <v>0.55885406727999998</v>
      </c>
      <c r="P563" s="240">
        <v>0.87502717092000004</v>
      </c>
      <c r="Q563" s="240">
        <v>0.15826402062</v>
      </c>
      <c r="R563" s="240">
        <v>0.71005602203999996</v>
      </c>
      <c r="S563" s="240">
        <v>1.8241505976700001</v>
      </c>
      <c r="T563" s="240">
        <v>8.4496114264200006</v>
      </c>
      <c r="U563" s="240">
        <v>5.3422083552300004</v>
      </c>
      <c r="V563" s="240">
        <v>4.0328776905200003</v>
      </c>
      <c r="W563" s="240">
        <v>0.14561980576</v>
      </c>
      <c r="X563" s="240">
        <v>1.2881527877900001</v>
      </c>
      <c r="Y563" s="240">
        <v>2.0980722142500001</v>
      </c>
      <c r="Z563" s="239">
        <v>0</v>
      </c>
    </row>
    <row r="564" spans="1:26">
      <c r="A564" s="175" t="s">
        <v>369</v>
      </c>
      <c r="B564" s="175">
        <v>2013</v>
      </c>
      <c r="C564" s="176" t="s">
        <v>38</v>
      </c>
      <c r="D564" s="177">
        <v>54.130730993379998</v>
      </c>
      <c r="E564" s="216">
        <v>6.9856444665000001</v>
      </c>
      <c r="F564" s="216">
        <v>1.74149027652</v>
      </c>
      <c r="G564" s="216">
        <v>4.4223775233699998</v>
      </c>
      <c r="H564" s="216">
        <v>0.29663666075</v>
      </c>
      <c r="I564" s="216">
        <v>0.24360374307999999</v>
      </c>
      <c r="J564" s="216">
        <v>5.4435166409700004</v>
      </c>
      <c r="K564" s="217">
        <f t="shared" si="8"/>
        <v>0.10056240773167692</v>
      </c>
      <c r="L564" s="216">
        <v>9.3872456157599995</v>
      </c>
      <c r="M564" s="216">
        <v>3.4556475070700001</v>
      </c>
      <c r="N564" s="216">
        <v>1.9873852938000001</v>
      </c>
      <c r="O564" s="216">
        <v>0.92872683160000002</v>
      </c>
      <c r="P564" s="238">
        <v>0.66589375993</v>
      </c>
      <c r="Q564" s="238">
        <v>0.19625840359999999</v>
      </c>
      <c r="R564" s="238">
        <v>0.83374169578000001</v>
      </c>
      <c r="S564" s="238">
        <v>0.73431554854000003</v>
      </c>
      <c r="T564" s="238">
        <v>6.5710165856199998</v>
      </c>
      <c r="U564" s="238">
        <v>4.0029126553800003</v>
      </c>
      <c r="V564" s="238">
        <v>2.5159973780699998</v>
      </c>
      <c r="W564" s="238">
        <v>0.56376902891000003</v>
      </c>
      <c r="X564" s="238">
        <v>0.17647829626</v>
      </c>
      <c r="Y564" s="238">
        <v>2.9562512329900001</v>
      </c>
      <c r="Z564" s="237">
        <v>2.1821848880000001E-2</v>
      </c>
    </row>
    <row r="565" spans="1:26">
      <c r="A565" s="175" t="s">
        <v>369</v>
      </c>
      <c r="B565" s="175">
        <v>2014</v>
      </c>
      <c r="C565" s="176" t="s">
        <v>38</v>
      </c>
      <c r="D565" s="177">
        <v>55.368695043949998</v>
      </c>
      <c r="E565" s="216">
        <v>6.6401508685500001</v>
      </c>
      <c r="F565" s="216">
        <v>1.1002816689599999</v>
      </c>
      <c r="G565" s="216">
        <v>5.6576806379800004</v>
      </c>
      <c r="H565" s="216">
        <v>0.44157709083000002</v>
      </c>
      <c r="I565" s="216">
        <v>0.43833122433999999</v>
      </c>
      <c r="J565" s="216">
        <v>4.8317233012900003</v>
      </c>
      <c r="K565" s="217">
        <f t="shared" si="8"/>
        <v>8.7264532737401965E-2</v>
      </c>
      <c r="L565" s="216">
        <v>8.5551585994299995</v>
      </c>
      <c r="M565" s="216">
        <v>2.7050611306999999</v>
      </c>
      <c r="N565" s="216">
        <v>2.7558409688699999</v>
      </c>
      <c r="O565" s="216">
        <v>0.92668259638999995</v>
      </c>
      <c r="P565" s="238">
        <v>0.65580352876000003</v>
      </c>
      <c r="Q565" s="238">
        <v>0.14845646955</v>
      </c>
      <c r="R565" s="238">
        <v>1.0250134016500001</v>
      </c>
      <c r="S565" s="238">
        <v>1.3279395788799999</v>
      </c>
      <c r="T565" s="238">
        <v>7.4891115946399998</v>
      </c>
      <c r="U565" s="238">
        <v>4.4545946254000004</v>
      </c>
      <c r="V565" s="238">
        <v>2.6319670046099999</v>
      </c>
      <c r="W565" s="238">
        <v>0.27249570284000002</v>
      </c>
      <c r="X565" s="238">
        <v>1.0825597259999999</v>
      </c>
      <c r="Y565" s="238">
        <v>2.2282653242800001</v>
      </c>
      <c r="Z565" s="237">
        <v>0</v>
      </c>
    </row>
    <row r="566" spans="1:26">
      <c r="A566" s="175" t="s">
        <v>369</v>
      </c>
      <c r="B566" s="175">
        <v>2015</v>
      </c>
      <c r="C566" s="176" t="s">
        <v>38</v>
      </c>
      <c r="D566" s="177">
        <v>57.943750370730001</v>
      </c>
      <c r="E566" s="216">
        <v>8.1193893405799997</v>
      </c>
      <c r="F566" s="216">
        <v>0.78542819856000001</v>
      </c>
      <c r="G566" s="216">
        <v>5.9654228708200003</v>
      </c>
      <c r="H566" s="216">
        <v>0.57942853213000001</v>
      </c>
      <c r="I566" s="216">
        <v>0.40517406115999999</v>
      </c>
      <c r="J566" s="216">
        <v>5.8425137149799999</v>
      </c>
      <c r="K566" s="217">
        <f t="shared" si="8"/>
        <v>0.10083078291617308</v>
      </c>
      <c r="L566" s="216">
        <v>8.0284837094999997</v>
      </c>
      <c r="M566" s="216">
        <v>3.5487374300500001</v>
      </c>
      <c r="N566" s="216">
        <v>3.1526360650899998</v>
      </c>
      <c r="O566" s="216">
        <v>0.43801743263999998</v>
      </c>
      <c r="P566" s="238">
        <v>0.37524086265000001</v>
      </c>
      <c r="Q566" s="238">
        <v>0</v>
      </c>
      <c r="R566" s="238">
        <v>1.4470499753899999</v>
      </c>
      <c r="S566" s="238">
        <v>1.3838755008000001</v>
      </c>
      <c r="T566" s="238">
        <v>7.0808947500299997</v>
      </c>
      <c r="U566" s="238">
        <v>4.1682688095699998</v>
      </c>
      <c r="V566" s="238">
        <v>3.48293503898</v>
      </c>
      <c r="W566" s="238">
        <v>0.28687202788999999</v>
      </c>
      <c r="X566" s="238">
        <v>1.29573483803</v>
      </c>
      <c r="Y566" s="238">
        <v>1.55764721188</v>
      </c>
      <c r="Z566" s="237">
        <v>0</v>
      </c>
    </row>
    <row r="567" spans="1:26">
      <c r="A567" s="175" t="s">
        <v>369</v>
      </c>
      <c r="B567" s="175">
        <v>2016</v>
      </c>
      <c r="C567" s="176" t="s">
        <v>38</v>
      </c>
      <c r="D567" s="177">
        <v>58.54574563229</v>
      </c>
      <c r="E567" s="216">
        <v>7.6846175328499999</v>
      </c>
      <c r="F567" s="216">
        <v>1.02611709743</v>
      </c>
      <c r="G567" s="216">
        <v>4.6807320038400002</v>
      </c>
      <c r="H567" s="216">
        <v>0.17848375958000001</v>
      </c>
      <c r="I567" s="216">
        <v>0.23093734301999999</v>
      </c>
      <c r="J567" s="216">
        <v>6.2240609514600003</v>
      </c>
      <c r="K567" s="217">
        <f t="shared" si="8"/>
        <v>0.10631107152604469</v>
      </c>
      <c r="L567" s="216">
        <v>7.8678414486500001</v>
      </c>
      <c r="M567" s="216">
        <v>3.5306851637899999</v>
      </c>
      <c r="N567" s="216">
        <v>3.7531284146199999</v>
      </c>
      <c r="O567" s="216">
        <v>0.61899627409000002</v>
      </c>
      <c r="P567" s="238">
        <v>0.51860894045999995</v>
      </c>
      <c r="Q567" s="238">
        <v>0.16361122310000001</v>
      </c>
      <c r="R567" s="238">
        <v>1.2200622672400001</v>
      </c>
      <c r="S567" s="238">
        <v>1.39238830644</v>
      </c>
      <c r="T567" s="238">
        <v>8.0943722093999995</v>
      </c>
      <c r="U567" s="238">
        <v>4.9259490486699997</v>
      </c>
      <c r="V567" s="238">
        <v>3.93400875216</v>
      </c>
      <c r="W567" s="238">
        <v>0.11813380084</v>
      </c>
      <c r="X567" s="238">
        <v>0.77482642830000004</v>
      </c>
      <c r="Y567" s="238">
        <v>1.6081846663499999</v>
      </c>
      <c r="Z567" s="237">
        <v>0</v>
      </c>
    </row>
    <row r="568" spans="1:26">
      <c r="A568" s="175" t="s">
        <v>370</v>
      </c>
      <c r="B568" s="175">
        <v>2013</v>
      </c>
      <c r="C568" s="176" t="s">
        <v>38</v>
      </c>
      <c r="D568" s="177">
        <v>54.761247171320001</v>
      </c>
      <c r="E568" s="216">
        <v>7.5488091021099999</v>
      </c>
      <c r="F568" s="216">
        <v>1.21792155213</v>
      </c>
      <c r="G568" s="216">
        <v>4.7332983820500001</v>
      </c>
      <c r="H568" s="216">
        <v>0.48077313259999999</v>
      </c>
      <c r="I568" s="216">
        <v>0.39901999782999997</v>
      </c>
      <c r="J568" s="216">
        <v>4.6043494192700001</v>
      </c>
      <c r="K568" s="217">
        <f t="shared" si="8"/>
        <v>8.4080433830612727E-2</v>
      </c>
      <c r="L568" s="216">
        <v>8.5889839459000008</v>
      </c>
      <c r="M568" s="216">
        <v>3.3218871159700001</v>
      </c>
      <c r="N568" s="216">
        <v>2.2188432704499998</v>
      </c>
      <c r="O568" s="216">
        <v>0.75199683895000002</v>
      </c>
      <c r="P568" s="238">
        <v>0.69099668281000004</v>
      </c>
      <c r="Q568" s="238">
        <v>0</v>
      </c>
      <c r="R568" s="238">
        <v>0.86345390575000003</v>
      </c>
      <c r="S568" s="238">
        <v>0.88767191703000003</v>
      </c>
      <c r="T568" s="238">
        <v>7.8076767919499996</v>
      </c>
      <c r="U568" s="238">
        <v>5.1091934026199999</v>
      </c>
      <c r="V568" s="238">
        <v>2.1733128687300001</v>
      </c>
      <c r="W568" s="238">
        <v>0.41496591105000002</v>
      </c>
      <c r="X568" s="238">
        <v>0.44768765079</v>
      </c>
      <c r="Y568" s="238">
        <v>2.5004052833300001</v>
      </c>
      <c r="Z568" s="237">
        <v>0</v>
      </c>
    </row>
    <row r="569" spans="1:26">
      <c r="A569" s="175" t="s">
        <v>370</v>
      </c>
      <c r="B569" s="175">
        <v>2014</v>
      </c>
      <c r="C569" s="176" t="s">
        <v>38</v>
      </c>
      <c r="D569" s="177">
        <v>55.9098297273</v>
      </c>
      <c r="E569" s="216">
        <v>6.5531592668199998</v>
      </c>
      <c r="F569" s="216">
        <v>1.40713329802</v>
      </c>
      <c r="G569" s="216">
        <v>6.2693410258400002</v>
      </c>
      <c r="H569" s="216">
        <v>0.41841648902</v>
      </c>
      <c r="I569" s="216">
        <v>0.40824526474</v>
      </c>
      <c r="J569" s="216">
        <v>4.5449397470499999</v>
      </c>
      <c r="K569" s="217">
        <f t="shared" si="8"/>
        <v>8.1290531007122135E-2</v>
      </c>
      <c r="L569" s="216">
        <v>7.7758927606199997</v>
      </c>
      <c r="M569" s="216">
        <v>2.9942183951799999</v>
      </c>
      <c r="N569" s="216">
        <v>2.2597586466199999</v>
      </c>
      <c r="O569" s="216">
        <v>0.82194708530000005</v>
      </c>
      <c r="P569" s="238">
        <v>0.56817796122999997</v>
      </c>
      <c r="Q569" s="238">
        <v>0</v>
      </c>
      <c r="R569" s="238">
        <v>0.89377911005999999</v>
      </c>
      <c r="S569" s="238">
        <v>0.72319077642999996</v>
      </c>
      <c r="T569" s="238">
        <v>9.12319313247</v>
      </c>
      <c r="U569" s="238">
        <v>4.7134914978399998</v>
      </c>
      <c r="V569" s="238">
        <v>2.8829599526599998</v>
      </c>
      <c r="W569" s="238">
        <v>0.41195450460999999</v>
      </c>
      <c r="X569" s="238">
        <v>0.68167760815</v>
      </c>
      <c r="Y569" s="238">
        <v>2.4583532046399998</v>
      </c>
      <c r="Z569" s="237">
        <v>0</v>
      </c>
    </row>
    <row r="570" spans="1:26">
      <c r="A570" s="175" t="s">
        <v>370</v>
      </c>
      <c r="B570" s="175">
        <v>2015</v>
      </c>
      <c r="C570" s="176" t="s">
        <v>38</v>
      </c>
      <c r="D570" s="177">
        <v>58.953565825650003</v>
      </c>
      <c r="E570" s="216">
        <v>7.2616759385799998</v>
      </c>
      <c r="F570" s="216">
        <v>1.0287096303100001</v>
      </c>
      <c r="G570" s="216">
        <v>6.4377858520200002</v>
      </c>
      <c r="H570" s="216">
        <v>0.57139345879000003</v>
      </c>
      <c r="I570" s="216">
        <v>0.44318257505000003</v>
      </c>
      <c r="J570" s="216">
        <v>5.3811991932799996</v>
      </c>
      <c r="K570" s="217">
        <f t="shared" si="8"/>
        <v>9.1278604066027558E-2</v>
      </c>
      <c r="L570" s="216">
        <v>7.5554367743700004</v>
      </c>
      <c r="M570" s="216">
        <v>4.7343830380999998</v>
      </c>
      <c r="N570" s="216">
        <v>2.7188754186000001</v>
      </c>
      <c r="O570" s="216">
        <v>0.68813866394000001</v>
      </c>
      <c r="P570" s="238">
        <v>0.60447832730999995</v>
      </c>
      <c r="Q570" s="238">
        <v>0</v>
      </c>
      <c r="R570" s="238">
        <v>1.1465915385800001</v>
      </c>
      <c r="S570" s="238">
        <v>1.30875953125</v>
      </c>
      <c r="T570" s="238">
        <v>7.9641346067700001</v>
      </c>
      <c r="U570" s="238">
        <v>5.0955683149100004</v>
      </c>
      <c r="V570" s="238">
        <v>3.4542575017399999</v>
      </c>
      <c r="W570" s="238">
        <v>0.16402572451</v>
      </c>
      <c r="X570" s="238">
        <v>1.0027678215</v>
      </c>
      <c r="Y570" s="238">
        <v>1.3922019160400001</v>
      </c>
      <c r="Z570" s="237">
        <v>0</v>
      </c>
    </row>
    <row r="571" spans="1:26">
      <c r="A571" s="175" t="s">
        <v>370</v>
      </c>
      <c r="B571" s="175">
        <v>2016</v>
      </c>
      <c r="C571" s="176" t="s">
        <v>38</v>
      </c>
      <c r="D571" s="177">
        <v>60.256959219439999</v>
      </c>
      <c r="E571" s="216">
        <v>6.6182324550900002</v>
      </c>
      <c r="F571" s="216">
        <v>1.06712762068</v>
      </c>
      <c r="G571" s="216">
        <v>5.2837968318600002</v>
      </c>
      <c r="H571" s="216">
        <v>0.36343139937000002</v>
      </c>
      <c r="I571" s="216">
        <v>0.19345689197999999</v>
      </c>
      <c r="J571" s="216">
        <v>6.6751822218900001</v>
      </c>
      <c r="K571" s="217">
        <f t="shared" si="8"/>
        <v>0.11077861060961841</v>
      </c>
      <c r="L571" s="216">
        <v>7.8262939720200002</v>
      </c>
      <c r="M571" s="216">
        <v>2.9997855603599999</v>
      </c>
      <c r="N571" s="216">
        <v>3.1837907911599999</v>
      </c>
      <c r="O571" s="216">
        <v>0.58433490159000001</v>
      </c>
      <c r="P571" s="238">
        <v>0.30698794472000002</v>
      </c>
      <c r="Q571" s="238">
        <v>3.2387855440000002E-2</v>
      </c>
      <c r="R571" s="238">
        <v>1.3192350912899999</v>
      </c>
      <c r="S571" s="238">
        <v>1.0277328860099999</v>
      </c>
      <c r="T571" s="238">
        <v>8.5164754669100002</v>
      </c>
      <c r="U571" s="238">
        <v>6.6375949138200001</v>
      </c>
      <c r="V571" s="238">
        <v>4.2119931086599998</v>
      </c>
      <c r="W571" s="238">
        <v>0.1285990095</v>
      </c>
      <c r="X571" s="238">
        <v>0.72224299202999998</v>
      </c>
      <c r="Y571" s="238">
        <v>2.5582773050599998</v>
      </c>
      <c r="Z571" s="237">
        <v>0</v>
      </c>
    </row>
    <row r="572" spans="1:26">
      <c r="A572" s="175" t="s">
        <v>371</v>
      </c>
      <c r="B572" s="175">
        <v>2013</v>
      </c>
      <c r="C572" s="176" t="s">
        <v>38</v>
      </c>
      <c r="D572" s="177">
        <v>54.413225734370002</v>
      </c>
      <c r="E572" s="216">
        <v>8.1639989223999994</v>
      </c>
      <c r="F572" s="216">
        <v>1.4892964316899999</v>
      </c>
      <c r="G572" s="216">
        <v>4.6523886002700001</v>
      </c>
      <c r="H572" s="216">
        <v>0.53629889360000005</v>
      </c>
      <c r="I572" s="216">
        <v>0.15232902040999999</v>
      </c>
      <c r="J572" s="216">
        <v>4.9584559562199999</v>
      </c>
      <c r="K572" s="217">
        <f t="shared" si="8"/>
        <v>9.112593288304173E-2</v>
      </c>
      <c r="L572" s="216">
        <v>8.5932153231899999</v>
      </c>
      <c r="M572" s="216">
        <v>2.9588792272100002</v>
      </c>
      <c r="N572" s="216">
        <v>1.94347066832</v>
      </c>
      <c r="O572" s="216">
        <v>0.70354901647000001</v>
      </c>
      <c r="P572" s="238">
        <v>0.63610572200000004</v>
      </c>
      <c r="Q572" s="238">
        <v>0</v>
      </c>
      <c r="R572" s="238">
        <v>0.79182315157000005</v>
      </c>
      <c r="S572" s="238">
        <v>0.57870319789000002</v>
      </c>
      <c r="T572" s="238">
        <v>7.5334922175500001</v>
      </c>
      <c r="U572" s="238">
        <v>5.00425586244</v>
      </c>
      <c r="V572" s="238">
        <v>2.1350115841399999</v>
      </c>
      <c r="W572" s="238">
        <v>0.43332436783</v>
      </c>
      <c r="X572" s="238">
        <v>0.43385170225000003</v>
      </c>
      <c r="Y572" s="238">
        <v>2.7147758689199999</v>
      </c>
      <c r="Z572" s="237">
        <v>0</v>
      </c>
    </row>
    <row r="573" spans="1:26">
      <c r="A573" s="175" t="s">
        <v>371</v>
      </c>
      <c r="B573" s="175">
        <v>2014</v>
      </c>
      <c r="C573" s="176" t="s">
        <v>38</v>
      </c>
      <c r="D573" s="177">
        <v>54.96855160754</v>
      </c>
      <c r="E573" s="216">
        <v>6.45679207378</v>
      </c>
      <c r="F573" s="216">
        <v>0.99639780037000003</v>
      </c>
      <c r="G573" s="216">
        <v>6.5667860863499996</v>
      </c>
      <c r="H573" s="216">
        <v>0.28157622354</v>
      </c>
      <c r="I573" s="216">
        <v>0.43658538226999999</v>
      </c>
      <c r="J573" s="216">
        <v>4.6520392524999998</v>
      </c>
      <c r="K573" s="217">
        <f t="shared" si="8"/>
        <v>8.463092289049659E-2</v>
      </c>
      <c r="L573" s="216">
        <v>7.6620659173199996</v>
      </c>
      <c r="M573" s="216">
        <v>2.8042596343400001</v>
      </c>
      <c r="N573" s="216">
        <v>2.4218072449400001</v>
      </c>
      <c r="O573" s="216">
        <v>1.17145936522</v>
      </c>
      <c r="P573" s="238">
        <v>0.46070809678000002</v>
      </c>
      <c r="Q573" s="238">
        <v>0</v>
      </c>
      <c r="R573" s="238">
        <v>0.75599986227000004</v>
      </c>
      <c r="S573" s="238">
        <v>0.45738214944</v>
      </c>
      <c r="T573" s="238">
        <v>8.9542921888200002</v>
      </c>
      <c r="U573" s="238">
        <v>4.53287542126</v>
      </c>
      <c r="V573" s="238">
        <v>2.89479828247</v>
      </c>
      <c r="W573" s="238">
        <v>0.38459470318</v>
      </c>
      <c r="X573" s="238">
        <v>0.72658742338000004</v>
      </c>
      <c r="Y573" s="238">
        <v>2.3515444993100001</v>
      </c>
      <c r="Z573" s="237">
        <v>0</v>
      </c>
    </row>
    <row r="574" spans="1:26">
      <c r="A574" s="175" t="s">
        <v>371</v>
      </c>
      <c r="B574" s="175">
        <v>2015</v>
      </c>
      <c r="C574" s="176" t="s">
        <v>38</v>
      </c>
      <c r="D574" s="177">
        <v>58.609775152520001</v>
      </c>
      <c r="E574" s="216">
        <v>7.52300290158</v>
      </c>
      <c r="F574" s="216">
        <v>1.0802720245199999</v>
      </c>
      <c r="G574" s="216">
        <v>6.2367644213600002</v>
      </c>
      <c r="H574" s="216">
        <v>0.40516476721</v>
      </c>
      <c r="I574" s="216">
        <v>0.35345331754999998</v>
      </c>
      <c r="J574" s="216">
        <v>5.6851148119400001</v>
      </c>
      <c r="K574" s="217">
        <f t="shared" si="8"/>
        <v>9.6999430507038228E-2</v>
      </c>
      <c r="L574" s="216">
        <v>7.7016841761999997</v>
      </c>
      <c r="M574" s="216">
        <v>4.1842249097300002</v>
      </c>
      <c r="N574" s="216">
        <v>3.12569990728</v>
      </c>
      <c r="O574" s="216">
        <v>0.68246676123000005</v>
      </c>
      <c r="P574" s="238">
        <v>0.61024678078000005</v>
      </c>
      <c r="Q574" s="238">
        <v>0</v>
      </c>
      <c r="R574" s="238">
        <v>0.67448406251000004</v>
      </c>
      <c r="S574" s="238">
        <v>1.1439732139500001</v>
      </c>
      <c r="T574" s="238">
        <v>8.2596987246300007</v>
      </c>
      <c r="U574" s="238">
        <v>4.7950126130099999</v>
      </c>
      <c r="V574" s="238">
        <v>3.6020090435099998</v>
      </c>
      <c r="W574" s="238">
        <v>0.14935924335</v>
      </c>
      <c r="X574" s="238">
        <v>1.0121179139800001</v>
      </c>
      <c r="Y574" s="238">
        <v>1.3850255582</v>
      </c>
      <c r="Z574" s="237">
        <v>0</v>
      </c>
    </row>
    <row r="575" spans="1:26">
      <c r="A575" s="175" t="s">
        <v>371</v>
      </c>
      <c r="B575" s="175">
        <v>2016</v>
      </c>
      <c r="C575" s="176" t="s">
        <v>38</v>
      </c>
      <c r="D575" s="177">
        <v>61.279211485280001</v>
      </c>
      <c r="E575" s="216">
        <v>6.427314623</v>
      </c>
      <c r="F575" s="216">
        <v>1.12588628307</v>
      </c>
      <c r="G575" s="216">
        <v>5.3326162449399996</v>
      </c>
      <c r="H575" s="216">
        <v>0.30392105858000001</v>
      </c>
      <c r="I575" s="216">
        <v>0.19266353895999999</v>
      </c>
      <c r="J575" s="216">
        <v>7.0789016892800003</v>
      </c>
      <c r="K575" s="217">
        <f t="shared" si="8"/>
        <v>0.11551881164431166</v>
      </c>
      <c r="L575" s="216">
        <v>8.17004973367</v>
      </c>
      <c r="M575" s="216">
        <v>3.3108367149400002</v>
      </c>
      <c r="N575" s="216">
        <v>3.3454487744999999</v>
      </c>
      <c r="O575" s="216">
        <v>0.87377019847000004</v>
      </c>
      <c r="P575" s="238">
        <v>0.33949929369999998</v>
      </c>
      <c r="Q575" s="238">
        <v>0.15239507738999999</v>
      </c>
      <c r="R575" s="238">
        <v>1.2469169114500001</v>
      </c>
      <c r="S575" s="238">
        <v>0.87026284913999996</v>
      </c>
      <c r="T575" s="238">
        <v>8.4743812802399994</v>
      </c>
      <c r="U575" s="238">
        <v>6.9182906268400002</v>
      </c>
      <c r="V575" s="238">
        <v>4.1863192577500001</v>
      </c>
      <c r="W575" s="238">
        <v>0.15968069873999999</v>
      </c>
      <c r="X575" s="238">
        <v>0.78113856567999995</v>
      </c>
      <c r="Y575" s="238">
        <v>1.98891806494</v>
      </c>
      <c r="Z575" s="237">
        <v>0</v>
      </c>
    </row>
    <row r="576" spans="1:26">
      <c r="A576" s="175" t="s">
        <v>372</v>
      </c>
      <c r="B576" s="175">
        <v>2013</v>
      </c>
      <c r="C576" s="176" t="s">
        <v>38</v>
      </c>
      <c r="D576" s="177">
        <v>54.385904564230003</v>
      </c>
      <c r="E576" s="216">
        <v>7.4226773056599997</v>
      </c>
      <c r="F576" s="216">
        <v>1.5624861593099999</v>
      </c>
      <c r="G576" s="216">
        <v>4.9361162704000003</v>
      </c>
      <c r="H576" s="216">
        <v>0.24574439222</v>
      </c>
      <c r="I576" s="216">
        <v>0.24491857468</v>
      </c>
      <c r="J576" s="216">
        <v>4.9361343165799996</v>
      </c>
      <c r="K576" s="217">
        <f t="shared" si="8"/>
        <v>9.0761280080400283E-2</v>
      </c>
      <c r="L576" s="216">
        <v>9.1268087817500003</v>
      </c>
      <c r="M576" s="216">
        <v>3.0339360715899999</v>
      </c>
      <c r="N576" s="216">
        <v>1.9925881464199999</v>
      </c>
      <c r="O576" s="216">
        <v>0.80737493818999995</v>
      </c>
      <c r="P576" s="238">
        <v>0.66800849586</v>
      </c>
      <c r="Q576" s="238">
        <v>0</v>
      </c>
      <c r="R576" s="238">
        <v>0.93247497116</v>
      </c>
      <c r="S576" s="238">
        <v>0.77367135475000004</v>
      </c>
      <c r="T576" s="238">
        <v>6.6157337692600002</v>
      </c>
      <c r="U576" s="238">
        <v>4.2584116695100001</v>
      </c>
      <c r="V576" s="238">
        <v>2.6923376116700002</v>
      </c>
      <c r="W576" s="238">
        <v>0.71303390347999995</v>
      </c>
      <c r="X576" s="238">
        <v>0.22443942074000001</v>
      </c>
      <c r="Y576" s="238">
        <v>3.1774672163500002</v>
      </c>
      <c r="Z576" s="237">
        <v>2.1541194650000001E-2</v>
      </c>
    </row>
    <row r="577" spans="1:26">
      <c r="A577" s="178" t="s">
        <v>372</v>
      </c>
      <c r="B577" s="178">
        <v>2014</v>
      </c>
      <c r="C577" s="179" t="s">
        <v>38</v>
      </c>
      <c r="D577" s="180">
        <v>55.787254653810002</v>
      </c>
      <c r="E577" s="235">
        <v>6.6079909216199999</v>
      </c>
      <c r="F577" s="235">
        <v>1.0034109655800001</v>
      </c>
      <c r="G577" s="235">
        <v>6.0052413866799998</v>
      </c>
      <c r="H577" s="235">
        <v>0.37988079436</v>
      </c>
      <c r="I577" s="235">
        <v>0.48139736768000002</v>
      </c>
      <c r="J577" s="235">
        <v>4.9886877066600004</v>
      </c>
      <c r="K577" s="236">
        <f t="shared" si="8"/>
        <v>8.9423430810809709E-2</v>
      </c>
      <c r="L577" s="235">
        <v>8.7830106567000001</v>
      </c>
      <c r="M577" s="235">
        <v>2.3007669278199998</v>
      </c>
      <c r="N577" s="235">
        <v>2.7112537586699998</v>
      </c>
      <c r="O577" s="235">
        <v>0.92709038492999996</v>
      </c>
      <c r="P577" s="234">
        <v>0.51090395935999999</v>
      </c>
      <c r="Q577" s="234">
        <v>0</v>
      </c>
      <c r="R577" s="234">
        <v>1.0663231477399999</v>
      </c>
      <c r="S577" s="234">
        <v>1.2135761731600001</v>
      </c>
      <c r="T577" s="234">
        <v>8.1868805092300008</v>
      </c>
      <c r="U577" s="234">
        <v>4.4031705030100001</v>
      </c>
      <c r="V577" s="234">
        <v>2.3263808987300001</v>
      </c>
      <c r="W577" s="234">
        <v>0.24453606132</v>
      </c>
      <c r="X577" s="234">
        <v>1.1849927695</v>
      </c>
      <c r="Y577" s="234">
        <v>2.4617597610600002</v>
      </c>
      <c r="Z577" s="233">
        <v>0</v>
      </c>
    </row>
    <row r="578" spans="1:26">
      <c r="A578" s="172" t="s">
        <v>372</v>
      </c>
      <c r="B578" s="172">
        <v>2015</v>
      </c>
      <c r="C578" s="243" t="s">
        <v>38</v>
      </c>
      <c r="D578" s="174">
        <v>57.362321659080003</v>
      </c>
      <c r="E578" s="241">
        <v>7.5970996888300002</v>
      </c>
      <c r="F578" s="241">
        <v>0.78365331005000005</v>
      </c>
      <c r="G578" s="241">
        <v>5.9870386249600003</v>
      </c>
      <c r="H578" s="241">
        <v>0.55740718784999999</v>
      </c>
      <c r="I578" s="241">
        <v>0.52765367314</v>
      </c>
      <c r="J578" s="241">
        <v>5.76393663188</v>
      </c>
      <c r="K578" s="242">
        <f t="shared" si="8"/>
        <v>0.10048297323348687</v>
      </c>
      <c r="L578" s="241">
        <v>7.82654207636</v>
      </c>
      <c r="M578" s="241">
        <v>3.7703397508199998</v>
      </c>
      <c r="N578" s="241">
        <v>2.8062233004700001</v>
      </c>
      <c r="O578" s="241">
        <v>0.40161387735999998</v>
      </c>
      <c r="P578" s="240">
        <v>0.38819759391999997</v>
      </c>
      <c r="Q578" s="240">
        <v>0</v>
      </c>
      <c r="R578" s="240">
        <v>1.4300760636900001</v>
      </c>
      <c r="S578" s="240">
        <v>1.0595505460000001</v>
      </c>
      <c r="T578" s="240">
        <v>7.7511458881699999</v>
      </c>
      <c r="U578" s="240">
        <v>4.0916983986800002</v>
      </c>
      <c r="V578" s="240">
        <v>3.9028902300000001</v>
      </c>
      <c r="W578" s="240">
        <v>0.13641897380000001</v>
      </c>
      <c r="X578" s="240">
        <v>1.10734429966</v>
      </c>
      <c r="Y578" s="240">
        <v>1.47349154344</v>
      </c>
      <c r="Z578" s="239">
        <v>0</v>
      </c>
    </row>
    <row r="579" spans="1:26">
      <c r="A579" s="175" t="s">
        <v>372</v>
      </c>
      <c r="B579" s="175">
        <v>2016</v>
      </c>
      <c r="C579" s="176" t="s">
        <v>38</v>
      </c>
      <c r="D579" s="177">
        <v>59.955267632069997</v>
      </c>
      <c r="E579" s="216">
        <v>7.7092296759399996</v>
      </c>
      <c r="F579" s="216">
        <v>0.99307542763000001</v>
      </c>
      <c r="G579" s="216">
        <v>5.4104900670599996</v>
      </c>
      <c r="H579" s="216">
        <v>0.21874206738999999</v>
      </c>
      <c r="I579" s="216">
        <v>0.27661395454999999</v>
      </c>
      <c r="J579" s="216">
        <v>6.6578982202999999</v>
      </c>
      <c r="K579" s="217">
        <f t="shared" si="8"/>
        <v>0.11104776082658496</v>
      </c>
      <c r="L579" s="216">
        <v>7.4060661478699998</v>
      </c>
      <c r="M579" s="216">
        <v>3.37637334213</v>
      </c>
      <c r="N579" s="216">
        <v>3.4767001856999999</v>
      </c>
      <c r="O579" s="216">
        <v>0.65254732774000002</v>
      </c>
      <c r="P579" s="238">
        <v>0.44958620053999998</v>
      </c>
      <c r="Q579" s="238">
        <v>0.17748857192</v>
      </c>
      <c r="R579" s="238">
        <v>1.3895572350600001</v>
      </c>
      <c r="S579" s="238">
        <v>1.3869293351500001</v>
      </c>
      <c r="T579" s="238">
        <v>8.1160309506600008</v>
      </c>
      <c r="U579" s="238">
        <v>5.4219203454000002</v>
      </c>
      <c r="V579" s="238">
        <v>4.1237629519299999</v>
      </c>
      <c r="W579" s="238">
        <v>7.3280032539999998E-2</v>
      </c>
      <c r="X579" s="238">
        <v>0.73908635481999996</v>
      </c>
      <c r="Y579" s="238">
        <v>1.8998892377400001</v>
      </c>
      <c r="Z579" s="237">
        <v>0</v>
      </c>
    </row>
    <row r="580" spans="1:26">
      <c r="A580" s="175" t="s">
        <v>373</v>
      </c>
      <c r="B580" s="175">
        <v>2013</v>
      </c>
      <c r="C580" s="176" t="s">
        <v>38</v>
      </c>
      <c r="D580" s="177">
        <v>55.034671342240003</v>
      </c>
      <c r="E580" s="216">
        <v>7.8052800835599996</v>
      </c>
      <c r="F580" s="216">
        <v>1.60960720148</v>
      </c>
      <c r="G580" s="216">
        <v>5.5239195464200002</v>
      </c>
      <c r="H580" s="216">
        <v>0.38493550385999997</v>
      </c>
      <c r="I580" s="216">
        <v>0.1524239181</v>
      </c>
      <c r="J580" s="216">
        <v>5.13374549078</v>
      </c>
      <c r="K580" s="217">
        <f t="shared" si="8"/>
        <v>9.328202323322983E-2</v>
      </c>
      <c r="L580" s="216">
        <v>8.79061422877</v>
      </c>
      <c r="M580" s="216">
        <v>2.7213210997199999</v>
      </c>
      <c r="N580" s="216">
        <v>2.0493620827000001</v>
      </c>
      <c r="O580" s="216">
        <v>0.70426627672999997</v>
      </c>
      <c r="P580" s="238">
        <v>0.53778592015000004</v>
      </c>
      <c r="Q580" s="238">
        <v>0</v>
      </c>
      <c r="R580" s="238">
        <v>0.90465777681000004</v>
      </c>
      <c r="S580" s="238">
        <v>0.35729258932000002</v>
      </c>
      <c r="T580" s="238">
        <v>7.3707369365900002</v>
      </c>
      <c r="U580" s="238">
        <v>4.6006392416099997</v>
      </c>
      <c r="V580" s="238">
        <v>2.3397665701900001</v>
      </c>
      <c r="W580" s="238">
        <v>0.70046991415000004</v>
      </c>
      <c r="X580" s="238">
        <v>0.41427565993999999</v>
      </c>
      <c r="Y580" s="238">
        <v>2.9335713013600002</v>
      </c>
      <c r="Z580" s="237">
        <v>0</v>
      </c>
    </row>
    <row r="581" spans="1:26">
      <c r="A581" s="175" t="s">
        <v>373</v>
      </c>
      <c r="B581" s="175">
        <v>2014</v>
      </c>
      <c r="C581" s="176" t="s">
        <v>38</v>
      </c>
      <c r="D581" s="177">
        <v>54.987111369380003</v>
      </c>
      <c r="E581" s="216">
        <v>6.6019724071399999</v>
      </c>
      <c r="F581" s="216">
        <v>1.0025727249</v>
      </c>
      <c r="G581" s="216">
        <v>6.4073157573700001</v>
      </c>
      <c r="H581" s="216">
        <v>0.23679937354</v>
      </c>
      <c r="I581" s="216">
        <v>0.47458744177000001</v>
      </c>
      <c r="J581" s="216">
        <v>4.7263409738700002</v>
      </c>
      <c r="K581" s="217">
        <f t="shared" si="8"/>
        <v>8.5953614513780405E-2</v>
      </c>
      <c r="L581" s="216">
        <v>8.3588037136000004</v>
      </c>
      <c r="M581" s="216">
        <v>2.6641799430000002</v>
      </c>
      <c r="N581" s="216">
        <v>2.6616092736899999</v>
      </c>
      <c r="O581" s="216">
        <v>1.0425317627999999</v>
      </c>
      <c r="P581" s="238">
        <v>0.40302118695</v>
      </c>
      <c r="Q581" s="238">
        <v>0</v>
      </c>
      <c r="R581" s="238">
        <v>0.86195013780999996</v>
      </c>
      <c r="S581" s="238">
        <v>0.74401239685999998</v>
      </c>
      <c r="T581" s="238">
        <v>8.3963672638299993</v>
      </c>
      <c r="U581" s="238">
        <v>4.6619389631399999</v>
      </c>
      <c r="V581" s="238">
        <v>2.33915743868</v>
      </c>
      <c r="W581" s="238">
        <v>0.28495544158000002</v>
      </c>
      <c r="X581" s="238">
        <v>0.90429402922000002</v>
      </c>
      <c r="Y581" s="238">
        <v>2.2147011396299998</v>
      </c>
      <c r="Z581" s="237">
        <v>0</v>
      </c>
    </row>
    <row r="582" spans="1:26">
      <c r="A582" s="175" t="s">
        <v>373</v>
      </c>
      <c r="B582" s="175">
        <v>2015</v>
      </c>
      <c r="C582" s="176" t="s">
        <v>38</v>
      </c>
      <c r="D582" s="177">
        <v>57.67051769111</v>
      </c>
      <c r="E582" s="216">
        <v>7.2248257782999996</v>
      </c>
      <c r="F582" s="216">
        <v>0.84605010032000005</v>
      </c>
      <c r="G582" s="216">
        <v>5.9360556852000004</v>
      </c>
      <c r="H582" s="216">
        <v>0.40323387619000001</v>
      </c>
      <c r="I582" s="216">
        <v>0.44508423829999999</v>
      </c>
      <c r="J582" s="216">
        <v>5.8624049732300003</v>
      </c>
      <c r="K582" s="217">
        <f t="shared" si="8"/>
        <v>0.10165341335463161</v>
      </c>
      <c r="L582" s="216">
        <v>7.7120287800299998</v>
      </c>
      <c r="M582" s="216">
        <v>3.9457704317000002</v>
      </c>
      <c r="N582" s="216">
        <v>3.1994510690300002</v>
      </c>
      <c r="O582" s="216">
        <v>0.72758017062000002</v>
      </c>
      <c r="P582" s="238">
        <v>0.57719810644000002</v>
      </c>
      <c r="Q582" s="238">
        <v>0</v>
      </c>
      <c r="R582" s="238">
        <v>0.59369232716999998</v>
      </c>
      <c r="S582" s="238">
        <v>1.1640382843099999</v>
      </c>
      <c r="T582" s="238">
        <v>8.1462893332299995</v>
      </c>
      <c r="U582" s="238">
        <v>4.5226073337399999</v>
      </c>
      <c r="V582" s="238">
        <v>3.66504990445</v>
      </c>
      <c r="W582" s="238">
        <v>0.14878025507000001</v>
      </c>
      <c r="X582" s="238">
        <v>1.06808380137</v>
      </c>
      <c r="Y582" s="238">
        <v>1.4822932424099999</v>
      </c>
      <c r="Z582" s="237">
        <v>0</v>
      </c>
    </row>
    <row r="583" spans="1:26">
      <c r="A583" s="175" t="s">
        <v>373</v>
      </c>
      <c r="B583" s="175">
        <v>2016</v>
      </c>
      <c r="C583" s="176" t="s">
        <v>38</v>
      </c>
      <c r="D583" s="177">
        <v>60.685481407860003</v>
      </c>
      <c r="E583" s="216">
        <v>6.7416450557000003</v>
      </c>
      <c r="F583" s="216">
        <v>1.0541116633500001</v>
      </c>
      <c r="G583" s="216">
        <v>5.7586301683899999</v>
      </c>
      <c r="H583" s="216">
        <v>0.29820557439000001</v>
      </c>
      <c r="I583" s="216">
        <v>0.24000893698</v>
      </c>
      <c r="J583" s="216">
        <v>7.0922470884299997</v>
      </c>
      <c r="K583" s="217">
        <f t="shared" si="8"/>
        <v>0.11686892686512346</v>
      </c>
      <c r="L583" s="216">
        <v>7.57883325254</v>
      </c>
      <c r="M583" s="216">
        <v>3.2193427682200002</v>
      </c>
      <c r="N583" s="216">
        <v>3.3275856086300002</v>
      </c>
      <c r="O583" s="216">
        <v>0.95362606224000002</v>
      </c>
      <c r="P583" s="238">
        <v>0.37629665701999998</v>
      </c>
      <c r="Q583" s="238">
        <v>0.20009142165999999</v>
      </c>
      <c r="R583" s="238">
        <v>1.24278177167</v>
      </c>
      <c r="S583" s="238">
        <v>0.80467082201999995</v>
      </c>
      <c r="T583" s="238">
        <v>8.0098365932599993</v>
      </c>
      <c r="U583" s="238">
        <v>6.3077665524500004</v>
      </c>
      <c r="V583" s="238">
        <v>4.4273236557800004</v>
      </c>
      <c r="W583" s="238">
        <v>0.12123506224</v>
      </c>
      <c r="X583" s="238">
        <v>0.78432401080000003</v>
      </c>
      <c r="Y583" s="238">
        <v>2.1469186820899999</v>
      </c>
      <c r="Z583" s="237">
        <v>0</v>
      </c>
    </row>
    <row r="584" spans="1:26">
      <c r="A584" s="175" t="s">
        <v>374</v>
      </c>
      <c r="B584" s="175">
        <v>2013</v>
      </c>
      <c r="C584" s="176" t="s">
        <v>38</v>
      </c>
      <c r="D584" s="177">
        <v>54.292000072260002</v>
      </c>
      <c r="E584" s="216">
        <v>7.00793553934</v>
      </c>
      <c r="F584" s="216">
        <v>0.88596577697000001</v>
      </c>
      <c r="G584" s="216">
        <v>5.5223372163600004</v>
      </c>
      <c r="H584" s="216">
        <v>0.44749028675000002</v>
      </c>
      <c r="I584" s="216">
        <v>0.62669259787999998</v>
      </c>
      <c r="J584" s="216">
        <v>4.2670674361899996</v>
      </c>
      <c r="K584" s="217">
        <f t="shared" ref="K584:K647" si="9">J584/D584</f>
        <v>7.8594773272503152E-2</v>
      </c>
      <c r="L584" s="216">
        <v>8.4884708388799996</v>
      </c>
      <c r="M584" s="216">
        <v>2.7535516579600001</v>
      </c>
      <c r="N584" s="216">
        <v>2.5950000052900002</v>
      </c>
      <c r="O584" s="216">
        <v>0.73392234553000002</v>
      </c>
      <c r="P584" s="238">
        <v>0.66285832612999995</v>
      </c>
      <c r="Q584" s="238">
        <v>9.846914859E-2</v>
      </c>
      <c r="R584" s="238">
        <v>0.79717787875000001</v>
      </c>
      <c r="S584" s="238">
        <v>1.28480470803</v>
      </c>
      <c r="T584" s="238">
        <v>7.6721895237100002</v>
      </c>
      <c r="U584" s="238">
        <v>4.5947071050000003</v>
      </c>
      <c r="V584" s="238">
        <v>2.8993303644099999</v>
      </c>
      <c r="W584" s="238">
        <v>0.52150738666999996</v>
      </c>
      <c r="X584" s="238">
        <v>0.50307062486999998</v>
      </c>
      <c r="Y584" s="238">
        <v>1.9294513049499999</v>
      </c>
      <c r="Z584" s="237">
        <v>0</v>
      </c>
    </row>
    <row r="585" spans="1:26">
      <c r="A585" s="175" t="s">
        <v>374</v>
      </c>
      <c r="B585" s="175">
        <v>2014</v>
      </c>
      <c r="C585" s="176" t="s">
        <v>38</v>
      </c>
      <c r="D585" s="177">
        <v>56.201701796439998</v>
      </c>
      <c r="E585" s="216">
        <v>7.0540863582500002</v>
      </c>
      <c r="F585" s="216">
        <v>1.01721547486</v>
      </c>
      <c r="G585" s="216">
        <v>6.3072813221999997</v>
      </c>
      <c r="H585" s="216">
        <v>0.48153084963999998</v>
      </c>
      <c r="I585" s="216">
        <v>0.38490371289000003</v>
      </c>
      <c r="J585" s="216">
        <v>4.5238065472000004</v>
      </c>
      <c r="K585" s="217">
        <f t="shared" si="9"/>
        <v>8.0492341025277511E-2</v>
      </c>
      <c r="L585" s="216">
        <v>7.6826557820100003</v>
      </c>
      <c r="M585" s="216">
        <v>2.8364262832499998</v>
      </c>
      <c r="N585" s="216">
        <v>2.4693058565200001</v>
      </c>
      <c r="O585" s="216">
        <v>0.89702528337999998</v>
      </c>
      <c r="P585" s="238">
        <v>0.4524169435</v>
      </c>
      <c r="Q585" s="238">
        <v>3.1437792870000002E-2</v>
      </c>
      <c r="R585" s="238">
        <v>1.1860249334799999</v>
      </c>
      <c r="S585" s="238">
        <v>0.98634477953999999</v>
      </c>
      <c r="T585" s="238">
        <v>9.0785533326899994</v>
      </c>
      <c r="U585" s="238">
        <v>4.28976663051</v>
      </c>
      <c r="V585" s="238">
        <v>3.1922230495199999</v>
      </c>
      <c r="W585" s="238">
        <v>0.34237338363000003</v>
      </c>
      <c r="X585" s="238">
        <v>1.1258565598100001</v>
      </c>
      <c r="Y585" s="238">
        <v>1.86246692069</v>
      </c>
      <c r="Z585" s="237">
        <v>0</v>
      </c>
    </row>
    <row r="586" spans="1:26">
      <c r="A586" s="175" t="s">
        <v>374</v>
      </c>
      <c r="B586" s="175">
        <v>2015</v>
      </c>
      <c r="C586" s="176" t="s">
        <v>38</v>
      </c>
      <c r="D586" s="177">
        <v>59.558472133739997</v>
      </c>
      <c r="E586" s="216">
        <v>6.7365208933799998</v>
      </c>
      <c r="F586" s="216">
        <v>0.84503841936000001</v>
      </c>
      <c r="G586" s="216">
        <v>4.9097354052900002</v>
      </c>
      <c r="H586" s="216">
        <v>0.44397045193000001</v>
      </c>
      <c r="I586" s="216">
        <v>0.44637758729999999</v>
      </c>
      <c r="J586" s="216">
        <v>5.8147684766900003</v>
      </c>
      <c r="K586" s="217">
        <f t="shared" si="9"/>
        <v>9.7631256618416873E-2</v>
      </c>
      <c r="L586" s="216">
        <v>7.8727401934700003</v>
      </c>
      <c r="M586" s="216">
        <v>3.4102485653799999</v>
      </c>
      <c r="N586" s="216">
        <v>3.5565607729600002</v>
      </c>
      <c r="O586" s="216">
        <v>0.80896053062999995</v>
      </c>
      <c r="P586" s="238">
        <v>0.61620729246999995</v>
      </c>
      <c r="Q586" s="238">
        <v>8.625696763E-2</v>
      </c>
      <c r="R586" s="238">
        <v>1.18834041405</v>
      </c>
      <c r="S586" s="238">
        <v>2.18628183014</v>
      </c>
      <c r="T586" s="238">
        <v>8.0871527648899999</v>
      </c>
      <c r="U586" s="238">
        <v>4.9623835547699997</v>
      </c>
      <c r="V586" s="238">
        <v>4.5870272723100003</v>
      </c>
      <c r="W586" s="238">
        <v>0.32141930003000002</v>
      </c>
      <c r="X586" s="238">
        <v>1.1105639762199999</v>
      </c>
      <c r="Y586" s="238">
        <v>1.5679174648400001</v>
      </c>
      <c r="Z586" s="237">
        <v>0</v>
      </c>
    </row>
    <row r="587" spans="1:26">
      <c r="A587" s="175" t="s">
        <v>374</v>
      </c>
      <c r="B587" s="175">
        <v>2016</v>
      </c>
      <c r="C587" s="176" t="s">
        <v>38</v>
      </c>
      <c r="D587" s="177">
        <v>59.415620317090003</v>
      </c>
      <c r="E587" s="216">
        <v>5.9293295018099998</v>
      </c>
      <c r="F587" s="216">
        <v>1.1666829324900001</v>
      </c>
      <c r="G587" s="216">
        <v>5.3188405322800003</v>
      </c>
      <c r="H587" s="216">
        <v>0.40659445607</v>
      </c>
      <c r="I587" s="216">
        <v>0.17692382439000001</v>
      </c>
      <c r="J587" s="216">
        <v>5.6040697718499999</v>
      </c>
      <c r="K587" s="217">
        <f t="shared" si="9"/>
        <v>9.4319805834595899E-2</v>
      </c>
      <c r="L587" s="216">
        <v>9.7072134240200008</v>
      </c>
      <c r="M587" s="216">
        <v>2.89306118946</v>
      </c>
      <c r="N587" s="216">
        <v>3.4600901791599998</v>
      </c>
      <c r="O587" s="216">
        <v>0.39075972412999999</v>
      </c>
      <c r="P587" s="238">
        <v>0.49079228376</v>
      </c>
      <c r="Q587" s="238">
        <v>0.14979036743999999</v>
      </c>
      <c r="R587" s="238">
        <v>0.99147388012000004</v>
      </c>
      <c r="S587" s="238">
        <v>1.6408154483799999</v>
      </c>
      <c r="T587" s="238">
        <v>8.9185309204099994</v>
      </c>
      <c r="U587" s="238">
        <v>5.3798825541999999</v>
      </c>
      <c r="V587" s="238">
        <v>3.4060969069000002</v>
      </c>
      <c r="W587" s="238">
        <v>0.25463516256000002</v>
      </c>
      <c r="X587" s="238">
        <v>0.76465462919000005</v>
      </c>
      <c r="Y587" s="238">
        <v>2.3653826284699999</v>
      </c>
      <c r="Z587" s="237">
        <v>0</v>
      </c>
    </row>
    <row r="588" spans="1:26">
      <c r="A588" s="175" t="s">
        <v>375</v>
      </c>
      <c r="B588" s="175">
        <v>2013</v>
      </c>
      <c r="C588" s="176" t="s">
        <v>38</v>
      </c>
      <c r="D588" s="177">
        <v>54.144573043409999</v>
      </c>
      <c r="E588" s="216">
        <v>6.6396058917999996</v>
      </c>
      <c r="F588" s="216">
        <v>1.08098587087</v>
      </c>
      <c r="G588" s="216">
        <v>5.4461484255799997</v>
      </c>
      <c r="H588" s="216">
        <v>0.43979159884000002</v>
      </c>
      <c r="I588" s="216">
        <v>0.37742947532999999</v>
      </c>
      <c r="J588" s="216">
        <v>3.5491552199999998</v>
      </c>
      <c r="K588" s="217">
        <f t="shared" si="9"/>
        <v>6.5549602120871686E-2</v>
      </c>
      <c r="L588" s="216">
        <v>8.8390465582300006</v>
      </c>
      <c r="M588" s="216">
        <v>2.7565630542499999</v>
      </c>
      <c r="N588" s="216">
        <v>2.6996468629099999</v>
      </c>
      <c r="O588" s="216">
        <v>0.75602991683999998</v>
      </c>
      <c r="P588" s="238">
        <v>0.66613402912999997</v>
      </c>
      <c r="Q588" s="238">
        <v>0</v>
      </c>
      <c r="R588" s="238">
        <v>0.48620958188000002</v>
      </c>
      <c r="S588" s="238">
        <v>1.2224685474200001</v>
      </c>
      <c r="T588" s="238">
        <v>8.8467968052699995</v>
      </c>
      <c r="U588" s="238">
        <v>4.5587040573199999</v>
      </c>
      <c r="V588" s="238">
        <v>2.58649015632</v>
      </c>
      <c r="W588" s="238">
        <v>0.59670352922000003</v>
      </c>
      <c r="X588" s="238">
        <v>0.55561582711000002</v>
      </c>
      <c r="Y588" s="238">
        <v>2.04104763509</v>
      </c>
      <c r="Z588" s="237">
        <v>0</v>
      </c>
    </row>
    <row r="589" spans="1:26">
      <c r="A589" s="175" t="s">
        <v>375</v>
      </c>
      <c r="B589" s="175">
        <v>2014</v>
      </c>
      <c r="C589" s="176" t="s">
        <v>38</v>
      </c>
      <c r="D589" s="177">
        <v>56.911206454009999</v>
      </c>
      <c r="E589" s="216">
        <v>7.5289929283300001</v>
      </c>
      <c r="F589" s="216">
        <v>1.0656865660999999</v>
      </c>
      <c r="G589" s="216">
        <v>6.4125622279199996</v>
      </c>
      <c r="H589" s="216">
        <v>0.48974043409000001</v>
      </c>
      <c r="I589" s="216">
        <v>0.39277473281000003</v>
      </c>
      <c r="J589" s="216">
        <v>4.5644723627900001</v>
      </c>
      <c r="K589" s="217">
        <f t="shared" si="9"/>
        <v>8.02034018814652E-2</v>
      </c>
      <c r="L589" s="216">
        <v>7.3771078714799998</v>
      </c>
      <c r="M589" s="216">
        <v>3.0110357062499999</v>
      </c>
      <c r="N589" s="216">
        <v>2.48126221851</v>
      </c>
      <c r="O589" s="216">
        <v>0.88130661536999999</v>
      </c>
      <c r="P589" s="238">
        <v>0.36156277449000002</v>
      </c>
      <c r="Q589" s="238">
        <v>3.110617437E-2</v>
      </c>
      <c r="R589" s="238">
        <v>1.28637982443</v>
      </c>
      <c r="S589" s="238">
        <v>1.0499806922599999</v>
      </c>
      <c r="T589" s="238">
        <v>9.1320356658600002</v>
      </c>
      <c r="U589" s="238">
        <v>4.5635814098700003</v>
      </c>
      <c r="V589" s="238">
        <v>2.7235884770999998</v>
      </c>
      <c r="W589" s="238">
        <v>0.30975330087000003</v>
      </c>
      <c r="X589" s="238">
        <v>1.13408881043</v>
      </c>
      <c r="Y589" s="238">
        <v>2.1141876606799999</v>
      </c>
      <c r="Z589" s="237">
        <v>0</v>
      </c>
    </row>
    <row r="590" spans="1:26">
      <c r="A590" s="175" t="s">
        <v>375</v>
      </c>
      <c r="B590" s="175">
        <v>2015</v>
      </c>
      <c r="C590" s="176" t="s">
        <v>38</v>
      </c>
      <c r="D590" s="177">
        <v>59.921489539219998</v>
      </c>
      <c r="E590" s="216">
        <v>6.66347089893</v>
      </c>
      <c r="F590" s="216">
        <v>0.96739148135999997</v>
      </c>
      <c r="G590" s="216">
        <v>5.0633283097900001</v>
      </c>
      <c r="H590" s="216">
        <v>0.45359955281999997</v>
      </c>
      <c r="I590" s="216">
        <v>0.41102633084000001</v>
      </c>
      <c r="J590" s="216">
        <v>6.94449709433</v>
      </c>
      <c r="K590" s="217">
        <f t="shared" si="9"/>
        <v>0.11589326546671819</v>
      </c>
      <c r="L590" s="216">
        <v>8.1826025389799995</v>
      </c>
      <c r="M590" s="216">
        <v>3.4341893251400002</v>
      </c>
      <c r="N590" s="216">
        <v>3.15343333152</v>
      </c>
      <c r="O590" s="216">
        <v>0.66329940840000001</v>
      </c>
      <c r="P590" s="238">
        <v>0.62808312114999998</v>
      </c>
      <c r="Q590" s="238">
        <v>8.9917825320000005E-2</v>
      </c>
      <c r="R590" s="238">
        <v>1.3379874621800001</v>
      </c>
      <c r="S590" s="238">
        <v>1.4627281964600001</v>
      </c>
      <c r="T590" s="238">
        <v>8.3805059949</v>
      </c>
      <c r="U590" s="238">
        <v>4.9890168944399997</v>
      </c>
      <c r="V590" s="238">
        <v>4.0423661861199998</v>
      </c>
      <c r="W590" s="238">
        <v>0.15246655546999999</v>
      </c>
      <c r="X590" s="238">
        <v>1.25547168693</v>
      </c>
      <c r="Y590" s="238">
        <v>1.64610734414</v>
      </c>
      <c r="Z590" s="237">
        <v>0</v>
      </c>
    </row>
    <row r="591" spans="1:26">
      <c r="A591" s="175" t="s">
        <v>375</v>
      </c>
      <c r="B591" s="175">
        <v>2016</v>
      </c>
      <c r="C591" s="176" t="s">
        <v>38</v>
      </c>
      <c r="D591" s="177">
        <v>60.539446924339998</v>
      </c>
      <c r="E591" s="216">
        <v>5.5890702155299996</v>
      </c>
      <c r="F591" s="216">
        <v>1.2502511669900001</v>
      </c>
      <c r="G591" s="216">
        <v>5.8887558754900002</v>
      </c>
      <c r="H591" s="216">
        <v>0.42012498738999998</v>
      </c>
      <c r="I591" s="216">
        <v>9.4552275810000003E-2</v>
      </c>
      <c r="J591" s="216">
        <v>5.5914085940899998</v>
      </c>
      <c r="K591" s="217">
        <f t="shared" si="9"/>
        <v>9.2359756789287137E-2</v>
      </c>
      <c r="L591" s="216">
        <v>9.2927701415499993</v>
      </c>
      <c r="M591" s="216">
        <v>3.5132958743099998</v>
      </c>
      <c r="N591" s="216">
        <v>3.2140369036899998</v>
      </c>
      <c r="O591" s="216">
        <v>0.37893099881999998</v>
      </c>
      <c r="P591" s="238">
        <v>0.59160913704999996</v>
      </c>
      <c r="Q591" s="238">
        <v>0.15131272145999999</v>
      </c>
      <c r="R591" s="238">
        <v>1.0686425610400001</v>
      </c>
      <c r="S591" s="238">
        <v>1.3051795616099999</v>
      </c>
      <c r="T591" s="238">
        <v>10.04916294237</v>
      </c>
      <c r="U591" s="238">
        <v>5.5128989831700004</v>
      </c>
      <c r="V591" s="238">
        <v>3.3272078024099998</v>
      </c>
      <c r="W591" s="238">
        <v>0.2278248216</v>
      </c>
      <c r="X591" s="238">
        <v>0.73656094617000001</v>
      </c>
      <c r="Y591" s="238">
        <v>2.3358504137899998</v>
      </c>
      <c r="Z591" s="237">
        <v>0</v>
      </c>
    </row>
    <row r="592" spans="1:26">
      <c r="A592" s="178" t="s">
        <v>376</v>
      </c>
      <c r="B592" s="178">
        <v>2013</v>
      </c>
      <c r="C592" s="179" t="s">
        <v>38</v>
      </c>
      <c r="D592" s="180">
        <v>54.428327467910002</v>
      </c>
      <c r="E592" s="235">
        <v>6.8592522456899996</v>
      </c>
      <c r="F592" s="235">
        <v>1.0650739839700001</v>
      </c>
      <c r="G592" s="235">
        <v>5.31338711166</v>
      </c>
      <c r="H592" s="235">
        <v>0.48911710060000002</v>
      </c>
      <c r="I592" s="235">
        <v>0.47228552162999998</v>
      </c>
      <c r="J592" s="235">
        <v>3.6802375613399998</v>
      </c>
      <c r="K592" s="236">
        <f t="shared" si="9"/>
        <v>6.7616216271018145E-2</v>
      </c>
      <c r="L592" s="235">
        <v>8.8049372594400008</v>
      </c>
      <c r="M592" s="235">
        <v>2.9649377234699998</v>
      </c>
      <c r="N592" s="235">
        <v>2.5191569113300001</v>
      </c>
      <c r="O592" s="235">
        <v>0.70072352133000004</v>
      </c>
      <c r="P592" s="234">
        <v>0.57186160088000004</v>
      </c>
      <c r="Q592" s="234">
        <v>0</v>
      </c>
      <c r="R592" s="234">
        <v>0.63691533979000003</v>
      </c>
      <c r="S592" s="234">
        <v>1.41401400918</v>
      </c>
      <c r="T592" s="234">
        <v>8.5653765988299995</v>
      </c>
      <c r="U592" s="234">
        <v>4.8611216419299996</v>
      </c>
      <c r="V592" s="234">
        <v>2.50131393755</v>
      </c>
      <c r="W592" s="234">
        <v>0.46288423007000001</v>
      </c>
      <c r="X592" s="234">
        <v>0.61749325868000005</v>
      </c>
      <c r="Y592" s="234">
        <v>1.92823791054</v>
      </c>
      <c r="Z592" s="233">
        <v>0</v>
      </c>
    </row>
    <row r="593" spans="1:26">
      <c r="A593" s="172" t="s">
        <v>376</v>
      </c>
      <c r="B593" s="172">
        <v>2014</v>
      </c>
      <c r="C593" s="243" t="s">
        <v>38</v>
      </c>
      <c r="D593" s="174">
        <v>57.17800215386</v>
      </c>
      <c r="E593" s="241">
        <v>6.96461804542</v>
      </c>
      <c r="F593" s="241">
        <v>1.3459511662999999</v>
      </c>
      <c r="G593" s="241">
        <v>6.1082964854300004</v>
      </c>
      <c r="H593" s="241">
        <v>0.4407480996</v>
      </c>
      <c r="I593" s="241">
        <v>0.42801524055000001</v>
      </c>
      <c r="J593" s="241">
        <v>4.7994749935799996</v>
      </c>
      <c r="K593" s="242">
        <f t="shared" si="9"/>
        <v>8.3939186623994244E-2</v>
      </c>
      <c r="L593" s="241">
        <v>7.5822706881700004</v>
      </c>
      <c r="M593" s="241">
        <v>2.9923425150999998</v>
      </c>
      <c r="N593" s="241">
        <v>2.4098939931799999</v>
      </c>
      <c r="O593" s="241">
        <v>0.99563109501000002</v>
      </c>
      <c r="P593" s="240">
        <v>0.45770989524</v>
      </c>
      <c r="Q593" s="240">
        <v>0</v>
      </c>
      <c r="R593" s="240">
        <v>1.2455484354799999</v>
      </c>
      <c r="S593" s="240">
        <v>1.2146535764999999</v>
      </c>
      <c r="T593" s="240">
        <v>9.0179001225800004</v>
      </c>
      <c r="U593" s="240">
        <v>4.7936349141100001</v>
      </c>
      <c r="V593" s="240">
        <v>2.87310018829</v>
      </c>
      <c r="W593" s="240">
        <v>0.26954692736000002</v>
      </c>
      <c r="X593" s="240">
        <v>0.83514345581000005</v>
      </c>
      <c r="Y593" s="240">
        <v>2.4035223161500001</v>
      </c>
      <c r="Z593" s="239">
        <v>0</v>
      </c>
    </row>
    <row r="594" spans="1:26">
      <c r="A594" s="175" t="s">
        <v>376</v>
      </c>
      <c r="B594" s="175">
        <v>2015</v>
      </c>
      <c r="C594" s="176" t="s">
        <v>38</v>
      </c>
      <c r="D594" s="177">
        <v>59.648256085850001</v>
      </c>
      <c r="E594" s="216">
        <v>6.5283874240399999</v>
      </c>
      <c r="F594" s="216">
        <v>1.05099070427</v>
      </c>
      <c r="G594" s="216">
        <v>5.7632387133299998</v>
      </c>
      <c r="H594" s="216">
        <v>0.50826312307999999</v>
      </c>
      <c r="I594" s="216">
        <v>0.48072899125000002</v>
      </c>
      <c r="J594" s="216">
        <v>6.2771907993899996</v>
      </c>
      <c r="K594" s="217">
        <f t="shared" si="9"/>
        <v>0.10523678664394516</v>
      </c>
      <c r="L594" s="216">
        <v>8.0159643421899993</v>
      </c>
      <c r="M594" s="216">
        <v>4.0050309679799998</v>
      </c>
      <c r="N594" s="216">
        <v>3.1278844374900001</v>
      </c>
      <c r="O594" s="216">
        <v>0.75593351424999999</v>
      </c>
      <c r="P594" s="238">
        <v>0.69888794025000001</v>
      </c>
      <c r="Q594" s="238">
        <v>9.0170829120000004E-2</v>
      </c>
      <c r="R594" s="238">
        <v>1.5795487026699999</v>
      </c>
      <c r="S594" s="238">
        <v>1.3947586084300001</v>
      </c>
      <c r="T594" s="238">
        <v>7.8186544937100004</v>
      </c>
      <c r="U594" s="238">
        <v>5.0803821872999997</v>
      </c>
      <c r="V594" s="238">
        <v>3.8472716983700002</v>
      </c>
      <c r="W594" s="238">
        <v>0.14743055695000001</v>
      </c>
      <c r="X594" s="238">
        <v>0.86646653211000002</v>
      </c>
      <c r="Y594" s="238">
        <v>1.6110715196700001</v>
      </c>
      <c r="Z594" s="237">
        <v>0</v>
      </c>
    </row>
    <row r="595" spans="1:26">
      <c r="A595" s="175" t="s">
        <v>376</v>
      </c>
      <c r="B595" s="175">
        <v>2016</v>
      </c>
      <c r="C595" s="176" t="s">
        <v>38</v>
      </c>
      <c r="D595" s="177">
        <v>60.026737354060003</v>
      </c>
      <c r="E595" s="216">
        <v>5.6572998158900001</v>
      </c>
      <c r="F595" s="216">
        <v>1.4175107736500001</v>
      </c>
      <c r="G595" s="216">
        <v>5.64319580068</v>
      </c>
      <c r="H595" s="216">
        <v>0.49882251193999999</v>
      </c>
      <c r="I595" s="216">
        <v>9.512234403E-2</v>
      </c>
      <c r="J595" s="216">
        <v>6.1831976830100004</v>
      </c>
      <c r="K595" s="217">
        <f t="shared" si="9"/>
        <v>0.10300739229818877</v>
      </c>
      <c r="L595" s="216">
        <v>8.0367462217700005</v>
      </c>
      <c r="M595" s="216">
        <v>3.1817864419299999</v>
      </c>
      <c r="N595" s="216">
        <v>3.0940587052000001</v>
      </c>
      <c r="O595" s="216">
        <v>0.65975757084999997</v>
      </c>
      <c r="P595" s="238">
        <v>0.51116370808</v>
      </c>
      <c r="Q595" s="238">
        <v>9.4693000469999997E-2</v>
      </c>
      <c r="R595" s="238">
        <v>1.19371714908</v>
      </c>
      <c r="S595" s="238">
        <v>1.1590862416100001</v>
      </c>
      <c r="T595" s="238">
        <v>9.6700261926900009</v>
      </c>
      <c r="U595" s="238">
        <v>5.67475578147</v>
      </c>
      <c r="V595" s="238">
        <v>3.85222074675</v>
      </c>
      <c r="W595" s="238">
        <v>0.20317967125</v>
      </c>
      <c r="X595" s="238">
        <v>0.68539165645</v>
      </c>
      <c r="Y595" s="238">
        <v>2.5150053372599999</v>
      </c>
      <c r="Z595" s="237">
        <v>0</v>
      </c>
    </row>
    <row r="596" spans="1:26">
      <c r="A596" s="175" t="s">
        <v>366</v>
      </c>
      <c r="B596" s="175">
        <v>2013</v>
      </c>
      <c r="C596" s="176" t="s">
        <v>39</v>
      </c>
      <c r="D596" s="177">
        <v>73.62378079602</v>
      </c>
      <c r="E596" s="216">
        <v>4.53017331705</v>
      </c>
      <c r="F596" s="216">
        <v>3.3329933271900001</v>
      </c>
      <c r="G596" s="216">
        <v>5.0557960579300003</v>
      </c>
      <c r="H596" s="216">
        <v>0.50471896749</v>
      </c>
      <c r="I596" s="216">
        <v>8.4111593779999994E-2</v>
      </c>
      <c r="J596" s="251">
        <v>8.7902459574199998</v>
      </c>
      <c r="K596" s="250">
        <f t="shared" si="9"/>
        <v>0.11939411236939883</v>
      </c>
      <c r="L596" s="216">
        <v>12.53590035251</v>
      </c>
      <c r="M596" s="216">
        <v>5.3655128100500002</v>
      </c>
      <c r="N596" s="216">
        <v>4.6386046175400004</v>
      </c>
      <c r="O596" s="216">
        <v>0.33636344875000002</v>
      </c>
      <c r="P596" s="238">
        <v>2.3959864064700001</v>
      </c>
      <c r="Q596" s="238">
        <v>0.58026366187</v>
      </c>
      <c r="R596" s="238">
        <v>1.5507324841600001</v>
      </c>
      <c r="S596" s="238">
        <v>0.73232679807000001</v>
      </c>
      <c r="T596" s="238">
        <v>11.51214783062</v>
      </c>
      <c r="U596" s="238">
        <v>4.2902416827099996</v>
      </c>
      <c r="V596" s="238">
        <v>2.5176032137500002</v>
      </c>
      <c r="W596" s="238">
        <v>0.66804381422000003</v>
      </c>
      <c r="X596" s="238">
        <v>1.5506944652300001</v>
      </c>
      <c r="Y596" s="238">
        <v>2.6513199892100001</v>
      </c>
      <c r="Z596" s="237">
        <v>0</v>
      </c>
    </row>
    <row r="597" spans="1:26">
      <c r="A597" s="175" t="s">
        <v>366</v>
      </c>
      <c r="B597" s="175">
        <v>2014</v>
      </c>
      <c r="C597" s="176" t="s">
        <v>39</v>
      </c>
      <c r="D597" s="177">
        <v>77.153075599489995</v>
      </c>
      <c r="E597" s="216">
        <v>8.1370081675500003</v>
      </c>
      <c r="F597" s="216">
        <v>4.5983311817899999</v>
      </c>
      <c r="G597" s="216">
        <v>7.4276336249400003</v>
      </c>
      <c r="H597" s="216">
        <v>0.74851442231999998</v>
      </c>
      <c r="I597" s="216">
        <v>0.29167967120999999</v>
      </c>
      <c r="J597" s="249">
        <v>6.9480380770399996</v>
      </c>
      <c r="K597" s="248">
        <f t="shared" si="9"/>
        <v>9.0055231409153683E-2</v>
      </c>
      <c r="L597" s="216">
        <v>13.41188112463</v>
      </c>
      <c r="M597" s="216">
        <v>6.0847574695500004</v>
      </c>
      <c r="N597" s="216">
        <v>1.7664346314999999</v>
      </c>
      <c r="O597" s="216">
        <v>0.77531702005000003</v>
      </c>
      <c r="P597" s="238">
        <v>2.1417542892300001</v>
      </c>
      <c r="Q597" s="238">
        <v>0.93082782750000004</v>
      </c>
      <c r="R597" s="238">
        <v>0.83886967039000004</v>
      </c>
      <c r="S597" s="238">
        <v>1.0120385218200001</v>
      </c>
      <c r="T597" s="238">
        <v>10.627840060520001</v>
      </c>
      <c r="U597" s="238">
        <v>4.8279717469600003</v>
      </c>
      <c r="V597" s="238">
        <v>2.4355631826400002</v>
      </c>
      <c r="W597" s="238">
        <v>0.29836231273000002</v>
      </c>
      <c r="X597" s="238">
        <v>1.1830390615099999</v>
      </c>
      <c r="Y597" s="238">
        <v>2.6672135356100002</v>
      </c>
      <c r="Z597" s="237">
        <v>0</v>
      </c>
    </row>
    <row r="598" spans="1:26">
      <c r="A598" s="175" t="s">
        <v>366</v>
      </c>
      <c r="B598" s="175">
        <v>2015</v>
      </c>
      <c r="C598" s="176" t="s">
        <v>39</v>
      </c>
      <c r="D598" s="177">
        <v>78.372463306940006</v>
      </c>
      <c r="E598" s="216">
        <v>7.8893270063400003</v>
      </c>
      <c r="F598" s="216">
        <v>4.1007356458300004</v>
      </c>
      <c r="G598" s="216">
        <v>5.9470465156400003</v>
      </c>
      <c r="H598" s="216">
        <v>0.18349054344999999</v>
      </c>
      <c r="I598" s="216">
        <v>0.1315709602</v>
      </c>
      <c r="J598" s="247">
        <v>6.9526394006399999</v>
      </c>
      <c r="K598" s="246">
        <f t="shared" si="9"/>
        <v>8.8712783894650565E-2</v>
      </c>
      <c r="L598" s="216">
        <v>11.172414134389999</v>
      </c>
      <c r="M598" s="216">
        <v>5.3784949750799997</v>
      </c>
      <c r="N598" s="216">
        <v>3.8370190577400001</v>
      </c>
      <c r="O598" s="216">
        <v>0.54036694140999997</v>
      </c>
      <c r="P598" s="238">
        <v>1.8778935163499999</v>
      </c>
      <c r="Q598" s="238">
        <v>7.5070812690000002E-2</v>
      </c>
      <c r="R598" s="238">
        <v>1.4485356847499999</v>
      </c>
      <c r="S598" s="238">
        <v>2.1391208850100001</v>
      </c>
      <c r="T598" s="238">
        <v>10.89948256598</v>
      </c>
      <c r="U598" s="238">
        <v>7.1810523647100002</v>
      </c>
      <c r="V598" s="238">
        <v>3.5128007166100002</v>
      </c>
      <c r="W598" s="238">
        <v>0.72713397951000003</v>
      </c>
      <c r="X598" s="238">
        <v>1.8941322737199999</v>
      </c>
      <c r="Y598" s="238">
        <v>2.4841353268900002</v>
      </c>
      <c r="Z598" s="237">
        <v>0</v>
      </c>
    </row>
    <row r="599" spans="1:26">
      <c r="A599" s="175" t="s">
        <v>366</v>
      </c>
      <c r="B599" s="175">
        <v>2016</v>
      </c>
      <c r="C599" s="176" t="s">
        <v>39</v>
      </c>
      <c r="D599" s="177">
        <v>79.116228952499995</v>
      </c>
      <c r="E599" s="216">
        <v>8.0389819212399996</v>
      </c>
      <c r="F599" s="216">
        <v>3.79117327814</v>
      </c>
      <c r="G599" s="216">
        <v>6.8015192320100004</v>
      </c>
      <c r="H599" s="216">
        <v>0.23413227590999999</v>
      </c>
      <c r="I599" s="216">
        <v>0.20893693694000001</v>
      </c>
      <c r="J599" s="253">
        <v>6.4402181495299997</v>
      </c>
      <c r="K599" s="252">
        <f t="shared" si="9"/>
        <v>8.1401985847892155E-2</v>
      </c>
      <c r="L599" s="216">
        <v>12.57096289896</v>
      </c>
      <c r="M599" s="216">
        <v>5.0187646598000004</v>
      </c>
      <c r="N599" s="216">
        <v>4.6108159407400002</v>
      </c>
      <c r="O599" s="216">
        <v>0.85438037764999997</v>
      </c>
      <c r="P599" s="238">
        <v>1.67622937118</v>
      </c>
      <c r="Q599" s="238">
        <v>0.44593016668000002</v>
      </c>
      <c r="R599" s="238">
        <v>2.0451194199699998</v>
      </c>
      <c r="S599" s="238">
        <v>0.68394961825</v>
      </c>
      <c r="T599" s="238">
        <v>10.605397915399999</v>
      </c>
      <c r="U599" s="238">
        <v>6.8669129438900001</v>
      </c>
      <c r="V599" s="238">
        <v>3.9161009340500001</v>
      </c>
      <c r="W599" s="238">
        <v>0.88998769826000002</v>
      </c>
      <c r="X599" s="238">
        <v>0.92615324252999998</v>
      </c>
      <c r="Y599" s="238">
        <v>2.49056197137</v>
      </c>
      <c r="Z599" s="237">
        <v>0</v>
      </c>
    </row>
    <row r="600" spans="1:26">
      <c r="A600" s="175" t="s">
        <v>367</v>
      </c>
      <c r="B600" s="175">
        <v>2013</v>
      </c>
      <c r="C600" s="176" t="s">
        <v>39</v>
      </c>
      <c r="D600" s="177">
        <v>74.693775835980006</v>
      </c>
      <c r="E600" s="216">
        <v>5.62832993483</v>
      </c>
      <c r="F600" s="216">
        <v>4.2951165696000002</v>
      </c>
      <c r="G600" s="216">
        <v>6.5355178504799998</v>
      </c>
      <c r="H600" s="216">
        <v>0.70218095532000002</v>
      </c>
      <c r="I600" s="216">
        <v>0.13922112115999999</v>
      </c>
      <c r="J600" s="216">
        <v>6.2380400205899997</v>
      </c>
      <c r="K600" s="217">
        <f t="shared" si="9"/>
        <v>8.3514857172143853E-2</v>
      </c>
      <c r="L600" s="216">
        <v>11.480123634710001</v>
      </c>
      <c r="M600" s="216">
        <v>7.9617071148800003</v>
      </c>
      <c r="N600" s="216">
        <v>3.6982758093800001</v>
      </c>
      <c r="O600" s="216">
        <v>0.63438569190000005</v>
      </c>
      <c r="P600" s="238">
        <v>2.2353482625300001</v>
      </c>
      <c r="Q600" s="238">
        <v>0.87075229043000002</v>
      </c>
      <c r="R600" s="238">
        <v>1.4840279136400001</v>
      </c>
      <c r="S600" s="238">
        <v>0.61627983361000005</v>
      </c>
      <c r="T600" s="238">
        <v>10.70961512621</v>
      </c>
      <c r="U600" s="238">
        <v>4.7087259145499996</v>
      </c>
      <c r="V600" s="238">
        <v>2.8603569117899998</v>
      </c>
      <c r="W600" s="238">
        <v>1.13512265255</v>
      </c>
      <c r="X600" s="238">
        <v>0.91691720023000001</v>
      </c>
      <c r="Y600" s="238">
        <v>1.8437310275900001</v>
      </c>
      <c r="Z600" s="237">
        <v>0</v>
      </c>
    </row>
    <row r="601" spans="1:26">
      <c r="A601" s="175" t="s">
        <v>367</v>
      </c>
      <c r="B601" s="175">
        <v>2014</v>
      </c>
      <c r="C601" s="176" t="s">
        <v>39</v>
      </c>
      <c r="D601" s="177">
        <v>78.778224059539994</v>
      </c>
      <c r="E601" s="216">
        <v>7.5444257522799996</v>
      </c>
      <c r="F601" s="216">
        <v>4.3142395670699996</v>
      </c>
      <c r="G601" s="216">
        <v>7.2777702588300004</v>
      </c>
      <c r="H601" s="216">
        <v>0.97617167565999996</v>
      </c>
      <c r="I601" s="216">
        <v>0.57863051320000003</v>
      </c>
      <c r="J601" s="216">
        <v>6.5678414923400004</v>
      </c>
      <c r="K601" s="217">
        <f t="shared" si="9"/>
        <v>8.3371281477176679E-2</v>
      </c>
      <c r="L601" s="216">
        <v>12.75092221775</v>
      </c>
      <c r="M601" s="216">
        <v>5.6018855572400001</v>
      </c>
      <c r="N601" s="216">
        <v>1.7128984451</v>
      </c>
      <c r="O601" s="216">
        <v>0.97233512882999995</v>
      </c>
      <c r="P601" s="238">
        <v>1.66639601142</v>
      </c>
      <c r="Q601" s="238">
        <v>0.68611022305000002</v>
      </c>
      <c r="R601" s="238">
        <v>1.5962614580200001</v>
      </c>
      <c r="S601" s="238">
        <v>1.1279530169</v>
      </c>
      <c r="T601" s="238">
        <v>9.5046868453299993</v>
      </c>
      <c r="U601" s="238">
        <v>7.4411551204900004</v>
      </c>
      <c r="V601" s="238">
        <v>3.5714082946999999</v>
      </c>
      <c r="W601" s="238">
        <v>0.92709302706999996</v>
      </c>
      <c r="X601" s="238">
        <v>0.94007669593999998</v>
      </c>
      <c r="Y601" s="238">
        <v>3.0199627583200002</v>
      </c>
      <c r="Z601" s="237">
        <v>0</v>
      </c>
    </row>
    <row r="602" spans="1:26">
      <c r="A602" s="175" t="s">
        <v>367</v>
      </c>
      <c r="B602" s="175">
        <v>2015</v>
      </c>
      <c r="C602" s="176" t="s">
        <v>39</v>
      </c>
      <c r="D602" s="177">
        <v>80.150826575569994</v>
      </c>
      <c r="E602" s="216">
        <v>7.6770528147699997</v>
      </c>
      <c r="F602" s="216">
        <v>4.4931728018100001</v>
      </c>
      <c r="G602" s="216">
        <v>7.1985370492099996</v>
      </c>
      <c r="H602" s="216">
        <v>0.11657132259</v>
      </c>
      <c r="I602" s="216">
        <v>0</v>
      </c>
      <c r="J602" s="216">
        <v>5.8982830009500002</v>
      </c>
      <c r="K602" s="217">
        <f t="shared" si="9"/>
        <v>7.3589796299715265E-2</v>
      </c>
      <c r="L602" s="216">
        <v>11.940502342669999</v>
      </c>
      <c r="M602" s="216">
        <v>5.8409864584399998</v>
      </c>
      <c r="N602" s="216">
        <v>4.6757748351100004</v>
      </c>
      <c r="O602" s="216">
        <v>0.41822288575</v>
      </c>
      <c r="P602" s="238">
        <v>1.7864415178099999</v>
      </c>
      <c r="Q602" s="238">
        <v>0</v>
      </c>
      <c r="R602" s="238">
        <v>1.83605842137</v>
      </c>
      <c r="S602" s="238">
        <v>2.0724923306299998</v>
      </c>
      <c r="T602" s="238">
        <v>10.79002538131</v>
      </c>
      <c r="U602" s="238">
        <v>7.8815602355600003</v>
      </c>
      <c r="V602" s="238">
        <v>2.62864551867</v>
      </c>
      <c r="W602" s="238">
        <v>0.58168442474000004</v>
      </c>
      <c r="X602" s="238">
        <v>1.4451439007</v>
      </c>
      <c r="Y602" s="238">
        <v>2.8696713334799999</v>
      </c>
      <c r="Z602" s="237">
        <v>0</v>
      </c>
    </row>
    <row r="603" spans="1:26">
      <c r="A603" s="175" t="s">
        <v>367</v>
      </c>
      <c r="B603" s="175">
        <v>2016</v>
      </c>
      <c r="C603" s="176" t="s">
        <v>39</v>
      </c>
      <c r="D603" s="177">
        <v>83.015216923010001</v>
      </c>
      <c r="E603" s="216">
        <v>9.9676168588900005</v>
      </c>
      <c r="F603" s="216">
        <v>3.54496091093</v>
      </c>
      <c r="G603" s="216">
        <v>6.4583024162899996</v>
      </c>
      <c r="H603" s="216">
        <v>0.14522617904999999</v>
      </c>
      <c r="I603" s="216">
        <v>0</v>
      </c>
      <c r="J603" s="216">
        <v>6.2299689201500001</v>
      </c>
      <c r="K603" s="217">
        <f t="shared" si="9"/>
        <v>7.5046107822952512E-2</v>
      </c>
      <c r="L603" s="216">
        <v>12.87946056477</v>
      </c>
      <c r="M603" s="216">
        <v>6.0360257620600004</v>
      </c>
      <c r="N603" s="216">
        <v>6.4646999885199996</v>
      </c>
      <c r="O603" s="216">
        <v>0.76780352369000004</v>
      </c>
      <c r="P603" s="238">
        <v>1.25990068706</v>
      </c>
      <c r="Q603" s="238">
        <v>0.28153345193000001</v>
      </c>
      <c r="R603" s="238">
        <v>2.1207321925599998</v>
      </c>
      <c r="S603" s="238">
        <v>1.2184029306699999</v>
      </c>
      <c r="T603" s="238">
        <v>8.9581110819600003</v>
      </c>
      <c r="U603" s="238">
        <v>8.1927358691399998</v>
      </c>
      <c r="V603" s="238">
        <v>3.6464392665599998</v>
      </c>
      <c r="W603" s="238">
        <v>0.55290884693999998</v>
      </c>
      <c r="X603" s="238">
        <v>1.1682417093699999</v>
      </c>
      <c r="Y603" s="238">
        <v>3.1221457624700002</v>
      </c>
      <c r="Z603" s="237">
        <v>0</v>
      </c>
    </row>
    <row r="604" spans="1:26">
      <c r="A604" s="175" t="s">
        <v>377</v>
      </c>
      <c r="B604" s="175">
        <v>2014</v>
      </c>
      <c r="C604" s="176" t="s">
        <v>39</v>
      </c>
      <c r="D604" s="177">
        <v>73.661136667920005</v>
      </c>
      <c r="E604" s="216">
        <v>6.3671797832100001</v>
      </c>
      <c r="F604" s="216">
        <v>3.9523147519299999</v>
      </c>
      <c r="G604" s="216">
        <v>5.6160803263799997</v>
      </c>
      <c r="H604" s="216">
        <v>0.67347321309999997</v>
      </c>
      <c r="I604" s="216">
        <v>0.43115114467999999</v>
      </c>
      <c r="J604" s="216">
        <v>7.1283589698799998</v>
      </c>
      <c r="K604" s="217">
        <f t="shared" si="9"/>
        <v>9.6772318380262734E-2</v>
      </c>
      <c r="L604" s="216">
        <v>12.4157422653</v>
      </c>
      <c r="M604" s="216">
        <v>5.5577004865899999</v>
      </c>
      <c r="N604" s="216">
        <v>3.3881842658400001</v>
      </c>
      <c r="O604" s="216">
        <v>1.0970275940700001</v>
      </c>
      <c r="P604" s="238">
        <v>1.6366334999500001</v>
      </c>
      <c r="Q604" s="238">
        <v>1.0172001766600001</v>
      </c>
      <c r="R604" s="238">
        <v>1.2371041329900001</v>
      </c>
      <c r="S604" s="238">
        <v>0.57275553230999998</v>
      </c>
      <c r="T604" s="238">
        <v>10.420482046929999</v>
      </c>
      <c r="U604" s="238">
        <v>4.6264456444000004</v>
      </c>
      <c r="V604" s="238">
        <v>3.3756240655999998</v>
      </c>
      <c r="W604" s="238">
        <v>0.80419295122000001</v>
      </c>
      <c r="X604" s="238">
        <v>1.4329423586000001</v>
      </c>
      <c r="Y604" s="238">
        <v>1.9105434582800001</v>
      </c>
      <c r="Z604" s="237">
        <v>0</v>
      </c>
    </row>
    <row r="605" spans="1:26">
      <c r="A605" s="175" t="s">
        <v>377</v>
      </c>
      <c r="B605" s="175">
        <v>2015</v>
      </c>
      <c r="C605" s="176" t="s">
        <v>39</v>
      </c>
      <c r="D605" s="177">
        <v>78.462192291959994</v>
      </c>
      <c r="E605" s="216">
        <v>6.8904382244200004</v>
      </c>
      <c r="F605" s="216">
        <v>4.49788191718</v>
      </c>
      <c r="G605" s="216">
        <v>4.6869934527900003</v>
      </c>
      <c r="H605" s="216">
        <v>0.55124473666999996</v>
      </c>
      <c r="I605" s="216">
        <v>0.84085422555</v>
      </c>
      <c r="J605" s="216">
        <v>5.9940000696300002</v>
      </c>
      <c r="K605" s="217">
        <f t="shared" si="9"/>
        <v>7.6393481937468172E-2</v>
      </c>
      <c r="L605" s="216">
        <v>12.480769281280001</v>
      </c>
      <c r="M605" s="216">
        <v>5.8230556130000002</v>
      </c>
      <c r="N605" s="216">
        <v>3.7605922189299998</v>
      </c>
      <c r="O605" s="216">
        <v>0.64016025579000002</v>
      </c>
      <c r="P605" s="238">
        <v>1.5603374214100001</v>
      </c>
      <c r="Q605" s="238">
        <v>0.49812597823999999</v>
      </c>
      <c r="R605" s="238">
        <v>1.39935740533</v>
      </c>
      <c r="S605" s="238">
        <v>2.7973238630199999</v>
      </c>
      <c r="T605" s="238">
        <v>10.35495262421</v>
      </c>
      <c r="U605" s="238">
        <v>7.2027548876700003</v>
      </c>
      <c r="V605" s="238">
        <v>3.1420374630399999</v>
      </c>
      <c r="W605" s="238">
        <v>0.65697736072000001</v>
      </c>
      <c r="X605" s="238">
        <v>1.6455861948299999</v>
      </c>
      <c r="Y605" s="238">
        <v>3.0387490982499998</v>
      </c>
      <c r="Z605" s="237">
        <v>0</v>
      </c>
    </row>
    <row r="606" spans="1:26">
      <c r="A606" s="175" t="s">
        <v>377</v>
      </c>
      <c r="B606" s="175">
        <v>2016</v>
      </c>
      <c r="C606" s="176" t="s">
        <v>39</v>
      </c>
      <c r="D606" s="177">
        <v>80.468737595920004</v>
      </c>
      <c r="E606" s="216">
        <v>7.0498709072099999</v>
      </c>
      <c r="F606" s="216">
        <v>4.6288685577299997</v>
      </c>
      <c r="G606" s="216">
        <v>6.7960916148499999</v>
      </c>
      <c r="H606" s="216">
        <v>0.13813666307</v>
      </c>
      <c r="I606" s="216">
        <v>5.9790887629999998E-2</v>
      </c>
      <c r="J606" s="216">
        <v>6.4778159202200003</v>
      </c>
      <c r="K606" s="217">
        <f t="shared" si="9"/>
        <v>8.0501025786546498E-2</v>
      </c>
      <c r="L606" s="216">
        <v>13.083670973049999</v>
      </c>
      <c r="M606" s="216">
        <v>4.41258345446</v>
      </c>
      <c r="N606" s="216">
        <v>4.6552901623</v>
      </c>
      <c r="O606" s="216">
        <v>0.62797791166000005</v>
      </c>
      <c r="P606" s="238">
        <v>1.56274941722</v>
      </c>
      <c r="Q606" s="238">
        <v>0.31398485866999998</v>
      </c>
      <c r="R606" s="238">
        <v>2.49360726443</v>
      </c>
      <c r="S606" s="238">
        <v>1.47734138854</v>
      </c>
      <c r="T606" s="238">
        <v>11.37850946943</v>
      </c>
      <c r="U606" s="238">
        <v>6.5246939044200003</v>
      </c>
      <c r="V606" s="238">
        <v>4.0276125468100004</v>
      </c>
      <c r="W606" s="238">
        <v>0.62358152637999997</v>
      </c>
      <c r="X606" s="238">
        <v>2.11464886052</v>
      </c>
      <c r="Y606" s="238">
        <v>2.0219113073199999</v>
      </c>
      <c r="Z606" s="237">
        <v>0</v>
      </c>
    </row>
    <row r="607" spans="1:26">
      <c r="A607" s="178" t="s">
        <v>377</v>
      </c>
      <c r="B607" s="178">
        <v>2017</v>
      </c>
      <c r="C607" s="179" t="s">
        <v>39</v>
      </c>
      <c r="D607" s="180">
        <v>78.756172425529996</v>
      </c>
      <c r="E607" s="235">
        <v>7.7184461145199998</v>
      </c>
      <c r="F607" s="235">
        <v>3.7099771501899999</v>
      </c>
      <c r="G607" s="235">
        <v>6.2034777450099998</v>
      </c>
      <c r="H607" s="235">
        <v>9.9445577460000004E-2</v>
      </c>
      <c r="I607" s="235">
        <v>6.7699653430000006E-2</v>
      </c>
      <c r="J607" s="235">
        <v>7.1254663194600001</v>
      </c>
      <c r="K607" s="236">
        <f t="shared" si="9"/>
        <v>9.047502056042242E-2</v>
      </c>
      <c r="L607" s="235">
        <v>12.807914966369999</v>
      </c>
      <c r="M607" s="235">
        <v>5.7593093582500003</v>
      </c>
      <c r="N607" s="235">
        <v>5.6072182968400002</v>
      </c>
      <c r="O607" s="235">
        <v>1.04375963996</v>
      </c>
      <c r="P607" s="234">
        <v>1.7001824460799999</v>
      </c>
      <c r="Q607" s="234">
        <v>0.17971679069999999</v>
      </c>
      <c r="R607" s="234">
        <v>1.65765369194</v>
      </c>
      <c r="S607" s="234">
        <v>1.81596558156</v>
      </c>
      <c r="T607" s="234">
        <v>9.4588930029099991</v>
      </c>
      <c r="U607" s="234">
        <v>5.4490204839800001</v>
      </c>
      <c r="V607" s="234">
        <v>4.6543150071800001</v>
      </c>
      <c r="W607" s="234">
        <v>1.14832854759</v>
      </c>
      <c r="X607" s="234">
        <v>0.57871182518999997</v>
      </c>
      <c r="Y607" s="234">
        <v>1.97067022691</v>
      </c>
      <c r="Z607" s="233">
        <v>0</v>
      </c>
    </row>
    <row r="608" spans="1:26">
      <c r="A608" s="172" t="s">
        <v>368</v>
      </c>
      <c r="B608" s="172">
        <v>2013</v>
      </c>
      <c r="C608" s="243" t="s">
        <v>39</v>
      </c>
      <c r="D608" s="174">
        <v>74.518147955060002</v>
      </c>
      <c r="E608" s="241">
        <v>4.08481268295</v>
      </c>
      <c r="F608" s="241">
        <v>3.7773118440200002</v>
      </c>
      <c r="G608" s="241">
        <v>5.1264618929900001</v>
      </c>
      <c r="H608" s="241">
        <v>0.46008264916000002</v>
      </c>
      <c r="I608" s="241">
        <v>9.7410393390000002E-2</v>
      </c>
      <c r="J608" s="241">
        <v>8.8147957810600008</v>
      </c>
      <c r="K608" s="242">
        <f t="shared" si="9"/>
        <v>0.11829059125806481</v>
      </c>
      <c r="L608" s="241">
        <v>11.865170243930001</v>
      </c>
      <c r="M608" s="241">
        <v>5.5968492969100003</v>
      </c>
      <c r="N608" s="241">
        <v>4.7854714269800001</v>
      </c>
      <c r="O608" s="241">
        <v>0.38377171459999998</v>
      </c>
      <c r="P608" s="240">
        <v>2.3192219683099999</v>
      </c>
      <c r="Q608" s="240">
        <v>0.84299848817</v>
      </c>
      <c r="R608" s="240">
        <v>2.6300776790999998</v>
      </c>
      <c r="S608" s="240">
        <v>1.1555550215999999</v>
      </c>
      <c r="T608" s="240">
        <v>10.58680205472</v>
      </c>
      <c r="U608" s="240">
        <v>3.7738237994500001</v>
      </c>
      <c r="V608" s="240">
        <v>4.0760955268899997</v>
      </c>
      <c r="W608" s="240">
        <v>0.72359515781999995</v>
      </c>
      <c r="X608" s="240">
        <v>1.0749107513</v>
      </c>
      <c r="Y608" s="240">
        <v>2.34292958171</v>
      </c>
      <c r="Z608" s="239">
        <v>0</v>
      </c>
    </row>
    <row r="609" spans="1:26">
      <c r="A609" s="175" t="s">
        <v>368</v>
      </c>
      <c r="B609" s="175">
        <v>2014</v>
      </c>
      <c r="C609" s="176" t="s">
        <v>39</v>
      </c>
      <c r="D609" s="177">
        <v>74.735253624750001</v>
      </c>
      <c r="E609" s="216">
        <v>6.3600030059100003</v>
      </c>
      <c r="F609" s="216">
        <v>3.9148694056800002</v>
      </c>
      <c r="G609" s="216">
        <v>6.0828131174999998</v>
      </c>
      <c r="H609" s="216">
        <v>0.67129053297999997</v>
      </c>
      <c r="I609" s="216">
        <v>0.42754567964000001</v>
      </c>
      <c r="J609" s="216">
        <v>7.2203050759799998</v>
      </c>
      <c r="K609" s="217">
        <f t="shared" si="9"/>
        <v>9.6611769222508651E-2</v>
      </c>
      <c r="L609" s="216">
        <v>12.68078097363</v>
      </c>
      <c r="M609" s="216">
        <v>5.9526989809800002</v>
      </c>
      <c r="N609" s="216">
        <v>3.7015998945300002</v>
      </c>
      <c r="O609" s="216">
        <v>1.33773507944</v>
      </c>
      <c r="P609" s="238">
        <v>1.9193248671000001</v>
      </c>
      <c r="Q609" s="238">
        <v>1.0248205019500001</v>
      </c>
      <c r="R609" s="238">
        <v>1.09757250452</v>
      </c>
      <c r="S609" s="238">
        <v>0.50642680961999997</v>
      </c>
      <c r="T609" s="238">
        <v>9.8707865846599994</v>
      </c>
      <c r="U609" s="238">
        <v>4.4331528586499998</v>
      </c>
      <c r="V609" s="238">
        <v>3.43383740737</v>
      </c>
      <c r="W609" s="238">
        <v>0.76563146037999996</v>
      </c>
      <c r="X609" s="238">
        <v>1.1211130570200001</v>
      </c>
      <c r="Y609" s="238">
        <v>2.21294582721</v>
      </c>
      <c r="Z609" s="237">
        <v>0</v>
      </c>
    </row>
    <row r="610" spans="1:26">
      <c r="A610" s="175" t="s">
        <v>368</v>
      </c>
      <c r="B610" s="175">
        <v>2015</v>
      </c>
      <c r="C610" s="176" t="s">
        <v>39</v>
      </c>
      <c r="D610" s="177">
        <v>77.53824106031</v>
      </c>
      <c r="E610" s="216">
        <v>7.5076613542599997</v>
      </c>
      <c r="F610" s="216">
        <v>4.57288086323</v>
      </c>
      <c r="G610" s="216">
        <v>5.29481376807</v>
      </c>
      <c r="H610" s="216">
        <v>0.54534419363999997</v>
      </c>
      <c r="I610" s="216">
        <v>0.82406936968</v>
      </c>
      <c r="J610" s="216">
        <v>5.5010766840200001</v>
      </c>
      <c r="K610" s="217">
        <f t="shared" si="9"/>
        <v>7.0946627222833292E-2</v>
      </c>
      <c r="L610" s="216">
        <v>11.43615381393</v>
      </c>
      <c r="M610" s="216">
        <v>5.7978277712799997</v>
      </c>
      <c r="N610" s="216">
        <v>3.6051506866900001</v>
      </c>
      <c r="O610" s="216">
        <v>0.63485906005000003</v>
      </c>
      <c r="P610" s="238">
        <v>1.39892007794</v>
      </c>
      <c r="Q610" s="238">
        <v>0.50258048211999995</v>
      </c>
      <c r="R610" s="238">
        <v>1.1963361624</v>
      </c>
      <c r="S610" s="238">
        <v>2.4545883989999999</v>
      </c>
      <c r="T610" s="238">
        <v>10.32322688855</v>
      </c>
      <c r="U610" s="238">
        <v>7.16441787664</v>
      </c>
      <c r="V610" s="238">
        <v>3.0140056721100001</v>
      </c>
      <c r="W610" s="238">
        <v>0.53253631334999996</v>
      </c>
      <c r="X610" s="238">
        <v>1.96206913931</v>
      </c>
      <c r="Y610" s="238">
        <v>3.2697224840399999</v>
      </c>
      <c r="Z610" s="237">
        <v>0</v>
      </c>
    </row>
    <row r="611" spans="1:26">
      <c r="A611" s="175" t="s">
        <v>368</v>
      </c>
      <c r="B611" s="175">
        <v>2016</v>
      </c>
      <c r="C611" s="176" t="s">
        <v>39</v>
      </c>
      <c r="D611" s="177">
        <v>78.955423919419999</v>
      </c>
      <c r="E611" s="216">
        <v>7.15525115253</v>
      </c>
      <c r="F611" s="216">
        <v>4.48312498582</v>
      </c>
      <c r="G611" s="216">
        <v>6.9472088909899998</v>
      </c>
      <c r="H611" s="216">
        <v>0.13578250256999999</v>
      </c>
      <c r="I611" s="216">
        <v>0</v>
      </c>
      <c r="J611" s="216">
        <v>6.48437777976</v>
      </c>
      <c r="K611" s="217">
        <f t="shared" si="9"/>
        <v>8.2127071933370904E-2</v>
      </c>
      <c r="L611" s="216">
        <v>12.426611196470001</v>
      </c>
      <c r="M611" s="216">
        <v>4.4450120146899996</v>
      </c>
      <c r="N611" s="216">
        <v>4.15663798902</v>
      </c>
      <c r="O611" s="216">
        <v>0.31749783140999999</v>
      </c>
      <c r="P611" s="238">
        <v>1.6270547128799999</v>
      </c>
      <c r="Q611" s="238">
        <v>0.29067294678</v>
      </c>
      <c r="R611" s="238">
        <v>2.5779885652000001</v>
      </c>
      <c r="S611" s="238">
        <v>1.5721231577899999</v>
      </c>
      <c r="T611" s="238">
        <v>10.86277760166</v>
      </c>
      <c r="U611" s="238">
        <v>6.13101157955</v>
      </c>
      <c r="V611" s="238">
        <v>4.3972505096900001</v>
      </c>
      <c r="W611" s="238">
        <v>0.78945283183000003</v>
      </c>
      <c r="X611" s="238">
        <v>2.06650211459</v>
      </c>
      <c r="Y611" s="238">
        <v>2.0890855561900001</v>
      </c>
      <c r="Z611" s="237">
        <v>0</v>
      </c>
    </row>
    <row r="612" spans="1:26">
      <c r="A612" s="175" t="s">
        <v>368</v>
      </c>
      <c r="B612" s="175">
        <v>2017</v>
      </c>
      <c r="C612" s="176" t="s">
        <v>39</v>
      </c>
      <c r="D612" s="177">
        <v>79.281717221649998</v>
      </c>
      <c r="E612" s="216">
        <v>7.6108259199099999</v>
      </c>
      <c r="F612" s="216">
        <v>3.1049589363000001</v>
      </c>
      <c r="G612" s="216">
        <v>6.3381446047200001</v>
      </c>
      <c r="H612" s="216">
        <v>0.10100035754</v>
      </c>
      <c r="I612" s="216">
        <v>6.7483378979999994E-2</v>
      </c>
      <c r="J612" s="216">
        <v>7.4588704428300003</v>
      </c>
      <c r="K612" s="217">
        <f t="shared" si="9"/>
        <v>9.4080586347253789E-2</v>
      </c>
      <c r="L612" s="216">
        <v>13.59254294208</v>
      </c>
      <c r="M612" s="216">
        <v>4.4520211540999997</v>
      </c>
      <c r="N612" s="216">
        <v>5.7029389288900001</v>
      </c>
      <c r="O612" s="216">
        <v>1.0586662797899999</v>
      </c>
      <c r="P612" s="238">
        <v>1.84319091688</v>
      </c>
      <c r="Q612" s="238">
        <v>0.45945823864000002</v>
      </c>
      <c r="R612" s="238">
        <v>1.7008022171099999</v>
      </c>
      <c r="S612" s="238">
        <v>2.0276281281199999</v>
      </c>
      <c r="T612" s="238">
        <v>9.7428076101900007</v>
      </c>
      <c r="U612" s="238">
        <v>6.1230231010600003</v>
      </c>
      <c r="V612" s="238">
        <v>4.6296351101899997</v>
      </c>
      <c r="W612" s="238">
        <v>0.92224460578</v>
      </c>
      <c r="X612" s="238">
        <v>0.58122682538000003</v>
      </c>
      <c r="Y612" s="238">
        <v>1.7642475231600001</v>
      </c>
      <c r="Z612" s="237">
        <v>0</v>
      </c>
    </row>
    <row r="613" spans="1:26">
      <c r="A613" s="175" t="s">
        <v>369</v>
      </c>
      <c r="B613" s="175">
        <v>2013</v>
      </c>
      <c r="C613" s="176" t="s">
        <v>39</v>
      </c>
      <c r="D613" s="177">
        <v>74.043110497599997</v>
      </c>
      <c r="E613" s="216">
        <v>4.6399261171099999</v>
      </c>
      <c r="F613" s="216">
        <v>3.7054741190099998</v>
      </c>
      <c r="G613" s="216">
        <v>5.3053020218600002</v>
      </c>
      <c r="H613" s="216">
        <v>0.30489474686000001</v>
      </c>
      <c r="I613" s="216">
        <v>8.4166037740000005E-2</v>
      </c>
      <c r="J613" s="216">
        <v>9.4721479950699994</v>
      </c>
      <c r="K613" s="217">
        <f t="shared" si="9"/>
        <v>0.12792747267657031</v>
      </c>
      <c r="L613" s="216">
        <v>12.074021475429999</v>
      </c>
      <c r="M613" s="216">
        <v>5.6764786021899996</v>
      </c>
      <c r="N613" s="216">
        <v>4.1081544578700004</v>
      </c>
      <c r="O613" s="216">
        <v>0.33157785936</v>
      </c>
      <c r="P613" s="238">
        <v>2.4303386272099998</v>
      </c>
      <c r="Q613" s="238">
        <v>0.85167960325000003</v>
      </c>
      <c r="R613" s="238">
        <v>1.89453148856</v>
      </c>
      <c r="S613" s="238">
        <v>0.86156941460000003</v>
      </c>
      <c r="T613" s="238">
        <v>9.9223964892899996</v>
      </c>
      <c r="U613" s="238">
        <v>4.0969477327200003</v>
      </c>
      <c r="V613" s="238">
        <v>3.4851882137999999</v>
      </c>
      <c r="W613" s="238">
        <v>0.64171409354999998</v>
      </c>
      <c r="X613" s="238">
        <v>1.76375274575</v>
      </c>
      <c r="Y613" s="238">
        <v>2.39284865637</v>
      </c>
      <c r="Z613" s="237">
        <v>0</v>
      </c>
    </row>
    <row r="614" spans="1:26">
      <c r="A614" s="175" t="s">
        <v>369</v>
      </c>
      <c r="B614" s="175">
        <v>2014</v>
      </c>
      <c r="C614" s="176" t="s">
        <v>39</v>
      </c>
      <c r="D614" s="177">
        <v>76.222141182070004</v>
      </c>
      <c r="E614" s="216">
        <v>7.1099127844699996</v>
      </c>
      <c r="F614" s="216">
        <v>4.1133529505300004</v>
      </c>
      <c r="G614" s="216">
        <v>7.1607815616800004</v>
      </c>
      <c r="H614" s="216">
        <v>0.73643901550000002</v>
      </c>
      <c r="I614" s="216">
        <v>0.29623685528999999</v>
      </c>
      <c r="J614" s="216">
        <v>7.5181150588900003</v>
      </c>
      <c r="K614" s="217">
        <f t="shared" si="9"/>
        <v>9.8634267449029783E-2</v>
      </c>
      <c r="L614" s="216">
        <v>13.757466104480001</v>
      </c>
      <c r="M614" s="216">
        <v>5.6034377683400001</v>
      </c>
      <c r="N614" s="216">
        <v>3.30171885731</v>
      </c>
      <c r="O614" s="216">
        <v>1.4226789171300001</v>
      </c>
      <c r="P614" s="238">
        <v>2.0055940852199998</v>
      </c>
      <c r="Q614" s="238">
        <v>0.86425264933000001</v>
      </c>
      <c r="R614" s="238">
        <v>0.78578758598999998</v>
      </c>
      <c r="S614" s="238">
        <v>1.0322578602600001</v>
      </c>
      <c r="T614" s="238">
        <v>9.7264463225500002</v>
      </c>
      <c r="U614" s="238">
        <v>4.3060452585800002</v>
      </c>
      <c r="V614" s="238">
        <v>2.7573620063900002</v>
      </c>
      <c r="W614" s="238">
        <v>0.56247243989999995</v>
      </c>
      <c r="X614" s="238">
        <v>1.0472545851299999</v>
      </c>
      <c r="Y614" s="238">
        <v>2.1145285151</v>
      </c>
      <c r="Z614" s="237">
        <v>0</v>
      </c>
    </row>
    <row r="615" spans="1:26">
      <c r="A615" s="175" t="s">
        <v>369</v>
      </c>
      <c r="B615" s="175">
        <v>2015</v>
      </c>
      <c r="C615" s="176" t="s">
        <v>39</v>
      </c>
      <c r="D615" s="177">
        <v>76.970987243850004</v>
      </c>
      <c r="E615" s="216">
        <v>7.4016546490100001</v>
      </c>
      <c r="F615" s="216">
        <v>3.8114844156199998</v>
      </c>
      <c r="G615" s="216">
        <v>5.6069143445899998</v>
      </c>
      <c r="H615" s="216">
        <v>0.41149001052</v>
      </c>
      <c r="I615" s="216">
        <v>0.35202822402</v>
      </c>
      <c r="J615" s="216">
        <v>6.4510117892899999</v>
      </c>
      <c r="K615" s="217">
        <f t="shared" si="9"/>
        <v>8.3810952935457345E-2</v>
      </c>
      <c r="L615" s="216">
        <v>10.996159126909999</v>
      </c>
      <c r="M615" s="216">
        <v>5.3077631457100001</v>
      </c>
      <c r="N615" s="216">
        <v>3.49799941731</v>
      </c>
      <c r="O615" s="216">
        <v>0.3028089632</v>
      </c>
      <c r="P615" s="238">
        <v>1.60078960152</v>
      </c>
      <c r="Q615" s="238">
        <v>0.23697045364</v>
      </c>
      <c r="R615" s="238">
        <v>1.2272769003899999</v>
      </c>
      <c r="S615" s="238">
        <v>2.7069220685399999</v>
      </c>
      <c r="T615" s="238">
        <v>10.987356549439999</v>
      </c>
      <c r="U615" s="238">
        <v>7.1885291945700001</v>
      </c>
      <c r="V615" s="238">
        <v>3.5816775455599998</v>
      </c>
      <c r="W615" s="238">
        <v>0.61911999486000002</v>
      </c>
      <c r="X615" s="238">
        <v>2.05818830714</v>
      </c>
      <c r="Y615" s="238">
        <v>2.6248425420100001</v>
      </c>
      <c r="Z615" s="237">
        <v>0</v>
      </c>
    </row>
    <row r="616" spans="1:26">
      <c r="A616" s="175" t="s">
        <v>369</v>
      </c>
      <c r="B616" s="175">
        <v>2016</v>
      </c>
      <c r="C616" s="176" t="s">
        <v>39</v>
      </c>
      <c r="D616" s="177">
        <v>79.292002011509993</v>
      </c>
      <c r="E616" s="216">
        <v>7.4156034896399996</v>
      </c>
      <c r="F616" s="216">
        <v>4.4758924949500001</v>
      </c>
      <c r="G616" s="216">
        <v>6.4034431178300002</v>
      </c>
      <c r="H616" s="216">
        <v>0.13627874815999999</v>
      </c>
      <c r="I616" s="216">
        <v>0</v>
      </c>
      <c r="J616" s="216">
        <v>6.4733909929199998</v>
      </c>
      <c r="K616" s="217">
        <f t="shared" si="9"/>
        <v>8.1639898460128743E-2</v>
      </c>
      <c r="L616" s="216">
        <v>12.086388227580001</v>
      </c>
      <c r="M616" s="216">
        <v>5.1907514879600001</v>
      </c>
      <c r="N616" s="216">
        <v>3.9372829410299999</v>
      </c>
      <c r="O616" s="216">
        <v>0.47039170406000003</v>
      </c>
      <c r="P616" s="238">
        <v>1.6286643274699999</v>
      </c>
      <c r="Q616" s="238">
        <v>0.29210278574999998</v>
      </c>
      <c r="R616" s="238">
        <v>2.5402530565500001</v>
      </c>
      <c r="S616" s="238">
        <v>1.18395634378</v>
      </c>
      <c r="T616" s="238">
        <v>11.375469648499999</v>
      </c>
      <c r="U616" s="238">
        <v>6.1705721487799998</v>
      </c>
      <c r="V616" s="238">
        <v>4.2339787717700004</v>
      </c>
      <c r="W616" s="238">
        <v>0.94058615140000001</v>
      </c>
      <c r="X616" s="238">
        <v>1.8606399712499999</v>
      </c>
      <c r="Y616" s="238">
        <v>2.4763556021299999</v>
      </c>
      <c r="Z616" s="237">
        <v>0</v>
      </c>
    </row>
    <row r="617" spans="1:26">
      <c r="A617" s="175" t="s">
        <v>370</v>
      </c>
      <c r="B617" s="175">
        <v>2013</v>
      </c>
      <c r="C617" s="176" t="s">
        <v>39</v>
      </c>
      <c r="D617" s="177">
        <v>75.553288723370002</v>
      </c>
      <c r="E617" s="216">
        <v>4.5726641071499996</v>
      </c>
      <c r="F617" s="216">
        <v>3.85785281243</v>
      </c>
      <c r="G617" s="216">
        <v>7.29963060558</v>
      </c>
      <c r="H617" s="216">
        <v>0.56808590102000001</v>
      </c>
      <c r="I617" s="216">
        <v>0.22282664146</v>
      </c>
      <c r="J617" s="216">
        <v>6.8663315562899996</v>
      </c>
      <c r="K617" s="217">
        <f t="shared" si="9"/>
        <v>9.0880644275199082E-2</v>
      </c>
      <c r="L617" s="216">
        <v>12.392861126070001</v>
      </c>
      <c r="M617" s="216">
        <v>7.5852800245500003</v>
      </c>
      <c r="N617" s="216">
        <v>3.9464615220899999</v>
      </c>
      <c r="O617" s="216">
        <v>0.54402730068000005</v>
      </c>
      <c r="P617" s="238">
        <v>2.5031360811500001</v>
      </c>
      <c r="Q617" s="238">
        <v>0.59926264365000004</v>
      </c>
      <c r="R617" s="238">
        <v>1.5844554799599999</v>
      </c>
      <c r="S617" s="238">
        <v>0.73943703862999999</v>
      </c>
      <c r="T617" s="238">
        <v>11.731246839240001</v>
      </c>
      <c r="U617" s="238">
        <v>3.5751103871100001</v>
      </c>
      <c r="V617" s="238">
        <v>2.3317959145199998</v>
      </c>
      <c r="W617" s="238">
        <v>1.3252049641300001</v>
      </c>
      <c r="X617" s="238">
        <v>0.67035608487999998</v>
      </c>
      <c r="Y617" s="238">
        <v>2.6372616927800001</v>
      </c>
      <c r="Z617" s="237">
        <v>0</v>
      </c>
    </row>
    <row r="618" spans="1:26">
      <c r="A618" s="175" t="s">
        <v>370</v>
      </c>
      <c r="B618" s="175">
        <v>2014</v>
      </c>
      <c r="C618" s="176" t="s">
        <v>39</v>
      </c>
      <c r="D618" s="177">
        <v>78.64273414566</v>
      </c>
      <c r="E618" s="216">
        <v>8.2637259308799997</v>
      </c>
      <c r="F618" s="216">
        <v>4.05388708041</v>
      </c>
      <c r="G618" s="216">
        <v>6.0121703331000003</v>
      </c>
      <c r="H618" s="216">
        <v>0.85144507946000003</v>
      </c>
      <c r="I618" s="216">
        <v>0.71027324612999998</v>
      </c>
      <c r="J618" s="216">
        <v>6.6491182822699999</v>
      </c>
      <c r="K618" s="217">
        <f t="shared" si="9"/>
        <v>8.4548411935356643E-2</v>
      </c>
      <c r="L618" s="216">
        <v>13.13315528261</v>
      </c>
      <c r="M618" s="216">
        <v>5.2401261827600001</v>
      </c>
      <c r="N618" s="216">
        <v>2.0395922935200002</v>
      </c>
      <c r="O618" s="216">
        <v>0.73315388386000002</v>
      </c>
      <c r="P618" s="238">
        <v>1.9036147839499999</v>
      </c>
      <c r="Q618" s="238">
        <v>0.68681533695999997</v>
      </c>
      <c r="R618" s="238">
        <v>1.6041203320599999</v>
      </c>
      <c r="S618" s="238">
        <v>0.94272816548000005</v>
      </c>
      <c r="T618" s="238">
        <v>10.10334217134</v>
      </c>
      <c r="U618" s="238">
        <v>6.3773556256599999</v>
      </c>
      <c r="V618" s="238">
        <v>3.53048886813</v>
      </c>
      <c r="W618" s="238">
        <v>1.25484144979</v>
      </c>
      <c r="X618" s="238">
        <v>1.4514373412199999</v>
      </c>
      <c r="Y618" s="238">
        <v>3.1013424760700001</v>
      </c>
      <c r="Z618" s="237">
        <v>0</v>
      </c>
    </row>
    <row r="619" spans="1:26">
      <c r="A619" s="175" t="s">
        <v>370</v>
      </c>
      <c r="B619" s="175">
        <v>2015</v>
      </c>
      <c r="C619" s="176" t="s">
        <v>39</v>
      </c>
      <c r="D619" s="177">
        <v>79.643293687539995</v>
      </c>
      <c r="E619" s="216">
        <v>8.7733973494500006</v>
      </c>
      <c r="F619" s="216">
        <v>4.9139004857600002</v>
      </c>
      <c r="G619" s="216">
        <v>6.6026296753000002</v>
      </c>
      <c r="H619" s="216">
        <v>0.19722132566</v>
      </c>
      <c r="I619" s="216">
        <v>0</v>
      </c>
      <c r="J619" s="216">
        <v>5.2544115477200002</v>
      </c>
      <c r="K619" s="217">
        <f t="shared" si="9"/>
        <v>6.5974312518193107E-2</v>
      </c>
      <c r="L619" s="216">
        <v>11.686292448490001</v>
      </c>
      <c r="M619" s="216">
        <v>5.3367634006099998</v>
      </c>
      <c r="N619" s="216">
        <v>4.4594367246699997</v>
      </c>
      <c r="O619" s="216">
        <v>0.40717233847000001</v>
      </c>
      <c r="P619" s="238">
        <v>1.57498211176</v>
      </c>
      <c r="Q619" s="238">
        <v>0.12281295946</v>
      </c>
      <c r="R619" s="238">
        <v>1.51703869322</v>
      </c>
      <c r="S619" s="238">
        <v>2.0485880573999999</v>
      </c>
      <c r="T619" s="238">
        <v>10.85453732015</v>
      </c>
      <c r="U619" s="238">
        <v>8.0104200304899997</v>
      </c>
      <c r="V619" s="238">
        <v>3.2726070406100001</v>
      </c>
      <c r="W619" s="238">
        <v>0.71855935967999995</v>
      </c>
      <c r="X619" s="238">
        <v>1.4820337668800001</v>
      </c>
      <c r="Y619" s="238">
        <v>2.4104890517599999</v>
      </c>
      <c r="Z619" s="237">
        <v>0</v>
      </c>
    </row>
    <row r="620" spans="1:26">
      <c r="A620" s="175" t="s">
        <v>370</v>
      </c>
      <c r="B620" s="175">
        <v>2016</v>
      </c>
      <c r="C620" s="176" t="s">
        <v>39</v>
      </c>
      <c r="D620" s="177">
        <v>82.544412615819994</v>
      </c>
      <c r="E620" s="216">
        <v>7.4839432343999999</v>
      </c>
      <c r="F620" s="216">
        <v>3.43923225132</v>
      </c>
      <c r="G620" s="216">
        <v>6.5726063227299996</v>
      </c>
      <c r="H620" s="216">
        <v>0</v>
      </c>
      <c r="I620" s="216">
        <v>0</v>
      </c>
      <c r="J620" s="216">
        <v>6.0726033617899997</v>
      </c>
      <c r="K620" s="217">
        <f t="shared" si="9"/>
        <v>7.3567709422723046E-2</v>
      </c>
      <c r="L620" s="216">
        <v>13.440471781959999</v>
      </c>
      <c r="M620" s="216">
        <v>5.7541335663000002</v>
      </c>
      <c r="N620" s="216">
        <v>6.9849566946800001</v>
      </c>
      <c r="O620" s="216">
        <v>0.74823212953999996</v>
      </c>
      <c r="P620" s="238">
        <v>1.3780452268000001</v>
      </c>
      <c r="Q620" s="238">
        <v>0.27622845471000002</v>
      </c>
      <c r="R620" s="238">
        <v>2.60855472654</v>
      </c>
      <c r="S620" s="238">
        <v>0.96090667064000002</v>
      </c>
      <c r="T620" s="238">
        <v>10.795859857250001</v>
      </c>
      <c r="U620" s="238">
        <v>7.6477544357699996</v>
      </c>
      <c r="V620" s="238">
        <v>4.0926759297900004</v>
      </c>
      <c r="W620" s="238">
        <v>0.57533245149000001</v>
      </c>
      <c r="X620" s="238">
        <v>1.2300760793900001</v>
      </c>
      <c r="Y620" s="238">
        <v>2.48279944072</v>
      </c>
      <c r="Z620" s="237">
        <v>0</v>
      </c>
    </row>
    <row r="621" spans="1:26">
      <c r="A621" s="175" t="s">
        <v>371</v>
      </c>
      <c r="B621" s="175">
        <v>2013</v>
      </c>
      <c r="C621" s="176" t="s">
        <v>39</v>
      </c>
      <c r="D621" s="177">
        <v>74.860458164860006</v>
      </c>
      <c r="E621" s="216">
        <v>3.4881370400099998</v>
      </c>
      <c r="F621" s="216">
        <v>3.4688524191000001</v>
      </c>
      <c r="G621" s="216">
        <v>7.5020037747000003</v>
      </c>
      <c r="H621" s="216">
        <v>0.75614993222000004</v>
      </c>
      <c r="I621" s="216">
        <v>8.4242108309999994E-2</v>
      </c>
      <c r="J621" s="216">
        <v>6.9801400019299997</v>
      </c>
      <c r="K621" s="217">
        <f t="shared" si="9"/>
        <v>9.3242015518501378E-2</v>
      </c>
      <c r="L621" s="216">
        <v>13.052983830200001</v>
      </c>
      <c r="M621" s="216">
        <v>7.08392399278</v>
      </c>
      <c r="N621" s="216">
        <v>3.8622906542900002</v>
      </c>
      <c r="O621" s="216">
        <v>0.50754083848999998</v>
      </c>
      <c r="P621" s="238">
        <v>2.2374539065999999</v>
      </c>
      <c r="Q621" s="238">
        <v>0.59323359982000001</v>
      </c>
      <c r="R621" s="238">
        <v>1.4873283344099999</v>
      </c>
      <c r="S621" s="238">
        <v>0.81259489976999999</v>
      </c>
      <c r="T621" s="238">
        <v>12.07184447252</v>
      </c>
      <c r="U621" s="238">
        <v>3.6400828141499999</v>
      </c>
      <c r="V621" s="238">
        <v>2.5708765189</v>
      </c>
      <c r="W621" s="238">
        <v>1.0612129045500001</v>
      </c>
      <c r="X621" s="238">
        <v>0.65673435533000002</v>
      </c>
      <c r="Y621" s="238">
        <v>2.9428317667799999</v>
      </c>
      <c r="Z621" s="237">
        <v>0</v>
      </c>
    </row>
    <row r="622" spans="1:26">
      <c r="A622" s="178" t="s">
        <v>371</v>
      </c>
      <c r="B622" s="178">
        <v>2014</v>
      </c>
      <c r="C622" s="179" t="s">
        <v>39</v>
      </c>
      <c r="D622" s="180">
        <v>77.74360183364</v>
      </c>
      <c r="E622" s="235">
        <v>7.50946656085</v>
      </c>
      <c r="F622" s="235">
        <v>4.2061284245200001</v>
      </c>
      <c r="G622" s="235">
        <v>6.53813516608</v>
      </c>
      <c r="H622" s="235">
        <v>0.7512236403</v>
      </c>
      <c r="I622" s="235">
        <v>0.48507158828000002</v>
      </c>
      <c r="J622" s="235">
        <v>7.00191371882</v>
      </c>
      <c r="K622" s="236">
        <f t="shared" si="9"/>
        <v>9.0064179606742137E-2</v>
      </c>
      <c r="L622" s="235">
        <v>12.465158989460001</v>
      </c>
      <c r="M622" s="235">
        <v>5.5348994831000002</v>
      </c>
      <c r="N622" s="235">
        <v>2.0569726847199998</v>
      </c>
      <c r="O622" s="235">
        <v>0.54882307403999997</v>
      </c>
      <c r="P622" s="234">
        <v>2.2637021264000001</v>
      </c>
      <c r="Q622" s="234">
        <v>0.74350289383000001</v>
      </c>
      <c r="R622" s="234">
        <v>1.3098378131899999</v>
      </c>
      <c r="S622" s="234">
        <v>0.72424179639999997</v>
      </c>
      <c r="T622" s="234">
        <v>10.289353562360001</v>
      </c>
      <c r="U622" s="234">
        <v>6.30304637372</v>
      </c>
      <c r="V622" s="234">
        <v>3.4028869262299999</v>
      </c>
      <c r="W622" s="234">
        <v>1.2032059107499999</v>
      </c>
      <c r="X622" s="234">
        <v>1.56801209697</v>
      </c>
      <c r="Y622" s="234">
        <v>2.8380190036199999</v>
      </c>
      <c r="Z622" s="233">
        <v>0</v>
      </c>
    </row>
    <row r="623" spans="1:26">
      <c r="A623" s="172" t="s">
        <v>371</v>
      </c>
      <c r="B623" s="172">
        <v>2015</v>
      </c>
      <c r="C623" s="243" t="s">
        <v>39</v>
      </c>
      <c r="D623" s="174">
        <v>79.060005219800004</v>
      </c>
      <c r="E623" s="241">
        <v>8.6687991532000002</v>
      </c>
      <c r="F623" s="241">
        <v>5.2352637121600001</v>
      </c>
      <c r="G623" s="241">
        <v>6.6503648093900001</v>
      </c>
      <c r="H623" s="241">
        <v>0.19588253688999999</v>
      </c>
      <c r="I623" s="241">
        <v>0</v>
      </c>
      <c r="J623" s="241">
        <v>5.3993534426899998</v>
      </c>
      <c r="K623" s="242">
        <f t="shared" si="9"/>
        <v>6.8294372453921504E-2</v>
      </c>
      <c r="L623" s="241">
        <v>12.10436533347</v>
      </c>
      <c r="M623" s="241">
        <v>4.8552999427100003</v>
      </c>
      <c r="N623" s="241">
        <v>4.2538382304100004</v>
      </c>
      <c r="O623" s="241">
        <v>0.33671477147000001</v>
      </c>
      <c r="P623" s="240">
        <v>1.7200915800000001</v>
      </c>
      <c r="Q623" s="240">
        <v>0.19603212672000001</v>
      </c>
      <c r="R623" s="240">
        <v>1.43472645657</v>
      </c>
      <c r="S623" s="240">
        <v>1.7699793455999999</v>
      </c>
      <c r="T623" s="240">
        <v>10.97163439431</v>
      </c>
      <c r="U623" s="240">
        <v>7.7390456782000001</v>
      </c>
      <c r="V623" s="240">
        <v>3.5129127999</v>
      </c>
      <c r="W623" s="240">
        <v>0.60809778272000004</v>
      </c>
      <c r="X623" s="240">
        <v>1.10797554874</v>
      </c>
      <c r="Y623" s="240">
        <v>2.2996275746500001</v>
      </c>
      <c r="Z623" s="239">
        <v>0</v>
      </c>
    </row>
    <row r="624" spans="1:26">
      <c r="A624" s="175" t="s">
        <v>371</v>
      </c>
      <c r="B624" s="175">
        <v>2016</v>
      </c>
      <c r="C624" s="176" t="s">
        <v>39</v>
      </c>
      <c r="D624" s="177">
        <v>82.917741987849993</v>
      </c>
      <c r="E624" s="216">
        <v>8.1827339198899995</v>
      </c>
      <c r="F624" s="216">
        <v>3.2156125418800001</v>
      </c>
      <c r="G624" s="216">
        <v>7.1665693150300003</v>
      </c>
      <c r="H624" s="216">
        <v>9.4936070710000001E-2</v>
      </c>
      <c r="I624" s="216">
        <v>0.20171955121999999</v>
      </c>
      <c r="J624" s="216">
        <v>6.1583113461399996</v>
      </c>
      <c r="K624" s="217">
        <f t="shared" si="9"/>
        <v>7.4270128424895873E-2</v>
      </c>
      <c r="L624" s="216">
        <v>13.596954411960001</v>
      </c>
      <c r="M624" s="216">
        <v>5.6945983334200001</v>
      </c>
      <c r="N624" s="216">
        <v>6.0047139614500002</v>
      </c>
      <c r="O624" s="216">
        <v>0.88265042476</v>
      </c>
      <c r="P624" s="238">
        <v>1.3566552556</v>
      </c>
      <c r="Q624" s="238">
        <v>0.36031612515</v>
      </c>
      <c r="R624" s="238">
        <v>2.9019791904300001</v>
      </c>
      <c r="S624" s="238">
        <v>0.87479206411999999</v>
      </c>
      <c r="T624" s="238">
        <v>10.17541704324</v>
      </c>
      <c r="U624" s="238">
        <v>7.8177014889700001</v>
      </c>
      <c r="V624" s="238">
        <v>3.94769746932</v>
      </c>
      <c r="W624" s="238">
        <v>0.31148341433999999</v>
      </c>
      <c r="X624" s="238">
        <v>1.22171733616</v>
      </c>
      <c r="Y624" s="238">
        <v>2.75118272406</v>
      </c>
      <c r="Z624" s="237">
        <v>0</v>
      </c>
    </row>
    <row r="625" spans="1:26">
      <c r="A625" s="175" t="s">
        <v>372</v>
      </c>
      <c r="B625" s="175">
        <v>2013</v>
      </c>
      <c r="C625" s="176" t="s">
        <v>39</v>
      </c>
      <c r="D625" s="177">
        <v>75.901396509649999</v>
      </c>
      <c r="E625" s="216">
        <v>5.0545747490700004</v>
      </c>
      <c r="F625" s="216">
        <v>3.83322766135</v>
      </c>
      <c r="G625" s="216">
        <v>4.5621415752800001</v>
      </c>
      <c r="H625" s="216">
        <v>0.31573394500000002</v>
      </c>
      <c r="I625" s="216">
        <v>8.4236477990000003E-2</v>
      </c>
      <c r="J625" s="216">
        <v>9.6040280939499993</v>
      </c>
      <c r="K625" s="217">
        <f t="shared" si="9"/>
        <v>0.12653295638281117</v>
      </c>
      <c r="L625" s="216">
        <v>12.504550985670001</v>
      </c>
      <c r="M625" s="216">
        <v>5.4012472953900001</v>
      </c>
      <c r="N625" s="216">
        <v>4.4387963070499996</v>
      </c>
      <c r="O625" s="216">
        <v>0.33557438173999998</v>
      </c>
      <c r="P625" s="238">
        <v>2.7233268902800001</v>
      </c>
      <c r="Q625" s="238">
        <v>0.82525882718999999</v>
      </c>
      <c r="R625" s="238">
        <v>1.9837805911099999</v>
      </c>
      <c r="S625" s="238">
        <v>0.91007521625999999</v>
      </c>
      <c r="T625" s="238">
        <v>11.25853625373</v>
      </c>
      <c r="U625" s="238">
        <v>4.0958302548100001</v>
      </c>
      <c r="V625" s="238">
        <v>2.8994468305600001</v>
      </c>
      <c r="W625" s="238">
        <v>0.77930275614</v>
      </c>
      <c r="X625" s="238">
        <v>1.9745982637699999</v>
      </c>
      <c r="Y625" s="238">
        <v>2.3171291533099998</v>
      </c>
      <c r="Z625" s="237">
        <v>0</v>
      </c>
    </row>
    <row r="626" spans="1:26">
      <c r="A626" s="175" t="s">
        <v>372</v>
      </c>
      <c r="B626" s="175">
        <v>2014</v>
      </c>
      <c r="C626" s="176" t="s">
        <v>39</v>
      </c>
      <c r="D626" s="177">
        <v>76.129595014819998</v>
      </c>
      <c r="E626" s="216">
        <v>8.21336659322</v>
      </c>
      <c r="F626" s="216">
        <v>4.6911468964000003</v>
      </c>
      <c r="G626" s="216">
        <v>7.1965205259799996</v>
      </c>
      <c r="H626" s="216">
        <v>0.73893189692000005</v>
      </c>
      <c r="I626" s="216">
        <v>0.29028767026000002</v>
      </c>
      <c r="J626" s="216">
        <v>6.5793290666999997</v>
      </c>
      <c r="K626" s="217">
        <f t="shared" si="9"/>
        <v>8.6422751433515632E-2</v>
      </c>
      <c r="L626" s="216">
        <v>13.76747466093</v>
      </c>
      <c r="M626" s="216">
        <v>6.0210230237799998</v>
      </c>
      <c r="N626" s="216">
        <v>2.28966180308</v>
      </c>
      <c r="O626" s="216">
        <v>1.04814203111</v>
      </c>
      <c r="P626" s="238">
        <v>2.2091994970600002</v>
      </c>
      <c r="Q626" s="238">
        <v>0.91129813836999995</v>
      </c>
      <c r="R626" s="238">
        <v>0.72521373719000004</v>
      </c>
      <c r="S626" s="238">
        <v>0.99961998449</v>
      </c>
      <c r="T626" s="238">
        <v>10.078347912130001</v>
      </c>
      <c r="U626" s="238">
        <v>4.1851198532899998</v>
      </c>
      <c r="V626" s="238">
        <v>2.4922708275200001</v>
      </c>
      <c r="W626" s="238">
        <v>0.26599178285000002</v>
      </c>
      <c r="X626" s="238">
        <v>0.95986660827000003</v>
      </c>
      <c r="Y626" s="238">
        <v>2.4667825052699999</v>
      </c>
      <c r="Z626" s="237">
        <v>0</v>
      </c>
    </row>
    <row r="627" spans="1:26">
      <c r="A627" s="175" t="s">
        <v>372</v>
      </c>
      <c r="B627" s="175">
        <v>2015</v>
      </c>
      <c r="C627" s="176" t="s">
        <v>39</v>
      </c>
      <c r="D627" s="177">
        <v>77.772196785749998</v>
      </c>
      <c r="E627" s="216">
        <v>7.6451404165800003</v>
      </c>
      <c r="F627" s="216">
        <v>3.5408724078999998</v>
      </c>
      <c r="G627" s="216">
        <v>5.9565796391200001</v>
      </c>
      <c r="H627" s="216">
        <v>0.39008095025</v>
      </c>
      <c r="I627" s="216">
        <v>0.12989806241999999</v>
      </c>
      <c r="J627" s="216">
        <v>6.2466322539199997</v>
      </c>
      <c r="K627" s="217">
        <f t="shared" si="9"/>
        <v>8.0319606647199074E-2</v>
      </c>
      <c r="L627" s="216">
        <v>10.99922259059</v>
      </c>
      <c r="M627" s="216">
        <v>5.3346024176300002</v>
      </c>
      <c r="N627" s="216">
        <v>3.9083789503399999</v>
      </c>
      <c r="O627" s="216">
        <v>0.29273683986999999</v>
      </c>
      <c r="P627" s="238">
        <v>1.8542589708199999</v>
      </c>
      <c r="Q627" s="238">
        <v>0.24043679969000001</v>
      </c>
      <c r="R627" s="238">
        <v>1.4520702295000001</v>
      </c>
      <c r="S627" s="238">
        <v>2.4003153102899999</v>
      </c>
      <c r="T627" s="238">
        <v>10.96444656672</v>
      </c>
      <c r="U627" s="238">
        <v>7.1223774941500002</v>
      </c>
      <c r="V627" s="238">
        <v>3.3724416118699998</v>
      </c>
      <c r="W627" s="238">
        <v>0.90529491877000001</v>
      </c>
      <c r="X627" s="238">
        <v>2.1376609283799999</v>
      </c>
      <c r="Y627" s="238">
        <v>2.8787494269399998</v>
      </c>
      <c r="Z627" s="237">
        <v>0</v>
      </c>
    </row>
    <row r="628" spans="1:26">
      <c r="A628" s="175" t="s">
        <v>372</v>
      </c>
      <c r="B628" s="175">
        <v>2016</v>
      </c>
      <c r="C628" s="176" t="s">
        <v>39</v>
      </c>
      <c r="D628" s="177">
        <v>77.475063594900007</v>
      </c>
      <c r="E628" s="216">
        <v>7.8563301616699999</v>
      </c>
      <c r="F628" s="216">
        <v>3.9058788411599998</v>
      </c>
      <c r="G628" s="216">
        <v>6.5523226973600002</v>
      </c>
      <c r="H628" s="216">
        <v>0.13732618656000001</v>
      </c>
      <c r="I628" s="216">
        <v>0</v>
      </c>
      <c r="J628" s="216">
        <v>6.5629063145100002</v>
      </c>
      <c r="K628" s="217">
        <f t="shared" si="9"/>
        <v>8.4709918391625824E-2</v>
      </c>
      <c r="L628" s="216">
        <v>11.475824332449999</v>
      </c>
      <c r="M628" s="216">
        <v>4.8484564904400003</v>
      </c>
      <c r="N628" s="216">
        <v>4.4513958160099998</v>
      </c>
      <c r="O628" s="216">
        <v>0.71054186889000004</v>
      </c>
      <c r="P628" s="238">
        <v>1.6598722593299999</v>
      </c>
      <c r="Q628" s="238">
        <v>0.19352523423000001</v>
      </c>
      <c r="R628" s="238">
        <v>2.2162498239600001</v>
      </c>
      <c r="S628" s="238">
        <v>1.22384777398</v>
      </c>
      <c r="T628" s="238">
        <v>10.18069064014</v>
      </c>
      <c r="U628" s="238">
        <v>7.01568347064</v>
      </c>
      <c r="V628" s="238">
        <v>3.8009495251900001</v>
      </c>
      <c r="W628" s="238">
        <v>0.95435961429000005</v>
      </c>
      <c r="X628" s="238">
        <v>1.22656043949</v>
      </c>
      <c r="Y628" s="238">
        <v>2.5023421045999998</v>
      </c>
      <c r="Z628" s="237">
        <v>0</v>
      </c>
    </row>
    <row r="629" spans="1:26">
      <c r="A629" s="175" t="s">
        <v>373</v>
      </c>
      <c r="B629" s="175">
        <v>2013</v>
      </c>
      <c r="C629" s="176" t="s">
        <v>39</v>
      </c>
      <c r="D629" s="177">
        <v>73.8422099398</v>
      </c>
      <c r="E629" s="216">
        <v>3.71058070546</v>
      </c>
      <c r="F629" s="216">
        <v>3.7492733755800001</v>
      </c>
      <c r="G629" s="216">
        <v>6.3881005137000004</v>
      </c>
      <c r="H629" s="216">
        <v>0.76285254894999999</v>
      </c>
      <c r="I629" s="216">
        <v>8.4171831259999996E-2</v>
      </c>
      <c r="J629" s="216">
        <v>7.6035549528099997</v>
      </c>
      <c r="K629" s="217">
        <f t="shared" si="9"/>
        <v>0.10297030599448218</v>
      </c>
      <c r="L629" s="216">
        <v>13.43200039175</v>
      </c>
      <c r="M629" s="216">
        <v>6.6414170667999999</v>
      </c>
      <c r="N629" s="216">
        <v>3.81755867079</v>
      </c>
      <c r="O629" s="216">
        <v>0.34232452430999999</v>
      </c>
      <c r="P629" s="238">
        <v>2.25121983398</v>
      </c>
      <c r="Q629" s="238">
        <v>0.57996645868999996</v>
      </c>
      <c r="R629" s="238">
        <v>1.20392052417</v>
      </c>
      <c r="S629" s="238">
        <v>1.0081266582799999</v>
      </c>
      <c r="T629" s="238">
        <v>12.00820343651</v>
      </c>
      <c r="U629" s="238">
        <v>3.2925716055300001</v>
      </c>
      <c r="V629" s="238">
        <v>2.6758238399100001</v>
      </c>
      <c r="W629" s="238">
        <v>0.82325362495999999</v>
      </c>
      <c r="X629" s="238">
        <v>0.92281382065999995</v>
      </c>
      <c r="Y629" s="238">
        <v>2.5444755557000001</v>
      </c>
      <c r="Z629" s="237">
        <v>0</v>
      </c>
    </row>
    <row r="630" spans="1:26">
      <c r="A630" s="175" t="s">
        <v>373</v>
      </c>
      <c r="B630" s="175">
        <v>2014</v>
      </c>
      <c r="C630" s="176" t="s">
        <v>39</v>
      </c>
      <c r="D630" s="177">
        <v>77.277202295600006</v>
      </c>
      <c r="E630" s="216">
        <v>7.8255764027400003</v>
      </c>
      <c r="F630" s="216">
        <v>4.5706907083799999</v>
      </c>
      <c r="G630" s="216">
        <v>6.4095171779399998</v>
      </c>
      <c r="H630" s="216">
        <v>0.75115887519000002</v>
      </c>
      <c r="I630" s="216">
        <v>0.42058370953000002</v>
      </c>
      <c r="J630" s="216">
        <v>7.1753962009799999</v>
      </c>
      <c r="K630" s="217">
        <f t="shared" si="9"/>
        <v>9.2852691192581535E-2</v>
      </c>
      <c r="L630" s="216">
        <v>12.698576067959999</v>
      </c>
      <c r="M630" s="216">
        <v>5.4968419866599998</v>
      </c>
      <c r="N630" s="216">
        <v>1.9978466769600001</v>
      </c>
      <c r="O630" s="216">
        <v>0.56907370255</v>
      </c>
      <c r="P630" s="238">
        <v>1.9745460216699999</v>
      </c>
      <c r="Q630" s="238">
        <v>0.93548713645000003</v>
      </c>
      <c r="R630" s="238">
        <v>1.0294883590599999</v>
      </c>
      <c r="S630" s="238">
        <v>0.91706018967000003</v>
      </c>
      <c r="T630" s="238">
        <v>10.710835042979999</v>
      </c>
      <c r="U630" s="238">
        <v>5.5378614235099999</v>
      </c>
      <c r="V630" s="238">
        <v>3.0440558371000002</v>
      </c>
      <c r="W630" s="238">
        <v>0.69214935595000004</v>
      </c>
      <c r="X630" s="238">
        <v>1.4648617750199999</v>
      </c>
      <c r="Y630" s="238">
        <v>3.0555956452999999</v>
      </c>
      <c r="Z630" s="237">
        <v>0</v>
      </c>
    </row>
    <row r="631" spans="1:26">
      <c r="A631" s="175" t="s">
        <v>373</v>
      </c>
      <c r="B631" s="175">
        <v>2015</v>
      </c>
      <c r="C631" s="176" t="s">
        <v>39</v>
      </c>
      <c r="D631" s="177">
        <v>79.638202183800004</v>
      </c>
      <c r="E631" s="216">
        <v>8.4059965454600007</v>
      </c>
      <c r="F631" s="216">
        <v>4.7130106385800001</v>
      </c>
      <c r="G631" s="216">
        <v>6.2688247968099997</v>
      </c>
      <c r="H631" s="216">
        <v>0.18343180846000001</v>
      </c>
      <c r="I631" s="216">
        <v>0.12904793480000001</v>
      </c>
      <c r="J631" s="216">
        <v>5.56177792127</v>
      </c>
      <c r="K631" s="217">
        <f t="shared" si="9"/>
        <v>6.9838064757335477E-2</v>
      </c>
      <c r="L631" s="216">
        <v>11.775036613839999</v>
      </c>
      <c r="M631" s="216">
        <v>5.3464000661500002</v>
      </c>
      <c r="N631" s="216">
        <v>4.1563419555200003</v>
      </c>
      <c r="O631" s="216">
        <v>0.33342481275000002</v>
      </c>
      <c r="P631" s="238">
        <v>1.8848714441700001</v>
      </c>
      <c r="Q631" s="238">
        <v>0.19377167577000001</v>
      </c>
      <c r="R631" s="238">
        <v>1.5221452358200001</v>
      </c>
      <c r="S631" s="238">
        <v>1.5437763263299999</v>
      </c>
      <c r="T631" s="238">
        <v>10.95120820136</v>
      </c>
      <c r="U631" s="238">
        <v>7.8527666938599996</v>
      </c>
      <c r="V631" s="238">
        <v>3.7216338259600001</v>
      </c>
      <c r="W631" s="238">
        <v>0.78608746081000003</v>
      </c>
      <c r="X631" s="238">
        <v>1.7296002752599999</v>
      </c>
      <c r="Y631" s="238">
        <v>2.5790479508200002</v>
      </c>
      <c r="Z631" s="237">
        <v>0</v>
      </c>
    </row>
    <row r="632" spans="1:26">
      <c r="A632" s="175" t="s">
        <v>373</v>
      </c>
      <c r="B632" s="175">
        <v>2016</v>
      </c>
      <c r="C632" s="176" t="s">
        <v>39</v>
      </c>
      <c r="D632" s="177">
        <v>80.780927465900007</v>
      </c>
      <c r="E632" s="216">
        <v>8.3168289088500007</v>
      </c>
      <c r="F632" s="216">
        <v>3.82629931038</v>
      </c>
      <c r="G632" s="216">
        <v>6.2839598293399996</v>
      </c>
      <c r="H632" s="216">
        <v>0.23335839346000001</v>
      </c>
      <c r="I632" s="216">
        <v>0.20924924924999999</v>
      </c>
      <c r="J632" s="216">
        <v>6.1922855793</v>
      </c>
      <c r="K632" s="217">
        <f t="shared" si="9"/>
        <v>7.6655291955071259E-2</v>
      </c>
      <c r="L632" s="216">
        <v>13.37781403894</v>
      </c>
      <c r="M632" s="216">
        <v>5.2898575679100004</v>
      </c>
      <c r="N632" s="216">
        <v>5.3452870108899999</v>
      </c>
      <c r="O632" s="216">
        <v>0.69595468626000001</v>
      </c>
      <c r="P632" s="238">
        <v>1.6222589415999999</v>
      </c>
      <c r="Q632" s="238">
        <v>0.44438283936</v>
      </c>
      <c r="R632" s="238">
        <v>2.4510081103300001</v>
      </c>
      <c r="S632" s="238">
        <v>0.74903056649999999</v>
      </c>
      <c r="T632" s="238">
        <v>10.847000413589999</v>
      </c>
      <c r="U632" s="238">
        <v>7.0444647042700002</v>
      </c>
      <c r="V632" s="238">
        <v>3.7974846332699999</v>
      </c>
      <c r="W632" s="238">
        <v>0.46132904356999999</v>
      </c>
      <c r="X632" s="238">
        <v>1.12722800646</v>
      </c>
      <c r="Y632" s="238">
        <v>2.4658456323700002</v>
      </c>
      <c r="Z632" s="237">
        <v>0</v>
      </c>
    </row>
    <row r="633" spans="1:26">
      <c r="A633" s="175" t="s">
        <v>374</v>
      </c>
      <c r="B633" s="175">
        <v>2013</v>
      </c>
      <c r="C633" s="176" t="s">
        <v>39</v>
      </c>
      <c r="D633" s="177">
        <v>73.227140098280003</v>
      </c>
      <c r="E633" s="216">
        <v>6.2565863552399996</v>
      </c>
      <c r="F633" s="216">
        <v>3.82389363919</v>
      </c>
      <c r="G633" s="216">
        <v>5.9464251640999999</v>
      </c>
      <c r="H633" s="216">
        <v>0.68320646284999997</v>
      </c>
      <c r="I633" s="216">
        <v>0.51676688637000001</v>
      </c>
      <c r="J633" s="216">
        <v>6.99187493185</v>
      </c>
      <c r="K633" s="217">
        <f t="shared" si="9"/>
        <v>9.5482015581463742E-2</v>
      </c>
      <c r="L633" s="216">
        <v>11.72738614513</v>
      </c>
      <c r="M633" s="216">
        <v>6.0318331006400001</v>
      </c>
      <c r="N633" s="216">
        <v>3.6376925334100001</v>
      </c>
      <c r="O633" s="216">
        <v>0.71704041281999997</v>
      </c>
      <c r="P633" s="238">
        <v>1.6538317386100001</v>
      </c>
      <c r="Q633" s="238">
        <v>0.92394270627999997</v>
      </c>
      <c r="R633" s="238">
        <v>1.7263685653800001</v>
      </c>
      <c r="S633" s="238">
        <v>0.60176558183999995</v>
      </c>
      <c r="T633" s="238">
        <v>10.22106183016</v>
      </c>
      <c r="U633" s="238">
        <v>4.7976552342499996</v>
      </c>
      <c r="V633" s="238">
        <v>3.1850776482200001</v>
      </c>
      <c r="W633" s="238">
        <v>0.73859590532999997</v>
      </c>
      <c r="X633" s="238">
        <v>1.4051790176300001</v>
      </c>
      <c r="Y633" s="238">
        <v>1.6409562389800001</v>
      </c>
      <c r="Z633" s="237">
        <v>0</v>
      </c>
    </row>
    <row r="634" spans="1:26">
      <c r="A634" s="175" t="s">
        <v>374</v>
      </c>
      <c r="B634" s="175">
        <v>2014</v>
      </c>
      <c r="C634" s="176" t="s">
        <v>39</v>
      </c>
      <c r="D634" s="177">
        <v>80.075886530350004</v>
      </c>
      <c r="E634" s="216">
        <v>6.5210799531000001</v>
      </c>
      <c r="F634" s="216">
        <v>4.5177353045700004</v>
      </c>
      <c r="G634" s="216">
        <v>6.1379054574599996</v>
      </c>
      <c r="H634" s="216">
        <v>0.54507057454999996</v>
      </c>
      <c r="I634" s="216">
        <v>0.81246803560000003</v>
      </c>
      <c r="J634" s="216">
        <v>6.6638567700499998</v>
      </c>
      <c r="K634" s="217">
        <f t="shared" si="9"/>
        <v>8.3219269355504347E-2</v>
      </c>
      <c r="L634" s="216">
        <v>13.25031522926</v>
      </c>
      <c r="M634" s="216">
        <v>5.83425049412</v>
      </c>
      <c r="N634" s="216">
        <v>3.8176805382199999</v>
      </c>
      <c r="O634" s="216">
        <v>0.61871112063</v>
      </c>
      <c r="P634" s="238">
        <v>1.64504028349</v>
      </c>
      <c r="Q634" s="238">
        <v>0.59124854812000005</v>
      </c>
      <c r="R634" s="238">
        <v>1.36657029681</v>
      </c>
      <c r="S634" s="238">
        <v>2.4575991102399999</v>
      </c>
      <c r="T634" s="238">
        <v>9.9414964630300098</v>
      </c>
      <c r="U634" s="238">
        <v>7.0062886333799996</v>
      </c>
      <c r="V634" s="238">
        <v>2.6993821307500001</v>
      </c>
      <c r="W634" s="238">
        <v>0.93111118631000001</v>
      </c>
      <c r="X634" s="238">
        <v>1.0702441137700001</v>
      </c>
      <c r="Y634" s="238">
        <v>3.6478322868899999</v>
      </c>
      <c r="Z634" s="237">
        <v>0</v>
      </c>
    </row>
    <row r="635" spans="1:26">
      <c r="A635" s="175" t="s">
        <v>374</v>
      </c>
      <c r="B635" s="175">
        <v>2015</v>
      </c>
      <c r="C635" s="176" t="s">
        <v>39</v>
      </c>
      <c r="D635" s="177">
        <v>80.162218780689997</v>
      </c>
      <c r="E635" s="216">
        <v>6.8409146512100003</v>
      </c>
      <c r="F635" s="216">
        <v>4.8031106777100003</v>
      </c>
      <c r="G635" s="216">
        <v>6.7605643071100001</v>
      </c>
      <c r="H635" s="216">
        <v>0.13317950480999999</v>
      </c>
      <c r="I635" s="216">
        <v>6.1213519700000003E-2</v>
      </c>
      <c r="J635" s="216">
        <v>6.8019484132799999</v>
      </c>
      <c r="K635" s="217">
        <f t="shared" si="9"/>
        <v>8.4852297213590819E-2</v>
      </c>
      <c r="L635" s="216">
        <v>12.68223074948</v>
      </c>
      <c r="M635" s="216">
        <v>4.4379843064699998</v>
      </c>
      <c r="N635" s="216">
        <v>4.7649151855799996</v>
      </c>
      <c r="O635" s="216">
        <v>0.77307808901999997</v>
      </c>
      <c r="P635" s="238">
        <v>1.7238901626900001</v>
      </c>
      <c r="Q635" s="238">
        <v>0.13809875191000001</v>
      </c>
      <c r="R635" s="238">
        <v>1.69427268744</v>
      </c>
      <c r="S635" s="238">
        <v>2.2653672549800001</v>
      </c>
      <c r="T635" s="238">
        <v>10.15580306387</v>
      </c>
      <c r="U635" s="238">
        <v>7.2861153163200001</v>
      </c>
      <c r="V635" s="238">
        <v>4.0520444928600003</v>
      </c>
      <c r="W635" s="238">
        <v>0.62748552989999995</v>
      </c>
      <c r="X635" s="238">
        <v>2.0082280644399999</v>
      </c>
      <c r="Y635" s="238">
        <v>2.1517740519099999</v>
      </c>
      <c r="Z635" s="237">
        <v>0</v>
      </c>
    </row>
    <row r="636" spans="1:26">
      <c r="A636" s="175" t="s">
        <v>374</v>
      </c>
      <c r="B636" s="175">
        <v>2016</v>
      </c>
      <c r="C636" s="176" t="s">
        <v>39</v>
      </c>
      <c r="D636" s="177">
        <v>78.640956235570002</v>
      </c>
      <c r="E636" s="216">
        <v>8.3849981237000009</v>
      </c>
      <c r="F636" s="216">
        <v>3.72142981484</v>
      </c>
      <c r="G636" s="216">
        <v>7.0462629855900003</v>
      </c>
      <c r="H636" s="216">
        <v>9.8447217949999999E-2</v>
      </c>
      <c r="I636" s="216">
        <v>0</v>
      </c>
      <c r="J636" s="216">
        <v>6.7465496566200001</v>
      </c>
      <c r="K636" s="217">
        <f t="shared" si="9"/>
        <v>8.578926274002345E-2</v>
      </c>
      <c r="L636" s="216">
        <v>13.03157748051</v>
      </c>
      <c r="M636" s="216">
        <v>6.0753756613899998</v>
      </c>
      <c r="N636" s="216">
        <v>5.1333391706100002</v>
      </c>
      <c r="O636" s="216">
        <v>0.78996248983999995</v>
      </c>
      <c r="P636" s="238">
        <v>1.78875669474</v>
      </c>
      <c r="Q636" s="238">
        <v>0.17621408424000001</v>
      </c>
      <c r="R636" s="238">
        <v>1.9246152061599999</v>
      </c>
      <c r="S636" s="238">
        <v>1.0287520593999999</v>
      </c>
      <c r="T636" s="238">
        <v>8.9588713344100004</v>
      </c>
      <c r="U636" s="238">
        <v>5.0228787116799998</v>
      </c>
      <c r="V636" s="238">
        <v>4.6907755952399999</v>
      </c>
      <c r="W636" s="238">
        <v>1.1765350355199999</v>
      </c>
      <c r="X636" s="238">
        <v>0.84507359432999996</v>
      </c>
      <c r="Y636" s="238">
        <v>2.0005413187999999</v>
      </c>
      <c r="Z636" s="237">
        <v>0</v>
      </c>
    </row>
    <row r="637" spans="1:26">
      <c r="A637" s="178" t="s">
        <v>375</v>
      </c>
      <c r="B637" s="178">
        <v>2013</v>
      </c>
      <c r="C637" s="179" t="s">
        <v>39</v>
      </c>
      <c r="D637" s="180">
        <v>73.376084269239996</v>
      </c>
      <c r="E637" s="235">
        <v>6.63220740525</v>
      </c>
      <c r="F637" s="235">
        <v>3.8263224946499999</v>
      </c>
      <c r="G637" s="235">
        <v>6.2328441479999999</v>
      </c>
      <c r="H637" s="235">
        <v>0.68876560775999995</v>
      </c>
      <c r="I637" s="235">
        <v>0.39054017382</v>
      </c>
      <c r="J637" s="235">
        <v>6.4510918115100004</v>
      </c>
      <c r="K637" s="236">
        <f t="shared" si="9"/>
        <v>8.7918180368400559E-2</v>
      </c>
      <c r="L637" s="235">
        <v>11.60370613421</v>
      </c>
      <c r="M637" s="235">
        <v>7.4611421382899996</v>
      </c>
      <c r="N637" s="235">
        <v>3.5615911412600001</v>
      </c>
      <c r="O637" s="235">
        <v>0.43405324888000002</v>
      </c>
      <c r="P637" s="234">
        <v>1.7732513934</v>
      </c>
      <c r="Q637" s="234">
        <v>0.78090350631000005</v>
      </c>
      <c r="R637" s="234">
        <v>1.43094027276</v>
      </c>
      <c r="S637" s="234">
        <v>0.99667191015000001</v>
      </c>
      <c r="T637" s="234">
        <v>9.32863685407</v>
      </c>
      <c r="U637" s="234">
        <v>4.7185364118299997</v>
      </c>
      <c r="V637" s="234">
        <v>3.3078440111799998</v>
      </c>
      <c r="W637" s="234">
        <v>0.78008109665000003</v>
      </c>
      <c r="X637" s="234">
        <v>1.1859237470799999</v>
      </c>
      <c r="Y637" s="234">
        <v>1.7910307621799999</v>
      </c>
      <c r="Z637" s="233">
        <v>0</v>
      </c>
    </row>
    <row r="638" spans="1:26">
      <c r="A638" s="172" t="s">
        <v>375</v>
      </c>
      <c r="B638" s="172">
        <v>2014</v>
      </c>
      <c r="C638" s="243" t="s">
        <v>39</v>
      </c>
      <c r="D638" s="174">
        <v>79.853860012029998</v>
      </c>
      <c r="E638" s="241">
        <v>6.0835903873400001</v>
      </c>
      <c r="F638" s="241">
        <v>4.3875952597500003</v>
      </c>
      <c r="G638" s="241">
        <v>7.51472015468</v>
      </c>
      <c r="H638" s="241">
        <v>0.89900166413000004</v>
      </c>
      <c r="I638" s="241">
        <v>0.34171420160999999</v>
      </c>
      <c r="J638" s="241">
        <v>7.4659086530399996</v>
      </c>
      <c r="K638" s="242">
        <f t="shared" si="9"/>
        <v>9.3494649499914706E-2</v>
      </c>
      <c r="L638" s="241">
        <v>12.944188603560001</v>
      </c>
      <c r="M638" s="241">
        <v>5.6603067825600002</v>
      </c>
      <c r="N638" s="241">
        <v>2.8159619275400001</v>
      </c>
      <c r="O638" s="241">
        <v>0.68469402548000002</v>
      </c>
      <c r="P638" s="240">
        <v>1.6914149375800001</v>
      </c>
      <c r="Q638" s="240">
        <v>0.58315876570000003</v>
      </c>
      <c r="R638" s="240">
        <v>1.34805325545</v>
      </c>
      <c r="S638" s="240">
        <v>2.4102154730100001</v>
      </c>
      <c r="T638" s="240">
        <v>9.2440209381099994</v>
      </c>
      <c r="U638" s="240">
        <v>7.4947272911400002</v>
      </c>
      <c r="V638" s="240">
        <v>2.9432031851499998</v>
      </c>
      <c r="W638" s="240">
        <v>0.98946313010999998</v>
      </c>
      <c r="X638" s="240">
        <v>1.0148743233199999</v>
      </c>
      <c r="Y638" s="240">
        <v>3.33704705277</v>
      </c>
      <c r="Z638" s="239">
        <v>0</v>
      </c>
    </row>
    <row r="639" spans="1:26">
      <c r="A639" s="175" t="s">
        <v>375</v>
      </c>
      <c r="B639" s="175">
        <v>2015</v>
      </c>
      <c r="C639" s="176" t="s">
        <v>39</v>
      </c>
      <c r="D639" s="177">
        <v>81.116104291110005</v>
      </c>
      <c r="E639" s="216">
        <v>7.0488499322199996</v>
      </c>
      <c r="F639" s="216">
        <v>4.4489546610000001</v>
      </c>
      <c r="G639" s="216">
        <v>6.7964004459799998</v>
      </c>
      <c r="H639" s="216">
        <v>0.11231557517</v>
      </c>
      <c r="I639" s="216">
        <v>6.0940495849999998E-2</v>
      </c>
      <c r="J639" s="216">
        <v>6.6060517470400004</v>
      </c>
      <c r="K639" s="217">
        <f t="shared" si="9"/>
        <v>8.1439460200555966E-2</v>
      </c>
      <c r="L639" s="216">
        <v>12.62021731888</v>
      </c>
      <c r="M639" s="216">
        <v>5.1764628270699999</v>
      </c>
      <c r="N639" s="216">
        <v>4.8899848005099997</v>
      </c>
      <c r="O639" s="216">
        <v>0.75274837578999998</v>
      </c>
      <c r="P639" s="238">
        <v>1.8222380917200001</v>
      </c>
      <c r="Q639" s="238">
        <v>0.13845489694999999</v>
      </c>
      <c r="R639" s="238">
        <v>1.6845177810500001</v>
      </c>
      <c r="S639" s="238">
        <v>2.23231641335</v>
      </c>
      <c r="T639" s="238">
        <v>10.768565337569999</v>
      </c>
      <c r="U639" s="238">
        <v>7.9705314757499997</v>
      </c>
      <c r="V639" s="238">
        <v>3.1110111354300001</v>
      </c>
      <c r="W639" s="238">
        <v>0.21093324277</v>
      </c>
      <c r="X639" s="238">
        <v>1.9850773078699999</v>
      </c>
      <c r="Y639" s="238">
        <v>2.67953242914</v>
      </c>
      <c r="Z639" s="237">
        <v>0</v>
      </c>
    </row>
    <row r="640" spans="1:26">
      <c r="A640" s="175" t="s">
        <v>375</v>
      </c>
      <c r="B640" s="175">
        <v>2016</v>
      </c>
      <c r="C640" s="176" t="s">
        <v>39</v>
      </c>
      <c r="D640" s="177">
        <v>81.525701497379998</v>
      </c>
      <c r="E640" s="216">
        <v>9.1761674986100008</v>
      </c>
      <c r="F640" s="216">
        <v>4.2289710730200003</v>
      </c>
      <c r="G640" s="216">
        <v>6.5464190214200002</v>
      </c>
      <c r="H640" s="216">
        <v>0.24593729474000001</v>
      </c>
      <c r="I640" s="216">
        <v>0</v>
      </c>
      <c r="J640" s="216">
        <v>6.4002124173499997</v>
      </c>
      <c r="K640" s="217">
        <f t="shared" si="9"/>
        <v>7.8505456559066641E-2</v>
      </c>
      <c r="L640" s="216">
        <v>12.93513420931</v>
      </c>
      <c r="M640" s="216">
        <v>6.0697700345800003</v>
      </c>
      <c r="N640" s="216">
        <v>5.9944093593999996</v>
      </c>
      <c r="O640" s="216">
        <v>0.43452995566000002</v>
      </c>
      <c r="P640" s="238">
        <v>1.77470879543</v>
      </c>
      <c r="Q640" s="238">
        <v>0.1764723282</v>
      </c>
      <c r="R640" s="238">
        <v>1.73663929198</v>
      </c>
      <c r="S640" s="238">
        <v>1.2852072503600001</v>
      </c>
      <c r="T640" s="238">
        <v>9.2898807545200004</v>
      </c>
      <c r="U640" s="238">
        <v>6.8239786965100002</v>
      </c>
      <c r="V640" s="238">
        <v>4.4317877532700001</v>
      </c>
      <c r="W640" s="238">
        <v>0.73466847156000004</v>
      </c>
      <c r="X640" s="238">
        <v>0.91196633651000003</v>
      </c>
      <c r="Y640" s="238">
        <v>2.32884095495</v>
      </c>
      <c r="Z640" s="237">
        <v>0</v>
      </c>
    </row>
    <row r="641" spans="1:26">
      <c r="A641" s="175" t="s">
        <v>376</v>
      </c>
      <c r="B641" s="175">
        <v>2013</v>
      </c>
      <c r="C641" s="176" t="s">
        <v>39</v>
      </c>
      <c r="D641" s="177">
        <v>74.419639016779996</v>
      </c>
      <c r="E641" s="216">
        <v>5.7268327124200002</v>
      </c>
      <c r="F641" s="216">
        <v>3.78210924434</v>
      </c>
      <c r="G641" s="216">
        <v>6.5433041478299998</v>
      </c>
      <c r="H641" s="216">
        <v>0.6890477841</v>
      </c>
      <c r="I641" s="216">
        <v>0.52651691704000003</v>
      </c>
      <c r="J641" s="216">
        <v>7.21238229158</v>
      </c>
      <c r="K641" s="217">
        <f t="shared" si="9"/>
        <v>9.6915039993055674E-2</v>
      </c>
      <c r="L641" s="216">
        <v>11.62686171583</v>
      </c>
      <c r="M641" s="216">
        <v>7.7748257616799998</v>
      </c>
      <c r="N641" s="216">
        <v>3.84131056344</v>
      </c>
      <c r="O641" s="216">
        <v>0.47579532852</v>
      </c>
      <c r="P641" s="238">
        <v>2.1408698967499999</v>
      </c>
      <c r="Q641" s="238">
        <v>0.85099434854</v>
      </c>
      <c r="R641" s="238">
        <v>1.3902644991999999</v>
      </c>
      <c r="S641" s="238">
        <v>0.92955949155999995</v>
      </c>
      <c r="T641" s="238">
        <v>9.9446304322000003</v>
      </c>
      <c r="U641" s="238">
        <v>4.62913359593</v>
      </c>
      <c r="V641" s="238">
        <v>3.1720010494299999</v>
      </c>
      <c r="W641" s="238">
        <v>0.83919494108000003</v>
      </c>
      <c r="X641" s="238">
        <v>0.99945892578999995</v>
      </c>
      <c r="Y641" s="238">
        <v>1.32454536952</v>
      </c>
      <c r="Z641" s="237">
        <v>0</v>
      </c>
    </row>
    <row r="642" spans="1:26">
      <c r="A642" s="175" t="s">
        <v>376</v>
      </c>
      <c r="B642" s="175">
        <v>2014</v>
      </c>
      <c r="C642" s="176" t="s">
        <v>39</v>
      </c>
      <c r="D642" s="177">
        <v>80.326973679579993</v>
      </c>
      <c r="E642" s="216">
        <v>7.6167065474999998</v>
      </c>
      <c r="F642" s="216">
        <v>4.0844260624000004</v>
      </c>
      <c r="G642" s="216">
        <v>7.6073945995900001</v>
      </c>
      <c r="H642" s="216">
        <v>0.99685991089000003</v>
      </c>
      <c r="I642" s="216">
        <v>0.56566837710999995</v>
      </c>
      <c r="J642" s="216">
        <v>6.92066510061</v>
      </c>
      <c r="K642" s="217">
        <f t="shared" si="9"/>
        <v>8.6156178722930146E-2</v>
      </c>
      <c r="L642" s="216">
        <v>12.88763392207</v>
      </c>
      <c r="M642" s="216">
        <v>5.6649401173699996</v>
      </c>
      <c r="N642" s="216">
        <v>2.1739091803799999</v>
      </c>
      <c r="O642" s="216">
        <v>0.97442903650000001</v>
      </c>
      <c r="P642" s="238">
        <v>1.5944955785799999</v>
      </c>
      <c r="Q642" s="238">
        <v>0.58619217370999999</v>
      </c>
      <c r="R642" s="238">
        <v>1.6003706654600001</v>
      </c>
      <c r="S642" s="238">
        <v>1.6790671452999999</v>
      </c>
      <c r="T642" s="238">
        <v>9.5436203646699997</v>
      </c>
      <c r="U642" s="238">
        <v>7.6739336488500003</v>
      </c>
      <c r="V642" s="238">
        <v>2.8582472810300001</v>
      </c>
      <c r="W642" s="238">
        <v>0.83268684259000003</v>
      </c>
      <c r="X642" s="238">
        <v>0.86799416243000005</v>
      </c>
      <c r="Y642" s="238">
        <v>3.5977329625399999</v>
      </c>
      <c r="Z642" s="237">
        <v>0</v>
      </c>
    </row>
    <row r="643" spans="1:26">
      <c r="A643" s="175" t="s">
        <v>376</v>
      </c>
      <c r="B643" s="175">
        <v>2015</v>
      </c>
      <c r="C643" s="176" t="s">
        <v>39</v>
      </c>
      <c r="D643" s="177">
        <v>80.894489583240002</v>
      </c>
      <c r="E643" s="216">
        <v>7.0606281815000003</v>
      </c>
      <c r="F643" s="216">
        <v>4.5239110057799996</v>
      </c>
      <c r="G643" s="216">
        <v>7.0468359750999996</v>
      </c>
      <c r="H643" s="216">
        <v>0.10790709049</v>
      </c>
      <c r="I643" s="216">
        <v>0</v>
      </c>
      <c r="J643" s="216">
        <v>6.2000527714300002</v>
      </c>
      <c r="K643" s="217">
        <f t="shared" si="9"/>
        <v>7.6643697282373954E-2</v>
      </c>
      <c r="L643" s="216">
        <v>11.74388015533</v>
      </c>
      <c r="M643" s="216">
        <v>5.9308859000299998</v>
      </c>
      <c r="N643" s="216">
        <v>4.2625944878900004</v>
      </c>
      <c r="O643" s="216">
        <v>0.65240606001000001</v>
      </c>
      <c r="P643" s="238">
        <v>1.9130495304699999</v>
      </c>
      <c r="Q643" s="238">
        <v>0</v>
      </c>
      <c r="R643" s="238">
        <v>1.7937933861199999</v>
      </c>
      <c r="S643" s="238">
        <v>2.4489543272400001</v>
      </c>
      <c r="T643" s="238">
        <v>10.80016443829</v>
      </c>
      <c r="U643" s="238">
        <v>7.8932185672199999</v>
      </c>
      <c r="V643" s="238">
        <v>3.1072000691000001</v>
      </c>
      <c r="W643" s="238">
        <v>0.38475169155</v>
      </c>
      <c r="X643" s="238">
        <v>2.2490533254799998</v>
      </c>
      <c r="Y643" s="238">
        <v>2.77520262021</v>
      </c>
      <c r="Z643" s="237">
        <v>0</v>
      </c>
    </row>
    <row r="644" spans="1:26">
      <c r="A644" s="175" t="s">
        <v>376</v>
      </c>
      <c r="B644" s="175">
        <v>2016</v>
      </c>
      <c r="C644" s="176" t="s">
        <v>39</v>
      </c>
      <c r="D644" s="177">
        <v>82.389539060429996</v>
      </c>
      <c r="E644" s="216">
        <v>9.5490603116199999</v>
      </c>
      <c r="F644" s="216">
        <v>4.2892034530899998</v>
      </c>
      <c r="G644" s="216">
        <v>6.9114581483900004</v>
      </c>
      <c r="H644" s="216">
        <v>0.14539223543999999</v>
      </c>
      <c r="I644" s="216">
        <v>0</v>
      </c>
      <c r="J644" s="216">
        <v>6.6253380068299998</v>
      </c>
      <c r="K644" s="217">
        <f t="shared" si="9"/>
        <v>8.0414796373245084E-2</v>
      </c>
      <c r="L644" s="216">
        <v>13.4870252269</v>
      </c>
      <c r="M644" s="216">
        <v>5.9919669070000001</v>
      </c>
      <c r="N644" s="216">
        <v>6.0010308483100001</v>
      </c>
      <c r="O644" s="216">
        <v>0.36609446499999998</v>
      </c>
      <c r="P644" s="238">
        <v>1.6497040495199999</v>
      </c>
      <c r="Q644" s="238">
        <v>0.34039064527000001</v>
      </c>
      <c r="R644" s="238">
        <v>1.49165284065</v>
      </c>
      <c r="S644" s="238">
        <v>0.99267852671000001</v>
      </c>
      <c r="T644" s="238">
        <v>9.2955927601100008</v>
      </c>
      <c r="U644" s="238">
        <v>7.1691309490500004</v>
      </c>
      <c r="V644" s="238">
        <v>3.9902277505399999</v>
      </c>
      <c r="W644" s="238">
        <v>0.69579770570999999</v>
      </c>
      <c r="X644" s="238">
        <v>1.1361201460799999</v>
      </c>
      <c r="Y644" s="238">
        <v>2.26167408421</v>
      </c>
      <c r="Z644" s="237">
        <v>0</v>
      </c>
    </row>
    <row r="645" spans="1:26">
      <c r="A645" s="175" t="s">
        <v>366</v>
      </c>
      <c r="B645" s="175">
        <v>2013</v>
      </c>
      <c r="C645" s="176" t="s">
        <v>36</v>
      </c>
      <c r="D645" s="177">
        <v>170.11921562329991</v>
      </c>
      <c r="E645" s="216">
        <v>32.433865715539902</v>
      </c>
      <c r="F645" s="216">
        <v>0.57957518501000005</v>
      </c>
      <c r="G645" s="216">
        <v>16.242068624470001</v>
      </c>
      <c r="H645" s="216">
        <v>0.49930336345999998</v>
      </c>
      <c r="I645" s="216">
        <v>1.10414398334</v>
      </c>
      <c r="J645" s="251">
        <v>15.465314153910001</v>
      </c>
      <c r="K645" s="250">
        <f t="shared" si="9"/>
        <v>9.0908684814038354E-2</v>
      </c>
      <c r="L645" s="216">
        <v>24.591784016449999</v>
      </c>
      <c r="M645" s="216">
        <v>9.33424905631</v>
      </c>
      <c r="N645" s="216">
        <v>7.7142494506799997</v>
      </c>
      <c r="O645" s="216">
        <v>2.4673335788599999</v>
      </c>
      <c r="P645" s="238">
        <v>1.01839177551</v>
      </c>
      <c r="Q645" s="238">
        <v>0.60405625823999998</v>
      </c>
      <c r="R645" s="238">
        <v>3.0542518107299998</v>
      </c>
      <c r="S645" s="238">
        <v>3.0569193588000001</v>
      </c>
      <c r="T645" s="238">
        <v>8.9204693451200008</v>
      </c>
      <c r="U645" s="238">
        <v>18.025302600149999</v>
      </c>
      <c r="V645" s="238">
        <v>7.9027180486299997</v>
      </c>
      <c r="W645" s="238">
        <v>1.4111087117600001</v>
      </c>
      <c r="X645" s="238">
        <v>4.3330312115399998</v>
      </c>
      <c r="Y645" s="238">
        <v>11.36107937479</v>
      </c>
      <c r="Z645" s="237">
        <v>0</v>
      </c>
    </row>
    <row r="646" spans="1:26">
      <c r="A646" s="175" t="s">
        <v>366</v>
      </c>
      <c r="B646" s="175">
        <v>2014</v>
      </c>
      <c r="C646" s="176" t="s">
        <v>36</v>
      </c>
      <c r="D646" s="177">
        <v>171.44855518554999</v>
      </c>
      <c r="E646" s="216">
        <v>34.350186805760003</v>
      </c>
      <c r="F646" s="216">
        <v>1.47843957591</v>
      </c>
      <c r="G646" s="216">
        <v>21.509389373769999</v>
      </c>
      <c r="H646" s="216">
        <v>0.44351401479000002</v>
      </c>
      <c r="I646" s="216">
        <v>1.2844282678100001</v>
      </c>
      <c r="J646" s="249">
        <v>13.81889949554</v>
      </c>
      <c r="K646" s="248">
        <f t="shared" si="9"/>
        <v>8.0600851261677375E-2</v>
      </c>
      <c r="L646" s="216">
        <v>20.71871919014</v>
      </c>
      <c r="M646" s="216">
        <v>8.9687191901199999</v>
      </c>
      <c r="N646" s="216">
        <v>6.8744916758199999</v>
      </c>
      <c r="O646" s="216">
        <v>2.47775659256</v>
      </c>
      <c r="P646" s="238">
        <v>2.20149540756</v>
      </c>
      <c r="Q646" s="238">
        <v>0.67225813754999997</v>
      </c>
      <c r="R646" s="238">
        <v>3.6276435167400001</v>
      </c>
      <c r="S646" s="238">
        <v>2.71008700864</v>
      </c>
      <c r="T646" s="238">
        <v>9.1118568328799991</v>
      </c>
      <c r="U646" s="238">
        <v>17.23176233369</v>
      </c>
      <c r="V646" s="238">
        <v>9.1769265324799996</v>
      </c>
      <c r="W646" s="238">
        <v>0.70559161624</v>
      </c>
      <c r="X646" s="238">
        <v>3.1464854815200001</v>
      </c>
      <c r="Y646" s="238">
        <v>10.93990413603</v>
      </c>
      <c r="Z646" s="237">
        <v>0</v>
      </c>
    </row>
    <row r="647" spans="1:26">
      <c r="A647" s="175" t="s">
        <v>366</v>
      </c>
      <c r="B647" s="175">
        <v>2015</v>
      </c>
      <c r="C647" s="176" t="s">
        <v>36</v>
      </c>
      <c r="D647" s="177">
        <v>172.42913077175999</v>
      </c>
      <c r="E647" s="216">
        <v>30.04424003187</v>
      </c>
      <c r="F647" s="216">
        <v>1.00935528975</v>
      </c>
      <c r="G647" s="216">
        <v>21.247733887319999</v>
      </c>
      <c r="H647" s="216">
        <v>0.88219074689999999</v>
      </c>
      <c r="I647" s="216">
        <v>0.36327082256999998</v>
      </c>
      <c r="J647" s="247">
        <v>17.04963991156</v>
      </c>
      <c r="K647" s="246">
        <f t="shared" si="9"/>
        <v>9.887911535161753E-2</v>
      </c>
      <c r="L647" s="216">
        <v>23.58142011804</v>
      </c>
      <c r="M647" s="216">
        <v>8.7544820370299998</v>
      </c>
      <c r="N647" s="216">
        <v>5.8416708289799999</v>
      </c>
      <c r="O647" s="216">
        <v>1.34458658747</v>
      </c>
      <c r="P647" s="238">
        <v>2.1980334234000001</v>
      </c>
      <c r="Q647" s="238">
        <v>0.40615139817000001</v>
      </c>
      <c r="R647" s="238">
        <v>3.7832734319000001</v>
      </c>
      <c r="S647" s="238">
        <v>2.85656684335</v>
      </c>
      <c r="T647" s="238">
        <v>11.02586603706</v>
      </c>
      <c r="U647" s="238">
        <v>14.56315402299</v>
      </c>
      <c r="V647" s="238">
        <v>9.91403191775</v>
      </c>
      <c r="W647" s="238">
        <v>1.36930865282</v>
      </c>
      <c r="X647" s="238">
        <v>4.2343129695600004</v>
      </c>
      <c r="Y647" s="238">
        <v>11.95984181327</v>
      </c>
      <c r="Z647" s="237">
        <v>0</v>
      </c>
    </row>
    <row r="648" spans="1:26">
      <c r="A648" s="175" t="s">
        <v>366</v>
      </c>
      <c r="B648" s="175">
        <v>2016</v>
      </c>
      <c r="C648" s="176" t="s">
        <v>36</v>
      </c>
      <c r="D648" s="177">
        <v>181.20228937942991</v>
      </c>
      <c r="E648" s="216">
        <v>28.232684489329898</v>
      </c>
      <c r="F648" s="216">
        <v>0.14672673184999999</v>
      </c>
      <c r="G648" s="216">
        <v>19.627629193619999</v>
      </c>
      <c r="H648" s="216">
        <v>1.06513772756</v>
      </c>
      <c r="I648" s="216">
        <v>0.72812320036</v>
      </c>
      <c r="J648" s="253">
        <v>19.689717344769999</v>
      </c>
      <c r="K648" s="252">
        <f t="shared" ref="K648:K711" si="10">J648/D648</f>
        <v>0.10866152636482736</v>
      </c>
      <c r="L648" s="216">
        <v>28.173676487360002</v>
      </c>
      <c r="M648" s="216">
        <v>9.4730196680700001</v>
      </c>
      <c r="N648" s="216">
        <v>7.3895655870999999</v>
      </c>
      <c r="O648" s="216">
        <v>1.4842962288799999</v>
      </c>
      <c r="P648" s="238">
        <v>2.2201994565300001</v>
      </c>
      <c r="Q648" s="238">
        <v>2.5446214920200001</v>
      </c>
      <c r="R648" s="238">
        <v>4.4273147446800003</v>
      </c>
      <c r="S648" s="238">
        <v>1.8041938668899999</v>
      </c>
      <c r="T648" s="238">
        <v>10.05818976029</v>
      </c>
      <c r="U648" s="238">
        <v>19.85925185428</v>
      </c>
      <c r="V648" s="238">
        <v>9.0919745445799993</v>
      </c>
      <c r="W648" s="238">
        <v>1.3140643272999999</v>
      </c>
      <c r="X648" s="238">
        <v>3.2434058708500002</v>
      </c>
      <c r="Y648" s="238">
        <v>10.62849680311</v>
      </c>
      <c r="Z648" s="237">
        <v>0</v>
      </c>
    </row>
    <row r="649" spans="1:26">
      <c r="A649" s="175" t="s">
        <v>367</v>
      </c>
      <c r="B649" s="175">
        <v>2013</v>
      </c>
      <c r="C649" s="176" t="s">
        <v>36</v>
      </c>
      <c r="D649" s="177">
        <v>167.75820257906</v>
      </c>
      <c r="E649" s="216">
        <v>35.074792384239998</v>
      </c>
      <c r="F649" s="216">
        <v>1.22777014399</v>
      </c>
      <c r="G649" s="216">
        <v>19.025058908489999</v>
      </c>
      <c r="H649" s="216">
        <v>0.65832323326999997</v>
      </c>
      <c r="I649" s="216">
        <v>1.0119397864199999</v>
      </c>
      <c r="J649" s="216">
        <v>13.2668685081</v>
      </c>
      <c r="K649" s="217">
        <f t="shared" si="10"/>
        <v>7.908327762302815E-2</v>
      </c>
      <c r="L649" s="216">
        <v>21.778667426519998</v>
      </c>
      <c r="M649" s="216">
        <v>8.0845551216599993</v>
      </c>
      <c r="N649" s="216">
        <v>7.4634782274000004</v>
      </c>
      <c r="O649" s="216">
        <v>2.7401462804499999</v>
      </c>
      <c r="P649" s="238">
        <v>0.96763298478000004</v>
      </c>
      <c r="Q649" s="238">
        <v>1.00516790302</v>
      </c>
      <c r="R649" s="238">
        <v>2.39572657723</v>
      </c>
      <c r="S649" s="238">
        <v>2.6937675195400002</v>
      </c>
      <c r="T649" s="238">
        <v>8.9256519402599999</v>
      </c>
      <c r="U649" s="238">
        <v>18.024615487409999</v>
      </c>
      <c r="V649" s="238">
        <v>8.5912447340100009</v>
      </c>
      <c r="W649" s="238">
        <v>1.67645470467</v>
      </c>
      <c r="X649" s="238">
        <v>3.4854563515599999</v>
      </c>
      <c r="Y649" s="238">
        <v>9.5550120406300003</v>
      </c>
      <c r="Z649" s="237">
        <v>0.10587231541</v>
      </c>
    </row>
    <row r="650" spans="1:26">
      <c r="A650" s="175" t="s">
        <v>367</v>
      </c>
      <c r="B650" s="175">
        <v>2014</v>
      </c>
      <c r="C650" s="176" t="s">
        <v>36</v>
      </c>
      <c r="D650" s="177">
        <v>169.43793745569999</v>
      </c>
      <c r="E650" s="216">
        <v>31.443964448799999</v>
      </c>
      <c r="F650" s="216">
        <v>1.26169893939</v>
      </c>
      <c r="G650" s="216">
        <v>23.344649344450001</v>
      </c>
      <c r="H650" s="216">
        <v>0.15865800888000001</v>
      </c>
      <c r="I650" s="216">
        <v>0.54363362745999999</v>
      </c>
      <c r="J650" s="216">
        <v>14.811486010799999</v>
      </c>
      <c r="K650" s="217">
        <f t="shared" si="10"/>
        <v>8.7415405506057364E-2</v>
      </c>
      <c r="L650" s="216">
        <v>19.20304368451</v>
      </c>
      <c r="M650" s="216">
        <v>7.8520337955599997</v>
      </c>
      <c r="N650" s="216">
        <v>5.8062721257199996</v>
      </c>
      <c r="O650" s="216">
        <v>1.2941950223300001</v>
      </c>
      <c r="P650" s="238">
        <v>3.1146448316600002</v>
      </c>
      <c r="Q650" s="238">
        <v>1.3259607367999999</v>
      </c>
      <c r="R650" s="238">
        <v>3.2907150084199999</v>
      </c>
      <c r="S650" s="238">
        <v>2.14483104969</v>
      </c>
      <c r="T650" s="238">
        <v>10.65088497014</v>
      </c>
      <c r="U650" s="238">
        <v>16.480745532330001</v>
      </c>
      <c r="V650" s="238">
        <v>8.7685184825599993</v>
      </c>
      <c r="W650" s="238">
        <v>1.3643596459</v>
      </c>
      <c r="X650" s="238">
        <v>4.9021582507600003</v>
      </c>
      <c r="Y650" s="238">
        <v>11.675483939539999</v>
      </c>
      <c r="Z650" s="237">
        <v>0</v>
      </c>
    </row>
    <row r="651" spans="1:26">
      <c r="A651" s="175" t="s">
        <v>367</v>
      </c>
      <c r="B651" s="175">
        <v>2015</v>
      </c>
      <c r="C651" s="176" t="s">
        <v>36</v>
      </c>
      <c r="D651" s="177">
        <v>175.20232634568001</v>
      </c>
      <c r="E651" s="216">
        <v>30.480346862699999</v>
      </c>
      <c r="F651" s="216">
        <v>0.75376430615000001</v>
      </c>
      <c r="G651" s="216">
        <v>20.049836939790001</v>
      </c>
      <c r="H651" s="216">
        <v>0.67383607914999999</v>
      </c>
      <c r="I651" s="216">
        <v>0.57978855648000005</v>
      </c>
      <c r="J651" s="216">
        <v>15.97010303807</v>
      </c>
      <c r="K651" s="217">
        <f t="shared" si="10"/>
        <v>9.1152345811667229E-2</v>
      </c>
      <c r="L651" s="216">
        <v>23.419107579769999</v>
      </c>
      <c r="M651" s="216">
        <v>8.7355665704100005</v>
      </c>
      <c r="N651" s="216">
        <v>6.5289176972399998</v>
      </c>
      <c r="O651" s="216">
        <v>1.48961401116</v>
      </c>
      <c r="P651" s="238">
        <v>3.8116585224000001</v>
      </c>
      <c r="Q651" s="238">
        <v>1.2828561004500001</v>
      </c>
      <c r="R651" s="238">
        <v>3.5660716736200002</v>
      </c>
      <c r="S651" s="238">
        <v>1.4316821425899999</v>
      </c>
      <c r="T651" s="238">
        <v>14.827805368530001</v>
      </c>
      <c r="U651" s="238">
        <v>16.203793866289999</v>
      </c>
      <c r="V651" s="238">
        <v>9.7652024341899999</v>
      </c>
      <c r="W651" s="238">
        <v>1.38785096801</v>
      </c>
      <c r="X651" s="238">
        <v>4.0434567455200003</v>
      </c>
      <c r="Y651" s="238">
        <v>10.201066883159999</v>
      </c>
      <c r="Z651" s="237">
        <v>0</v>
      </c>
    </row>
    <row r="652" spans="1:26">
      <c r="A652" s="178" t="s">
        <v>367</v>
      </c>
      <c r="B652" s="178">
        <v>2016</v>
      </c>
      <c r="C652" s="179" t="s">
        <v>36</v>
      </c>
      <c r="D652" s="180">
        <v>180.87924511065</v>
      </c>
      <c r="E652" s="235">
        <v>29.482078283069999</v>
      </c>
      <c r="F652" s="235">
        <v>4.2795725860000002E-2</v>
      </c>
      <c r="G652" s="235">
        <v>22.42273476219</v>
      </c>
      <c r="H652" s="235">
        <v>0.63085457379999998</v>
      </c>
      <c r="I652" s="235">
        <v>0.49377456343999998</v>
      </c>
      <c r="J652" s="235">
        <v>14.93254679903</v>
      </c>
      <c r="K652" s="236">
        <f t="shared" si="10"/>
        <v>8.2555335687603357E-2</v>
      </c>
      <c r="L652" s="235">
        <v>27.720657860780001</v>
      </c>
      <c r="M652" s="235">
        <v>9.9432936759700006</v>
      </c>
      <c r="N652" s="235">
        <v>7.9489438605</v>
      </c>
      <c r="O652" s="235">
        <v>2.8331687361800002</v>
      </c>
      <c r="P652" s="234">
        <v>1.7236493052199999</v>
      </c>
      <c r="Q652" s="234">
        <v>2.3878228610200001</v>
      </c>
      <c r="R652" s="234">
        <v>3.8088660647600001</v>
      </c>
      <c r="S652" s="234">
        <v>2.4603781902500002</v>
      </c>
      <c r="T652" s="234">
        <v>10.380222755509999</v>
      </c>
      <c r="U652" s="234">
        <v>17.441998720689998</v>
      </c>
      <c r="V652" s="234">
        <v>9.7523412447499993</v>
      </c>
      <c r="W652" s="234">
        <v>1.3715526490800001</v>
      </c>
      <c r="X652" s="234">
        <v>4.69611719243</v>
      </c>
      <c r="Y652" s="234">
        <v>10.405447286119999</v>
      </c>
      <c r="Z652" s="233">
        <v>0</v>
      </c>
    </row>
    <row r="653" spans="1:26">
      <c r="A653" s="172" t="s">
        <v>377</v>
      </c>
      <c r="B653" s="172">
        <v>2014</v>
      </c>
      <c r="C653" s="243" t="s">
        <v>36</v>
      </c>
      <c r="D653" s="174">
        <v>177.18613985432989</v>
      </c>
      <c r="E653" s="241">
        <v>40.540730477289898</v>
      </c>
      <c r="F653" s="241">
        <v>0.85400050600999999</v>
      </c>
      <c r="G653" s="241">
        <v>22.462525508070001</v>
      </c>
      <c r="H653" s="241">
        <v>0.48600354329000001</v>
      </c>
      <c r="I653" s="241">
        <v>1.29245358468</v>
      </c>
      <c r="J653" s="241">
        <v>13.515969372380001</v>
      </c>
      <c r="K653" s="242">
        <f t="shared" si="10"/>
        <v>7.6281188717649634E-2</v>
      </c>
      <c r="L653" s="241">
        <v>18.577962575170002</v>
      </c>
      <c r="M653" s="241">
        <v>8.7010733312700008</v>
      </c>
      <c r="N653" s="241">
        <v>9.1543980315100004</v>
      </c>
      <c r="O653" s="241">
        <v>2.3078823686700001</v>
      </c>
      <c r="P653" s="240">
        <v>1.6048273908099999</v>
      </c>
      <c r="Q653" s="240">
        <v>0.11777285697000001</v>
      </c>
      <c r="R653" s="240">
        <v>3.8120812043900001</v>
      </c>
      <c r="S653" s="240">
        <v>3.17691325904</v>
      </c>
      <c r="T653" s="240">
        <v>9.3661068912399994</v>
      </c>
      <c r="U653" s="240">
        <v>15.927908404929999</v>
      </c>
      <c r="V653" s="240">
        <v>9.4061731056899998</v>
      </c>
      <c r="W653" s="240">
        <v>1.2179350680600001</v>
      </c>
      <c r="X653" s="240">
        <v>3.7618716194199999</v>
      </c>
      <c r="Y653" s="240">
        <v>10.901550755440001</v>
      </c>
      <c r="Z653" s="239">
        <v>0</v>
      </c>
    </row>
    <row r="654" spans="1:26">
      <c r="A654" s="175" t="s">
        <v>377</v>
      </c>
      <c r="B654" s="175">
        <v>2015</v>
      </c>
      <c r="C654" s="176" t="s">
        <v>36</v>
      </c>
      <c r="D654" s="177">
        <v>181.30398183937001</v>
      </c>
      <c r="E654" s="216">
        <v>35.821949929250003</v>
      </c>
      <c r="F654" s="216">
        <v>0.92162716871000006</v>
      </c>
      <c r="G654" s="216">
        <v>21.437095594159999</v>
      </c>
      <c r="H654" s="216">
        <v>0.52994922587000004</v>
      </c>
      <c r="I654" s="216">
        <v>0.45815334382</v>
      </c>
      <c r="J654" s="216">
        <v>16.420391090679999</v>
      </c>
      <c r="K654" s="217">
        <f t="shared" si="10"/>
        <v>9.0568287161105931E-2</v>
      </c>
      <c r="L654" s="216">
        <v>25.41501581675</v>
      </c>
      <c r="M654" s="216">
        <v>9.5026640863300003</v>
      </c>
      <c r="N654" s="216">
        <v>10.978420365890001</v>
      </c>
      <c r="O654" s="216">
        <v>1.23939494279</v>
      </c>
      <c r="P654" s="238">
        <v>2.8746129483999998</v>
      </c>
      <c r="Q654" s="238">
        <v>0.32058967573000002</v>
      </c>
      <c r="R654" s="238">
        <v>3.1993275719900001</v>
      </c>
      <c r="S654" s="238">
        <v>3.4606074119299999</v>
      </c>
      <c r="T654" s="238">
        <v>10.61560443109</v>
      </c>
      <c r="U654" s="238">
        <v>13.071606065059999</v>
      </c>
      <c r="V654" s="238">
        <v>8.7182011088800007</v>
      </c>
      <c r="W654" s="238">
        <v>2.0155622068699999</v>
      </c>
      <c r="X654" s="238">
        <v>4.8642682556999999</v>
      </c>
      <c r="Y654" s="238">
        <v>9.4389405994699995</v>
      </c>
      <c r="Z654" s="237">
        <v>0</v>
      </c>
    </row>
    <row r="655" spans="1:26">
      <c r="A655" s="175" t="s">
        <v>377</v>
      </c>
      <c r="B655" s="175">
        <v>2016</v>
      </c>
      <c r="C655" s="176" t="s">
        <v>36</v>
      </c>
      <c r="D655" s="177">
        <v>186.32320452773001</v>
      </c>
      <c r="E655" s="216">
        <v>32.378057523640003</v>
      </c>
      <c r="F655" s="216">
        <v>0.71234501226000002</v>
      </c>
      <c r="G655" s="216">
        <v>18.196580487999999</v>
      </c>
      <c r="H655" s="216">
        <v>0.73604174183000004</v>
      </c>
      <c r="I655" s="216">
        <v>0.52357333082000002</v>
      </c>
      <c r="J655" s="216">
        <v>12.335827515249999</v>
      </c>
      <c r="K655" s="217">
        <f t="shared" si="10"/>
        <v>6.6206608814599305E-2</v>
      </c>
      <c r="L655" s="216">
        <v>29.952357529850001</v>
      </c>
      <c r="M655" s="216">
        <v>11.555702078079999</v>
      </c>
      <c r="N655" s="216">
        <v>11.97007532482</v>
      </c>
      <c r="O655" s="216">
        <v>2.20472241454</v>
      </c>
      <c r="P655" s="238">
        <v>2.2336059870799998</v>
      </c>
      <c r="Q655" s="238">
        <v>2.9852236347700001</v>
      </c>
      <c r="R655" s="238">
        <v>2.9676146879699998</v>
      </c>
      <c r="S655" s="238">
        <v>3.5879418300700001</v>
      </c>
      <c r="T655" s="238">
        <v>11.163592745680001</v>
      </c>
      <c r="U655" s="238">
        <v>15.84152953069</v>
      </c>
      <c r="V655" s="238">
        <v>11.19024791877</v>
      </c>
      <c r="W655" s="238">
        <v>2.1518935206099998</v>
      </c>
      <c r="X655" s="238">
        <v>2.9920396870500001</v>
      </c>
      <c r="Y655" s="238">
        <v>10.64423202595</v>
      </c>
      <c r="Z655" s="237">
        <v>0</v>
      </c>
    </row>
    <row r="656" spans="1:26">
      <c r="A656" s="175" t="s">
        <v>377</v>
      </c>
      <c r="B656" s="175">
        <v>2017</v>
      </c>
      <c r="C656" s="176" t="s">
        <v>36</v>
      </c>
      <c r="D656" s="177">
        <v>193.47580366873001</v>
      </c>
      <c r="E656" s="216">
        <v>32.775401732330003</v>
      </c>
      <c r="F656" s="216">
        <v>0.66087808830000005</v>
      </c>
      <c r="G656" s="216">
        <v>21.763456209760001</v>
      </c>
      <c r="H656" s="216">
        <v>0.99830624780999999</v>
      </c>
      <c r="I656" s="216">
        <v>0.81283656228000001</v>
      </c>
      <c r="J656" s="216">
        <v>16.772769505879999</v>
      </c>
      <c r="K656" s="217">
        <f t="shared" si="10"/>
        <v>8.6691819792610342E-2</v>
      </c>
      <c r="L656" s="216">
        <v>25.338432479720002</v>
      </c>
      <c r="M656" s="216">
        <v>10.11985335058</v>
      </c>
      <c r="N656" s="216">
        <v>10.82430563338</v>
      </c>
      <c r="O656" s="216">
        <v>2.0456622604699999</v>
      </c>
      <c r="P656" s="238">
        <v>2.5237230092499998</v>
      </c>
      <c r="Q656" s="238">
        <v>2.8905846135200002</v>
      </c>
      <c r="R656" s="238">
        <v>3.6283924145399999</v>
      </c>
      <c r="S656" s="238">
        <v>3.4617846285599998</v>
      </c>
      <c r="T656" s="238">
        <v>13.313887529960001</v>
      </c>
      <c r="U656" s="238">
        <v>15.99820556913</v>
      </c>
      <c r="V656" s="238">
        <v>11.62701643338</v>
      </c>
      <c r="W656" s="238">
        <v>1.0125462911300001</v>
      </c>
      <c r="X656" s="238">
        <v>6.2146181271999996</v>
      </c>
      <c r="Y656" s="238">
        <v>10.69314298155</v>
      </c>
      <c r="Z656" s="237">
        <v>0</v>
      </c>
    </row>
    <row r="657" spans="1:26">
      <c r="A657" s="175" t="s">
        <v>368</v>
      </c>
      <c r="B657" s="175">
        <v>2013</v>
      </c>
      <c r="C657" s="176" t="s">
        <v>36</v>
      </c>
      <c r="D657" s="177">
        <v>173.74750804727</v>
      </c>
      <c r="E657" s="216">
        <v>43.14107122251</v>
      </c>
      <c r="F657" s="216">
        <v>0.53410170236999999</v>
      </c>
      <c r="G657" s="216">
        <v>15.75560069362</v>
      </c>
      <c r="H657" s="216">
        <v>0.13897699576</v>
      </c>
      <c r="I657" s="216">
        <v>0.74228302349999997</v>
      </c>
      <c r="J657" s="216">
        <v>17.034236638389999</v>
      </c>
      <c r="K657" s="217">
        <f t="shared" si="10"/>
        <v>9.8040178128803085E-2</v>
      </c>
      <c r="L657" s="216">
        <v>22.891107983360001</v>
      </c>
      <c r="M657" s="216">
        <v>9.2104639637000005</v>
      </c>
      <c r="N657" s="216">
        <v>8.3417292780299999</v>
      </c>
      <c r="O657" s="216">
        <v>2.20621512589</v>
      </c>
      <c r="P657" s="238">
        <v>1.0580137573699999</v>
      </c>
      <c r="Q657" s="238">
        <v>0.42435412245999998</v>
      </c>
      <c r="R657" s="238">
        <v>3.98695668459</v>
      </c>
      <c r="S657" s="238">
        <v>3.0973752756100001</v>
      </c>
      <c r="T657" s="238">
        <v>10.603983130790001</v>
      </c>
      <c r="U657" s="238">
        <v>14.118342446270001</v>
      </c>
      <c r="V657" s="238">
        <v>7.2761264701400004</v>
      </c>
      <c r="W657" s="238">
        <v>1.2687278583699999</v>
      </c>
      <c r="X657" s="238">
        <v>2.6109986402700001</v>
      </c>
      <c r="Y657" s="238">
        <v>9.3068430342700008</v>
      </c>
      <c r="Z657" s="237">
        <v>0</v>
      </c>
    </row>
    <row r="658" spans="1:26">
      <c r="A658" s="175" t="s">
        <v>368</v>
      </c>
      <c r="B658" s="175">
        <v>2014</v>
      </c>
      <c r="C658" s="176" t="s">
        <v>36</v>
      </c>
      <c r="D658" s="177">
        <v>172.9576530214199</v>
      </c>
      <c r="E658" s="216">
        <v>40.619173803469899</v>
      </c>
      <c r="F658" s="216">
        <v>0.91029128349999999</v>
      </c>
      <c r="G658" s="216">
        <v>20.22666424861</v>
      </c>
      <c r="H658" s="216">
        <v>0.53367156045999997</v>
      </c>
      <c r="I658" s="216">
        <v>1.19017902606</v>
      </c>
      <c r="J658" s="216">
        <v>13.26463064062</v>
      </c>
      <c r="K658" s="217">
        <f t="shared" si="10"/>
        <v>7.66929384672978E-2</v>
      </c>
      <c r="L658" s="216">
        <v>18.18115770136</v>
      </c>
      <c r="M658" s="216">
        <v>9.4499776907099999</v>
      </c>
      <c r="N658" s="216">
        <v>9.3938509915600008</v>
      </c>
      <c r="O658" s="216">
        <v>1.80700665883</v>
      </c>
      <c r="P658" s="238">
        <v>1.90064120153</v>
      </c>
      <c r="Q658" s="238">
        <v>0.14449801357</v>
      </c>
      <c r="R658" s="238">
        <v>3.8425964322100001</v>
      </c>
      <c r="S658" s="238">
        <v>3.0127289845499998</v>
      </c>
      <c r="T658" s="238">
        <v>9.4646176138300007</v>
      </c>
      <c r="U658" s="238">
        <v>16.108130891519998</v>
      </c>
      <c r="V658" s="238">
        <v>9.1588167276300005</v>
      </c>
      <c r="W658" s="238">
        <v>1.1044583295299999</v>
      </c>
      <c r="X658" s="238">
        <v>3.0182820426400001</v>
      </c>
      <c r="Y658" s="238">
        <v>9.62627917923</v>
      </c>
      <c r="Z658" s="237">
        <v>0</v>
      </c>
    </row>
    <row r="659" spans="1:26">
      <c r="A659" s="175" t="s">
        <v>368</v>
      </c>
      <c r="B659" s="175">
        <v>2015</v>
      </c>
      <c r="C659" s="176" t="s">
        <v>36</v>
      </c>
      <c r="D659" s="177">
        <v>181.13495575288999</v>
      </c>
      <c r="E659" s="216">
        <v>34.413803583350003</v>
      </c>
      <c r="F659" s="216">
        <v>0.95828320598000005</v>
      </c>
      <c r="G659" s="216">
        <v>21.206682568569999</v>
      </c>
      <c r="H659" s="216">
        <v>0.50223834232999998</v>
      </c>
      <c r="I659" s="216">
        <v>0.37639993794999999</v>
      </c>
      <c r="J659" s="216">
        <v>17.012253758290001</v>
      </c>
      <c r="K659" s="217">
        <f t="shared" si="10"/>
        <v>9.3920324144935632E-2</v>
      </c>
      <c r="L659" s="216">
        <v>24.743690632629999</v>
      </c>
      <c r="M659" s="216">
        <v>9.2992286869199994</v>
      </c>
      <c r="N659" s="216">
        <v>9.3044512761699991</v>
      </c>
      <c r="O659" s="216">
        <v>1.78902140604</v>
      </c>
      <c r="P659" s="238">
        <v>2.33710268376</v>
      </c>
      <c r="Q659" s="238">
        <v>0.43646064617000002</v>
      </c>
      <c r="R659" s="238">
        <v>2.8259792948400002</v>
      </c>
      <c r="S659" s="238">
        <v>3.6138991954500002</v>
      </c>
      <c r="T659" s="238">
        <v>11.53489402586</v>
      </c>
      <c r="U659" s="238">
        <v>14.01702520243</v>
      </c>
      <c r="V659" s="238">
        <v>9.0671107014400008</v>
      </c>
      <c r="W659" s="238">
        <v>2.0115016251500002</v>
      </c>
      <c r="X659" s="238">
        <v>5.4071973459900002</v>
      </c>
      <c r="Y659" s="238">
        <v>10.277731633569999</v>
      </c>
      <c r="Z659" s="237">
        <v>0</v>
      </c>
    </row>
    <row r="660" spans="1:26">
      <c r="A660" s="175" t="s">
        <v>368</v>
      </c>
      <c r="B660" s="175">
        <v>2016</v>
      </c>
      <c r="C660" s="176" t="s">
        <v>36</v>
      </c>
      <c r="D660" s="177">
        <v>185.96420227918</v>
      </c>
      <c r="E660" s="216">
        <v>32.894665406999998</v>
      </c>
      <c r="F660" s="216">
        <v>0.76073305442000005</v>
      </c>
      <c r="G660" s="216">
        <v>19.251366129259999</v>
      </c>
      <c r="H660" s="216">
        <v>0.75357327881000002</v>
      </c>
      <c r="I660" s="216">
        <v>0.43207654525</v>
      </c>
      <c r="J660" s="216">
        <v>11.77915227998</v>
      </c>
      <c r="K660" s="217">
        <f t="shared" si="10"/>
        <v>6.334096635596817E-2</v>
      </c>
      <c r="L660" s="216">
        <v>30.503683285139999</v>
      </c>
      <c r="M660" s="216">
        <v>10.1405862256</v>
      </c>
      <c r="N660" s="216">
        <v>11.366343445409999</v>
      </c>
      <c r="O660" s="216">
        <v>1.89856670855</v>
      </c>
      <c r="P660" s="238">
        <v>1.9436752399599999</v>
      </c>
      <c r="Q660" s="238">
        <v>2.5096201742800002</v>
      </c>
      <c r="R660" s="238">
        <v>2.7753188862</v>
      </c>
      <c r="S660" s="238">
        <v>4.0526018383100002</v>
      </c>
      <c r="T660" s="238">
        <v>10.79306836054</v>
      </c>
      <c r="U660" s="238">
        <v>16.87101087768</v>
      </c>
      <c r="V660" s="238">
        <v>11.026467741119999</v>
      </c>
      <c r="W660" s="238">
        <v>2.0315738729600001</v>
      </c>
      <c r="X660" s="238">
        <v>3.0557983986599999</v>
      </c>
      <c r="Y660" s="238">
        <v>11.124320530049999</v>
      </c>
      <c r="Z660" s="237">
        <v>0</v>
      </c>
    </row>
    <row r="661" spans="1:26">
      <c r="A661" s="175" t="s">
        <v>368</v>
      </c>
      <c r="B661" s="175">
        <v>2017</v>
      </c>
      <c r="C661" s="176" t="s">
        <v>36</v>
      </c>
      <c r="D661" s="177">
        <v>196.36781529596999</v>
      </c>
      <c r="E661" s="216">
        <v>31.656617757260001</v>
      </c>
      <c r="F661" s="216">
        <v>0.44049363202000003</v>
      </c>
      <c r="G661" s="216">
        <v>22.2365190943</v>
      </c>
      <c r="H661" s="216">
        <v>0.77925176255999995</v>
      </c>
      <c r="I661" s="216">
        <v>0.65575794883000005</v>
      </c>
      <c r="J661" s="216">
        <v>17.98085453929</v>
      </c>
      <c r="K661" s="217">
        <f t="shared" si="10"/>
        <v>9.1567217938381865E-2</v>
      </c>
      <c r="L661" s="216">
        <v>28.50813157348</v>
      </c>
      <c r="M661" s="216">
        <v>10.57160145163</v>
      </c>
      <c r="N661" s="216">
        <v>11.16223093322</v>
      </c>
      <c r="O661" s="216">
        <v>1.85764342465</v>
      </c>
      <c r="P661" s="238">
        <v>2.6131197995400002</v>
      </c>
      <c r="Q661" s="238">
        <v>3.1203565813399998</v>
      </c>
      <c r="R661" s="238">
        <v>3.8805133986499998</v>
      </c>
      <c r="S661" s="238">
        <v>2.9831640343200001</v>
      </c>
      <c r="T661" s="238">
        <v>13.622595538680001</v>
      </c>
      <c r="U661" s="238">
        <v>15.0529233877</v>
      </c>
      <c r="V661" s="238">
        <v>11.619761236860001</v>
      </c>
      <c r="W661" s="238">
        <v>1.12640157678</v>
      </c>
      <c r="X661" s="238">
        <v>5.1232285703600002</v>
      </c>
      <c r="Y661" s="238">
        <v>11.3766490545</v>
      </c>
      <c r="Z661" s="237">
        <v>0</v>
      </c>
    </row>
    <row r="662" spans="1:26">
      <c r="A662" s="175" t="s">
        <v>369</v>
      </c>
      <c r="B662" s="175">
        <v>2013</v>
      </c>
      <c r="C662" s="176" t="s">
        <v>36</v>
      </c>
      <c r="D662" s="177">
        <v>171.03541264575</v>
      </c>
      <c r="E662" s="216">
        <v>37.41084339911</v>
      </c>
      <c r="F662" s="216">
        <v>0.77745887496999999</v>
      </c>
      <c r="G662" s="216">
        <v>16.501573540340001</v>
      </c>
      <c r="H662" s="216">
        <v>0.30209877091999998</v>
      </c>
      <c r="I662" s="216">
        <v>0.94265922614999997</v>
      </c>
      <c r="J662" s="216">
        <v>16.110971124150002</v>
      </c>
      <c r="K662" s="217">
        <f t="shared" si="10"/>
        <v>9.4196698069300894E-2</v>
      </c>
      <c r="L662" s="216">
        <v>23.96558184253</v>
      </c>
      <c r="M662" s="216">
        <v>8.3760745538800006</v>
      </c>
      <c r="N662" s="216">
        <v>7.6524930977099999</v>
      </c>
      <c r="O662" s="216">
        <v>2.5104692014099999</v>
      </c>
      <c r="P662" s="238">
        <v>1.05897098221</v>
      </c>
      <c r="Q662" s="238">
        <v>0.55003040477999998</v>
      </c>
      <c r="R662" s="238">
        <v>4.1996253463200004</v>
      </c>
      <c r="S662" s="238">
        <v>2.8362414844699999</v>
      </c>
      <c r="T662" s="238">
        <v>10.25561528447</v>
      </c>
      <c r="U662" s="238">
        <v>15.667551515890001</v>
      </c>
      <c r="V662" s="238">
        <v>8.0463154211500001</v>
      </c>
      <c r="W662" s="238">
        <v>1.36692064032</v>
      </c>
      <c r="X662" s="238">
        <v>3.2765410565700002</v>
      </c>
      <c r="Y662" s="238">
        <v>9.2273768783999994</v>
      </c>
      <c r="Z662" s="237">
        <v>0</v>
      </c>
    </row>
    <row r="663" spans="1:26">
      <c r="A663" s="175" t="s">
        <v>369</v>
      </c>
      <c r="B663" s="175">
        <v>2014</v>
      </c>
      <c r="C663" s="176" t="s">
        <v>36</v>
      </c>
      <c r="D663" s="177">
        <v>172.73138610433</v>
      </c>
      <c r="E663" s="216">
        <v>38.624522588890002</v>
      </c>
      <c r="F663" s="216">
        <v>1.1024813413200001</v>
      </c>
      <c r="G663" s="216">
        <v>20.254782684769999</v>
      </c>
      <c r="H663" s="216">
        <v>0.54817262334000005</v>
      </c>
      <c r="I663" s="216">
        <v>1.1401509949899999</v>
      </c>
      <c r="J663" s="216">
        <v>13.79377476895</v>
      </c>
      <c r="K663" s="217">
        <f t="shared" si="10"/>
        <v>7.9856794298046915E-2</v>
      </c>
      <c r="L663" s="216">
        <v>19.225496386300001</v>
      </c>
      <c r="M663" s="216">
        <v>9.8262158455000002</v>
      </c>
      <c r="N663" s="216">
        <v>8.3088328883100004</v>
      </c>
      <c r="O663" s="216">
        <v>1.8854324073299999</v>
      </c>
      <c r="P663" s="238">
        <v>1.68870751524</v>
      </c>
      <c r="Q663" s="238">
        <v>0.14712956622000001</v>
      </c>
      <c r="R663" s="238">
        <v>4.3101118317699996</v>
      </c>
      <c r="S663" s="238">
        <v>3.16222817886</v>
      </c>
      <c r="T663" s="238">
        <v>9.4466754033000004</v>
      </c>
      <c r="U663" s="238">
        <v>16.591330986749998</v>
      </c>
      <c r="V663" s="238">
        <v>8.7322701038399995</v>
      </c>
      <c r="W663" s="238">
        <v>1.1743172094400001</v>
      </c>
      <c r="X663" s="238">
        <v>3.3719253150799999</v>
      </c>
      <c r="Y663" s="238">
        <v>9.3968274641300003</v>
      </c>
      <c r="Z663" s="237">
        <v>0</v>
      </c>
    </row>
    <row r="664" spans="1:26">
      <c r="A664" s="175" t="s">
        <v>369</v>
      </c>
      <c r="B664" s="175">
        <v>2015</v>
      </c>
      <c r="C664" s="176" t="s">
        <v>36</v>
      </c>
      <c r="D664" s="177">
        <v>175.05971063558999</v>
      </c>
      <c r="E664" s="216">
        <v>32.923808772599997</v>
      </c>
      <c r="F664" s="216">
        <v>0.65112308518999995</v>
      </c>
      <c r="G664" s="216">
        <v>21.428073537180001</v>
      </c>
      <c r="H664" s="216">
        <v>0.50819150753999998</v>
      </c>
      <c r="I664" s="216">
        <v>0.35590845821</v>
      </c>
      <c r="J664" s="216">
        <v>17.909925585989999</v>
      </c>
      <c r="K664" s="217">
        <f t="shared" si="10"/>
        <v>0.10230752422110354</v>
      </c>
      <c r="L664" s="216">
        <v>21.82392502671</v>
      </c>
      <c r="M664" s="216">
        <v>7.7533119019400001</v>
      </c>
      <c r="N664" s="216">
        <v>7.3022096024299996</v>
      </c>
      <c r="O664" s="216">
        <v>2.0467703356400002</v>
      </c>
      <c r="P664" s="238">
        <v>1.99572054527</v>
      </c>
      <c r="Q664" s="238">
        <v>0.44173043990999999</v>
      </c>
      <c r="R664" s="238">
        <v>3.0890023935599999</v>
      </c>
      <c r="S664" s="238">
        <v>4.0993653811400002</v>
      </c>
      <c r="T664" s="238">
        <v>12.416913976849999</v>
      </c>
      <c r="U664" s="238">
        <v>13.46908529109</v>
      </c>
      <c r="V664" s="238">
        <v>8.3309691669199992</v>
      </c>
      <c r="W664" s="238">
        <v>1.7152433491200001</v>
      </c>
      <c r="X664" s="238">
        <v>4.9428174879600002</v>
      </c>
      <c r="Y664" s="238">
        <v>11.855614790340001</v>
      </c>
      <c r="Z664" s="237">
        <v>0</v>
      </c>
    </row>
    <row r="665" spans="1:26">
      <c r="A665" s="175" t="s">
        <v>369</v>
      </c>
      <c r="B665" s="175">
        <v>2016</v>
      </c>
      <c r="C665" s="176" t="s">
        <v>36</v>
      </c>
      <c r="D665" s="177">
        <v>182.95201352865001</v>
      </c>
      <c r="E665" s="216">
        <v>30.461579059049999</v>
      </c>
      <c r="F665" s="216">
        <v>0.29711491865</v>
      </c>
      <c r="G665" s="216">
        <v>17.824617674830002</v>
      </c>
      <c r="H665" s="216">
        <v>0.84767281976999997</v>
      </c>
      <c r="I665" s="216">
        <v>0.29483360772</v>
      </c>
      <c r="J665" s="216">
        <v>14.82285992261</v>
      </c>
      <c r="K665" s="217">
        <f t="shared" si="10"/>
        <v>8.1020479833575396E-2</v>
      </c>
      <c r="L665" s="216">
        <v>28.610340723189999</v>
      </c>
      <c r="M665" s="216">
        <v>9.5991828380000008</v>
      </c>
      <c r="N665" s="216">
        <v>10.32206161233</v>
      </c>
      <c r="O665" s="216">
        <v>1.8813591327800001</v>
      </c>
      <c r="P665" s="238">
        <v>2.2071673456499998</v>
      </c>
      <c r="Q665" s="238">
        <v>2.6607636322800001</v>
      </c>
      <c r="R665" s="238">
        <v>3.3094785873300001</v>
      </c>
      <c r="S665" s="238">
        <v>3.0572598037200001</v>
      </c>
      <c r="T665" s="238">
        <v>10.726820920370001</v>
      </c>
      <c r="U665" s="238">
        <v>19.343115206589999</v>
      </c>
      <c r="V665" s="238">
        <v>10.83314637552</v>
      </c>
      <c r="W665" s="238">
        <v>2.1438658394900001</v>
      </c>
      <c r="X665" s="238">
        <v>2.7881750095900002</v>
      </c>
      <c r="Y665" s="238">
        <v>10.92059849918</v>
      </c>
      <c r="Z665" s="237">
        <v>0</v>
      </c>
    </row>
    <row r="666" spans="1:26">
      <c r="A666" s="175" t="s">
        <v>370</v>
      </c>
      <c r="B666" s="175">
        <v>2013</v>
      </c>
      <c r="C666" s="176" t="s">
        <v>36</v>
      </c>
      <c r="D666" s="177">
        <v>167.73237421162989</v>
      </c>
      <c r="E666" s="216">
        <v>36.148603867799899</v>
      </c>
      <c r="F666" s="216">
        <v>1.0325693120799999</v>
      </c>
      <c r="G666" s="216">
        <v>18.794162375230002</v>
      </c>
      <c r="H666" s="216">
        <v>0.65210005441999996</v>
      </c>
      <c r="I666" s="216">
        <v>0.92449556512999997</v>
      </c>
      <c r="J666" s="216">
        <v>13.05892379618</v>
      </c>
      <c r="K666" s="217">
        <f t="shared" si="10"/>
        <v>7.7855714244546514E-2</v>
      </c>
      <c r="L666" s="216">
        <v>22.142603551560001</v>
      </c>
      <c r="M666" s="216">
        <v>8.7485887492500005</v>
      </c>
      <c r="N666" s="216">
        <v>6.3708691496299998</v>
      </c>
      <c r="O666" s="216">
        <v>2.3975914067900002</v>
      </c>
      <c r="P666" s="238">
        <v>0.99192462519000002</v>
      </c>
      <c r="Q666" s="238">
        <v>0.66468995753000004</v>
      </c>
      <c r="R666" s="238">
        <v>2.8979039113599998</v>
      </c>
      <c r="S666" s="238">
        <v>2.5728333870700002</v>
      </c>
      <c r="T666" s="238">
        <v>9.0300129708799997</v>
      </c>
      <c r="U666" s="238">
        <v>17.94322632762</v>
      </c>
      <c r="V666" s="238">
        <v>8.7405242440799995</v>
      </c>
      <c r="W666" s="238">
        <v>1.43123623916</v>
      </c>
      <c r="X666" s="238">
        <v>3.1164586756000001</v>
      </c>
      <c r="Y666" s="238">
        <v>10.07305604507</v>
      </c>
      <c r="Z666" s="237">
        <v>0</v>
      </c>
    </row>
    <row r="667" spans="1:26">
      <c r="A667" s="178" t="s">
        <v>370</v>
      </c>
      <c r="B667" s="178">
        <v>2014</v>
      </c>
      <c r="C667" s="179" t="s">
        <v>36</v>
      </c>
      <c r="D667" s="180">
        <v>169.86898559607999</v>
      </c>
      <c r="E667" s="235">
        <v>31.261366915229999</v>
      </c>
      <c r="F667" s="235">
        <v>1.25726358501</v>
      </c>
      <c r="G667" s="235">
        <v>22.97029770796</v>
      </c>
      <c r="H667" s="235">
        <v>0.15909345358999999</v>
      </c>
      <c r="I667" s="235">
        <v>0.96118899623999998</v>
      </c>
      <c r="J667" s="235">
        <v>14.85118748282</v>
      </c>
      <c r="K667" s="236">
        <f t="shared" si="10"/>
        <v>8.7427304229234865E-2</v>
      </c>
      <c r="L667" s="235">
        <v>20.580744059480001</v>
      </c>
      <c r="M667" s="235">
        <v>8.0138699211199995</v>
      </c>
      <c r="N667" s="235">
        <v>7.4714700065699997</v>
      </c>
      <c r="O667" s="235">
        <v>1.31902017357</v>
      </c>
      <c r="P667" s="234">
        <v>3.2819474102399999</v>
      </c>
      <c r="Q667" s="234">
        <v>1.3096598478799999</v>
      </c>
      <c r="R667" s="234">
        <v>3.33506740773</v>
      </c>
      <c r="S667" s="234">
        <v>2.1915450110100001</v>
      </c>
      <c r="T667" s="234">
        <v>9.2989401289500009</v>
      </c>
      <c r="U667" s="234">
        <v>16.058613667460001</v>
      </c>
      <c r="V667" s="234">
        <v>8.6146512830899997</v>
      </c>
      <c r="W667" s="234">
        <v>1.4803093121099999</v>
      </c>
      <c r="X667" s="234">
        <v>4.5304552560999998</v>
      </c>
      <c r="Y667" s="234">
        <v>10.92229396992</v>
      </c>
      <c r="Z667" s="233">
        <v>0</v>
      </c>
    </row>
    <row r="668" spans="1:26">
      <c r="A668" s="172" t="s">
        <v>370</v>
      </c>
      <c r="B668" s="172">
        <v>2015</v>
      </c>
      <c r="C668" s="243" t="s">
        <v>36</v>
      </c>
      <c r="D668" s="174">
        <v>173.60088299533999</v>
      </c>
      <c r="E668" s="241">
        <v>30.08921009714</v>
      </c>
      <c r="F668" s="241">
        <v>0.46592830012000003</v>
      </c>
      <c r="G668" s="241">
        <v>19.921480816510002</v>
      </c>
      <c r="H668" s="241">
        <v>0.83507048979999998</v>
      </c>
      <c r="I668" s="241">
        <v>0.61707322969</v>
      </c>
      <c r="J668" s="241">
        <v>15.046856675240001</v>
      </c>
      <c r="K668" s="242">
        <f t="shared" si="10"/>
        <v>8.6675000815772965E-2</v>
      </c>
      <c r="L668" s="241">
        <v>21.891429495760001</v>
      </c>
      <c r="M668" s="241">
        <v>9.9635635433700003</v>
      </c>
      <c r="N668" s="241">
        <v>7.0688796011699999</v>
      </c>
      <c r="O668" s="241">
        <v>1.7916319924399999</v>
      </c>
      <c r="P668" s="240">
        <v>3.56155718699</v>
      </c>
      <c r="Q668" s="240">
        <v>1.2130637018499999</v>
      </c>
      <c r="R668" s="240">
        <v>3.9618051526500002</v>
      </c>
      <c r="S668" s="240">
        <v>1.3197990145</v>
      </c>
      <c r="T668" s="240">
        <v>13.92769564162</v>
      </c>
      <c r="U668" s="240">
        <v>15.28572918862</v>
      </c>
      <c r="V668" s="240">
        <v>10.278840994299999</v>
      </c>
      <c r="W668" s="240">
        <v>2.0456687771199999</v>
      </c>
      <c r="X668" s="240">
        <v>3.7321773829499998</v>
      </c>
      <c r="Y668" s="240">
        <v>10.5834217135</v>
      </c>
      <c r="Z668" s="239">
        <v>0</v>
      </c>
    </row>
    <row r="669" spans="1:26">
      <c r="A669" s="175" t="s">
        <v>370</v>
      </c>
      <c r="B669" s="175">
        <v>2016</v>
      </c>
      <c r="C669" s="176" t="s">
        <v>36</v>
      </c>
      <c r="D669" s="177">
        <v>177.90197306196001</v>
      </c>
      <c r="E669" s="216">
        <v>28.79594075388</v>
      </c>
      <c r="F669" s="216">
        <v>0.29599412025999999</v>
      </c>
      <c r="G669" s="216">
        <v>21.65540787922</v>
      </c>
      <c r="H669" s="216">
        <v>0.61445055588999997</v>
      </c>
      <c r="I669" s="216">
        <v>0.58387943997000002</v>
      </c>
      <c r="J669" s="216">
        <v>15.66139958262</v>
      </c>
      <c r="K669" s="217">
        <f t="shared" si="10"/>
        <v>8.8033872323413864E-2</v>
      </c>
      <c r="L669" s="216">
        <v>26.293464381570001</v>
      </c>
      <c r="M669" s="216">
        <v>10.386344151819999</v>
      </c>
      <c r="N669" s="216">
        <v>7.5971017716400002</v>
      </c>
      <c r="O669" s="216">
        <v>2.69383820943</v>
      </c>
      <c r="P669" s="238">
        <v>1.97244451389</v>
      </c>
      <c r="Q669" s="238">
        <v>2.2886354182900002</v>
      </c>
      <c r="R669" s="238">
        <v>3.50134782075</v>
      </c>
      <c r="S669" s="238">
        <v>1.9780511787199999</v>
      </c>
      <c r="T669" s="238">
        <v>10.71496444341</v>
      </c>
      <c r="U669" s="238">
        <v>17.62369040343</v>
      </c>
      <c r="V669" s="238">
        <v>10.08297213472</v>
      </c>
      <c r="W669" s="238">
        <v>1.7047042906400001</v>
      </c>
      <c r="X669" s="238">
        <v>3.3674473975299999</v>
      </c>
      <c r="Y669" s="238">
        <v>10.08989461428</v>
      </c>
      <c r="Z669" s="237">
        <v>0</v>
      </c>
    </row>
    <row r="670" spans="1:26">
      <c r="A670" s="175" t="s">
        <v>371</v>
      </c>
      <c r="B670" s="175">
        <v>2013</v>
      </c>
      <c r="C670" s="176" t="s">
        <v>36</v>
      </c>
      <c r="D670" s="177">
        <v>167.42966406451001</v>
      </c>
      <c r="E670" s="216">
        <v>35.142487033130003</v>
      </c>
      <c r="F670" s="216">
        <v>1.03516144763</v>
      </c>
      <c r="G670" s="216">
        <v>16.117097615230001</v>
      </c>
      <c r="H670" s="216">
        <v>0.64110570855000004</v>
      </c>
      <c r="I670" s="216">
        <v>1.0689462754200001</v>
      </c>
      <c r="J670" s="216">
        <v>13.326713730530001</v>
      </c>
      <c r="K670" s="217">
        <f t="shared" si="10"/>
        <v>7.9595893624891167E-2</v>
      </c>
      <c r="L670" s="216">
        <v>22.407065328640002</v>
      </c>
      <c r="M670" s="216">
        <v>9.2263585385799995</v>
      </c>
      <c r="N670" s="216">
        <v>7.0415910199600003</v>
      </c>
      <c r="O670" s="216">
        <v>2.3341398630899999</v>
      </c>
      <c r="P670" s="238">
        <v>1.1480174330899999</v>
      </c>
      <c r="Q670" s="238">
        <v>0.58093221123000005</v>
      </c>
      <c r="R670" s="238">
        <v>3.1210698197900002</v>
      </c>
      <c r="S670" s="238">
        <v>2.6789178779</v>
      </c>
      <c r="T670" s="238">
        <v>8.7182619945699997</v>
      </c>
      <c r="U670" s="238">
        <v>18.21912945099</v>
      </c>
      <c r="V670" s="238">
        <v>8.8236171892600002</v>
      </c>
      <c r="W670" s="238">
        <v>1.15212343206</v>
      </c>
      <c r="X670" s="238">
        <v>3.8220870417200001</v>
      </c>
      <c r="Y670" s="238">
        <v>10.82484105314</v>
      </c>
      <c r="Z670" s="237">
        <v>0</v>
      </c>
    </row>
    <row r="671" spans="1:26">
      <c r="A671" s="175" t="s">
        <v>371</v>
      </c>
      <c r="B671" s="175">
        <v>2014</v>
      </c>
      <c r="C671" s="176" t="s">
        <v>36</v>
      </c>
      <c r="D671" s="177">
        <v>168.35571321749001</v>
      </c>
      <c r="E671" s="216">
        <v>31.519624838599999</v>
      </c>
      <c r="F671" s="216">
        <v>1.24710552973</v>
      </c>
      <c r="G671" s="216">
        <v>22.358468553929999</v>
      </c>
      <c r="H671" s="216">
        <v>0.28029838693999998</v>
      </c>
      <c r="I671" s="216">
        <v>0.95534062145999998</v>
      </c>
      <c r="J671" s="216">
        <v>14.171906388029999</v>
      </c>
      <c r="K671" s="217">
        <f t="shared" si="10"/>
        <v>8.4178351403626256E-2</v>
      </c>
      <c r="L671" s="216">
        <v>21.703389464330002</v>
      </c>
      <c r="M671" s="216">
        <v>7.7107007524700002</v>
      </c>
      <c r="N671" s="216">
        <v>6.8187555727799998</v>
      </c>
      <c r="O671" s="216">
        <v>1.50375201961</v>
      </c>
      <c r="P671" s="238">
        <v>2.8292545972199998</v>
      </c>
      <c r="Q671" s="238">
        <v>1.3938458644</v>
      </c>
      <c r="R671" s="238">
        <v>3.2587171768299998</v>
      </c>
      <c r="S671" s="238">
        <v>2.0194216581700002</v>
      </c>
      <c r="T671" s="238">
        <v>8.9131532008699992</v>
      </c>
      <c r="U671" s="238">
        <v>15.720472964040001</v>
      </c>
      <c r="V671" s="238">
        <v>8.7389680855900007</v>
      </c>
      <c r="W671" s="238">
        <v>1.53510947994</v>
      </c>
      <c r="X671" s="238">
        <v>4.2230029906200004</v>
      </c>
      <c r="Y671" s="238">
        <v>11.45442507193</v>
      </c>
      <c r="Z671" s="237">
        <v>0</v>
      </c>
    </row>
    <row r="672" spans="1:26">
      <c r="A672" s="175" t="s">
        <v>371</v>
      </c>
      <c r="B672" s="175">
        <v>2015</v>
      </c>
      <c r="C672" s="176" t="s">
        <v>36</v>
      </c>
      <c r="D672" s="177">
        <v>173.3813338206499</v>
      </c>
      <c r="E672" s="216">
        <v>29.8200344758299</v>
      </c>
      <c r="F672" s="216">
        <v>0.53728861998999999</v>
      </c>
      <c r="G672" s="216">
        <v>20.7863896466</v>
      </c>
      <c r="H672" s="216">
        <v>0.80253889168000003</v>
      </c>
      <c r="I672" s="216">
        <v>0.57178113694999999</v>
      </c>
      <c r="J672" s="216">
        <v>14.740114150489999</v>
      </c>
      <c r="K672" s="217">
        <f t="shared" si="10"/>
        <v>8.5015577084771712E-2</v>
      </c>
      <c r="L672" s="216">
        <v>22.840334871100001</v>
      </c>
      <c r="M672" s="216">
        <v>10.051502541290001</v>
      </c>
      <c r="N672" s="216">
        <v>6.5189904401899996</v>
      </c>
      <c r="O672" s="216">
        <v>1.57118951104</v>
      </c>
      <c r="P672" s="238">
        <v>3.79235041981</v>
      </c>
      <c r="Q672" s="238">
        <v>0.80760519636000005</v>
      </c>
      <c r="R672" s="238">
        <v>4.0220863877199999</v>
      </c>
      <c r="S672" s="238">
        <v>1.6882676779000001</v>
      </c>
      <c r="T672" s="238">
        <v>13.23137386356</v>
      </c>
      <c r="U672" s="238">
        <v>14.147840507930001</v>
      </c>
      <c r="V672" s="238">
        <v>10.129723344309999</v>
      </c>
      <c r="W672" s="238">
        <v>2.35648878728</v>
      </c>
      <c r="X672" s="238">
        <v>3.4489301875999998</v>
      </c>
      <c r="Y672" s="238">
        <v>11.516503163019999</v>
      </c>
      <c r="Z672" s="237">
        <v>0</v>
      </c>
    </row>
    <row r="673" spans="1:26">
      <c r="A673" s="175" t="s">
        <v>371</v>
      </c>
      <c r="B673" s="175">
        <v>2016</v>
      </c>
      <c r="C673" s="176" t="s">
        <v>36</v>
      </c>
      <c r="D673" s="177">
        <v>178.22111141382999</v>
      </c>
      <c r="E673" s="216">
        <v>28.615507931349999</v>
      </c>
      <c r="F673" s="216">
        <v>0.36430487388999999</v>
      </c>
      <c r="G673" s="216">
        <v>21.749235672219999</v>
      </c>
      <c r="H673" s="216">
        <v>0.59858105299999997</v>
      </c>
      <c r="I673" s="216">
        <v>0.62211342762999999</v>
      </c>
      <c r="J673" s="216">
        <v>15.16068197013</v>
      </c>
      <c r="K673" s="217">
        <f t="shared" si="10"/>
        <v>8.5066700851880825E-2</v>
      </c>
      <c r="L673" s="216">
        <v>27.01054537692</v>
      </c>
      <c r="M673" s="216">
        <v>9.6865065909499997</v>
      </c>
      <c r="N673" s="216">
        <v>7.4929795924100002</v>
      </c>
      <c r="O673" s="216">
        <v>2.3118960287200001</v>
      </c>
      <c r="P673" s="238">
        <v>1.84115682952</v>
      </c>
      <c r="Q673" s="238">
        <v>2.7175498278500001</v>
      </c>
      <c r="R673" s="238">
        <v>3.0484778428800001</v>
      </c>
      <c r="S673" s="238">
        <v>2.0278971046400001</v>
      </c>
      <c r="T673" s="238">
        <v>11.94980102697</v>
      </c>
      <c r="U673" s="238">
        <v>18.303734556550001</v>
      </c>
      <c r="V673" s="238">
        <v>9.5992647431999991</v>
      </c>
      <c r="W673" s="238">
        <v>1.7035474579700001</v>
      </c>
      <c r="X673" s="238">
        <v>3.3682373891199999</v>
      </c>
      <c r="Y673" s="238">
        <v>10.04909211791</v>
      </c>
      <c r="Z673" s="237">
        <v>0</v>
      </c>
    </row>
    <row r="674" spans="1:26">
      <c r="A674" s="175" t="s">
        <v>372</v>
      </c>
      <c r="B674" s="175">
        <v>2013</v>
      </c>
      <c r="C674" s="176" t="s">
        <v>36</v>
      </c>
      <c r="D674" s="177">
        <v>169.82409624571</v>
      </c>
      <c r="E674" s="216">
        <v>34.272562346859999</v>
      </c>
      <c r="F674" s="216">
        <v>0.80148044918000005</v>
      </c>
      <c r="G674" s="216">
        <v>16.34348983201</v>
      </c>
      <c r="H674" s="216">
        <v>0.30081854083999998</v>
      </c>
      <c r="I674" s="216">
        <v>0.95744292072000003</v>
      </c>
      <c r="J674" s="216">
        <v>15.91703426702</v>
      </c>
      <c r="K674" s="217">
        <f t="shared" si="10"/>
        <v>9.3726594864314422E-2</v>
      </c>
      <c r="L674" s="216">
        <v>24.144621054070001</v>
      </c>
      <c r="M674" s="216">
        <v>8.7316584447600007</v>
      </c>
      <c r="N674" s="216">
        <v>7.4155897388099996</v>
      </c>
      <c r="O674" s="216">
        <v>2.4135699364800001</v>
      </c>
      <c r="P674" s="238">
        <v>0.69525730676999997</v>
      </c>
      <c r="Q674" s="238">
        <v>0.54769077090999996</v>
      </c>
      <c r="R674" s="238">
        <v>3.69096288217</v>
      </c>
      <c r="S674" s="238">
        <v>3.34396426603</v>
      </c>
      <c r="T674" s="238">
        <v>9.7394769399199994</v>
      </c>
      <c r="U674" s="238">
        <v>16.895468138519998</v>
      </c>
      <c r="V674" s="238">
        <v>8.1378938548999997</v>
      </c>
      <c r="W674" s="238">
        <v>1.34351533504</v>
      </c>
      <c r="X674" s="238">
        <v>3.6884083683400002</v>
      </c>
      <c r="Y674" s="238">
        <v>10.443190852360001</v>
      </c>
      <c r="Z674" s="237">
        <v>0</v>
      </c>
    </row>
    <row r="675" spans="1:26">
      <c r="A675" s="175" t="s">
        <v>372</v>
      </c>
      <c r="B675" s="175">
        <v>2014</v>
      </c>
      <c r="C675" s="176" t="s">
        <v>36</v>
      </c>
      <c r="D675" s="177">
        <v>171.98141101164001</v>
      </c>
      <c r="E675" s="216">
        <v>36.017520713490001</v>
      </c>
      <c r="F675" s="216">
        <v>1.52340310146</v>
      </c>
      <c r="G675" s="216">
        <v>20.627047441969999</v>
      </c>
      <c r="H675" s="216">
        <v>0.56061514388</v>
      </c>
      <c r="I675" s="216">
        <v>1.2801959171999999</v>
      </c>
      <c r="J675" s="216">
        <v>13.366842526739999</v>
      </c>
      <c r="K675" s="217">
        <f t="shared" si="10"/>
        <v>7.7722600646853088E-2</v>
      </c>
      <c r="L675" s="216">
        <v>19.155648333569999</v>
      </c>
      <c r="M675" s="216">
        <v>9.7215609908499996</v>
      </c>
      <c r="N675" s="216">
        <v>7.5165595376500001</v>
      </c>
      <c r="O675" s="216">
        <v>2.3547803095000002</v>
      </c>
      <c r="P675" s="238">
        <v>2.3227722157600001</v>
      </c>
      <c r="Q675" s="238">
        <v>0.38067247946999999</v>
      </c>
      <c r="R675" s="238">
        <v>4.9390047678200002</v>
      </c>
      <c r="S675" s="238">
        <v>2.96164660134</v>
      </c>
      <c r="T675" s="238">
        <v>8.8699868203399994</v>
      </c>
      <c r="U675" s="238">
        <v>18.055762207130002</v>
      </c>
      <c r="V675" s="238">
        <v>9.2243343745300006</v>
      </c>
      <c r="W675" s="238">
        <v>0.62002616497999996</v>
      </c>
      <c r="X675" s="238">
        <v>2.9851496557699999</v>
      </c>
      <c r="Y675" s="238">
        <v>9.4978817081900004</v>
      </c>
      <c r="Z675" s="237">
        <v>0</v>
      </c>
    </row>
    <row r="676" spans="1:26">
      <c r="A676" s="175" t="s">
        <v>372</v>
      </c>
      <c r="B676" s="175">
        <v>2015</v>
      </c>
      <c r="C676" s="176" t="s">
        <v>36</v>
      </c>
      <c r="D676" s="177">
        <v>172.73263715146999</v>
      </c>
      <c r="E676" s="216">
        <v>30.66610833839</v>
      </c>
      <c r="F676" s="216">
        <v>1.0260158181500001</v>
      </c>
      <c r="G676" s="216">
        <v>21.547125209259999</v>
      </c>
      <c r="H676" s="216">
        <v>0.88064771212000004</v>
      </c>
      <c r="I676" s="216">
        <v>0.32047798043999998</v>
      </c>
      <c r="J676" s="216">
        <v>17.634824686369999</v>
      </c>
      <c r="K676" s="217">
        <f t="shared" si="10"/>
        <v>0.10209318271975404</v>
      </c>
      <c r="L676" s="216">
        <v>21.785480058080001</v>
      </c>
      <c r="M676" s="216">
        <v>8.4801009683800004</v>
      </c>
      <c r="N676" s="216">
        <v>6.1068025902</v>
      </c>
      <c r="O676" s="216">
        <v>2.07956232043</v>
      </c>
      <c r="P676" s="238">
        <v>1.6139502959800001</v>
      </c>
      <c r="Q676" s="238">
        <v>0.48665019703000001</v>
      </c>
      <c r="R676" s="238">
        <v>3.3151322194100001</v>
      </c>
      <c r="S676" s="238">
        <v>3.2606267476599999</v>
      </c>
      <c r="T676" s="238">
        <v>12.21822867168</v>
      </c>
      <c r="U676" s="238">
        <v>14.567928532710001</v>
      </c>
      <c r="V676" s="238">
        <v>9.0451699223199995</v>
      </c>
      <c r="W676" s="238">
        <v>1.2879487140100001</v>
      </c>
      <c r="X676" s="238">
        <v>4.6606730240900003</v>
      </c>
      <c r="Y676" s="238">
        <v>11.74918314476</v>
      </c>
      <c r="Z676" s="237">
        <v>0</v>
      </c>
    </row>
    <row r="677" spans="1:26">
      <c r="A677" s="175" t="s">
        <v>372</v>
      </c>
      <c r="B677" s="175">
        <v>2016</v>
      </c>
      <c r="C677" s="176" t="s">
        <v>36</v>
      </c>
      <c r="D677" s="177">
        <v>183.05993392382001</v>
      </c>
      <c r="E677" s="216">
        <v>29.43966174074</v>
      </c>
      <c r="F677" s="216">
        <v>8.2011517480000004E-2</v>
      </c>
      <c r="G677" s="216">
        <v>19.604507674280001</v>
      </c>
      <c r="H677" s="216">
        <v>1.1120442235200001</v>
      </c>
      <c r="I677" s="216">
        <v>0.50913870760000002</v>
      </c>
      <c r="J677" s="216">
        <v>19.798254393099999</v>
      </c>
      <c r="K677" s="217">
        <f t="shared" si="10"/>
        <v>0.1081517619324554</v>
      </c>
      <c r="L677" s="216">
        <v>28.52260585921</v>
      </c>
      <c r="M677" s="216">
        <v>9.4774594816899995</v>
      </c>
      <c r="N677" s="216">
        <v>7.2230625934799999</v>
      </c>
      <c r="O677" s="216">
        <v>1.8164580767</v>
      </c>
      <c r="P677" s="238">
        <v>2.1969182793000002</v>
      </c>
      <c r="Q677" s="238">
        <v>1.88663662016</v>
      </c>
      <c r="R677" s="238">
        <v>4.56381187639</v>
      </c>
      <c r="S677" s="238">
        <v>2.7114876270699999</v>
      </c>
      <c r="T677" s="238">
        <v>9.8346015426500006</v>
      </c>
      <c r="U677" s="238">
        <v>19.343993067309999</v>
      </c>
      <c r="V677" s="238">
        <v>9.1774917915500005</v>
      </c>
      <c r="W677" s="238">
        <v>1.59914564683</v>
      </c>
      <c r="X677" s="238">
        <v>3.6839449966800002</v>
      </c>
      <c r="Y677" s="238">
        <v>10.47669820808</v>
      </c>
      <c r="Z677" s="237">
        <v>0</v>
      </c>
    </row>
    <row r="678" spans="1:26">
      <c r="A678" s="175" t="s">
        <v>373</v>
      </c>
      <c r="B678" s="175">
        <v>2013</v>
      </c>
      <c r="C678" s="176" t="s">
        <v>36</v>
      </c>
      <c r="D678" s="177">
        <v>169.82760523403999</v>
      </c>
      <c r="E678" s="216">
        <v>32.773010410929999</v>
      </c>
      <c r="F678" s="216">
        <v>0.97773588574000003</v>
      </c>
      <c r="G678" s="216">
        <v>17.387258219610001</v>
      </c>
      <c r="H678" s="216">
        <v>0.50293770050999997</v>
      </c>
      <c r="I678" s="216">
        <v>1.0610162624899999</v>
      </c>
      <c r="J678" s="216">
        <v>14.655507930960001</v>
      </c>
      <c r="K678" s="217">
        <f t="shared" si="10"/>
        <v>8.6296382209259767E-2</v>
      </c>
      <c r="L678" s="216">
        <v>22.759215648129999</v>
      </c>
      <c r="M678" s="216">
        <v>9.1183355942799995</v>
      </c>
      <c r="N678" s="216">
        <v>7.5042846687799996</v>
      </c>
      <c r="O678" s="216">
        <v>2.3869516762199998</v>
      </c>
      <c r="P678" s="238">
        <v>0.86699666629000005</v>
      </c>
      <c r="Q678" s="238">
        <v>0.76258550903</v>
      </c>
      <c r="R678" s="238">
        <v>3.45015952919</v>
      </c>
      <c r="S678" s="238">
        <v>2.95176266535</v>
      </c>
      <c r="T678" s="238">
        <v>8.5903136501499997</v>
      </c>
      <c r="U678" s="238">
        <v>18.606863925740001</v>
      </c>
      <c r="V678" s="238">
        <v>8.1783880143500003</v>
      </c>
      <c r="W678" s="238">
        <v>1.4326363950400001</v>
      </c>
      <c r="X678" s="238">
        <v>3.5877159428200001</v>
      </c>
      <c r="Y678" s="238">
        <v>12.27392893843</v>
      </c>
      <c r="Z678" s="237">
        <v>0</v>
      </c>
    </row>
    <row r="679" spans="1:26">
      <c r="A679" s="175" t="s">
        <v>373</v>
      </c>
      <c r="B679" s="175">
        <v>2014</v>
      </c>
      <c r="C679" s="176" t="s">
        <v>36</v>
      </c>
      <c r="D679" s="177">
        <v>169.10911687843</v>
      </c>
      <c r="E679" s="216">
        <v>31.48302841145</v>
      </c>
      <c r="F679" s="216">
        <v>1.29025943416</v>
      </c>
      <c r="G679" s="216">
        <v>20.975581981400001</v>
      </c>
      <c r="H679" s="216">
        <v>0.27870750627000002</v>
      </c>
      <c r="I679" s="216">
        <v>1.51962283121</v>
      </c>
      <c r="J679" s="216">
        <v>13.20434831097</v>
      </c>
      <c r="K679" s="217">
        <f t="shared" si="10"/>
        <v>7.8081824059565083E-2</v>
      </c>
      <c r="L679" s="216">
        <v>21.291432556530001</v>
      </c>
      <c r="M679" s="216">
        <v>9.4811466952999996</v>
      </c>
      <c r="N679" s="216">
        <v>7.6487327898000004</v>
      </c>
      <c r="O679" s="216">
        <v>2.1330888523199998</v>
      </c>
      <c r="P679" s="238">
        <v>2.3843646817000002</v>
      </c>
      <c r="Q679" s="238">
        <v>1.14725099487</v>
      </c>
      <c r="R679" s="238">
        <v>3.28905089011</v>
      </c>
      <c r="S679" s="238">
        <v>2.37805353181</v>
      </c>
      <c r="T679" s="238">
        <v>8.7474538926300003</v>
      </c>
      <c r="U679" s="238">
        <v>16.461594264919999</v>
      </c>
      <c r="V679" s="238">
        <v>9.2859643426700007</v>
      </c>
      <c r="W679" s="238">
        <v>1.05987997993</v>
      </c>
      <c r="X679" s="238">
        <v>2.4510460102399998</v>
      </c>
      <c r="Y679" s="238">
        <v>12.59850892014</v>
      </c>
      <c r="Z679" s="237">
        <v>0</v>
      </c>
    </row>
    <row r="680" spans="1:26">
      <c r="A680" s="175" t="s">
        <v>373</v>
      </c>
      <c r="B680" s="175">
        <v>2015</v>
      </c>
      <c r="C680" s="176" t="s">
        <v>36</v>
      </c>
      <c r="D680" s="177">
        <v>172.07057143598999</v>
      </c>
      <c r="E680" s="216">
        <v>28.10080718803</v>
      </c>
      <c r="F680" s="216">
        <v>1.12980347943</v>
      </c>
      <c r="G680" s="216">
        <v>20.49139059258</v>
      </c>
      <c r="H680" s="216">
        <v>1.1507964182399999</v>
      </c>
      <c r="I680" s="216">
        <v>0.36618293204000002</v>
      </c>
      <c r="J680" s="216">
        <v>15.13584426499</v>
      </c>
      <c r="K680" s="217">
        <f t="shared" si="10"/>
        <v>8.796300342746588E-2</v>
      </c>
      <c r="L680" s="216">
        <v>24.238771551919999</v>
      </c>
      <c r="M680" s="216">
        <v>11.062132534670001</v>
      </c>
      <c r="N680" s="216">
        <v>5.8524507933400001</v>
      </c>
      <c r="O680" s="216">
        <v>1.58559516229</v>
      </c>
      <c r="P680" s="238">
        <v>3.37001366356</v>
      </c>
      <c r="Q680" s="238">
        <v>0.39185423257000002</v>
      </c>
      <c r="R680" s="238">
        <v>4.3365893629399999</v>
      </c>
      <c r="S680" s="238">
        <v>1.7393805523100001</v>
      </c>
      <c r="T680" s="238">
        <v>11.71499046766</v>
      </c>
      <c r="U680" s="238">
        <v>13.707199419009999</v>
      </c>
      <c r="V680" s="238">
        <v>10.06156407828</v>
      </c>
      <c r="W680" s="238">
        <v>2.21161164358</v>
      </c>
      <c r="X680" s="238">
        <v>3.60896692183</v>
      </c>
      <c r="Y680" s="238">
        <v>11.814626176719999</v>
      </c>
      <c r="Z680" s="237">
        <v>0</v>
      </c>
    </row>
    <row r="681" spans="1:26">
      <c r="A681" s="175" t="s">
        <v>373</v>
      </c>
      <c r="B681" s="175">
        <v>2016</v>
      </c>
      <c r="C681" s="176" t="s">
        <v>36</v>
      </c>
      <c r="D681" s="177">
        <v>179.32465779308001</v>
      </c>
      <c r="E681" s="216">
        <v>27.057872153590001</v>
      </c>
      <c r="F681" s="216">
        <v>0.36063791212000001</v>
      </c>
      <c r="G681" s="216">
        <v>22.103906066250001</v>
      </c>
      <c r="H681" s="216">
        <v>1.0684133518700001</v>
      </c>
      <c r="I681" s="216">
        <v>0.57641548506999996</v>
      </c>
      <c r="J681" s="216">
        <v>17.75077277355</v>
      </c>
      <c r="K681" s="217">
        <f t="shared" si="10"/>
        <v>9.8986792959796677E-2</v>
      </c>
      <c r="L681" s="216">
        <v>28.004270192709999</v>
      </c>
      <c r="M681" s="216">
        <v>9.4963905808300009</v>
      </c>
      <c r="N681" s="216">
        <v>7.2014666484700003</v>
      </c>
      <c r="O681" s="216">
        <v>1.6185932475</v>
      </c>
      <c r="P681" s="238">
        <v>2.0190104994300002</v>
      </c>
      <c r="Q681" s="238">
        <v>2.5121101104900001</v>
      </c>
      <c r="R681" s="238">
        <v>3.71221828991</v>
      </c>
      <c r="S681" s="238">
        <v>2.26083248106</v>
      </c>
      <c r="T681" s="238">
        <v>9.9104329134399993</v>
      </c>
      <c r="U681" s="238">
        <v>18.379194033899999</v>
      </c>
      <c r="V681" s="238">
        <v>9.4207385477999992</v>
      </c>
      <c r="W681" s="238">
        <v>1.33437408127</v>
      </c>
      <c r="X681" s="238">
        <v>3.6461329672999998</v>
      </c>
      <c r="Y681" s="238">
        <v>10.89087545652</v>
      </c>
      <c r="Z681" s="237">
        <v>0</v>
      </c>
    </row>
    <row r="682" spans="1:26">
      <c r="A682" s="178" t="s">
        <v>374</v>
      </c>
      <c r="B682" s="178">
        <v>2013</v>
      </c>
      <c r="C682" s="179" t="s">
        <v>36</v>
      </c>
      <c r="D682" s="180">
        <v>176.21247039152999</v>
      </c>
      <c r="E682" s="235">
        <v>37.905162289869999</v>
      </c>
      <c r="F682" s="235">
        <v>0.97202842855000005</v>
      </c>
      <c r="G682" s="235">
        <v>24.162107746749999</v>
      </c>
      <c r="H682" s="235">
        <v>0.49801499161000001</v>
      </c>
      <c r="I682" s="235">
        <v>1.1799041374599999</v>
      </c>
      <c r="J682" s="235">
        <v>13.20709487103</v>
      </c>
      <c r="K682" s="236">
        <f t="shared" si="10"/>
        <v>7.4949830972149092E-2</v>
      </c>
      <c r="L682" s="235">
        <v>19.885682143970001</v>
      </c>
      <c r="M682" s="235">
        <v>8.1893400719699994</v>
      </c>
      <c r="N682" s="235">
        <v>8.4046456174500008</v>
      </c>
      <c r="O682" s="235">
        <v>2.3749875704400001</v>
      </c>
      <c r="P682" s="234">
        <v>1.5434298526600001</v>
      </c>
      <c r="Q682" s="234">
        <v>0.11767015635</v>
      </c>
      <c r="R682" s="234">
        <v>4.3713899773699998</v>
      </c>
      <c r="S682" s="234">
        <v>3.9198911654100002</v>
      </c>
      <c r="T682" s="234">
        <v>8.6454666190800005</v>
      </c>
      <c r="U682" s="234">
        <v>16.39706249052</v>
      </c>
      <c r="V682" s="234">
        <v>8.6333552018699997</v>
      </c>
      <c r="W682" s="234">
        <v>1.37033032392</v>
      </c>
      <c r="X682" s="234">
        <v>3.99115431287</v>
      </c>
      <c r="Y682" s="234">
        <v>10.443752422379999</v>
      </c>
      <c r="Z682" s="233">
        <v>0</v>
      </c>
    </row>
    <row r="683" spans="1:26">
      <c r="A683" s="172" t="s">
        <v>374</v>
      </c>
      <c r="B683" s="172">
        <v>2014</v>
      </c>
      <c r="C683" s="243" t="s">
        <v>36</v>
      </c>
      <c r="D683" s="174">
        <v>183.14958417762</v>
      </c>
      <c r="E683" s="241">
        <v>35.680768357540003</v>
      </c>
      <c r="F683" s="241">
        <v>0.99382555419999996</v>
      </c>
      <c r="G683" s="241">
        <v>21.59200005632</v>
      </c>
      <c r="H683" s="241">
        <v>0.20698097725</v>
      </c>
      <c r="I683" s="241">
        <v>0.64799531172000002</v>
      </c>
      <c r="J683" s="241">
        <v>16.699310206090001</v>
      </c>
      <c r="K683" s="242">
        <f t="shared" si="10"/>
        <v>9.1178531914628158E-2</v>
      </c>
      <c r="L683" s="241">
        <v>26.3776461846</v>
      </c>
      <c r="M683" s="241">
        <v>10.277568433700001</v>
      </c>
      <c r="N683" s="241">
        <v>10.19716673356</v>
      </c>
      <c r="O683" s="241">
        <v>2.0021052360399998</v>
      </c>
      <c r="P683" s="240">
        <v>2.8578253629299999</v>
      </c>
      <c r="Q683" s="240">
        <v>0.56225968407000004</v>
      </c>
      <c r="R683" s="240">
        <v>2.6095683365400002</v>
      </c>
      <c r="S683" s="240">
        <v>3.1438268167399999</v>
      </c>
      <c r="T683" s="240">
        <v>11.75281449021</v>
      </c>
      <c r="U683" s="240">
        <v>14.934373337709999</v>
      </c>
      <c r="V683" s="240">
        <v>7.3128188374400001</v>
      </c>
      <c r="W683" s="240">
        <v>1.8989054401900001</v>
      </c>
      <c r="X683" s="240">
        <v>4.14281626999</v>
      </c>
      <c r="Y683" s="240">
        <v>9.2590085507800008</v>
      </c>
      <c r="Z683" s="239">
        <v>0</v>
      </c>
    </row>
    <row r="684" spans="1:26">
      <c r="A684" s="175" t="s">
        <v>374</v>
      </c>
      <c r="B684" s="175">
        <v>2015</v>
      </c>
      <c r="C684" s="176" t="s">
        <v>36</v>
      </c>
      <c r="D684" s="177">
        <v>182.9304478207201</v>
      </c>
      <c r="E684" s="216">
        <v>31.7538780679001</v>
      </c>
      <c r="F684" s="216">
        <v>0.52092748302000003</v>
      </c>
      <c r="G684" s="216">
        <v>20.72011663808</v>
      </c>
      <c r="H684" s="216">
        <v>0.45378072122000002</v>
      </c>
      <c r="I684" s="216">
        <v>0.59606549779999995</v>
      </c>
      <c r="J684" s="216">
        <v>14.054043936039999</v>
      </c>
      <c r="K684" s="217">
        <f t="shared" si="10"/>
        <v>7.6827253764849363E-2</v>
      </c>
      <c r="L684" s="216">
        <v>28.697488325329999</v>
      </c>
      <c r="M684" s="216">
        <v>11.16575083791</v>
      </c>
      <c r="N684" s="216">
        <v>9.3472738844100007</v>
      </c>
      <c r="O684" s="216">
        <v>1.87607828271</v>
      </c>
      <c r="P684" s="238">
        <v>2.7033277844899999</v>
      </c>
      <c r="Q684" s="238">
        <v>1.10184836324</v>
      </c>
      <c r="R684" s="238">
        <v>2.63208301457</v>
      </c>
      <c r="S684" s="238">
        <v>3.2476088407899999</v>
      </c>
      <c r="T684" s="238">
        <v>11.889262190049999</v>
      </c>
      <c r="U684" s="238">
        <v>16.91429870811</v>
      </c>
      <c r="V684" s="238">
        <v>9.8293135080200003</v>
      </c>
      <c r="W684" s="238">
        <v>1.9181201159600001</v>
      </c>
      <c r="X684" s="238">
        <v>4.2727454066200004</v>
      </c>
      <c r="Y684" s="238">
        <v>9.2364362144500003</v>
      </c>
      <c r="Z684" s="237">
        <v>0</v>
      </c>
    </row>
    <row r="685" spans="1:26">
      <c r="A685" s="175" t="s">
        <v>374</v>
      </c>
      <c r="B685" s="175">
        <v>2016</v>
      </c>
      <c r="C685" s="176" t="s">
        <v>36</v>
      </c>
      <c r="D685" s="177">
        <v>191.55007756512001</v>
      </c>
      <c r="E685" s="216">
        <v>32.166166625530003</v>
      </c>
      <c r="F685" s="216">
        <v>0.23142975631000001</v>
      </c>
      <c r="G685" s="216">
        <v>22.248600351549999</v>
      </c>
      <c r="H685" s="216">
        <v>1.08290901776</v>
      </c>
      <c r="I685" s="216">
        <v>0.84172911285999996</v>
      </c>
      <c r="J685" s="216">
        <v>17.153116995200001</v>
      </c>
      <c r="K685" s="217">
        <f t="shared" si="10"/>
        <v>8.9548995297945369E-2</v>
      </c>
      <c r="L685" s="216">
        <v>26.92602501104</v>
      </c>
      <c r="M685" s="216">
        <v>9.3081346533900007</v>
      </c>
      <c r="N685" s="216">
        <v>8.5666006868500002</v>
      </c>
      <c r="O685" s="216">
        <v>2.7509916118</v>
      </c>
      <c r="P685" s="238">
        <v>2.3789209049800002</v>
      </c>
      <c r="Q685" s="238">
        <v>2.9287073704300002</v>
      </c>
      <c r="R685" s="238">
        <v>4.4623592176500004</v>
      </c>
      <c r="S685" s="238">
        <v>2.37499476688</v>
      </c>
      <c r="T685" s="238">
        <v>12.821760547369999</v>
      </c>
      <c r="U685" s="238">
        <v>18.670020797420001</v>
      </c>
      <c r="V685" s="238">
        <v>9.8215773533499995</v>
      </c>
      <c r="W685" s="238">
        <v>2.17888418736</v>
      </c>
      <c r="X685" s="238">
        <v>5.5735699680400002</v>
      </c>
      <c r="Y685" s="238">
        <v>9.0635786293499994</v>
      </c>
      <c r="Z685" s="237">
        <v>0</v>
      </c>
    </row>
    <row r="686" spans="1:26">
      <c r="A686" s="175" t="s">
        <v>375</v>
      </c>
      <c r="B686" s="175">
        <v>2013</v>
      </c>
      <c r="C686" s="176" t="s">
        <v>36</v>
      </c>
      <c r="D686" s="177">
        <v>173.03341280398999</v>
      </c>
      <c r="E686" s="216">
        <v>33.65135289194</v>
      </c>
      <c r="F686" s="216">
        <v>1.3432831160500001</v>
      </c>
      <c r="G686" s="216">
        <v>21.9719817167</v>
      </c>
      <c r="H686" s="216">
        <v>0.52892505367999998</v>
      </c>
      <c r="I686" s="216">
        <v>1.01816796791</v>
      </c>
      <c r="J686" s="216">
        <v>13.12766053554</v>
      </c>
      <c r="K686" s="217">
        <f t="shared" si="10"/>
        <v>7.5867777921081889E-2</v>
      </c>
      <c r="L686" s="216">
        <v>20.777498236869999</v>
      </c>
      <c r="M686" s="216">
        <v>8.1982309783399998</v>
      </c>
      <c r="N686" s="216">
        <v>8.1700752631100002</v>
      </c>
      <c r="O686" s="216">
        <v>2.9789459049300002</v>
      </c>
      <c r="P686" s="238">
        <v>1.00548246169</v>
      </c>
      <c r="Q686" s="238">
        <v>0.74816735298000003</v>
      </c>
      <c r="R686" s="238">
        <v>4.1911099154400002</v>
      </c>
      <c r="S686" s="238">
        <v>3.9461198829900002</v>
      </c>
      <c r="T686" s="238">
        <v>8.9324402044600006</v>
      </c>
      <c r="U686" s="238">
        <v>17.83238680793</v>
      </c>
      <c r="V686" s="238">
        <v>8.5199051997600002</v>
      </c>
      <c r="W686" s="238">
        <v>1.9488066238099999</v>
      </c>
      <c r="X686" s="238">
        <v>3.5035830134800001</v>
      </c>
      <c r="Y686" s="238">
        <v>10.534260475609999</v>
      </c>
      <c r="Z686" s="237">
        <v>0.10502920077</v>
      </c>
    </row>
    <row r="687" spans="1:26">
      <c r="A687" s="175" t="s">
        <v>375</v>
      </c>
      <c r="B687" s="175">
        <v>2014</v>
      </c>
      <c r="C687" s="176" t="s">
        <v>36</v>
      </c>
      <c r="D687" s="177">
        <v>174.02576917389999</v>
      </c>
      <c r="E687" s="216">
        <v>33.786232177430001</v>
      </c>
      <c r="F687" s="216">
        <v>0.79378496664999998</v>
      </c>
      <c r="G687" s="216">
        <v>21.932483865510001</v>
      </c>
      <c r="H687" s="216">
        <v>0.20443178093</v>
      </c>
      <c r="I687" s="216">
        <v>0.60833082787000003</v>
      </c>
      <c r="J687" s="216">
        <v>15.67559728448</v>
      </c>
      <c r="K687" s="217">
        <f t="shared" si="10"/>
        <v>9.0076299383085812E-2</v>
      </c>
      <c r="L687" s="216">
        <v>22.28217152577</v>
      </c>
      <c r="M687" s="216">
        <v>9.4345363670500006</v>
      </c>
      <c r="N687" s="216">
        <v>7.7965914570299999</v>
      </c>
      <c r="O687" s="216">
        <v>1.9869924507100001</v>
      </c>
      <c r="P687" s="238">
        <v>2.5663612951900001</v>
      </c>
      <c r="Q687" s="238">
        <v>0.76668392849</v>
      </c>
      <c r="R687" s="238">
        <v>3.0121248315</v>
      </c>
      <c r="S687" s="238">
        <v>2.7480514304099999</v>
      </c>
      <c r="T687" s="238">
        <v>11.935644995020001</v>
      </c>
      <c r="U687" s="238">
        <v>15.01907541422</v>
      </c>
      <c r="V687" s="238">
        <v>6.3699563615699999</v>
      </c>
      <c r="W687" s="238">
        <v>1.8678580461500001</v>
      </c>
      <c r="X687" s="238">
        <v>3.79730384999</v>
      </c>
      <c r="Y687" s="238">
        <v>11.441556317930001</v>
      </c>
      <c r="Z687" s="237">
        <v>0</v>
      </c>
    </row>
    <row r="688" spans="1:26">
      <c r="A688" s="175" t="s">
        <v>375</v>
      </c>
      <c r="B688" s="175">
        <v>2015</v>
      </c>
      <c r="C688" s="176" t="s">
        <v>36</v>
      </c>
      <c r="D688" s="177">
        <v>178.15538829964001</v>
      </c>
      <c r="E688" s="216">
        <v>30.52170604937</v>
      </c>
      <c r="F688" s="216">
        <v>0.75163433310000005</v>
      </c>
      <c r="G688" s="216">
        <v>19.955630717350001</v>
      </c>
      <c r="H688" s="216">
        <v>0.45991099620999998</v>
      </c>
      <c r="I688" s="216">
        <v>0.38493914055</v>
      </c>
      <c r="J688" s="216">
        <v>16.033913215959998</v>
      </c>
      <c r="K688" s="217">
        <f t="shared" si="10"/>
        <v>8.9999597368295811E-2</v>
      </c>
      <c r="L688" s="216">
        <v>26.60036166707</v>
      </c>
      <c r="M688" s="216">
        <v>10.88595659304</v>
      </c>
      <c r="N688" s="216">
        <v>7.9518058008499999</v>
      </c>
      <c r="O688" s="216">
        <v>1.6481375837300001</v>
      </c>
      <c r="P688" s="238">
        <v>3.4429410705599999</v>
      </c>
      <c r="Q688" s="238">
        <v>1.21735994358</v>
      </c>
      <c r="R688" s="238">
        <v>2.6964819102900002</v>
      </c>
      <c r="S688" s="238">
        <v>2.3966146404900002</v>
      </c>
      <c r="T688" s="238">
        <v>11.632598960519999</v>
      </c>
      <c r="U688" s="238">
        <v>16.715898293510001</v>
      </c>
      <c r="V688" s="238">
        <v>9.3942228566400008</v>
      </c>
      <c r="W688" s="238">
        <v>1.6085144654400001</v>
      </c>
      <c r="X688" s="238">
        <v>4.1068119900599998</v>
      </c>
      <c r="Y688" s="238">
        <v>9.7499480713200004</v>
      </c>
      <c r="Z688" s="237">
        <v>0</v>
      </c>
    </row>
    <row r="689" spans="1:26">
      <c r="A689" s="175" t="s">
        <v>375</v>
      </c>
      <c r="B689" s="175">
        <v>2016</v>
      </c>
      <c r="C689" s="176" t="s">
        <v>36</v>
      </c>
      <c r="D689" s="177">
        <v>187.56610660633001</v>
      </c>
      <c r="E689" s="216">
        <v>28.663621485429999</v>
      </c>
      <c r="F689" s="216">
        <v>0.23237326111000001</v>
      </c>
      <c r="G689" s="216">
        <v>25.366668977290001</v>
      </c>
      <c r="H689" s="216">
        <v>0.91844001420999999</v>
      </c>
      <c r="I689" s="216">
        <v>0.39023558528000002</v>
      </c>
      <c r="J689" s="216">
        <v>15.05853530295</v>
      </c>
      <c r="K689" s="217">
        <f t="shared" si="10"/>
        <v>8.0283882708912624E-2</v>
      </c>
      <c r="L689" s="216">
        <v>27.216437141659998</v>
      </c>
      <c r="M689" s="216">
        <v>8.7374653280899999</v>
      </c>
      <c r="N689" s="216">
        <v>7.5003537729499996</v>
      </c>
      <c r="O689" s="216">
        <v>2.6135376184600001</v>
      </c>
      <c r="P689" s="238">
        <v>1.8163995632200001</v>
      </c>
      <c r="Q689" s="238">
        <v>2.17018057159</v>
      </c>
      <c r="R689" s="238">
        <v>4.4815367354699998</v>
      </c>
      <c r="S689" s="238">
        <v>2.9172750893699999</v>
      </c>
      <c r="T689" s="238">
        <v>12.730670763599999</v>
      </c>
      <c r="U689" s="238">
        <v>18.398323214840001</v>
      </c>
      <c r="V689" s="238">
        <v>9.6730827220099993</v>
      </c>
      <c r="W689" s="238">
        <v>2.1530103891799999</v>
      </c>
      <c r="X689" s="238">
        <v>6.3030571054799998</v>
      </c>
      <c r="Y689" s="238">
        <v>10.224901964140001</v>
      </c>
      <c r="Z689" s="237">
        <v>0</v>
      </c>
    </row>
    <row r="690" spans="1:26">
      <c r="A690" s="175" t="s">
        <v>376</v>
      </c>
      <c r="B690" s="175">
        <v>2013</v>
      </c>
      <c r="C690" s="176" t="s">
        <v>36</v>
      </c>
      <c r="D690" s="177">
        <v>171.11003118542999</v>
      </c>
      <c r="E690" s="216">
        <v>33.570411250219998</v>
      </c>
      <c r="F690" s="216">
        <v>1.24883586032</v>
      </c>
      <c r="G690" s="216">
        <v>21.42075724339</v>
      </c>
      <c r="H690" s="216">
        <v>0.52784176647000003</v>
      </c>
      <c r="I690" s="216">
        <v>0.90981907993</v>
      </c>
      <c r="J690" s="216">
        <v>13.13946751782</v>
      </c>
      <c r="K690" s="217">
        <f t="shared" si="10"/>
        <v>7.6789580521909373E-2</v>
      </c>
      <c r="L690" s="216">
        <v>21.551012502350002</v>
      </c>
      <c r="M690" s="216">
        <v>8.4640517180800003</v>
      </c>
      <c r="N690" s="216">
        <v>8.3853676304799993</v>
      </c>
      <c r="O690" s="216">
        <v>2.7796763958600001</v>
      </c>
      <c r="P690" s="238">
        <v>0.73002802201999994</v>
      </c>
      <c r="Q690" s="238">
        <v>0.79889103987999999</v>
      </c>
      <c r="R690" s="238">
        <v>3.2432826602499998</v>
      </c>
      <c r="S690" s="238">
        <v>3.5829948795700002</v>
      </c>
      <c r="T690" s="238">
        <v>8.5345928853499995</v>
      </c>
      <c r="U690" s="238">
        <v>18.295277772590001</v>
      </c>
      <c r="V690" s="238">
        <v>8.1695169112099997</v>
      </c>
      <c r="W690" s="238">
        <v>2.1587485171899998</v>
      </c>
      <c r="X690" s="238">
        <v>3.0468443056500001</v>
      </c>
      <c r="Y690" s="238">
        <v>10.447529512619999</v>
      </c>
      <c r="Z690" s="237">
        <v>0.10508371418</v>
      </c>
    </row>
    <row r="691" spans="1:26">
      <c r="A691" s="175" t="s">
        <v>376</v>
      </c>
      <c r="B691" s="175">
        <v>2014</v>
      </c>
      <c r="C691" s="176" t="s">
        <v>36</v>
      </c>
      <c r="D691" s="177">
        <v>171.46958201564999</v>
      </c>
      <c r="E691" s="216">
        <v>32.582471677489998</v>
      </c>
      <c r="F691" s="216">
        <v>0.83820137440999998</v>
      </c>
      <c r="G691" s="216">
        <v>22.76189246281</v>
      </c>
      <c r="H691" s="216">
        <v>0.1544116281</v>
      </c>
      <c r="I691" s="216">
        <v>0.51780444703999995</v>
      </c>
      <c r="J691" s="216">
        <v>15.67602831974</v>
      </c>
      <c r="K691" s="217">
        <f t="shared" si="10"/>
        <v>9.1421627879802334E-2</v>
      </c>
      <c r="L691" s="216">
        <v>21.090196595759998</v>
      </c>
      <c r="M691" s="216">
        <v>9.4567003487499992</v>
      </c>
      <c r="N691" s="216">
        <v>6.1938596566199999</v>
      </c>
      <c r="O691" s="216">
        <v>1.7008844992000001</v>
      </c>
      <c r="P691" s="238">
        <v>3.05235022437</v>
      </c>
      <c r="Q691" s="238">
        <v>1.0354728981400001</v>
      </c>
      <c r="R691" s="238">
        <v>2.76485582875</v>
      </c>
      <c r="S691" s="238">
        <v>2.2949465363799999</v>
      </c>
      <c r="T691" s="238">
        <v>10.97872264708</v>
      </c>
      <c r="U691" s="238">
        <v>14.82462410338</v>
      </c>
      <c r="V691" s="238">
        <v>7.3143023320099996</v>
      </c>
      <c r="W691" s="238">
        <v>1.66509735618</v>
      </c>
      <c r="X691" s="238">
        <v>4.1334244953599999</v>
      </c>
      <c r="Y691" s="238">
        <v>12.433334584080001</v>
      </c>
      <c r="Z691" s="237">
        <v>0</v>
      </c>
    </row>
    <row r="692" spans="1:26">
      <c r="A692" s="175" t="s">
        <v>376</v>
      </c>
      <c r="B692" s="175">
        <v>2015</v>
      </c>
      <c r="C692" s="176" t="s">
        <v>36</v>
      </c>
      <c r="D692" s="177">
        <v>177.21204042202001</v>
      </c>
      <c r="E692" s="216">
        <v>28.839182028740002</v>
      </c>
      <c r="F692" s="216">
        <v>0.75758681012999995</v>
      </c>
      <c r="G692" s="216">
        <v>20.806337069360001</v>
      </c>
      <c r="H692" s="216">
        <v>0.43837512940000001</v>
      </c>
      <c r="I692" s="216">
        <v>0.38401642856000001</v>
      </c>
      <c r="J692" s="216">
        <v>15.885824818170001</v>
      </c>
      <c r="K692" s="217">
        <f t="shared" si="10"/>
        <v>8.9643033172795969E-2</v>
      </c>
      <c r="L692" s="216">
        <v>26.535466216090001</v>
      </c>
      <c r="M692" s="216">
        <v>9.3968411648799997</v>
      </c>
      <c r="N692" s="216">
        <v>7.4261394969500003</v>
      </c>
      <c r="O692" s="216">
        <v>1.6693748095400001</v>
      </c>
      <c r="P692" s="238">
        <v>3.4453173761000002</v>
      </c>
      <c r="Q692" s="238">
        <v>0.91220145773000005</v>
      </c>
      <c r="R692" s="238">
        <v>2.9969250621899999</v>
      </c>
      <c r="S692" s="238">
        <v>1.9065217639100001</v>
      </c>
      <c r="T692" s="238">
        <v>13.453769993610001</v>
      </c>
      <c r="U692" s="238">
        <v>17.468080378850001</v>
      </c>
      <c r="V692" s="238">
        <v>9.1816629479900005</v>
      </c>
      <c r="W692" s="238">
        <v>1.49184772302</v>
      </c>
      <c r="X692" s="238">
        <v>4.2757994822500001</v>
      </c>
      <c r="Y692" s="238">
        <v>9.9407702645500002</v>
      </c>
      <c r="Z692" s="237">
        <v>0</v>
      </c>
    </row>
    <row r="693" spans="1:26">
      <c r="A693" s="175" t="s">
        <v>376</v>
      </c>
      <c r="B693" s="175">
        <v>2016</v>
      </c>
      <c r="C693" s="176" t="s">
        <v>36</v>
      </c>
      <c r="D693" s="177">
        <v>182.6690518664</v>
      </c>
      <c r="E693" s="216">
        <v>28.74520929394</v>
      </c>
      <c r="F693" s="216">
        <v>4.2775427739999997E-2</v>
      </c>
      <c r="G693" s="216">
        <v>23.336154331020001</v>
      </c>
      <c r="H693" s="216">
        <v>0.90706411175000001</v>
      </c>
      <c r="I693" s="216">
        <v>0.34894614687999997</v>
      </c>
      <c r="J693" s="216">
        <v>15.586525662750001</v>
      </c>
      <c r="K693" s="217">
        <f t="shared" si="10"/>
        <v>8.5326581068311633E-2</v>
      </c>
      <c r="L693" s="216">
        <v>28.26342443467</v>
      </c>
      <c r="M693" s="216">
        <v>9.5981235594599994</v>
      </c>
      <c r="N693" s="216">
        <v>7.1602451729099998</v>
      </c>
      <c r="O693" s="216">
        <v>2.61624949009</v>
      </c>
      <c r="P693" s="238">
        <v>1.6860470910500001</v>
      </c>
      <c r="Q693" s="238">
        <v>2.5289349867799999</v>
      </c>
      <c r="R693" s="238">
        <v>4.3153969656899998</v>
      </c>
      <c r="S693" s="238">
        <v>1.97971682349</v>
      </c>
      <c r="T693" s="238">
        <v>11.1608161602</v>
      </c>
      <c r="U693" s="238">
        <v>17.3312133045</v>
      </c>
      <c r="V693" s="238">
        <v>9.7190048684699999</v>
      </c>
      <c r="W693" s="238">
        <v>2.06002886934</v>
      </c>
      <c r="X693" s="238">
        <v>5.2302323824299997</v>
      </c>
      <c r="Y693" s="238">
        <v>10.052942783240001</v>
      </c>
      <c r="Z693" s="237">
        <v>0</v>
      </c>
    </row>
    <row r="694" spans="1:26">
      <c r="A694" s="175" t="s">
        <v>366</v>
      </c>
      <c r="B694" s="175">
        <v>2013</v>
      </c>
      <c r="C694" s="176" t="s">
        <v>25</v>
      </c>
      <c r="D694" s="177">
        <v>74.485073155359984</v>
      </c>
      <c r="E694" s="216">
        <v>9.5039348669099795</v>
      </c>
      <c r="F694" s="216">
        <v>7.2057472423800002</v>
      </c>
      <c r="G694" s="216">
        <v>5.8558010437499997</v>
      </c>
      <c r="H694" s="216">
        <v>5.2475092190000003E-2</v>
      </c>
      <c r="I694" s="216">
        <v>0.40568411686</v>
      </c>
      <c r="J694" s="251">
        <v>3.04236538948</v>
      </c>
      <c r="K694" s="250">
        <f t="shared" si="10"/>
        <v>4.084530310031749E-2</v>
      </c>
      <c r="L694" s="216">
        <v>15.897496982650001</v>
      </c>
      <c r="M694" s="216">
        <v>4.4692954377599996</v>
      </c>
      <c r="N694" s="216">
        <v>4.7239376871700003</v>
      </c>
      <c r="O694" s="216">
        <v>0.73066959379999996</v>
      </c>
      <c r="P694" s="238">
        <v>0.44959473023000002</v>
      </c>
      <c r="Q694" s="238">
        <v>0.41311652237000002</v>
      </c>
      <c r="R694" s="238">
        <v>1.31772049317</v>
      </c>
      <c r="S694" s="238">
        <v>0.95066417465999997</v>
      </c>
      <c r="T694" s="238">
        <v>4.18613093013</v>
      </c>
      <c r="U694" s="238">
        <v>5.9370092166899999</v>
      </c>
      <c r="V694" s="238">
        <v>3.0672997955999999</v>
      </c>
      <c r="W694" s="238">
        <v>0.88172371385000003</v>
      </c>
      <c r="X694" s="238">
        <v>2.7448331005600002</v>
      </c>
      <c r="Y694" s="238">
        <v>2.64957302515</v>
      </c>
      <c r="Z694" s="237">
        <v>0</v>
      </c>
    </row>
    <row r="695" spans="1:26">
      <c r="A695" s="175" t="s">
        <v>366</v>
      </c>
      <c r="B695" s="175">
        <v>2014</v>
      </c>
      <c r="C695" s="176" t="s">
        <v>25</v>
      </c>
      <c r="D695" s="177">
        <v>73.18093647488999</v>
      </c>
      <c r="E695" s="216">
        <v>8.8712361955699901</v>
      </c>
      <c r="F695" s="216">
        <v>4.7770399434300002</v>
      </c>
      <c r="G695" s="216">
        <v>6.41164689978</v>
      </c>
      <c r="H695" s="216">
        <v>0.32260641650999999</v>
      </c>
      <c r="I695" s="216">
        <v>0.26014987039999998</v>
      </c>
      <c r="J695" s="249">
        <v>4.69439311005</v>
      </c>
      <c r="K695" s="248">
        <f t="shared" si="10"/>
        <v>6.4147759460016621E-2</v>
      </c>
      <c r="L695" s="216">
        <v>14.03179447125</v>
      </c>
      <c r="M695" s="216">
        <v>6.3587274111100003</v>
      </c>
      <c r="N695" s="216">
        <v>4.1428069251500004</v>
      </c>
      <c r="O695" s="216">
        <v>1.24682178124</v>
      </c>
      <c r="P695" s="238">
        <v>0.55256982182000003</v>
      </c>
      <c r="Q695" s="238">
        <v>0.17104962685</v>
      </c>
      <c r="R695" s="238">
        <v>1.8757447914200001</v>
      </c>
      <c r="S695" s="238">
        <v>1.3970612519700001</v>
      </c>
      <c r="T695" s="238">
        <v>4.3991810300100003</v>
      </c>
      <c r="U695" s="238">
        <v>5.59094752732</v>
      </c>
      <c r="V695" s="238">
        <v>2.9714549200799998</v>
      </c>
      <c r="W695" s="238">
        <v>0.40670227211999999</v>
      </c>
      <c r="X695" s="238">
        <v>2.7959699197300001</v>
      </c>
      <c r="Y695" s="238">
        <v>1.90303228908</v>
      </c>
      <c r="Z695" s="237">
        <v>0</v>
      </c>
    </row>
    <row r="696" spans="1:26">
      <c r="A696" s="175" t="s">
        <v>366</v>
      </c>
      <c r="B696" s="175">
        <v>2015</v>
      </c>
      <c r="C696" s="176" t="s">
        <v>25</v>
      </c>
      <c r="D696" s="177">
        <v>75.819402136639994</v>
      </c>
      <c r="E696" s="216">
        <v>8.5241989202299902</v>
      </c>
      <c r="F696" s="216">
        <v>6.2087691125799997</v>
      </c>
      <c r="G696" s="216">
        <v>6.2215581420300001</v>
      </c>
      <c r="H696" s="216">
        <v>0.14981737015999999</v>
      </c>
      <c r="I696" s="216">
        <v>0.24776131764000001</v>
      </c>
      <c r="J696" s="247">
        <v>4.2025493555000004</v>
      </c>
      <c r="K696" s="246">
        <f t="shared" si="10"/>
        <v>5.5428415907662551E-2</v>
      </c>
      <c r="L696" s="216">
        <v>11.768911073250001</v>
      </c>
      <c r="M696" s="216">
        <v>6.2465512061900004</v>
      </c>
      <c r="N696" s="216">
        <v>5.1388955678999997</v>
      </c>
      <c r="O696" s="216">
        <v>0.91271687592999995</v>
      </c>
      <c r="P696" s="238">
        <v>0.69992048773000004</v>
      </c>
      <c r="Q696" s="238">
        <v>0.18609974634000001</v>
      </c>
      <c r="R696" s="238">
        <v>1.6582948123200001</v>
      </c>
      <c r="S696" s="238">
        <v>1.8859007405999999</v>
      </c>
      <c r="T696" s="238">
        <v>6.7000339699799998</v>
      </c>
      <c r="U696" s="238">
        <v>6.7833890808200001</v>
      </c>
      <c r="V696" s="238">
        <v>3.1009068212900002</v>
      </c>
      <c r="W696" s="238">
        <v>0.86773249887000004</v>
      </c>
      <c r="X696" s="238">
        <v>1.61822624271</v>
      </c>
      <c r="Y696" s="238">
        <v>2.69716879457</v>
      </c>
      <c r="Z696" s="237">
        <v>0</v>
      </c>
    </row>
    <row r="697" spans="1:26">
      <c r="A697" s="178" t="s">
        <v>366</v>
      </c>
      <c r="B697" s="178">
        <v>2016</v>
      </c>
      <c r="C697" s="179" t="s">
        <v>25</v>
      </c>
      <c r="D697" s="180">
        <v>74.417718990360001</v>
      </c>
      <c r="E697" s="235">
        <v>10.51713591287</v>
      </c>
      <c r="F697" s="235">
        <v>4.2670356377500003</v>
      </c>
      <c r="G697" s="235">
        <v>4.7698330255599997</v>
      </c>
      <c r="H697" s="235">
        <v>0.40185055790000002</v>
      </c>
      <c r="I697" s="235">
        <v>0.15990534713999999</v>
      </c>
      <c r="J697" s="245">
        <v>5.4579723346</v>
      </c>
      <c r="K697" s="244">
        <f t="shared" si="10"/>
        <v>7.3342376098722142E-2</v>
      </c>
      <c r="L697" s="235">
        <v>12.767555631520001</v>
      </c>
      <c r="M697" s="235">
        <v>5.3946177659199996</v>
      </c>
      <c r="N697" s="235">
        <v>3.2746255356099998</v>
      </c>
      <c r="O697" s="235">
        <v>0.89672439679000004</v>
      </c>
      <c r="P697" s="234">
        <v>0.76165317640999997</v>
      </c>
      <c r="Q697" s="234">
        <v>0.72281492142000003</v>
      </c>
      <c r="R697" s="234">
        <v>1.7425790809099999</v>
      </c>
      <c r="S697" s="234">
        <v>1.6019060457600001</v>
      </c>
      <c r="T697" s="234">
        <v>5.9355097218599999</v>
      </c>
      <c r="U697" s="234">
        <v>7.8549495118900001</v>
      </c>
      <c r="V697" s="234">
        <v>3.0704026234600001</v>
      </c>
      <c r="W697" s="234">
        <v>0.49546418691999999</v>
      </c>
      <c r="X697" s="234">
        <v>1.7654334842299999</v>
      </c>
      <c r="Y697" s="234">
        <v>2.5597500918399998</v>
      </c>
      <c r="Z697" s="233">
        <v>0</v>
      </c>
    </row>
    <row r="698" spans="1:26">
      <c r="A698" s="172" t="s">
        <v>367</v>
      </c>
      <c r="B698" s="172">
        <v>2013</v>
      </c>
      <c r="C698" s="243" t="s">
        <v>25</v>
      </c>
      <c r="D698" s="174">
        <v>77.385374131679995</v>
      </c>
      <c r="E698" s="241">
        <v>9.8709967670399994</v>
      </c>
      <c r="F698" s="241">
        <v>6.4619450155499996</v>
      </c>
      <c r="G698" s="241">
        <v>5.05220778169</v>
      </c>
      <c r="H698" s="241">
        <v>0.10878059227</v>
      </c>
      <c r="I698" s="241">
        <v>0.23243430668000001</v>
      </c>
      <c r="J698" s="241">
        <v>3.1197414612499998</v>
      </c>
      <c r="K698" s="242">
        <f t="shared" si="10"/>
        <v>4.03143552157725E-2</v>
      </c>
      <c r="L698" s="241">
        <v>16.951141934060001</v>
      </c>
      <c r="M698" s="241">
        <v>6.7414160438700002</v>
      </c>
      <c r="N698" s="241">
        <v>4.6364682755600004</v>
      </c>
      <c r="O698" s="241">
        <v>1.0602710499900001</v>
      </c>
      <c r="P698" s="240">
        <v>0.68196430614000003</v>
      </c>
      <c r="Q698" s="240">
        <v>0.23901173867</v>
      </c>
      <c r="R698" s="240">
        <v>1.98397271528</v>
      </c>
      <c r="S698" s="240">
        <v>0.91693757707000001</v>
      </c>
      <c r="T698" s="240">
        <v>4.4312992357800001</v>
      </c>
      <c r="U698" s="240">
        <v>5.9692290896899998</v>
      </c>
      <c r="V698" s="240">
        <v>3.3634571957900001</v>
      </c>
      <c r="W698" s="240">
        <v>0.48070573386999998</v>
      </c>
      <c r="X698" s="240">
        <v>3.2996862826700002</v>
      </c>
      <c r="Y698" s="240">
        <v>1.7837070287600001</v>
      </c>
      <c r="Z698" s="239">
        <v>0</v>
      </c>
    </row>
    <row r="699" spans="1:26">
      <c r="A699" s="175" t="s">
        <v>367</v>
      </c>
      <c r="B699" s="175">
        <v>2014</v>
      </c>
      <c r="C699" s="176" t="s">
        <v>25</v>
      </c>
      <c r="D699" s="177">
        <v>73.673797224779989</v>
      </c>
      <c r="E699" s="216">
        <v>8.6747880431899898</v>
      </c>
      <c r="F699" s="216">
        <v>4.66845875961</v>
      </c>
      <c r="G699" s="216">
        <v>5.9823146292600002</v>
      </c>
      <c r="H699" s="216">
        <v>0.24484791992999999</v>
      </c>
      <c r="I699" s="216">
        <v>0.16014647093000001</v>
      </c>
      <c r="J699" s="216">
        <v>4.6561916316099996</v>
      </c>
      <c r="K699" s="217">
        <f t="shared" si="10"/>
        <v>6.3200103795435988E-2</v>
      </c>
      <c r="L699" s="216">
        <v>12.70783023279</v>
      </c>
      <c r="M699" s="216">
        <v>6.6769490252199999</v>
      </c>
      <c r="N699" s="216">
        <v>4.5690840029900004</v>
      </c>
      <c r="O699" s="216">
        <v>0.97769168224000003</v>
      </c>
      <c r="P699" s="238">
        <v>0.56316412336999999</v>
      </c>
      <c r="Q699" s="238">
        <v>0.56809093682</v>
      </c>
      <c r="R699" s="238">
        <v>1.7132599556799999</v>
      </c>
      <c r="S699" s="238">
        <v>1.90617326376</v>
      </c>
      <c r="T699" s="238">
        <v>5.5942156924999997</v>
      </c>
      <c r="U699" s="238">
        <v>6.2030508531999997</v>
      </c>
      <c r="V699" s="238">
        <v>3.2977583554500001</v>
      </c>
      <c r="W699" s="238">
        <v>0.76802319518999995</v>
      </c>
      <c r="X699" s="238">
        <v>2.1392040597199999</v>
      </c>
      <c r="Y699" s="238">
        <v>1.60255439132</v>
      </c>
      <c r="Z699" s="237">
        <v>0</v>
      </c>
    </row>
    <row r="700" spans="1:26">
      <c r="A700" s="175" t="s">
        <v>367</v>
      </c>
      <c r="B700" s="175">
        <v>2015</v>
      </c>
      <c r="C700" s="176" t="s">
        <v>25</v>
      </c>
      <c r="D700" s="177">
        <v>75.263234055010003</v>
      </c>
      <c r="E700" s="216">
        <v>9.1954216337000005</v>
      </c>
      <c r="F700" s="216">
        <v>5.3524643890399997</v>
      </c>
      <c r="G700" s="216">
        <v>5.42019241709</v>
      </c>
      <c r="H700" s="216">
        <v>0.1513328323</v>
      </c>
      <c r="I700" s="216">
        <v>0.22984698009000001</v>
      </c>
      <c r="J700" s="216">
        <v>4.7435438137599997</v>
      </c>
      <c r="K700" s="217">
        <f t="shared" si="10"/>
        <v>6.3026042839096408E-2</v>
      </c>
      <c r="L700" s="216">
        <v>12.605420153880001</v>
      </c>
      <c r="M700" s="216">
        <v>6.9218308312400003</v>
      </c>
      <c r="N700" s="216">
        <v>4.4157459155599996</v>
      </c>
      <c r="O700" s="216">
        <v>0.85341261262000001</v>
      </c>
      <c r="P700" s="238">
        <v>0.66741712312000001</v>
      </c>
      <c r="Q700" s="238">
        <v>0.45208009601999999</v>
      </c>
      <c r="R700" s="238">
        <v>1.5706937971999999</v>
      </c>
      <c r="S700" s="238">
        <v>1.0997347130799999</v>
      </c>
      <c r="T700" s="238">
        <v>6.3321439691699997</v>
      </c>
      <c r="U700" s="238">
        <v>7.2258246020700003</v>
      </c>
      <c r="V700" s="238">
        <v>3.5018256640000001</v>
      </c>
      <c r="W700" s="238">
        <v>0.30822317152000001</v>
      </c>
      <c r="X700" s="238">
        <v>1.69177461892</v>
      </c>
      <c r="Y700" s="238">
        <v>2.52430472063</v>
      </c>
      <c r="Z700" s="237">
        <v>0</v>
      </c>
    </row>
    <row r="701" spans="1:26">
      <c r="A701" s="175" t="s">
        <v>367</v>
      </c>
      <c r="B701" s="175">
        <v>2016</v>
      </c>
      <c r="C701" s="176" t="s">
        <v>25</v>
      </c>
      <c r="D701" s="177">
        <v>75.731208788700002</v>
      </c>
      <c r="E701" s="216">
        <v>10.36409215338</v>
      </c>
      <c r="F701" s="216">
        <v>3.6907460597199999</v>
      </c>
      <c r="G701" s="216">
        <v>4.61871692208</v>
      </c>
      <c r="H701" s="216">
        <v>0.4079067643</v>
      </c>
      <c r="I701" s="216">
        <v>0.37059174226000002</v>
      </c>
      <c r="J701" s="216">
        <v>5.56215435905</v>
      </c>
      <c r="K701" s="217">
        <f t="shared" si="10"/>
        <v>7.3445999978280288E-2</v>
      </c>
      <c r="L701" s="216">
        <v>12.87790616287</v>
      </c>
      <c r="M701" s="216">
        <v>6.3034888466199996</v>
      </c>
      <c r="N701" s="216">
        <v>4.1354799986000002</v>
      </c>
      <c r="O701" s="216">
        <v>0.31659923193</v>
      </c>
      <c r="P701" s="238">
        <v>0.54558909049000004</v>
      </c>
      <c r="Q701" s="238">
        <v>0.68902440593000003</v>
      </c>
      <c r="R701" s="238">
        <v>1.1748306472700001</v>
      </c>
      <c r="S701" s="238">
        <v>1.98481760307</v>
      </c>
      <c r="T701" s="238">
        <v>6.4162226992600004</v>
      </c>
      <c r="U701" s="238">
        <v>7.6667242410699998</v>
      </c>
      <c r="V701" s="238">
        <v>3.23506847684</v>
      </c>
      <c r="W701" s="238">
        <v>0.80039369303999996</v>
      </c>
      <c r="X701" s="238">
        <v>2.0142780390800001</v>
      </c>
      <c r="Y701" s="238">
        <v>2.5565776518400001</v>
      </c>
      <c r="Z701" s="237">
        <v>0</v>
      </c>
    </row>
    <row r="702" spans="1:26">
      <c r="A702" s="175" t="s">
        <v>377</v>
      </c>
      <c r="B702" s="175">
        <v>2014</v>
      </c>
      <c r="C702" s="176" t="s">
        <v>25</v>
      </c>
      <c r="D702" s="177">
        <v>74.891817254909995</v>
      </c>
      <c r="E702" s="216">
        <v>8.3967085952500007</v>
      </c>
      <c r="F702" s="216">
        <v>5.3486518757099999</v>
      </c>
      <c r="G702" s="216">
        <v>6.0329521256399996</v>
      </c>
      <c r="H702" s="216">
        <v>0.40028822835</v>
      </c>
      <c r="I702" s="216">
        <v>6.482332582E-2</v>
      </c>
      <c r="J702" s="216">
        <v>4.3266539124600003</v>
      </c>
      <c r="K702" s="217">
        <f t="shared" si="10"/>
        <v>5.7772051354199709E-2</v>
      </c>
      <c r="L702" s="216">
        <v>16.192183834929999</v>
      </c>
      <c r="M702" s="216">
        <v>6.4065790875299999</v>
      </c>
      <c r="N702" s="216">
        <v>4.24150494519</v>
      </c>
      <c r="O702" s="216">
        <v>1.16928215383</v>
      </c>
      <c r="P702" s="238">
        <v>0.44877440383</v>
      </c>
      <c r="Q702" s="238">
        <v>0.45685963799000001</v>
      </c>
      <c r="R702" s="238">
        <v>1.93890138442</v>
      </c>
      <c r="S702" s="238">
        <v>2.1687568453299999</v>
      </c>
      <c r="T702" s="238">
        <v>4.1686646956900004</v>
      </c>
      <c r="U702" s="238">
        <v>5.3117043482300002</v>
      </c>
      <c r="V702" s="238">
        <v>3.2690194051399999</v>
      </c>
      <c r="W702" s="238">
        <v>0.3287400446</v>
      </c>
      <c r="X702" s="238">
        <v>2.84943322187</v>
      </c>
      <c r="Y702" s="238">
        <v>1.3713351831</v>
      </c>
      <c r="Z702" s="237">
        <v>0</v>
      </c>
    </row>
    <row r="703" spans="1:26">
      <c r="A703" s="175" t="s">
        <v>377</v>
      </c>
      <c r="B703" s="175">
        <v>2015</v>
      </c>
      <c r="C703" s="176" t="s">
        <v>25</v>
      </c>
      <c r="D703" s="177">
        <v>72.678372548780004</v>
      </c>
      <c r="E703" s="216">
        <v>8.6933898554599995</v>
      </c>
      <c r="F703" s="216">
        <v>5.77308143631</v>
      </c>
      <c r="G703" s="216">
        <v>6.8474722764599996</v>
      </c>
      <c r="H703" s="216">
        <v>0.31025270955000001</v>
      </c>
      <c r="I703" s="216">
        <v>0.32194803190999999</v>
      </c>
      <c r="J703" s="216">
        <v>4.0631463454199999</v>
      </c>
      <c r="K703" s="217">
        <f t="shared" si="10"/>
        <v>5.5905852084028332E-2</v>
      </c>
      <c r="L703" s="216">
        <v>11.36824042948</v>
      </c>
      <c r="M703" s="216">
        <v>5.5291848363699998</v>
      </c>
      <c r="N703" s="216">
        <v>4.1417203821599999</v>
      </c>
      <c r="O703" s="216">
        <v>0.71788131309000003</v>
      </c>
      <c r="P703" s="238">
        <v>0.50580262498999995</v>
      </c>
      <c r="Q703" s="238">
        <v>0.53447343726999996</v>
      </c>
      <c r="R703" s="238">
        <v>2.0701451925900001</v>
      </c>
      <c r="S703" s="238">
        <v>1.7828390398</v>
      </c>
      <c r="T703" s="238">
        <v>6.8134889308700002</v>
      </c>
      <c r="U703" s="238">
        <v>5.8770994176700002</v>
      </c>
      <c r="V703" s="238">
        <v>3.4866799725900002</v>
      </c>
      <c r="W703" s="238">
        <v>0.55529708991000004</v>
      </c>
      <c r="X703" s="238">
        <v>1.74270544918</v>
      </c>
      <c r="Y703" s="238">
        <v>1.5435237776999999</v>
      </c>
      <c r="Z703" s="237">
        <v>0</v>
      </c>
    </row>
    <row r="704" spans="1:26">
      <c r="A704" s="175" t="s">
        <v>377</v>
      </c>
      <c r="B704" s="175">
        <v>2016</v>
      </c>
      <c r="C704" s="176" t="s">
        <v>25</v>
      </c>
      <c r="D704" s="177">
        <v>72.694115637259998</v>
      </c>
      <c r="E704" s="216">
        <v>9.8314686724999998</v>
      </c>
      <c r="F704" s="216">
        <v>4.5101065773200002</v>
      </c>
      <c r="G704" s="216">
        <v>4.7131858304799996</v>
      </c>
      <c r="H704" s="216">
        <v>0.26162751485000002</v>
      </c>
      <c r="I704" s="216">
        <v>0.27710510764000001</v>
      </c>
      <c r="J704" s="216">
        <v>5.1270801441199998</v>
      </c>
      <c r="K704" s="217">
        <f t="shared" si="10"/>
        <v>7.0529507088357382E-2</v>
      </c>
      <c r="L704" s="216">
        <v>12.008492222059999</v>
      </c>
      <c r="M704" s="216">
        <v>6.0256412283599996</v>
      </c>
      <c r="N704" s="216">
        <v>4.1114175514499998</v>
      </c>
      <c r="O704" s="216">
        <v>0.72087895522000001</v>
      </c>
      <c r="P704" s="238">
        <v>0.78874087417000005</v>
      </c>
      <c r="Q704" s="238">
        <v>0.62618437313999997</v>
      </c>
      <c r="R704" s="238">
        <v>2.09478973565</v>
      </c>
      <c r="S704" s="238">
        <v>1.5345638345999999</v>
      </c>
      <c r="T704" s="238">
        <v>6.4617684741000003</v>
      </c>
      <c r="U704" s="238">
        <v>6.1487934725400004</v>
      </c>
      <c r="V704" s="238">
        <v>3.2166660781299998</v>
      </c>
      <c r="W704" s="238">
        <v>0.39872175024000001</v>
      </c>
      <c r="X704" s="238">
        <v>1.5200979540199999</v>
      </c>
      <c r="Y704" s="238">
        <v>2.3167852866700001</v>
      </c>
      <c r="Z704" s="237">
        <v>0</v>
      </c>
    </row>
    <row r="705" spans="1:26">
      <c r="A705" s="175" t="s">
        <v>377</v>
      </c>
      <c r="B705" s="175">
        <v>2017</v>
      </c>
      <c r="C705" s="176" t="s">
        <v>25</v>
      </c>
      <c r="D705" s="177">
        <v>72.847609931409991</v>
      </c>
      <c r="E705" s="216">
        <v>8.9936696187899994</v>
      </c>
      <c r="F705" s="216">
        <v>3.7359626048600001</v>
      </c>
      <c r="G705" s="216">
        <v>4.29484687313</v>
      </c>
      <c r="H705" s="216">
        <v>0.67124382134000005</v>
      </c>
      <c r="I705" s="216">
        <v>0.70820947819000002</v>
      </c>
      <c r="J705" s="216">
        <v>5.6761153846200001</v>
      </c>
      <c r="K705" s="217">
        <f t="shared" si="10"/>
        <v>7.7917661127995461E-2</v>
      </c>
      <c r="L705" s="216">
        <v>11.793469250059999</v>
      </c>
      <c r="M705" s="216">
        <v>6.2443430377000002</v>
      </c>
      <c r="N705" s="216">
        <v>3.7893158366000002</v>
      </c>
      <c r="O705" s="216">
        <v>0.35597759006000002</v>
      </c>
      <c r="P705" s="238">
        <v>0.73860527105999996</v>
      </c>
      <c r="Q705" s="238">
        <v>0.65011202243999999</v>
      </c>
      <c r="R705" s="238">
        <v>2.2554287254699998</v>
      </c>
      <c r="S705" s="238">
        <v>1.53588365643</v>
      </c>
      <c r="T705" s="238">
        <v>6.2775191832699999</v>
      </c>
      <c r="U705" s="238">
        <v>6.7380998747699898</v>
      </c>
      <c r="V705" s="238">
        <v>3.59219393389</v>
      </c>
      <c r="W705" s="238">
        <v>0.72412106915999996</v>
      </c>
      <c r="X705" s="238">
        <v>2.6595999804099999</v>
      </c>
      <c r="Y705" s="238">
        <v>1.41289271916</v>
      </c>
      <c r="Z705" s="237">
        <v>0</v>
      </c>
    </row>
    <row r="706" spans="1:26">
      <c r="A706" s="175" t="s">
        <v>368</v>
      </c>
      <c r="B706" s="175">
        <v>2013</v>
      </c>
      <c r="C706" s="176" t="s">
        <v>25</v>
      </c>
      <c r="D706" s="177">
        <v>74.465639961829993</v>
      </c>
      <c r="E706" s="216">
        <v>9.3487642198699898</v>
      </c>
      <c r="F706" s="216">
        <v>6.00329692589</v>
      </c>
      <c r="G706" s="216">
        <v>5.8478092844600003</v>
      </c>
      <c r="H706" s="216">
        <v>0.13300340874</v>
      </c>
      <c r="I706" s="216">
        <v>0.39307427603</v>
      </c>
      <c r="J706" s="216">
        <v>2.8161718812199998</v>
      </c>
      <c r="K706" s="217">
        <f t="shared" si="10"/>
        <v>3.7818407021863086E-2</v>
      </c>
      <c r="L706" s="216">
        <v>16.228855818349999</v>
      </c>
      <c r="M706" s="216">
        <v>5.3040520612400002</v>
      </c>
      <c r="N706" s="216">
        <v>4.1088752252200003</v>
      </c>
      <c r="O706" s="216">
        <v>1.0506451923</v>
      </c>
      <c r="P706" s="238">
        <v>0.67789017200000001</v>
      </c>
      <c r="Q706" s="238">
        <v>0.2732452809</v>
      </c>
      <c r="R706" s="238">
        <v>2.00433894275</v>
      </c>
      <c r="S706" s="238">
        <v>0.89529398254000003</v>
      </c>
      <c r="T706" s="238">
        <v>5.5303411775300004</v>
      </c>
      <c r="U706" s="238">
        <v>5.6813907961099996</v>
      </c>
      <c r="V706" s="238">
        <v>3.4669204428699998</v>
      </c>
      <c r="W706" s="238">
        <v>0.56552008919999996</v>
      </c>
      <c r="X706" s="238">
        <v>1.8597379652299999</v>
      </c>
      <c r="Y706" s="238">
        <v>2.27641281938</v>
      </c>
      <c r="Z706" s="237">
        <v>0</v>
      </c>
    </row>
    <row r="707" spans="1:26">
      <c r="A707" s="175" t="s">
        <v>368</v>
      </c>
      <c r="B707" s="175">
        <v>2014</v>
      </c>
      <c r="C707" s="176" t="s">
        <v>25</v>
      </c>
      <c r="D707" s="177">
        <v>74.760867631500005</v>
      </c>
      <c r="E707" s="216">
        <v>7.9505932866900002</v>
      </c>
      <c r="F707" s="216">
        <v>5.2172565820200001</v>
      </c>
      <c r="G707" s="216">
        <v>6.3186673981299997</v>
      </c>
      <c r="H707" s="216">
        <v>0.49111878384000002</v>
      </c>
      <c r="I707" s="216">
        <v>0.11180944472</v>
      </c>
      <c r="J707" s="216">
        <v>3.9884740517099999</v>
      </c>
      <c r="K707" s="217">
        <f t="shared" si="10"/>
        <v>5.3349756069838362E-2</v>
      </c>
      <c r="L707" s="216">
        <v>16.94632041985</v>
      </c>
      <c r="M707" s="216">
        <v>6.2383019724400004</v>
      </c>
      <c r="N707" s="216">
        <v>4.2339280976499998</v>
      </c>
      <c r="O707" s="216">
        <v>1.2438122175499999</v>
      </c>
      <c r="P707" s="238">
        <v>0.66555616960999997</v>
      </c>
      <c r="Q707" s="238">
        <v>0.50698122815000002</v>
      </c>
      <c r="R707" s="238">
        <v>1.9636166643699999</v>
      </c>
      <c r="S707" s="238">
        <v>1.59625630155</v>
      </c>
      <c r="T707" s="238">
        <v>4.2961674970299999</v>
      </c>
      <c r="U707" s="238">
        <v>4.9729709311199999</v>
      </c>
      <c r="V707" s="238">
        <v>2.9544632347299999</v>
      </c>
      <c r="W707" s="238">
        <v>0.34369005296999999</v>
      </c>
      <c r="X707" s="238">
        <v>2.7976416876600001</v>
      </c>
      <c r="Y707" s="238">
        <v>1.92324160971</v>
      </c>
      <c r="Z707" s="237">
        <v>0</v>
      </c>
    </row>
    <row r="708" spans="1:26">
      <c r="A708" s="175" t="s">
        <v>368</v>
      </c>
      <c r="B708" s="175">
        <v>2015</v>
      </c>
      <c r="C708" s="176" t="s">
        <v>25</v>
      </c>
      <c r="D708" s="177">
        <v>72.881030391789992</v>
      </c>
      <c r="E708" s="216">
        <v>8.2584778008099899</v>
      </c>
      <c r="F708" s="216">
        <v>5.8498403627200002</v>
      </c>
      <c r="G708" s="216">
        <v>6.9228364856300004</v>
      </c>
      <c r="H708" s="216">
        <v>0.37002663769999999</v>
      </c>
      <c r="I708" s="216">
        <v>0.28598398109000001</v>
      </c>
      <c r="J708" s="216">
        <v>3.6631763692799999</v>
      </c>
      <c r="K708" s="217">
        <f t="shared" si="10"/>
        <v>5.0262411900431292E-2</v>
      </c>
      <c r="L708" s="216">
        <v>11.02653830247</v>
      </c>
      <c r="M708" s="216">
        <v>5.5539894812200004</v>
      </c>
      <c r="N708" s="216">
        <v>4.7054442081500003</v>
      </c>
      <c r="O708" s="216">
        <v>0.78352866460000004</v>
      </c>
      <c r="P708" s="238">
        <v>0.63400250079999998</v>
      </c>
      <c r="Q708" s="238">
        <v>0.50504080480000002</v>
      </c>
      <c r="R708" s="238">
        <v>1.96189866059</v>
      </c>
      <c r="S708" s="238">
        <v>2.1951206407199999</v>
      </c>
      <c r="T708" s="238">
        <v>6.8975869414800002</v>
      </c>
      <c r="U708" s="238">
        <v>6.2068100352300002</v>
      </c>
      <c r="V708" s="238">
        <v>3.38900655058</v>
      </c>
      <c r="W708" s="238">
        <v>0.46690782330000002</v>
      </c>
      <c r="X708" s="238">
        <v>1.54984050334</v>
      </c>
      <c r="Y708" s="238">
        <v>1.6549736372799999</v>
      </c>
      <c r="Z708" s="237">
        <v>0</v>
      </c>
    </row>
    <row r="709" spans="1:26">
      <c r="A709" s="175" t="s">
        <v>368</v>
      </c>
      <c r="B709" s="175">
        <v>2016</v>
      </c>
      <c r="C709" s="176" t="s">
        <v>25</v>
      </c>
      <c r="D709" s="177">
        <v>73.272532511250006</v>
      </c>
      <c r="E709" s="216">
        <v>9.7692792410100004</v>
      </c>
      <c r="F709" s="216">
        <v>4.3763167044099998</v>
      </c>
      <c r="G709" s="216">
        <v>4.3602243114399997</v>
      </c>
      <c r="H709" s="216">
        <v>0.24558696320000001</v>
      </c>
      <c r="I709" s="216">
        <v>0.22357408412999999</v>
      </c>
      <c r="J709" s="216">
        <v>5.3447470770800001</v>
      </c>
      <c r="K709" s="217">
        <f t="shared" si="10"/>
        <v>7.2943392208524888E-2</v>
      </c>
      <c r="L709" s="216">
        <v>12.81076877898</v>
      </c>
      <c r="M709" s="216">
        <v>6.3169995862799997</v>
      </c>
      <c r="N709" s="216">
        <v>4.4929934113099996</v>
      </c>
      <c r="O709" s="216">
        <v>0.70118308523999995</v>
      </c>
      <c r="P709" s="238">
        <v>0.73828061165000003</v>
      </c>
      <c r="Q709" s="238">
        <v>0.72058678037000001</v>
      </c>
      <c r="R709" s="238">
        <v>2.3301311880300002</v>
      </c>
      <c r="S709" s="238">
        <v>1.5555181787400001</v>
      </c>
      <c r="T709" s="238">
        <v>6.4245704154199998</v>
      </c>
      <c r="U709" s="238">
        <v>6.1797506480699997</v>
      </c>
      <c r="V709" s="238">
        <v>2.7805442447800002</v>
      </c>
      <c r="W709" s="238">
        <v>0.44769934811000001</v>
      </c>
      <c r="X709" s="238">
        <v>1.2913088527700001</v>
      </c>
      <c r="Y709" s="238">
        <v>2.1624690002300002</v>
      </c>
      <c r="Z709" s="237">
        <v>0</v>
      </c>
    </row>
    <row r="710" spans="1:26">
      <c r="A710" s="175" t="s">
        <v>368</v>
      </c>
      <c r="B710" s="175">
        <v>2017</v>
      </c>
      <c r="C710" s="176" t="s">
        <v>25</v>
      </c>
      <c r="D710" s="177">
        <v>72.88012399741001</v>
      </c>
      <c r="E710" s="216">
        <v>8.6453501236300099</v>
      </c>
      <c r="F710" s="216">
        <v>3.74383037026</v>
      </c>
      <c r="G710" s="216">
        <v>4.4882235745800001</v>
      </c>
      <c r="H710" s="216">
        <v>0.72228530724999995</v>
      </c>
      <c r="I710" s="216">
        <v>0.80814827625999996</v>
      </c>
      <c r="J710" s="216">
        <v>5.5650992447799998</v>
      </c>
      <c r="K710" s="217">
        <f t="shared" si="10"/>
        <v>7.6359629203948259E-2</v>
      </c>
      <c r="L710" s="216">
        <v>11.779359632289999</v>
      </c>
      <c r="M710" s="216">
        <v>6.3075534474300001</v>
      </c>
      <c r="N710" s="216">
        <v>4.0326592399700001</v>
      </c>
      <c r="O710" s="216">
        <v>0.46411611739999997</v>
      </c>
      <c r="P710" s="238">
        <v>0.66851132728999996</v>
      </c>
      <c r="Q710" s="238">
        <v>0.41147584765</v>
      </c>
      <c r="R710" s="238">
        <v>2.0690892281500002</v>
      </c>
      <c r="S710" s="238">
        <v>1.4796215314500001</v>
      </c>
      <c r="T710" s="238">
        <v>6.6869765773700003</v>
      </c>
      <c r="U710" s="238">
        <v>6.8188800874000002</v>
      </c>
      <c r="V710" s="238">
        <v>3.3819621769300001</v>
      </c>
      <c r="W710" s="238">
        <v>0.72063509398000003</v>
      </c>
      <c r="X710" s="238">
        <v>2.5221456610500002</v>
      </c>
      <c r="Y710" s="238">
        <v>1.56420113229</v>
      </c>
      <c r="Z710" s="237">
        <v>0</v>
      </c>
    </row>
    <row r="711" spans="1:26">
      <c r="A711" s="175" t="s">
        <v>369</v>
      </c>
      <c r="B711" s="175">
        <v>2013</v>
      </c>
      <c r="C711" s="176" t="s">
        <v>25</v>
      </c>
      <c r="D711" s="177">
        <v>74.044636004340006</v>
      </c>
      <c r="E711" s="216">
        <v>9.3406932693600009</v>
      </c>
      <c r="F711" s="216">
        <v>6.9516893995000002</v>
      </c>
      <c r="G711" s="216">
        <v>5.5181311154400001</v>
      </c>
      <c r="H711" s="216">
        <v>0.13073171627999999</v>
      </c>
      <c r="I711" s="216">
        <v>0.46397923944000002</v>
      </c>
      <c r="J711" s="216">
        <v>2.5545295811000002</v>
      </c>
      <c r="K711" s="217">
        <f t="shared" si="10"/>
        <v>3.4499860070218595E-2</v>
      </c>
      <c r="L711" s="216">
        <v>16.15468582718</v>
      </c>
      <c r="M711" s="216">
        <v>4.3764720242299999</v>
      </c>
      <c r="N711" s="216">
        <v>4.5123382975300004</v>
      </c>
      <c r="O711" s="216">
        <v>1.11568196123</v>
      </c>
      <c r="P711" s="238">
        <v>0.40674027368999999</v>
      </c>
      <c r="Q711" s="238">
        <v>0.37357530211000001</v>
      </c>
      <c r="R711" s="238">
        <v>2.0433906238500001</v>
      </c>
      <c r="S711" s="238">
        <v>1.00207614235</v>
      </c>
      <c r="T711" s="238">
        <v>5.1718852497299999</v>
      </c>
      <c r="U711" s="238">
        <v>5.9342893758399997</v>
      </c>
      <c r="V711" s="238">
        <v>3.1437023587900002</v>
      </c>
      <c r="W711" s="238">
        <v>0.64228248540999999</v>
      </c>
      <c r="X711" s="238">
        <v>2.2344157948499999</v>
      </c>
      <c r="Y711" s="238">
        <v>1.9733459664299999</v>
      </c>
      <c r="Z711" s="237">
        <v>0</v>
      </c>
    </row>
    <row r="712" spans="1:26">
      <c r="A712" s="178" t="s">
        <v>369</v>
      </c>
      <c r="B712" s="178">
        <v>2014</v>
      </c>
      <c r="C712" s="179" t="s">
        <v>25</v>
      </c>
      <c r="D712" s="180">
        <v>73.634490174069995</v>
      </c>
      <c r="E712" s="235">
        <v>8.1898392898699903</v>
      </c>
      <c r="F712" s="235">
        <v>4.9361492071299997</v>
      </c>
      <c r="G712" s="235">
        <v>6.2231664764500003</v>
      </c>
      <c r="H712" s="235">
        <v>0.58662876353000004</v>
      </c>
      <c r="I712" s="235">
        <v>9.9144943080000006E-2</v>
      </c>
      <c r="J712" s="235">
        <v>4.3345272180299999</v>
      </c>
      <c r="K712" s="236">
        <f t="shared" ref="K712:K742" si="11">J712/D712</f>
        <v>5.8865447533938124E-2</v>
      </c>
      <c r="L712" s="235">
        <v>16.79446669883</v>
      </c>
      <c r="M712" s="235">
        <v>5.4620633391400002</v>
      </c>
      <c r="N712" s="235">
        <v>4.0456006717799999</v>
      </c>
      <c r="O712" s="235">
        <v>1.13571984357</v>
      </c>
      <c r="P712" s="234">
        <v>0.67256883435000003</v>
      </c>
      <c r="Q712" s="234">
        <v>0.40231776467000002</v>
      </c>
      <c r="R712" s="234">
        <v>2.1775922776600001</v>
      </c>
      <c r="S712" s="234">
        <v>1.10300324166</v>
      </c>
      <c r="T712" s="234">
        <v>4.63487817629</v>
      </c>
      <c r="U712" s="234">
        <v>4.6929320743899998</v>
      </c>
      <c r="V712" s="234">
        <v>2.8433862775600001</v>
      </c>
      <c r="W712" s="234">
        <v>0.30486067399</v>
      </c>
      <c r="X712" s="234">
        <v>2.9360274532599999</v>
      </c>
      <c r="Y712" s="234">
        <v>2.05961694883</v>
      </c>
      <c r="Z712" s="233">
        <v>0</v>
      </c>
    </row>
    <row r="713" spans="1:26">
      <c r="A713" s="172" t="s">
        <v>369</v>
      </c>
      <c r="B713" s="172">
        <v>2015</v>
      </c>
      <c r="C713" s="243" t="s">
        <v>25</v>
      </c>
      <c r="D713" s="174">
        <v>74.15893484963</v>
      </c>
      <c r="E713" s="241">
        <v>8.4004524929999995</v>
      </c>
      <c r="F713" s="241">
        <v>5.9483446504600002</v>
      </c>
      <c r="G713" s="241">
        <v>7.0495879278000002</v>
      </c>
      <c r="H713" s="241">
        <v>0.36398673816999999</v>
      </c>
      <c r="I713" s="241">
        <v>0.26915978183</v>
      </c>
      <c r="J713" s="241">
        <v>4.5049509260500002</v>
      </c>
      <c r="K713" s="242">
        <f t="shared" si="11"/>
        <v>6.0747244215205672E-2</v>
      </c>
      <c r="L713" s="241">
        <v>11.324221625130001</v>
      </c>
      <c r="M713" s="241">
        <v>5.7997154962200002</v>
      </c>
      <c r="N713" s="241">
        <v>4.3667406204999999</v>
      </c>
      <c r="O713" s="241">
        <v>1.08755016375</v>
      </c>
      <c r="P713" s="240">
        <v>0.65135138776000001</v>
      </c>
      <c r="Q713" s="240">
        <v>0.49030070986000002</v>
      </c>
      <c r="R713" s="240">
        <v>1.4008619168400001</v>
      </c>
      <c r="S713" s="240">
        <v>2.0550324096699999</v>
      </c>
      <c r="T713" s="240">
        <v>6.40533894983</v>
      </c>
      <c r="U713" s="240">
        <v>6.1430173440900004</v>
      </c>
      <c r="V713" s="240">
        <v>3.5926839141600002</v>
      </c>
      <c r="W713" s="240">
        <v>0.50429361376000004</v>
      </c>
      <c r="X713" s="240">
        <v>1.53851131155</v>
      </c>
      <c r="Y713" s="240">
        <v>2.2628328691999999</v>
      </c>
      <c r="Z713" s="239">
        <v>0</v>
      </c>
    </row>
    <row r="714" spans="1:26">
      <c r="A714" s="175" t="s">
        <v>369</v>
      </c>
      <c r="B714" s="175">
        <v>2016</v>
      </c>
      <c r="C714" s="176" t="s">
        <v>25</v>
      </c>
      <c r="D714" s="177">
        <v>74.083194916599993</v>
      </c>
      <c r="E714" s="216">
        <v>9.9375535587300003</v>
      </c>
      <c r="F714" s="216">
        <v>4.5213424726099998</v>
      </c>
      <c r="G714" s="216">
        <v>4.24583664779</v>
      </c>
      <c r="H714" s="216">
        <v>0.30868644165999998</v>
      </c>
      <c r="I714" s="216">
        <v>0.22389030845999999</v>
      </c>
      <c r="J714" s="216">
        <v>5.2830035666499997</v>
      </c>
      <c r="K714" s="217">
        <f t="shared" si="11"/>
        <v>7.1311767433861376E-2</v>
      </c>
      <c r="L714" s="216">
        <v>14.245618890019999</v>
      </c>
      <c r="M714" s="216">
        <v>6.0256334903299997</v>
      </c>
      <c r="N714" s="216">
        <v>4.09867756465</v>
      </c>
      <c r="O714" s="216">
        <v>0.56326047629999998</v>
      </c>
      <c r="P714" s="238">
        <v>0.70316831204999997</v>
      </c>
      <c r="Q714" s="238">
        <v>0.70406507169999999</v>
      </c>
      <c r="R714" s="238">
        <v>2.1352659026900001</v>
      </c>
      <c r="S714" s="238">
        <v>1.3144929377100001</v>
      </c>
      <c r="T714" s="238">
        <v>6.2047617745499997</v>
      </c>
      <c r="U714" s="238">
        <v>6.6925722759599999</v>
      </c>
      <c r="V714" s="238">
        <v>2.3606284742899999</v>
      </c>
      <c r="W714" s="238">
        <v>0.57676289174999995</v>
      </c>
      <c r="X714" s="238">
        <v>1.8305138319000001</v>
      </c>
      <c r="Y714" s="238">
        <v>2.1074600268000001</v>
      </c>
      <c r="Z714" s="237">
        <v>0</v>
      </c>
    </row>
    <row r="715" spans="1:26">
      <c r="A715" s="175" t="s">
        <v>370</v>
      </c>
      <c r="B715" s="175">
        <v>2013</v>
      </c>
      <c r="C715" s="176" t="s">
        <v>25</v>
      </c>
      <c r="D715" s="177">
        <v>77.868160468599996</v>
      </c>
      <c r="E715" s="216">
        <v>10.3832515829</v>
      </c>
      <c r="F715" s="216">
        <v>6.8294615937299996</v>
      </c>
      <c r="G715" s="216">
        <v>5.7222453253000003</v>
      </c>
      <c r="H715" s="216">
        <v>0.10881468415999999</v>
      </c>
      <c r="I715" s="216">
        <v>0.27738771706999998</v>
      </c>
      <c r="J715" s="216">
        <v>2.9055877779900001</v>
      </c>
      <c r="K715" s="217">
        <f t="shared" si="11"/>
        <v>3.731419569313784E-2</v>
      </c>
      <c r="L715" s="216">
        <v>16.27647989858</v>
      </c>
      <c r="M715" s="216">
        <v>6.2907765444099999</v>
      </c>
      <c r="N715" s="216">
        <v>4.4571987594799998</v>
      </c>
      <c r="O715" s="216">
        <v>0.86089657132999997</v>
      </c>
      <c r="P715" s="238">
        <v>0.95473159765000004</v>
      </c>
      <c r="Q715" s="238">
        <v>0.35330965792000002</v>
      </c>
      <c r="R715" s="238">
        <v>1.87758249824</v>
      </c>
      <c r="S715" s="238">
        <v>0.31573658399999999</v>
      </c>
      <c r="T715" s="238">
        <v>4.3597884028399996</v>
      </c>
      <c r="U715" s="238">
        <v>6.3519445999100004</v>
      </c>
      <c r="V715" s="238">
        <v>3.5129447971599999</v>
      </c>
      <c r="W715" s="238">
        <v>0.46918249426999997</v>
      </c>
      <c r="X715" s="238">
        <v>3.12258711541</v>
      </c>
      <c r="Y715" s="238">
        <v>2.4382522662500001</v>
      </c>
      <c r="Z715" s="237">
        <v>0</v>
      </c>
    </row>
    <row r="716" spans="1:26">
      <c r="A716" s="175" t="s">
        <v>370</v>
      </c>
      <c r="B716" s="175">
        <v>2014</v>
      </c>
      <c r="C716" s="176" t="s">
        <v>25</v>
      </c>
      <c r="D716" s="177">
        <v>72.305643095250005</v>
      </c>
      <c r="E716" s="216">
        <v>9.0142222748600105</v>
      </c>
      <c r="F716" s="216">
        <v>4.8349511509900003</v>
      </c>
      <c r="G716" s="216">
        <v>6.0084654503700001</v>
      </c>
      <c r="H716" s="216">
        <v>0.32003902880000001</v>
      </c>
      <c r="I716" s="216">
        <v>0.13280504817</v>
      </c>
      <c r="J716" s="216">
        <v>4.5597807235400003</v>
      </c>
      <c r="K716" s="217">
        <f t="shared" si="11"/>
        <v>6.3062584444941436E-2</v>
      </c>
      <c r="L716" s="216">
        <v>12.56372659665</v>
      </c>
      <c r="M716" s="216">
        <v>6.0669970855599997</v>
      </c>
      <c r="N716" s="216">
        <v>4.1319680997699999</v>
      </c>
      <c r="O716" s="216">
        <v>0.75617209373000005</v>
      </c>
      <c r="P716" s="238">
        <v>0.58364176769999998</v>
      </c>
      <c r="Q716" s="238">
        <v>0.59740661843999998</v>
      </c>
      <c r="R716" s="238">
        <v>1.43078025589</v>
      </c>
      <c r="S716" s="238">
        <v>1.75774064833</v>
      </c>
      <c r="T716" s="238">
        <v>5.34514435057</v>
      </c>
      <c r="U716" s="238">
        <v>6.0955025660000004</v>
      </c>
      <c r="V716" s="238">
        <v>3.5757976465999999</v>
      </c>
      <c r="W716" s="238">
        <v>0.45700933393999998</v>
      </c>
      <c r="X716" s="238">
        <v>2.6803486318699998</v>
      </c>
      <c r="Y716" s="238">
        <v>1.3931437234699999</v>
      </c>
      <c r="Z716" s="237">
        <v>0</v>
      </c>
    </row>
    <row r="717" spans="1:26">
      <c r="A717" s="175" t="s">
        <v>370</v>
      </c>
      <c r="B717" s="175">
        <v>2015</v>
      </c>
      <c r="C717" s="176" t="s">
        <v>25</v>
      </c>
      <c r="D717" s="177">
        <v>76.103305296350015</v>
      </c>
      <c r="E717" s="216">
        <v>9.6056635887500104</v>
      </c>
      <c r="F717" s="216">
        <v>5.8752054719700002</v>
      </c>
      <c r="G717" s="216">
        <v>5.54399681676</v>
      </c>
      <c r="H717" s="216">
        <v>0.20394348526</v>
      </c>
      <c r="I717" s="216">
        <v>0.27691666764</v>
      </c>
      <c r="J717" s="216">
        <v>4.5625339993200003</v>
      </c>
      <c r="K717" s="217">
        <f t="shared" si="11"/>
        <v>5.9951850731755581E-2</v>
      </c>
      <c r="L717" s="216">
        <v>12.358040308250001</v>
      </c>
      <c r="M717" s="216">
        <v>6.56075884954</v>
      </c>
      <c r="N717" s="216">
        <v>4.6070453605099999</v>
      </c>
      <c r="O717" s="216">
        <v>0.86308526457000001</v>
      </c>
      <c r="P717" s="238">
        <v>0.85627528549999998</v>
      </c>
      <c r="Q717" s="238">
        <v>0.33109559557000001</v>
      </c>
      <c r="R717" s="238">
        <v>1.68630329357</v>
      </c>
      <c r="S717" s="238">
        <v>1.1097072356</v>
      </c>
      <c r="T717" s="238">
        <v>6.52526098434</v>
      </c>
      <c r="U717" s="238">
        <v>7.1274300159699999</v>
      </c>
      <c r="V717" s="238">
        <v>3.4502900423499998</v>
      </c>
      <c r="W717" s="238">
        <v>0.25659877156999999</v>
      </c>
      <c r="X717" s="238">
        <v>1.9980072204299999</v>
      </c>
      <c r="Y717" s="238">
        <v>2.3051470388799999</v>
      </c>
      <c r="Z717" s="237">
        <v>0</v>
      </c>
    </row>
    <row r="718" spans="1:26">
      <c r="A718" s="175" t="s">
        <v>370</v>
      </c>
      <c r="B718" s="175">
        <v>2016</v>
      </c>
      <c r="C718" s="176" t="s">
        <v>25</v>
      </c>
      <c r="D718" s="177">
        <v>74.479841877609999</v>
      </c>
      <c r="E718" s="216">
        <v>10.524896955159999</v>
      </c>
      <c r="F718" s="216">
        <v>3.4074440745899999</v>
      </c>
      <c r="G718" s="216">
        <v>3.9978219531199999</v>
      </c>
      <c r="H718" s="216">
        <v>0.27371602317999999</v>
      </c>
      <c r="I718" s="216">
        <v>0.93534320383000003</v>
      </c>
      <c r="J718" s="216">
        <v>6.02364484855</v>
      </c>
      <c r="K718" s="217">
        <f t="shared" si="11"/>
        <v>8.0876176649897241E-2</v>
      </c>
      <c r="L718" s="216">
        <v>13.08062580513</v>
      </c>
      <c r="M718" s="216">
        <v>5.79945484911</v>
      </c>
      <c r="N718" s="216">
        <v>4.0014985719</v>
      </c>
      <c r="O718" s="216">
        <v>0.43084147371999998</v>
      </c>
      <c r="P718" s="238">
        <v>0.54026568679999998</v>
      </c>
      <c r="Q718" s="238">
        <v>0.68686083189000002</v>
      </c>
      <c r="R718" s="238">
        <v>1.0427673297</v>
      </c>
      <c r="S718" s="238">
        <v>1.7022657239400001</v>
      </c>
      <c r="T718" s="238">
        <v>5.4354167887699996</v>
      </c>
      <c r="U718" s="238">
        <v>7.8687658173199999</v>
      </c>
      <c r="V718" s="238">
        <v>3.1813203682300002</v>
      </c>
      <c r="W718" s="238">
        <v>0.71736647638999995</v>
      </c>
      <c r="X718" s="238">
        <v>2.09447055974</v>
      </c>
      <c r="Y718" s="238">
        <v>2.7350545365399999</v>
      </c>
      <c r="Z718" s="237">
        <v>0</v>
      </c>
    </row>
    <row r="719" spans="1:26">
      <c r="A719" s="175" t="s">
        <v>371</v>
      </c>
      <c r="B719" s="175">
        <v>2013</v>
      </c>
      <c r="C719" s="176" t="s">
        <v>25</v>
      </c>
      <c r="D719" s="177">
        <v>76.344640240079997</v>
      </c>
      <c r="E719" s="216">
        <v>10.077713657389999</v>
      </c>
      <c r="F719" s="216">
        <v>7.5909839031099997</v>
      </c>
      <c r="G719" s="216">
        <v>5.4693481392500001</v>
      </c>
      <c r="H719" s="216">
        <v>0.11068746538</v>
      </c>
      <c r="I719" s="216">
        <v>0.32685402578</v>
      </c>
      <c r="J719" s="216">
        <v>2.8167408599499999</v>
      </c>
      <c r="K719" s="217">
        <f t="shared" si="11"/>
        <v>3.6895070185572053E-2</v>
      </c>
      <c r="L719" s="216">
        <v>16.43030605065</v>
      </c>
      <c r="M719" s="216">
        <v>5.9780172483199996</v>
      </c>
      <c r="N719" s="216">
        <v>4.1189687487100004</v>
      </c>
      <c r="O719" s="216">
        <v>0.74254657923</v>
      </c>
      <c r="P719" s="238">
        <v>0.80791837332000005</v>
      </c>
      <c r="Q719" s="238">
        <v>0.37272545859</v>
      </c>
      <c r="R719" s="238">
        <v>1.6376187181999999</v>
      </c>
      <c r="S719" s="238">
        <v>0.45900447172999997</v>
      </c>
      <c r="T719" s="238">
        <v>3.9424247344899999</v>
      </c>
      <c r="U719" s="238">
        <v>6.4230331679499999</v>
      </c>
      <c r="V719" s="238">
        <v>3.0800931625299999</v>
      </c>
      <c r="W719" s="238">
        <v>0.45855913082999999</v>
      </c>
      <c r="X719" s="238">
        <v>2.67431875233</v>
      </c>
      <c r="Y719" s="238">
        <v>2.82677759234</v>
      </c>
      <c r="Z719" s="237">
        <v>0</v>
      </c>
    </row>
    <row r="720" spans="1:26">
      <c r="A720" s="175" t="s">
        <v>371</v>
      </c>
      <c r="B720" s="175">
        <v>2014</v>
      </c>
      <c r="C720" s="176" t="s">
        <v>25</v>
      </c>
      <c r="D720" s="177">
        <v>73.312772440469985</v>
      </c>
      <c r="E720" s="216">
        <v>9.0085728690899902</v>
      </c>
      <c r="F720" s="216">
        <v>4.7464375591500003</v>
      </c>
      <c r="G720" s="216">
        <v>6.3292409651800003</v>
      </c>
      <c r="H720" s="216">
        <v>0.28502667875999999</v>
      </c>
      <c r="I720" s="216">
        <v>0.21171583071</v>
      </c>
      <c r="J720" s="216">
        <v>4.56341084545</v>
      </c>
      <c r="K720" s="217">
        <f t="shared" si="11"/>
        <v>6.2245781922317729E-2</v>
      </c>
      <c r="L720" s="216">
        <v>13.19047273971</v>
      </c>
      <c r="M720" s="216">
        <v>6.9889211219199998</v>
      </c>
      <c r="N720" s="216">
        <v>4.0419342814699997</v>
      </c>
      <c r="O720" s="216">
        <v>0.87702417914999997</v>
      </c>
      <c r="P720" s="238">
        <v>0.47766328635999999</v>
      </c>
      <c r="Q720" s="238">
        <v>0.38077474793999999</v>
      </c>
      <c r="R720" s="238">
        <v>1.3662708835699999</v>
      </c>
      <c r="S720" s="238">
        <v>1.4685600957</v>
      </c>
      <c r="T720" s="238">
        <v>5.0977248771400001</v>
      </c>
      <c r="U720" s="238">
        <v>6.0379395508</v>
      </c>
      <c r="V720" s="238">
        <v>3.1147016665499998</v>
      </c>
      <c r="W720" s="238">
        <v>0.44389646039000002</v>
      </c>
      <c r="X720" s="238">
        <v>3.0562333007900002</v>
      </c>
      <c r="Y720" s="238">
        <v>1.6262505006400001</v>
      </c>
      <c r="Z720" s="237">
        <v>0</v>
      </c>
    </row>
    <row r="721" spans="1:26">
      <c r="A721" s="175" t="s">
        <v>371</v>
      </c>
      <c r="B721" s="175">
        <v>2015</v>
      </c>
      <c r="C721" s="176" t="s">
        <v>25</v>
      </c>
      <c r="D721" s="177">
        <v>75.863420246199993</v>
      </c>
      <c r="E721" s="216">
        <v>9.2711461287499795</v>
      </c>
      <c r="F721" s="216">
        <v>6.3517118577899998</v>
      </c>
      <c r="G721" s="216">
        <v>6.0618877487500002</v>
      </c>
      <c r="H721" s="216">
        <v>0.20637724144</v>
      </c>
      <c r="I721" s="216">
        <v>0.25226507608999998</v>
      </c>
      <c r="J721" s="216">
        <v>4.3242635544699999</v>
      </c>
      <c r="K721" s="217">
        <f t="shared" si="11"/>
        <v>5.7000640630707693E-2</v>
      </c>
      <c r="L721" s="216">
        <v>12.165523030239999</v>
      </c>
      <c r="M721" s="216">
        <v>6.4425724175800001</v>
      </c>
      <c r="N721" s="216">
        <v>4.89319356788</v>
      </c>
      <c r="O721" s="216">
        <v>0.99320935862000004</v>
      </c>
      <c r="P721" s="238">
        <v>0.89495020781000001</v>
      </c>
      <c r="Q721" s="238">
        <v>0.25811944040000001</v>
      </c>
      <c r="R721" s="238">
        <v>1.50839460146</v>
      </c>
      <c r="S721" s="238">
        <v>0.99551380760999997</v>
      </c>
      <c r="T721" s="238">
        <v>6.5474513321799996</v>
      </c>
      <c r="U721" s="238">
        <v>6.4682824997100097</v>
      </c>
      <c r="V721" s="238">
        <v>3.5027450673499998</v>
      </c>
      <c r="W721" s="238">
        <v>0.47058180920999998</v>
      </c>
      <c r="X721" s="238">
        <v>1.92850619566</v>
      </c>
      <c r="Y721" s="238">
        <v>2.3267253031999999</v>
      </c>
      <c r="Z721" s="237">
        <v>0</v>
      </c>
    </row>
    <row r="722" spans="1:26">
      <c r="A722" s="175" t="s">
        <v>371</v>
      </c>
      <c r="B722" s="175">
        <v>2016</v>
      </c>
      <c r="C722" s="176" t="s">
        <v>25</v>
      </c>
      <c r="D722" s="177">
        <v>74.086117489079996</v>
      </c>
      <c r="E722" s="216">
        <v>10.53752600546</v>
      </c>
      <c r="F722" s="216">
        <v>3.63504316636</v>
      </c>
      <c r="G722" s="216">
        <v>4.4233210023499998</v>
      </c>
      <c r="H722" s="216">
        <v>0.40389215348000002</v>
      </c>
      <c r="I722" s="216">
        <v>0.86514829474999999</v>
      </c>
      <c r="J722" s="216">
        <v>6.3211778950599999</v>
      </c>
      <c r="K722" s="217">
        <f t="shared" si="11"/>
        <v>8.5322029407084485E-2</v>
      </c>
      <c r="L722" s="216">
        <v>12.505401461130001</v>
      </c>
      <c r="M722" s="216">
        <v>5.4958477778400097</v>
      </c>
      <c r="N722" s="216">
        <v>3.7627809140699999</v>
      </c>
      <c r="O722" s="216">
        <v>0.71271472275000003</v>
      </c>
      <c r="P722" s="238">
        <v>0.67232914343000005</v>
      </c>
      <c r="Q722" s="238">
        <v>0.62804202954999999</v>
      </c>
      <c r="R722" s="238">
        <v>1.1610111624299999</v>
      </c>
      <c r="S722" s="238">
        <v>1.63785392011</v>
      </c>
      <c r="T722" s="238">
        <v>5.6269941254500004</v>
      </c>
      <c r="U722" s="238">
        <v>7.7656448680999901</v>
      </c>
      <c r="V722" s="238">
        <v>3.1740755896600001</v>
      </c>
      <c r="W722" s="238">
        <v>0.57214902696000003</v>
      </c>
      <c r="X722" s="238">
        <v>1.8750602596199999</v>
      </c>
      <c r="Y722" s="238">
        <v>2.3101039705200002</v>
      </c>
      <c r="Z722" s="237">
        <v>0</v>
      </c>
    </row>
    <row r="723" spans="1:26">
      <c r="A723" s="175" t="s">
        <v>372</v>
      </c>
      <c r="B723" s="175">
        <v>2013</v>
      </c>
      <c r="C723" s="176" t="s">
        <v>25</v>
      </c>
      <c r="D723" s="177">
        <v>74.455886814710027</v>
      </c>
      <c r="E723" s="216">
        <v>9.4347631446900202</v>
      </c>
      <c r="F723" s="216">
        <v>7.0176484874199998</v>
      </c>
      <c r="G723" s="216">
        <v>6.1021550372000002</v>
      </c>
      <c r="H723" s="216">
        <v>0.12565464810999999</v>
      </c>
      <c r="I723" s="216">
        <v>0.40598285041999999</v>
      </c>
      <c r="J723" s="216">
        <v>2.72062531033</v>
      </c>
      <c r="K723" s="217">
        <f t="shared" si="11"/>
        <v>3.6540096783757525E-2</v>
      </c>
      <c r="L723" s="216">
        <v>15.567535690410001</v>
      </c>
      <c r="M723" s="216">
        <v>4.4216897304399998</v>
      </c>
      <c r="N723" s="216">
        <v>4.7588443038900001</v>
      </c>
      <c r="O723" s="216">
        <v>0.89354458475999998</v>
      </c>
      <c r="P723" s="238">
        <v>0.39126011557000001</v>
      </c>
      <c r="Q723" s="238">
        <v>0.33764722738000003</v>
      </c>
      <c r="R723" s="238">
        <v>1.5314549825699999</v>
      </c>
      <c r="S723" s="238">
        <v>0.92297696324</v>
      </c>
      <c r="T723" s="238">
        <v>4.7398294875499998</v>
      </c>
      <c r="U723" s="238">
        <v>6.1977210362999999</v>
      </c>
      <c r="V723" s="238">
        <v>3.1202589523299999</v>
      </c>
      <c r="W723" s="238">
        <v>0.91094740261999996</v>
      </c>
      <c r="X723" s="238">
        <v>2.40988111823</v>
      </c>
      <c r="Y723" s="238">
        <v>2.44546574125</v>
      </c>
      <c r="Z723" s="237">
        <v>0</v>
      </c>
    </row>
    <row r="724" spans="1:26">
      <c r="A724" s="175" t="s">
        <v>372</v>
      </c>
      <c r="B724" s="175">
        <v>2014</v>
      </c>
      <c r="C724" s="176" t="s">
        <v>25</v>
      </c>
      <c r="D724" s="177">
        <v>73.788439412150012</v>
      </c>
      <c r="E724" s="216">
        <v>8.5103317416000106</v>
      </c>
      <c r="F724" s="216">
        <v>4.8958095746200003</v>
      </c>
      <c r="G724" s="216">
        <v>6.5174409539099996</v>
      </c>
      <c r="H724" s="216">
        <v>0.53027487539999996</v>
      </c>
      <c r="I724" s="216">
        <v>0.14963239754999999</v>
      </c>
      <c r="J724" s="216">
        <v>4.3610568106800001</v>
      </c>
      <c r="K724" s="217">
        <f t="shared" si="11"/>
        <v>5.9102168922709426E-2</v>
      </c>
      <c r="L724" s="216">
        <v>15.757206823460001</v>
      </c>
      <c r="M724" s="216">
        <v>5.6919867321300002</v>
      </c>
      <c r="N724" s="216">
        <v>4.0997686452000002</v>
      </c>
      <c r="O724" s="216">
        <v>1.2024017797</v>
      </c>
      <c r="P724" s="238">
        <v>0.63389296780000004</v>
      </c>
      <c r="Q724" s="238">
        <v>0.35240317477999999</v>
      </c>
      <c r="R724" s="238">
        <v>2.0227038695699999</v>
      </c>
      <c r="S724" s="238">
        <v>1.46026617103</v>
      </c>
      <c r="T724" s="238">
        <v>4.5078627292000002</v>
      </c>
      <c r="U724" s="238">
        <v>5.0170467628399997</v>
      </c>
      <c r="V724" s="238">
        <v>2.8058753202000002</v>
      </c>
      <c r="W724" s="238">
        <v>0.35356989991999999</v>
      </c>
      <c r="X724" s="238">
        <v>2.8795782784099999</v>
      </c>
      <c r="Y724" s="238">
        <v>2.0393299041500002</v>
      </c>
      <c r="Z724" s="237">
        <v>0</v>
      </c>
    </row>
    <row r="725" spans="1:26">
      <c r="A725" s="175" t="s">
        <v>372</v>
      </c>
      <c r="B725" s="175">
        <v>2015</v>
      </c>
      <c r="C725" s="176" t="s">
        <v>25</v>
      </c>
      <c r="D725" s="177">
        <v>73.593411192540003</v>
      </c>
      <c r="E725" s="216">
        <v>8.5328668699399994</v>
      </c>
      <c r="F725" s="216">
        <v>5.9710922799199997</v>
      </c>
      <c r="G725" s="216">
        <v>6.1566277014399997</v>
      </c>
      <c r="H725" s="216">
        <v>0.25727632292000002</v>
      </c>
      <c r="I725" s="216">
        <v>0.20238788429999999</v>
      </c>
      <c r="J725" s="216">
        <v>3.8972127850799998</v>
      </c>
      <c r="K725" s="217">
        <f t="shared" si="11"/>
        <v>5.2956001385556804E-2</v>
      </c>
      <c r="L725" s="216">
        <v>10.50888512799</v>
      </c>
      <c r="M725" s="216">
        <v>5.8017104449700003</v>
      </c>
      <c r="N725" s="216">
        <v>5.2996617663999999</v>
      </c>
      <c r="O725" s="216">
        <v>1.04192446368</v>
      </c>
      <c r="P725" s="238">
        <v>0.52305898238000004</v>
      </c>
      <c r="Q725" s="238">
        <v>0.40964906408000001</v>
      </c>
      <c r="R725" s="238">
        <v>1.8470683634</v>
      </c>
      <c r="S725" s="238">
        <v>2.1457607222399999</v>
      </c>
      <c r="T725" s="238">
        <v>6.6176865814000001</v>
      </c>
      <c r="U725" s="238">
        <v>6.7862825176800001</v>
      </c>
      <c r="V725" s="238">
        <v>3.0239553147599998</v>
      </c>
      <c r="W725" s="238">
        <v>0.67533394969000005</v>
      </c>
      <c r="X725" s="238">
        <v>1.4785113778600001</v>
      </c>
      <c r="Y725" s="238">
        <v>2.4164586724100001</v>
      </c>
      <c r="Z725" s="237">
        <v>0</v>
      </c>
    </row>
    <row r="726" spans="1:26">
      <c r="A726" s="175" t="s">
        <v>372</v>
      </c>
      <c r="B726" s="175">
        <v>2016</v>
      </c>
      <c r="C726" s="176" t="s">
        <v>25</v>
      </c>
      <c r="D726" s="177">
        <v>74.951995746220007</v>
      </c>
      <c r="E726" s="216">
        <v>10.25554823835</v>
      </c>
      <c r="F726" s="216">
        <v>4.6066614294299999</v>
      </c>
      <c r="G726" s="216">
        <v>4.6731773885800001</v>
      </c>
      <c r="H726" s="216">
        <v>0.34293468939999999</v>
      </c>
      <c r="I726" s="216">
        <v>0.20171338552000001</v>
      </c>
      <c r="J726" s="216">
        <v>5.1784524593599999</v>
      </c>
      <c r="K726" s="217">
        <f t="shared" si="11"/>
        <v>6.9090254472925897E-2</v>
      </c>
      <c r="L726" s="216">
        <v>13.68914413599</v>
      </c>
      <c r="M726" s="216">
        <v>5.8877609585600004</v>
      </c>
      <c r="N726" s="216">
        <v>3.9547505437899999</v>
      </c>
      <c r="O726" s="216">
        <v>0.76498712097999999</v>
      </c>
      <c r="P726" s="238">
        <v>0.69492980995999998</v>
      </c>
      <c r="Q726" s="238">
        <v>0.64067300040999997</v>
      </c>
      <c r="R726" s="238">
        <v>1.80223226219</v>
      </c>
      <c r="S726" s="238">
        <v>1.48298318017</v>
      </c>
      <c r="T726" s="238">
        <v>5.8008829718200001</v>
      </c>
      <c r="U726" s="238">
        <v>7.4665267046099997</v>
      </c>
      <c r="V726" s="238">
        <v>2.67537167907</v>
      </c>
      <c r="W726" s="238">
        <v>0.56613967347000005</v>
      </c>
      <c r="X726" s="238">
        <v>1.77677805646</v>
      </c>
      <c r="Y726" s="238">
        <v>2.4903480580999999</v>
      </c>
      <c r="Z726" s="237">
        <v>0</v>
      </c>
    </row>
    <row r="727" spans="1:26">
      <c r="A727" s="178" t="s">
        <v>373</v>
      </c>
      <c r="B727" s="178">
        <v>2013</v>
      </c>
      <c r="C727" s="179" t="s">
        <v>25</v>
      </c>
      <c r="D727" s="180">
        <v>75.530502364420002</v>
      </c>
      <c r="E727" s="235">
        <v>9.8039761693400003</v>
      </c>
      <c r="F727" s="235">
        <v>6.9772680646499996</v>
      </c>
      <c r="G727" s="235">
        <v>5.5938285064500004</v>
      </c>
      <c r="H727" s="235">
        <v>0.10938391555</v>
      </c>
      <c r="I727" s="235">
        <v>0.18280466596</v>
      </c>
      <c r="J727" s="235">
        <v>3.51411820024</v>
      </c>
      <c r="K727" s="236">
        <f t="shared" si="11"/>
        <v>4.6525815269770912E-2</v>
      </c>
      <c r="L727" s="235">
        <v>15.782933969469999</v>
      </c>
      <c r="M727" s="235">
        <v>5.1090759970299997</v>
      </c>
      <c r="N727" s="235">
        <v>4.3826257202900001</v>
      </c>
      <c r="O727" s="235">
        <v>0.68023637717999996</v>
      </c>
      <c r="P727" s="234">
        <v>0.78392006626999999</v>
      </c>
      <c r="Q727" s="234">
        <v>0.31037502761000002</v>
      </c>
      <c r="R727" s="234">
        <v>1.4776206777400001</v>
      </c>
      <c r="S727" s="234">
        <v>0.72277810914999996</v>
      </c>
      <c r="T727" s="234">
        <v>4.2139116840700002</v>
      </c>
      <c r="U727" s="234">
        <v>6.2982098116399996</v>
      </c>
      <c r="V727" s="234">
        <v>3.1165883675999999</v>
      </c>
      <c r="W727" s="234">
        <v>0.77403504114999999</v>
      </c>
      <c r="X727" s="234">
        <v>2.6376105440300002</v>
      </c>
      <c r="Y727" s="234">
        <v>3.0592014490000001</v>
      </c>
      <c r="Z727" s="233">
        <v>0</v>
      </c>
    </row>
    <row r="728" spans="1:26">
      <c r="A728" s="172" t="s">
        <v>373</v>
      </c>
      <c r="B728" s="172">
        <v>2014</v>
      </c>
      <c r="C728" s="243" t="s">
        <v>25</v>
      </c>
      <c r="D728" s="174">
        <v>72.346907616180005</v>
      </c>
      <c r="E728" s="241">
        <v>8.7446760216499992</v>
      </c>
      <c r="F728" s="241">
        <v>4.7645185664699996</v>
      </c>
      <c r="G728" s="241">
        <v>6.5441780502100002</v>
      </c>
      <c r="H728" s="241">
        <v>0.31168577330000002</v>
      </c>
      <c r="I728" s="241">
        <v>0.26180376109999998</v>
      </c>
      <c r="J728" s="241">
        <v>4.78557149415</v>
      </c>
      <c r="K728" s="242">
        <f t="shared" si="11"/>
        <v>6.6147561130584273E-2</v>
      </c>
      <c r="L728" s="241">
        <v>13.77941455653</v>
      </c>
      <c r="M728" s="241">
        <v>6.4475968675699997</v>
      </c>
      <c r="N728" s="241">
        <v>4.3031289529799999</v>
      </c>
      <c r="O728" s="241">
        <v>0.88597351537000002</v>
      </c>
      <c r="P728" s="240">
        <v>0.56121731052000001</v>
      </c>
      <c r="Q728" s="240">
        <v>0.30430968202000003</v>
      </c>
      <c r="R728" s="240">
        <v>1.4242658099100001</v>
      </c>
      <c r="S728" s="240">
        <v>1.1287091736799999</v>
      </c>
      <c r="T728" s="240">
        <v>4.6985462471900004</v>
      </c>
      <c r="U728" s="240">
        <v>5.6603899469799996</v>
      </c>
      <c r="V728" s="240">
        <v>3.0835772284399998</v>
      </c>
      <c r="W728" s="240">
        <v>0.26159334445999999</v>
      </c>
      <c r="X728" s="240">
        <v>2.9192898001900001</v>
      </c>
      <c r="Y728" s="240">
        <v>1.4764615134600001</v>
      </c>
      <c r="Z728" s="239">
        <v>0</v>
      </c>
    </row>
    <row r="729" spans="1:26">
      <c r="A729" s="175" t="s">
        <v>373</v>
      </c>
      <c r="B729" s="175">
        <v>2015</v>
      </c>
      <c r="C729" s="176" t="s">
        <v>25</v>
      </c>
      <c r="D729" s="177">
        <v>76.181316137989995</v>
      </c>
      <c r="E729" s="216">
        <v>9.1432304771699897</v>
      </c>
      <c r="F729" s="216">
        <v>6.2661820934700003</v>
      </c>
      <c r="G729" s="216">
        <v>6.2698027234899998</v>
      </c>
      <c r="H729" s="216">
        <v>0.20550657319000001</v>
      </c>
      <c r="I729" s="216">
        <v>0.30165000399000003</v>
      </c>
      <c r="J729" s="216">
        <v>4.2210053580300002</v>
      </c>
      <c r="K729" s="217">
        <f t="shared" si="11"/>
        <v>5.540735671177352E-2</v>
      </c>
      <c r="L729" s="216">
        <v>11.810154923860001</v>
      </c>
      <c r="M729" s="216">
        <v>6.3398931111300003</v>
      </c>
      <c r="N729" s="216">
        <v>4.9229138935399996</v>
      </c>
      <c r="O729" s="216">
        <v>0.86964613519</v>
      </c>
      <c r="P729" s="238">
        <v>0.80456210970999997</v>
      </c>
      <c r="Q729" s="238">
        <v>0.17869448211</v>
      </c>
      <c r="R729" s="238">
        <v>1.7333511764</v>
      </c>
      <c r="S729" s="238">
        <v>1.4690884265099999</v>
      </c>
      <c r="T729" s="238">
        <v>6.8486171351599996</v>
      </c>
      <c r="U729" s="238">
        <v>6.7313401966599997</v>
      </c>
      <c r="V729" s="238">
        <v>3.1728472014700002</v>
      </c>
      <c r="W729" s="238">
        <v>0.66324882094000004</v>
      </c>
      <c r="X729" s="238">
        <v>1.9669679259699999</v>
      </c>
      <c r="Y729" s="238">
        <v>2.26261337</v>
      </c>
      <c r="Z729" s="237">
        <v>0</v>
      </c>
    </row>
    <row r="730" spans="1:26">
      <c r="A730" s="175" t="s">
        <v>373</v>
      </c>
      <c r="B730" s="175">
        <v>2016</v>
      </c>
      <c r="C730" s="176" t="s">
        <v>25</v>
      </c>
      <c r="D730" s="177">
        <v>72.669443241560003</v>
      </c>
      <c r="E730" s="216">
        <v>10.52033486014</v>
      </c>
      <c r="F730" s="216">
        <v>3.9840760929400001</v>
      </c>
      <c r="G730" s="216">
        <v>4.5328670123299997</v>
      </c>
      <c r="H730" s="216">
        <v>0.40121342923999997</v>
      </c>
      <c r="I730" s="216">
        <v>0.82513683222</v>
      </c>
      <c r="J730" s="216">
        <v>5.6510061072199997</v>
      </c>
      <c r="K730" s="217">
        <f t="shared" si="11"/>
        <v>7.776316777927593E-2</v>
      </c>
      <c r="L730" s="216">
        <v>12.13430358407</v>
      </c>
      <c r="M730" s="216">
        <v>5.2651613229000001</v>
      </c>
      <c r="N730" s="216">
        <v>3.1516777127800002</v>
      </c>
      <c r="O730" s="216">
        <v>0.87512371788999999</v>
      </c>
      <c r="P730" s="238">
        <v>0.69950887616000001</v>
      </c>
      <c r="Q730" s="238">
        <v>0.52862809992000004</v>
      </c>
      <c r="R730" s="238">
        <v>1.4202909588499999</v>
      </c>
      <c r="S730" s="238">
        <v>1.4373885287699999</v>
      </c>
      <c r="T730" s="238">
        <v>5.4711052313100001</v>
      </c>
      <c r="U730" s="238">
        <v>8.1322822323500006</v>
      </c>
      <c r="V730" s="238">
        <v>2.9519896621299999</v>
      </c>
      <c r="W730" s="238">
        <v>0.40974148012</v>
      </c>
      <c r="X730" s="238">
        <v>1.7268405148899999</v>
      </c>
      <c r="Y730" s="238">
        <v>2.5507669853300001</v>
      </c>
      <c r="Z730" s="237">
        <v>0</v>
      </c>
    </row>
    <row r="731" spans="1:26">
      <c r="A731" s="175" t="s">
        <v>374</v>
      </c>
      <c r="B731" s="175">
        <v>2013</v>
      </c>
      <c r="C731" s="176" t="s">
        <v>25</v>
      </c>
      <c r="D731" s="177">
        <v>75.997555307580015</v>
      </c>
      <c r="E731" s="216">
        <v>8.8531993027600109</v>
      </c>
      <c r="F731" s="216">
        <v>5.5711007015399998</v>
      </c>
      <c r="G731" s="216">
        <v>5.6717285442199996</v>
      </c>
      <c r="H731" s="216">
        <v>0.33731227224999999</v>
      </c>
      <c r="I731" s="216">
        <v>0.24811166715999999</v>
      </c>
      <c r="J731" s="216">
        <v>4.05282348283</v>
      </c>
      <c r="K731" s="217">
        <f t="shared" si="11"/>
        <v>5.3328340187092448E-2</v>
      </c>
      <c r="L731" s="216">
        <v>16.23535386428</v>
      </c>
      <c r="M731" s="216">
        <v>6.5112950953700004</v>
      </c>
      <c r="N731" s="216">
        <v>4.6297158139799999</v>
      </c>
      <c r="O731" s="216">
        <v>1.13860715654</v>
      </c>
      <c r="P731" s="238">
        <v>0.41628837901999999</v>
      </c>
      <c r="Q731" s="238">
        <v>0.49345736254</v>
      </c>
      <c r="R731" s="238">
        <v>1.75307222565</v>
      </c>
      <c r="S731" s="238">
        <v>2.3016635347499999</v>
      </c>
      <c r="T731" s="238">
        <v>4.3690020178299998</v>
      </c>
      <c r="U731" s="238">
        <v>5.6524422564899997</v>
      </c>
      <c r="V731" s="238">
        <v>2.87174161064</v>
      </c>
      <c r="W731" s="238">
        <v>0.45537239441999999</v>
      </c>
      <c r="X731" s="238">
        <v>2.97549821011</v>
      </c>
      <c r="Y731" s="238">
        <v>1.4597694152</v>
      </c>
      <c r="Z731" s="237">
        <v>0</v>
      </c>
    </row>
    <row r="732" spans="1:26">
      <c r="A732" s="175" t="s">
        <v>374</v>
      </c>
      <c r="B732" s="175">
        <v>2014</v>
      </c>
      <c r="C732" s="176" t="s">
        <v>25</v>
      </c>
      <c r="D732" s="177">
        <v>72.918361774510004</v>
      </c>
      <c r="E732" s="216">
        <v>8.6531042750500102</v>
      </c>
      <c r="F732" s="216">
        <v>5.4657720813999999</v>
      </c>
      <c r="G732" s="216">
        <v>6.5274140405400001</v>
      </c>
      <c r="H732" s="216">
        <v>0.17436543675999999</v>
      </c>
      <c r="I732" s="216">
        <v>0.30586275816000003</v>
      </c>
      <c r="J732" s="216">
        <v>3.8286682707200002</v>
      </c>
      <c r="K732" s="217">
        <f t="shared" si="11"/>
        <v>5.2506229947398293E-2</v>
      </c>
      <c r="L732" s="216">
        <v>12.38408756079</v>
      </c>
      <c r="M732" s="216">
        <v>6.2269991786899999</v>
      </c>
      <c r="N732" s="216">
        <v>4.5509280523199998</v>
      </c>
      <c r="O732" s="216">
        <v>0.67241647409000005</v>
      </c>
      <c r="P732" s="238">
        <v>0.36211588639999998</v>
      </c>
      <c r="Q732" s="238">
        <v>0.61113019088999998</v>
      </c>
      <c r="R732" s="238">
        <v>2.0851420956700002</v>
      </c>
      <c r="S732" s="238">
        <v>1.5421081632</v>
      </c>
      <c r="T732" s="238">
        <v>6.3780059521999997</v>
      </c>
      <c r="U732" s="238">
        <v>6.0473554158400002</v>
      </c>
      <c r="V732" s="238">
        <v>3.1472889370999999</v>
      </c>
      <c r="W732" s="238">
        <v>0.56976602175000002</v>
      </c>
      <c r="X732" s="238">
        <v>1.99248587187</v>
      </c>
      <c r="Y732" s="238">
        <v>1.3933451110699999</v>
      </c>
      <c r="Z732" s="237">
        <v>0</v>
      </c>
    </row>
    <row r="733" spans="1:26">
      <c r="A733" s="175" t="s">
        <v>374</v>
      </c>
      <c r="B733" s="175">
        <v>2015</v>
      </c>
      <c r="C733" s="176" t="s">
        <v>25</v>
      </c>
      <c r="D733" s="177">
        <v>73.044490367720002</v>
      </c>
      <c r="E733" s="216">
        <v>9.9576597378899994</v>
      </c>
      <c r="F733" s="216">
        <v>4.8773670381100001</v>
      </c>
      <c r="G733" s="216">
        <v>4.5820287074600001</v>
      </c>
      <c r="H733" s="216">
        <v>0.38695786502000001</v>
      </c>
      <c r="I733" s="216">
        <v>0.35679161399999998</v>
      </c>
      <c r="J733" s="216">
        <v>4.5466446762199997</v>
      </c>
      <c r="K733" s="217">
        <f t="shared" si="11"/>
        <v>6.2244868207462556E-2</v>
      </c>
      <c r="L733" s="216">
        <v>11.620350194849999</v>
      </c>
      <c r="M733" s="216">
        <v>5.9290944247599997</v>
      </c>
      <c r="N733" s="216">
        <v>4.2419512403399997</v>
      </c>
      <c r="O733" s="216">
        <v>0.75462362879</v>
      </c>
      <c r="P733" s="238">
        <v>0.79723805462999997</v>
      </c>
      <c r="Q733" s="238">
        <v>0.49712888578999997</v>
      </c>
      <c r="R733" s="238">
        <v>1.94646317882</v>
      </c>
      <c r="S733" s="238">
        <v>1.61785282831</v>
      </c>
      <c r="T733" s="238">
        <v>6.6818373613500004</v>
      </c>
      <c r="U733" s="238">
        <v>6.2167522152699997</v>
      </c>
      <c r="V733" s="238">
        <v>3.5274448231700002</v>
      </c>
      <c r="W733" s="238">
        <v>0.31060109043</v>
      </c>
      <c r="X733" s="238">
        <v>1.6658754362599999</v>
      </c>
      <c r="Y733" s="238">
        <v>2.5129907224300001</v>
      </c>
      <c r="Z733" s="237">
        <v>1.683664382E-2</v>
      </c>
    </row>
    <row r="734" spans="1:26">
      <c r="A734" s="175" t="s">
        <v>374</v>
      </c>
      <c r="B734" s="175">
        <v>2016</v>
      </c>
      <c r="C734" s="176" t="s">
        <v>25</v>
      </c>
      <c r="D734" s="177">
        <v>73.70526502491002</v>
      </c>
      <c r="E734" s="216">
        <v>9.0613504516000205</v>
      </c>
      <c r="F734" s="216">
        <v>3.4475007279700001</v>
      </c>
      <c r="G734" s="216">
        <v>4.2862619443199996</v>
      </c>
      <c r="H734" s="216">
        <v>0.71409109984999997</v>
      </c>
      <c r="I734" s="216">
        <v>0.77433746596999997</v>
      </c>
      <c r="J734" s="216">
        <v>5.2568329235500002</v>
      </c>
      <c r="K734" s="217">
        <f t="shared" si="11"/>
        <v>7.132235291160488E-2</v>
      </c>
      <c r="L734" s="216">
        <v>11.973167388509999</v>
      </c>
      <c r="M734" s="216">
        <v>6.6634125742799997</v>
      </c>
      <c r="N734" s="216">
        <v>3.6150886357699998</v>
      </c>
      <c r="O734" s="216">
        <v>0.40237632186</v>
      </c>
      <c r="P734" s="238">
        <v>0.83871936496999999</v>
      </c>
      <c r="Q734" s="238">
        <v>0.60837438747000006</v>
      </c>
      <c r="R734" s="238">
        <v>2.29931956752</v>
      </c>
      <c r="S734" s="238">
        <v>2.2288869121400001</v>
      </c>
      <c r="T734" s="238">
        <v>6.1411029559800001</v>
      </c>
      <c r="U734" s="238">
        <v>7.1625156886000001</v>
      </c>
      <c r="V734" s="238">
        <v>3.4649969967700001</v>
      </c>
      <c r="W734" s="238">
        <v>0.91995169683</v>
      </c>
      <c r="X734" s="238">
        <v>2.4906689771799999</v>
      </c>
      <c r="Y734" s="238">
        <v>1.35630894377</v>
      </c>
      <c r="Z734" s="237">
        <v>0</v>
      </c>
    </row>
    <row r="735" spans="1:26">
      <c r="A735" s="175" t="s">
        <v>375</v>
      </c>
      <c r="B735" s="175">
        <v>2013</v>
      </c>
      <c r="C735" s="176" t="s">
        <v>25</v>
      </c>
      <c r="D735" s="177">
        <v>76.612238506460002</v>
      </c>
      <c r="E735" s="216">
        <v>9.1093722654900002</v>
      </c>
      <c r="F735" s="216">
        <v>5.7493934937400004</v>
      </c>
      <c r="G735" s="216">
        <v>4.9898464478999998</v>
      </c>
      <c r="H735" s="216">
        <v>0.33660562161000002</v>
      </c>
      <c r="I735" s="216">
        <v>0.24683539895000001</v>
      </c>
      <c r="J735" s="216">
        <v>4.0349288522300002</v>
      </c>
      <c r="K735" s="217">
        <f t="shared" si="11"/>
        <v>5.2666896711153689E-2</v>
      </c>
      <c r="L735" s="216">
        <v>16.309976614180002</v>
      </c>
      <c r="M735" s="216">
        <v>6.6857001736999999</v>
      </c>
      <c r="N735" s="216">
        <v>4.4738793187699999</v>
      </c>
      <c r="O735" s="216">
        <v>1.1286284712700001</v>
      </c>
      <c r="P735" s="238">
        <v>0.45886301054</v>
      </c>
      <c r="Q735" s="238">
        <v>0.38944845718999999</v>
      </c>
      <c r="R735" s="238">
        <v>1.89258115979</v>
      </c>
      <c r="S735" s="238">
        <v>1.7625123326600001</v>
      </c>
      <c r="T735" s="238">
        <v>4.9718187656500001</v>
      </c>
      <c r="U735" s="238">
        <v>5.6735067708300004</v>
      </c>
      <c r="V735" s="238">
        <v>3.1524459667300002</v>
      </c>
      <c r="W735" s="238">
        <v>0.54359699130000005</v>
      </c>
      <c r="X735" s="238">
        <v>3.1844614314999999</v>
      </c>
      <c r="Y735" s="238">
        <v>1.5178369624300001</v>
      </c>
      <c r="Z735" s="237">
        <v>0</v>
      </c>
    </row>
    <row r="736" spans="1:26">
      <c r="A736" s="175" t="s">
        <v>375</v>
      </c>
      <c r="B736" s="175">
        <v>2014</v>
      </c>
      <c r="C736" s="176" t="s">
        <v>25</v>
      </c>
      <c r="D736" s="177">
        <v>73.516296231289985</v>
      </c>
      <c r="E736" s="216">
        <v>8.3779045221399908</v>
      </c>
      <c r="F736" s="216">
        <v>4.8173487660000003</v>
      </c>
      <c r="G736" s="216">
        <v>6.7941240927899997</v>
      </c>
      <c r="H736" s="216">
        <v>0.23759771389000001</v>
      </c>
      <c r="I736" s="216">
        <v>0.28212509353999998</v>
      </c>
      <c r="J736" s="216">
        <v>4.6483832300400003</v>
      </c>
      <c r="K736" s="217">
        <f t="shared" si="11"/>
        <v>6.3229290216358272E-2</v>
      </c>
      <c r="L736" s="216">
        <v>12.841878571480001</v>
      </c>
      <c r="M736" s="216">
        <v>6.8526663360200004</v>
      </c>
      <c r="N736" s="216">
        <v>4.6603178003499997</v>
      </c>
      <c r="O736" s="216">
        <v>0.85948154670999999</v>
      </c>
      <c r="P736" s="238">
        <v>0.42621978037000002</v>
      </c>
      <c r="Q736" s="238">
        <v>0.56278643071000001</v>
      </c>
      <c r="R736" s="238">
        <v>1.8299093713700001</v>
      </c>
      <c r="S736" s="238">
        <v>1.1961154758300001</v>
      </c>
      <c r="T736" s="238">
        <v>6.1358372025300003</v>
      </c>
      <c r="U736" s="238">
        <v>5.9940539307399998</v>
      </c>
      <c r="V736" s="238">
        <v>2.9021054039499998</v>
      </c>
      <c r="W736" s="238">
        <v>0.69406377054000001</v>
      </c>
      <c r="X736" s="238">
        <v>2.0865024562199999</v>
      </c>
      <c r="Y736" s="238">
        <v>1.3168747360699999</v>
      </c>
      <c r="Z736" s="237">
        <v>0</v>
      </c>
    </row>
    <row r="737" spans="1:26">
      <c r="A737" s="175" t="s">
        <v>375</v>
      </c>
      <c r="B737" s="175">
        <v>2015</v>
      </c>
      <c r="C737" s="176" t="s">
        <v>25</v>
      </c>
      <c r="D737" s="177">
        <v>72.782405979819998</v>
      </c>
      <c r="E737" s="216">
        <v>9.5214391200000001</v>
      </c>
      <c r="F737" s="216">
        <v>5.0077188808599997</v>
      </c>
      <c r="G737" s="216">
        <v>4.5170579235600004</v>
      </c>
      <c r="H737" s="216">
        <v>0.35674602734999999</v>
      </c>
      <c r="I737" s="216">
        <v>0.37967986210999999</v>
      </c>
      <c r="J737" s="216">
        <v>4.3314284163699996</v>
      </c>
      <c r="K737" s="217">
        <f t="shared" si="11"/>
        <v>5.951202571636547E-2</v>
      </c>
      <c r="L737" s="216">
        <v>12.415250496960001</v>
      </c>
      <c r="M737" s="216">
        <v>6.3392055832400001</v>
      </c>
      <c r="N737" s="216">
        <v>3.63056715464</v>
      </c>
      <c r="O737" s="216">
        <v>0.94835633537999997</v>
      </c>
      <c r="P737" s="238">
        <v>0.67993627145000002</v>
      </c>
      <c r="Q737" s="238">
        <v>0.38917784521999998</v>
      </c>
      <c r="R737" s="238">
        <v>1.6688563024600001</v>
      </c>
      <c r="S737" s="238">
        <v>1.19043303894</v>
      </c>
      <c r="T737" s="238">
        <v>6.5373850979299997</v>
      </c>
      <c r="U737" s="238">
        <v>6.4829930174000001</v>
      </c>
      <c r="V737" s="238">
        <v>3.4803678438299999</v>
      </c>
      <c r="W737" s="238">
        <v>0.35278489987</v>
      </c>
      <c r="X737" s="238">
        <v>1.8776347788600001</v>
      </c>
      <c r="Y737" s="238">
        <v>2.6582801753099998</v>
      </c>
      <c r="Z737" s="237">
        <v>1.710690808E-2</v>
      </c>
    </row>
    <row r="738" spans="1:26">
      <c r="A738" s="175" t="s">
        <v>375</v>
      </c>
      <c r="B738" s="175">
        <v>2016</v>
      </c>
      <c r="C738" s="176" t="s">
        <v>25</v>
      </c>
      <c r="D738" s="177">
        <v>75.572126118989999</v>
      </c>
      <c r="E738" s="216">
        <v>9.4168223090299996</v>
      </c>
      <c r="F738" s="216">
        <v>3.75711489556</v>
      </c>
      <c r="G738" s="216">
        <v>4.6710357501999997</v>
      </c>
      <c r="H738" s="216">
        <v>0.62626879396000001</v>
      </c>
      <c r="I738" s="216">
        <v>0.40001941741000002</v>
      </c>
      <c r="J738" s="216">
        <v>5.4367429488100001</v>
      </c>
      <c r="K738" s="217">
        <f t="shared" si="11"/>
        <v>7.1941114111964077E-2</v>
      </c>
      <c r="L738" s="216">
        <v>12.40646974921</v>
      </c>
      <c r="M738" s="216">
        <v>7.0020246618300002</v>
      </c>
      <c r="N738" s="216">
        <v>3.62083904135</v>
      </c>
      <c r="O738" s="216">
        <v>0.31350652953000002</v>
      </c>
      <c r="P738" s="238">
        <v>0.78884243937999998</v>
      </c>
      <c r="Q738" s="238">
        <v>0.65451750370999995</v>
      </c>
      <c r="R738" s="238">
        <v>1.6056963158899999</v>
      </c>
      <c r="S738" s="238">
        <v>2.3321555868599999</v>
      </c>
      <c r="T738" s="238">
        <v>6.5192284642000002</v>
      </c>
      <c r="U738" s="238">
        <v>7.5439823871899998</v>
      </c>
      <c r="V738" s="238">
        <v>3.6534218067999999</v>
      </c>
      <c r="W738" s="238">
        <v>0.93206074903000002</v>
      </c>
      <c r="X738" s="238">
        <v>2.3031087754600001</v>
      </c>
      <c r="Y738" s="238">
        <v>1.5882679935799999</v>
      </c>
      <c r="Z738" s="237">
        <v>0</v>
      </c>
    </row>
    <row r="739" spans="1:26">
      <c r="A739" s="175" t="s">
        <v>376</v>
      </c>
      <c r="B739" s="175">
        <v>2013</v>
      </c>
      <c r="C739" s="176" t="s">
        <v>25</v>
      </c>
      <c r="D739" s="177">
        <v>77.170111661869996</v>
      </c>
      <c r="E739" s="216">
        <v>9.6041632266899892</v>
      </c>
      <c r="F739" s="216">
        <v>6.2583784958699997</v>
      </c>
      <c r="G739" s="216">
        <v>5.2003881387100002</v>
      </c>
      <c r="H739" s="216">
        <v>0.10848844636</v>
      </c>
      <c r="I739" s="216">
        <v>0.29768252135000001</v>
      </c>
      <c r="J739" s="216">
        <v>3.94484553176</v>
      </c>
      <c r="K739" s="217">
        <f t="shared" si="11"/>
        <v>5.1118826276224778E-2</v>
      </c>
      <c r="L739" s="216">
        <v>16.181064627750001</v>
      </c>
      <c r="M739" s="216">
        <v>6.1941285906700001</v>
      </c>
      <c r="N739" s="216">
        <v>4.6853256780699999</v>
      </c>
      <c r="O739" s="216">
        <v>1.10748011514</v>
      </c>
      <c r="P739" s="238">
        <v>0.68056652492000003</v>
      </c>
      <c r="Q739" s="238">
        <v>0.33822602896999998</v>
      </c>
      <c r="R739" s="238">
        <v>1.9408480800300001</v>
      </c>
      <c r="S739" s="238">
        <v>1.04648146195</v>
      </c>
      <c r="T739" s="238">
        <v>5.0436123426900004</v>
      </c>
      <c r="U739" s="238">
        <v>5.6406418722799998</v>
      </c>
      <c r="V739" s="238">
        <v>3.3116757368299998</v>
      </c>
      <c r="W739" s="238">
        <v>0.60690264670000005</v>
      </c>
      <c r="X739" s="238">
        <v>3.4688065469999998</v>
      </c>
      <c r="Y739" s="238">
        <v>1.51040504813</v>
      </c>
      <c r="Z739" s="237">
        <v>0</v>
      </c>
    </row>
    <row r="740" spans="1:26">
      <c r="A740" s="175" t="s">
        <v>376</v>
      </c>
      <c r="B740" s="175">
        <v>2014</v>
      </c>
      <c r="C740" s="176" t="s">
        <v>25</v>
      </c>
      <c r="D740" s="177">
        <v>73.589669966630012</v>
      </c>
      <c r="E740" s="216">
        <v>8.4798816210400094</v>
      </c>
      <c r="F740" s="216">
        <v>4.6772831195200002</v>
      </c>
      <c r="G740" s="216">
        <v>6.1373580207699998</v>
      </c>
      <c r="H740" s="216">
        <v>0.24295860236</v>
      </c>
      <c r="I740" s="216">
        <v>0.32636826409000003</v>
      </c>
      <c r="J740" s="216">
        <v>4.6347186134099996</v>
      </c>
      <c r="K740" s="217">
        <f t="shared" si="11"/>
        <v>6.2980559846397735E-2</v>
      </c>
      <c r="L740" s="216">
        <v>13.49161025013</v>
      </c>
      <c r="M740" s="216">
        <v>6.6476344012000004</v>
      </c>
      <c r="N740" s="216">
        <v>4.6249579362500004</v>
      </c>
      <c r="O740" s="216">
        <v>0.89094472782</v>
      </c>
      <c r="P740" s="238">
        <v>0.61582781955999999</v>
      </c>
      <c r="Q740" s="238">
        <v>0.48867592260999998</v>
      </c>
      <c r="R740" s="238">
        <v>1.7048279079699999</v>
      </c>
      <c r="S740" s="238">
        <v>1.4880938748400001</v>
      </c>
      <c r="T740" s="238">
        <v>5.6843104667600004</v>
      </c>
      <c r="U740" s="238">
        <v>6.1501039989599997</v>
      </c>
      <c r="V740" s="238">
        <v>3.1602188297299998</v>
      </c>
      <c r="W740" s="238">
        <v>0.60582659390000004</v>
      </c>
      <c r="X740" s="238">
        <v>2.1647245068799998</v>
      </c>
      <c r="Y740" s="238">
        <v>1.3733444888299999</v>
      </c>
      <c r="Z740" s="237">
        <v>0</v>
      </c>
    </row>
    <row r="741" spans="1:26">
      <c r="A741" s="175" t="s">
        <v>376</v>
      </c>
      <c r="B741" s="175">
        <v>2015</v>
      </c>
      <c r="C741" s="176" t="s">
        <v>25</v>
      </c>
      <c r="D741" s="177">
        <v>73.983166879660004</v>
      </c>
      <c r="E741" s="216">
        <v>9.4245557146400092</v>
      </c>
      <c r="F741" s="216">
        <v>5.0197382948899998</v>
      </c>
      <c r="G741" s="216">
        <v>4.5302334207500001</v>
      </c>
      <c r="H741" s="216">
        <v>0.31451636921999998</v>
      </c>
      <c r="I741" s="216">
        <v>0.27273195263</v>
      </c>
      <c r="J741" s="216">
        <v>4.4491736273700004</v>
      </c>
      <c r="K741" s="217">
        <f t="shared" si="11"/>
        <v>6.0137647724744801E-2</v>
      </c>
      <c r="L741" s="216">
        <v>12.252973140969999</v>
      </c>
      <c r="M741" s="216">
        <v>6.6563260767300001</v>
      </c>
      <c r="N741" s="216">
        <v>3.8618680746299998</v>
      </c>
      <c r="O741" s="216">
        <v>0.80047297419999996</v>
      </c>
      <c r="P741" s="238">
        <v>0.66613202097000002</v>
      </c>
      <c r="Q741" s="238">
        <v>0.45311880764000001</v>
      </c>
      <c r="R741" s="238">
        <v>1.72279486004</v>
      </c>
      <c r="S741" s="238">
        <v>1.1810715547299999</v>
      </c>
      <c r="T741" s="238">
        <v>6.5653915308800004</v>
      </c>
      <c r="U741" s="238">
        <v>7.6903016217399998</v>
      </c>
      <c r="V741" s="238">
        <v>3.40052994336</v>
      </c>
      <c r="W741" s="238">
        <v>0.32230532361999997</v>
      </c>
      <c r="X741" s="238">
        <v>1.6002479673500001</v>
      </c>
      <c r="Y741" s="238">
        <v>2.7814964245999998</v>
      </c>
      <c r="Z741" s="237">
        <v>1.71871787E-2</v>
      </c>
    </row>
    <row r="742" spans="1:26">
      <c r="A742" s="178" t="s">
        <v>376</v>
      </c>
      <c r="B742" s="178">
        <v>2016</v>
      </c>
      <c r="C742" s="179" t="s">
        <v>25</v>
      </c>
      <c r="D742" s="180">
        <v>75.956387927439991</v>
      </c>
      <c r="E742" s="235">
        <v>9.5485888405299892</v>
      </c>
      <c r="F742" s="235">
        <v>3.5562183081800001</v>
      </c>
      <c r="G742" s="235">
        <v>4.5369181018800004</v>
      </c>
      <c r="H742" s="235">
        <v>0.38757861123999998</v>
      </c>
      <c r="I742" s="235">
        <v>0.44832721836</v>
      </c>
      <c r="J742" s="235">
        <v>5.0073967421800001</v>
      </c>
      <c r="K742" s="236">
        <f t="shared" si="11"/>
        <v>6.5924629630407017E-2</v>
      </c>
      <c r="L742" s="235">
        <v>13.29099785805</v>
      </c>
      <c r="M742" s="235">
        <v>7.1463809109299996</v>
      </c>
      <c r="N742" s="235">
        <v>3.8014981839900002</v>
      </c>
      <c r="O742" s="235">
        <v>0.31453869548000002</v>
      </c>
      <c r="P742" s="234">
        <v>0.52849020735999996</v>
      </c>
      <c r="Q742" s="234">
        <v>0.69031071550000001</v>
      </c>
      <c r="R742" s="234">
        <v>1.2759316028400001</v>
      </c>
      <c r="S742" s="234">
        <v>2.5514345240899998</v>
      </c>
      <c r="T742" s="234">
        <v>6.3555036641499996</v>
      </c>
      <c r="U742" s="234">
        <v>7.5157512137899998</v>
      </c>
      <c r="V742" s="234">
        <v>3.3507718241600002</v>
      </c>
      <c r="W742" s="234">
        <v>0.87310851520999999</v>
      </c>
      <c r="X742" s="234">
        <v>2.2931245970099998</v>
      </c>
      <c r="Y742" s="234">
        <v>2.4835175925100001</v>
      </c>
      <c r="Z742" s="233">
        <v>0</v>
      </c>
    </row>
  </sheetData>
  <autoFilter ref="A7:Z742">
    <sortState ref="A8:Z742">
      <sortCondition ref="C7:C742"/>
    </sortState>
  </autoFilter>
  <mergeCells count="4">
    <mergeCell ref="A2:Z2"/>
    <mergeCell ref="A3:Z3"/>
    <mergeCell ref="A4:Z4"/>
    <mergeCell ref="A5:O5"/>
  </mergeCells>
  <hyperlinks>
    <hyperlink ref="A1" r:id="rId1"/>
  </hyperlinks>
  <pageMargins left="0.75" right="0.75" top="1" bottom="1" header="0" footer="0"/>
  <pageSetup scale="27" orientation="landscape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8" sqref="I8"/>
    </sheetView>
  </sheetViews>
  <sheetFormatPr baseColWidth="10" defaultRowHeight="15"/>
  <cols>
    <col min="1" max="1" width="5.140625" style="35" bestFit="1" customWidth="1"/>
    <col min="2" max="2" width="4.5703125" style="36" bestFit="1" customWidth="1"/>
    <col min="3" max="3" width="8.140625" style="33" bestFit="1" customWidth="1"/>
  </cols>
  <sheetData>
    <row r="1" spans="1:7" ht="15.75" thickBot="1">
      <c r="A1" s="42" t="s">
        <v>47</v>
      </c>
      <c r="B1" s="43" t="s">
        <v>89</v>
      </c>
      <c r="C1" s="44" t="s">
        <v>90</v>
      </c>
      <c r="D1" t="s">
        <v>357</v>
      </c>
      <c r="E1" t="s">
        <v>358</v>
      </c>
      <c r="F1" t="s">
        <v>355</v>
      </c>
      <c r="G1" t="s">
        <v>356</v>
      </c>
    </row>
    <row r="2" spans="1:7">
      <c r="A2">
        <v>1996</v>
      </c>
      <c r="B2" s="31">
        <v>12</v>
      </c>
      <c r="C2" s="33" t="s">
        <v>130</v>
      </c>
      <c r="D2">
        <v>12.87522121118058</v>
      </c>
      <c r="E2">
        <v>14.851460548168932</v>
      </c>
    </row>
    <row r="3" spans="1:7">
      <c r="A3">
        <v>1997</v>
      </c>
      <c r="B3" s="31">
        <v>12</v>
      </c>
      <c r="C3" s="33" t="s">
        <v>130</v>
      </c>
      <c r="D3">
        <v>13.570585508621196</v>
      </c>
      <c r="E3">
        <v>14.157105079844355</v>
      </c>
      <c r="F3" t="str">
        <f>IFERROR(ROUND((D3-D2)/D2*100,2)&amp;"%",)</f>
        <v>5.4%</v>
      </c>
      <c r="G3" t="str">
        <f>IFERROR(ROUND((E3-E2)/E2*100,2)&amp;"%",)</f>
        <v>-4.68%</v>
      </c>
    </row>
    <row r="4" spans="1:7">
      <c r="A4">
        <v>1998</v>
      </c>
      <c r="B4" s="31">
        <v>12</v>
      </c>
      <c r="C4" s="33" t="s">
        <v>130</v>
      </c>
      <c r="D4">
        <v>13.860187655580555</v>
      </c>
      <c r="E4">
        <v>13.279923286882283</v>
      </c>
      <c r="F4" t="str">
        <f t="shared" ref="F4:F23" si="0">IFERROR(ROUND((D4-D3)/D3*100,2)&amp;"%",)</f>
        <v>2.13%</v>
      </c>
      <c r="G4" t="str">
        <f t="shared" ref="G4:G23" si="1">IFERROR(ROUND((E4-E3)/E3*100,2)&amp;"%",)</f>
        <v>-6.2%</v>
      </c>
    </row>
    <row r="5" spans="1:7">
      <c r="A5">
        <v>1999</v>
      </c>
      <c r="B5" s="31">
        <v>12</v>
      </c>
      <c r="C5" s="33" t="s">
        <v>130</v>
      </c>
      <c r="D5">
        <v>14.006803904986489</v>
      </c>
      <c r="E5">
        <v>14.791698597475348</v>
      </c>
      <c r="F5" t="str">
        <f t="shared" si="0"/>
        <v>1.06%</v>
      </c>
      <c r="G5" t="str">
        <f t="shared" si="1"/>
        <v>11.38%</v>
      </c>
    </row>
    <row r="6" spans="1:7">
      <c r="A6">
        <v>2000</v>
      </c>
      <c r="B6" s="31">
        <v>12</v>
      </c>
      <c r="C6" s="33" t="s">
        <v>130</v>
      </c>
      <c r="D6">
        <v>14.484224920290739</v>
      </c>
      <c r="E6">
        <v>14.276311885008615</v>
      </c>
      <c r="F6" t="str">
        <f t="shared" si="0"/>
        <v>3.41%</v>
      </c>
      <c r="G6" t="str">
        <f t="shared" si="1"/>
        <v>-3.48%</v>
      </c>
    </row>
    <row r="7" spans="1:7">
      <c r="A7">
        <v>2001</v>
      </c>
      <c r="B7" s="31">
        <v>12</v>
      </c>
      <c r="C7" s="33" t="s">
        <v>130</v>
      </c>
      <c r="D7">
        <v>14.814860027191001</v>
      </c>
      <c r="E7">
        <v>13.68073757486988</v>
      </c>
      <c r="F7" t="str">
        <f t="shared" si="0"/>
        <v>2.28%</v>
      </c>
      <c r="G7" t="str">
        <f t="shared" si="1"/>
        <v>-4.17%</v>
      </c>
    </row>
    <row r="8" spans="1:7">
      <c r="A8">
        <v>2002</v>
      </c>
      <c r="B8" s="31">
        <v>12</v>
      </c>
      <c r="C8" s="33" t="s">
        <v>130</v>
      </c>
      <c r="D8">
        <v>14.994279393403708</v>
      </c>
      <c r="E8">
        <v>13.489428709098188</v>
      </c>
      <c r="F8" t="str">
        <f t="shared" si="0"/>
        <v>1.21%</v>
      </c>
      <c r="G8" t="str">
        <f t="shared" si="1"/>
        <v>-1.4%</v>
      </c>
    </row>
    <row r="9" spans="1:7">
      <c r="A9">
        <v>2003</v>
      </c>
      <c r="B9" s="31">
        <v>12</v>
      </c>
      <c r="C9" s="33" t="s">
        <v>130</v>
      </c>
      <c r="D9">
        <v>15.019867146106328</v>
      </c>
      <c r="E9">
        <v>13.396288953882777</v>
      </c>
      <c r="F9" t="str">
        <f t="shared" si="0"/>
        <v>0.17%</v>
      </c>
      <c r="G9" t="str">
        <f t="shared" si="1"/>
        <v>-0.69%</v>
      </c>
    </row>
    <row r="10" spans="1:7">
      <c r="A10">
        <v>2004</v>
      </c>
      <c r="B10" s="31">
        <v>12</v>
      </c>
      <c r="C10" s="33" t="s">
        <v>130</v>
      </c>
      <c r="D10">
        <v>15.675098691356798</v>
      </c>
      <c r="E10">
        <v>13.339073303017404</v>
      </c>
      <c r="F10" t="str">
        <f t="shared" si="0"/>
        <v>4.36%</v>
      </c>
      <c r="G10" t="str">
        <f t="shared" si="1"/>
        <v>-0.43%</v>
      </c>
    </row>
    <row r="11" spans="1:7">
      <c r="A11">
        <v>2005</v>
      </c>
      <c r="B11" s="31">
        <v>12</v>
      </c>
      <c r="C11" s="33" t="s">
        <v>130</v>
      </c>
      <c r="D11">
        <v>15.973822691619306</v>
      </c>
      <c r="E11">
        <v>13.6696705989854</v>
      </c>
      <c r="F11" t="str">
        <f t="shared" si="0"/>
        <v>1.91%</v>
      </c>
      <c r="G11" t="str">
        <f t="shared" si="1"/>
        <v>2.48%</v>
      </c>
    </row>
    <row r="12" spans="1:7">
      <c r="A12">
        <v>2006</v>
      </c>
      <c r="B12" s="31">
        <v>12</v>
      </c>
      <c r="C12" s="33" t="s">
        <v>130</v>
      </c>
      <c r="D12">
        <v>16.708025971825034</v>
      </c>
      <c r="E12">
        <v>14.004973787438459</v>
      </c>
      <c r="F12" t="str">
        <f t="shared" si="0"/>
        <v>4.6%</v>
      </c>
      <c r="G12" t="str">
        <f t="shared" si="1"/>
        <v>2.45%</v>
      </c>
    </row>
    <row r="13" spans="1:7">
      <c r="A13">
        <v>2007</v>
      </c>
      <c r="B13" s="31">
        <v>12</v>
      </c>
      <c r="C13" s="33" t="s">
        <v>130</v>
      </c>
      <c r="D13">
        <v>17.046523511633179</v>
      </c>
      <c r="E13">
        <v>14.272317472342912</v>
      </c>
      <c r="F13" t="str">
        <f t="shared" si="0"/>
        <v>2.03%</v>
      </c>
      <c r="G13" t="str">
        <f t="shared" si="1"/>
        <v>1.91%</v>
      </c>
    </row>
    <row r="14" spans="1:7">
      <c r="A14">
        <v>2008</v>
      </c>
      <c r="B14" s="31">
        <v>12</v>
      </c>
      <c r="C14" s="33" t="s">
        <v>130</v>
      </c>
      <c r="D14">
        <v>17.136480352068503</v>
      </c>
      <c r="E14">
        <v>14.851732751720389</v>
      </c>
      <c r="F14" t="str">
        <f t="shared" si="0"/>
        <v>0.53%</v>
      </c>
      <c r="G14" t="str">
        <f t="shared" si="1"/>
        <v>4.06%</v>
      </c>
    </row>
    <row r="15" spans="1:7">
      <c r="A15">
        <v>2009</v>
      </c>
      <c r="B15" s="31">
        <v>12</v>
      </c>
      <c r="C15" s="33" t="s">
        <v>130</v>
      </c>
      <c r="D15">
        <v>16.993389551841638</v>
      </c>
      <c r="E15">
        <v>14.923524866372244</v>
      </c>
      <c r="F15" t="str">
        <f t="shared" si="0"/>
        <v>-0.84%</v>
      </c>
      <c r="G15" t="str">
        <f t="shared" si="1"/>
        <v>0.48%</v>
      </c>
    </row>
    <row r="16" spans="1:7">
      <c r="A16">
        <v>2010</v>
      </c>
      <c r="B16" s="31">
        <v>12</v>
      </c>
      <c r="C16" s="33" t="s">
        <v>130</v>
      </c>
      <c r="D16">
        <v>16.629446914658089</v>
      </c>
      <c r="E16">
        <v>13.362612845044108</v>
      </c>
      <c r="F16" t="str">
        <f t="shared" si="0"/>
        <v>-2.14%</v>
      </c>
      <c r="G16" t="str">
        <f t="shared" si="1"/>
        <v>-10.46%</v>
      </c>
    </row>
    <row r="17" spans="1:7">
      <c r="A17">
        <v>2011</v>
      </c>
      <c r="B17" s="31">
        <v>12</v>
      </c>
      <c r="C17" s="33" t="s">
        <v>130</v>
      </c>
      <c r="D17">
        <v>16.805404333757064</v>
      </c>
      <c r="E17">
        <v>13.240900296206782</v>
      </c>
      <c r="F17" t="str">
        <f t="shared" si="0"/>
        <v>1.06%</v>
      </c>
      <c r="G17" t="str">
        <f t="shared" si="1"/>
        <v>-0.91%</v>
      </c>
    </row>
    <row r="18" spans="1:7">
      <c r="A18">
        <v>2012</v>
      </c>
      <c r="B18" s="31">
        <v>12</v>
      </c>
      <c r="C18" s="33" t="s">
        <v>130</v>
      </c>
      <c r="D18">
        <v>17.377362159958288</v>
      </c>
      <c r="E18">
        <v>13.639970494655783</v>
      </c>
      <c r="F18" t="str">
        <f t="shared" si="0"/>
        <v>3.4%</v>
      </c>
      <c r="G18" t="str">
        <f t="shared" si="1"/>
        <v>3.01%</v>
      </c>
    </row>
    <row r="19" spans="1:7">
      <c r="A19">
        <v>2013</v>
      </c>
      <c r="B19" s="31">
        <v>12</v>
      </c>
      <c r="C19" s="33" t="s">
        <v>130</v>
      </c>
      <c r="D19">
        <v>17.707490916774667</v>
      </c>
      <c r="E19">
        <v>13.35871791041734</v>
      </c>
      <c r="F19" t="str">
        <f t="shared" si="0"/>
        <v>1.9%</v>
      </c>
      <c r="G19" t="str">
        <f t="shared" si="1"/>
        <v>-2.06%</v>
      </c>
    </row>
    <row r="20" spans="1:7">
      <c r="A20">
        <v>2014</v>
      </c>
      <c r="B20" s="31">
        <v>12</v>
      </c>
      <c r="C20" s="33" t="s">
        <v>130</v>
      </c>
      <c r="D20">
        <v>17.753791398176769</v>
      </c>
      <c r="E20">
        <v>13.232056749283464</v>
      </c>
      <c r="F20" t="str">
        <f t="shared" si="0"/>
        <v>0.26%</v>
      </c>
      <c r="G20" t="str">
        <f t="shared" si="1"/>
        <v>-0.95%</v>
      </c>
    </row>
    <row r="21" spans="1:7">
      <c r="A21">
        <v>2015</v>
      </c>
      <c r="B21" s="31">
        <v>12</v>
      </c>
      <c r="C21" s="33" t="s">
        <v>130</v>
      </c>
      <c r="D21">
        <v>17.881229288251163</v>
      </c>
      <c r="E21">
        <v>13.316798198589728</v>
      </c>
      <c r="F21" t="str">
        <f t="shared" si="0"/>
        <v>0.72%</v>
      </c>
      <c r="G21" t="str">
        <f t="shared" si="1"/>
        <v>0.64%</v>
      </c>
    </row>
    <row r="22" spans="1:7">
      <c r="A22">
        <v>2016</v>
      </c>
      <c r="B22" s="31">
        <v>12</v>
      </c>
      <c r="C22" s="33" t="s">
        <v>130</v>
      </c>
      <c r="D22">
        <v>17.913297954229165</v>
      </c>
      <c r="E22">
        <v>13.342261880164729</v>
      </c>
      <c r="F22" t="str">
        <f t="shared" si="0"/>
        <v>0.18%</v>
      </c>
      <c r="G22" t="str">
        <f t="shared" si="1"/>
        <v>0.19%</v>
      </c>
    </row>
    <row r="23" spans="1:7">
      <c r="A23">
        <v>2017</v>
      </c>
      <c r="B23" s="31">
        <v>12</v>
      </c>
      <c r="C23" s="33" t="s">
        <v>130</v>
      </c>
      <c r="D23">
        <v>17.826316289798452</v>
      </c>
      <c r="E23">
        <v>13.292684303119167</v>
      </c>
      <c r="F23" t="str">
        <f t="shared" si="0"/>
        <v>-0.49%</v>
      </c>
      <c r="G23" t="str">
        <f t="shared" si="1"/>
        <v>-0.37%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zoomScale="85" zoomScaleNormal="85" workbookViewId="0">
      <selection sqref="A1:C1048576"/>
    </sheetView>
  </sheetViews>
  <sheetFormatPr baseColWidth="10" defaultRowHeight="15"/>
  <cols>
    <col min="1" max="1" width="5.140625" style="35" bestFit="1" customWidth="1"/>
    <col min="2" max="2" width="4.5703125" style="36" bestFit="1" customWidth="1"/>
    <col min="3" max="3" width="8.140625" style="33" bestFit="1" customWidth="1"/>
    <col min="4" max="4" width="13.42578125" bestFit="1" customWidth="1"/>
    <col min="5" max="5" width="11.5703125" bestFit="1" customWidth="1"/>
    <col min="6" max="6" width="19" bestFit="1" customWidth="1"/>
    <col min="7" max="7" width="5.85546875" bestFit="1" customWidth="1"/>
    <col min="8" max="8" width="7.42578125" bestFit="1" customWidth="1"/>
    <col min="9" max="9" width="20.85546875" customWidth="1"/>
    <col min="10" max="10" width="14.7109375" bestFit="1" customWidth="1"/>
    <col min="11" max="11" width="8.7109375" bestFit="1" customWidth="1"/>
    <col min="12" max="12" width="19.5703125" bestFit="1" customWidth="1"/>
    <col min="13" max="13" width="9.85546875" bestFit="1" customWidth="1"/>
    <col min="14" max="14" width="25.5703125" bestFit="1" customWidth="1"/>
    <col min="15" max="15" width="10" bestFit="1" customWidth="1"/>
    <col min="16" max="16" width="20.28515625" bestFit="1" customWidth="1"/>
    <col min="17" max="17" width="19.140625" bestFit="1" customWidth="1"/>
    <col min="18" max="18" width="10" bestFit="1" customWidth="1"/>
    <col min="19" max="19" width="19.7109375" bestFit="1" customWidth="1"/>
    <col min="20" max="20" width="24.28515625" bestFit="1" customWidth="1"/>
    <col min="21" max="21" width="32.85546875" bestFit="1" customWidth="1"/>
    <col min="22" max="22" width="17.7109375" bestFit="1" customWidth="1"/>
    <col min="23" max="23" width="19.7109375" bestFit="1" customWidth="1"/>
    <col min="24" max="24" width="34.5703125" bestFit="1" customWidth="1"/>
    <col min="25" max="25" width="52.85546875" bestFit="1" customWidth="1"/>
    <col min="26" max="26" width="21.28515625" bestFit="1" customWidth="1"/>
    <col min="27" max="27" width="33.28515625" bestFit="1" customWidth="1"/>
    <col min="28" max="28" width="22.42578125" bestFit="1" customWidth="1"/>
    <col min="29" max="29" width="51.42578125" bestFit="1" customWidth="1"/>
    <col min="30" max="30" width="31.140625" bestFit="1" customWidth="1"/>
    <col min="31" max="31" width="34" bestFit="1" customWidth="1"/>
    <col min="32" max="32" width="45.7109375" bestFit="1" customWidth="1"/>
    <col min="33" max="33" width="31" bestFit="1" customWidth="1"/>
    <col min="34" max="34" width="33.42578125" bestFit="1" customWidth="1"/>
  </cols>
  <sheetData>
    <row r="1" spans="1:34" s="46" customFormat="1" ht="39" thickBot="1">
      <c r="A1" s="42" t="s">
        <v>47</v>
      </c>
      <c r="B1" s="43" t="s">
        <v>89</v>
      </c>
      <c r="C1" s="44" t="s">
        <v>90</v>
      </c>
      <c r="D1" s="41" t="s">
        <v>132</v>
      </c>
      <c r="E1" s="40" t="s">
        <v>10</v>
      </c>
      <c r="F1" s="38" t="s">
        <v>117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11</v>
      </c>
      <c r="L1" s="38" t="s">
        <v>12</v>
      </c>
      <c r="M1" s="38" t="s">
        <v>13</v>
      </c>
      <c r="N1" s="38" t="s">
        <v>14</v>
      </c>
      <c r="O1" s="38" t="s">
        <v>15</v>
      </c>
      <c r="P1" s="38" t="s">
        <v>16</v>
      </c>
      <c r="Q1" s="38" t="s">
        <v>17</v>
      </c>
      <c r="R1" s="38" t="s">
        <v>18</v>
      </c>
      <c r="S1" s="38" t="s">
        <v>19</v>
      </c>
      <c r="T1" s="45" t="str">
        <f t="shared" ref="T1:AH1" si="0">"Var Mensual "&amp;E1</f>
        <v>Var Mensual Construcción</v>
      </c>
      <c r="U1" s="39" t="str">
        <f t="shared" si="0"/>
        <v>Var Mensual Agropecuario-silvícola</v>
      </c>
      <c r="V1" s="39" t="str">
        <f t="shared" si="0"/>
        <v>Var Mensual Pesca</v>
      </c>
      <c r="W1" s="39" t="str">
        <f t="shared" si="0"/>
        <v>Var Mensual Minería</v>
      </c>
      <c r="X1" s="39" t="str">
        <f t="shared" si="0"/>
        <v>Var Mensual Industria Manufacturera</v>
      </c>
      <c r="Y1" s="39" t="str">
        <f t="shared" si="0"/>
        <v>Var Mensual Electricidad, gas, agua y gestión de desechos</v>
      </c>
      <c r="Z1" s="39" t="str">
        <f t="shared" si="0"/>
        <v>Var Mensual Comercio</v>
      </c>
      <c r="AA1" s="39" t="str">
        <f t="shared" si="0"/>
        <v>Var Mensual Restaurantes y hoteles</v>
      </c>
      <c r="AB1" s="39" t="str">
        <f t="shared" si="0"/>
        <v>Var Mensual Transporte</v>
      </c>
      <c r="AC1" s="39" t="str">
        <f t="shared" si="0"/>
        <v>Var Mensual Comunicaciones y servicios de información</v>
      </c>
      <c r="AD1" s="39" t="str">
        <f t="shared" si="0"/>
        <v>Var Mensual Servicios financieros</v>
      </c>
      <c r="AE1" s="39" t="str">
        <f t="shared" si="0"/>
        <v>Var Mensual Servicios empresariales</v>
      </c>
      <c r="AF1" s="39" t="str">
        <f t="shared" si="0"/>
        <v>Var Mensual Servicios de vivienda e inmobiliarios</v>
      </c>
      <c r="AG1" s="39" t="str">
        <f t="shared" si="0"/>
        <v>Var Mensual Servicios personales</v>
      </c>
      <c r="AH1" s="39" t="str">
        <f t="shared" si="0"/>
        <v>Var Mensual Administración pública</v>
      </c>
    </row>
    <row r="2" spans="1:34">
      <c r="A2" s="32">
        <v>2015</v>
      </c>
      <c r="B2" s="31">
        <v>1</v>
      </c>
      <c r="C2" s="33" t="s">
        <v>119</v>
      </c>
      <c r="D2" s="13" t="str">
        <f>ROUND(E2*100/SUM(E2:S2),1)&amp;"%"</f>
        <v>5.7%</v>
      </c>
      <c r="E2" s="37">
        <v>607.739973339676</v>
      </c>
      <c r="F2" s="37">
        <v>590.80756670689402</v>
      </c>
      <c r="G2" s="37">
        <v>42.0783176206251</v>
      </c>
      <c r="H2" s="37">
        <v>1324.54319003209</v>
      </c>
      <c r="I2" s="37">
        <v>1242.6887016124001</v>
      </c>
      <c r="J2" s="37">
        <v>321.637122819159</v>
      </c>
      <c r="K2" s="37">
        <v>1120.1830514770299</v>
      </c>
      <c r="L2" s="37">
        <v>227.675464484283</v>
      </c>
      <c r="M2" s="37">
        <v>577.78071394434801</v>
      </c>
      <c r="N2" s="37">
        <v>385.15602577061298</v>
      </c>
      <c r="O2" s="37">
        <v>621.289919414574</v>
      </c>
      <c r="P2" s="37">
        <v>1246.6677400508299</v>
      </c>
      <c r="Q2" s="37">
        <v>892.99527215218905</v>
      </c>
      <c r="R2" s="37">
        <v>997.90552762638595</v>
      </c>
      <c r="S2" s="37">
        <v>539.63368509503096</v>
      </c>
      <c r="T2" s="30" t="str">
        <f t="shared" ref="T2:T49" si="1">IFERROR(ROUND((E2-E1)/E1*100,1)&amp;" %","-")</f>
        <v>-</v>
      </c>
      <c r="U2" s="30" t="str">
        <f t="shared" ref="U2:U49" si="2">IFERROR(ROUND((F2-F1)/F1*100,1)&amp;" %","-")</f>
        <v>-</v>
      </c>
      <c r="V2" s="30" t="str">
        <f t="shared" ref="V2:V49" si="3">IFERROR(ROUND((G2-G1)/G1*100,1)&amp;" %","-")</f>
        <v>-</v>
      </c>
      <c r="W2" s="30" t="str">
        <f t="shared" ref="W2:W49" si="4">IFERROR(ROUND((H2-H1)/H1*100,1)&amp;" %","-")</f>
        <v>-</v>
      </c>
      <c r="X2" s="30" t="str">
        <f t="shared" ref="X2:X49" si="5">IFERROR(ROUND((I2-I1)/I1*100,1)&amp;" %","-")</f>
        <v>-</v>
      </c>
      <c r="Y2" s="30" t="str">
        <f t="shared" ref="Y2:Y49" si="6">IFERROR(ROUND((J2-J1)/J1*100,1)&amp;" %","-")</f>
        <v>-</v>
      </c>
      <c r="Z2" s="30" t="str">
        <f t="shared" ref="Z2:Z49" si="7">IFERROR(ROUND((K2-K1)/K1*100,1)&amp;" %","-")</f>
        <v>-</v>
      </c>
      <c r="AA2" s="30" t="str">
        <f t="shared" ref="AA2:AA49" si="8">IFERROR(ROUND((L2-L1)/L1*100,1)&amp;" %","-")</f>
        <v>-</v>
      </c>
      <c r="AB2" s="30" t="str">
        <f t="shared" ref="AB2:AB49" si="9">IFERROR(ROUND((M2-M1)/M1*100,1)&amp;" %","-")</f>
        <v>-</v>
      </c>
      <c r="AC2" s="30" t="str">
        <f t="shared" ref="AC2:AC49" si="10">IFERROR(ROUND((N2-N1)/N1*100,1)&amp;" %","-")</f>
        <v>-</v>
      </c>
      <c r="AD2" s="30" t="str">
        <f t="shared" ref="AD2:AD49" si="11">IFERROR(ROUND((O2-O1)/O1*100,1)&amp;" %","-")</f>
        <v>-</v>
      </c>
      <c r="AE2" s="30" t="str">
        <f t="shared" ref="AE2:AE49" si="12">IFERROR(ROUND((P2-P1)/P1*100,1)&amp;" %","-")</f>
        <v>-</v>
      </c>
      <c r="AF2" s="30" t="str">
        <f t="shared" ref="AF2:AF49" si="13">IFERROR(ROUND((Q2-Q1)/Q1*100,1)&amp;" %","-")</f>
        <v>-</v>
      </c>
      <c r="AG2" s="30" t="str">
        <f t="shared" ref="AG2:AG49" si="14">IFERROR(ROUND((R2-R1)/R1*100,1)&amp;" %","-")</f>
        <v>-</v>
      </c>
      <c r="AH2" s="30" t="str">
        <f t="shared" ref="AH2:AH49" si="15">IFERROR(ROUND((S2-S1)/S1*100,1)&amp;" %","-")</f>
        <v>-</v>
      </c>
    </row>
    <row r="3" spans="1:34">
      <c r="A3" s="34">
        <v>2015</v>
      </c>
      <c r="B3" s="20">
        <v>2</v>
      </c>
      <c r="C3" s="33" t="s">
        <v>120</v>
      </c>
      <c r="D3" s="13" t="str">
        <f t="shared" ref="D3:D49" si="16">ROUND(E3*100/SUM(E3:S3),1)&amp;"%"</f>
        <v>6.2%</v>
      </c>
      <c r="E3" s="29">
        <v>619.86565963040005</v>
      </c>
      <c r="F3" s="29">
        <v>653.94204387922798</v>
      </c>
      <c r="G3" s="29">
        <v>50.324793199205899</v>
      </c>
      <c r="H3" s="29">
        <v>1169.11183127699</v>
      </c>
      <c r="I3" s="29">
        <v>1172.0435433811001</v>
      </c>
      <c r="J3" s="29">
        <v>284.04731174799201</v>
      </c>
      <c r="K3" s="29">
        <v>1090.58139086458</v>
      </c>
      <c r="L3" s="29">
        <v>221.05316821688101</v>
      </c>
      <c r="M3" s="29">
        <v>551.60803517052602</v>
      </c>
      <c r="N3" s="29">
        <v>348.80085908289198</v>
      </c>
      <c r="O3" s="29">
        <v>615.88319860290005</v>
      </c>
      <c r="P3" s="29">
        <v>1126.52676800166</v>
      </c>
      <c r="Q3" s="29">
        <v>871.69188576856902</v>
      </c>
      <c r="R3" s="29">
        <v>699.81423471565699</v>
      </c>
      <c r="S3" s="29">
        <v>540.93389671648004</v>
      </c>
      <c r="T3" s="30" t="str">
        <f t="shared" si="1"/>
        <v>2 %</v>
      </c>
      <c r="U3" s="30" t="str">
        <f t="shared" si="2"/>
        <v>10.7 %</v>
      </c>
      <c r="V3" s="30" t="str">
        <f t="shared" si="3"/>
        <v>19.6 %</v>
      </c>
      <c r="W3" s="30" t="str">
        <f t="shared" si="4"/>
        <v>-11.7 %</v>
      </c>
      <c r="X3" s="30" t="str">
        <f t="shared" si="5"/>
        <v>-5.7 %</v>
      </c>
      <c r="Y3" s="30" t="str">
        <f t="shared" si="6"/>
        <v>-11.7 %</v>
      </c>
      <c r="Z3" s="30" t="str">
        <f t="shared" si="7"/>
        <v>-2.6 %</v>
      </c>
      <c r="AA3" s="30" t="str">
        <f t="shared" si="8"/>
        <v>-2.9 %</v>
      </c>
      <c r="AB3" s="30" t="str">
        <f t="shared" si="9"/>
        <v>-4.5 %</v>
      </c>
      <c r="AC3" s="30" t="str">
        <f t="shared" si="10"/>
        <v>-9.4 %</v>
      </c>
      <c r="AD3" s="30" t="str">
        <f t="shared" si="11"/>
        <v>-0.9 %</v>
      </c>
      <c r="AE3" s="30" t="str">
        <f t="shared" si="12"/>
        <v>-9.6 %</v>
      </c>
      <c r="AF3" s="30" t="str">
        <f t="shared" si="13"/>
        <v>-2.4 %</v>
      </c>
      <c r="AG3" s="30" t="str">
        <f t="shared" si="14"/>
        <v>-29.9 %</v>
      </c>
      <c r="AH3" s="30" t="str">
        <f t="shared" si="15"/>
        <v>0.2 %</v>
      </c>
    </row>
    <row r="4" spans="1:34">
      <c r="A4" s="34">
        <v>2015</v>
      </c>
      <c r="B4" s="20">
        <v>3</v>
      </c>
      <c r="C4" s="33" t="s">
        <v>121</v>
      </c>
      <c r="D4" s="13" t="str">
        <f t="shared" si="16"/>
        <v>6.6%</v>
      </c>
      <c r="E4" s="29">
        <v>742.22910834470997</v>
      </c>
      <c r="F4" s="29">
        <v>597.40346442691896</v>
      </c>
      <c r="G4" s="29">
        <v>79.777054514209894</v>
      </c>
      <c r="H4" s="29">
        <v>1253.9447270327501</v>
      </c>
      <c r="I4" s="29">
        <v>1318.9757512108999</v>
      </c>
      <c r="J4" s="29">
        <v>297.249438505005</v>
      </c>
      <c r="K4" s="29">
        <v>1259.8270696996201</v>
      </c>
      <c r="L4" s="29">
        <v>219.90521706592401</v>
      </c>
      <c r="M4" s="29">
        <v>588.77507521074494</v>
      </c>
      <c r="N4" s="29">
        <v>371.64856602651997</v>
      </c>
      <c r="O4" s="29">
        <v>616.461353142387</v>
      </c>
      <c r="P4" s="29">
        <v>1160.0186642061799</v>
      </c>
      <c r="Q4" s="29">
        <v>853.19470527098395</v>
      </c>
      <c r="R4" s="29">
        <v>1410.3125728907601</v>
      </c>
      <c r="S4" s="29">
        <v>543.66215021643995</v>
      </c>
      <c r="T4" s="30" t="str">
        <f t="shared" si="1"/>
        <v>19.7 %</v>
      </c>
      <c r="U4" s="30" t="str">
        <f t="shared" si="2"/>
        <v>-8.6 %</v>
      </c>
      <c r="V4" s="30" t="str">
        <f t="shared" si="3"/>
        <v>58.5 %</v>
      </c>
      <c r="W4" s="30" t="str">
        <f t="shared" si="4"/>
        <v>7.3 %</v>
      </c>
      <c r="X4" s="30" t="str">
        <f t="shared" si="5"/>
        <v>12.5 %</v>
      </c>
      <c r="Y4" s="30" t="str">
        <f t="shared" si="6"/>
        <v>4.6 %</v>
      </c>
      <c r="Z4" s="30" t="str">
        <f t="shared" si="7"/>
        <v>15.5 %</v>
      </c>
      <c r="AA4" s="30" t="str">
        <f t="shared" si="8"/>
        <v>-0.5 %</v>
      </c>
      <c r="AB4" s="30" t="str">
        <f t="shared" si="9"/>
        <v>6.7 %</v>
      </c>
      <c r="AC4" s="30" t="str">
        <f t="shared" si="10"/>
        <v>6.6 %</v>
      </c>
      <c r="AD4" s="30" t="str">
        <f t="shared" si="11"/>
        <v>0.1 %</v>
      </c>
      <c r="AE4" s="30" t="str">
        <f t="shared" si="12"/>
        <v>3 %</v>
      </c>
      <c r="AF4" s="30" t="str">
        <f t="shared" si="13"/>
        <v>-2.1 %</v>
      </c>
      <c r="AG4" s="30" t="str">
        <f t="shared" si="14"/>
        <v>101.5 %</v>
      </c>
      <c r="AH4" s="30" t="str">
        <f t="shared" si="15"/>
        <v>0.5 %</v>
      </c>
    </row>
    <row r="5" spans="1:34">
      <c r="A5" s="34">
        <v>2015</v>
      </c>
      <c r="B5" s="20">
        <v>4</v>
      </c>
      <c r="C5" s="33" t="s">
        <v>122</v>
      </c>
      <c r="D5" s="13" t="str">
        <f t="shared" si="16"/>
        <v>7%</v>
      </c>
      <c r="E5" s="29">
        <v>777.82037872753403</v>
      </c>
      <c r="F5" s="29">
        <v>427.78319442109103</v>
      </c>
      <c r="G5" s="29">
        <v>89.864619461609294</v>
      </c>
      <c r="H5" s="29">
        <v>1234.0316333061301</v>
      </c>
      <c r="I5" s="29">
        <v>1324.61764249008</v>
      </c>
      <c r="J5" s="29">
        <v>276.63137241623298</v>
      </c>
      <c r="K5" s="29">
        <v>1142.8768222647</v>
      </c>
      <c r="L5" s="29">
        <v>224.714636915223</v>
      </c>
      <c r="M5" s="29">
        <v>579.17074295701696</v>
      </c>
      <c r="N5" s="29">
        <v>376.48355838347697</v>
      </c>
      <c r="O5" s="29">
        <v>614.49822734497604</v>
      </c>
      <c r="P5" s="29">
        <v>1230.5267455829301</v>
      </c>
      <c r="Q5" s="29">
        <v>862.49108092767403</v>
      </c>
      <c r="R5" s="29">
        <v>1385.3831223612699</v>
      </c>
      <c r="S5" s="29">
        <v>538.860316270873</v>
      </c>
      <c r="T5" s="30" t="str">
        <f t="shared" si="1"/>
        <v>4.8 %</v>
      </c>
      <c r="U5" s="30" t="str">
        <f t="shared" si="2"/>
        <v>-28.4 %</v>
      </c>
      <c r="V5" s="30" t="str">
        <f t="shared" si="3"/>
        <v>12.6 %</v>
      </c>
      <c r="W5" s="30" t="str">
        <f t="shared" si="4"/>
        <v>-1.6 %</v>
      </c>
      <c r="X5" s="30" t="str">
        <f t="shared" si="5"/>
        <v>0.4 %</v>
      </c>
      <c r="Y5" s="30" t="str">
        <f t="shared" si="6"/>
        <v>-6.9 %</v>
      </c>
      <c r="Z5" s="30" t="str">
        <f t="shared" si="7"/>
        <v>-9.3 %</v>
      </c>
      <c r="AA5" s="30" t="str">
        <f t="shared" si="8"/>
        <v>2.2 %</v>
      </c>
      <c r="AB5" s="30" t="str">
        <f t="shared" si="9"/>
        <v>-1.6 %</v>
      </c>
      <c r="AC5" s="30" t="str">
        <f t="shared" si="10"/>
        <v>1.3 %</v>
      </c>
      <c r="AD5" s="30" t="str">
        <f t="shared" si="11"/>
        <v>-0.3 %</v>
      </c>
      <c r="AE5" s="30" t="str">
        <f t="shared" si="12"/>
        <v>6.1 %</v>
      </c>
      <c r="AF5" s="30" t="str">
        <f t="shared" si="13"/>
        <v>1.1 %</v>
      </c>
      <c r="AG5" s="30" t="str">
        <f t="shared" si="14"/>
        <v>-1.8 %</v>
      </c>
      <c r="AH5" s="30" t="str">
        <f t="shared" si="15"/>
        <v>-0.9 %</v>
      </c>
    </row>
    <row r="6" spans="1:34">
      <c r="A6" s="34">
        <v>2015</v>
      </c>
      <c r="B6" s="20">
        <v>5</v>
      </c>
      <c r="C6" s="33" t="s">
        <v>123</v>
      </c>
      <c r="D6" s="13" t="str">
        <f t="shared" si="16"/>
        <v>6.9%</v>
      </c>
      <c r="E6" s="29">
        <v>761.40944479210896</v>
      </c>
      <c r="F6" s="29">
        <v>290.21972102106901</v>
      </c>
      <c r="G6" s="29">
        <v>75.744717394723907</v>
      </c>
      <c r="H6" s="29">
        <v>1328.3051374317599</v>
      </c>
      <c r="I6" s="29">
        <v>1299.90667591492</v>
      </c>
      <c r="J6" s="29">
        <v>281.2831124009</v>
      </c>
      <c r="K6" s="29">
        <v>1065.1142962850799</v>
      </c>
      <c r="L6" s="29">
        <v>221.712442393315</v>
      </c>
      <c r="M6" s="29">
        <v>574.18091385729804</v>
      </c>
      <c r="N6" s="29">
        <v>378.17290682172597</v>
      </c>
      <c r="O6" s="29">
        <v>617.63644040876102</v>
      </c>
      <c r="P6" s="29">
        <v>1257.81356798301</v>
      </c>
      <c r="Q6" s="29">
        <v>864.95168840524298</v>
      </c>
      <c r="R6" s="29">
        <v>1404.61033974322</v>
      </c>
      <c r="S6" s="29">
        <v>540.11152194464705</v>
      </c>
      <c r="T6" s="30" t="str">
        <f t="shared" si="1"/>
        <v>-2.1 %</v>
      </c>
      <c r="U6" s="30" t="str">
        <f t="shared" si="2"/>
        <v>-32.2 %</v>
      </c>
      <c r="V6" s="30" t="str">
        <f t="shared" si="3"/>
        <v>-15.7 %</v>
      </c>
      <c r="W6" s="30" t="str">
        <f t="shared" si="4"/>
        <v>7.6 %</v>
      </c>
      <c r="X6" s="30" t="str">
        <f t="shared" si="5"/>
        <v>-1.9 %</v>
      </c>
      <c r="Y6" s="30" t="str">
        <f t="shared" si="6"/>
        <v>1.7 %</v>
      </c>
      <c r="Z6" s="30" t="str">
        <f t="shared" si="7"/>
        <v>-6.8 %</v>
      </c>
      <c r="AA6" s="30" t="str">
        <f t="shared" si="8"/>
        <v>-1.3 %</v>
      </c>
      <c r="AB6" s="30" t="str">
        <f t="shared" si="9"/>
        <v>-0.9 %</v>
      </c>
      <c r="AC6" s="30" t="str">
        <f t="shared" si="10"/>
        <v>0.4 %</v>
      </c>
      <c r="AD6" s="30" t="str">
        <f t="shared" si="11"/>
        <v>0.5 %</v>
      </c>
      <c r="AE6" s="30" t="str">
        <f t="shared" si="12"/>
        <v>2.2 %</v>
      </c>
      <c r="AF6" s="30" t="str">
        <f t="shared" si="13"/>
        <v>0.3 %</v>
      </c>
      <c r="AG6" s="30" t="str">
        <f t="shared" si="14"/>
        <v>1.4 %</v>
      </c>
      <c r="AH6" s="30" t="str">
        <f t="shared" si="15"/>
        <v>0.2 %</v>
      </c>
    </row>
    <row r="7" spans="1:34">
      <c r="A7" s="34">
        <v>2015</v>
      </c>
      <c r="B7" s="20">
        <v>6</v>
      </c>
      <c r="C7" s="33" t="s">
        <v>124</v>
      </c>
      <c r="D7" s="13" t="str">
        <f t="shared" si="16"/>
        <v>6.7%</v>
      </c>
      <c r="E7" s="29">
        <v>723.96469538423401</v>
      </c>
      <c r="F7" s="29">
        <v>214.828468340961</v>
      </c>
      <c r="G7" s="29">
        <v>57.142139615019602</v>
      </c>
      <c r="H7" s="29">
        <v>1341.0726447665299</v>
      </c>
      <c r="I7" s="29">
        <v>1285.8137831445799</v>
      </c>
      <c r="J7" s="29">
        <v>298.34481982100198</v>
      </c>
      <c r="K7" s="29">
        <v>1023.5141099067901</v>
      </c>
      <c r="L7" s="29">
        <v>224.09250939043699</v>
      </c>
      <c r="M7" s="29">
        <v>566.81628090781305</v>
      </c>
      <c r="N7" s="29">
        <v>377.16913171896402</v>
      </c>
      <c r="O7" s="29">
        <v>609.88055153159598</v>
      </c>
      <c r="P7" s="29">
        <v>1246.01588122459</v>
      </c>
      <c r="Q7" s="29">
        <v>873.36641364773004</v>
      </c>
      <c r="R7" s="29">
        <v>1384.3441033756401</v>
      </c>
      <c r="S7" s="29">
        <v>546.01036170197301</v>
      </c>
      <c r="T7" s="30" t="str">
        <f t="shared" si="1"/>
        <v>-4.9 %</v>
      </c>
      <c r="U7" s="30" t="str">
        <f t="shared" si="2"/>
        <v>-26 %</v>
      </c>
      <c r="V7" s="30" t="str">
        <f t="shared" si="3"/>
        <v>-24.6 %</v>
      </c>
      <c r="W7" s="30" t="str">
        <f t="shared" si="4"/>
        <v>1 %</v>
      </c>
      <c r="X7" s="30" t="str">
        <f t="shared" si="5"/>
        <v>-1.1 %</v>
      </c>
      <c r="Y7" s="30" t="str">
        <f t="shared" si="6"/>
        <v>6.1 %</v>
      </c>
      <c r="Z7" s="30" t="str">
        <f t="shared" si="7"/>
        <v>-3.9 %</v>
      </c>
      <c r="AA7" s="30" t="str">
        <f t="shared" si="8"/>
        <v>1.1 %</v>
      </c>
      <c r="AB7" s="30" t="str">
        <f t="shared" si="9"/>
        <v>-1.3 %</v>
      </c>
      <c r="AC7" s="30" t="str">
        <f t="shared" si="10"/>
        <v>-0.3 %</v>
      </c>
      <c r="AD7" s="30" t="str">
        <f t="shared" si="11"/>
        <v>-1.3 %</v>
      </c>
      <c r="AE7" s="30" t="str">
        <f t="shared" si="12"/>
        <v>-0.9 %</v>
      </c>
      <c r="AF7" s="30" t="str">
        <f t="shared" si="13"/>
        <v>1 %</v>
      </c>
      <c r="AG7" s="30" t="str">
        <f t="shared" si="14"/>
        <v>-1.4 %</v>
      </c>
      <c r="AH7" s="30" t="str">
        <f t="shared" si="15"/>
        <v>1.1 %</v>
      </c>
    </row>
    <row r="8" spans="1:34">
      <c r="A8" s="34">
        <v>2015</v>
      </c>
      <c r="B8" s="20">
        <v>7</v>
      </c>
      <c r="C8" s="33" t="s">
        <v>125</v>
      </c>
      <c r="D8" s="13" t="str">
        <f t="shared" si="16"/>
        <v>7%</v>
      </c>
      <c r="E8" s="29">
        <v>752.33173109421205</v>
      </c>
      <c r="F8" s="29">
        <v>203.16727520154399</v>
      </c>
      <c r="G8" s="29">
        <v>54.441088877144601</v>
      </c>
      <c r="H8" s="29">
        <v>1204.88120437564</v>
      </c>
      <c r="I8" s="29">
        <v>1267.9570645946301</v>
      </c>
      <c r="J8" s="29">
        <v>309.95507463516498</v>
      </c>
      <c r="K8" s="29">
        <v>1012.50841011796</v>
      </c>
      <c r="L8" s="29">
        <v>225.985821304702</v>
      </c>
      <c r="M8" s="29">
        <v>583.546379592569</v>
      </c>
      <c r="N8" s="29">
        <v>379.30538278478502</v>
      </c>
      <c r="O8" s="29">
        <v>613.47126904089305</v>
      </c>
      <c r="P8" s="29">
        <v>1236.7478830786399</v>
      </c>
      <c r="Q8" s="29">
        <v>876.38109264175102</v>
      </c>
      <c r="R8" s="29">
        <v>1421.3520904975201</v>
      </c>
      <c r="S8" s="29">
        <v>548.42591116041899</v>
      </c>
      <c r="T8" s="30" t="str">
        <f t="shared" si="1"/>
        <v>3.9 %</v>
      </c>
      <c r="U8" s="30" t="str">
        <f t="shared" si="2"/>
        <v>-5.4 %</v>
      </c>
      <c r="V8" s="30" t="str">
        <f t="shared" si="3"/>
        <v>-4.7 %</v>
      </c>
      <c r="W8" s="30" t="str">
        <f t="shared" si="4"/>
        <v>-10.2 %</v>
      </c>
      <c r="X8" s="30" t="str">
        <f t="shared" si="5"/>
        <v>-1.4 %</v>
      </c>
      <c r="Y8" s="30" t="str">
        <f t="shared" si="6"/>
        <v>3.9 %</v>
      </c>
      <c r="Z8" s="30" t="str">
        <f t="shared" si="7"/>
        <v>-1.1 %</v>
      </c>
      <c r="AA8" s="30" t="str">
        <f t="shared" si="8"/>
        <v>0.8 %</v>
      </c>
      <c r="AB8" s="30" t="str">
        <f t="shared" si="9"/>
        <v>3 %</v>
      </c>
      <c r="AC8" s="30" t="str">
        <f t="shared" si="10"/>
        <v>0.6 %</v>
      </c>
      <c r="AD8" s="30" t="str">
        <f t="shared" si="11"/>
        <v>0.6 %</v>
      </c>
      <c r="AE8" s="30" t="str">
        <f t="shared" si="12"/>
        <v>-0.7 %</v>
      </c>
      <c r="AF8" s="30" t="str">
        <f t="shared" si="13"/>
        <v>0.3 %</v>
      </c>
      <c r="AG8" s="30" t="str">
        <f t="shared" si="14"/>
        <v>2.7 %</v>
      </c>
      <c r="AH8" s="30" t="str">
        <f t="shared" si="15"/>
        <v>0.4 %</v>
      </c>
    </row>
    <row r="9" spans="1:34">
      <c r="A9" s="34">
        <v>2015</v>
      </c>
      <c r="B9" s="20">
        <v>8</v>
      </c>
      <c r="C9" s="33" t="s">
        <v>126</v>
      </c>
      <c r="D9" s="13" t="str">
        <f t="shared" si="16"/>
        <v>7.3%</v>
      </c>
      <c r="E9" s="29">
        <v>775.21421937633897</v>
      </c>
      <c r="F9" s="29">
        <v>174.679885013236</v>
      </c>
      <c r="G9" s="29">
        <v>54.201315126416603</v>
      </c>
      <c r="H9" s="29">
        <v>1144.23159752793</v>
      </c>
      <c r="I9" s="29">
        <v>1211.3899509508999</v>
      </c>
      <c r="J9" s="29">
        <v>334.041187247506</v>
      </c>
      <c r="K9" s="29">
        <v>986.59278410079401</v>
      </c>
      <c r="L9" s="29">
        <v>227.92267939712301</v>
      </c>
      <c r="M9" s="29">
        <v>575.21999861831296</v>
      </c>
      <c r="N9" s="29">
        <v>383.44974131570501</v>
      </c>
      <c r="O9" s="29">
        <v>610.003486939391</v>
      </c>
      <c r="P9" s="29">
        <v>1226.1196288849701</v>
      </c>
      <c r="Q9" s="29">
        <v>880.11474617090198</v>
      </c>
      <c r="R9" s="29">
        <v>1441.03491680407</v>
      </c>
      <c r="S9" s="29">
        <v>553.05263456765294</v>
      </c>
      <c r="T9" s="30" t="str">
        <f t="shared" si="1"/>
        <v>3 %</v>
      </c>
      <c r="U9" s="30" t="str">
        <f t="shared" si="2"/>
        <v>-14 %</v>
      </c>
      <c r="V9" s="30" t="str">
        <f t="shared" si="3"/>
        <v>-0.4 %</v>
      </c>
      <c r="W9" s="30" t="str">
        <f t="shared" si="4"/>
        <v>-5 %</v>
      </c>
      <c r="X9" s="30" t="str">
        <f t="shared" si="5"/>
        <v>-4.5 %</v>
      </c>
      <c r="Y9" s="30" t="str">
        <f t="shared" si="6"/>
        <v>7.8 %</v>
      </c>
      <c r="Z9" s="30" t="str">
        <f t="shared" si="7"/>
        <v>-2.6 %</v>
      </c>
      <c r="AA9" s="30" t="str">
        <f t="shared" si="8"/>
        <v>0.9 %</v>
      </c>
      <c r="AB9" s="30" t="str">
        <f t="shared" si="9"/>
        <v>-1.4 %</v>
      </c>
      <c r="AC9" s="30" t="str">
        <f t="shared" si="10"/>
        <v>1.1 %</v>
      </c>
      <c r="AD9" s="30" t="str">
        <f t="shared" si="11"/>
        <v>-0.6 %</v>
      </c>
      <c r="AE9" s="30" t="str">
        <f t="shared" si="12"/>
        <v>-0.9 %</v>
      </c>
      <c r="AF9" s="30" t="str">
        <f t="shared" si="13"/>
        <v>0.4 %</v>
      </c>
      <c r="AG9" s="30" t="str">
        <f t="shared" si="14"/>
        <v>1.4 %</v>
      </c>
      <c r="AH9" s="30" t="str">
        <f t="shared" si="15"/>
        <v>0.8 %</v>
      </c>
    </row>
    <row r="10" spans="1:34">
      <c r="A10" s="34">
        <v>2015</v>
      </c>
      <c r="B10" s="20">
        <v>9</v>
      </c>
      <c r="C10" s="33" t="s">
        <v>127</v>
      </c>
      <c r="D10" s="13" t="str">
        <f t="shared" si="16"/>
        <v>6.7%</v>
      </c>
      <c r="E10" s="29">
        <v>706.83642885289805</v>
      </c>
      <c r="F10" s="29">
        <v>176.55738162451701</v>
      </c>
      <c r="G10" s="29">
        <v>44.909523084537902</v>
      </c>
      <c r="H10" s="29">
        <v>1264.5917164663299</v>
      </c>
      <c r="I10" s="29">
        <v>1211.1711726465301</v>
      </c>
      <c r="J10" s="29">
        <v>330.40571528880798</v>
      </c>
      <c r="K10" s="29">
        <v>979.00874322549703</v>
      </c>
      <c r="L10" s="29">
        <v>230.896392500123</v>
      </c>
      <c r="M10" s="29">
        <v>583.18226394543206</v>
      </c>
      <c r="N10" s="29">
        <v>388.33541370804699</v>
      </c>
      <c r="O10" s="29">
        <v>610.08347019472103</v>
      </c>
      <c r="P10" s="29">
        <v>1225.4745595169099</v>
      </c>
      <c r="Q10" s="29">
        <v>879.32308555782902</v>
      </c>
      <c r="R10" s="29">
        <v>1419.7753785902601</v>
      </c>
      <c r="S10" s="29">
        <v>559.52366433731197</v>
      </c>
      <c r="T10" s="30" t="str">
        <f t="shared" si="1"/>
        <v>-8.8 %</v>
      </c>
      <c r="U10" s="30" t="str">
        <f t="shared" si="2"/>
        <v>1.1 %</v>
      </c>
      <c r="V10" s="30" t="str">
        <f t="shared" si="3"/>
        <v>-17.1 %</v>
      </c>
      <c r="W10" s="30" t="str">
        <f t="shared" si="4"/>
        <v>10.5 %</v>
      </c>
      <c r="X10" s="30" t="str">
        <f t="shared" si="5"/>
        <v>0 %</v>
      </c>
      <c r="Y10" s="30" t="str">
        <f t="shared" si="6"/>
        <v>-1.1 %</v>
      </c>
      <c r="Z10" s="30" t="str">
        <f t="shared" si="7"/>
        <v>-0.8 %</v>
      </c>
      <c r="AA10" s="30" t="str">
        <f t="shared" si="8"/>
        <v>1.3 %</v>
      </c>
      <c r="AB10" s="30" t="str">
        <f t="shared" si="9"/>
        <v>1.4 %</v>
      </c>
      <c r="AC10" s="30" t="str">
        <f t="shared" si="10"/>
        <v>1.3 %</v>
      </c>
      <c r="AD10" s="30" t="str">
        <f t="shared" si="11"/>
        <v>0 %</v>
      </c>
      <c r="AE10" s="30" t="str">
        <f t="shared" si="12"/>
        <v>-0.1 %</v>
      </c>
      <c r="AF10" s="30" t="str">
        <f t="shared" si="13"/>
        <v>-0.1 %</v>
      </c>
      <c r="AG10" s="30" t="str">
        <f t="shared" si="14"/>
        <v>-1.5 %</v>
      </c>
      <c r="AH10" s="30" t="str">
        <f t="shared" si="15"/>
        <v>1.2 %</v>
      </c>
    </row>
    <row r="11" spans="1:34">
      <c r="A11" s="34">
        <v>2015</v>
      </c>
      <c r="B11" s="20">
        <v>10</v>
      </c>
      <c r="C11" s="33" t="s">
        <v>128</v>
      </c>
      <c r="D11" s="13" t="str">
        <f t="shared" si="16"/>
        <v>7.3%</v>
      </c>
      <c r="E11" s="29">
        <v>807.052034322179</v>
      </c>
      <c r="F11" s="29">
        <v>213.821727116886</v>
      </c>
      <c r="G11" s="29">
        <v>56.6014299587032</v>
      </c>
      <c r="H11" s="29">
        <v>1344.1112843605899</v>
      </c>
      <c r="I11" s="29">
        <v>1282.3579275070399</v>
      </c>
      <c r="J11" s="29">
        <v>345.91856758273201</v>
      </c>
      <c r="K11" s="29">
        <v>1007.81097684898</v>
      </c>
      <c r="L11" s="29">
        <v>232.98059177319499</v>
      </c>
      <c r="M11" s="29">
        <v>615.34050913673696</v>
      </c>
      <c r="N11" s="29">
        <v>411.63747028363201</v>
      </c>
      <c r="O11" s="29">
        <v>610.38052511789294</v>
      </c>
      <c r="P11" s="29">
        <v>1231.6073235439701</v>
      </c>
      <c r="Q11" s="29">
        <v>881.13474797073502</v>
      </c>
      <c r="R11" s="29">
        <v>1451.47209071063</v>
      </c>
      <c r="S11" s="29">
        <v>562.19118873441903</v>
      </c>
      <c r="T11" s="30" t="str">
        <f t="shared" si="1"/>
        <v>14.2 %</v>
      </c>
      <c r="U11" s="30" t="str">
        <f t="shared" si="2"/>
        <v>21.1 %</v>
      </c>
      <c r="V11" s="30" t="str">
        <f t="shared" si="3"/>
        <v>26 %</v>
      </c>
      <c r="W11" s="30" t="str">
        <f t="shared" si="4"/>
        <v>6.3 %</v>
      </c>
      <c r="X11" s="30" t="str">
        <f t="shared" si="5"/>
        <v>5.9 %</v>
      </c>
      <c r="Y11" s="30" t="str">
        <f t="shared" si="6"/>
        <v>4.7 %</v>
      </c>
      <c r="Z11" s="30" t="str">
        <f t="shared" si="7"/>
        <v>2.9 %</v>
      </c>
      <c r="AA11" s="30" t="str">
        <f t="shared" si="8"/>
        <v>0.9 %</v>
      </c>
      <c r="AB11" s="30" t="str">
        <f t="shared" si="9"/>
        <v>5.5 %</v>
      </c>
      <c r="AC11" s="30" t="str">
        <f t="shared" si="10"/>
        <v>6 %</v>
      </c>
      <c r="AD11" s="30" t="str">
        <f t="shared" si="11"/>
        <v>0 %</v>
      </c>
      <c r="AE11" s="30" t="str">
        <f t="shared" si="12"/>
        <v>0.5 %</v>
      </c>
      <c r="AF11" s="30" t="str">
        <f t="shared" si="13"/>
        <v>0.2 %</v>
      </c>
      <c r="AG11" s="30" t="str">
        <f t="shared" si="14"/>
        <v>2.2 %</v>
      </c>
      <c r="AH11" s="30" t="str">
        <f t="shared" si="15"/>
        <v>0.5 %</v>
      </c>
    </row>
    <row r="12" spans="1:34">
      <c r="A12" s="34">
        <v>2015</v>
      </c>
      <c r="B12" s="20">
        <v>11</v>
      </c>
      <c r="C12" s="33" t="s">
        <v>129</v>
      </c>
      <c r="D12" s="13" t="str">
        <f t="shared" si="16"/>
        <v>7.6%</v>
      </c>
      <c r="E12" s="29">
        <v>869.04911274293295</v>
      </c>
      <c r="F12" s="29">
        <v>282.51305366597097</v>
      </c>
      <c r="G12" s="29">
        <v>57.775025257561403</v>
      </c>
      <c r="H12" s="29">
        <v>1304.5104746598699</v>
      </c>
      <c r="I12" s="29">
        <v>1290.0775540300699</v>
      </c>
      <c r="J12" s="29">
        <v>358.94404087653402</v>
      </c>
      <c r="K12" s="29">
        <v>1048.0451585716501</v>
      </c>
      <c r="L12" s="29">
        <v>246.31913589871999</v>
      </c>
      <c r="M12" s="29">
        <v>624.66820900888604</v>
      </c>
      <c r="N12" s="29">
        <v>442.87215040209099</v>
      </c>
      <c r="O12" s="29">
        <v>616.43517370214295</v>
      </c>
      <c r="P12" s="29">
        <v>1355.97392897994</v>
      </c>
      <c r="Q12" s="29">
        <v>905.21839556704799</v>
      </c>
      <c r="R12" s="29">
        <v>1442.3363957364099</v>
      </c>
      <c r="S12" s="29">
        <v>562.76555359891699</v>
      </c>
      <c r="T12" s="30" t="str">
        <f t="shared" si="1"/>
        <v>7.7 %</v>
      </c>
      <c r="U12" s="30" t="str">
        <f t="shared" si="2"/>
        <v>32.1 %</v>
      </c>
      <c r="V12" s="30" t="str">
        <f t="shared" si="3"/>
        <v>2.1 %</v>
      </c>
      <c r="W12" s="30" t="str">
        <f t="shared" si="4"/>
        <v>-2.9 %</v>
      </c>
      <c r="X12" s="30" t="str">
        <f t="shared" si="5"/>
        <v>0.6 %</v>
      </c>
      <c r="Y12" s="30" t="str">
        <f t="shared" si="6"/>
        <v>3.8 %</v>
      </c>
      <c r="Z12" s="30" t="str">
        <f t="shared" si="7"/>
        <v>4 %</v>
      </c>
      <c r="AA12" s="30" t="str">
        <f t="shared" si="8"/>
        <v>5.7 %</v>
      </c>
      <c r="AB12" s="30" t="str">
        <f t="shared" si="9"/>
        <v>1.5 %</v>
      </c>
      <c r="AC12" s="30" t="str">
        <f t="shared" si="10"/>
        <v>7.6 %</v>
      </c>
      <c r="AD12" s="30" t="str">
        <f t="shared" si="11"/>
        <v>1 %</v>
      </c>
      <c r="AE12" s="30" t="str">
        <f t="shared" si="12"/>
        <v>10.1 %</v>
      </c>
      <c r="AF12" s="30" t="str">
        <f t="shared" si="13"/>
        <v>2.7 %</v>
      </c>
      <c r="AG12" s="30" t="str">
        <f t="shared" si="14"/>
        <v>-0.6 %</v>
      </c>
      <c r="AH12" s="30" t="str">
        <f t="shared" si="15"/>
        <v>0.1 %</v>
      </c>
    </row>
    <row r="13" spans="1:34">
      <c r="A13" s="34">
        <v>2015</v>
      </c>
      <c r="B13" s="20">
        <v>12</v>
      </c>
      <c r="C13" s="33" t="s">
        <v>130</v>
      </c>
      <c r="D13" s="13" t="str">
        <f t="shared" si="16"/>
        <v>8.8%</v>
      </c>
      <c r="E13" s="29">
        <v>1067.8375044786301</v>
      </c>
      <c r="F13" s="29">
        <v>433.290381147397</v>
      </c>
      <c r="G13" s="29">
        <v>42.024937845132399</v>
      </c>
      <c r="H13" s="29">
        <v>1433.60653794418</v>
      </c>
      <c r="I13" s="29">
        <v>1339.7874447551101</v>
      </c>
      <c r="J13" s="29">
        <v>368.56254233061998</v>
      </c>
      <c r="K13" s="29">
        <v>1334.6642045255501</v>
      </c>
      <c r="L13" s="29">
        <v>244.50214820093899</v>
      </c>
      <c r="M13" s="29">
        <v>638.26801673476996</v>
      </c>
      <c r="N13" s="29">
        <v>434.64371424446398</v>
      </c>
      <c r="O13" s="29">
        <v>640.200102116685</v>
      </c>
      <c r="P13" s="29">
        <v>1309.4877977886699</v>
      </c>
      <c r="Q13" s="29">
        <v>910.93789401179902</v>
      </c>
      <c r="R13" s="29">
        <v>1423.5850828131099</v>
      </c>
      <c r="S13" s="29">
        <v>568.97357829355803</v>
      </c>
      <c r="T13" s="30" t="str">
        <f t="shared" si="1"/>
        <v>22.9 %</v>
      </c>
      <c r="U13" s="30" t="str">
        <f t="shared" si="2"/>
        <v>53.4 %</v>
      </c>
      <c r="V13" s="30" t="str">
        <f t="shared" si="3"/>
        <v>-27.3 %</v>
      </c>
      <c r="W13" s="30" t="str">
        <f t="shared" si="4"/>
        <v>9.9 %</v>
      </c>
      <c r="X13" s="30" t="str">
        <f t="shared" si="5"/>
        <v>3.9 %</v>
      </c>
      <c r="Y13" s="30" t="str">
        <f t="shared" si="6"/>
        <v>2.7 %</v>
      </c>
      <c r="Z13" s="30" t="str">
        <f t="shared" si="7"/>
        <v>27.3 %</v>
      </c>
      <c r="AA13" s="30" t="str">
        <f t="shared" si="8"/>
        <v>-0.7 %</v>
      </c>
      <c r="AB13" s="30" t="str">
        <f t="shared" si="9"/>
        <v>2.2 %</v>
      </c>
      <c r="AC13" s="30" t="str">
        <f t="shared" si="10"/>
        <v>-1.9 %</v>
      </c>
      <c r="AD13" s="30" t="str">
        <f t="shared" si="11"/>
        <v>3.9 %</v>
      </c>
      <c r="AE13" s="30" t="str">
        <f t="shared" si="12"/>
        <v>-3.4 %</v>
      </c>
      <c r="AF13" s="30" t="str">
        <f t="shared" si="13"/>
        <v>0.6 %</v>
      </c>
      <c r="AG13" s="30" t="str">
        <f t="shared" si="14"/>
        <v>-1.3 %</v>
      </c>
      <c r="AH13" s="30" t="str">
        <f t="shared" si="15"/>
        <v>1.1 %</v>
      </c>
    </row>
    <row r="14" spans="1:34">
      <c r="A14" s="34">
        <v>2016</v>
      </c>
      <c r="B14" s="20">
        <v>1</v>
      </c>
      <c r="C14" s="33" t="s">
        <v>119</v>
      </c>
      <c r="D14" s="13" t="str">
        <f t="shared" si="16"/>
        <v>6%</v>
      </c>
      <c r="E14" s="29">
        <v>650.69705557197096</v>
      </c>
      <c r="F14" s="29">
        <v>628.70742608625596</v>
      </c>
      <c r="G14" s="29">
        <v>45.7402593359649</v>
      </c>
      <c r="H14" s="29">
        <v>1247.7458366600399</v>
      </c>
      <c r="I14" s="29">
        <v>1229.6369377864501</v>
      </c>
      <c r="J14" s="29">
        <v>337.97221806588402</v>
      </c>
      <c r="K14" s="29">
        <v>1118.34533566647</v>
      </c>
      <c r="L14" s="29">
        <v>238.19146210302</v>
      </c>
      <c r="M14" s="29">
        <v>602.18563866329396</v>
      </c>
      <c r="N14" s="29">
        <v>405.85135399017997</v>
      </c>
      <c r="O14" s="29">
        <v>651.807569655272</v>
      </c>
      <c r="P14" s="29">
        <v>1239.3472089146301</v>
      </c>
      <c r="Q14" s="29">
        <v>893.43908046114996</v>
      </c>
      <c r="R14" s="29">
        <v>1053.0673104218599</v>
      </c>
      <c r="S14" s="29">
        <v>560.22802661445803</v>
      </c>
      <c r="T14" s="30" t="str">
        <f t="shared" si="1"/>
        <v>-39.1 %</v>
      </c>
      <c r="U14" s="30" t="str">
        <f t="shared" si="2"/>
        <v>45.1 %</v>
      </c>
      <c r="V14" s="30" t="str">
        <f t="shared" si="3"/>
        <v>8.8 %</v>
      </c>
      <c r="W14" s="30" t="str">
        <f t="shared" si="4"/>
        <v>-13 %</v>
      </c>
      <c r="X14" s="30" t="str">
        <f t="shared" si="5"/>
        <v>-8.2 %</v>
      </c>
      <c r="Y14" s="30" t="str">
        <f t="shared" si="6"/>
        <v>-8.3 %</v>
      </c>
      <c r="Z14" s="30" t="str">
        <f t="shared" si="7"/>
        <v>-16.2 %</v>
      </c>
      <c r="AA14" s="30" t="str">
        <f t="shared" si="8"/>
        <v>-2.6 %</v>
      </c>
      <c r="AB14" s="30" t="str">
        <f t="shared" si="9"/>
        <v>-5.7 %</v>
      </c>
      <c r="AC14" s="30" t="str">
        <f t="shared" si="10"/>
        <v>-6.6 %</v>
      </c>
      <c r="AD14" s="30" t="str">
        <f t="shared" si="11"/>
        <v>1.8 %</v>
      </c>
      <c r="AE14" s="30" t="str">
        <f t="shared" si="12"/>
        <v>-5.4 %</v>
      </c>
      <c r="AF14" s="30" t="str">
        <f t="shared" si="13"/>
        <v>-1.9 %</v>
      </c>
      <c r="AG14" s="30" t="str">
        <f t="shared" si="14"/>
        <v>-26 %</v>
      </c>
      <c r="AH14" s="30" t="str">
        <f t="shared" si="15"/>
        <v>-1.5 %</v>
      </c>
    </row>
    <row r="15" spans="1:34">
      <c r="A15" s="34">
        <v>2016</v>
      </c>
      <c r="B15" s="20">
        <v>2</v>
      </c>
      <c r="C15" s="33" t="s">
        <v>120</v>
      </c>
      <c r="D15" s="13" t="str">
        <f t="shared" si="16"/>
        <v>6.3%</v>
      </c>
      <c r="E15" s="29">
        <v>663.74339502737803</v>
      </c>
      <c r="F15" s="29">
        <v>711.102903959483</v>
      </c>
      <c r="G15" s="29">
        <v>49.703183956013099</v>
      </c>
      <c r="H15" s="29">
        <v>1211.0841396897599</v>
      </c>
      <c r="I15" s="29">
        <v>1225.90881341776</v>
      </c>
      <c r="J15" s="29">
        <v>315.25975447561302</v>
      </c>
      <c r="K15" s="29">
        <v>1139.1830429709501</v>
      </c>
      <c r="L15" s="29">
        <v>227.41519464631699</v>
      </c>
      <c r="M15" s="29">
        <v>584.47742762047699</v>
      </c>
      <c r="N15" s="29">
        <v>368.35871471383899</v>
      </c>
      <c r="O15" s="29">
        <v>652.82541355636795</v>
      </c>
      <c r="P15" s="29">
        <v>1141.5257396827401</v>
      </c>
      <c r="Q15" s="29">
        <v>878.45913127067399</v>
      </c>
      <c r="R15" s="29">
        <v>741.00032202386797</v>
      </c>
      <c r="S15" s="29">
        <v>560.09752852205804</v>
      </c>
      <c r="T15" s="30" t="str">
        <f t="shared" si="1"/>
        <v>2 %</v>
      </c>
      <c r="U15" s="30" t="str">
        <f t="shared" si="2"/>
        <v>13.1 %</v>
      </c>
      <c r="V15" s="30" t="str">
        <f t="shared" si="3"/>
        <v>8.7 %</v>
      </c>
      <c r="W15" s="30" t="str">
        <f t="shared" si="4"/>
        <v>-2.9 %</v>
      </c>
      <c r="X15" s="30" t="str">
        <f t="shared" si="5"/>
        <v>-0.3 %</v>
      </c>
      <c r="Y15" s="30" t="str">
        <f t="shared" si="6"/>
        <v>-6.7 %</v>
      </c>
      <c r="Z15" s="30" t="str">
        <f t="shared" si="7"/>
        <v>1.9 %</v>
      </c>
      <c r="AA15" s="30" t="str">
        <f t="shared" si="8"/>
        <v>-4.5 %</v>
      </c>
      <c r="AB15" s="30" t="str">
        <f t="shared" si="9"/>
        <v>-2.9 %</v>
      </c>
      <c r="AC15" s="30" t="str">
        <f t="shared" si="10"/>
        <v>-9.2 %</v>
      </c>
      <c r="AD15" s="30" t="str">
        <f t="shared" si="11"/>
        <v>0.2 %</v>
      </c>
      <c r="AE15" s="30" t="str">
        <f t="shared" si="12"/>
        <v>-7.9 %</v>
      </c>
      <c r="AF15" s="30" t="str">
        <f t="shared" si="13"/>
        <v>-1.7 %</v>
      </c>
      <c r="AG15" s="30" t="str">
        <f t="shared" si="14"/>
        <v>-29.6 %</v>
      </c>
      <c r="AH15" s="30" t="str">
        <f t="shared" si="15"/>
        <v>0 %</v>
      </c>
    </row>
    <row r="16" spans="1:34">
      <c r="A16" s="34">
        <v>2016</v>
      </c>
      <c r="B16" s="20">
        <v>3</v>
      </c>
      <c r="C16" s="33" t="s">
        <v>121</v>
      </c>
      <c r="D16" s="13" t="str">
        <f t="shared" si="16"/>
        <v>6.4%</v>
      </c>
      <c r="E16" s="29">
        <v>749.452661275021</v>
      </c>
      <c r="F16" s="29">
        <v>641.10224320652901</v>
      </c>
      <c r="G16" s="29">
        <v>65.120058986285102</v>
      </c>
      <c r="H16" s="29">
        <v>1311.4716746849101</v>
      </c>
      <c r="I16" s="29">
        <v>1333.4237153423801</v>
      </c>
      <c r="J16" s="29">
        <v>322.399474306782</v>
      </c>
      <c r="K16" s="29">
        <v>1275.1754209164901</v>
      </c>
      <c r="L16" s="29">
        <v>225.80876718430301</v>
      </c>
      <c r="M16" s="29">
        <v>613.72606296386402</v>
      </c>
      <c r="N16" s="29">
        <v>378.923036902067</v>
      </c>
      <c r="O16" s="29">
        <v>645.90884844148104</v>
      </c>
      <c r="P16" s="29">
        <v>1159.81118441681</v>
      </c>
      <c r="Q16" s="29">
        <v>874.99175825440898</v>
      </c>
      <c r="R16" s="29">
        <v>1499.6721927169599</v>
      </c>
      <c r="S16" s="29">
        <v>563.87597929455103</v>
      </c>
      <c r="T16" s="30" t="str">
        <f t="shared" si="1"/>
        <v>12.9 %</v>
      </c>
      <c r="U16" s="30" t="str">
        <f t="shared" si="2"/>
        <v>-9.8 %</v>
      </c>
      <c r="V16" s="30" t="str">
        <f t="shared" si="3"/>
        <v>31 %</v>
      </c>
      <c r="W16" s="30" t="str">
        <f t="shared" si="4"/>
        <v>8.3 %</v>
      </c>
      <c r="X16" s="30" t="str">
        <f t="shared" si="5"/>
        <v>8.8 %</v>
      </c>
      <c r="Y16" s="30" t="str">
        <f t="shared" si="6"/>
        <v>2.3 %</v>
      </c>
      <c r="Z16" s="30" t="str">
        <f t="shared" si="7"/>
        <v>11.9 %</v>
      </c>
      <c r="AA16" s="30" t="str">
        <f t="shared" si="8"/>
        <v>-0.7 %</v>
      </c>
      <c r="AB16" s="30" t="str">
        <f t="shared" si="9"/>
        <v>5 %</v>
      </c>
      <c r="AC16" s="30" t="str">
        <f t="shared" si="10"/>
        <v>2.9 %</v>
      </c>
      <c r="AD16" s="30" t="str">
        <f t="shared" si="11"/>
        <v>-1.1 %</v>
      </c>
      <c r="AE16" s="30" t="str">
        <f t="shared" si="12"/>
        <v>1.6 %</v>
      </c>
      <c r="AF16" s="30" t="str">
        <f t="shared" si="13"/>
        <v>-0.4 %</v>
      </c>
      <c r="AG16" s="30" t="str">
        <f t="shared" si="14"/>
        <v>102.4 %</v>
      </c>
      <c r="AH16" s="30" t="str">
        <f t="shared" si="15"/>
        <v>0.7 %</v>
      </c>
    </row>
    <row r="17" spans="1:34">
      <c r="A17" s="34">
        <v>2016</v>
      </c>
      <c r="B17" s="20">
        <v>4</v>
      </c>
      <c r="C17" s="33" t="s">
        <v>122</v>
      </c>
      <c r="D17" s="13" t="str">
        <f t="shared" si="16"/>
        <v>7%</v>
      </c>
      <c r="E17" s="29">
        <v>783.554385262236</v>
      </c>
      <c r="F17" s="29">
        <v>422.95431733190702</v>
      </c>
      <c r="G17" s="29">
        <v>63.203347827108097</v>
      </c>
      <c r="H17" s="29">
        <v>1169.7701415162401</v>
      </c>
      <c r="I17" s="29">
        <v>1265.9270173790301</v>
      </c>
      <c r="J17" s="29">
        <v>303.48455234036601</v>
      </c>
      <c r="K17" s="29">
        <v>1151.2298969185999</v>
      </c>
      <c r="L17" s="29">
        <v>228.43077412032699</v>
      </c>
      <c r="M17" s="29">
        <v>595.45714855903998</v>
      </c>
      <c r="N17" s="29">
        <v>388.439549312434</v>
      </c>
      <c r="O17" s="29">
        <v>636.32290396759004</v>
      </c>
      <c r="P17" s="29">
        <v>1231.95508021265</v>
      </c>
      <c r="Q17" s="29">
        <v>886.11094022411999</v>
      </c>
      <c r="R17" s="29">
        <v>1462.7121187600001</v>
      </c>
      <c r="S17" s="29">
        <v>560.35269954582395</v>
      </c>
      <c r="T17" s="30" t="str">
        <f t="shared" si="1"/>
        <v>4.6 %</v>
      </c>
      <c r="U17" s="30" t="str">
        <f t="shared" si="2"/>
        <v>-34 %</v>
      </c>
      <c r="V17" s="30" t="str">
        <f t="shared" si="3"/>
        <v>-2.9 %</v>
      </c>
      <c r="W17" s="30" t="str">
        <f t="shared" si="4"/>
        <v>-10.8 %</v>
      </c>
      <c r="X17" s="30" t="str">
        <f t="shared" si="5"/>
        <v>-5.1 %</v>
      </c>
      <c r="Y17" s="30" t="str">
        <f t="shared" si="6"/>
        <v>-5.9 %</v>
      </c>
      <c r="Z17" s="30" t="str">
        <f t="shared" si="7"/>
        <v>-9.7 %</v>
      </c>
      <c r="AA17" s="30" t="str">
        <f t="shared" si="8"/>
        <v>1.2 %</v>
      </c>
      <c r="AB17" s="30" t="str">
        <f t="shared" si="9"/>
        <v>-3 %</v>
      </c>
      <c r="AC17" s="30" t="str">
        <f t="shared" si="10"/>
        <v>2.5 %</v>
      </c>
      <c r="AD17" s="30" t="str">
        <f t="shared" si="11"/>
        <v>-1.5 %</v>
      </c>
      <c r="AE17" s="30" t="str">
        <f t="shared" si="12"/>
        <v>6.2 %</v>
      </c>
      <c r="AF17" s="30" t="str">
        <f t="shared" si="13"/>
        <v>1.3 %</v>
      </c>
      <c r="AG17" s="30" t="str">
        <f t="shared" si="14"/>
        <v>-2.5 %</v>
      </c>
      <c r="AH17" s="30" t="str">
        <f t="shared" si="15"/>
        <v>-0.6 %</v>
      </c>
    </row>
    <row r="18" spans="1:34">
      <c r="A18" s="34">
        <v>2016</v>
      </c>
      <c r="B18" s="20">
        <v>5</v>
      </c>
      <c r="C18" s="33" t="s">
        <v>123</v>
      </c>
      <c r="D18" s="13" t="str">
        <f t="shared" si="16"/>
        <v>7%</v>
      </c>
      <c r="E18" s="29">
        <v>783.02760195696999</v>
      </c>
      <c r="F18" s="29">
        <v>282.93011901521402</v>
      </c>
      <c r="G18" s="29">
        <v>77.026537518305801</v>
      </c>
      <c r="H18" s="29">
        <v>1316.8999934385399</v>
      </c>
      <c r="I18" s="29">
        <v>1286.88499896331</v>
      </c>
      <c r="J18" s="29">
        <v>309.96636157431197</v>
      </c>
      <c r="K18" s="29">
        <v>1090.97046620527</v>
      </c>
      <c r="L18" s="29">
        <v>223.72687965505901</v>
      </c>
      <c r="M18" s="29">
        <v>603.30214466692405</v>
      </c>
      <c r="N18" s="29">
        <v>393.86679187868401</v>
      </c>
      <c r="O18" s="29">
        <v>636.42526258854696</v>
      </c>
      <c r="P18" s="29">
        <v>1243.31383613618</v>
      </c>
      <c r="Q18" s="29">
        <v>881.01892517264901</v>
      </c>
      <c r="R18" s="29">
        <v>1491.3547437454299</v>
      </c>
      <c r="S18" s="29">
        <v>561.96441978514702</v>
      </c>
      <c r="T18" s="30" t="str">
        <f t="shared" si="1"/>
        <v>-0.1 %</v>
      </c>
      <c r="U18" s="30" t="str">
        <f t="shared" si="2"/>
        <v>-33.1 %</v>
      </c>
      <c r="V18" s="30" t="str">
        <f t="shared" si="3"/>
        <v>21.9 %</v>
      </c>
      <c r="W18" s="30" t="str">
        <f t="shared" si="4"/>
        <v>12.6 %</v>
      </c>
      <c r="X18" s="30" t="str">
        <f t="shared" si="5"/>
        <v>1.7 %</v>
      </c>
      <c r="Y18" s="30" t="str">
        <f t="shared" si="6"/>
        <v>2.1 %</v>
      </c>
      <c r="Z18" s="30" t="str">
        <f t="shared" si="7"/>
        <v>-5.2 %</v>
      </c>
      <c r="AA18" s="30" t="str">
        <f t="shared" si="8"/>
        <v>-2.1 %</v>
      </c>
      <c r="AB18" s="30" t="str">
        <f t="shared" si="9"/>
        <v>1.3 %</v>
      </c>
      <c r="AC18" s="30" t="str">
        <f t="shared" si="10"/>
        <v>1.4 %</v>
      </c>
      <c r="AD18" s="30" t="str">
        <f t="shared" si="11"/>
        <v>0 %</v>
      </c>
      <c r="AE18" s="30" t="str">
        <f t="shared" si="12"/>
        <v>0.9 %</v>
      </c>
      <c r="AF18" s="30" t="str">
        <f t="shared" si="13"/>
        <v>-0.6 %</v>
      </c>
      <c r="AG18" s="30" t="str">
        <f t="shared" si="14"/>
        <v>2 %</v>
      </c>
      <c r="AH18" s="30" t="str">
        <f t="shared" si="15"/>
        <v>0.3 %</v>
      </c>
    </row>
    <row r="19" spans="1:34">
      <c r="A19" s="34">
        <v>2016</v>
      </c>
      <c r="B19" s="20">
        <v>6</v>
      </c>
      <c r="C19" s="33" t="s">
        <v>124</v>
      </c>
      <c r="D19" s="13" t="str">
        <f t="shared" si="16"/>
        <v>7%</v>
      </c>
      <c r="E19" s="29">
        <v>761.32523932836295</v>
      </c>
      <c r="F19" s="29">
        <v>195.61862837381801</v>
      </c>
      <c r="G19" s="29">
        <v>73.184870198211101</v>
      </c>
      <c r="H19" s="29">
        <v>1237.0314525940701</v>
      </c>
      <c r="I19" s="29">
        <v>1250.88708435694</v>
      </c>
      <c r="J19" s="29">
        <v>307.40926052567301</v>
      </c>
      <c r="K19" s="29">
        <v>1027.3722026215701</v>
      </c>
      <c r="L19" s="29">
        <v>225.35411185390601</v>
      </c>
      <c r="M19" s="29">
        <v>586.06556625721498</v>
      </c>
      <c r="N19" s="29">
        <v>396.04944447718202</v>
      </c>
      <c r="O19" s="29">
        <v>634.006760972454</v>
      </c>
      <c r="P19" s="29">
        <v>1243.9380757806</v>
      </c>
      <c r="Q19" s="29">
        <v>883.81180877423503</v>
      </c>
      <c r="R19" s="29">
        <v>1500.7088934364899</v>
      </c>
      <c r="S19" s="29">
        <v>566.94082714959302</v>
      </c>
      <c r="T19" s="30" t="str">
        <f t="shared" si="1"/>
        <v>-2.8 %</v>
      </c>
      <c r="U19" s="30" t="str">
        <f t="shared" si="2"/>
        <v>-30.9 %</v>
      </c>
      <c r="V19" s="30" t="str">
        <f t="shared" si="3"/>
        <v>-5 %</v>
      </c>
      <c r="W19" s="30" t="str">
        <f t="shared" si="4"/>
        <v>-6.1 %</v>
      </c>
      <c r="X19" s="30" t="str">
        <f t="shared" si="5"/>
        <v>-2.8 %</v>
      </c>
      <c r="Y19" s="30" t="str">
        <f t="shared" si="6"/>
        <v>-0.8 %</v>
      </c>
      <c r="Z19" s="30" t="str">
        <f t="shared" si="7"/>
        <v>-5.8 %</v>
      </c>
      <c r="AA19" s="30" t="str">
        <f t="shared" si="8"/>
        <v>0.7 %</v>
      </c>
      <c r="AB19" s="30" t="str">
        <f t="shared" si="9"/>
        <v>-2.9 %</v>
      </c>
      <c r="AC19" s="30" t="str">
        <f t="shared" si="10"/>
        <v>0.6 %</v>
      </c>
      <c r="AD19" s="30" t="str">
        <f t="shared" si="11"/>
        <v>-0.4 %</v>
      </c>
      <c r="AE19" s="30" t="str">
        <f t="shared" si="12"/>
        <v>0.1 %</v>
      </c>
      <c r="AF19" s="30" t="str">
        <f t="shared" si="13"/>
        <v>0.3 %</v>
      </c>
      <c r="AG19" s="30" t="str">
        <f t="shared" si="14"/>
        <v>0.6 %</v>
      </c>
      <c r="AH19" s="30" t="str">
        <f t="shared" si="15"/>
        <v>0.9 %</v>
      </c>
    </row>
    <row r="20" spans="1:34">
      <c r="A20" s="34">
        <v>2016</v>
      </c>
      <c r="B20" s="20">
        <v>7</v>
      </c>
      <c r="C20" s="33" t="s">
        <v>125</v>
      </c>
      <c r="D20" s="13" t="str">
        <f t="shared" si="16"/>
        <v>7.3%</v>
      </c>
      <c r="E20" s="29">
        <v>788.46265442161598</v>
      </c>
      <c r="F20" s="29">
        <v>182.550151528865</v>
      </c>
      <c r="G20" s="29">
        <v>57.701612793670598</v>
      </c>
      <c r="H20" s="29">
        <v>1212.72745691963</v>
      </c>
      <c r="I20" s="29">
        <v>1181.6323425939399</v>
      </c>
      <c r="J20" s="29">
        <v>315.28427592929199</v>
      </c>
      <c r="K20" s="29">
        <v>1003.43463745188</v>
      </c>
      <c r="L20" s="29">
        <v>228.22623432914901</v>
      </c>
      <c r="M20" s="29">
        <v>606.57577230423203</v>
      </c>
      <c r="N20" s="29">
        <v>392.85819926713901</v>
      </c>
      <c r="O20" s="29">
        <v>632.34336172959695</v>
      </c>
      <c r="P20" s="29">
        <v>1220.2916032409901</v>
      </c>
      <c r="Q20" s="29">
        <v>881.64904566918096</v>
      </c>
      <c r="R20" s="29">
        <v>1520.8227457661201</v>
      </c>
      <c r="S20" s="29">
        <v>568.07703680731504</v>
      </c>
      <c r="T20" s="30" t="str">
        <f t="shared" si="1"/>
        <v>3.6 %</v>
      </c>
      <c r="U20" s="30" t="str">
        <f t="shared" si="2"/>
        <v>-6.7 %</v>
      </c>
      <c r="V20" s="30" t="str">
        <f t="shared" si="3"/>
        <v>-21.2 %</v>
      </c>
      <c r="W20" s="30" t="str">
        <f t="shared" si="4"/>
        <v>-2 %</v>
      </c>
      <c r="X20" s="30" t="str">
        <f t="shared" si="5"/>
        <v>-5.5 %</v>
      </c>
      <c r="Y20" s="30" t="str">
        <f t="shared" si="6"/>
        <v>2.6 %</v>
      </c>
      <c r="Z20" s="30" t="str">
        <f t="shared" si="7"/>
        <v>-2.3 %</v>
      </c>
      <c r="AA20" s="30" t="str">
        <f t="shared" si="8"/>
        <v>1.3 %</v>
      </c>
      <c r="AB20" s="30" t="str">
        <f t="shared" si="9"/>
        <v>3.5 %</v>
      </c>
      <c r="AC20" s="30" t="str">
        <f t="shared" si="10"/>
        <v>-0.8 %</v>
      </c>
      <c r="AD20" s="30" t="str">
        <f t="shared" si="11"/>
        <v>-0.3 %</v>
      </c>
      <c r="AE20" s="30" t="str">
        <f t="shared" si="12"/>
        <v>-1.9 %</v>
      </c>
      <c r="AF20" s="30" t="str">
        <f t="shared" si="13"/>
        <v>-0.2 %</v>
      </c>
      <c r="AG20" s="30" t="str">
        <f t="shared" si="14"/>
        <v>1.3 %</v>
      </c>
      <c r="AH20" s="30" t="str">
        <f t="shared" si="15"/>
        <v>0.2 %</v>
      </c>
    </row>
    <row r="21" spans="1:34">
      <c r="A21" s="34">
        <v>2016</v>
      </c>
      <c r="B21" s="20">
        <v>8</v>
      </c>
      <c r="C21" s="33" t="s">
        <v>126</v>
      </c>
      <c r="D21" s="13" t="str">
        <f t="shared" si="16"/>
        <v>7.4%</v>
      </c>
      <c r="E21" s="29">
        <v>802.31375736720804</v>
      </c>
      <c r="F21" s="29">
        <v>174.005813434027</v>
      </c>
      <c r="G21" s="29">
        <v>44.607074047270302</v>
      </c>
      <c r="H21" s="29">
        <v>1213.78252718094</v>
      </c>
      <c r="I21" s="29">
        <v>1248.8756894820799</v>
      </c>
      <c r="J21" s="29">
        <v>329.33281806597302</v>
      </c>
      <c r="K21" s="29">
        <v>1011.58714944135</v>
      </c>
      <c r="L21" s="29">
        <v>234.534488442921</v>
      </c>
      <c r="M21" s="29">
        <v>608.89016579895303</v>
      </c>
      <c r="N21" s="29">
        <v>399.20718738968901</v>
      </c>
      <c r="O21" s="29">
        <v>631.66815233256398</v>
      </c>
      <c r="P21" s="29">
        <v>1205.5886421426901</v>
      </c>
      <c r="Q21" s="29">
        <v>885.31762230782795</v>
      </c>
      <c r="R21" s="29">
        <v>1528.4360792013699</v>
      </c>
      <c r="S21" s="29">
        <v>571.37115883517504</v>
      </c>
      <c r="T21" s="30" t="str">
        <f t="shared" si="1"/>
        <v>1.8 %</v>
      </c>
      <c r="U21" s="30" t="str">
        <f t="shared" si="2"/>
        <v>-4.7 %</v>
      </c>
      <c r="V21" s="30" t="str">
        <f t="shared" si="3"/>
        <v>-22.7 %</v>
      </c>
      <c r="W21" s="30" t="str">
        <f t="shared" si="4"/>
        <v>0.1 %</v>
      </c>
      <c r="X21" s="30" t="str">
        <f t="shared" si="5"/>
        <v>5.7 %</v>
      </c>
      <c r="Y21" s="30" t="str">
        <f t="shared" si="6"/>
        <v>4.5 %</v>
      </c>
      <c r="Z21" s="30" t="str">
        <f t="shared" si="7"/>
        <v>0.8 %</v>
      </c>
      <c r="AA21" s="30" t="str">
        <f t="shared" si="8"/>
        <v>2.8 %</v>
      </c>
      <c r="AB21" s="30" t="str">
        <f t="shared" si="9"/>
        <v>0.4 %</v>
      </c>
      <c r="AC21" s="30" t="str">
        <f t="shared" si="10"/>
        <v>1.6 %</v>
      </c>
      <c r="AD21" s="30" t="str">
        <f t="shared" si="11"/>
        <v>-0.1 %</v>
      </c>
      <c r="AE21" s="30" t="str">
        <f t="shared" si="12"/>
        <v>-1.2 %</v>
      </c>
      <c r="AF21" s="30" t="str">
        <f t="shared" si="13"/>
        <v>0.4 %</v>
      </c>
      <c r="AG21" s="30" t="str">
        <f t="shared" si="14"/>
        <v>0.5 %</v>
      </c>
      <c r="AH21" s="30" t="str">
        <f t="shared" si="15"/>
        <v>0.6 %</v>
      </c>
    </row>
    <row r="22" spans="1:34">
      <c r="A22" s="34">
        <v>2016</v>
      </c>
      <c r="B22" s="20">
        <v>9</v>
      </c>
      <c r="C22" s="33" t="s">
        <v>127</v>
      </c>
      <c r="D22" s="13" t="str">
        <f t="shared" si="16"/>
        <v>6.8%</v>
      </c>
      <c r="E22" s="29">
        <v>732.44790600703902</v>
      </c>
      <c r="F22" s="29">
        <v>181.029223777971</v>
      </c>
      <c r="G22" s="29">
        <v>35.1657466053733</v>
      </c>
      <c r="H22" s="29">
        <v>1228.2248939354799</v>
      </c>
      <c r="I22" s="29">
        <v>1204.2522131624501</v>
      </c>
      <c r="J22" s="29">
        <v>311.93683233799197</v>
      </c>
      <c r="K22" s="29">
        <v>1005.2492127450799</v>
      </c>
      <c r="L22" s="29">
        <v>237.76568465331499</v>
      </c>
      <c r="M22" s="29">
        <v>601.43854526878602</v>
      </c>
      <c r="N22" s="29">
        <v>400.27330325334401</v>
      </c>
      <c r="O22" s="29">
        <v>632.11104118831804</v>
      </c>
      <c r="P22" s="29">
        <v>1185.13343265607</v>
      </c>
      <c r="Q22" s="29">
        <v>884.81559627755996</v>
      </c>
      <c r="R22" s="29">
        <v>1502.8211481967801</v>
      </c>
      <c r="S22" s="29">
        <v>576.51726633533497</v>
      </c>
      <c r="T22" s="30" t="str">
        <f t="shared" si="1"/>
        <v>-8.7 %</v>
      </c>
      <c r="U22" s="30" t="str">
        <f t="shared" si="2"/>
        <v>4 %</v>
      </c>
      <c r="V22" s="30" t="str">
        <f t="shared" si="3"/>
        <v>-21.2 %</v>
      </c>
      <c r="W22" s="30" t="str">
        <f t="shared" si="4"/>
        <v>1.2 %</v>
      </c>
      <c r="X22" s="30" t="str">
        <f t="shared" si="5"/>
        <v>-3.6 %</v>
      </c>
      <c r="Y22" s="30" t="str">
        <f t="shared" si="6"/>
        <v>-5.3 %</v>
      </c>
      <c r="Z22" s="30" t="str">
        <f t="shared" si="7"/>
        <v>-0.6 %</v>
      </c>
      <c r="AA22" s="30" t="str">
        <f t="shared" si="8"/>
        <v>1.4 %</v>
      </c>
      <c r="AB22" s="30" t="str">
        <f t="shared" si="9"/>
        <v>-1.2 %</v>
      </c>
      <c r="AC22" s="30" t="str">
        <f t="shared" si="10"/>
        <v>0.3 %</v>
      </c>
      <c r="AD22" s="30" t="str">
        <f t="shared" si="11"/>
        <v>0.1 %</v>
      </c>
      <c r="AE22" s="30" t="str">
        <f t="shared" si="12"/>
        <v>-1.7 %</v>
      </c>
      <c r="AF22" s="30" t="str">
        <f t="shared" si="13"/>
        <v>-0.1 %</v>
      </c>
      <c r="AG22" s="30" t="str">
        <f t="shared" si="14"/>
        <v>-1.7 %</v>
      </c>
      <c r="AH22" s="30" t="str">
        <f t="shared" si="15"/>
        <v>0.9 %</v>
      </c>
    </row>
    <row r="23" spans="1:34">
      <c r="A23" s="34">
        <v>2016</v>
      </c>
      <c r="B23" s="20">
        <v>10</v>
      </c>
      <c r="C23" s="33" t="s">
        <v>128</v>
      </c>
      <c r="D23" s="13" t="str">
        <f t="shared" si="16"/>
        <v>7.6%</v>
      </c>
      <c r="E23" s="29">
        <v>837.62666645298498</v>
      </c>
      <c r="F23" s="29">
        <v>220.09749994354701</v>
      </c>
      <c r="G23" s="29">
        <v>49.538539350920502</v>
      </c>
      <c r="H23" s="29">
        <v>1235.51433638965</v>
      </c>
      <c r="I23" s="29">
        <v>1233.27258901399</v>
      </c>
      <c r="J23" s="29">
        <v>324.43578709483103</v>
      </c>
      <c r="K23" s="29">
        <v>1001.7095624769599</v>
      </c>
      <c r="L23" s="29">
        <v>242.909589442602</v>
      </c>
      <c r="M23" s="29">
        <v>630.37325452861</v>
      </c>
      <c r="N23" s="29">
        <v>416.837226421796</v>
      </c>
      <c r="O23" s="29">
        <v>630.34393273651597</v>
      </c>
      <c r="P23" s="29">
        <v>1196.42642628761</v>
      </c>
      <c r="Q23" s="29">
        <v>888.30647344367503</v>
      </c>
      <c r="R23" s="29">
        <v>1501.4746794099301</v>
      </c>
      <c r="S23" s="29">
        <v>576.66736649953998</v>
      </c>
      <c r="T23" s="30" t="str">
        <f t="shared" si="1"/>
        <v>14.4 %</v>
      </c>
      <c r="U23" s="30" t="str">
        <f t="shared" si="2"/>
        <v>21.6 %</v>
      </c>
      <c r="V23" s="30" t="str">
        <f t="shared" si="3"/>
        <v>40.9 %</v>
      </c>
      <c r="W23" s="30" t="str">
        <f t="shared" si="4"/>
        <v>0.6 %</v>
      </c>
      <c r="X23" s="30" t="str">
        <f t="shared" si="5"/>
        <v>2.4 %</v>
      </c>
      <c r="Y23" s="30" t="str">
        <f t="shared" si="6"/>
        <v>4 %</v>
      </c>
      <c r="Z23" s="30" t="str">
        <f t="shared" si="7"/>
        <v>-0.4 %</v>
      </c>
      <c r="AA23" s="30" t="str">
        <f t="shared" si="8"/>
        <v>2.2 %</v>
      </c>
      <c r="AB23" s="30" t="str">
        <f t="shared" si="9"/>
        <v>4.8 %</v>
      </c>
      <c r="AC23" s="30" t="str">
        <f t="shared" si="10"/>
        <v>4.1 %</v>
      </c>
      <c r="AD23" s="30" t="str">
        <f t="shared" si="11"/>
        <v>-0.3 %</v>
      </c>
      <c r="AE23" s="30" t="str">
        <f t="shared" si="12"/>
        <v>1 %</v>
      </c>
      <c r="AF23" s="30" t="str">
        <f t="shared" si="13"/>
        <v>0.4 %</v>
      </c>
      <c r="AG23" s="30" t="str">
        <f t="shared" si="14"/>
        <v>-0.1 %</v>
      </c>
      <c r="AH23" s="30" t="str">
        <f t="shared" si="15"/>
        <v>0 %</v>
      </c>
    </row>
    <row r="24" spans="1:34">
      <c r="A24" s="34">
        <v>2016</v>
      </c>
      <c r="B24" s="20">
        <v>11</v>
      </c>
      <c r="C24" s="33" t="s">
        <v>129</v>
      </c>
      <c r="D24" s="13" t="str">
        <f t="shared" si="16"/>
        <v>7.8%</v>
      </c>
      <c r="E24" s="29">
        <v>900.35172530282102</v>
      </c>
      <c r="F24" s="29">
        <v>312.47991324099598</v>
      </c>
      <c r="G24" s="29">
        <v>56.791585010240603</v>
      </c>
      <c r="H24" s="29">
        <v>1297.8925680289201</v>
      </c>
      <c r="I24" s="29">
        <v>1288.37694963377</v>
      </c>
      <c r="J24" s="29">
        <v>338.350649560882</v>
      </c>
      <c r="K24" s="29">
        <v>1080.8246861775899</v>
      </c>
      <c r="L24" s="29">
        <v>254.546576562072</v>
      </c>
      <c r="M24" s="29">
        <v>636.52090882804805</v>
      </c>
      <c r="N24" s="29">
        <v>459.792405368922</v>
      </c>
      <c r="O24" s="29">
        <v>634.17526626423899</v>
      </c>
      <c r="P24" s="29">
        <v>1319.6285704290499</v>
      </c>
      <c r="Q24" s="29">
        <v>917.37864657856505</v>
      </c>
      <c r="R24" s="29">
        <v>1477.0542359762201</v>
      </c>
      <c r="S24" s="29">
        <v>576.87940648986796</v>
      </c>
      <c r="T24" s="30" t="str">
        <f t="shared" si="1"/>
        <v>7.5 %</v>
      </c>
      <c r="U24" s="30" t="str">
        <f t="shared" si="2"/>
        <v>42 %</v>
      </c>
      <c r="V24" s="30" t="str">
        <f t="shared" si="3"/>
        <v>14.6 %</v>
      </c>
      <c r="W24" s="30" t="str">
        <f t="shared" si="4"/>
        <v>5 %</v>
      </c>
      <c r="X24" s="30" t="str">
        <f t="shared" si="5"/>
        <v>4.5 %</v>
      </c>
      <c r="Y24" s="30" t="str">
        <f t="shared" si="6"/>
        <v>4.3 %</v>
      </c>
      <c r="Z24" s="30" t="str">
        <f t="shared" si="7"/>
        <v>7.9 %</v>
      </c>
      <c r="AA24" s="30" t="str">
        <f t="shared" si="8"/>
        <v>4.8 %</v>
      </c>
      <c r="AB24" s="30" t="str">
        <f t="shared" si="9"/>
        <v>1 %</v>
      </c>
      <c r="AC24" s="30" t="str">
        <f t="shared" si="10"/>
        <v>10.3 %</v>
      </c>
      <c r="AD24" s="30" t="str">
        <f t="shared" si="11"/>
        <v>0.6 %</v>
      </c>
      <c r="AE24" s="30" t="str">
        <f t="shared" si="12"/>
        <v>10.3 %</v>
      </c>
      <c r="AF24" s="30" t="str">
        <f t="shared" si="13"/>
        <v>3.3 %</v>
      </c>
      <c r="AG24" s="30" t="str">
        <f t="shared" si="14"/>
        <v>-1.6 %</v>
      </c>
      <c r="AH24" s="30" t="str">
        <f t="shared" si="15"/>
        <v>0 %</v>
      </c>
    </row>
    <row r="25" spans="1:34">
      <c r="A25" s="34">
        <v>2016</v>
      </c>
      <c r="B25" s="20">
        <v>12</v>
      </c>
      <c r="C25" s="33" t="s">
        <v>130</v>
      </c>
      <c r="D25" s="13" t="str">
        <f t="shared" si="16"/>
        <v>8.8%</v>
      </c>
      <c r="E25" s="29">
        <v>1074.7208348766801</v>
      </c>
      <c r="F25" s="29">
        <v>461.13958675200098</v>
      </c>
      <c r="G25" s="29">
        <v>44.6888050260482</v>
      </c>
      <c r="H25" s="29">
        <v>1340.3538813958401</v>
      </c>
      <c r="I25" s="29">
        <v>1335.7383096605799</v>
      </c>
      <c r="J25" s="29">
        <v>354.29258348160698</v>
      </c>
      <c r="K25" s="29">
        <v>1359.69994688412</v>
      </c>
      <c r="L25" s="29">
        <v>253.48661876278101</v>
      </c>
      <c r="M25" s="29">
        <v>657.91476597696806</v>
      </c>
      <c r="N25" s="29">
        <v>451.41541025416097</v>
      </c>
      <c r="O25" s="29">
        <v>651.82119388881097</v>
      </c>
      <c r="P25" s="29">
        <v>1282.1712531527501</v>
      </c>
      <c r="Q25" s="29">
        <v>923.88335433428597</v>
      </c>
      <c r="R25" s="29">
        <v>1484.95630238545</v>
      </c>
      <c r="S25" s="29">
        <v>580.26794469160302</v>
      </c>
      <c r="T25" s="30" t="str">
        <f t="shared" si="1"/>
        <v>19.4 %</v>
      </c>
      <c r="U25" s="30" t="str">
        <f t="shared" si="2"/>
        <v>47.6 %</v>
      </c>
      <c r="V25" s="30" t="str">
        <f t="shared" si="3"/>
        <v>-21.3 %</v>
      </c>
      <c r="W25" s="30" t="str">
        <f t="shared" si="4"/>
        <v>3.3 %</v>
      </c>
      <c r="X25" s="30" t="str">
        <f t="shared" si="5"/>
        <v>3.7 %</v>
      </c>
      <c r="Y25" s="30" t="str">
        <f t="shared" si="6"/>
        <v>4.7 %</v>
      </c>
      <c r="Z25" s="30" t="str">
        <f t="shared" si="7"/>
        <v>25.8 %</v>
      </c>
      <c r="AA25" s="30" t="str">
        <f t="shared" si="8"/>
        <v>-0.4 %</v>
      </c>
      <c r="AB25" s="30" t="str">
        <f t="shared" si="9"/>
        <v>3.4 %</v>
      </c>
      <c r="AC25" s="30" t="str">
        <f t="shared" si="10"/>
        <v>-1.8 %</v>
      </c>
      <c r="AD25" s="30" t="str">
        <f t="shared" si="11"/>
        <v>2.8 %</v>
      </c>
      <c r="AE25" s="30" t="str">
        <f t="shared" si="12"/>
        <v>-2.8 %</v>
      </c>
      <c r="AF25" s="30" t="str">
        <f t="shared" si="13"/>
        <v>0.7 %</v>
      </c>
      <c r="AG25" s="30" t="str">
        <f t="shared" si="14"/>
        <v>0.5 %</v>
      </c>
      <c r="AH25" s="30" t="str">
        <f t="shared" si="15"/>
        <v>0.6 %</v>
      </c>
    </row>
    <row r="26" spans="1:34">
      <c r="A26" s="34">
        <v>2017</v>
      </c>
      <c r="B26" s="20">
        <v>1</v>
      </c>
      <c r="C26" s="33" t="s">
        <v>119</v>
      </c>
      <c r="D26" s="13" t="str">
        <f t="shared" si="16"/>
        <v>6.1%</v>
      </c>
      <c r="E26" s="29">
        <v>668.31582986294995</v>
      </c>
      <c r="F26" s="29">
        <v>618.47983537039704</v>
      </c>
      <c r="G26" s="29">
        <v>43.615135503498699</v>
      </c>
      <c r="H26" s="29">
        <v>1171.8010650470201</v>
      </c>
      <c r="I26" s="29">
        <v>1249.9166461996899</v>
      </c>
      <c r="J26" s="29">
        <v>353.09154333737399</v>
      </c>
      <c r="K26" s="29">
        <v>1151.12011454668</v>
      </c>
      <c r="L26" s="29">
        <v>242.07010259827001</v>
      </c>
      <c r="M26" s="29">
        <v>611.99541583258303</v>
      </c>
      <c r="N26" s="29">
        <v>417.12841791913701</v>
      </c>
      <c r="O26" s="29">
        <v>657.16964924040701</v>
      </c>
      <c r="P26" s="29">
        <v>1192.72681476106</v>
      </c>
      <c r="Q26" s="29">
        <v>916.67272106078303</v>
      </c>
      <c r="R26" s="29">
        <v>1091.20736014657</v>
      </c>
      <c r="S26" s="29">
        <v>568.31047741975499</v>
      </c>
      <c r="T26" s="30" t="str">
        <f t="shared" si="1"/>
        <v>-37.8 %</v>
      </c>
      <c r="U26" s="30" t="str">
        <f t="shared" si="2"/>
        <v>34.1 %</v>
      </c>
      <c r="V26" s="30" t="str">
        <f t="shared" si="3"/>
        <v>-2.4 %</v>
      </c>
      <c r="W26" s="30" t="str">
        <f t="shared" si="4"/>
        <v>-12.6 %</v>
      </c>
      <c r="X26" s="30" t="str">
        <f t="shared" si="5"/>
        <v>-6.4 %</v>
      </c>
      <c r="Y26" s="30" t="str">
        <f t="shared" si="6"/>
        <v>-0.3 %</v>
      </c>
      <c r="Z26" s="30" t="str">
        <f t="shared" si="7"/>
        <v>-15.3 %</v>
      </c>
      <c r="AA26" s="30" t="str">
        <f t="shared" si="8"/>
        <v>-4.5 %</v>
      </c>
      <c r="AB26" s="30" t="str">
        <f t="shared" si="9"/>
        <v>-7 %</v>
      </c>
      <c r="AC26" s="30" t="str">
        <f t="shared" si="10"/>
        <v>-7.6 %</v>
      </c>
      <c r="AD26" s="30" t="str">
        <f t="shared" si="11"/>
        <v>0.8 %</v>
      </c>
      <c r="AE26" s="30" t="str">
        <f t="shared" si="12"/>
        <v>-7 %</v>
      </c>
      <c r="AF26" s="30" t="str">
        <f t="shared" si="13"/>
        <v>-0.8 %</v>
      </c>
      <c r="AG26" s="30" t="str">
        <f t="shared" si="14"/>
        <v>-26.5 %</v>
      </c>
      <c r="AH26" s="30" t="str">
        <f t="shared" si="15"/>
        <v>-2.1 %</v>
      </c>
    </row>
    <row r="27" spans="1:34">
      <c r="A27" s="34">
        <v>2017</v>
      </c>
      <c r="B27" s="20">
        <v>2</v>
      </c>
      <c r="C27" s="33" t="s">
        <v>120</v>
      </c>
      <c r="D27" s="13" t="str">
        <f t="shared" si="16"/>
        <v>6.4%</v>
      </c>
      <c r="E27" s="29">
        <v>656.33166595935199</v>
      </c>
      <c r="F27" s="29">
        <v>670.11163337840696</v>
      </c>
      <c r="G27" s="29">
        <v>72.590124603260406</v>
      </c>
      <c r="H27" s="29">
        <v>987.51357585564097</v>
      </c>
      <c r="I27" s="29">
        <v>1182.9942278635399</v>
      </c>
      <c r="J27" s="29">
        <v>318.94760488742497</v>
      </c>
      <c r="K27" s="29">
        <v>1116.74591498667</v>
      </c>
      <c r="L27" s="29">
        <v>235.45136403535</v>
      </c>
      <c r="M27" s="29">
        <v>572.12866489565897</v>
      </c>
      <c r="N27" s="29">
        <v>371.73002223711899</v>
      </c>
      <c r="O27" s="29">
        <v>655.06253541379101</v>
      </c>
      <c r="P27" s="29">
        <v>1107.57136930919</v>
      </c>
      <c r="Q27" s="29">
        <v>899.25276153187303</v>
      </c>
      <c r="R27" s="29">
        <v>764.13994843331295</v>
      </c>
      <c r="S27" s="29">
        <v>567.65664489172502</v>
      </c>
      <c r="T27" s="30" t="str">
        <f t="shared" si="1"/>
        <v>-1.8 %</v>
      </c>
      <c r="U27" s="30" t="str">
        <f t="shared" si="2"/>
        <v>8.3 %</v>
      </c>
      <c r="V27" s="30" t="str">
        <f t="shared" si="3"/>
        <v>66.4 %</v>
      </c>
      <c r="W27" s="30" t="str">
        <f t="shared" si="4"/>
        <v>-15.7 %</v>
      </c>
      <c r="X27" s="30" t="str">
        <f t="shared" si="5"/>
        <v>-5.4 %</v>
      </c>
      <c r="Y27" s="30" t="str">
        <f t="shared" si="6"/>
        <v>-9.7 %</v>
      </c>
      <c r="Z27" s="30" t="str">
        <f t="shared" si="7"/>
        <v>-3 %</v>
      </c>
      <c r="AA27" s="30" t="str">
        <f t="shared" si="8"/>
        <v>-2.7 %</v>
      </c>
      <c r="AB27" s="30" t="str">
        <f t="shared" si="9"/>
        <v>-6.5 %</v>
      </c>
      <c r="AC27" s="30" t="str">
        <f t="shared" si="10"/>
        <v>-10.9 %</v>
      </c>
      <c r="AD27" s="30" t="str">
        <f t="shared" si="11"/>
        <v>-0.3 %</v>
      </c>
      <c r="AE27" s="30" t="str">
        <f t="shared" si="12"/>
        <v>-7.1 %</v>
      </c>
      <c r="AF27" s="30" t="str">
        <f t="shared" si="13"/>
        <v>-1.9 %</v>
      </c>
      <c r="AG27" s="30" t="str">
        <f t="shared" si="14"/>
        <v>-30 %</v>
      </c>
      <c r="AH27" s="30" t="str">
        <f t="shared" si="15"/>
        <v>-0.1 %</v>
      </c>
    </row>
    <row r="28" spans="1:34">
      <c r="A28" s="34">
        <v>2017</v>
      </c>
      <c r="B28" s="20">
        <v>3</v>
      </c>
      <c r="C28" s="33" t="s">
        <v>121</v>
      </c>
      <c r="D28" s="13" t="str">
        <f t="shared" si="16"/>
        <v>6.5%</v>
      </c>
      <c r="E28" s="29">
        <v>744.57077004360997</v>
      </c>
      <c r="F28" s="29">
        <v>596.75111223502199</v>
      </c>
      <c r="G28" s="29">
        <v>126.270226209398</v>
      </c>
      <c r="H28" s="29">
        <v>994.87973813766405</v>
      </c>
      <c r="I28" s="29">
        <v>1360.3770411841499</v>
      </c>
      <c r="J28" s="29">
        <v>330.91949350927001</v>
      </c>
      <c r="K28" s="29">
        <v>1312.21252823394</v>
      </c>
      <c r="L28" s="29">
        <v>230.766324639662</v>
      </c>
      <c r="M28" s="29">
        <v>626.92982345403504</v>
      </c>
      <c r="N28" s="29">
        <v>378.912389922366</v>
      </c>
      <c r="O28" s="29">
        <v>649.43078483136799</v>
      </c>
      <c r="P28" s="29">
        <v>1108.93061410672</v>
      </c>
      <c r="Q28" s="29">
        <v>893.50857340552602</v>
      </c>
      <c r="R28" s="29">
        <v>1538.4011186724899</v>
      </c>
      <c r="S28" s="29">
        <v>573.16937309520301</v>
      </c>
      <c r="T28" s="30" t="str">
        <f t="shared" si="1"/>
        <v>13.4 %</v>
      </c>
      <c r="U28" s="30" t="str">
        <f t="shared" si="2"/>
        <v>-10.9 %</v>
      </c>
      <c r="V28" s="30" t="str">
        <f t="shared" si="3"/>
        <v>73.9 %</v>
      </c>
      <c r="W28" s="30" t="str">
        <f t="shared" si="4"/>
        <v>0.7 %</v>
      </c>
      <c r="X28" s="30" t="str">
        <f t="shared" si="5"/>
        <v>15 %</v>
      </c>
      <c r="Y28" s="30" t="str">
        <f t="shared" si="6"/>
        <v>3.8 %</v>
      </c>
      <c r="Z28" s="30" t="str">
        <f t="shared" si="7"/>
        <v>17.5 %</v>
      </c>
      <c r="AA28" s="30" t="str">
        <f t="shared" si="8"/>
        <v>-2 %</v>
      </c>
      <c r="AB28" s="30" t="str">
        <f t="shared" si="9"/>
        <v>9.6 %</v>
      </c>
      <c r="AC28" s="30" t="str">
        <f t="shared" si="10"/>
        <v>1.9 %</v>
      </c>
      <c r="AD28" s="30" t="str">
        <f t="shared" si="11"/>
        <v>-0.9 %</v>
      </c>
      <c r="AE28" s="30" t="str">
        <f t="shared" si="12"/>
        <v>0.1 %</v>
      </c>
      <c r="AF28" s="30" t="str">
        <f t="shared" si="13"/>
        <v>-0.6 %</v>
      </c>
      <c r="AG28" s="30" t="str">
        <f t="shared" si="14"/>
        <v>101.3 %</v>
      </c>
      <c r="AH28" s="30" t="str">
        <f t="shared" si="15"/>
        <v>1 %</v>
      </c>
    </row>
    <row r="29" spans="1:34">
      <c r="A29" s="34">
        <v>2017</v>
      </c>
      <c r="B29" s="20">
        <v>4</v>
      </c>
      <c r="C29" s="33" t="s">
        <v>122</v>
      </c>
      <c r="D29" s="13" t="str">
        <f t="shared" si="16"/>
        <v>6.8%</v>
      </c>
      <c r="E29" s="29">
        <v>748.32191284089095</v>
      </c>
      <c r="F29" s="29">
        <v>402.07723786770703</v>
      </c>
      <c r="G29" s="29">
        <v>91.356656331589704</v>
      </c>
      <c r="H29" s="29">
        <v>1130.8659697235801</v>
      </c>
      <c r="I29" s="29">
        <v>1218.64061873745</v>
      </c>
      <c r="J29" s="29">
        <v>309.81362992478603</v>
      </c>
      <c r="K29" s="29">
        <v>1128.4667448548701</v>
      </c>
      <c r="L29" s="29">
        <v>237.79297006812499</v>
      </c>
      <c r="M29" s="29">
        <v>600.93899861281</v>
      </c>
      <c r="N29" s="29">
        <v>393.38393078998598</v>
      </c>
      <c r="O29" s="29">
        <v>637.33670338451896</v>
      </c>
      <c r="P29" s="29">
        <v>1198.13599854375</v>
      </c>
      <c r="Q29" s="29">
        <v>894.05472500786504</v>
      </c>
      <c r="R29" s="29">
        <v>1500.3711573232199</v>
      </c>
      <c r="S29" s="29">
        <v>573.20894295066603</v>
      </c>
      <c r="T29" s="30" t="str">
        <f t="shared" si="1"/>
        <v>0.5 %</v>
      </c>
      <c r="U29" s="30" t="str">
        <f t="shared" si="2"/>
        <v>-32.6 %</v>
      </c>
      <c r="V29" s="30" t="str">
        <f t="shared" si="3"/>
        <v>-27.6 %</v>
      </c>
      <c r="W29" s="30" t="str">
        <f t="shared" si="4"/>
        <v>13.7 %</v>
      </c>
      <c r="X29" s="30" t="str">
        <f t="shared" si="5"/>
        <v>-10.4 %</v>
      </c>
      <c r="Y29" s="30" t="str">
        <f t="shared" si="6"/>
        <v>-6.4 %</v>
      </c>
      <c r="Z29" s="30" t="str">
        <f t="shared" si="7"/>
        <v>-14 %</v>
      </c>
      <c r="AA29" s="30" t="str">
        <f t="shared" si="8"/>
        <v>3 %</v>
      </c>
      <c r="AB29" s="30" t="str">
        <f t="shared" si="9"/>
        <v>-4.1 %</v>
      </c>
      <c r="AC29" s="30" t="str">
        <f t="shared" si="10"/>
        <v>3.8 %</v>
      </c>
      <c r="AD29" s="30" t="str">
        <f t="shared" si="11"/>
        <v>-1.9 %</v>
      </c>
      <c r="AE29" s="30" t="str">
        <f t="shared" si="12"/>
        <v>8 %</v>
      </c>
      <c r="AF29" s="30" t="str">
        <f t="shared" si="13"/>
        <v>0.1 %</v>
      </c>
      <c r="AG29" s="30" t="str">
        <f t="shared" si="14"/>
        <v>-2.5 %</v>
      </c>
      <c r="AH29" s="30" t="str">
        <f t="shared" si="15"/>
        <v>0 %</v>
      </c>
    </row>
    <row r="30" spans="1:34">
      <c r="A30" s="34">
        <v>2017</v>
      </c>
      <c r="B30" s="20">
        <v>5</v>
      </c>
      <c r="C30" s="33" t="s">
        <v>123</v>
      </c>
      <c r="D30" s="13" t="str">
        <f t="shared" si="16"/>
        <v>6.6%</v>
      </c>
      <c r="E30" s="29">
        <v>741.93778863062505</v>
      </c>
      <c r="F30" s="29">
        <v>285.23183374656298</v>
      </c>
      <c r="G30" s="29">
        <v>81.306197947302607</v>
      </c>
      <c r="H30" s="29">
        <v>1226.87938024561</v>
      </c>
      <c r="I30" s="29">
        <v>1347.86844339402</v>
      </c>
      <c r="J30" s="29">
        <v>330.25758270317402</v>
      </c>
      <c r="K30" s="29">
        <v>1146.3278938861099</v>
      </c>
      <c r="L30" s="29">
        <v>230.91517347774999</v>
      </c>
      <c r="M30" s="29">
        <v>612.75182391326405</v>
      </c>
      <c r="N30" s="29">
        <v>405.81094158251199</v>
      </c>
      <c r="O30" s="29">
        <v>643.45849453701896</v>
      </c>
      <c r="P30" s="29">
        <v>1210.5576832474501</v>
      </c>
      <c r="Q30" s="29">
        <v>897.15131383486403</v>
      </c>
      <c r="R30" s="29">
        <v>1518.67892527768</v>
      </c>
      <c r="S30" s="29">
        <v>576.81624025794099</v>
      </c>
      <c r="T30" s="30" t="str">
        <f t="shared" si="1"/>
        <v>-0.9 %</v>
      </c>
      <c r="U30" s="30" t="str">
        <f t="shared" si="2"/>
        <v>-29.1 %</v>
      </c>
      <c r="V30" s="30" t="str">
        <f t="shared" si="3"/>
        <v>-11 %</v>
      </c>
      <c r="W30" s="30" t="str">
        <f t="shared" si="4"/>
        <v>8.5 %</v>
      </c>
      <c r="X30" s="30" t="str">
        <f t="shared" si="5"/>
        <v>10.6 %</v>
      </c>
      <c r="Y30" s="30" t="str">
        <f t="shared" si="6"/>
        <v>6.6 %</v>
      </c>
      <c r="Z30" s="30" t="str">
        <f t="shared" si="7"/>
        <v>1.6 %</v>
      </c>
      <c r="AA30" s="30" t="str">
        <f t="shared" si="8"/>
        <v>-2.9 %</v>
      </c>
      <c r="AB30" s="30" t="str">
        <f t="shared" si="9"/>
        <v>2 %</v>
      </c>
      <c r="AC30" s="30" t="str">
        <f t="shared" si="10"/>
        <v>3.2 %</v>
      </c>
      <c r="AD30" s="30" t="str">
        <f t="shared" si="11"/>
        <v>1 %</v>
      </c>
      <c r="AE30" s="30" t="str">
        <f t="shared" si="12"/>
        <v>1 %</v>
      </c>
      <c r="AF30" s="30" t="str">
        <f t="shared" si="13"/>
        <v>0.3 %</v>
      </c>
      <c r="AG30" s="30" t="str">
        <f t="shared" si="14"/>
        <v>1.2 %</v>
      </c>
      <c r="AH30" s="30" t="str">
        <f t="shared" si="15"/>
        <v>0.6 %</v>
      </c>
    </row>
    <row r="31" spans="1:34">
      <c r="A31" s="34">
        <v>2017</v>
      </c>
      <c r="B31" s="20">
        <v>6</v>
      </c>
      <c r="C31" s="33" t="s">
        <v>124</v>
      </c>
      <c r="D31" s="13" t="str">
        <f t="shared" si="16"/>
        <v>6.4%</v>
      </c>
      <c r="E31" s="29">
        <v>702.97626796341501</v>
      </c>
      <c r="F31" s="29">
        <v>195.50491914733101</v>
      </c>
      <c r="G31" s="29">
        <v>67.485158152945104</v>
      </c>
      <c r="H31" s="29">
        <v>1187.8436155238201</v>
      </c>
      <c r="I31" s="29">
        <v>1259.65667446476</v>
      </c>
      <c r="J31" s="29">
        <v>331.63505621869598</v>
      </c>
      <c r="K31" s="29">
        <v>1061.60363483527</v>
      </c>
      <c r="L31" s="29">
        <v>236.351838573094</v>
      </c>
      <c r="M31" s="29">
        <v>596.79765477039803</v>
      </c>
      <c r="N31" s="29">
        <v>412.08062656450898</v>
      </c>
      <c r="O31" s="29">
        <v>649.70263170337603</v>
      </c>
      <c r="P31" s="29">
        <v>1214.0777124543499</v>
      </c>
      <c r="Q31" s="29">
        <v>901.25951906557805</v>
      </c>
      <c r="R31" s="29">
        <v>1531.4853851718501</v>
      </c>
      <c r="S31" s="29">
        <v>582.17434456552803</v>
      </c>
      <c r="T31" s="30" t="str">
        <f t="shared" si="1"/>
        <v>-5.3 %</v>
      </c>
      <c r="U31" s="30" t="str">
        <f t="shared" si="2"/>
        <v>-31.5 %</v>
      </c>
      <c r="V31" s="30" t="str">
        <f t="shared" si="3"/>
        <v>-17 %</v>
      </c>
      <c r="W31" s="30" t="str">
        <f t="shared" si="4"/>
        <v>-3.2 %</v>
      </c>
      <c r="X31" s="30" t="str">
        <f t="shared" si="5"/>
        <v>-6.5 %</v>
      </c>
      <c r="Y31" s="30" t="str">
        <f t="shared" si="6"/>
        <v>0.4 %</v>
      </c>
      <c r="Z31" s="30" t="str">
        <f t="shared" si="7"/>
        <v>-7.4 %</v>
      </c>
      <c r="AA31" s="30" t="str">
        <f t="shared" si="8"/>
        <v>2.4 %</v>
      </c>
      <c r="AB31" s="30" t="str">
        <f t="shared" si="9"/>
        <v>-2.6 %</v>
      </c>
      <c r="AC31" s="30" t="str">
        <f t="shared" si="10"/>
        <v>1.5 %</v>
      </c>
      <c r="AD31" s="30" t="str">
        <f t="shared" si="11"/>
        <v>1 %</v>
      </c>
      <c r="AE31" s="30" t="str">
        <f t="shared" si="12"/>
        <v>0.3 %</v>
      </c>
      <c r="AF31" s="30" t="str">
        <f t="shared" si="13"/>
        <v>0.5 %</v>
      </c>
      <c r="AG31" s="30" t="str">
        <f t="shared" si="14"/>
        <v>0.8 %</v>
      </c>
      <c r="AH31" s="30" t="str">
        <f t="shared" si="15"/>
        <v>0.9 %</v>
      </c>
    </row>
    <row r="32" spans="1:34">
      <c r="A32" s="34">
        <v>2017</v>
      </c>
      <c r="B32" s="20">
        <v>7</v>
      </c>
      <c r="C32" s="33" t="s">
        <v>125</v>
      </c>
      <c r="D32" s="13" t="str">
        <f t="shared" si="16"/>
        <v>6.6%</v>
      </c>
      <c r="E32" s="29">
        <v>730.90888014047698</v>
      </c>
      <c r="F32" s="29">
        <v>181.87623093990601</v>
      </c>
      <c r="G32" s="29">
        <v>67.819385090447597</v>
      </c>
      <c r="H32" s="29">
        <v>1242.3138719634401</v>
      </c>
      <c r="I32" s="29">
        <v>1237.3741289135601</v>
      </c>
      <c r="J32" s="29">
        <v>350.52555801823797</v>
      </c>
      <c r="K32" s="29">
        <v>1042.2206894088599</v>
      </c>
      <c r="L32" s="29">
        <v>237.13295340841501</v>
      </c>
      <c r="M32" s="29">
        <v>627.39807693433397</v>
      </c>
      <c r="N32" s="29">
        <v>409.72099168343499</v>
      </c>
      <c r="O32" s="29">
        <v>655.62922477197799</v>
      </c>
      <c r="P32" s="29">
        <v>1206.1042178769801</v>
      </c>
      <c r="Q32" s="29">
        <v>907.78756302345198</v>
      </c>
      <c r="R32" s="29">
        <v>1553.1758655531901</v>
      </c>
      <c r="S32" s="29">
        <v>580.71020674349404</v>
      </c>
      <c r="T32" s="30" t="str">
        <f t="shared" si="1"/>
        <v>4 %</v>
      </c>
      <c r="U32" s="30" t="str">
        <f t="shared" si="2"/>
        <v>-7 %</v>
      </c>
      <c r="V32" s="30" t="str">
        <f t="shared" si="3"/>
        <v>0.5 %</v>
      </c>
      <c r="W32" s="30" t="str">
        <f t="shared" si="4"/>
        <v>4.6 %</v>
      </c>
      <c r="X32" s="30" t="str">
        <f t="shared" si="5"/>
        <v>-1.8 %</v>
      </c>
      <c r="Y32" s="30" t="str">
        <f t="shared" si="6"/>
        <v>5.7 %</v>
      </c>
      <c r="Z32" s="30" t="str">
        <f t="shared" si="7"/>
        <v>-1.8 %</v>
      </c>
      <c r="AA32" s="30" t="str">
        <f t="shared" si="8"/>
        <v>0.3 %</v>
      </c>
      <c r="AB32" s="30" t="str">
        <f t="shared" si="9"/>
        <v>5.1 %</v>
      </c>
      <c r="AC32" s="30" t="str">
        <f t="shared" si="10"/>
        <v>-0.6 %</v>
      </c>
      <c r="AD32" s="30" t="str">
        <f t="shared" si="11"/>
        <v>0.9 %</v>
      </c>
      <c r="AE32" s="30" t="str">
        <f t="shared" si="12"/>
        <v>-0.7 %</v>
      </c>
      <c r="AF32" s="30" t="str">
        <f t="shared" si="13"/>
        <v>0.7 %</v>
      </c>
      <c r="AG32" s="30" t="str">
        <f t="shared" si="14"/>
        <v>1.4 %</v>
      </c>
      <c r="AH32" s="30" t="str">
        <f t="shared" si="15"/>
        <v>-0.3 %</v>
      </c>
    </row>
    <row r="33" spans="1:34">
      <c r="A33" s="34">
        <v>2017</v>
      </c>
      <c r="B33" s="20">
        <v>8</v>
      </c>
      <c r="C33" s="33" t="s">
        <v>126</v>
      </c>
      <c r="D33" s="13" t="str">
        <f t="shared" si="16"/>
        <v>6.7%</v>
      </c>
      <c r="E33" s="29">
        <v>751.86461760024702</v>
      </c>
      <c r="F33" s="29">
        <v>177.02580624138</v>
      </c>
      <c r="G33" s="29">
        <v>55.416340308040198</v>
      </c>
      <c r="H33" s="29">
        <v>1311.78414041879</v>
      </c>
      <c r="I33" s="29">
        <v>1292.03509464136</v>
      </c>
      <c r="J33" s="29">
        <v>350.74930938149799</v>
      </c>
      <c r="K33" s="29">
        <v>1054.19716611478</v>
      </c>
      <c r="L33" s="29">
        <v>242.544718165456</v>
      </c>
      <c r="M33" s="29">
        <v>627.95190970260603</v>
      </c>
      <c r="N33" s="29">
        <v>411.80712027360602</v>
      </c>
      <c r="O33" s="29">
        <v>656.16654894961403</v>
      </c>
      <c r="P33" s="29">
        <v>1171.8152418229899</v>
      </c>
      <c r="Q33" s="29">
        <v>906.36645921799197</v>
      </c>
      <c r="R33" s="29">
        <v>1556.49144668745</v>
      </c>
      <c r="S33" s="29">
        <v>582.36555944012298</v>
      </c>
      <c r="T33" s="30" t="str">
        <f t="shared" si="1"/>
        <v>2.9 %</v>
      </c>
      <c r="U33" s="30" t="str">
        <f t="shared" si="2"/>
        <v>-2.7 %</v>
      </c>
      <c r="V33" s="30" t="str">
        <f t="shared" si="3"/>
        <v>-18.3 %</v>
      </c>
      <c r="W33" s="30" t="str">
        <f t="shared" si="4"/>
        <v>5.6 %</v>
      </c>
      <c r="X33" s="30" t="str">
        <f t="shared" si="5"/>
        <v>4.4 %</v>
      </c>
      <c r="Y33" s="30" t="str">
        <f t="shared" si="6"/>
        <v>0.1 %</v>
      </c>
      <c r="Z33" s="30" t="str">
        <f t="shared" si="7"/>
        <v>1.1 %</v>
      </c>
      <c r="AA33" s="30" t="str">
        <f t="shared" si="8"/>
        <v>2.3 %</v>
      </c>
      <c r="AB33" s="30" t="str">
        <f t="shared" si="9"/>
        <v>0.1 %</v>
      </c>
      <c r="AC33" s="30" t="str">
        <f t="shared" si="10"/>
        <v>0.5 %</v>
      </c>
      <c r="AD33" s="30" t="str">
        <f t="shared" si="11"/>
        <v>0.1 %</v>
      </c>
      <c r="AE33" s="30" t="str">
        <f t="shared" si="12"/>
        <v>-2.8 %</v>
      </c>
      <c r="AF33" s="30" t="str">
        <f t="shared" si="13"/>
        <v>-0.2 %</v>
      </c>
      <c r="AG33" s="30" t="str">
        <f t="shared" si="14"/>
        <v>0.2 %</v>
      </c>
      <c r="AH33" s="30" t="str">
        <f t="shared" si="15"/>
        <v>0.3 %</v>
      </c>
    </row>
    <row r="34" spans="1:34">
      <c r="A34" s="34">
        <v>2017</v>
      </c>
      <c r="B34" s="20">
        <v>9</v>
      </c>
      <c r="C34" s="33" t="s">
        <v>127</v>
      </c>
      <c r="D34" s="13" t="str">
        <f t="shared" si="16"/>
        <v>6.3%</v>
      </c>
      <c r="E34" s="29">
        <v>687.47964127239095</v>
      </c>
      <c r="F34" s="29">
        <v>184.83345140876401</v>
      </c>
      <c r="G34" s="29">
        <v>50.3294007503195</v>
      </c>
      <c r="H34" s="29">
        <v>1308.2788317213499</v>
      </c>
      <c r="I34" s="29">
        <v>1224.2216320664199</v>
      </c>
      <c r="J34" s="29">
        <v>325.85528460793699</v>
      </c>
      <c r="K34" s="29">
        <v>1028.7798065996101</v>
      </c>
      <c r="L34" s="29">
        <v>246.04146171578</v>
      </c>
      <c r="M34" s="29">
        <v>618.149019313503</v>
      </c>
      <c r="N34" s="29">
        <v>412.26887423708303</v>
      </c>
      <c r="O34" s="29">
        <v>655.977239099955</v>
      </c>
      <c r="P34" s="29">
        <v>1176.1947772342301</v>
      </c>
      <c r="Q34" s="29">
        <v>911.34898307294497</v>
      </c>
      <c r="R34" s="29">
        <v>1534.7203087433199</v>
      </c>
      <c r="S34" s="29">
        <v>587.49732545793904</v>
      </c>
      <c r="T34" s="30" t="str">
        <f t="shared" si="1"/>
        <v>-8.6 %</v>
      </c>
      <c r="U34" s="30" t="str">
        <f t="shared" si="2"/>
        <v>4.4 %</v>
      </c>
      <c r="V34" s="30" t="str">
        <f t="shared" si="3"/>
        <v>-9.2 %</v>
      </c>
      <c r="W34" s="30" t="str">
        <f t="shared" si="4"/>
        <v>-0.3 %</v>
      </c>
      <c r="X34" s="30" t="str">
        <f t="shared" si="5"/>
        <v>-5.2 %</v>
      </c>
      <c r="Y34" s="30" t="str">
        <f t="shared" si="6"/>
        <v>-7.1 %</v>
      </c>
      <c r="Z34" s="30" t="str">
        <f t="shared" si="7"/>
        <v>-2.4 %</v>
      </c>
      <c r="AA34" s="30" t="str">
        <f t="shared" si="8"/>
        <v>1.4 %</v>
      </c>
      <c r="AB34" s="30" t="str">
        <f t="shared" si="9"/>
        <v>-1.6 %</v>
      </c>
      <c r="AC34" s="30" t="str">
        <f t="shared" si="10"/>
        <v>0.1 %</v>
      </c>
      <c r="AD34" s="30" t="str">
        <f t="shared" si="11"/>
        <v>0 %</v>
      </c>
      <c r="AE34" s="30" t="str">
        <f t="shared" si="12"/>
        <v>0.4 %</v>
      </c>
      <c r="AF34" s="30" t="str">
        <f t="shared" si="13"/>
        <v>0.5 %</v>
      </c>
      <c r="AG34" s="30" t="str">
        <f t="shared" si="14"/>
        <v>-1.4 %</v>
      </c>
      <c r="AH34" s="30" t="str">
        <f t="shared" si="15"/>
        <v>0.9 %</v>
      </c>
    </row>
    <row r="35" spans="1:34">
      <c r="A35" s="34">
        <v>2017</v>
      </c>
      <c r="B35" s="20">
        <v>10</v>
      </c>
      <c r="C35" s="33" t="s">
        <v>128</v>
      </c>
      <c r="D35" s="13" t="str">
        <f t="shared" si="16"/>
        <v>7.1%</v>
      </c>
      <c r="E35" s="29">
        <v>810.44857799767397</v>
      </c>
      <c r="F35" s="29">
        <v>232.31691508047601</v>
      </c>
      <c r="G35" s="29">
        <v>65.596621832332602</v>
      </c>
      <c r="H35" s="29">
        <v>1402.9877191983101</v>
      </c>
      <c r="I35" s="29">
        <v>1285.83123921174</v>
      </c>
      <c r="J35" s="29">
        <v>351.64865398617502</v>
      </c>
      <c r="K35" s="29">
        <v>1042.3499005845699</v>
      </c>
      <c r="L35" s="29">
        <v>248.93711544765401</v>
      </c>
      <c r="M35" s="29">
        <v>646.00732911699401</v>
      </c>
      <c r="N35" s="29">
        <v>436.769574882884</v>
      </c>
      <c r="O35" s="29">
        <v>646.84168094550603</v>
      </c>
      <c r="P35" s="29">
        <v>1179.50750811529</v>
      </c>
      <c r="Q35" s="29">
        <v>919.38971704845596</v>
      </c>
      <c r="R35" s="29">
        <v>1546.8712143990001</v>
      </c>
      <c r="S35" s="29">
        <v>588.03775942059895</v>
      </c>
      <c r="T35" s="30" t="str">
        <f t="shared" si="1"/>
        <v>17.9 %</v>
      </c>
      <c r="U35" s="30" t="str">
        <f t="shared" si="2"/>
        <v>25.7 %</v>
      </c>
      <c r="V35" s="30" t="str">
        <f t="shared" si="3"/>
        <v>30.3 %</v>
      </c>
      <c r="W35" s="30" t="str">
        <f t="shared" si="4"/>
        <v>7.2 %</v>
      </c>
      <c r="X35" s="30" t="str">
        <f t="shared" si="5"/>
        <v>5 %</v>
      </c>
      <c r="Y35" s="30" t="str">
        <f t="shared" si="6"/>
        <v>7.9 %</v>
      </c>
      <c r="Z35" s="30" t="str">
        <f t="shared" si="7"/>
        <v>1.3 %</v>
      </c>
      <c r="AA35" s="30" t="str">
        <f t="shared" si="8"/>
        <v>1.2 %</v>
      </c>
      <c r="AB35" s="30" t="str">
        <f t="shared" si="9"/>
        <v>4.5 %</v>
      </c>
      <c r="AC35" s="30" t="str">
        <f t="shared" si="10"/>
        <v>5.9 %</v>
      </c>
      <c r="AD35" s="30" t="str">
        <f t="shared" si="11"/>
        <v>-1.4 %</v>
      </c>
      <c r="AE35" s="30" t="str">
        <f t="shared" si="12"/>
        <v>0.3 %</v>
      </c>
      <c r="AF35" s="30" t="str">
        <f t="shared" si="13"/>
        <v>0.9 %</v>
      </c>
      <c r="AG35" s="30" t="str">
        <f t="shared" si="14"/>
        <v>0.8 %</v>
      </c>
      <c r="AH35" s="30" t="str">
        <f t="shared" si="15"/>
        <v>0.1 %</v>
      </c>
    </row>
    <row r="36" spans="1:34">
      <c r="A36" s="34">
        <v>2017</v>
      </c>
      <c r="B36" s="20">
        <v>11</v>
      </c>
      <c r="C36" s="33" t="s">
        <v>129</v>
      </c>
      <c r="D36" s="13" t="str">
        <f t="shared" si="16"/>
        <v>7.5%</v>
      </c>
      <c r="E36" s="29">
        <v>889.78796453012797</v>
      </c>
      <c r="F36" s="29">
        <v>322.56354809881202</v>
      </c>
      <c r="G36" s="29">
        <v>62.479131179882302</v>
      </c>
      <c r="H36" s="29">
        <v>1363.7729811957799</v>
      </c>
      <c r="I36" s="29">
        <v>1350.0542376808</v>
      </c>
      <c r="J36" s="29">
        <v>359.72870478708501</v>
      </c>
      <c r="K36" s="29">
        <v>1124.17037780701</v>
      </c>
      <c r="L36" s="29">
        <v>262.294333589774</v>
      </c>
      <c r="M36" s="29">
        <v>656.59791753592503</v>
      </c>
      <c r="N36" s="29">
        <v>485.68758293975702</v>
      </c>
      <c r="O36" s="29">
        <v>651.26985213006401</v>
      </c>
      <c r="P36" s="29">
        <v>1315.25415309041</v>
      </c>
      <c r="Q36" s="29">
        <v>943.61020171743201</v>
      </c>
      <c r="R36" s="29">
        <v>1537.29968971524</v>
      </c>
      <c r="S36" s="29">
        <v>587.85307894750201</v>
      </c>
      <c r="T36" s="30" t="str">
        <f t="shared" si="1"/>
        <v>9.8 %</v>
      </c>
      <c r="U36" s="30" t="str">
        <f t="shared" si="2"/>
        <v>38.8 %</v>
      </c>
      <c r="V36" s="30" t="str">
        <f t="shared" si="3"/>
        <v>-4.8 %</v>
      </c>
      <c r="W36" s="30" t="str">
        <f t="shared" si="4"/>
        <v>-2.8 %</v>
      </c>
      <c r="X36" s="30" t="str">
        <f t="shared" si="5"/>
        <v>5 %</v>
      </c>
      <c r="Y36" s="30" t="str">
        <f t="shared" si="6"/>
        <v>2.3 %</v>
      </c>
      <c r="Z36" s="30" t="str">
        <f t="shared" si="7"/>
        <v>7.8 %</v>
      </c>
      <c r="AA36" s="30" t="str">
        <f t="shared" si="8"/>
        <v>5.4 %</v>
      </c>
      <c r="AB36" s="30" t="str">
        <f t="shared" si="9"/>
        <v>1.6 %</v>
      </c>
      <c r="AC36" s="30" t="str">
        <f t="shared" si="10"/>
        <v>11.2 %</v>
      </c>
      <c r="AD36" s="30" t="str">
        <f t="shared" si="11"/>
        <v>0.7 %</v>
      </c>
      <c r="AE36" s="30" t="str">
        <f t="shared" si="12"/>
        <v>11.5 %</v>
      </c>
      <c r="AF36" s="30" t="str">
        <f t="shared" si="13"/>
        <v>2.6 %</v>
      </c>
      <c r="AG36" s="30" t="str">
        <f t="shared" si="14"/>
        <v>-0.6 %</v>
      </c>
      <c r="AH36" s="30" t="str">
        <f t="shared" si="15"/>
        <v>0 %</v>
      </c>
    </row>
    <row r="37" spans="1:34">
      <c r="A37" s="34">
        <v>2017</v>
      </c>
      <c r="B37" s="20">
        <v>12</v>
      </c>
      <c r="C37" s="33" t="s">
        <v>130</v>
      </c>
      <c r="D37" s="13" t="str">
        <f t="shared" si="16"/>
        <v>8.6%</v>
      </c>
      <c r="E37" s="29">
        <v>1085.7798496400401</v>
      </c>
      <c r="F37" s="29">
        <v>463.74058760243901</v>
      </c>
      <c r="G37" s="29">
        <v>50.955977264584497</v>
      </c>
      <c r="H37" s="29">
        <v>1418.60219515413</v>
      </c>
      <c r="I37" s="29">
        <v>1347.3834090897201</v>
      </c>
      <c r="J37" s="29">
        <v>374.92436841979901</v>
      </c>
      <c r="K37" s="29">
        <v>1397.0489634508399</v>
      </c>
      <c r="L37" s="29">
        <v>262.59425710419799</v>
      </c>
      <c r="M37" s="29">
        <v>673.54942385374</v>
      </c>
      <c r="N37" s="29">
        <v>480.60359327464602</v>
      </c>
      <c r="O37" s="29">
        <v>669.13846969400299</v>
      </c>
      <c r="P37" s="29">
        <v>1272.5549141394899</v>
      </c>
      <c r="Q37" s="29">
        <v>947.45222462902598</v>
      </c>
      <c r="R37" s="29">
        <v>1541.0120022536801</v>
      </c>
      <c r="S37" s="29">
        <v>590.33778566949604</v>
      </c>
      <c r="T37" s="30" t="str">
        <f t="shared" si="1"/>
        <v>22 %</v>
      </c>
      <c r="U37" s="30" t="str">
        <f t="shared" si="2"/>
        <v>43.8 %</v>
      </c>
      <c r="V37" s="30" t="str">
        <f t="shared" si="3"/>
        <v>-18.4 %</v>
      </c>
      <c r="W37" s="30" t="str">
        <f t="shared" si="4"/>
        <v>4 %</v>
      </c>
      <c r="X37" s="30" t="str">
        <f t="shared" si="5"/>
        <v>-0.2 %</v>
      </c>
      <c r="Y37" s="30" t="str">
        <f t="shared" si="6"/>
        <v>4.2 %</v>
      </c>
      <c r="Z37" s="30" t="str">
        <f t="shared" si="7"/>
        <v>24.3 %</v>
      </c>
      <c r="AA37" s="30" t="str">
        <f t="shared" si="8"/>
        <v>0.1 %</v>
      </c>
      <c r="AB37" s="30" t="str">
        <f t="shared" si="9"/>
        <v>2.6 %</v>
      </c>
      <c r="AC37" s="30" t="str">
        <f t="shared" si="10"/>
        <v>-1 %</v>
      </c>
      <c r="AD37" s="30" t="str">
        <f t="shared" si="11"/>
        <v>2.7 %</v>
      </c>
      <c r="AE37" s="30" t="str">
        <f t="shared" si="12"/>
        <v>-3.2 %</v>
      </c>
      <c r="AF37" s="30" t="str">
        <f t="shared" si="13"/>
        <v>0.4 %</v>
      </c>
      <c r="AG37" s="30" t="str">
        <f t="shared" si="14"/>
        <v>0.2 %</v>
      </c>
      <c r="AH37" s="30" t="str">
        <f t="shared" si="15"/>
        <v>0.4 %</v>
      </c>
    </row>
    <row r="38" spans="1:34">
      <c r="A38" s="34">
        <v>2018</v>
      </c>
      <c r="B38" s="20">
        <v>1</v>
      </c>
      <c r="C38" s="33" t="s">
        <v>119</v>
      </c>
      <c r="D38" s="13" t="str">
        <f t="shared" si="16"/>
        <v>6%</v>
      </c>
      <c r="E38" s="29">
        <v>690.80870608298903</v>
      </c>
      <c r="F38" s="29">
        <v>639.19184448514704</v>
      </c>
      <c r="G38" s="29">
        <v>43.018284864719703</v>
      </c>
      <c r="H38" s="29">
        <v>1266.7838000962599</v>
      </c>
      <c r="I38" s="29">
        <v>1333.2331527599699</v>
      </c>
      <c r="J38" s="29">
        <v>374.715694939836</v>
      </c>
      <c r="K38" s="29">
        <v>1230.9958180942299</v>
      </c>
      <c r="L38" s="29">
        <v>255.272715293874</v>
      </c>
      <c r="M38" s="29">
        <v>639.66124056734805</v>
      </c>
      <c r="N38" s="29">
        <v>442.67892335778902</v>
      </c>
      <c r="O38" s="29">
        <v>680.48740565835499</v>
      </c>
      <c r="P38" s="29">
        <v>1219.9765302410401</v>
      </c>
      <c r="Q38" s="29">
        <v>935.620528043636</v>
      </c>
      <c r="R38" s="29">
        <v>1143.20997588675</v>
      </c>
      <c r="S38" s="29">
        <v>575.50494765349094</v>
      </c>
      <c r="T38" s="30" t="str">
        <f t="shared" si="1"/>
        <v>-36.4 %</v>
      </c>
      <c r="U38" s="30" t="str">
        <f t="shared" si="2"/>
        <v>37.8 %</v>
      </c>
      <c r="V38" s="30" t="str">
        <f t="shared" si="3"/>
        <v>-15.6 %</v>
      </c>
      <c r="W38" s="30" t="str">
        <f t="shared" si="4"/>
        <v>-10.7 %</v>
      </c>
      <c r="X38" s="30" t="str">
        <f t="shared" si="5"/>
        <v>-1.1 %</v>
      </c>
      <c r="Y38" s="30" t="str">
        <f t="shared" si="6"/>
        <v>-0.1 %</v>
      </c>
      <c r="Z38" s="30" t="str">
        <f t="shared" si="7"/>
        <v>-11.9 %</v>
      </c>
      <c r="AA38" s="30" t="str">
        <f t="shared" si="8"/>
        <v>-2.8 %</v>
      </c>
      <c r="AB38" s="30" t="str">
        <f t="shared" si="9"/>
        <v>-5 %</v>
      </c>
      <c r="AC38" s="30" t="str">
        <f t="shared" si="10"/>
        <v>-7.9 %</v>
      </c>
      <c r="AD38" s="30" t="str">
        <f t="shared" si="11"/>
        <v>1.7 %</v>
      </c>
      <c r="AE38" s="30" t="str">
        <f t="shared" si="12"/>
        <v>-4.1 %</v>
      </c>
      <c r="AF38" s="30" t="str">
        <f t="shared" si="13"/>
        <v>-1.2 %</v>
      </c>
      <c r="AG38" s="30" t="str">
        <f t="shared" si="14"/>
        <v>-25.8 %</v>
      </c>
      <c r="AH38" s="30" t="str">
        <f t="shared" si="15"/>
        <v>-2.5 %</v>
      </c>
    </row>
    <row r="39" spans="1:34">
      <c r="A39" s="34">
        <v>2018</v>
      </c>
      <c r="B39" s="20">
        <v>2</v>
      </c>
      <c r="C39" s="33" t="s">
        <v>120</v>
      </c>
      <c r="D39" s="13" t="str">
        <f t="shared" si="16"/>
        <v>6.3%</v>
      </c>
      <c r="E39" s="29">
        <v>676.40539425628197</v>
      </c>
      <c r="F39" s="29">
        <v>699.37003694894304</v>
      </c>
      <c r="G39" s="29">
        <v>51.381400606725201</v>
      </c>
      <c r="H39" s="29">
        <v>1193.00354528448</v>
      </c>
      <c r="I39" s="29">
        <v>1223.28773237269</v>
      </c>
      <c r="J39" s="29">
        <v>339.15786048001598</v>
      </c>
      <c r="K39" s="29">
        <v>1183.87967253492</v>
      </c>
      <c r="L39" s="29">
        <v>248.038093329557</v>
      </c>
      <c r="M39" s="29">
        <v>602.96043148279796</v>
      </c>
      <c r="N39" s="29">
        <v>390.90403202814798</v>
      </c>
      <c r="O39" s="29">
        <v>682.27426895993699</v>
      </c>
      <c r="P39" s="29">
        <v>1129.27299707677</v>
      </c>
      <c r="Q39" s="29">
        <v>918.75527549607705</v>
      </c>
      <c r="R39" s="29">
        <v>803.33717257472802</v>
      </c>
      <c r="S39" s="29">
        <v>574.95377957516803</v>
      </c>
      <c r="T39" s="30" t="str">
        <f t="shared" si="1"/>
        <v>-2.1 %</v>
      </c>
      <c r="U39" s="30" t="str">
        <f t="shared" si="2"/>
        <v>9.4 %</v>
      </c>
      <c r="V39" s="30" t="str">
        <f t="shared" si="3"/>
        <v>19.4 %</v>
      </c>
      <c r="W39" s="30" t="str">
        <f t="shared" si="4"/>
        <v>-5.8 %</v>
      </c>
      <c r="X39" s="30" t="str">
        <f t="shared" si="5"/>
        <v>-8.2 %</v>
      </c>
      <c r="Y39" s="30" t="str">
        <f t="shared" si="6"/>
        <v>-9.5 %</v>
      </c>
      <c r="Z39" s="30" t="str">
        <f t="shared" si="7"/>
        <v>-3.8 %</v>
      </c>
      <c r="AA39" s="30" t="str">
        <f t="shared" si="8"/>
        <v>-2.8 %</v>
      </c>
      <c r="AB39" s="30" t="str">
        <f t="shared" si="9"/>
        <v>-5.7 %</v>
      </c>
      <c r="AC39" s="30" t="str">
        <f t="shared" si="10"/>
        <v>-11.7 %</v>
      </c>
      <c r="AD39" s="30" t="str">
        <f t="shared" si="11"/>
        <v>0.3 %</v>
      </c>
      <c r="AE39" s="30" t="str">
        <f t="shared" si="12"/>
        <v>-7.4 %</v>
      </c>
      <c r="AF39" s="30" t="str">
        <f t="shared" si="13"/>
        <v>-1.8 %</v>
      </c>
      <c r="AG39" s="30" t="str">
        <f t="shared" si="14"/>
        <v>-29.7 %</v>
      </c>
      <c r="AH39" s="30" t="str">
        <f t="shared" si="15"/>
        <v>-0.1 %</v>
      </c>
    </row>
    <row r="40" spans="1:34">
      <c r="A40" s="34">
        <v>2018</v>
      </c>
      <c r="B40" s="20">
        <v>3</v>
      </c>
      <c r="C40" s="33" t="s">
        <v>121</v>
      </c>
      <c r="D40" s="13" t="str">
        <f t="shared" si="16"/>
        <v>6.3%</v>
      </c>
      <c r="E40" s="29">
        <v>772.52753363725503</v>
      </c>
      <c r="F40" s="29">
        <v>626.44720713605795</v>
      </c>
      <c r="G40" s="29">
        <v>132.638563890494</v>
      </c>
      <c r="H40" s="29">
        <v>1299.1384717311701</v>
      </c>
      <c r="I40" s="29">
        <v>1379.8071493239299</v>
      </c>
      <c r="J40" s="29">
        <v>358.65483000029798</v>
      </c>
      <c r="K40" s="29">
        <v>1358.4867716148101</v>
      </c>
      <c r="L40" s="29">
        <v>245.09088797378999</v>
      </c>
      <c r="M40" s="29">
        <v>648.28795289369202</v>
      </c>
      <c r="N40" s="29">
        <v>401.64496141748901</v>
      </c>
      <c r="O40" s="29">
        <v>688.39712728490701</v>
      </c>
      <c r="P40" s="29">
        <v>1158.6960494592599</v>
      </c>
      <c r="Q40" s="29">
        <v>916.03354876001299</v>
      </c>
      <c r="R40" s="29">
        <v>1604.7090299331801</v>
      </c>
      <c r="S40" s="29">
        <v>578.97766528489501</v>
      </c>
      <c r="T40" s="30" t="str">
        <f t="shared" si="1"/>
        <v>14.2 %</v>
      </c>
      <c r="U40" s="30" t="str">
        <f t="shared" si="2"/>
        <v>-10.4 %</v>
      </c>
      <c r="V40" s="30" t="str">
        <f t="shared" si="3"/>
        <v>158.1 %</v>
      </c>
      <c r="W40" s="30" t="str">
        <f t="shared" si="4"/>
        <v>8.9 %</v>
      </c>
      <c r="X40" s="30" t="str">
        <f t="shared" si="5"/>
        <v>12.8 %</v>
      </c>
      <c r="Y40" s="30" t="str">
        <f t="shared" si="6"/>
        <v>5.7 %</v>
      </c>
      <c r="Z40" s="30" t="str">
        <f t="shared" si="7"/>
        <v>14.7 %</v>
      </c>
      <c r="AA40" s="30" t="str">
        <f t="shared" si="8"/>
        <v>-1.2 %</v>
      </c>
      <c r="AB40" s="30" t="str">
        <f t="shared" si="9"/>
        <v>7.5 %</v>
      </c>
      <c r="AC40" s="30" t="str">
        <f t="shared" si="10"/>
        <v>2.7 %</v>
      </c>
      <c r="AD40" s="30" t="str">
        <f t="shared" si="11"/>
        <v>0.9 %</v>
      </c>
      <c r="AE40" s="30" t="str">
        <f t="shared" si="12"/>
        <v>2.6 %</v>
      </c>
      <c r="AF40" s="30" t="str">
        <f t="shared" si="13"/>
        <v>-0.3 %</v>
      </c>
      <c r="AG40" s="30" t="str">
        <f t="shared" si="14"/>
        <v>99.8 %</v>
      </c>
      <c r="AH40" s="30" t="str">
        <f t="shared" si="15"/>
        <v>0.7 %</v>
      </c>
    </row>
    <row r="41" spans="1:34">
      <c r="A41" s="34">
        <v>2018</v>
      </c>
      <c r="B41" s="20">
        <v>4</v>
      </c>
      <c r="C41" s="33" t="s">
        <v>122</v>
      </c>
      <c r="D41" s="13" t="str">
        <f t="shared" si="16"/>
        <v>6.6%</v>
      </c>
      <c r="E41" s="29">
        <v>773.22557374442204</v>
      </c>
      <c r="F41" s="29">
        <v>451.64754985884099</v>
      </c>
      <c r="G41" s="29">
        <v>100.059028762156</v>
      </c>
      <c r="H41" s="29">
        <v>1174.7759661744101</v>
      </c>
      <c r="I41" s="29">
        <v>1380.5560565129499</v>
      </c>
      <c r="J41" s="29">
        <v>336.38616546726098</v>
      </c>
      <c r="K41" s="29">
        <v>1250.6636567046701</v>
      </c>
      <c r="L41" s="29">
        <v>248.61761073034501</v>
      </c>
      <c r="M41" s="29">
        <v>633.78275320834098</v>
      </c>
      <c r="N41" s="29">
        <v>423.24245115981398</v>
      </c>
      <c r="O41" s="29">
        <v>676.59075262431804</v>
      </c>
      <c r="P41" s="29">
        <v>1266.0832896868601</v>
      </c>
      <c r="Q41" s="29">
        <v>921.28204639464195</v>
      </c>
      <c r="R41" s="29">
        <v>1575.1307994382601</v>
      </c>
      <c r="S41" s="29">
        <v>578.79975914034696</v>
      </c>
      <c r="T41" s="30" t="str">
        <f t="shared" si="1"/>
        <v>0.1 %</v>
      </c>
      <c r="U41" s="30" t="str">
        <f t="shared" si="2"/>
        <v>-27.9 %</v>
      </c>
      <c r="V41" s="30" t="str">
        <f t="shared" si="3"/>
        <v>-24.6 %</v>
      </c>
      <c r="W41" s="30" t="str">
        <f t="shared" si="4"/>
        <v>-9.6 %</v>
      </c>
      <c r="X41" s="30" t="str">
        <f t="shared" si="5"/>
        <v>0.1 %</v>
      </c>
      <c r="Y41" s="30" t="str">
        <f t="shared" si="6"/>
        <v>-6.2 %</v>
      </c>
      <c r="Z41" s="30" t="str">
        <f t="shared" si="7"/>
        <v>-7.9 %</v>
      </c>
      <c r="AA41" s="30" t="str">
        <f t="shared" si="8"/>
        <v>1.4 %</v>
      </c>
      <c r="AB41" s="30" t="str">
        <f t="shared" si="9"/>
        <v>-2.2 %</v>
      </c>
      <c r="AC41" s="30" t="str">
        <f t="shared" si="10"/>
        <v>5.4 %</v>
      </c>
      <c r="AD41" s="30" t="str">
        <f t="shared" si="11"/>
        <v>-1.7 %</v>
      </c>
      <c r="AE41" s="30" t="str">
        <f t="shared" si="12"/>
        <v>9.3 %</v>
      </c>
      <c r="AF41" s="30" t="str">
        <f t="shared" si="13"/>
        <v>0.6 %</v>
      </c>
      <c r="AG41" s="30" t="str">
        <f t="shared" si="14"/>
        <v>-1.8 %</v>
      </c>
      <c r="AH41" s="30" t="str">
        <f t="shared" si="15"/>
        <v>0 %</v>
      </c>
    </row>
    <row r="42" spans="1:34">
      <c r="A42" s="34">
        <v>2018</v>
      </c>
      <c r="B42" s="20">
        <v>5</v>
      </c>
      <c r="C42" s="33" t="s">
        <v>123</v>
      </c>
      <c r="D42" s="13" t="str">
        <f t="shared" si="16"/>
        <v>6.5%</v>
      </c>
      <c r="E42" s="29">
        <v>760.27692637437497</v>
      </c>
      <c r="F42" s="29">
        <v>307.857500569031</v>
      </c>
      <c r="G42" s="29">
        <v>94.336425547153397</v>
      </c>
      <c r="H42" s="29">
        <v>1306.98461512013</v>
      </c>
      <c r="I42" s="29">
        <v>1380.6433099562</v>
      </c>
      <c r="J42" s="29">
        <v>347.14635370722698</v>
      </c>
      <c r="K42" s="29">
        <v>1213.4626663066899</v>
      </c>
      <c r="L42" s="29">
        <v>240.27471124904901</v>
      </c>
      <c r="M42" s="29">
        <v>643.59366259428703</v>
      </c>
      <c r="N42" s="29">
        <v>427.53501367219599</v>
      </c>
      <c r="O42" s="29">
        <v>684.43067828290896</v>
      </c>
      <c r="P42" s="29">
        <v>1278.75181094142</v>
      </c>
      <c r="Q42" s="29">
        <v>925.52794601240305</v>
      </c>
      <c r="R42" s="29">
        <v>1583.9039250154599</v>
      </c>
      <c r="S42" s="29">
        <v>582.04536509552895</v>
      </c>
      <c r="T42" s="30" t="str">
        <f t="shared" si="1"/>
        <v>-1.7 %</v>
      </c>
      <c r="U42" s="30" t="str">
        <f t="shared" si="2"/>
        <v>-31.8 %</v>
      </c>
      <c r="V42" s="30" t="str">
        <f t="shared" si="3"/>
        <v>-5.7 %</v>
      </c>
      <c r="W42" s="30" t="str">
        <f t="shared" si="4"/>
        <v>11.3 %</v>
      </c>
      <c r="X42" s="30" t="str">
        <f t="shared" si="5"/>
        <v>0 %</v>
      </c>
      <c r="Y42" s="30" t="str">
        <f t="shared" si="6"/>
        <v>3.2 %</v>
      </c>
      <c r="Z42" s="30" t="str">
        <f t="shared" si="7"/>
        <v>-3 %</v>
      </c>
      <c r="AA42" s="30" t="str">
        <f t="shared" si="8"/>
        <v>-3.4 %</v>
      </c>
      <c r="AB42" s="30" t="str">
        <f t="shared" si="9"/>
        <v>1.5 %</v>
      </c>
      <c r="AC42" s="30" t="str">
        <f t="shared" si="10"/>
        <v>1 %</v>
      </c>
      <c r="AD42" s="30" t="str">
        <f t="shared" si="11"/>
        <v>1.2 %</v>
      </c>
      <c r="AE42" s="30" t="str">
        <f t="shared" si="12"/>
        <v>1 %</v>
      </c>
      <c r="AF42" s="30" t="str">
        <f t="shared" si="13"/>
        <v>0.5 %</v>
      </c>
      <c r="AG42" s="30" t="str">
        <f t="shared" si="14"/>
        <v>0.6 %</v>
      </c>
      <c r="AH42" s="30" t="str">
        <f t="shared" si="15"/>
        <v>0.6 %</v>
      </c>
    </row>
    <row r="43" spans="1:34">
      <c r="A43" s="34">
        <v>2018</v>
      </c>
      <c r="B43" s="20">
        <v>6</v>
      </c>
      <c r="C43" s="33" t="s">
        <v>124</v>
      </c>
      <c r="D43" s="13" t="str">
        <f t="shared" si="16"/>
        <v>6.4%</v>
      </c>
      <c r="E43" s="29">
        <v>731.28498915750697</v>
      </c>
      <c r="F43" s="29">
        <v>214.593645793988</v>
      </c>
      <c r="G43" s="29">
        <v>74.449850378974006</v>
      </c>
      <c r="H43" s="29">
        <v>1238.4592370282501</v>
      </c>
      <c r="I43" s="29">
        <v>1338.64537013073</v>
      </c>
      <c r="J43" s="29">
        <v>348.09583658256099</v>
      </c>
      <c r="K43" s="29">
        <v>1136.5411753870101</v>
      </c>
      <c r="L43" s="29">
        <v>240.913063454097</v>
      </c>
      <c r="M43" s="29">
        <v>625.37920679356296</v>
      </c>
      <c r="N43" s="29">
        <v>428.442075847117</v>
      </c>
      <c r="O43" s="29">
        <v>682.71949825180502</v>
      </c>
      <c r="P43" s="29">
        <v>1250.96632961058</v>
      </c>
      <c r="Q43" s="29">
        <v>932.14130660518504</v>
      </c>
      <c r="R43" s="29">
        <v>1572.56741678963</v>
      </c>
      <c r="S43" s="29">
        <v>587.34647011154095</v>
      </c>
      <c r="T43" s="30" t="str">
        <f t="shared" si="1"/>
        <v>-3.8 %</v>
      </c>
      <c r="U43" s="30" t="str">
        <f t="shared" si="2"/>
        <v>-30.3 %</v>
      </c>
      <c r="V43" s="30" t="str">
        <f t="shared" si="3"/>
        <v>-21.1 %</v>
      </c>
      <c r="W43" s="30" t="str">
        <f t="shared" si="4"/>
        <v>-5.2 %</v>
      </c>
      <c r="X43" s="30" t="str">
        <f t="shared" si="5"/>
        <v>-3 %</v>
      </c>
      <c r="Y43" s="30" t="str">
        <f t="shared" si="6"/>
        <v>0.3 %</v>
      </c>
      <c r="Z43" s="30" t="str">
        <f t="shared" si="7"/>
        <v>-6.3 %</v>
      </c>
      <c r="AA43" s="30" t="str">
        <f t="shared" si="8"/>
        <v>0.3 %</v>
      </c>
      <c r="AB43" s="30" t="str">
        <f t="shared" si="9"/>
        <v>-2.8 %</v>
      </c>
      <c r="AC43" s="30" t="str">
        <f t="shared" si="10"/>
        <v>0.2 %</v>
      </c>
      <c r="AD43" s="30" t="str">
        <f t="shared" si="11"/>
        <v>-0.3 %</v>
      </c>
      <c r="AE43" s="30" t="str">
        <f t="shared" si="12"/>
        <v>-2.2 %</v>
      </c>
      <c r="AF43" s="30" t="str">
        <f t="shared" si="13"/>
        <v>0.7 %</v>
      </c>
      <c r="AG43" s="30" t="str">
        <f t="shared" si="14"/>
        <v>-0.7 %</v>
      </c>
      <c r="AH43" s="30" t="str">
        <f t="shared" si="15"/>
        <v>0.9 %</v>
      </c>
    </row>
    <row r="44" spans="1:34">
      <c r="A44" s="34">
        <v>2018</v>
      </c>
      <c r="B44" s="20">
        <v>7</v>
      </c>
      <c r="C44" s="33" t="s">
        <v>125</v>
      </c>
      <c r="D44" s="13" t="str">
        <f t="shared" si="16"/>
        <v>6.8%</v>
      </c>
      <c r="E44" s="29">
        <v>765.78672583246305</v>
      </c>
      <c r="F44" s="29">
        <v>194.215238302789</v>
      </c>
      <c r="G44" s="29">
        <v>65.585120434894094</v>
      </c>
      <c r="H44" s="29">
        <v>1246.27270388894</v>
      </c>
      <c r="I44" s="29">
        <v>1271.87088168221</v>
      </c>
      <c r="J44" s="29">
        <v>369.28577466042498</v>
      </c>
      <c r="K44" s="29">
        <v>1058.96845122077</v>
      </c>
      <c r="L44" s="29">
        <v>242.209841184748</v>
      </c>
      <c r="M44" s="29">
        <v>644.30158904759605</v>
      </c>
      <c r="N44" s="29">
        <v>422.77640221962599</v>
      </c>
      <c r="O44" s="29">
        <v>683.575129554574</v>
      </c>
      <c r="P44" s="29">
        <v>1220.45898629987</v>
      </c>
      <c r="Q44" s="29">
        <v>937.63617835636398</v>
      </c>
      <c r="R44" s="29">
        <v>1611.86474526861</v>
      </c>
      <c r="S44" s="29">
        <v>586.61717870240102</v>
      </c>
      <c r="T44" s="30" t="str">
        <f t="shared" si="1"/>
        <v>4.7 %</v>
      </c>
      <c r="U44" s="30" t="str">
        <f t="shared" si="2"/>
        <v>-9.5 %</v>
      </c>
      <c r="V44" s="30" t="str">
        <f t="shared" si="3"/>
        <v>-11.9 %</v>
      </c>
      <c r="W44" s="30" t="str">
        <f t="shared" si="4"/>
        <v>0.6 %</v>
      </c>
      <c r="X44" s="30" t="str">
        <f t="shared" si="5"/>
        <v>-5 %</v>
      </c>
      <c r="Y44" s="30" t="str">
        <f t="shared" si="6"/>
        <v>6.1 %</v>
      </c>
      <c r="Z44" s="30" t="str">
        <f t="shared" si="7"/>
        <v>-6.8 %</v>
      </c>
      <c r="AA44" s="30" t="str">
        <f t="shared" si="8"/>
        <v>0.5 %</v>
      </c>
      <c r="AB44" s="30" t="str">
        <f t="shared" si="9"/>
        <v>3 %</v>
      </c>
      <c r="AC44" s="30" t="str">
        <f t="shared" si="10"/>
        <v>-1.3 %</v>
      </c>
      <c r="AD44" s="30" t="str">
        <f t="shared" si="11"/>
        <v>0.1 %</v>
      </c>
      <c r="AE44" s="30" t="str">
        <f t="shared" si="12"/>
        <v>-2.4 %</v>
      </c>
      <c r="AF44" s="30" t="str">
        <f t="shared" si="13"/>
        <v>0.6 %</v>
      </c>
      <c r="AG44" s="30" t="str">
        <f t="shared" si="14"/>
        <v>2.5 %</v>
      </c>
      <c r="AH44" s="30" t="str">
        <f t="shared" si="15"/>
        <v>-0.1 %</v>
      </c>
    </row>
    <row r="45" spans="1:34">
      <c r="A45" s="34">
        <v>2018</v>
      </c>
      <c r="B45" s="20">
        <v>8</v>
      </c>
      <c r="C45" s="33" t="s">
        <v>126</v>
      </c>
      <c r="D45" s="13" t="str">
        <f t="shared" si="16"/>
        <v>6.8%</v>
      </c>
      <c r="E45" s="29">
        <v>776.098525396274</v>
      </c>
      <c r="F45" s="29">
        <v>188.854190601727</v>
      </c>
      <c r="G45" s="29">
        <v>63.470905791976598</v>
      </c>
      <c r="H45" s="29">
        <v>1242.84719686062</v>
      </c>
      <c r="I45" s="29">
        <v>1337.02497033485</v>
      </c>
      <c r="J45" s="29">
        <v>348.87802428584303</v>
      </c>
      <c r="K45" s="29">
        <v>1108.6437581891801</v>
      </c>
      <c r="L45" s="29">
        <v>244.665956310464</v>
      </c>
      <c r="M45" s="29">
        <v>648.96986786875595</v>
      </c>
      <c r="N45" s="29">
        <v>427.19446244040103</v>
      </c>
      <c r="O45" s="29">
        <v>691.53118861327596</v>
      </c>
      <c r="P45" s="29">
        <v>1197.8077460356899</v>
      </c>
      <c r="Q45" s="29">
        <v>940.43615561307297</v>
      </c>
      <c r="R45" s="29">
        <v>1607.684189475</v>
      </c>
      <c r="S45" s="29">
        <v>588.61269640665705</v>
      </c>
      <c r="T45" s="30" t="str">
        <f t="shared" si="1"/>
        <v>1.3 %</v>
      </c>
      <c r="U45" s="30" t="str">
        <f t="shared" si="2"/>
        <v>-2.8 %</v>
      </c>
      <c r="V45" s="30" t="str">
        <f t="shared" si="3"/>
        <v>-3.2 %</v>
      </c>
      <c r="W45" s="30" t="str">
        <f t="shared" si="4"/>
        <v>-0.3 %</v>
      </c>
      <c r="X45" s="30" t="str">
        <f t="shared" si="5"/>
        <v>5.1 %</v>
      </c>
      <c r="Y45" s="30" t="str">
        <f t="shared" si="6"/>
        <v>-5.5 %</v>
      </c>
      <c r="Z45" s="30" t="str">
        <f t="shared" si="7"/>
        <v>4.7 %</v>
      </c>
      <c r="AA45" s="30" t="str">
        <f t="shared" si="8"/>
        <v>1 %</v>
      </c>
      <c r="AB45" s="30" t="str">
        <f t="shared" si="9"/>
        <v>0.7 %</v>
      </c>
      <c r="AC45" s="30" t="str">
        <f t="shared" si="10"/>
        <v>1 %</v>
      </c>
      <c r="AD45" s="30" t="str">
        <f t="shared" si="11"/>
        <v>1.2 %</v>
      </c>
      <c r="AE45" s="30" t="str">
        <f t="shared" si="12"/>
        <v>-1.9 %</v>
      </c>
      <c r="AF45" s="30" t="str">
        <f t="shared" si="13"/>
        <v>0.3 %</v>
      </c>
      <c r="AG45" s="30" t="str">
        <f t="shared" si="14"/>
        <v>-0.3 %</v>
      </c>
      <c r="AH45" s="30" t="str">
        <f t="shared" si="15"/>
        <v>0.3 %</v>
      </c>
    </row>
    <row r="46" spans="1:34">
      <c r="A46" s="34">
        <v>2018</v>
      </c>
      <c r="B46" s="20">
        <v>9</v>
      </c>
      <c r="C46" s="33" t="s">
        <v>127</v>
      </c>
      <c r="D46" s="13" t="str">
        <f t="shared" si="16"/>
        <v>6.2%</v>
      </c>
      <c r="E46" s="29">
        <v>694.44346664473403</v>
      </c>
      <c r="F46" s="29">
        <v>182.27679401887701</v>
      </c>
      <c r="G46" s="29">
        <v>49.757678184674901</v>
      </c>
      <c r="H46" s="29">
        <v>1298.6497518782801</v>
      </c>
      <c r="I46" s="29">
        <v>1181.8942177742399</v>
      </c>
      <c r="J46" s="29">
        <v>336.65141350058298</v>
      </c>
      <c r="K46" s="29">
        <v>1047.16035560402</v>
      </c>
      <c r="L46" s="29">
        <v>249.70720168566601</v>
      </c>
      <c r="M46" s="29">
        <v>637.23541950353604</v>
      </c>
      <c r="N46" s="29">
        <v>428.35879605639201</v>
      </c>
      <c r="O46" s="29">
        <v>681.766718602624</v>
      </c>
      <c r="P46" s="29">
        <v>1213.5372863300299</v>
      </c>
      <c r="Q46" s="29">
        <v>946.83326873388501</v>
      </c>
      <c r="R46" s="29">
        <v>1599.5130011907299</v>
      </c>
      <c r="S46" s="29">
        <v>592.62616368778197</v>
      </c>
      <c r="T46" s="30" t="str">
        <f t="shared" si="1"/>
        <v>-10.5 %</v>
      </c>
      <c r="U46" s="30" t="str">
        <f t="shared" si="2"/>
        <v>-3.5 %</v>
      </c>
      <c r="V46" s="30" t="str">
        <f t="shared" si="3"/>
        <v>-21.6 %</v>
      </c>
      <c r="W46" s="30" t="str">
        <f t="shared" si="4"/>
        <v>4.5 %</v>
      </c>
      <c r="X46" s="30" t="str">
        <f t="shared" si="5"/>
        <v>-11.6 %</v>
      </c>
      <c r="Y46" s="30" t="str">
        <f t="shared" si="6"/>
        <v>-3.5 %</v>
      </c>
      <c r="Z46" s="30" t="str">
        <f t="shared" si="7"/>
        <v>-5.5 %</v>
      </c>
      <c r="AA46" s="30" t="str">
        <f t="shared" si="8"/>
        <v>2.1 %</v>
      </c>
      <c r="AB46" s="30" t="str">
        <f t="shared" si="9"/>
        <v>-1.8 %</v>
      </c>
      <c r="AC46" s="30" t="str">
        <f t="shared" si="10"/>
        <v>0.3 %</v>
      </c>
      <c r="AD46" s="30" t="str">
        <f t="shared" si="11"/>
        <v>-1.4 %</v>
      </c>
      <c r="AE46" s="30" t="str">
        <f t="shared" si="12"/>
        <v>1.3 %</v>
      </c>
      <c r="AF46" s="30" t="str">
        <f t="shared" si="13"/>
        <v>0.7 %</v>
      </c>
      <c r="AG46" s="30" t="str">
        <f t="shared" si="14"/>
        <v>-0.5 %</v>
      </c>
      <c r="AH46" s="30" t="str">
        <f t="shared" si="15"/>
        <v>0.7 %</v>
      </c>
    </row>
    <row r="47" spans="1:34">
      <c r="A47" s="34">
        <v>2018</v>
      </c>
      <c r="B47" s="20">
        <v>10</v>
      </c>
      <c r="C47" s="33" t="s">
        <v>128</v>
      </c>
      <c r="D47" s="13" t="str">
        <f t="shared" si="16"/>
        <v>7%</v>
      </c>
      <c r="E47" s="29">
        <v>832.24625089742005</v>
      </c>
      <c r="F47" s="29">
        <v>250.3059144904</v>
      </c>
      <c r="G47" s="29">
        <v>76.012495505502699</v>
      </c>
      <c r="H47" s="29">
        <v>1317.28596619734</v>
      </c>
      <c r="I47" s="29">
        <v>1390.40583157889</v>
      </c>
      <c r="J47" s="29">
        <v>373.15685380857002</v>
      </c>
      <c r="K47" s="29">
        <v>1137.48593683217</v>
      </c>
      <c r="L47" s="29">
        <v>253.712286461193</v>
      </c>
      <c r="M47" s="29">
        <v>684.82139792844396</v>
      </c>
      <c r="N47" s="29">
        <v>454.917288297938</v>
      </c>
      <c r="O47" s="29">
        <v>684.20413761957604</v>
      </c>
      <c r="P47" s="29">
        <v>1215.7121377589399</v>
      </c>
      <c r="Q47" s="29">
        <v>952.52380054589196</v>
      </c>
      <c r="R47" s="29">
        <v>1607.5268701616501</v>
      </c>
      <c r="S47" s="29">
        <v>592.44794683238899</v>
      </c>
      <c r="T47" s="30" t="str">
        <f t="shared" si="1"/>
        <v>19.8 %</v>
      </c>
      <c r="U47" s="30" t="str">
        <f t="shared" si="2"/>
        <v>37.3 %</v>
      </c>
      <c r="V47" s="30" t="str">
        <f t="shared" si="3"/>
        <v>52.8 %</v>
      </c>
      <c r="W47" s="30" t="str">
        <f t="shared" si="4"/>
        <v>1.4 %</v>
      </c>
      <c r="X47" s="30" t="str">
        <f t="shared" si="5"/>
        <v>17.6 %</v>
      </c>
      <c r="Y47" s="30" t="str">
        <f t="shared" si="6"/>
        <v>10.8 %</v>
      </c>
      <c r="Z47" s="30" t="str">
        <f t="shared" si="7"/>
        <v>8.6 %</v>
      </c>
      <c r="AA47" s="30" t="str">
        <f t="shared" si="8"/>
        <v>1.6 %</v>
      </c>
      <c r="AB47" s="30" t="str">
        <f t="shared" si="9"/>
        <v>7.5 %</v>
      </c>
      <c r="AC47" s="30" t="str">
        <f t="shared" si="10"/>
        <v>6.2 %</v>
      </c>
      <c r="AD47" s="30" t="str">
        <f t="shared" si="11"/>
        <v>0.4 %</v>
      </c>
      <c r="AE47" s="30" t="str">
        <f t="shared" si="12"/>
        <v>0.2 %</v>
      </c>
      <c r="AF47" s="30" t="str">
        <f t="shared" si="13"/>
        <v>0.6 %</v>
      </c>
      <c r="AG47" s="30" t="str">
        <f t="shared" si="14"/>
        <v>0.5 %</v>
      </c>
      <c r="AH47" s="30" t="str">
        <f t="shared" si="15"/>
        <v>0 %</v>
      </c>
    </row>
    <row r="48" spans="1:34">
      <c r="A48" s="34">
        <v>2018</v>
      </c>
      <c r="B48" s="20">
        <v>11</v>
      </c>
      <c r="C48" s="33" t="s">
        <v>129</v>
      </c>
      <c r="D48" s="13" t="str">
        <f t="shared" si="16"/>
        <v>7.5%</v>
      </c>
      <c r="E48" s="29">
        <v>919.87478937705202</v>
      </c>
      <c r="F48" s="29">
        <v>332.722931693318</v>
      </c>
      <c r="G48" s="29">
        <v>76.052236863811103</v>
      </c>
      <c r="H48" s="29">
        <v>1461.4207425979901</v>
      </c>
      <c r="I48" s="29">
        <v>1342.58584464503</v>
      </c>
      <c r="J48" s="29">
        <v>377.63946133735601</v>
      </c>
      <c r="K48" s="29">
        <v>1127.01816371314</v>
      </c>
      <c r="L48" s="29">
        <v>269.37622034990699</v>
      </c>
      <c r="M48" s="29">
        <v>688.21400329166704</v>
      </c>
      <c r="N48" s="29">
        <v>506.19294985939098</v>
      </c>
      <c r="O48" s="29">
        <v>689.40457274402695</v>
      </c>
      <c r="P48" s="29">
        <v>1359.23681721205</v>
      </c>
      <c r="Q48" s="29">
        <v>975.996308638286</v>
      </c>
      <c r="R48" s="29">
        <v>1607.87920585813</v>
      </c>
      <c r="S48" s="29">
        <v>594.07106353628603</v>
      </c>
      <c r="T48" s="30" t="str">
        <f t="shared" si="1"/>
        <v>10.5 %</v>
      </c>
      <c r="U48" s="30" t="str">
        <f t="shared" si="2"/>
        <v>32.9 %</v>
      </c>
      <c r="V48" s="30" t="str">
        <f t="shared" si="3"/>
        <v>0.1 %</v>
      </c>
      <c r="W48" s="30" t="str">
        <f t="shared" si="4"/>
        <v>10.9 %</v>
      </c>
      <c r="X48" s="30" t="str">
        <f t="shared" si="5"/>
        <v>-3.4 %</v>
      </c>
      <c r="Y48" s="30" t="str">
        <f t="shared" si="6"/>
        <v>1.2 %</v>
      </c>
      <c r="Z48" s="30" t="str">
        <f t="shared" si="7"/>
        <v>-0.9 %</v>
      </c>
      <c r="AA48" s="30" t="str">
        <f t="shared" si="8"/>
        <v>6.2 %</v>
      </c>
      <c r="AB48" s="30" t="str">
        <f t="shared" si="9"/>
        <v>0.5 %</v>
      </c>
      <c r="AC48" s="30" t="str">
        <f t="shared" si="10"/>
        <v>11.3 %</v>
      </c>
      <c r="AD48" s="30" t="str">
        <f t="shared" si="11"/>
        <v>0.8 %</v>
      </c>
      <c r="AE48" s="30" t="str">
        <f t="shared" si="12"/>
        <v>11.8 %</v>
      </c>
      <c r="AF48" s="30" t="str">
        <f t="shared" si="13"/>
        <v>2.5 %</v>
      </c>
      <c r="AG48" s="30" t="str">
        <f t="shared" si="14"/>
        <v>0 %</v>
      </c>
      <c r="AH48" s="30" t="str">
        <f t="shared" si="15"/>
        <v>0.3 %</v>
      </c>
    </row>
    <row r="49" spans="1:34">
      <c r="A49" s="34">
        <v>2018</v>
      </c>
      <c r="B49" s="20">
        <v>12</v>
      </c>
      <c r="C49" s="33" t="s">
        <v>130</v>
      </c>
      <c r="D49" s="13" t="str">
        <f t="shared" si="16"/>
        <v>8.6%</v>
      </c>
      <c r="E49" s="29">
        <v>1119.46973633485</v>
      </c>
      <c r="F49" s="29">
        <v>493.77455324278401</v>
      </c>
      <c r="G49" s="29">
        <v>51.802033756696602</v>
      </c>
      <c r="H49" s="29">
        <v>1461.5942666380399</v>
      </c>
      <c r="I49" s="29">
        <v>1394.71929003582</v>
      </c>
      <c r="J49" s="29">
        <v>380.79291669667401</v>
      </c>
      <c r="K49" s="29">
        <v>1434.9235775795</v>
      </c>
      <c r="L49" s="29">
        <v>269.60683226460799</v>
      </c>
      <c r="M49" s="29">
        <v>703.158206723896</v>
      </c>
      <c r="N49" s="29">
        <v>496.99725075893798</v>
      </c>
      <c r="O49" s="29">
        <v>711.08977631651203</v>
      </c>
      <c r="P49" s="29">
        <v>1302.67166934541</v>
      </c>
      <c r="Q49" s="29">
        <v>975.25068995271295</v>
      </c>
      <c r="R49" s="29">
        <v>1592.0792878161001</v>
      </c>
      <c r="S49" s="29">
        <v>601.81378217192696</v>
      </c>
      <c r="T49" s="30" t="str">
        <f t="shared" si="1"/>
        <v>21.7 %</v>
      </c>
      <c r="U49" s="30" t="str">
        <f t="shared" si="2"/>
        <v>48.4 %</v>
      </c>
      <c r="V49" s="30" t="str">
        <f t="shared" si="3"/>
        <v>-31.9 %</v>
      </c>
      <c r="W49" s="30" t="str">
        <f t="shared" si="4"/>
        <v>0 %</v>
      </c>
      <c r="X49" s="30" t="str">
        <f t="shared" si="5"/>
        <v>3.9 %</v>
      </c>
      <c r="Y49" s="30" t="str">
        <f t="shared" si="6"/>
        <v>0.8 %</v>
      </c>
      <c r="Z49" s="30" t="str">
        <f t="shared" si="7"/>
        <v>27.3 %</v>
      </c>
      <c r="AA49" s="30" t="str">
        <f t="shared" si="8"/>
        <v>0.1 %</v>
      </c>
      <c r="AB49" s="30" t="str">
        <f t="shared" si="9"/>
        <v>2.2 %</v>
      </c>
      <c r="AC49" s="30" t="str">
        <f t="shared" si="10"/>
        <v>-1.8 %</v>
      </c>
      <c r="AD49" s="30" t="str">
        <f t="shared" si="11"/>
        <v>3.1 %</v>
      </c>
      <c r="AE49" s="30" t="str">
        <f t="shared" si="12"/>
        <v>-4.2 %</v>
      </c>
      <c r="AF49" s="30" t="str">
        <f t="shared" si="13"/>
        <v>-0.1 %</v>
      </c>
      <c r="AG49" s="30" t="str">
        <f t="shared" si="14"/>
        <v>-1 %</v>
      </c>
      <c r="AH49" s="30" t="str">
        <f t="shared" si="15"/>
        <v>1.3 %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6"/>
  <sheetViews>
    <sheetView zoomScale="70" zoomScaleNormal="70" workbookViewId="0">
      <selection activeCell="C1" sqref="C1"/>
    </sheetView>
  </sheetViews>
  <sheetFormatPr baseColWidth="10" defaultColWidth="11.140625" defaultRowHeight="15"/>
  <cols>
    <col min="1" max="1" width="6.7109375" style="100" bestFit="1" customWidth="1"/>
    <col min="2" max="2" width="9.7109375" style="101" bestFit="1" customWidth="1"/>
    <col min="3" max="3" width="6.28515625" style="104" bestFit="1" customWidth="1"/>
    <col min="4" max="4" width="11" style="102" bestFit="1" customWidth="1"/>
    <col min="5" max="5" width="27.28515625" bestFit="1" customWidth="1"/>
    <col min="6" max="6" width="8.85546875" bestFit="1" customWidth="1"/>
    <col min="7" max="7" width="10" bestFit="1" customWidth="1"/>
    <col min="8" max="8" width="28.5703125" bestFit="1" customWidth="1"/>
    <col min="9" max="9" width="55.42578125" bestFit="1" customWidth="1"/>
    <col min="10" max="10" width="16.7109375" bestFit="1" customWidth="1"/>
    <col min="11" max="11" width="27.28515625" bestFit="1" customWidth="1"/>
    <col min="12" max="12" width="36.42578125" bestFit="1" customWidth="1"/>
    <col min="13" max="13" width="32.42578125" bestFit="1" customWidth="1"/>
    <col min="14" max="14" width="31.140625" bestFit="1" customWidth="1"/>
    <col min="15" max="15" width="25.42578125" bestFit="1" customWidth="1"/>
    <col min="16" max="16" width="27.7109375" bestFit="1" customWidth="1"/>
    <col min="17" max="17" width="9.28515625" bestFit="1" customWidth="1"/>
    <col min="18" max="18" width="42.140625" bestFit="1" customWidth="1"/>
    <col min="19" max="19" width="23.5703125" bestFit="1" customWidth="1"/>
    <col min="20" max="20" width="24.5703125" bestFit="1" customWidth="1"/>
    <col min="21" max="21" width="43.42578125" bestFit="1" customWidth="1"/>
    <col min="22" max="22" width="70.28515625" bestFit="1" customWidth="1"/>
    <col min="23" max="23" width="31.5703125" bestFit="1" customWidth="1"/>
    <col min="24" max="24" width="42.140625" bestFit="1" customWidth="1"/>
    <col min="25" max="25" width="51.42578125" bestFit="1" customWidth="1"/>
    <col min="26" max="26" width="47.42578125" customWidth="1"/>
    <col min="27" max="27" width="46.28515625" bestFit="1" customWidth="1"/>
    <col min="28" max="28" width="40.5703125" bestFit="1" customWidth="1"/>
    <col min="29" max="29" width="42.5703125" bestFit="1" customWidth="1"/>
  </cols>
  <sheetData>
    <row r="1" spans="1:29" s="45" customFormat="1" ht="15.75" thickBot="1">
      <c r="A1" s="105" t="s">
        <v>47</v>
      </c>
      <c r="B1" s="45" t="s">
        <v>48</v>
      </c>
      <c r="C1" s="45" t="s">
        <v>89</v>
      </c>
      <c r="D1" s="106" t="s">
        <v>90</v>
      </c>
      <c r="E1" s="45" t="s">
        <v>40</v>
      </c>
      <c r="F1" s="45" t="s">
        <v>6</v>
      </c>
      <c r="G1" s="45" t="s">
        <v>7</v>
      </c>
      <c r="H1" s="45" t="s">
        <v>41</v>
      </c>
      <c r="I1" s="45" t="s">
        <v>43</v>
      </c>
      <c r="J1" s="45" t="s">
        <v>10</v>
      </c>
      <c r="K1" s="45" t="s">
        <v>44</v>
      </c>
      <c r="L1" s="45" t="s">
        <v>45</v>
      </c>
      <c r="M1" s="45" t="s">
        <v>46</v>
      </c>
      <c r="N1" s="45" t="s">
        <v>42</v>
      </c>
      <c r="O1" s="45" t="s">
        <v>18</v>
      </c>
      <c r="P1" s="45" t="s">
        <v>19</v>
      </c>
      <c r="Q1" s="45" t="s">
        <v>24</v>
      </c>
      <c r="R1" s="45" t="str">
        <f>"Var Mensual "&amp;E1</f>
        <v>Var Mensual Agropecuario silvícola</v>
      </c>
      <c r="S1" s="45" t="str">
        <f t="shared" ref="S1:Z1" si="0">"Var Mensual "&amp;F1</f>
        <v>Var Mensual Pesca</v>
      </c>
      <c r="T1" s="45" t="str">
        <f t="shared" si="0"/>
        <v>Var Mensual Minería</v>
      </c>
      <c r="U1" s="45" t="str">
        <f t="shared" si="0"/>
        <v>Var Mensual Industriamanufacturera</v>
      </c>
      <c r="V1" s="45" t="str">
        <f t="shared" si="0"/>
        <v>Var Mensual Electricidad, gas, agua y gestión  de desechos</v>
      </c>
      <c r="W1" s="45" t="str">
        <f t="shared" si="0"/>
        <v>Var Mensual Construcción</v>
      </c>
      <c r="X1" s="45" t="str">
        <f t="shared" si="0"/>
        <v>Var Mensual restaurantes y hoteles</v>
      </c>
      <c r="Y1" s="45" t="str">
        <f t="shared" si="0"/>
        <v>Var Mensual información y comunicaciones</v>
      </c>
      <c r="Z1" s="45" t="str">
        <f t="shared" si="0"/>
        <v>Var Mensual financierosy empresariales</v>
      </c>
      <c r="AA1" s="45" t="str">
        <f t="shared" ref="AA1" si="1">"Var Mensual "&amp;N1</f>
        <v>Var Mensual de viviendae inmobiliarios</v>
      </c>
      <c r="AB1" s="45" t="str">
        <f t="shared" ref="AB1" si="2">"Var Mensual "&amp;O1</f>
        <v>Var Mensual Servicios personales</v>
      </c>
      <c r="AC1" s="45" t="str">
        <f t="shared" ref="AC1" si="3">"Var Mensual "&amp;P1</f>
        <v>Var Mensual Administración pública</v>
      </c>
    </row>
    <row r="2" spans="1:29">
      <c r="A2" s="100">
        <v>2013</v>
      </c>
      <c r="B2" s="101" t="s">
        <v>25</v>
      </c>
      <c r="C2" s="104">
        <v>12</v>
      </c>
      <c r="D2" s="102" t="s">
        <v>130</v>
      </c>
      <c r="E2" s="77">
        <v>49.495356238872859</v>
      </c>
      <c r="F2" s="77">
        <v>20.345764394069455</v>
      </c>
      <c r="G2" s="77">
        <v>27.212777372960169</v>
      </c>
      <c r="H2" s="77">
        <v>85.843740074833931</v>
      </c>
      <c r="I2" s="77">
        <v>13.714435318937319</v>
      </c>
      <c r="J2" s="77">
        <v>70.809946718934029</v>
      </c>
      <c r="K2" s="77">
        <v>77.21039131313951</v>
      </c>
      <c r="L2" s="77">
        <v>139.09003049321188</v>
      </c>
      <c r="M2" s="77">
        <v>80.938813902243481</v>
      </c>
      <c r="N2" s="77">
        <v>82.359088297093976</v>
      </c>
      <c r="O2" s="77">
        <v>163.28338776249197</v>
      </c>
      <c r="P2" s="77">
        <v>158.61208965183155</v>
      </c>
      <c r="Q2" s="77">
        <v>968.91582153862009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>
      <c r="A3" s="100">
        <v>2013</v>
      </c>
      <c r="B3" s="101" t="s">
        <v>26</v>
      </c>
      <c r="C3" s="104">
        <v>12</v>
      </c>
      <c r="D3" s="102" t="s">
        <v>130</v>
      </c>
      <c r="E3" s="77">
        <v>1.8855630542373532</v>
      </c>
      <c r="F3" s="77">
        <v>44.392861350332261</v>
      </c>
      <c r="G3" s="77">
        <v>1128.1168007028298</v>
      </c>
      <c r="H3" s="77">
        <v>218.60794611946264</v>
      </c>
      <c r="I3" s="77">
        <v>46.96086273443364</v>
      </c>
      <c r="J3" s="77">
        <v>265.1963592665154</v>
      </c>
      <c r="K3" s="77">
        <v>369.60592159427614</v>
      </c>
      <c r="L3" s="77">
        <v>218.75555578444036</v>
      </c>
      <c r="M3" s="77">
        <v>334.97457603552994</v>
      </c>
      <c r="N3" s="77">
        <v>147.60716649252069</v>
      </c>
      <c r="O3" s="77">
        <v>266.1743648251055</v>
      </c>
      <c r="P3" s="77">
        <v>171.49987827539508</v>
      </c>
      <c r="Q3" s="77">
        <v>3213.7778562350791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00">
        <v>2013</v>
      </c>
      <c r="B4" s="101" t="s">
        <v>27</v>
      </c>
      <c r="C4" s="104">
        <v>12</v>
      </c>
      <c r="D4" s="102" t="s">
        <v>130</v>
      </c>
      <c r="E4" s="77">
        <v>3.107156450095399</v>
      </c>
      <c r="F4" s="77">
        <v>18.192641291775701</v>
      </c>
      <c r="G4" s="77">
        <v>7380.3678208477095</v>
      </c>
      <c r="H4" s="77">
        <v>794.46474856758573</v>
      </c>
      <c r="I4" s="77">
        <v>401.33068410711292</v>
      </c>
      <c r="J4" s="77">
        <v>1557.5252850030799</v>
      </c>
      <c r="K4" s="77">
        <v>472.93399519334724</v>
      </c>
      <c r="L4" s="77">
        <v>630.64335350268652</v>
      </c>
      <c r="M4" s="77">
        <v>1522.3084140509836</v>
      </c>
      <c r="N4" s="77">
        <v>267.64791069552103</v>
      </c>
      <c r="O4" s="77">
        <v>596.71011985684652</v>
      </c>
      <c r="P4" s="77">
        <v>197.47901038979484</v>
      </c>
      <c r="Q4" s="77">
        <v>13842.71113995654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00">
        <v>2013</v>
      </c>
      <c r="B5" s="101" t="s">
        <v>28</v>
      </c>
      <c r="C5" s="104">
        <v>12</v>
      </c>
      <c r="D5" s="102" t="s">
        <v>130</v>
      </c>
      <c r="E5" s="77">
        <v>67.474600330307908</v>
      </c>
      <c r="F5" s="77">
        <v>19.352888641259479</v>
      </c>
      <c r="G5" s="77">
        <v>1374.9436469760519</v>
      </c>
      <c r="H5" s="77">
        <v>67.089748565375132</v>
      </c>
      <c r="I5" s="77">
        <v>168.5170556263206</v>
      </c>
      <c r="J5" s="77">
        <v>761.86914553694464</v>
      </c>
      <c r="K5" s="77">
        <v>154.62573089544952</v>
      </c>
      <c r="L5" s="77">
        <v>155.30924086396385</v>
      </c>
      <c r="M5" s="77">
        <v>517.52077172863301</v>
      </c>
      <c r="N5" s="77">
        <v>128.42230751947926</v>
      </c>
      <c r="O5" s="77">
        <v>197.39866873098725</v>
      </c>
      <c r="P5" s="77">
        <v>123.81022218049625</v>
      </c>
      <c r="Q5" s="77">
        <v>3736.3340275952692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00">
        <v>2013</v>
      </c>
      <c r="B6" s="101" t="s">
        <v>29</v>
      </c>
      <c r="C6" s="104">
        <v>12</v>
      </c>
      <c r="D6" s="102" t="s">
        <v>130</v>
      </c>
      <c r="E6" s="77">
        <v>232.12236961898532</v>
      </c>
      <c r="F6" s="77">
        <v>13.983935071901273</v>
      </c>
      <c r="G6" s="77">
        <v>1282.023826675854</v>
      </c>
      <c r="H6" s="77">
        <v>97.913572232232738</v>
      </c>
      <c r="I6" s="77">
        <v>49.194211463695858</v>
      </c>
      <c r="J6" s="77">
        <v>328.42214650337945</v>
      </c>
      <c r="K6" s="77">
        <v>318.04740799042673</v>
      </c>
      <c r="L6" s="77">
        <v>257.25501700868978</v>
      </c>
      <c r="M6" s="77">
        <v>435.72207563667092</v>
      </c>
      <c r="N6" s="77">
        <v>291.58004019089464</v>
      </c>
      <c r="O6" s="77">
        <v>473.12230762272924</v>
      </c>
      <c r="P6" s="77">
        <v>210.72816677931161</v>
      </c>
      <c r="Q6" s="77">
        <v>3990.1150767947715</v>
      </c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00">
        <v>2013</v>
      </c>
      <c r="B7" s="101" t="s">
        <v>30</v>
      </c>
      <c r="C7" s="104">
        <v>12</v>
      </c>
      <c r="D7" s="102" t="s">
        <v>130</v>
      </c>
      <c r="E7" s="77">
        <v>379.34726920990659</v>
      </c>
      <c r="F7" s="77">
        <v>10.601006259756652</v>
      </c>
      <c r="G7" s="77">
        <v>1176.1985760241353</v>
      </c>
      <c r="H7" s="77">
        <v>2040.0291799105189</v>
      </c>
      <c r="I7" s="77">
        <v>577.71652632750363</v>
      </c>
      <c r="J7" s="77">
        <v>772.20627056053672</v>
      </c>
      <c r="K7" s="77">
        <v>798.29831043137779</v>
      </c>
      <c r="L7" s="77">
        <v>1440.8071593597786</v>
      </c>
      <c r="M7" s="77">
        <v>1083.4402835730609</v>
      </c>
      <c r="N7" s="77">
        <v>1090.8692382480126</v>
      </c>
      <c r="O7" s="77">
        <v>1370.4902667605691</v>
      </c>
      <c r="P7" s="77">
        <v>638.90851733841725</v>
      </c>
      <c r="Q7" s="77">
        <v>11378.912604003575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100">
        <v>2013</v>
      </c>
      <c r="B8" s="101" t="s">
        <v>31</v>
      </c>
      <c r="C8" s="104">
        <v>12</v>
      </c>
      <c r="D8" s="102" t="s">
        <v>130</v>
      </c>
      <c r="E8" s="77">
        <v>448.82200028193643</v>
      </c>
      <c r="F8" s="77">
        <v>0</v>
      </c>
      <c r="G8" s="77">
        <v>1148.314981730497</v>
      </c>
      <c r="H8" s="77">
        <v>6811.7385557889129</v>
      </c>
      <c r="I8" s="77">
        <v>913.48799248931425</v>
      </c>
      <c r="J8" s="77">
        <v>2784.3150751216517</v>
      </c>
      <c r="K8" s="77">
        <v>10512.619841052187</v>
      </c>
      <c r="L8" s="77">
        <v>5577.9344459829053</v>
      </c>
      <c r="M8" s="77">
        <v>14816.344579441749</v>
      </c>
      <c r="N8" s="77">
        <v>5208.8435764975511</v>
      </c>
      <c r="O8" s="77">
        <v>7248.1875504085228</v>
      </c>
      <c r="P8" s="77">
        <v>2436.56228905637</v>
      </c>
      <c r="Q8" s="77">
        <v>57907.170887851593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>
      <c r="A9" s="100">
        <v>2013</v>
      </c>
      <c r="B9" s="101" t="s">
        <v>32</v>
      </c>
      <c r="C9" s="104">
        <v>12</v>
      </c>
      <c r="D9" s="102" t="s">
        <v>130</v>
      </c>
      <c r="E9" s="77">
        <v>751.64725565887909</v>
      </c>
      <c r="F9" s="77">
        <v>1.3353299369678102</v>
      </c>
      <c r="G9" s="77">
        <v>1385.3538062610776</v>
      </c>
      <c r="H9" s="77">
        <v>706.57242410420236</v>
      </c>
      <c r="I9" s="77">
        <v>152.14860105535882</v>
      </c>
      <c r="J9" s="77">
        <v>507.82720039349789</v>
      </c>
      <c r="K9" s="77">
        <v>451.14943937119801</v>
      </c>
      <c r="L9" s="77">
        <v>292.71552594617742</v>
      </c>
      <c r="M9" s="77">
        <v>559.50005775338002</v>
      </c>
      <c r="N9" s="77">
        <v>374.58404194299209</v>
      </c>
      <c r="O9" s="77">
        <v>704.84774126953255</v>
      </c>
      <c r="P9" s="77">
        <v>221.49610847769833</v>
      </c>
      <c r="Q9" s="77">
        <v>6109.1775321709638</v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>
      <c r="A10" s="100">
        <v>2013</v>
      </c>
      <c r="B10" s="101" t="s">
        <v>33</v>
      </c>
      <c r="C10" s="104">
        <v>12</v>
      </c>
      <c r="D10" s="102" t="s">
        <v>130</v>
      </c>
      <c r="E10" s="77">
        <v>555.19474116793378</v>
      </c>
      <c r="F10" s="77">
        <v>1.7398621193646799</v>
      </c>
      <c r="G10" s="77">
        <v>54.035651527411446</v>
      </c>
      <c r="H10" s="77">
        <v>580.86240070290421</v>
      </c>
      <c r="I10" s="77">
        <v>296.61204057404916</v>
      </c>
      <c r="J10" s="77">
        <v>392.26236303898946</v>
      </c>
      <c r="K10" s="77">
        <v>339.29634215339064</v>
      </c>
      <c r="L10" s="77">
        <v>314.83042072271746</v>
      </c>
      <c r="M10" s="77">
        <v>333.02912189092302</v>
      </c>
      <c r="N10" s="77">
        <v>401.25719627982596</v>
      </c>
      <c r="O10" s="77">
        <v>672.16525717637091</v>
      </c>
      <c r="P10" s="77">
        <v>290.73103795137797</v>
      </c>
      <c r="Q10" s="77">
        <v>4232.0164353052587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>
      <c r="A11" s="100">
        <v>2013</v>
      </c>
      <c r="B11" s="101" t="s">
        <v>34</v>
      </c>
      <c r="C11" s="104">
        <v>12</v>
      </c>
      <c r="D11" s="102" t="s">
        <v>130</v>
      </c>
      <c r="E11" s="77">
        <v>628.65462515615206</v>
      </c>
      <c r="F11" s="77">
        <v>69.494272013893038</v>
      </c>
      <c r="G11" s="77">
        <v>3.2190412540312581</v>
      </c>
      <c r="H11" s="77">
        <v>2124.8039574647987</v>
      </c>
      <c r="I11" s="77">
        <v>678.05302706931195</v>
      </c>
      <c r="J11" s="77">
        <v>721.88826244741051</v>
      </c>
      <c r="K11" s="77">
        <v>697.15907589414041</v>
      </c>
      <c r="L11" s="77">
        <v>838.86623495827553</v>
      </c>
      <c r="M11" s="77">
        <v>892.2670459562105</v>
      </c>
      <c r="N11" s="77">
        <v>919.34450669632133</v>
      </c>
      <c r="O11" s="77">
        <v>1524.0430994064006</v>
      </c>
      <c r="P11" s="77">
        <v>637.58828256109655</v>
      </c>
      <c r="Q11" s="77">
        <v>9735.3814308780438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>
      <c r="A12" s="100">
        <v>2013</v>
      </c>
      <c r="B12" s="101" t="s">
        <v>35</v>
      </c>
      <c r="C12" s="104">
        <v>12</v>
      </c>
      <c r="D12" s="102" t="s">
        <v>130</v>
      </c>
      <c r="E12" s="77">
        <v>415.98725309172022</v>
      </c>
      <c r="F12" s="77">
        <v>0.17212905686880581</v>
      </c>
      <c r="G12" s="77">
        <v>0</v>
      </c>
      <c r="H12" s="77">
        <v>353.93464403820462</v>
      </c>
      <c r="I12" s="77">
        <v>49.68922732406233</v>
      </c>
      <c r="J12" s="77">
        <v>306.00221137933943</v>
      </c>
      <c r="K12" s="77">
        <v>289.42677251753003</v>
      </c>
      <c r="L12" s="77">
        <v>264.75961677915018</v>
      </c>
      <c r="M12" s="77">
        <v>295.70944795032881</v>
      </c>
      <c r="N12" s="77">
        <v>340.84311043095113</v>
      </c>
      <c r="O12" s="77">
        <v>682.00429249034403</v>
      </c>
      <c r="P12" s="77">
        <v>316.07061225410206</v>
      </c>
      <c r="Q12" s="77">
        <v>3314.5993173126021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>
      <c r="A13" s="100">
        <v>2013</v>
      </c>
      <c r="B13" s="101" t="s">
        <v>36</v>
      </c>
      <c r="C13" s="104">
        <v>12</v>
      </c>
      <c r="D13" s="102" t="s">
        <v>130</v>
      </c>
      <c r="E13" s="77">
        <v>201.96958765663697</v>
      </c>
      <c r="F13" s="77">
        <v>13.430446577005089</v>
      </c>
      <c r="G13" s="77">
        <v>0</v>
      </c>
      <c r="H13" s="77">
        <v>385.83508368797487</v>
      </c>
      <c r="I13" s="77">
        <v>54.358891811181351</v>
      </c>
      <c r="J13" s="77">
        <v>107.45583898080484</v>
      </c>
      <c r="K13" s="77">
        <v>130.84989873809153</v>
      </c>
      <c r="L13" s="77">
        <v>138.79072402758516</v>
      </c>
      <c r="M13" s="77">
        <v>141.97545359465505</v>
      </c>
      <c r="N13" s="77">
        <v>131.42137167563109</v>
      </c>
      <c r="O13" s="77">
        <v>283.97286795803996</v>
      </c>
      <c r="P13" s="77">
        <v>141.77944609157043</v>
      </c>
      <c r="Q13" s="77">
        <v>1731.8396107991764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>
      <c r="A14" s="100">
        <v>2013</v>
      </c>
      <c r="B14" s="101" t="s">
        <v>37</v>
      </c>
      <c r="C14" s="104">
        <v>12</v>
      </c>
      <c r="D14" s="102" t="s">
        <v>130</v>
      </c>
      <c r="E14" s="77">
        <v>258.81708327536529</v>
      </c>
      <c r="F14" s="77">
        <v>231.06721112492249</v>
      </c>
      <c r="G14" s="77">
        <v>0</v>
      </c>
      <c r="H14" s="77">
        <v>774.24434274493683</v>
      </c>
      <c r="I14" s="77">
        <v>100.33325534550941</v>
      </c>
      <c r="J14" s="77">
        <v>244.94570044606141</v>
      </c>
      <c r="K14" s="77">
        <v>302.73867586855033</v>
      </c>
      <c r="L14" s="77">
        <v>364.08265679688094</v>
      </c>
      <c r="M14" s="77">
        <v>365.14776336040103</v>
      </c>
      <c r="N14" s="77">
        <v>279.56326250905539</v>
      </c>
      <c r="O14" s="77">
        <v>607.84768594582795</v>
      </c>
      <c r="P14" s="77">
        <v>297.94822689146793</v>
      </c>
      <c r="Q14" s="77">
        <v>3826.7358643089788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>
      <c r="A15" s="100">
        <v>2013</v>
      </c>
      <c r="B15" s="101" t="s">
        <v>38</v>
      </c>
      <c r="C15" s="104">
        <v>12</v>
      </c>
      <c r="D15" s="102" t="s">
        <v>130</v>
      </c>
      <c r="E15" s="77">
        <v>13.424905687582724</v>
      </c>
      <c r="F15" s="77">
        <v>172.50545259415364</v>
      </c>
      <c r="G15" s="77">
        <v>34.185181908038125</v>
      </c>
      <c r="H15" s="77">
        <v>42.361608762553381</v>
      </c>
      <c r="I15" s="77">
        <v>5.1163379932945974</v>
      </c>
      <c r="J15" s="77">
        <v>48.267210587031258</v>
      </c>
      <c r="K15" s="77">
        <v>43.422129780656455</v>
      </c>
      <c r="L15" s="77">
        <v>59.525948730821632</v>
      </c>
      <c r="M15" s="77">
        <v>70.385699172908048</v>
      </c>
      <c r="N15" s="77">
        <v>39.679452470798068</v>
      </c>
      <c r="O15" s="77">
        <v>88.245613401760451</v>
      </c>
      <c r="P15" s="77">
        <v>110.74826350087477</v>
      </c>
      <c r="Q15" s="77">
        <v>727.86780459047316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100">
        <v>2013</v>
      </c>
      <c r="B16" s="101" t="s">
        <v>39</v>
      </c>
      <c r="C16" s="104">
        <v>12</v>
      </c>
      <c r="D16" s="102" t="s">
        <v>130</v>
      </c>
      <c r="E16" s="77">
        <v>23.439327004195107</v>
      </c>
      <c r="F16" s="77">
        <v>14.788796160280773</v>
      </c>
      <c r="G16" s="77">
        <v>149.7559233112267</v>
      </c>
      <c r="H16" s="77">
        <v>241.37911459658602</v>
      </c>
      <c r="I16" s="77">
        <v>36.820942558237093</v>
      </c>
      <c r="J16" s="77">
        <v>126.315913322848</v>
      </c>
      <c r="K16" s="77">
        <v>110.12200336511485</v>
      </c>
      <c r="L16" s="77">
        <v>115.19714075448431</v>
      </c>
      <c r="M16" s="77">
        <v>175.77547769255008</v>
      </c>
      <c r="N16" s="77">
        <v>101.17460661006696</v>
      </c>
      <c r="O16" s="77">
        <v>143.35804120991085</v>
      </c>
      <c r="P16" s="77">
        <v>160.04951515310088</v>
      </c>
      <c r="Q16" s="77">
        <v>1398.1768017386016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100">
        <v>2014</v>
      </c>
      <c r="B17" s="101" t="s">
        <v>25</v>
      </c>
      <c r="C17" s="104">
        <v>12</v>
      </c>
      <c r="D17" s="102" t="s">
        <v>130</v>
      </c>
      <c r="E17" s="77">
        <v>49.441800975915385</v>
      </c>
      <c r="F17" s="77">
        <v>27.479582419904837</v>
      </c>
      <c r="G17" s="77">
        <v>26.699821564868387</v>
      </c>
      <c r="H17" s="77">
        <v>76.183495671100232</v>
      </c>
      <c r="I17" s="77">
        <v>14.166403700139156</v>
      </c>
      <c r="J17" s="77">
        <v>64.781296596503083</v>
      </c>
      <c r="K17" s="77">
        <v>81.848112718125492</v>
      </c>
      <c r="L17" s="77">
        <v>146.51207244775858</v>
      </c>
      <c r="M17" s="77">
        <v>84.080052121532617</v>
      </c>
      <c r="N17" s="77">
        <v>83.899083411990105</v>
      </c>
      <c r="O17" s="77">
        <v>168.11164651524999</v>
      </c>
      <c r="P17" s="77">
        <v>159.76542812499213</v>
      </c>
      <c r="Q17" s="77">
        <v>982.96879626807993</v>
      </c>
      <c r="R17" s="10" t="str">
        <f>IFERROR(ROUND((E17-E2)/E2*100,1)&amp;" %","-")</f>
        <v>-0.1 %</v>
      </c>
      <c r="S17" s="10" t="str">
        <f t="shared" ref="S17:AC17" si="4">IFERROR(ROUND((F17-F2)/F2*100,1)&amp;" %","-")</f>
        <v>35.1 %</v>
      </c>
      <c r="T17" s="10" t="str">
        <f t="shared" si="4"/>
        <v>-1.9 %</v>
      </c>
      <c r="U17" s="10" t="str">
        <f t="shared" si="4"/>
        <v>-11.3 %</v>
      </c>
      <c r="V17" s="10" t="str">
        <f t="shared" si="4"/>
        <v>3.3 %</v>
      </c>
      <c r="W17" s="10" t="str">
        <f t="shared" si="4"/>
        <v>-8.5 %</v>
      </c>
      <c r="X17" s="10" t="str">
        <f t="shared" si="4"/>
        <v>6 %</v>
      </c>
      <c r="Y17" s="10" t="str">
        <f t="shared" si="4"/>
        <v>5.3 %</v>
      </c>
      <c r="Z17" s="10" t="str">
        <f t="shared" si="4"/>
        <v>3.9 %</v>
      </c>
      <c r="AA17" s="10" t="str">
        <f t="shared" si="4"/>
        <v>1.9 %</v>
      </c>
      <c r="AB17" s="10" t="str">
        <f t="shared" si="4"/>
        <v>3 %</v>
      </c>
      <c r="AC17" s="10" t="str">
        <f t="shared" si="4"/>
        <v>0.7 %</v>
      </c>
    </row>
    <row r="18" spans="1:29">
      <c r="A18" s="100">
        <v>2014</v>
      </c>
      <c r="B18" s="101" t="s">
        <v>26</v>
      </c>
      <c r="C18" s="104">
        <v>12</v>
      </c>
      <c r="D18" s="102" t="s">
        <v>130</v>
      </c>
      <c r="E18" s="77">
        <v>2.2252566566103029</v>
      </c>
      <c r="F18" s="77">
        <v>43.810074847068563</v>
      </c>
      <c r="G18" s="77">
        <v>1227.2845505102293</v>
      </c>
      <c r="H18" s="77">
        <v>221.65931827832802</v>
      </c>
      <c r="I18" s="77">
        <v>48.309567008703105</v>
      </c>
      <c r="J18" s="77">
        <v>208.14911989756553</v>
      </c>
      <c r="K18" s="77">
        <v>357.06028925942263</v>
      </c>
      <c r="L18" s="77">
        <v>229.49548589095502</v>
      </c>
      <c r="M18" s="77">
        <v>349.88357167787495</v>
      </c>
      <c r="N18" s="77">
        <v>153.83534365810792</v>
      </c>
      <c r="O18" s="77">
        <v>270.51723057980689</v>
      </c>
      <c r="P18" s="77">
        <v>173.81494537562872</v>
      </c>
      <c r="Q18" s="77">
        <v>3286.0447536403012</v>
      </c>
      <c r="R18" s="10" t="str">
        <f t="shared" ref="R18:R76" si="5">IFERROR(ROUND((E18-E3)/E3*100,1)&amp;" %","-")</f>
        <v>18 %</v>
      </c>
      <c r="S18" s="10" t="str">
        <f t="shared" ref="S18:S76" si="6">IFERROR(ROUND((F18-F3)/F3*100,1)&amp;" %","-")</f>
        <v>-1.3 %</v>
      </c>
      <c r="T18" s="10" t="str">
        <f t="shared" ref="T18:T76" si="7">IFERROR(ROUND((G18-G3)/G3*100,1)&amp;" %","-")</f>
        <v>8.8 %</v>
      </c>
      <c r="U18" s="10" t="str">
        <f t="shared" ref="U18:U76" si="8">IFERROR(ROUND((H18-H3)/H3*100,1)&amp;" %","-")</f>
        <v>1.4 %</v>
      </c>
      <c r="V18" s="10" t="str">
        <f t="shared" ref="V18:V76" si="9">IFERROR(ROUND((I18-I3)/I3*100,1)&amp;" %","-")</f>
        <v>2.9 %</v>
      </c>
      <c r="W18" s="10" t="str">
        <f t="shared" ref="W18:W76" si="10">IFERROR(ROUND((J18-J3)/J3*100,1)&amp;" %","-")</f>
        <v>-21.5 %</v>
      </c>
      <c r="X18" s="10" t="str">
        <f t="shared" ref="X18:X76" si="11">IFERROR(ROUND((K18-K3)/K3*100,1)&amp;" %","-")</f>
        <v>-3.4 %</v>
      </c>
      <c r="Y18" s="10" t="str">
        <f t="shared" ref="Y18:Y76" si="12">IFERROR(ROUND((L18-L3)/L3*100,1)&amp;" %","-")</f>
        <v>4.9 %</v>
      </c>
      <c r="Z18" s="10" t="str">
        <f t="shared" ref="Z18:Z76" si="13">IFERROR(ROUND((M18-M3)/M3*100,1)&amp;" %","-")</f>
        <v>4.5 %</v>
      </c>
      <c r="AA18" s="10" t="str">
        <f t="shared" ref="AA18:AA76" si="14">IFERROR(ROUND((N18-N3)/N3*100,1)&amp;" %","-")</f>
        <v>4.2 %</v>
      </c>
      <c r="AB18" s="10" t="str">
        <f t="shared" ref="AB18:AB76" si="15">IFERROR(ROUND((O18-O3)/O3*100,1)&amp;" %","-")</f>
        <v>1.6 %</v>
      </c>
      <c r="AC18" s="10" t="str">
        <f t="shared" ref="AC18:AC76" si="16">IFERROR(ROUND((P18-P3)/P3*100,1)&amp;" %","-")</f>
        <v>1.3 %</v>
      </c>
    </row>
    <row r="19" spans="1:29">
      <c r="A19" s="100">
        <v>2014</v>
      </c>
      <c r="B19" s="101" t="s">
        <v>27</v>
      </c>
      <c r="C19" s="104">
        <v>12</v>
      </c>
      <c r="D19" s="102" t="s">
        <v>130</v>
      </c>
      <c r="E19" s="77">
        <v>3.2608283118507075</v>
      </c>
      <c r="F19" s="77">
        <v>19.363051950237629</v>
      </c>
      <c r="G19" s="77">
        <v>7616.924415271511</v>
      </c>
      <c r="H19" s="77">
        <v>805.81347281664307</v>
      </c>
      <c r="I19" s="77">
        <v>486.00305224423744</v>
      </c>
      <c r="J19" s="77">
        <v>1729.478086629463</v>
      </c>
      <c r="K19" s="77">
        <v>491.10298507146462</v>
      </c>
      <c r="L19" s="77">
        <v>657.28206239846475</v>
      </c>
      <c r="M19" s="77">
        <v>1564.963381279724</v>
      </c>
      <c r="N19" s="77">
        <v>279.2006912265586</v>
      </c>
      <c r="O19" s="77">
        <v>610.70197778559498</v>
      </c>
      <c r="P19" s="77">
        <v>201.55341748729268</v>
      </c>
      <c r="Q19" s="77">
        <v>14465.647422473043</v>
      </c>
      <c r="R19" s="10" t="str">
        <f t="shared" si="5"/>
        <v>4.9 %</v>
      </c>
      <c r="S19" s="10" t="str">
        <f t="shared" si="6"/>
        <v>6.4 %</v>
      </c>
      <c r="T19" s="10" t="str">
        <f t="shared" si="7"/>
        <v>3.2 %</v>
      </c>
      <c r="U19" s="10" t="str">
        <f t="shared" si="8"/>
        <v>1.4 %</v>
      </c>
      <c r="V19" s="10" t="str">
        <f t="shared" si="9"/>
        <v>21.1 %</v>
      </c>
      <c r="W19" s="10" t="str">
        <f t="shared" si="10"/>
        <v>11 %</v>
      </c>
      <c r="X19" s="10" t="str">
        <f t="shared" si="11"/>
        <v>3.8 %</v>
      </c>
      <c r="Y19" s="10" t="str">
        <f t="shared" si="12"/>
        <v>4.2 %</v>
      </c>
      <c r="Z19" s="10" t="str">
        <f t="shared" si="13"/>
        <v>2.8 %</v>
      </c>
      <c r="AA19" s="10" t="str">
        <f t="shared" si="14"/>
        <v>4.3 %</v>
      </c>
      <c r="AB19" s="10" t="str">
        <f t="shared" si="15"/>
        <v>2.3 %</v>
      </c>
      <c r="AC19" s="10" t="str">
        <f t="shared" si="16"/>
        <v>2.1 %</v>
      </c>
    </row>
    <row r="20" spans="1:29">
      <c r="A20" s="100">
        <v>2014</v>
      </c>
      <c r="B20" s="101" t="s">
        <v>28</v>
      </c>
      <c r="C20" s="104">
        <v>12</v>
      </c>
      <c r="D20" s="102" t="s">
        <v>130</v>
      </c>
      <c r="E20" s="77">
        <v>58.559101017237587</v>
      </c>
      <c r="F20" s="77">
        <v>11.226989428078047</v>
      </c>
      <c r="G20" s="77">
        <v>1369.6486858235355</v>
      </c>
      <c r="H20" s="77">
        <v>55.257758853274147</v>
      </c>
      <c r="I20" s="77">
        <v>175.53484272550082</v>
      </c>
      <c r="J20" s="77">
        <v>543.66795959324497</v>
      </c>
      <c r="K20" s="77">
        <v>147.92129350490205</v>
      </c>
      <c r="L20" s="77">
        <v>154.74951546292471</v>
      </c>
      <c r="M20" s="77">
        <v>495.13453640830937</v>
      </c>
      <c r="N20" s="77">
        <v>130.94750121204271</v>
      </c>
      <c r="O20" s="77">
        <v>199.9840325417394</v>
      </c>
      <c r="P20" s="77">
        <v>126.32863892183143</v>
      </c>
      <c r="Q20" s="77">
        <v>3468.9608554926208</v>
      </c>
      <c r="R20" s="10" t="str">
        <f t="shared" si="5"/>
        <v>-13.2 %</v>
      </c>
      <c r="S20" s="10" t="str">
        <f t="shared" si="6"/>
        <v>-42 %</v>
      </c>
      <c r="T20" s="10" t="str">
        <f t="shared" si="7"/>
        <v>-0.4 %</v>
      </c>
      <c r="U20" s="10" t="str">
        <f t="shared" si="8"/>
        <v>-17.6 %</v>
      </c>
      <c r="V20" s="10" t="str">
        <f t="shared" si="9"/>
        <v>4.2 %</v>
      </c>
      <c r="W20" s="10" t="str">
        <f t="shared" si="10"/>
        <v>-28.6 %</v>
      </c>
      <c r="X20" s="10" t="str">
        <f t="shared" si="11"/>
        <v>-4.3 %</v>
      </c>
      <c r="Y20" s="10" t="str">
        <f t="shared" si="12"/>
        <v>-0.4 %</v>
      </c>
      <c r="Z20" s="10" t="str">
        <f t="shared" si="13"/>
        <v>-4.3 %</v>
      </c>
      <c r="AA20" s="10" t="str">
        <f t="shared" si="14"/>
        <v>2 %</v>
      </c>
      <c r="AB20" s="10" t="str">
        <f t="shared" si="15"/>
        <v>1.3 %</v>
      </c>
      <c r="AC20" s="10" t="str">
        <f t="shared" si="16"/>
        <v>2 %</v>
      </c>
    </row>
    <row r="21" spans="1:29">
      <c r="A21" s="100">
        <v>2014</v>
      </c>
      <c r="B21" s="101" t="s">
        <v>29</v>
      </c>
      <c r="C21" s="104">
        <v>12</v>
      </c>
      <c r="D21" s="102" t="s">
        <v>130</v>
      </c>
      <c r="E21" s="77">
        <v>240.79967291752166</v>
      </c>
      <c r="F21" s="77">
        <v>11.518828377964775</v>
      </c>
      <c r="G21" s="77">
        <v>1243.5230782926558</v>
      </c>
      <c r="H21" s="77">
        <v>88.878338281115632</v>
      </c>
      <c r="I21" s="77">
        <v>73.183359368001661</v>
      </c>
      <c r="J21" s="77">
        <v>321.91669453916876</v>
      </c>
      <c r="K21" s="77">
        <v>312.8015568339307</v>
      </c>
      <c r="L21" s="77">
        <v>268.12129159035658</v>
      </c>
      <c r="M21" s="77">
        <v>437.94567816003052</v>
      </c>
      <c r="N21" s="77">
        <v>302.27845559015077</v>
      </c>
      <c r="O21" s="77">
        <v>486.82600965495516</v>
      </c>
      <c r="P21" s="77">
        <v>217.17428511871111</v>
      </c>
      <c r="Q21" s="77">
        <v>4004.967248724563</v>
      </c>
      <c r="R21" s="10" t="str">
        <f t="shared" si="5"/>
        <v>3.7 %</v>
      </c>
      <c r="S21" s="10" t="str">
        <f t="shared" si="6"/>
        <v>-17.6 %</v>
      </c>
      <c r="T21" s="10" t="str">
        <f t="shared" si="7"/>
        <v>-3 %</v>
      </c>
      <c r="U21" s="10" t="str">
        <f t="shared" si="8"/>
        <v>-9.2 %</v>
      </c>
      <c r="V21" s="10" t="str">
        <f t="shared" si="9"/>
        <v>48.8 %</v>
      </c>
      <c r="W21" s="10" t="str">
        <f t="shared" si="10"/>
        <v>-2 %</v>
      </c>
      <c r="X21" s="10" t="str">
        <f t="shared" si="11"/>
        <v>-1.6 %</v>
      </c>
      <c r="Y21" s="10" t="str">
        <f t="shared" si="12"/>
        <v>4.2 %</v>
      </c>
      <c r="Z21" s="10" t="str">
        <f t="shared" si="13"/>
        <v>0.5 %</v>
      </c>
      <c r="AA21" s="10" t="str">
        <f t="shared" si="14"/>
        <v>3.7 %</v>
      </c>
      <c r="AB21" s="10" t="str">
        <f t="shared" si="15"/>
        <v>2.9 %</v>
      </c>
      <c r="AC21" s="10" t="str">
        <f t="shared" si="16"/>
        <v>3.1 %</v>
      </c>
    </row>
    <row r="22" spans="1:29">
      <c r="A22" s="100">
        <v>2014</v>
      </c>
      <c r="B22" s="101" t="s">
        <v>30</v>
      </c>
      <c r="C22" s="104">
        <v>12</v>
      </c>
      <c r="D22" s="102" t="s">
        <v>130</v>
      </c>
      <c r="E22" s="77">
        <v>403.31460071703401</v>
      </c>
      <c r="F22" s="77">
        <v>11.471197639587855</v>
      </c>
      <c r="G22" s="77">
        <v>1137.4961690735545</v>
      </c>
      <c r="H22" s="77">
        <v>2021.0998474986868</v>
      </c>
      <c r="I22" s="77">
        <v>529.50908222467092</v>
      </c>
      <c r="J22" s="77">
        <v>770.15248776614817</v>
      </c>
      <c r="K22" s="77">
        <v>828.67144432396935</v>
      </c>
      <c r="L22" s="77">
        <v>1448.1180451290943</v>
      </c>
      <c r="M22" s="77">
        <v>1096.1288400218077</v>
      </c>
      <c r="N22" s="77">
        <v>1127.6312383675552</v>
      </c>
      <c r="O22" s="77">
        <v>1407.4404489111002</v>
      </c>
      <c r="P22" s="77">
        <v>657.7121083117446</v>
      </c>
      <c r="Q22" s="77">
        <v>11438.745509984954</v>
      </c>
      <c r="R22" s="10" t="str">
        <f t="shared" si="5"/>
        <v>6.3 %</v>
      </c>
      <c r="S22" s="10" t="str">
        <f t="shared" si="6"/>
        <v>8.2 %</v>
      </c>
      <c r="T22" s="10" t="str">
        <f t="shared" si="7"/>
        <v>-3.3 %</v>
      </c>
      <c r="U22" s="10" t="str">
        <f t="shared" si="8"/>
        <v>-0.9 %</v>
      </c>
      <c r="V22" s="10" t="str">
        <f t="shared" si="9"/>
        <v>-8.3 %</v>
      </c>
      <c r="W22" s="10" t="str">
        <f t="shared" si="10"/>
        <v>-0.3 %</v>
      </c>
      <c r="X22" s="10" t="str">
        <f t="shared" si="11"/>
        <v>3.8 %</v>
      </c>
      <c r="Y22" s="10" t="str">
        <f t="shared" si="12"/>
        <v>0.5 %</v>
      </c>
      <c r="Z22" s="10" t="str">
        <f t="shared" si="13"/>
        <v>1.2 %</v>
      </c>
      <c r="AA22" s="10" t="str">
        <f t="shared" si="14"/>
        <v>3.4 %</v>
      </c>
      <c r="AB22" s="10" t="str">
        <f t="shared" si="15"/>
        <v>2.7 %</v>
      </c>
      <c r="AC22" s="10" t="str">
        <f t="shared" si="16"/>
        <v>2.9 %</v>
      </c>
    </row>
    <row r="23" spans="1:29">
      <c r="A23" s="100">
        <v>2014</v>
      </c>
      <c r="B23" s="101" t="s">
        <v>31</v>
      </c>
      <c r="C23" s="104">
        <v>12</v>
      </c>
      <c r="D23" s="102" t="s">
        <v>130</v>
      </c>
      <c r="E23" s="77">
        <v>449.8117005229239</v>
      </c>
      <c r="F23" s="77">
        <v>0</v>
      </c>
      <c r="G23" s="77">
        <v>1194.5102131170072</v>
      </c>
      <c r="H23" s="77">
        <v>6607.3945502866127</v>
      </c>
      <c r="I23" s="77">
        <v>870.97417262182364</v>
      </c>
      <c r="J23" s="77">
        <v>2805.3094360123432</v>
      </c>
      <c r="K23" s="77">
        <v>10838.797936156119</v>
      </c>
      <c r="L23" s="77">
        <v>5721.3618352219873</v>
      </c>
      <c r="M23" s="77">
        <v>14996.039074522516</v>
      </c>
      <c r="N23" s="77">
        <v>5481.3111613115352</v>
      </c>
      <c r="O23" s="77">
        <v>7471.6815431285677</v>
      </c>
      <c r="P23" s="77">
        <v>2508.6010660031484</v>
      </c>
      <c r="Q23" s="77">
        <v>58945.792688904585</v>
      </c>
      <c r="R23" s="10" t="str">
        <f t="shared" si="5"/>
        <v>0.2 %</v>
      </c>
      <c r="S23" s="10" t="str">
        <f t="shared" si="6"/>
        <v>-</v>
      </c>
      <c r="T23" s="10" t="str">
        <f t="shared" si="7"/>
        <v>4 %</v>
      </c>
      <c r="U23" s="10" t="str">
        <f t="shared" si="8"/>
        <v>-3 %</v>
      </c>
      <c r="V23" s="10" t="str">
        <f t="shared" si="9"/>
        <v>-4.7 %</v>
      </c>
      <c r="W23" s="10" t="str">
        <f t="shared" si="10"/>
        <v>0.8 %</v>
      </c>
      <c r="X23" s="10" t="str">
        <f t="shared" si="11"/>
        <v>3.1 %</v>
      </c>
      <c r="Y23" s="10" t="str">
        <f t="shared" si="12"/>
        <v>2.6 %</v>
      </c>
      <c r="Z23" s="10" t="str">
        <f t="shared" si="13"/>
        <v>1.2 %</v>
      </c>
      <c r="AA23" s="10" t="str">
        <f t="shared" si="14"/>
        <v>5.2 %</v>
      </c>
      <c r="AB23" s="10" t="str">
        <f t="shared" si="15"/>
        <v>3.1 %</v>
      </c>
      <c r="AC23" s="10" t="str">
        <f t="shared" si="16"/>
        <v>3 %</v>
      </c>
    </row>
    <row r="24" spans="1:29">
      <c r="A24" s="100">
        <v>2014</v>
      </c>
      <c r="B24" s="101" t="s">
        <v>32</v>
      </c>
      <c r="C24" s="104">
        <v>12</v>
      </c>
      <c r="D24" s="102" t="s">
        <v>130</v>
      </c>
      <c r="E24" s="77">
        <v>760.15036585375901</v>
      </c>
      <c r="F24" s="77">
        <v>1.3706684846868065</v>
      </c>
      <c r="G24" s="77">
        <v>1438.1382119976297</v>
      </c>
      <c r="H24" s="77">
        <v>687.66155961902405</v>
      </c>
      <c r="I24" s="77">
        <v>174.7276959191619</v>
      </c>
      <c r="J24" s="77">
        <v>465.00825558932581</v>
      </c>
      <c r="K24" s="77">
        <v>446.26226456018713</v>
      </c>
      <c r="L24" s="77">
        <v>299.45047044761998</v>
      </c>
      <c r="M24" s="77">
        <v>581.88434641492381</v>
      </c>
      <c r="N24" s="77">
        <v>383.44984354820843</v>
      </c>
      <c r="O24" s="77">
        <v>724.25482511630139</v>
      </c>
      <c r="P24" s="77">
        <v>227.44435908389391</v>
      </c>
      <c r="Q24" s="77">
        <v>6189.8028666347218</v>
      </c>
      <c r="R24" s="10" t="str">
        <f t="shared" si="5"/>
        <v>1.1 %</v>
      </c>
      <c r="S24" s="10" t="str">
        <f t="shared" si="6"/>
        <v>2.6 %</v>
      </c>
      <c r="T24" s="10" t="str">
        <f t="shared" si="7"/>
        <v>3.8 %</v>
      </c>
      <c r="U24" s="10" t="str">
        <f t="shared" si="8"/>
        <v>-2.7 %</v>
      </c>
      <c r="V24" s="10" t="str">
        <f t="shared" si="9"/>
        <v>14.8 %</v>
      </c>
      <c r="W24" s="10" t="str">
        <f t="shared" si="10"/>
        <v>-8.4 %</v>
      </c>
      <c r="X24" s="10" t="str">
        <f t="shared" si="11"/>
        <v>-1.1 %</v>
      </c>
      <c r="Y24" s="10" t="str">
        <f t="shared" si="12"/>
        <v>2.3 %</v>
      </c>
      <c r="Z24" s="10" t="str">
        <f t="shared" si="13"/>
        <v>4 %</v>
      </c>
      <c r="AA24" s="10" t="str">
        <f t="shared" si="14"/>
        <v>2.4 %</v>
      </c>
      <c r="AB24" s="10" t="str">
        <f t="shared" si="15"/>
        <v>2.8 %</v>
      </c>
      <c r="AC24" s="10" t="str">
        <f t="shared" si="16"/>
        <v>2.7 %</v>
      </c>
    </row>
    <row r="25" spans="1:29">
      <c r="A25" s="100">
        <v>2014</v>
      </c>
      <c r="B25" s="101" t="s">
        <v>33</v>
      </c>
      <c r="C25" s="104">
        <v>12</v>
      </c>
      <c r="D25" s="102" t="s">
        <v>130</v>
      </c>
      <c r="E25" s="77">
        <v>530.61846632723359</v>
      </c>
      <c r="F25" s="77">
        <v>1.1947826177960374</v>
      </c>
      <c r="G25" s="77">
        <v>57.489881316088571</v>
      </c>
      <c r="H25" s="77">
        <v>555.18633377908202</v>
      </c>
      <c r="I25" s="77">
        <v>345.06772941204639</v>
      </c>
      <c r="J25" s="77">
        <v>358.2784922515566</v>
      </c>
      <c r="K25" s="77">
        <v>336.92635524466442</v>
      </c>
      <c r="L25" s="77">
        <v>337.01704598875551</v>
      </c>
      <c r="M25" s="77">
        <v>343.46752372672455</v>
      </c>
      <c r="N25" s="77">
        <v>412.34629461264564</v>
      </c>
      <c r="O25" s="77">
        <v>669.26183865444295</v>
      </c>
      <c r="P25" s="77">
        <v>299.04206660632735</v>
      </c>
      <c r="Q25" s="77">
        <v>4245.8968105373624</v>
      </c>
      <c r="R25" s="10" t="str">
        <f t="shared" si="5"/>
        <v>-4.4 %</v>
      </c>
      <c r="S25" s="10" t="str">
        <f t="shared" si="6"/>
        <v>-31.3 %</v>
      </c>
      <c r="T25" s="10" t="str">
        <f t="shared" si="7"/>
        <v>6.4 %</v>
      </c>
      <c r="U25" s="10" t="str">
        <f t="shared" si="8"/>
        <v>-4.4 %</v>
      </c>
      <c r="V25" s="10" t="str">
        <f t="shared" si="9"/>
        <v>16.3 %</v>
      </c>
      <c r="W25" s="10" t="str">
        <f t="shared" si="10"/>
        <v>-8.7 %</v>
      </c>
      <c r="X25" s="10" t="str">
        <f t="shared" si="11"/>
        <v>-0.7 %</v>
      </c>
      <c r="Y25" s="10" t="str">
        <f t="shared" si="12"/>
        <v>7 %</v>
      </c>
      <c r="Z25" s="10" t="str">
        <f t="shared" si="13"/>
        <v>3.1 %</v>
      </c>
      <c r="AA25" s="10" t="str">
        <f t="shared" si="14"/>
        <v>2.8 %</v>
      </c>
      <c r="AB25" s="10" t="str">
        <f t="shared" si="15"/>
        <v>-0.4 %</v>
      </c>
      <c r="AC25" s="10" t="str">
        <f t="shared" si="16"/>
        <v>2.9 %</v>
      </c>
    </row>
    <row r="26" spans="1:29">
      <c r="A26" s="100">
        <v>2014</v>
      </c>
      <c r="B26" s="101" t="s">
        <v>34</v>
      </c>
      <c r="C26" s="104">
        <v>12</v>
      </c>
      <c r="D26" s="102" t="s">
        <v>130</v>
      </c>
      <c r="E26" s="77">
        <v>550.98319711254487</v>
      </c>
      <c r="F26" s="77">
        <v>121.1776220120563</v>
      </c>
      <c r="G26" s="77">
        <v>3.881734897697144</v>
      </c>
      <c r="H26" s="77">
        <v>2262.2680388625859</v>
      </c>
      <c r="I26" s="77">
        <v>706.54664284808882</v>
      </c>
      <c r="J26" s="77">
        <v>703.21854742266032</v>
      </c>
      <c r="K26" s="77">
        <v>717.25922337072143</v>
      </c>
      <c r="L26" s="77">
        <v>875.31201747097373</v>
      </c>
      <c r="M26" s="77">
        <v>918.87710645379389</v>
      </c>
      <c r="N26" s="77">
        <v>945.78896959137649</v>
      </c>
      <c r="O26" s="77">
        <v>1564.1326361778908</v>
      </c>
      <c r="P26" s="77">
        <v>660.33823848905024</v>
      </c>
      <c r="Q26" s="77">
        <v>10029.78397470944</v>
      </c>
      <c r="R26" s="10" t="str">
        <f t="shared" si="5"/>
        <v>-12.4 %</v>
      </c>
      <c r="S26" s="10" t="str">
        <f t="shared" si="6"/>
        <v>74.4 %</v>
      </c>
      <c r="T26" s="10" t="str">
        <f t="shared" si="7"/>
        <v>20.6 %</v>
      </c>
      <c r="U26" s="10" t="str">
        <f t="shared" si="8"/>
        <v>6.5 %</v>
      </c>
      <c r="V26" s="10" t="str">
        <f t="shared" si="9"/>
        <v>4.2 %</v>
      </c>
      <c r="W26" s="10" t="str">
        <f t="shared" si="10"/>
        <v>-2.6 %</v>
      </c>
      <c r="X26" s="10" t="str">
        <f t="shared" si="11"/>
        <v>2.9 %</v>
      </c>
      <c r="Y26" s="10" t="str">
        <f t="shared" si="12"/>
        <v>4.3 %</v>
      </c>
      <c r="Z26" s="10" t="str">
        <f t="shared" si="13"/>
        <v>3 %</v>
      </c>
      <c r="AA26" s="10" t="str">
        <f t="shared" si="14"/>
        <v>2.9 %</v>
      </c>
      <c r="AB26" s="10" t="str">
        <f t="shared" si="15"/>
        <v>2.6 %</v>
      </c>
      <c r="AC26" s="10" t="str">
        <f t="shared" si="16"/>
        <v>3.6 %</v>
      </c>
    </row>
    <row r="27" spans="1:29">
      <c r="A27" s="100">
        <v>2014</v>
      </c>
      <c r="B27" s="101" t="s">
        <v>35</v>
      </c>
      <c r="C27" s="104">
        <v>12</v>
      </c>
      <c r="D27" s="102" t="s">
        <v>130</v>
      </c>
      <c r="E27" s="77">
        <v>353.02726172296286</v>
      </c>
      <c r="F27" s="77">
        <v>0.1857883741776995</v>
      </c>
      <c r="G27" s="77">
        <v>0</v>
      </c>
      <c r="H27" s="77">
        <v>355.7603649239224</v>
      </c>
      <c r="I27" s="77">
        <v>50.140149859252098</v>
      </c>
      <c r="J27" s="77">
        <v>291.31728243798614</v>
      </c>
      <c r="K27" s="77">
        <v>305.92476101649845</v>
      </c>
      <c r="L27" s="77">
        <v>280.83996442673373</v>
      </c>
      <c r="M27" s="77">
        <v>299.19472621429844</v>
      </c>
      <c r="N27" s="77">
        <v>350.34203960532227</v>
      </c>
      <c r="O27" s="77">
        <v>703.83069495423297</v>
      </c>
      <c r="P27" s="77">
        <v>324.53757520381555</v>
      </c>
      <c r="Q27" s="77">
        <v>3315.1006087392029</v>
      </c>
      <c r="R27" s="10" t="str">
        <f t="shared" si="5"/>
        <v>-15.1 %</v>
      </c>
      <c r="S27" s="10" t="str">
        <f t="shared" si="6"/>
        <v>7.9 %</v>
      </c>
      <c r="T27" s="10" t="str">
        <f t="shared" si="7"/>
        <v>-</v>
      </c>
      <c r="U27" s="10" t="str">
        <f t="shared" si="8"/>
        <v>0.5 %</v>
      </c>
      <c r="V27" s="10" t="str">
        <f t="shared" si="9"/>
        <v>0.9 %</v>
      </c>
      <c r="W27" s="10" t="str">
        <f t="shared" si="10"/>
        <v>-4.8 %</v>
      </c>
      <c r="X27" s="10" t="str">
        <f t="shared" si="11"/>
        <v>5.7 %</v>
      </c>
      <c r="Y27" s="10" t="str">
        <f t="shared" si="12"/>
        <v>6.1 %</v>
      </c>
      <c r="Z27" s="10" t="str">
        <f t="shared" si="13"/>
        <v>1.2 %</v>
      </c>
      <c r="AA27" s="10" t="str">
        <f t="shared" si="14"/>
        <v>2.8 %</v>
      </c>
      <c r="AB27" s="10" t="str">
        <f t="shared" si="15"/>
        <v>3.2 %</v>
      </c>
      <c r="AC27" s="10" t="str">
        <f t="shared" si="16"/>
        <v>2.7 %</v>
      </c>
    </row>
    <row r="28" spans="1:29">
      <c r="A28" s="100">
        <v>2014</v>
      </c>
      <c r="B28" s="101" t="s">
        <v>36</v>
      </c>
      <c r="C28" s="104">
        <v>12</v>
      </c>
      <c r="D28" s="102" t="s">
        <v>130</v>
      </c>
      <c r="E28" s="77">
        <v>198.92664572417092</v>
      </c>
      <c r="F28" s="77">
        <v>22.476183291406684</v>
      </c>
      <c r="G28" s="77">
        <v>0</v>
      </c>
      <c r="H28" s="77">
        <v>380.72968696466813</v>
      </c>
      <c r="I28" s="77">
        <v>58.901835466472441</v>
      </c>
      <c r="J28" s="77">
        <v>133.56726886119705</v>
      </c>
      <c r="K28" s="77">
        <v>137.96272216535797</v>
      </c>
      <c r="L28" s="77">
        <v>143.6503074413169</v>
      </c>
      <c r="M28" s="77">
        <v>145.61583068267257</v>
      </c>
      <c r="N28" s="77">
        <v>134.81829648368128</v>
      </c>
      <c r="O28" s="77">
        <v>293.28323822996515</v>
      </c>
      <c r="P28" s="77">
        <v>144.92913830896333</v>
      </c>
      <c r="Q28" s="77">
        <v>1794.8611536198723</v>
      </c>
      <c r="R28" s="10" t="str">
        <f t="shared" si="5"/>
        <v>-1.5 %</v>
      </c>
      <c r="S28" s="10" t="str">
        <f t="shared" si="6"/>
        <v>67.4 %</v>
      </c>
      <c r="T28" s="10" t="str">
        <f t="shared" si="7"/>
        <v>-</v>
      </c>
      <c r="U28" s="10" t="str">
        <f t="shared" si="8"/>
        <v>-1.3 %</v>
      </c>
      <c r="V28" s="10" t="str">
        <f t="shared" si="9"/>
        <v>8.4 %</v>
      </c>
      <c r="W28" s="10" t="str">
        <f t="shared" si="10"/>
        <v>24.3 %</v>
      </c>
      <c r="X28" s="10" t="str">
        <f t="shared" si="11"/>
        <v>5.4 %</v>
      </c>
      <c r="Y28" s="10" t="str">
        <f t="shared" si="12"/>
        <v>3.5 %</v>
      </c>
      <c r="Z28" s="10" t="str">
        <f t="shared" si="13"/>
        <v>2.6 %</v>
      </c>
      <c r="AA28" s="10" t="str">
        <f t="shared" si="14"/>
        <v>2.6 %</v>
      </c>
      <c r="AB28" s="10" t="str">
        <f t="shared" si="15"/>
        <v>3.3 %</v>
      </c>
      <c r="AC28" s="10" t="str">
        <f t="shared" si="16"/>
        <v>2.2 %</v>
      </c>
    </row>
    <row r="29" spans="1:29">
      <c r="A29" s="100">
        <v>2014</v>
      </c>
      <c r="B29" s="101" t="s">
        <v>37</v>
      </c>
      <c r="C29" s="104">
        <v>12</v>
      </c>
      <c r="D29" s="102" t="s">
        <v>130</v>
      </c>
      <c r="E29" s="77">
        <v>249.87942735549217</v>
      </c>
      <c r="F29" s="77">
        <v>279.96239183312792</v>
      </c>
      <c r="G29" s="77">
        <v>0</v>
      </c>
      <c r="H29" s="77">
        <v>818.43790857706495</v>
      </c>
      <c r="I29" s="77">
        <v>103.84603563309365</v>
      </c>
      <c r="J29" s="77">
        <v>268.58827321066656</v>
      </c>
      <c r="K29" s="77">
        <v>319.57852628779887</v>
      </c>
      <c r="L29" s="77">
        <v>375.17504770620184</v>
      </c>
      <c r="M29" s="77">
        <v>383.80740354907704</v>
      </c>
      <c r="N29" s="77">
        <v>287.1048279317917</v>
      </c>
      <c r="O29" s="77">
        <v>633.21191426038001</v>
      </c>
      <c r="P29" s="77">
        <v>307.957460590241</v>
      </c>
      <c r="Q29" s="77">
        <v>4027.549216934935</v>
      </c>
      <c r="R29" s="10" t="str">
        <f t="shared" si="5"/>
        <v>-3.5 %</v>
      </c>
      <c r="S29" s="10" t="str">
        <f t="shared" si="6"/>
        <v>21.2 %</v>
      </c>
      <c r="T29" s="10" t="str">
        <f t="shared" si="7"/>
        <v>-</v>
      </c>
      <c r="U29" s="10" t="str">
        <f t="shared" si="8"/>
        <v>5.7 %</v>
      </c>
      <c r="V29" s="10" t="str">
        <f t="shared" si="9"/>
        <v>3.5 %</v>
      </c>
      <c r="W29" s="10" t="str">
        <f t="shared" si="10"/>
        <v>9.7 %</v>
      </c>
      <c r="X29" s="10" t="str">
        <f t="shared" si="11"/>
        <v>5.6 %</v>
      </c>
      <c r="Y29" s="10" t="str">
        <f t="shared" si="12"/>
        <v>3 %</v>
      </c>
      <c r="Z29" s="10" t="str">
        <f t="shared" si="13"/>
        <v>5.1 %</v>
      </c>
      <c r="AA29" s="10" t="str">
        <f t="shared" si="14"/>
        <v>2.7 %</v>
      </c>
      <c r="AB29" s="10" t="str">
        <f t="shared" si="15"/>
        <v>4.2 %</v>
      </c>
      <c r="AC29" s="10" t="str">
        <f t="shared" si="16"/>
        <v>3.4 %</v>
      </c>
    </row>
    <row r="30" spans="1:29">
      <c r="A30" s="100">
        <v>2014</v>
      </c>
      <c r="B30" s="101" t="s">
        <v>38</v>
      </c>
      <c r="C30" s="104">
        <v>12</v>
      </c>
      <c r="D30" s="102" t="s">
        <v>130</v>
      </c>
      <c r="E30" s="77">
        <v>13.567546397687408</v>
      </c>
      <c r="F30" s="77">
        <v>209.80275702741389</v>
      </c>
      <c r="G30" s="77">
        <v>27.110836765413442</v>
      </c>
      <c r="H30" s="77">
        <v>29.581353214899647</v>
      </c>
      <c r="I30" s="77">
        <v>5.9248965841189767</v>
      </c>
      <c r="J30" s="77">
        <v>51.460301120199944</v>
      </c>
      <c r="K30" s="77">
        <v>46.644986059005326</v>
      </c>
      <c r="L30" s="77">
        <v>62.555330175661069</v>
      </c>
      <c r="M30" s="77">
        <v>72.230494372911508</v>
      </c>
      <c r="N30" s="77">
        <v>40.502179978027002</v>
      </c>
      <c r="O30" s="77">
        <v>91.362537014954228</v>
      </c>
      <c r="P30" s="77">
        <v>112.07013673042998</v>
      </c>
      <c r="Q30" s="77">
        <v>762.81335544072238</v>
      </c>
      <c r="R30" s="10" t="str">
        <f t="shared" si="5"/>
        <v>1.1 %</v>
      </c>
      <c r="S30" s="10" t="str">
        <f t="shared" si="6"/>
        <v>21.6 %</v>
      </c>
      <c r="T30" s="10" t="str">
        <f t="shared" si="7"/>
        <v>-20.7 %</v>
      </c>
      <c r="U30" s="10" t="str">
        <f t="shared" si="8"/>
        <v>-30.2 %</v>
      </c>
      <c r="V30" s="10" t="str">
        <f t="shared" si="9"/>
        <v>15.8 %</v>
      </c>
      <c r="W30" s="10" t="str">
        <f t="shared" si="10"/>
        <v>6.6 %</v>
      </c>
      <c r="X30" s="10" t="str">
        <f t="shared" si="11"/>
        <v>7.4 %</v>
      </c>
      <c r="Y30" s="10" t="str">
        <f t="shared" si="12"/>
        <v>5.1 %</v>
      </c>
      <c r="Z30" s="10" t="str">
        <f t="shared" si="13"/>
        <v>2.6 %</v>
      </c>
      <c r="AA30" s="10" t="str">
        <f t="shared" si="14"/>
        <v>2.1 %</v>
      </c>
      <c r="AB30" s="10" t="str">
        <f t="shared" si="15"/>
        <v>3.5 %</v>
      </c>
      <c r="AC30" s="10" t="str">
        <f t="shared" si="16"/>
        <v>1.2 %</v>
      </c>
    </row>
    <row r="31" spans="1:29">
      <c r="A31" s="100">
        <v>2014</v>
      </c>
      <c r="B31" s="101" t="s">
        <v>39</v>
      </c>
      <c r="C31" s="104">
        <v>12</v>
      </c>
      <c r="D31" s="102" t="s">
        <v>130</v>
      </c>
      <c r="E31" s="77">
        <v>24.587880973131284</v>
      </c>
      <c r="F31" s="77">
        <v>21.123629904043394</v>
      </c>
      <c r="G31" s="77">
        <v>148.39822300511335</v>
      </c>
      <c r="H31" s="77">
        <v>250.99128768447918</v>
      </c>
      <c r="I31" s="77">
        <v>37.322009812801092</v>
      </c>
      <c r="J31" s="77">
        <v>113.10081173723498</v>
      </c>
      <c r="K31" s="77">
        <v>115.16180581693884</v>
      </c>
      <c r="L31" s="77">
        <v>119.48974871067971</v>
      </c>
      <c r="M31" s="77">
        <v>180.27524018524656</v>
      </c>
      <c r="N31" s="77">
        <v>104.44905134531858</v>
      </c>
      <c r="O31" s="77">
        <v>150.31536030714568</v>
      </c>
      <c r="P31" s="77">
        <v>161.09054553903295</v>
      </c>
      <c r="Q31" s="77">
        <v>1426.3055950211653</v>
      </c>
      <c r="R31" s="10" t="str">
        <f t="shared" si="5"/>
        <v>4.9 %</v>
      </c>
      <c r="S31" s="10" t="str">
        <f t="shared" si="6"/>
        <v>42.8 %</v>
      </c>
      <c r="T31" s="10" t="str">
        <f t="shared" si="7"/>
        <v>-0.9 %</v>
      </c>
      <c r="U31" s="10" t="str">
        <f t="shared" si="8"/>
        <v>4 %</v>
      </c>
      <c r="V31" s="10" t="str">
        <f t="shared" si="9"/>
        <v>1.4 %</v>
      </c>
      <c r="W31" s="10" t="str">
        <f t="shared" si="10"/>
        <v>-10.5 %</v>
      </c>
      <c r="X31" s="10" t="str">
        <f t="shared" si="11"/>
        <v>4.6 %</v>
      </c>
      <c r="Y31" s="10" t="str">
        <f t="shared" si="12"/>
        <v>3.7 %</v>
      </c>
      <c r="Z31" s="10" t="str">
        <f t="shared" si="13"/>
        <v>2.6 %</v>
      </c>
      <c r="AA31" s="10" t="str">
        <f t="shared" si="14"/>
        <v>3.2 %</v>
      </c>
      <c r="AB31" s="10" t="str">
        <f t="shared" si="15"/>
        <v>4.9 %</v>
      </c>
      <c r="AC31" s="10" t="str">
        <f t="shared" si="16"/>
        <v>0.7 %</v>
      </c>
    </row>
    <row r="32" spans="1:29">
      <c r="A32" s="100">
        <v>2015</v>
      </c>
      <c r="B32" s="101" t="s">
        <v>25</v>
      </c>
      <c r="C32" s="104">
        <v>12</v>
      </c>
      <c r="D32" s="102" t="s">
        <v>130</v>
      </c>
      <c r="E32" s="77">
        <v>60.044342874363721</v>
      </c>
      <c r="F32" s="77">
        <v>13.917471635688981</v>
      </c>
      <c r="G32" s="77">
        <v>34.74619860794737</v>
      </c>
      <c r="H32" s="77">
        <v>62.435118541742618</v>
      </c>
      <c r="I32" s="77">
        <v>14.410793139899614</v>
      </c>
      <c r="J32" s="77">
        <v>90.877461874257023</v>
      </c>
      <c r="K32" s="77">
        <v>85.147926003972884</v>
      </c>
      <c r="L32" s="77">
        <v>156.37956009831501</v>
      </c>
      <c r="M32" s="77">
        <v>89.338202866087144</v>
      </c>
      <c r="N32" s="77">
        <v>85.687081372547738</v>
      </c>
      <c r="O32" s="77">
        <v>170.36409578610466</v>
      </c>
      <c r="P32" s="77">
        <v>164.83901721210657</v>
      </c>
      <c r="Q32" s="77">
        <v>1029.1913804993235</v>
      </c>
      <c r="R32" s="10" t="str">
        <f t="shared" si="5"/>
        <v>21.4 %</v>
      </c>
      <c r="S32" s="10" t="str">
        <f t="shared" si="6"/>
        <v>-49.4 %</v>
      </c>
      <c r="T32" s="10" t="str">
        <f t="shared" si="7"/>
        <v>30.1 %</v>
      </c>
      <c r="U32" s="10" t="str">
        <f t="shared" si="8"/>
        <v>-18 %</v>
      </c>
      <c r="V32" s="10" t="str">
        <f t="shared" si="9"/>
        <v>1.7 %</v>
      </c>
      <c r="W32" s="10" t="str">
        <f t="shared" si="10"/>
        <v>40.3 %</v>
      </c>
      <c r="X32" s="10" t="str">
        <f t="shared" si="11"/>
        <v>4 %</v>
      </c>
      <c r="Y32" s="10" t="str">
        <f t="shared" si="12"/>
        <v>6.7 %</v>
      </c>
      <c r="Z32" s="10" t="str">
        <f t="shared" si="13"/>
        <v>6.3 %</v>
      </c>
      <c r="AA32" s="10" t="str">
        <f t="shared" si="14"/>
        <v>2.1 %</v>
      </c>
      <c r="AB32" s="10" t="str">
        <f t="shared" si="15"/>
        <v>1.3 %</v>
      </c>
      <c r="AC32" s="10" t="str">
        <f t="shared" si="16"/>
        <v>3.2 %</v>
      </c>
    </row>
    <row r="33" spans="1:29">
      <c r="A33" s="100">
        <v>2015</v>
      </c>
      <c r="B33" s="101" t="s">
        <v>26</v>
      </c>
      <c r="C33" s="104">
        <v>12</v>
      </c>
      <c r="D33" s="102" t="s">
        <v>130</v>
      </c>
      <c r="E33" s="77">
        <v>2.2913368924918696</v>
      </c>
      <c r="F33" s="77">
        <v>30.400386648646471</v>
      </c>
      <c r="G33" s="77">
        <v>1154.9330733906904</v>
      </c>
      <c r="H33" s="77">
        <v>188.9618630730275</v>
      </c>
      <c r="I33" s="77">
        <v>50.704234197149383</v>
      </c>
      <c r="J33" s="77">
        <v>252.45150193229449</v>
      </c>
      <c r="K33" s="77">
        <v>361.37360341080023</v>
      </c>
      <c r="L33" s="77">
        <v>231.68435364650321</v>
      </c>
      <c r="M33" s="77">
        <v>340.10796785169128</v>
      </c>
      <c r="N33" s="77">
        <v>158.74165529626845</v>
      </c>
      <c r="O33" s="77">
        <v>278.79269389803511</v>
      </c>
      <c r="P33" s="77">
        <v>178.88519206834877</v>
      </c>
      <c r="Q33" s="77">
        <v>3231.3595208820925</v>
      </c>
      <c r="R33" s="10" t="str">
        <f t="shared" si="5"/>
        <v>3 %</v>
      </c>
      <c r="S33" s="10" t="str">
        <f t="shared" si="6"/>
        <v>-30.6 %</v>
      </c>
      <c r="T33" s="10" t="str">
        <f t="shared" si="7"/>
        <v>-5.9 %</v>
      </c>
      <c r="U33" s="10" t="str">
        <f t="shared" si="8"/>
        <v>-14.8 %</v>
      </c>
      <c r="V33" s="10" t="str">
        <f t="shared" si="9"/>
        <v>5 %</v>
      </c>
      <c r="W33" s="10" t="str">
        <f t="shared" si="10"/>
        <v>21.3 %</v>
      </c>
      <c r="X33" s="10" t="str">
        <f t="shared" si="11"/>
        <v>1.2 %</v>
      </c>
      <c r="Y33" s="10" t="str">
        <f t="shared" si="12"/>
        <v>1 %</v>
      </c>
      <c r="Z33" s="10" t="str">
        <f t="shared" si="13"/>
        <v>-2.8 %</v>
      </c>
      <c r="AA33" s="10" t="str">
        <f t="shared" si="14"/>
        <v>3.2 %</v>
      </c>
      <c r="AB33" s="10" t="str">
        <f t="shared" si="15"/>
        <v>3.1 %</v>
      </c>
      <c r="AC33" s="10" t="str">
        <f t="shared" si="16"/>
        <v>2.9 %</v>
      </c>
    </row>
    <row r="34" spans="1:29">
      <c r="A34" s="100">
        <v>2015</v>
      </c>
      <c r="B34" s="101" t="s">
        <v>27</v>
      </c>
      <c r="C34" s="104">
        <v>12</v>
      </c>
      <c r="D34" s="102" t="s">
        <v>130</v>
      </c>
      <c r="E34" s="77">
        <v>3.3439005431241182</v>
      </c>
      <c r="F34" s="77">
        <v>13.24611783871398</v>
      </c>
      <c r="G34" s="77">
        <v>7595.2477594720685</v>
      </c>
      <c r="H34" s="77">
        <v>808.67780429793345</v>
      </c>
      <c r="I34" s="77">
        <v>579.13221268623579</v>
      </c>
      <c r="J34" s="77">
        <v>1689.6785430470163</v>
      </c>
      <c r="K34" s="77">
        <v>505.86000161926262</v>
      </c>
      <c r="L34" s="77">
        <v>665.50639831542549</v>
      </c>
      <c r="M34" s="77">
        <v>1514.1090135558895</v>
      </c>
      <c r="N34" s="77">
        <v>289.54209781693822</v>
      </c>
      <c r="O34" s="77">
        <v>641.8096226524367</v>
      </c>
      <c r="P34" s="77">
        <v>207.99310378086881</v>
      </c>
      <c r="Q34" s="77">
        <v>14496.261984865754</v>
      </c>
      <c r="R34" s="10" t="str">
        <f t="shared" si="5"/>
        <v>2.5 %</v>
      </c>
      <c r="S34" s="10" t="str">
        <f t="shared" si="6"/>
        <v>-31.6 %</v>
      </c>
      <c r="T34" s="10" t="str">
        <f t="shared" si="7"/>
        <v>-0.3 %</v>
      </c>
      <c r="U34" s="10" t="str">
        <f t="shared" si="8"/>
        <v>0.4 %</v>
      </c>
      <c r="V34" s="10" t="str">
        <f t="shared" si="9"/>
        <v>19.2 %</v>
      </c>
      <c r="W34" s="10" t="str">
        <f t="shared" si="10"/>
        <v>-2.3 %</v>
      </c>
      <c r="X34" s="10" t="str">
        <f t="shared" si="11"/>
        <v>3 %</v>
      </c>
      <c r="Y34" s="10" t="str">
        <f t="shared" si="12"/>
        <v>1.3 %</v>
      </c>
      <c r="Z34" s="10" t="str">
        <f t="shared" si="13"/>
        <v>-3.2 %</v>
      </c>
      <c r="AA34" s="10" t="str">
        <f t="shared" si="14"/>
        <v>3.7 %</v>
      </c>
      <c r="AB34" s="10" t="str">
        <f t="shared" si="15"/>
        <v>5.1 %</v>
      </c>
      <c r="AC34" s="10" t="str">
        <f t="shared" si="16"/>
        <v>3.2 %</v>
      </c>
    </row>
    <row r="35" spans="1:29">
      <c r="A35" s="100">
        <v>2015</v>
      </c>
      <c r="B35" s="101" t="s">
        <v>28</v>
      </c>
      <c r="C35" s="104">
        <v>12</v>
      </c>
      <c r="D35" s="102" t="s">
        <v>130</v>
      </c>
      <c r="E35" s="77">
        <v>65.258006135974114</v>
      </c>
      <c r="F35" s="77">
        <v>14.816287957881713</v>
      </c>
      <c r="G35" s="77">
        <v>1513.789818282514</v>
      </c>
      <c r="H35" s="77">
        <v>53.769221439329449</v>
      </c>
      <c r="I35" s="77">
        <v>185.07018810792857</v>
      </c>
      <c r="J35" s="77">
        <v>359.04473336354596</v>
      </c>
      <c r="K35" s="77">
        <v>140.56603419194309</v>
      </c>
      <c r="L35" s="77">
        <v>154.59891329837944</v>
      </c>
      <c r="M35" s="77">
        <v>488.42742722246118</v>
      </c>
      <c r="N35" s="77">
        <v>132.83531064548686</v>
      </c>
      <c r="O35" s="77">
        <v>197.10883349135091</v>
      </c>
      <c r="P35" s="77">
        <v>131.97198251013461</v>
      </c>
      <c r="Q35" s="77">
        <v>3418.8568142399945</v>
      </c>
      <c r="R35" s="10" t="str">
        <f t="shared" si="5"/>
        <v>11.4 %</v>
      </c>
      <c r="S35" s="10" t="str">
        <f t="shared" si="6"/>
        <v>32 %</v>
      </c>
      <c r="T35" s="10" t="str">
        <f t="shared" si="7"/>
        <v>10.5 %</v>
      </c>
      <c r="U35" s="10" t="str">
        <f t="shared" si="8"/>
        <v>-2.7 %</v>
      </c>
      <c r="V35" s="10" t="str">
        <f t="shared" si="9"/>
        <v>5.4 %</v>
      </c>
      <c r="W35" s="10" t="str">
        <f t="shared" si="10"/>
        <v>-34 %</v>
      </c>
      <c r="X35" s="10" t="str">
        <f t="shared" si="11"/>
        <v>-5 %</v>
      </c>
      <c r="Y35" s="10" t="str">
        <f t="shared" si="12"/>
        <v>-0.1 %</v>
      </c>
      <c r="Z35" s="10" t="str">
        <f t="shared" si="13"/>
        <v>-1.4 %</v>
      </c>
      <c r="AA35" s="10" t="str">
        <f t="shared" si="14"/>
        <v>1.4 %</v>
      </c>
      <c r="AB35" s="10" t="str">
        <f t="shared" si="15"/>
        <v>-1.4 %</v>
      </c>
      <c r="AC35" s="10" t="str">
        <f t="shared" si="16"/>
        <v>4.5 %</v>
      </c>
    </row>
    <row r="36" spans="1:29">
      <c r="A36" s="100">
        <v>2015</v>
      </c>
      <c r="B36" s="101" t="s">
        <v>29</v>
      </c>
      <c r="C36" s="104">
        <v>12</v>
      </c>
      <c r="D36" s="102" t="s">
        <v>130</v>
      </c>
      <c r="E36" s="77">
        <v>266.14512801410149</v>
      </c>
      <c r="F36" s="77">
        <v>10.773119241796312</v>
      </c>
      <c r="G36" s="77">
        <v>1141.1377376722342</v>
      </c>
      <c r="H36" s="77">
        <v>83.499593842978996</v>
      </c>
      <c r="I36" s="77">
        <v>88.425253764752895</v>
      </c>
      <c r="J36" s="77">
        <v>341.65751978312159</v>
      </c>
      <c r="K36" s="77">
        <v>321.79831586283996</v>
      </c>
      <c r="L36" s="77">
        <v>283.04024383737851</v>
      </c>
      <c r="M36" s="77">
        <v>422.98632599494027</v>
      </c>
      <c r="N36" s="77">
        <v>311.97503757676452</v>
      </c>
      <c r="O36" s="77">
        <v>484.40054554216317</v>
      </c>
      <c r="P36" s="77">
        <v>226.36651837088334</v>
      </c>
      <c r="Q36" s="77">
        <v>3984.985259938444</v>
      </c>
      <c r="R36" s="10" t="str">
        <f t="shared" si="5"/>
        <v>10.5 %</v>
      </c>
      <c r="S36" s="10" t="str">
        <f t="shared" si="6"/>
        <v>-6.5 %</v>
      </c>
      <c r="T36" s="10" t="str">
        <f t="shared" si="7"/>
        <v>-8.2 %</v>
      </c>
      <c r="U36" s="10" t="str">
        <f t="shared" si="8"/>
        <v>-6.1 %</v>
      </c>
      <c r="V36" s="10" t="str">
        <f t="shared" si="9"/>
        <v>20.8 %</v>
      </c>
      <c r="W36" s="10" t="str">
        <f t="shared" si="10"/>
        <v>6.1 %</v>
      </c>
      <c r="X36" s="10" t="str">
        <f t="shared" si="11"/>
        <v>2.9 %</v>
      </c>
      <c r="Y36" s="10" t="str">
        <f t="shared" si="12"/>
        <v>5.6 %</v>
      </c>
      <c r="Z36" s="10" t="str">
        <f t="shared" si="13"/>
        <v>-3.4 %</v>
      </c>
      <c r="AA36" s="10" t="str">
        <f t="shared" si="14"/>
        <v>3.2 %</v>
      </c>
      <c r="AB36" s="10" t="str">
        <f t="shared" si="15"/>
        <v>-0.5 %</v>
      </c>
      <c r="AC36" s="10" t="str">
        <f t="shared" si="16"/>
        <v>4.2 %</v>
      </c>
    </row>
    <row r="37" spans="1:29">
      <c r="A37" s="100">
        <v>2015</v>
      </c>
      <c r="B37" s="101" t="s">
        <v>30</v>
      </c>
      <c r="C37" s="104">
        <v>12</v>
      </c>
      <c r="D37" s="102" t="s">
        <v>130</v>
      </c>
      <c r="E37" s="77">
        <v>445.63281987275462</v>
      </c>
      <c r="F37" s="77">
        <v>12.117095959812735</v>
      </c>
      <c r="G37" s="77">
        <v>1089.3508412857298</v>
      </c>
      <c r="H37" s="77">
        <v>1951.4285785887917</v>
      </c>
      <c r="I37" s="77">
        <v>521.46436551572265</v>
      </c>
      <c r="J37" s="77">
        <v>835.84599440957868</v>
      </c>
      <c r="K37" s="77">
        <v>870.75430246159567</v>
      </c>
      <c r="L37" s="77">
        <v>1623.6616855138955</v>
      </c>
      <c r="M37" s="77">
        <v>1143.9360434448902</v>
      </c>
      <c r="N37" s="77">
        <v>1157.1552150796181</v>
      </c>
      <c r="O37" s="77">
        <v>1446.2017423941286</v>
      </c>
      <c r="P37" s="77">
        <v>686.90116118162837</v>
      </c>
      <c r="Q37" s="77">
        <v>11781.259796479977</v>
      </c>
      <c r="R37" s="10" t="str">
        <f t="shared" si="5"/>
        <v>10.5 %</v>
      </c>
      <c r="S37" s="10" t="str">
        <f t="shared" si="6"/>
        <v>5.6 %</v>
      </c>
      <c r="T37" s="10" t="str">
        <f t="shared" si="7"/>
        <v>-4.2 %</v>
      </c>
      <c r="U37" s="10" t="str">
        <f t="shared" si="8"/>
        <v>-3.4 %</v>
      </c>
      <c r="V37" s="10" t="str">
        <f t="shared" si="9"/>
        <v>-1.5 %</v>
      </c>
      <c r="W37" s="10" t="str">
        <f t="shared" si="10"/>
        <v>8.5 %</v>
      </c>
      <c r="X37" s="10" t="str">
        <f t="shared" si="11"/>
        <v>5.1 %</v>
      </c>
      <c r="Y37" s="10" t="str">
        <f t="shared" si="12"/>
        <v>12.1 %</v>
      </c>
      <c r="Z37" s="10" t="str">
        <f t="shared" si="13"/>
        <v>4.4 %</v>
      </c>
      <c r="AA37" s="10" t="str">
        <f t="shared" si="14"/>
        <v>2.6 %</v>
      </c>
      <c r="AB37" s="10" t="str">
        <f t="shared" si="15"/>
        <v>2.8 %</v>
      </c>
      <c r="AC37" s="10" t="str">
        <f t="shared" si="16"/>
        <v>4.4 %</v>
      </c>
    </row>
    <row r="38" spans="1:29">
      <c r="A38" s="100">
        <v>2015</v>
      </c>
      <c r="B38" s="101" t="s">
        <v>31</v>
      </c>
      <c r="C38" s="104">
        <v>12</v>
      </c>
      <c r="D38" s="102" t="s">
        <v>130</v>
      </c>
      <c r="E38" s="77">
        <v>498.25988565098436</v>
      </c>
      <c r="F38" s="77">
        <v>0</v>
      </c>
      <c r="G38" s="77">
        <v>1175.6644199862749</v>
      </c>
      <c r="H38" s="77">
        <v>6749.117226692184</v>
      </c>
      <c r="I38" s="77">
        <v>919.90623396688295</v>
      </c>
      <c r="J38" s="77">
        <v>3002.4399018142958</v>
      </c>
      <c r="K38" s="77">
        <v>10997.557382601832</v>
      </c>
      <c r="L38" s="77">
        <v>5968.6863283184493</v>
      </c>
      <c r="M38" s="77">
        <v>15236.875818635017</v>
      </c>
      <c r="N38" s="77">
        <v>5695.3037910008352</v>
      </c>
      <c r="O38" s="77">
        <v>7697.4393294792071</v>
      </c>
      <c r="P38" s="77">
        <v>2584.7695530663209</v>
      </c>
      <c r="Q38" s="77">
        <v>60532.335379118573</v>
      </c>
      <c r="R38" s="10" t="str">
        <f t="shared" si="5"/>
        <v>10.8 %</v>
      </c>
      <c r="S38" s="10" t="str">
        <f t="shared" si="6"/>
        <v>-</v>
      </c>
      <c r="T38" s="10" t="str">
        <f t="shared" si="7"/>
        <v>-1.6 %</v>
      </c>
      <c r="U38" s="10" t="str">
        <f t="shared" si="8"/>
        <v>2.1 %</v>
      </c>
      <c r="V38" s="10" t="str">
        <f t="shared" si="9"/>
        <v>5.6 %</v>
      </c>
      <c r="W38" s="10" t="str">
        <f t="shared" si="10"/>
        <v>7 %</v>
      </c>
      <c r="X38" s="10" t="str">
        <f t="shared" si="11"/>
        <v>1.5 %</v>
      </c>
      <c r="Y38" s="10" t="str">
        <f t="shared" si="12"/>
        <v>4.3 %</v>
      </c>
      <c r="Z38" s="10" t="str">
        <f t="shared" si="13"/>
        <v>1.6 %</v>
      </c>
      <c r="AA38" s="10" t="str">
        <f t="shared" si="14"/>
        <v>3.9 %</v>
      </c>
      <c r="AB38" s="10" t="str">
        <f t="shared" si="15"/>
        <v>3 %</v>
      </c>
      <c r="AC38" s="10" t="str">
        <f t="shared" si="16"/>
        <v>3 %</v>
      </c>
    </row>
    <row r="39" spans="1:29">
      <c r="A39" s="100">
        <v>2015</v>
      </c>
      <c r="B39" s="101" t="s">
        <v>32</v>
      </c>
      <c r="C39" s="104">
        <v>12</v>
      </c>
      <c r="D39" s="102" t="s">
        <v>130</v>
      </c>
      <c r="E39" s="77">
        <v>822.69449226550989</v>
      </c>
      <c r="F39" s="77">
        <v>1.1889652209903332</v>
      </c>
      <c r="G39" s="77">
        <v>1459.8308999304888</v>
      </c>
      <c r="H39" s="77">
        <v>739.64585873974477</v>
      </c>
      <c r="I39" s="77">
        <v>185.11284874107352</v>
      </c>
      <c r="J39" s="77">
        <v>564.02423591212278</v>
      </c>
      <c r="K39" s="77">
        <v>446.01360326387032</v>
      </c>
      <c r="L39" s="77">
        <v>317.92055938817339</v>
      </c>
      <c r="M39" s="77">
        <v>602.42521031902857</v>
      </c>
      <c r="N39" s="77">
        <v>390.74009644876134</v>
      </c>
      <c r="O39" s="77">
        <v>745.14507031837536</v>
      </c>
      <c r="P39" s="77">
        <v>235.69179279231594</v>
      </c>
      <c r="Q39" s="77">
        <v>6513.7650011556816</v>
      </c>
      <c r="R39" s="10" t="str">
        <f t="shared" si="5"/>
        <v>8.2 %</v>
      </c>
      <c r="S39" s="10" t="str">
        <f t="shared" si="6"/>
        <v>-13.3 %</v>
      </c>
      <c r="T39" s="10" t="str">
        <f t="shared" si="7"/>
        <v>1.5 %</v>
      </c>
      <c r="U39" s="10" t="str">
        <f t="shared" si="8"/>
        <v>7.6 %</v>
      </c>
      <c r="V39" s="10" t="str">
        <f t="shared" si="9"/>
        <v>5.9 %</v>
      </c>
      <c r="W39" s="10" t="str">
        <f t="shared" si="10"/>
        <v>21.3 %</v>
      </c>
      <c r="X39" s="10" t="str">
        <f t="shared" si="11"/>
        <v>-0.1 %</v>
      </c>
      <c r="Y39" s="10" t="str">
        <f t="shared" si="12"/>
        <v>6.2 %</v>
      </c>
      <c r="Z39" s="10" t="str">
        <f t="shared" si="13"/>
        <v>3.5 %</v>
      </c>
      <c r="AA39" s="10" t="str">
        <f t="shared" si="14"/>
        <v>1.9 %</v>
      </c>
      <c r="AB39" s="10" t="str">
        <f t="shared" si="15"/>
        <v>2.9 %</v>
      </c>
      <c r="AC39" s="10" t="str">
        <f t="shared" si="16"/>
        <v>3.6 %</v>
      </c>
    </row>
    <row r="40" spans="1:29">
      <c r="A40" s="100">
        <v>2015</v>
      </c>
      <c r="B40" s="101" t="s">
        <v>33</v>
      </c>
      <c r="C40" s="104">
        <v>12</v>
      </c>
      <c r="D40" s="102" t="s">
        <v>130</v>
      </c>
      <c r="E40" s="77">
        <v>608.60564830276928</v>
      </c>
      <c r="F40" s="77">
        <v>1.2964717647902946</v>
      </c>
      <c r="G40" s="77">
        <v>88.626019814782396</v>
      </c>
      <c r="H40" s="77">
        <v>646.46721593612051</v>
      </c>
      <c r="I40" s="77">
        <v>338.27766617156459</v>
      </c>
      <c r="J40" s="77">
        <v>421.72126642389799</v>
      </c>
      <c r="K40" s="77">
        <v>353.91976432075739</v>
      </c>
      <c r="L40" s="77">
        <v>355.58665932696482</v>
      </c>
      <c r="M40" s="77">
        <v>367.88529480280238</v>
      </c>
      <c r="N40" s="77">
        <v>420.8109705578604</v>
      </c>
      <c r="O40" s="77">
        <v>684.28956963333349</v>
      </c>
      <c r="P40" s="77">
        <v>318.01841639529624</v>
      </c>
      <c r="Q40" s="77">
        <v>4613.6720918278033</v>
      </c>
      <c r="R40" s="10" t="str">
        <f t="shared" si="5"/>
        <v>14.7 %</v>
      </c>
      <c r="S40" s="10" t="str">
        <f t="shared" si="6"/>
        <v>8.5 %</v>
      </c>
      <c r="T40" s="10" t="str">
        <f t="shared" si="7"/>
        <v>54.2 %</v>
      </c>
      <c r="U40" s="10" t="str">
        <f t="shared" si="8"/>
        <v>16.4 %</v>
      </c>
      <c r="V40" s="10" t="str">
        <f t="shared" si="9"/>
        <v>-2 %</v>
      </c>
      <c r="W40" s="10" t="str">
        <f t="shared" si="10"/>
        <v>17.7 %</v>
      </c>
      <c r="X40" s="10" t="str">
        <f t="shared" si="11"/>
        <v>5 %</v>
      </c>
      <c r="Y40" s="10" t="str">
        <f t="shared" si="12"/>
        <v>5.5 %</v>
      </c>
      <c r="Z40" s="10" t="str">
        <f t="shared" si="13"/>
        <v>7.1 %</v>
      </c>
      <c r="AA40" s="10" t="str">
        <f t="shared" si="14"/>
        <v>2.1 %</v>
      </c>
      <c r="AB40" s="10" t="str">
        <f t="shared" si="15"/>
        <v>2.2 %</v>
      </c>
      <c r="AC40" s="10" t="str">
        <f t="shared" si="16"/>
        <v>6.3 %</v>
      </c>
    </row>
    <row r="41" spans="1:29">
      <c r="A41" s="100">
        <v>2015</v>
      </c>
      <c r="B41" s="101" t="s">
        <v>34</v>
      </c>
      <c r="C41" s="104">
        <v>12</v>
      </c>
      <c r="D41" s="102" t="s">
        <v>130</v>
      </c>
      <c r="E41" s="77">
        <v>612.81621661873965</v>
      </c>
      <c r="F41" s="77">
        <v>109.74303075829066</v>
      </c>
      <c r="G41" s="77">
        <v>3.0484383272419362</v>
      </c>
      <c r="H41" s="77">
        <v>2198.1487940914526</v>
      </c>
      <c r="I41" s="77">
        <v>684.26951101939073</v>
      </c>
      <c r="J41" s="77">
        <v>739.06868468661582</v>
      </c>
      <c r="K41" s="77">
        <v>738.55963294965636</v>
      </c>
      <c r="L41" s="77">
        <v>927.23205073241843</v>
      </c>
      <c r="M41" s="77">
        <v>933.09868609596731</v>
      </c>
      <c r="N41" s="77">
        <v>969.52752155005817</v>
      </c>
      <c r="O41" s="77">
        <v>1602.1959252844615</v>
      </c>
      <c r="P41" s="77">
        <v>680.40048357857711</v>
      </c>
      <c r="Q41" s="77">
        <v>10186.0712373772</v>
      </c>
      <c r="R41" s="10" t="str">
        <f t="shared" si="5"/>
        <v>11.2 %</v>
      </c>
      <c r="S41" s="10" t="str">
        <f t="shared" si="6"/>
        <v>-9.4 %</v>
      </c>
      <c r="T41" s="10" t="str">
        <f t="shared" si="7"/>
        <v>-21.5 %</v>
      </c>
      <c r="U41" s="10" t="str">
        <f t="shared" si="8"/>
        <v>-2.8 %</v>
      </c>
      <c r="V41" s="10" t="str">
        <f t="shared" si="9"/>
        <v>-3.2 %</v>
      </c>
      <c r="W41" s="10" t="str">
        <f t="shared" si="10"/>
        <v>5.1 %</v>
      </c>
      <c r="X41" s="10" t="str">
        <f t="shared" si="11"/>
        <v>3 %</v>
      </c>
      <c r="Y41" s="10" t="str">
        <f t="shared" si="12"/>
        <v>5.9 %</v>
      </c>
      <c r="Z41" s="10" t="str">
        <f t="shared" si="13"/>
        <v>1.5 %</v>
      </c>
      <c r="AA41" s="10" t="str">
        <f t="shared" si="14"/>
        <v>2.5 %</v>
      </c>
      <c r="AB41" s="10" t="str">
        <f t="shared" si="15"/>
        <v>2.4 %</v>
      </c>
      <c r="AC41" s="10" t="str">
        <f t="shared" si="16"/>
        <v>3 %</v>
      </c>
    </row>
    <row r="42" spans="1:29">
      <c r="A42" s="100">
        <v>2015</v>
      </c>
      <c r="B42" s="101" t="s">
        <v>35</v>
      </c>
      <c r="C42" s="104">
        <v>12</v>
      </c>
      <c r="D42" s="102" t="s">
        <v>130</v>
      </c>
      <c r="E42" s="77">
        <v>383.67337569709827</v>
      </c>
      <c r="F42" s="77">
        <v>0.16908896671575355</v>
      </c>
      <c r="G42" s="77">
        <v>0</v>
      </c>
      <c r="H42" s="77">
        <v>364.09846794356088</v>
      </c>
      <c r="I42" s="77">
        <v>57.702689829108714</v>
      </c>
      <c r="J42" s="77">
        <v>310.22544564205805</v>
      </c>
      <c r="K42" s="77">
        <v>335.90580283541578</v>
      </c>
      <c r="L42" s="77">
        <v>302.69944443594659</v>
      </c>
      <c r="M42" s="77">
        <v>319.90530842326547</v>
      </c>
      <c r="N42" s="77">
        <v>359.17109611028451</v>
      </c>
      <c r="O42" s="77">
        <v>722.67732204057006</v>
      </c>
      <c r="P42" s="77">
        <v>340.05235431163408</v>
      </c>
      <c r="Q42" s="77">
        <v>3495.1304860718815</v>
      </c>
      <c r="R42" s="10" t="str">
        <f t="shared" si="5"/>
        <v>8.7 %</v>
      </c>
      <c r="S42" s="10" t="str">
        <f t="shared" si="6"/>
        <v>-9 %</v>
      </c>
      <c r="T42" s="10" t="str">
        <f t="shared" si="7"/>
        <v>-</v>
      </c>
      <c r="U42" s="10" t="str">
        <f t="shared" si="8"/>
        <v>2.3 %</v>
      </c>
      <c r="V42" s="10" t="str">
        <f t="shared" si="9"/>
        <v>15.1 %</v>
      </c>
      <c r="W42" s="10" t="str">
        <f t="shared" si="10"/>
        <v>6.5 %</v>
      </c>
      <c r="X42" s="10" t="str">
        <f t="shared" si="11"/>
        <v>9.8 %</v>
      </c>
      <c r="Y42" s="10" t="str">
        <f t="shared" si="12"/>
        <v>7.8 %</v>
      </c>
      <c r="Z42" s="10" t="str">
        <f t="shared" si="13"/>
        <v>6.9 %</v>
      </c>
      <c r="AA42" s="10" t="str">
        <f t="shared" si="14"/>
        <v>2.5 %</v>
      </c>
      <c r="AB42" s="10" t="str">
        <f t="shared" si="15"/>
        <v>2.7 %</v>
      </c>
      <c r="AC42" s="10" t="str">
        <f t="shared" si="16"/>
        <v>4.8 %</v>
      </c>
    </row>
    <row r="43" spans="1:29">
      <c r="A43" s="100">
        <v>2015</v>
      </c>
      <c r="B43" s="101" t="s">
        <v>36</v>
      </c>
      <c r="C43" s="104">
        <v>12</v>
      </c>
      <c r="D43" s="102" t="s">
        <v>130</v>
      </c>
      <c r="E43" s="77">
        <v>212.4090772173106</v>
      </c>
      <c r="F43" s="77">
        <v>19.448862968272728</v>
      </c>
      <c r="G43" s="77">
        <v>0</v>
      </c>
      <c r="H43" s="77">
        <v>374.31301081651179</v>
      </c>
      <c r="I43" s="77">
        <v>56.331994573125201</v>
      </c>
      <c r="J43" s="77">
        <v>125.61437210453145</v>
      </c>
      <c r="K43" s="77">
        <v>150.41874494423197</v>
      </c>
      <c r="L43" s="77">
        <v>150.8396516615399</v>
      </c>
      <c r="M43" s="77">
        <v>148.16093102577997</v>
      </c>
      <c r="N43" s="77">
        <v>137.813068884892</v>
      </c>
      <c r="O43" s="77">
        <v>299.0418291090769</v>
      </c>
      <c r="P43" s="77">
        <v>151.29231290042677</v>
      </c>
      <c r="Q43" s="77">
        <v>1825.0944035344037</v>
      </c>
      <c r="R43" s="10" t="str">
        <f t="shared" si="5"/>
        <v>6.8 %</v>
      </c>
      <c r="S43" s="10" t="str">
        <f t="shared" si="6"/>
        <v>-13.5 %</v>
      </c>
      <c r="T43" s="10" t="str">
        <f t="shared" si="7"/>
        <v>-</v>
      </c>
      <c r="U43" s="10" t="str">
        <f t="shared" si="8"/>
        <v>-1.7 %</v>
      </c>
      <c r="V43" s="10" t="str">
        <f t="shared" si="9"/>
        <v>-4.4 %</v>
      </c>
      <c r="W43" s="10" t="str">
        <f t="shared" si="10"/>
        <v>-6 %</v>
      </c>
      <c r="X43" s="10" t="str">
        <f t="shared" si="11"/>
        <v>9 %</v>
      </c>
      <c r="Y43" s="10" t="str">
        <f t="shared" si="12"/>
        <v>5 %</v>
      </c>
      <c r="Z43" s="10" t="str">
        <f t="shared" si="13"/>
        <v>1.7 %</v>
      </c>
      <c r="AA43" s="10" t="str">
        <f t="shared" si="14"/>
        <v>2.2 %</v>
      </c>
      <c r="AB43" s="10" t="str">
        <f t="shared" si="15"/>
        <v>2 %</v>
      </c>
      <c r="AC43" s="10" t="str">
        <f t="shared" si="16"/>
        <v>4.4 %</v>
      </c>
    </row>
    <row r="44" spans="1:29">
      <c r="A44" s="100">
        <v>2015</v>
      </c>
      <c r="B44" s="101" t="s">
        <v>37</v>
      </c>
      <c r="C44" s="104">
        <v>12</v>
      </c>
      <c r="D44" s="102" t="s">
        <v>130</v>
      </c>
      <c r="E44" s="77">
        <v>241.75434725452564</v>
      </c>
      <c r="F44" s="77">
        <v>266.09240264575618</v>
      </c>
      <c r="G44" s="77">
        <v>0</v>
      </c>
      <c r="H44" s="77">
        <v>775.47926607925683</v>
      </c>
      <c r="I44" s="77">
        <v>93.817717650748975</v>
      </c>
      <c r="J44" s="77">
        <v>293.48781746830247</v>
      </c>
      <c r="K44" s="77">
        <v>333.87592379246018</v>
      </c>
      <c r="L44" s="77">
        <v>398.31510600612694</v>
      </c>
      <c r="M44" s="77">
        <v>386.73360772536455</v>
      </c>
      <c r="N44" s="77">
        <v>294.59236397003895</v>
      </c>
      <c r="O44" s="77">
        <v>660.20826089775062</v>
      </c>
      <c r="P44" s="77">
        <v>320.59067568171349</v>
      </c>
      <c r="Q44" s="77">
        <v>4046.3252777214379</v>
      </c>
      <c r="R44" s="10" t="str">
        <f t="shared" si="5"/>
        <v>-3.3 %</v>
      </c>
      <c r="S44" s="10" t="str">
        <f t="shared" si="6"/>
        <v>-5 %</v>
      </c>
      <c r="T44" s="10" t="str">
        <f t="shared" si="7"/>
        <v>-</v>
      </c>
      <c r="U44" s="10" t="str">
        <f t="shared" si="8"/>
        <v>-5.2 %</v>
      </c>
      <c r="V44" s="10" t="str">
        <f t="shared" si="9"/>
        <v>-9.7 %</v>
      </c>
      <c r="W44" s="10" t="str">
        <f t="shared" si="10"/>
        <v>9.3 %</v>
      </c>
      <c r="X44" s="10" t="str">
        <f t="shared" si="11"/>
        <v>4.5 %</v>
      </c>
      <c r="Y44" s="10" t="str">
        <f t="shared" si="12"/>
        <v>6.2 %</v>
      </c>
      <c r="Z44" s="10" t="str">
        <f t="shared" si="13"/>
        <v>0.8 %</v>
      </c>
      <c r="AA44" s="10" t="str">
        <f t="shared" si="14"/>
        <v>2.6 %</v>
      </c>
      <c r="AB44" s="10" t="str">
        <f t="shared" si="15"/>
        <v>4.3 %</v>
      </c>
      <c r="AC44" s="10" t="str">
        <f t="shared" si="16"/>
        <v>4.1 %</v>
      </c>
    </row>
    <row r="45" spans="1:29">
      <c r="A45" s="100">
        <v>2015</v>
      </c>
      <c r="B45" s="101" t="s">
        <v>38</v>
      </c>
      <c r="C45" s="104">
        <v>12</v>
      </c>
      <c r="D45" s="102" t="s">
        <v>130</v>
      </c>
      <c r="E45" s="77">
        <v>13.67309230874422</v>
      </c>
      <c r="F45" s="77">
        <v>183.60089694444676</v>
      </c>
      <c r="G45" s="77">
        <v>19.159283832210829</v>
      </c>
      <c r="H45" s="77">
        <v>29.40955305251812</v>
      </c>
      <c r="I45" s="77">
        <v>5.3666982230077354</v>
      </c>
      <c r="J45" s="77">
        <v>53.501219274732129</v>
      </c>
      <c r="K45" s="77">
        <v>51.960036978112328</v>
      </c>
      <c r="L45" s="77">
        <v>69.385377718230671</v>
      </c>
      <c r="M45" s="77">
        <v>71.534254279240443</v>
      </c>
      <c r="N45" s="77">
        <v>41.097081623210173</v>
      </c>
      <c r="O45" s="77">
        <v>97.654388739191788</v>
      </c>
      <c r="P45" s="77">
        <v>117.69306843671386</v>
      </c>
      <c r="Q45" s="77">
        <v>736.72293258869809</v>
      </c>
      <c r="R45" s="10" t="str">
        <f t="shared" si="5"/>
        <v>0.8 %</v>
      </c>
      <c r="S45" s="10" t="str">
        <f t="shared" si="6"/>
        <v>-12.5 %</v>
      </c>
      <c r="T45" s="10" t="str">
        <f t="shared" si="7"/>
        <v>-29.3 %</v>
      </c>
      <c r="U45" s="10" t="str">
        <f t="shared" si="8"/>
        <v>-0.6 %</v>
      </c>
      <c r="V45" s="10" t="str">
        <f t="shared" si="9"/>
        <v>-9.4 %</v>
      </c>
      <c r="W45" s="10" t="str">
        <f t="shared" si="10"/>
        <v>4 %</v>
      </c>
      <c r="X45" s="10" t="str">
        <f t="shared" si="11"/>
        <v>11.4 %</v>
      </c>
      <c r="Y45" s="10" t="str">
        <f t="shared" si="12"/>
        <v>10.9 %</v>
      </c>
      <c r="Z45" s="10" t="str">
        <f t="shared" si="13"/>
        <v>-1 %</v>
      </c>
      <c r="AA45" s="10" t="str">
        <f t="shared" si="14"/>
        <v>1.5 %</v>
      </c>
      <c r="AB45" s="10" t="str">
        <f t="shared" si="15"/>
        <v>6.9 %</v>
      </c>
      <c r="AC45" s="10" t="str">
        <f t="shared" si="16"/>
        <v>5 %</v>
      </c>
    </row>
    <row r="46" spans="1:29">
      <c r="A46" s="100">
        <v>2015</v>
      </c>
      <c r="B46" s="101" t="s">
        <v>39</v>
      </c>
      <c r="C46" s="104">
        <v>12</v>
      </c>
      <c r="D46" s="102" t="s">
        <v>130</v>
      </c>
      <c r="E46" s="77">
        <v>24.635759639362927</v>
      </c>
      <c r="F46" s="77">
        <v>24.867884268944696</v>
      </c>
      <c r="G46" s="77">
        <v>91.825675724044117</v>
      </c>
      <c r="H46" s="77">
        <v>245.15498002644148</v>
      </c>
      <c r="I46" s="77">
        <v>39.595893014181392</v>
      </c>
      <c r="J46" s="77">
        <v>132.11905969174092</v>
      </c>
      <c r="K46" s="77">
        <v>125.64926291343822</v>
      </c>
      <c r="L46" s="77">
        <v>130.85064922262873</v>
      </c>
      <c r="M46" s="77">
        <v>173.92612603853723</v>
      </c>
      <c r="N46" s="77">
        <v>106.91781343199767</v>
      </c>
      <c r="O46" s="77">
        <v>154.88022120247302</v>
      </c>
      <c r="P46" s="77">
        <v>166.60390242704813</v>
      </c>
      <c r="Q46" s="77">
        <v>1417.4088885130245</v>
      </c>
      <c r="R46" s="10" t="str">
        <f t="shared" si="5"/>
        <v>0.2 %</v>
      </c>
      <c r="S46" s="10" t="str">
        <f t="shared" si="6"/>
        <v>17.7 %</v>
      </c>
      <c r="T46" s="10" t="str">
        <f t="shared" si="7"/>
        <v>-38.1 %</v>
      </c>
      <c r="U46" s="10" t="str">
        <f t="shared" si="8"/>
        <v>-2.3 %</v>
      </c>
      <c r="V46" s="10" t="str">
        <f t="shared" si="9"/>
        <v>6.1 %</v>
      </c>
      <c r="W46" s="10" t="str">
        <f t="shared" si="10"/>
        <v>16.8 %</v>
      </c>
      <c r="X46" s="10" t="str">
        <f t="shared" si="11"/>
        <v>9.1 %</v>
      </c>
      <c r="Y46" s="10" t="str">
        <f t="shared" si="12"/>
        <v>9.5 %</v>
      </c>
      <c r="Z46" s="10" t="str">
        <f t="shared" si="13"/>
        <v>-3.5 %</v>
      </c>
      <c r="AA46" s="10" t="str">
        <f t="shared" si="14"/>
        <v>2.4 %</v>
      </c>
      <c r="AB46" s="10" t="str">
        <f t="shared" si="15"/>
        <v>3 %</v>
      </c>
      <c r="AC46" s="10" t="str">
        <f t="shared" si="16"/>
        <v>3.4 %</v>
      </c>
    </row>
    <row r="47" spans="1:29">
      <c r="A47" s="100">
        <v>2016</v>
      </c>
      <c r="B47" s="101" t="s">
        <v>25</v>
      </c>
      <c r="C47" s="104">
        <v>12</v>
      </c>
      <c r="D47" s="102" t="s">
        <v>130</v>
      </c>
      <c r="E47" s="77">
        <v>61.967822421235894</v>
      </c>
      <c r="F47" s="77">
        <v>9.3394479877895584</v>
      </c>
      <c r="G47" s="77">
        <v>31.287605613306589</v>
      </c>
      <c r="H47" s="77">
        <v>56.208669690419768</v>
      </c>
      <c r="I47" s="77">
        <v>14.899089388220856</v>
      </c>
      <c r="J47" s="77">
        <v>103.85665950122446</v>
      </c>
      <c r="K47" s="77">
        <v>84.035316141331293</v>
      </c>
      <c r="L47" s="77">
        <v>162.79985640835565</v>
      </c>
      <c r="M47" s="77">
        <v>92.198509354357753</v>
      </c>
      <c r="N47" s="77">
        <v>86.898006371561138</v>
      </c>
      <c r="O47" s="77">
        <v>178.51558461508267</v>
      </c>
      <c r="P47" s="77">
        <v>171.84709055249311</v>
      </c>
      <c r="Q47" s="77">
        <v>1054.6413859492959</v>
      </c>
      <c r="R47" s="10" t="str">
        <f t="shared" si="5"/>
        <v>3.2 %</v>
      </c>
      <c r="S47" s="10" t="str">
        <f t="shared" si="6"/>
        <v>-32.9 %</v>
      </c>
      <c r="T47" s="10" t="str">
        <f t="shared" si="7"/>
        <v>-10 %</v>
      </c>
      <c r="U47" s="10" t="str">
        <f t="shared" si="8"/>
        <v>-10 %</v>
      </c>
      <c r="V47" s="10" t="str">
        <f t="shared" si="9"/>
        <v>3.4 %</v>
      </c>
      <c r="W47" s="10" t="str">
        <f t="shared" si="10"/>
        <v>14.3 %</v>
      </c>
      <c r="X47" s="10" t="str">
        <f t="shared" si="11"/>
        <v>-1.3 %</v>
      </c>
      <c r="Y47" s="10" t="str">
        <f t="shared" si="12"/>
        <v>4.1 %</v>
      </c>
      <c r="Z47" s="10" t="str">
        <f t="shared" si="13"/>
        <v>3.2 %</v>
      </c>
      <c r="AA47" s="10" t="str">
        <f t="shared" si="14"/>
        <v>1.4 %</v>
      </c>
      <c r="AB47" s="10" t="str">
        <f t="shared" si="15"/>
        <v>4.8 %</v>
      </c>
      <c r="AC47" s="10" t="str">
        <f t="shared" si="16"/>
        <v>4.3 %</v>
      </c>
    </row>
    <row r="48" spans="1:29">
      <c r="A48" s="100">
        <v>2016</v>
      </c>
      <c r="B48" s="101" t="s">
        <v>26</v>
      </c>
      <c r="C48" s="104">
        <v>12</v>
      </c>
      <c r="D48" s="102" t="s">
        <v>130</v>
      </c>
      <c r="E48" s="77">
        <v>2.5327062301277197</v>
      </c>
      <c r="F48" s="77">
        <v>14.641838521226383</v>
      </c>
      <c r="G48" s="77">
        <v>1246.64838996602</v>
      </c>
      <c r="H48" s="77">
        <v>154.40085976291624</v>
      </c>
      <c r="I48" s="77">
        <v>33.966752357221146</v>
      </c>
      <c r="J48" s="77">
        <v>238.07976794614291</v>
      </c>
      <c r="K48" s="77">
        <v>373.90431139246556</v>
      </c>
      <c r="L48" s="77">
        <v>227.16668483804804</v>
      </c>
      <c r="M48" s="77">
        <v>342.16099404466144</v>
      </c>
      <c r="N48" s="77">
        <v>168.16351618515949</v>
      </c>
      <c r="O48" s="77">
        <v>294.00297792287063</v>
      </c>
      <c r="P48" s="77">
        <v>184.45606829648455</v>
      </c>
      <c r="Q48" s="77">
        <v>3263.4182870349373</v>
      </c>
      <c r="R48" s="10" t="str">
        <f t="shared" si="5"/>
        <v>10.5 %</v>
      </c>
      <c r="S48" s="10" t="str">
        <f t="shared" si="6"/>
        <v>-51.8 %</v>
      </c>
      <c r="T48" s="10" t="str">
        <f t="shared" si="7"/>
        <v>7.9 %</v>
      </c>
      <c r="U48" s="10" t="str">
        <f t="shared" si="8"/>
        <v>-18.3 %</v>
      </c>
      <c r="V48" s="10" t="str">
        <f t="shared" si="9"/>
        <v>-33 %</v>
      </c>
      <c r="W48" s="10" t="str">
        <f t="shared" si="10"/>
        <v>-5.7 %</v>
      </c>
      <c r="X48" s="10" t="str">
        <f t="shared" si="11"/>
        <v>3.5 %</v>
      </c>
      <c r="Y48" s="10" t="str">
        <f t="shared" si="12"/>
        <v>-1.9 %</v>
      </c>
      <c r="Z48" s="10" t="str">
        <f t="shared" si="13"/>
        <v>0.6 %</v>
      </c>
      <c r="AA48" s="10" t="str">
        <f t="shared" si="14"/>
        <v>5.9 %</v>
      </c>
      <c r="AB48" s="10" t="str">
        <f t="shared" si="15"/>
        <v>5.5 %</v>
      </c>
      <c r="AC48" s="10" t="str">
        <f t="shared" si="16"/>
        <v>3.1 %</v>
      </c>
    </row>
    <row r="49" spans="1:29">
      <c r="A49" s="100">
        <v>2016</v>
      </c>
      <c r="B49" s="101" t="s">
        <v>27</v>
      </c>
      <c r="C49" s="104">
        <v>12</v>
      </c>
      <c r="D49" s="102" t="s">
        <v>130</v>
      </c>
      <c r="E49" s="77">
        <v>3.5182898390216168</v>
      </c>
      <c r="F49" s="77">
        <v>10.752341487856091</v>
      </c>
      <c r="G49" s="77">
        <v>7400.5461737240012</v>
      </c>
      <c r="H49" s="77">
        <v>715.50592597290643</v>
      </c>
      <c r="I49" s="77">
        <v>710.53592332548124</v>
      </c>
      <c r="J49" s="77">
        <v>1446.7134350809522</v>
      </c>
      <c r="K49" s="77">
        <v>505.53761968363932</v>
      </c>
      <c r="L49" s="77">
        <v>671.97707275077119</v>
      </c>
      <c r="M49" s="77">
        <v>1442.4115218967452</v>
      </c>
      <c r="N49" s="77">
        <v>298.57340786145301</v>
      </c>
      <c r="O49" s="77">
        <v>655.13850887394983</v>
      </c>
      <c r="P49" s="77">
        <v>216.33511424582301</v>
      </c>
      <c r="Q49" s="77">
        <v>14056.372689473796</v>
      </c>
      <c r="R49" s="10" t="str">
        <f t="shared" si="5"/>
        <v>5.2 %</v>
      </c>
      <c r="S49" s="10" t="str">
        <f t="shared" si="6"/>
        <v>-18.8 %</v>
      </c>
      <c r="T49" s="10" t="str">
        <f t="shared" si="7"/>
        <v>-2.6 %</v>
      </c>
      <c r="U49" s="10" t="str">
        <f t="shared" si="8"/>
        <v>-11.5 %</v>
      </c>
      <c r="V49" s="10" t="str">
        <f t="shared" si="9"/>
        <v>22.7 %</v>
      </c>
      <c r="W49" s="10" t="str">
        <f t="shared" si="10"/>
        <v>-14.4 %</v>
      </c>
      <c r="X49" s="10" t="str">
        <f t="shared" si="11"/>
        <v>-0.1 %</v>
      </c>
      <c r="Y49" s="10" t="str">
        <f t="shared" si="12"/>
        <v>1 %</v>
      </c>
      <c r="Z49" s="10" t="str">
        <f t="shared" si="13"/>
        <v>-4.7 %</v>
      </c>
      <c r="AA49" s="10" t="str">
        <f t="shared" si="14"/>
        <v>3.1 %</v>
      </c>
      <c r="AB49" s="10" t="str">
        <f t="shared" si="15"/>
        <v>2.1 %</v>
      </c>
      <c r="AC49" s="10" t="str">
        <f t="shared" si="16"/>
        <v>4 %</v>
      </c>
    </row>
    <row r="50" spans="1:29">
      <c r="A50" s="100">
        <v>2016</v>
      </c>
      <c r="B50" s="101" t="s">
        <v>28</v>
      </c>
      <c r="C50" s="104">
        <v>12</v>
      </c>
      <c r="D50" s="102" t="s">
        <v>130</v>
      </c>
      <c r="E50" s="77">
        <v>65.789725612545908</v>
      </c>
      <c r="F50" s="77">
        <v>14.351800680964443</v>
      </c>
      <c r="G50" s="77">
        <v>1418.0512656352264</v>
      </c>
      <c r="H50" s="77">
        <v>58.176177207532923</v>
      </c>
      <c r="I50" s="77">
        <v>208.8141845865795</v>
      </c>
      <c r="J50" s="77">
        <v>439.901906251475</v>
      </c>
      <c r="K50" s="77">
        <v>133.05516915097758</v>
      </c>
      <c r="L50" s="77">
        <v>159.74712446589177</v>
      </c>
      <c r="M50" s="77">
        <v>470.0589124544594</v>
      </c>
      <c r="N50" s="77">
        <v>134.84175506193887</v>
      </c>
      <c r="O50" s="77">
        <v>207.94836349429733</v>
      </c>
      <c r="P50" s="77">
        <v>134.80720122105436</v>
      </c>
      <c r="Q50" s="77">
        <v>3489.3286432808063</v>
      </c>
      <c r="R50" s="10" t="str">
        <f t="shared" si="5"/>
        <v>0.8 %</v>
      </c>
      <c r="S50" s="10" t="str">
        <f t="shared" si="6"/>
        <v>-3.1 %</v>
      </c>
      <c r="T50" s="10" t="str">
        <f t="shared" si="7"/>
        <v>-6.3 %</v>
      </c>
      <c r="U50" s="10" t="str">
        <f t="shared" si="8"/>
        <v>8.2 %</v>
      </c>
      <c r="V50" s="10" t="str">
        <f t="shared" si="9"/>
        <v>12.8 %</v>
      </c>
      <c r="W50" s="10" t="str">
        <f t="shared" si="10"/>
        <v>22.5 %</v>
      </c>
      <c r="X50" s="10" t="str">
        <f t="shared" si="11"/>
        <v>-5.3 %</v>
      </c>
      <c r="Y50" s="10" t="str">
        <f t="shared" si="12"/>
        <v>3.3 %</v>
      </c>
      <c r="Z50" s="10" t="str">
        <f t="shared" si="13"/>
        <v>-3.8 %</v>
      </c>
      <c r="AA50" s="10" t="str">
        <f t="shared" si="14"/>
        <v>1.5 %</v>
      </c>
      <c r="AB50" s="10" t="str">
        <f t="shared" si="15"/>
        <v>5.5 %</v>
      </c>
      <c r="AC50" s="10" t="str">
        <f t="shared" si="16"/>
        <v>2.1 %</v>
      </c>
    </row>
    <row r="51" spans="1:29">
      <c r="A51" s="100">
        <v>2016</v>
      </c>
      <c r="B51" s="101" t="s">
        <v>29</v>
      </c>
      <c r="C51" s="104">
        <v>12</v>
      </c>
      <c r="D51" s="102" t="s">
        <v>130</v>
      </c>
      <c r="E51" s="77">
        <v>288.49483746748751</v>
      </c>
      <c r="F51" s="77">
        <v>9.1883776088024351</v>
      </c>
      <c r="G51" s="77">
        <v>1120.4122324665673</v>
      </c>
      <c r="H51" s="77">
        <v>86.587506005585027</v>
      </c>
      <c r="I51" s="77">
        <v>89.816908129473418</v>
      </c>
      <c r="J51" s="77">
        <v>359.80082448663165</v>
      </c>
      <c r="K51" s="77">
        <v>320.92259010424607</v>
      </c>
      <c r="L51" s="77">
        <v>291.57822571551657</v>
      </c>
      <c r="M51" s="77">
        <v>423.78571493123843</v>
      </c>
      <c r="N51" s="77">
        <v>327.70684757006393</v>
      </c>
      <c r="O51" s="77">
        <v>509.19659653268695</v>
      </c>
      <c r="P51" s="77">
        <v>231.91672289490316</v>
      </c>
      <c r="Q51" s="77">
        <v>4073.7764886806635</v>
      </c>
      <c r="R51" s="10" t="str">
        <f t="shared" si="5"/>
        <v>8.4 %</v>
      </c>
      <c r="S51" s="10" t="str">
        <f t="shared" si="6"/>
        <v>-14.7 %</v>
      </c>
      <c r="T51" s="10" t="str">
        <f t="shared" si="7"/>
        <v>-1.8 %</v>
      </c>
      <c r="U51" s="10" t="str">
        <f t="shared" si="8"/>
        <v>3.7 %</v>
      </c>
      <c r="V51" s="10" t="str">
        <f t="shared" si="9"/>
        <v>1.6 %</v>
      </c>
      <c r="W51" s="10" t="str">
        <f t="shared" si="10"/>
        <v>5.3 %</v>
      </c>
      <c r="X51" s="10" t="str">
        <f t="shared" si="11"/>
        <v>-0.3 %</v>
      </c>
      <c r="Y51" s="10" t="str">
        <f t="shared" si="12"/>
        <v>3 %</v>
      </c>
      <c r="Z51" s="10" t="str">
        <f t="shared" si="13"/>
        <v>0.2 %</v>
      </c>
      <c r="AA51" s="10" t="str">
        <f t="shared" si="14"/>
        <v>5 %</v>
      </c>
      <c r="AB51" s="10" t="str">
        <f t="shared" si="15"/>
        <v>5.1 %</v>
      </c>
      <c r="AC51" s="10" t="str">
        <f t="shared" si="16"/>
        <v>2.5 %</v>
      </c>
    </row>
    <row r="52" spans="1:29">
      <c r="A52" s="100">
        <v>2016</v>
      </c>
      <c r="B52" s="101" t="s">
        <v>30</v>
      </c>
      <c r="C52" s="104">
        <v>12</v>
      </c>
      <c r="D52" s="102" t="s">
        <v>130</v>
      </c>
      <c r="E52" s="77">
        <v>490.73550521846562</v>
      </c>
      <c r="F52" s="77">
        <v>10.72620410997242</v>
      </c>
      <c r="G52" s="77">
        <v>1038.8404960497917</v>
      </c>
      <c r="H52" s="77">
        <v>1898.5815784748854</v>
      </c>
      <c r="I52" s="77">
        <v>571.66016466292956</v>
      </c>
      <c r="J52" s="77">
        <v>886.16235430336394</v>
      </c>
      <c r="K52" s="77">
        <v>894.47082323612369</v>
      </c>
      <c r="L52" s="77">
        <v>1609.3539230059894</v>
      </c>
      <c r="M52" s="77">
        <v>1167.6070723682521</v>
      </c>
      <c r="N52" s="77">
        <v>1194.7307829828612</v>
      </c>
      <c r="O52" s="77">
        <v>1518.9029678615536</v>
      </c>
      <c r="P52" s="77">
        <v>705.2439731984382</v>
      </c>
      <c r="Q52" s="77">
        <v>11993.365513032648</v>
      </c>
      <c r="R52" s="10" t="str">
        <f t="shared" si="5"/>
        <v>10.1 %</v>
      </c>
      <c r="S52" s="10" t="str">
        <f t="shared" si="6"/>
        <v>-11.5 %</v>
      </c>
      <c r="T52" s="10" t="str">
        <f t="shared" si="7"/>
        <v>-4.6 %</v>
      </c>
      <c r="U52" s="10" t="str">
        <f t="shared" si="8"/>
        <v>-2.7 %</v>
      </c>
      <c r="V52" s="10" t="str">
        <f t="shared" si="9"/>
        <v>9.6 %</v>
      </c>
      <c r="W52" s="10" t="str">
        <f t="shared" si="10"/>
        <v>6 %</v>
      </c>
      <c r="X52" s="10" t="str">
        <f t="shared" si="11"/>
        <v>2.7 %</v>
      </c>
      <c r="Y52" s="10" t="str">
        <f t="shared" si="12"/>
        <v>-0.9 %</v>
      </c>
      <c r="Z52" s="10" t="str">
        <f t="shared" si="13"/>
        <v>2.1 %</v>
      </c>
      <c r="AA52" s="10" t="str">
        <f t="shared" si="14"/>
        <v>3.2 %</v>
      </c>
      <c r="AB52" s="10" t="str">
        <f t="shared" si="15"/>
        <v>5 %</v>
      </c>
      <c r="AC52" s="10" t="str">
        <f t="shared" si="16"/>
        <v>2.7 %</v>
      </c>
    </row>
    <row r="53" spans="1:29">
      <c r="A53" s="100">
        <v>2016</v>
      </c>
      <c r="B53" s="101" t="s">
        <v>31</v>
      </c>
      <c r="C53" s="104">
        <v>12</v>
      </c>
      <c r="D53" s="102" t="s">
        <v>130</v>
      </c>
      <c r="E53" s="77">
        <v>524.43590691337147</v>
      </c>
      <c r="F53" s="77">
        <v>0</v>
      </c>
      <c r="G53" s="77">
        <v>953.58688887062362</v>
      </c>
      <c r="H53" s="77">
        <v>6613.6873522669675</v>
      </c>
      <c r="I53" s="77">
        <v>957.50895771935132</v>
      </c>
      <c r="J53" s="77">
        <v>3249.5877525499068</v>
      </c>
      <c r="K53" s="77">
        <v>11226.190204126438</v>
      </c>
      <c r="L53" s="77">
        <v>6260.9364897854693</v>
      </c>
      <c r="M53" s="77">
        <v>15137.274921635762</v>
      </c>
      <c r="N53" s="77">
        <v>5847.6774487256635</v>
      </c>
      <c r="O53" s="77">
        <v>8037.3084536008182</v>
      </c>
      <c r="P53" s="77">
        <v>2670.0840512094946</v>
      </c>
      <c r="Q53" s="77">
        <v>61539.270964461663</v>
      </c>
      <c r="R53" s="10" t="str">
        <f t="shared" si="5"/>
        <v>5.3 %</v>
      </c>
      <c r="S53" s="10" t="str">
        <f t="shared" si="6"/>
        <v>-</v>
      </c>
      <c r="T53" s="10" t="str">
        <f t="shared" si="7"/>
        <v>-18.9 %</v>
      </c>
      <c r="U53" s="10" t="str">
        <f t="shared" si="8"/>
        <v>-2 %</v>
      </c>
      <c r="V53" s="10" t="str">
        <f t="shared" si="9"/>
        <v>4.1 %</v>
      </c>
      <c r="W53" s="10" t="str">
        <f t="shared" si="10"/>
        <v>8.2 %</v>
      </c>
      <c r="X53" s="10" t="str">
        <f t="shared" si="11"/>
        <v>2.1 %</v>
      </c>
      <c r="Y53" s="10" t="str">
        <f t="shared" si="12"/>
        <v>4.9 %</v>
      </c>
      <c r="Z53" s="10" t="str">
        <f t="shared" si="13"/>
        <v>-0.7 %</v>
      </c>
      <c r="AA53" s="10" t="str">
        <f t="shared" si="14"/>
        <v>2.7 %</v>
      </c>
      <c r="AB53" s="10" t="str">
        <f t="shared" si="15"/>
        <v>4.4 %</v>
      </c>
      <c r="AC53" s="10" t="str">
        <f t="shared" si="16"/>
        <v>3.3 %</v>
      </c>
    </row>
    <row r="54" spans="1:29">
      <c r="A54" s="100">
        <v>2016</v>
      </c>
      <c r="B54" s="101" t="s">
        <v>32</v>
      </c>
      <c r="C54" s="104">
        <v>12</v>
      </c>
      <c r="D54" s="102" t="s">
        <v>130</v>
      </c>
      <c r="E54" s="77">
        <v>855.76935004467941</v>
      </c>
      <c r="F54" s="77">
        <v>0.83892818184868689</v>
      </c>
      <c r="G54" s="77">
        <v>1528.8324559776581</v>
      </c>
      <c r="H54" s="77">
        <v>738.66118056598054</v>
      </c>
      <c r="I54" s="77">
        <v>205.3367195145812</v>
      </c>
      <c r="J54" s="77">
        <v>516.4425146196088</v>
      </c>
      <c r="K54" s="77">
        <v>435.15110900835793</v>
      </c>
      <c r="L54" s="77">
        <v>319.50913016898932</v>
      </c>
      <c r="M54" s="77">
        <v>596.86256293771271</v>
      </c>
      <c r="N54" s="77">
        <v>404.53298282791883</v>
      </c>
      <c r="O54" s="77">
        <v>772.50914696813538</v>
      </c>
      <c r="P54" s="77">
        <v>242.33276603333471</v>
      </c>
      <c r="Q54" s="77">
        <v>6613.3464192317451</v>
      </c>
      <c r="R54" s="10" t="str">
        <f t="shared" si="5"/>
        <v>4 %</v>
      </c>
      <c r="S54" s="10" t="str">
        <f t="shared" si="6"/>
        <v>-29.4 %</v>
      </c>
      <c r="T54" s="10" t="str">
        <f t="shared" si="7"/>
        <v>4.7 %</v>
      </c>
      <c r="U54" s="10" t="str">
        <f t="shared" si="8"/>
        <v>-0.1 %</v>
      </c>
      <c r="V54" s="10" t="str">
        <f t="shared" si="9"/>
        <v>10.9 %</v>
      </c>
      <c r="W54" s="10" t="str">
        <f t="shared" si="10"/>
        <v>-8.4 %</v>
      </c>
      <c r="X54" s="10" t="str">
        <f t="shared" si="11"/>
        <v>-2.4 %</v>
      </c>
      <c r="Y54" s="10" t="str">
        <f t="shared" si="12"/>
        <v>0.5 %</v>
      </c>
      <c r="Z54" s="10" t="str">
        <f t="shared" si="13"/>
        <v>-0.9 %</v>
      </c>
      <c r="AA54" s="10" t="str">
        <f t="shared" si="14"/>
        <v>3.5 %</v>
      </c>
      <c r="AB54" s="10" t="str">
        <f t="shared" si="15"/>
        <v>3.7 %</v>
      </c>
      <c r="AC54" s="10" t="str">
        <f t="shared" si="16"/>
        <v>2.8 %</v>
      </c>
    </row>
    <row r="55" spans="1:29">
      <c r="A55" s="100">
        <v>2016</v>
      </c>
      <c r="B55" s="101" t="s">
        <v>33</v>
      </c>
      <c r="C55" s="104">
        <v>12</v>
      </c>
      <c r="D55" s="102" t="s">
        <v>130</v>
      </c>
      <c r="E55" s="77">
        <v>622.56726654213026</v>
      </c>
      <c r="F55" s="77">
        <v>1.1903271263923847</v>
      </c>
      <c r="G55" s="77">
        <v>79.51865996945584</v>
      </c>
      <c r="H55" s="77">
        <v>568.30230285370021</v>
      </c>
      <c r="I55" s="77">
        <v>283.78152089308094</v>
      </c>
      <c r="J55" s="77">
        <v>454.40696237438004</v>
      </c>
      <c r="K55" s="77">
        <v>380.71905711134713</v>
      </c>
      <c r="L55" s="77">
        <v>357.61843590867733</v>
      </c>
      <c r="M55" s="77">
        <v>367.32743273847251</v>
      </c>
      <c r="N55" s="77">
        <v>441.37413280146916</v>
      </c>
      <c r="O55" s="77">
        <v>732.07989376663909</v>
      </c>
      <c r="P55" s="77">
        <v>320.25661342192376</v>
      </c>
      <c r="Q55" s="77">
        <v>4597.9077986372986</v>
      </c>
      <c r="R55" s="10" t="str">
        <f t="shared" si="5"/>
        <v>2.3 %</v>
      </c>
      <c r="S55" s="10" t="str">
        <f t="shared" si="6"/>
        <v>-8.2 %</v>
      </c>
      <c r="T55" s="10" t="str">
        <f t="shared" si="7"/>
        <v>-10.3 %</v>
      </c>
      <c r="U55" s="10" t="str">
        <f t="shared" si="8"/>
        <v>-12.1 %</v>
      </c>
      <c r="V55" s="10" t="str">
        <f t="shared" si="9"/>
        <v>-16.1 %</v>
      </c>
      <c r="W55" s="10" t="str">
        <f t="shared" si="10"/>
        <v>7.8 %</v>
      </c>
      <c r="X55" s="10" t="str">
        <f t="shared" si="11"/>
        <v>7.6 %</v>
      </c>
      <c r="Y55" s="10" t="str">
        <f t="shared" si="12"/>
        <v>0.6 %</v>
      </c>
      <c r="Z55" s="10" t="str">
        <f t="shared" si="13"/>
        <v>-0.2 %</v>
      </c>
      <c r="AA55" s="10" t="str">
        <f t="shared" si="14"/>
        <v>4.9 %</v>
      </c>
      <c r="AB55" s="10" t="str">
        <f t="shared" si="15"/>
        <v>7 %</v>
      </c>
      <c r="AC55" s="10" t="str">
        <f t="shared" si="16"/>
        <v>0.7 %</v>
      </c>
    </row>
    <row r="56" spans="1:29">
      <c r="A56" s="100">
        <v>2016</v>
      </c>
      <c r="B56" s="101" t="s">
        <v>34</v>
      </c>
      <c r="C56" s="104">
        <v>12</v>
      </c>
      <c r="D56" s="102" t="s">
        <v>130</v>
      </c>
      <c r="E56" s="77">
        <v>624.08801352908756</v>
      </c>
      <c r="F56" s="77">
        <v>96.555694017778322</v>
      </c>
      <c r="G56" s="77">
        <v>2.1695383542338407</v>
      </c>
      <c r="H56" s="77">
        <v>2241.8887766200364</v>
      </c>
      <c r="I56" s="77">
        <v>599.41850756516362</v>
      </c>
      <c r="J56" s="77">
        <v>772.5694734391808</v>
      </c>
      <c r="K56" s="77">
        <v>755.7683375606241</v>
      </c>
      <c r="L56" s="77">
        <v>937.68188518712861</v>
      </c>
      <c r="M56" s="77">
        <v>943.66991810371735</v>
      </c>
      <c r="N56" s="77">
        <v>998.26200256052414</v>
      </c>
      <c r="O56" s="77">
        <v>1695.0270752622998</v>
      </c>
      <c r="P56" s="77">
        <v>708.57401129161053</v>
      </c>
      <c r="Q56" s="77">
        <v>10350.197470524317</v>
      </c>
      <c r="R56" s="10" t="str">
        <f t="shared" si="5"/>
        <v>1.8 %</v>
      </c>
      <c r="S56" s="10" t="str">
        <f t="shared" si="6"/>
        <v>-12 %</v>
      </c>
      <c r="T56" s="10" t="str">
        <f t="shared" si="7"/>
        <v>-28.8 %</v>
      </c>
      <c r="U56" s="10" t="str">
        <f t="shared" si="8"/>
        <v>2 %</v>
      </c>
      <c r="V56" s="10" t="str">
        <f t="shared" si="9"/>
        <v>-12.4 %</v>
      </c>
      <c r="W56" s="10" t="str">
        <f t="shared" si="10"/>
        <v>4.5 %</v>
      </c>
      <c r="X56" s="10" t="str">
        <f t="shared" si="11"/>
        <v>2.3 %</v>
      </c>
      <c r="Y56" s="10" t="str">
        <f t="shared" si="12"/>
        <v>1.1 %</v>
      </c>
      <c r="Z56" s="10" t="str">
        <f t="shared" si="13"/>
        <v>1.1 %</v>
      </c>
      <c r="AA56" s="10" t="str">
        <f t="shared" si="14"/>
        <v>3 %</v>
      </c>
      <c r="AB56" s="10" t="str">
        <f t="shared" si="15"/>
        <v>5.8 %</v>
      </c>
      <c r="AC56" s="10" t="str">
        <f t="shared" si="16"/>
        <v>4.1 %</v>
      </c>
    </row>
    <row r="57" spans="1:29">
      <c r="A57" s="100">
        <v>2016</v>
      </c>
      <c r="B57" s="101" t="s">
        <v>35</v>
      </c>
      <c r="C57" s="104">
        <v>12</v>
      </c>
      <c r="D57" s="102" t="s">
        <v>130</v>
      </c>
      <c r="E57" s="77">
        <v>373.73601585840169</v>
      </c>
      <c r="F57" s="77">
        <v>0.27572028312096269</v>
      </c>
      <c r="G57" s="77">
        <v>0</v>
      </c>
      <c r="H57" s="77">
        <v>366.48376679008345</v>
      </c>
      <c r="I57" s="77">
        <v>68.723516489649043</v>
      </c>
      <c r="J57" s="77">
        <v>357.97101199459479</v>
      </c>
      <c r="K57" s="77">
        <v>355.23166256705599</v>
      </c>
      <c r="L57" s="77">
        <v>316.21145387538525</v>
      </c>
      <c r="M57" s="77">
        <v>329.98877986253541</v>
      </c>
      <c r="N57" s="77">
        <v>370.19299447188178</v>
      </c>
      <c r="O57" s="77">
        <v>780.15663248922681</v>
      </c>
      <c r="P57" s="77">
        <v>351.55384595224564</v>
      </c>
      <c r="Q57" s="77">
        <v>3666.6801851329569</v>
      </c>
      <c r="R57" s="10" t="str">
        <f t="shared" si="5"/>
        <v>-2.6 %</v>
      </c>
      <c r="S57" s="10" t="str">
        <f t="shared" si="6"/>
        <v>63.1 %</v>
      </c>
      <c r="T57" s="10" t="str">
        <f t="shared" si="7"/>
        <v>-</v>
      </c>
      <c r="U57" s="10" t="str">
        <f t="shared" si="8"/>
        <v>0.7 %</v>
      </c>
      <c r="V57" s="10" t="str">
        <f t="shared" si="9"/>
        <v>19.1 %</v>
      </c>
      <c r="W57" s="10" t="str">
        <f t="shared" si="10"/>
        <v>15.4 %</v>
      </c>
      <c r="X57" s="10" t="str">
        <f t="shared" si="11"/>
        <v>5.8 %</v>
      </c>
      <c r="Y57" s="10" t="str">
        <f t="shared" si="12"/>
        <v>4.5 %</v>
      </c>
      <c r="Z57" s="10" t="str">
        <f t="shared" si="13"/>
        <v>3.2 %</v>
      </c>
      <c r="AA57" s="10" t="str">
        <f t="shared" si="14"/>
        <v>3.1 %</v>
      </c>
      <c r="AB57" s="10" t="str">
        <f t="shared" si="15"/>
        <v>8 %</v>
      </c>
      <c r="AC57" s="10" t="str">
        <f t="shared" si="16"/>
        <v>3.4 %</v>
      </c>
    </row>
    <row r="58" spans="1:29">
      <c r="A58" s="100">
        <v>2016</v>
      </c>
      <c r="B58" s="101" t="s">
        <v>36</v>
      </c>
      <c r="C58" s="104">
        <v>12</v>
      </c>
      <c r="D58" s="102" t="s">
        <v>130</v>
      </c>
      <c r="E58" s="77">
        <v>198.05938395090229</v>
      </c>
      <c r="F58" s="77">
        <v>22.663053159218837</v>
      </c>
      <c r="G58" s="77">
        <v>0</v>
      </c>
      <c r="H58" s="77">
        <v>380.64310413508417</v>
      </c>
      <c r="I58" s="77">
        <v>46.473466845991553</v>
      </c>
      <c r="J58" s="77">
        <v>126.89669496233827</v>
      </c>
      <c r="K58" s="77">
        <v>161.01146901847721</v>
      </c>
      <c r="L58" s="77">
        <v>157.30257850294936</v>
      </c>
      <c r="M58" s="77">
        <v>148.93517872929135</v>
      </c>
      <c r="N58" s="77">
        <v>141.52528660437073</v>
      </c>
      <c r="O58" s="77">
        <v>315.02008785805759</v>
      </c>
      <c r="P58" s="77">
        <v>156.557677414398</v>
      </c>
      <c r="Q58" s="77">
        <v>1852.3690327519432</v>
      </c>
      <c r="R58" s="10" t="str">
        <f t="shared" si="5"/>
        <v>-6.8 %</v>
      </c>
      <c r="S58" s="10" t="str">
        <f t="shared" si="6"/>
        <v>16.5 %</v>
      </c>
      <c r="T58" s="10" t="str">
        <f t="shared" si="7"/>
        <v>-</v>
      </c>
      <c r="U58" s="10" t="str">
        <f t="shared" si="8"/>
        <v>1.7 %</v>
      </c>
      <c r="V58" s="10" t="str">
        <f t="shared" si="9"/>
        <v>-17.5 %</v>
      </c>
      <c r="W58" s="10" t="str">
        <f t="shared" si="10"/>
        <v>1 %</v>
      </c>
      <c r="X58" s="10" t="str">
        <f t="shared" si="11"/>
        <v>7 %</v>
      </c>
      <c r="Y58" s="10" t="str">
        <f t="shared" si="12"/>
        <v>4.3 %</v>
      </c>
      <c r="Z58" s="10" t="str">
        <f t="shared" si="13"/>
        <v>0.5 %</v>
      </c>
      <c r="AA58" s="10" t="str">
        <f t="shared" si="14"/>
        <v>2.7 %</v>
      </c>
      <c r="AB58" s="10" t="str">
        <f t="shared" si="15"/>
        <v>5.3 %</v>
      </c>
      <c r="AC58" s="10" t="str">
        <f t="shared" si="16"/>
        <v>3.5 %</v>
      </c>
    </row>
    <row r="59" spans="1:29">
      <c r="A59" s="100">
        <v>2016</v>
      </c>
      <c r="B59" s="101" t="s">
        <v>37</v>
      </c>
      <c r="C59" s="104">
        <v>12</v>
      </c>
      <c r="D59" s="102" t="s">
        <v>130</v>
      </c>
      <c r="E59" s="77">
        <v>264.72219176741561</v>
      </c>
      <c r="F59" s="77">
        <v>225.90981229502725</v>
      </c>
      <c r="G59" s="77">
        <v>0</v>
      </c>
      <c r="H59" s="77">
        <v>724.42563114349355</v>
      </c>
      <c r="I59" s="77">
        <v>78.151803031071765</v>
      </c>
      <c r="J59" s="77">
        <v>332.26700595093303</v>
      </c>
      <c r="K59" s="77">
        <v>343.03762890253415</v>
      </c>
      <c r="L59" s="77">
        <v>406.04858929290975</v>
      </c>
      <c r="M59" s="77">
        <v>389.56280396269898</v>
      </c>
      <c r="N59" s="77">
        <v>304.80035048446041</v>
      </c>
      <c r="O59" s="77">
        <v>702.15798723364708</v>
      </c>
      <c r="P59" s="77">
        <v>334.59922239727996</v>
      </c>
      <c r="Q59" s="77">
        <v>4076.0227377978695</v>
      </c>
      <c r="R59" s="10" t="str">
        <f t="shared" si="5"/>
        <v>9.5 %</v>
      </c>
      <c r="S59" s="10" t="str">
        <f t="shared" si="6"/>
        <v>-15.1 %</v>
      </c>
      <c r="T59" s="10" t="str">
        <f t="shared" si="7"/>
        <v>-</v>
      </c>
      <c r="U59" s="10" t="str">
        <f t="shared" si="8"/>
        <v>-6.6 %</v>
      </c>
      <c r="V59" s="10" t="str">
        <f t="shared" si="9"/>
        <v>-16.7 %</v>
      </c>
      <c r="W59" s="10" t="str">
        <f t="shared" si="10"/>
        <v>13.2 %</v>
      </c>
      <c r="X59" s="10" t="str">
        <f t="shared" si="11"/>
        <v>2.7 %</v>
      </c>
      <c r="Y59" s="10" t="str">
        <f t="shared" si="12"/>
        <v>1.9 %</v>
      </c>
      <c r="Z59" s="10" t="str">
        <f t="shared" si="13"/>
        <v>0.7 %</v>
      </c>
      <c r="AA59" s="10" t="str">
        <f t="shared" si="14"/>
        <v>3.5 %</v>
      </c>
      <c r="AB59" s="10" t="str">
        <f t="shared" si="15"/>
        <v>6.4 %</v>
      </c>
      <c r="AC59" s="10" t="str">
        <f t="shared" si="16"/>
        <v>4.4 %</v>
      </c>
    </row>
    <row r="60" spans="1:29">
      <c r="A60" s="100">
        <v>2016</v>
      </c>
      <c r="B60" s="101" t="s">
        <v>38</v>
      </c>
      <c r="C60" s="104">
        <v>12</v>
      </c>
      <c r="D60" s="102" t="s">
        <v>130</v>
      </c>
      <c r="E60" s="77">
        <v>15.854111331571024</v>
      </c>
      <c r="F60" s="77">
        <v>169.73424604197822</v>
      </c>
      <c r="G60" s="77">
        <v>12.46240127851741</v>
      </c>
      <c r="H60" s="77">
        <v>37.641695899578103</v>
      </c>
      <c r="I60" s="77">
        <v>4.7473770269637594</v>
      </c>
      <c r="J60" s="77">
        <v>55.028224188883378</v>
      </c>
      <c r="K60" s="77">
        <v>55.597014004081267</v>
      </c>
      <c r="L60" s="77">
        <v>74.159751190274278</v>
      </c>
      <c r="M60" s="77">
        <v>72.142795567093316</v>
      </c>
      <c r="N60" s="77">
        <v>42.004057344488174</v>
      </c>
      <c r="O60" s="77">
        <v>105.67992946625115</v>
      </c>
      <c r="P60" s="77">
        <v>119.88208241081777</v>
      </c>
      <c r="Q60" s="77">
        <v>750.57809431050293</v>
      </c>
      <c r="R60" s="10" t="str">
        <f t="shared" si="5"/>
        <v>16 %</v>
      </c>
      <c r="S60" s="10" t="str">
        <f t="shared" si="6"/>
        <v>-7.6 %</v>
      </c>
      <c r="T60" s="10" t="str">
        <f t="shared" si="7"/>
        <v>-35 %</v>
      </c>
      <c r="U60" s="10" t="str">
        <f t="shared" si="8"/>
        <v>28 %</v>
      </c>
      <c r="V60" s="10" t="str">
        <f t="shared" si="9"/>
        <v>-11.5 %</v>
      </c>
      <c r="W60" s="10" t="str">
        <f t="shared" si="10"/>
        <v>2.9 %</v>
      </c>
      <c r="X60" s="10" t="str">
        <f t="shared" si="11"/>
        <v>7 %</v>
      </c>
      <c r="Y60" s="10" t="str">
        <f t="shared" si="12"/>
        <v>6.9 %</v>
      </c>
      <c r="Z60" s="10" t="str">
        <f t="shared" si="13"/>
        <v>0.9 %</v>
      </c>
      <c r="AA60" s="10" t="str">
        <f t="shared" si="14"/>
        <v>2.2 %</v>
      </c>
      <c r="AB60" s="10" t="str">
        <f t="shared" si="15"/>
        <v>8.2 %</v>
      </c>
      <c r="AC60" s="10" t="str">
        <f t="shared" si="16"/>
        <v>1.9 %</v>
      </c>
    </row>
    <row r="61" spans="1:29">
      <c r="A61" s="100">
        <v>2016</v>
      </c>
      <c r="B61" s="101" t="s">
        <v>39</v>
      </c>
      <c r="C61" s="104">
        <v>12</v>
      </c>
      <c r="D61" s="102" t="s">
        <v>130</v>
      </c>
      <c r="E61" s="77">
        <v>24.008036249137113</v>
      </c>
      <c r="F61" s="77">
        <v>31.513192816255025</v>
      </c>
      <c r="G61" s="77">
        <v>104.43423938255944</v>
      </c>
      <c r="H61" s="77">
        <v>248.85285717343646</v>
      </c>
      <c r="I61" s="77">
        <v>41.410937499503653</v>
      </c>
      <c r="J61" s="77">
        <v>130.05168828529716</v>
      </c>
      <c r="K61" s="77">
        <v>132.69944942263444</v>
      </c>
      <c r="L61" s="77">
        <v>145.09024252804841</v>
      </c>
      <c r="M61" s="77">
        <v>189.37812634135926</v>
      </c>
      <c r="N61" s="77">
        <v>108.77208871717839</v>
      </c>
      <c r="O61" s="77">
        <v>162.38771977472018</v>
      </c>
      <c r="P61" s="77">
        <v>171.28970495666215</v>
      </c>
      <c r="Q61" s="77">
        <v>1484.4112186116984</v>
      </c>
      <c r="R61" s="10" t="str">
        <f t="shared" si="5"/>
        <v>-2.5 %</v>
      </c>
      <c r="S61" s="10" t="str">
        <f t="shared" si="6"/>
        <v>26.7 %</v>
      </c>
      <c r="T61" s="10" t="str">
        <f t="shared" si="7"/>
        <v>13.7 %</v>
      </c>
      <c r="U61" s="10" t="str">
        <f t="shared" si="8"/>
        <v>1.5 %</v>
      </c>
      <c r="V61" s="10" t="str">
        <f t="shared" si="9"/>
        <v>4.6 %</v>
      </c>
      <c r="W61" s="10" t="str">
        <f t="shared" si="10"/>
        <v>-1.6 %</v>
      </c>
      <c r="X61" s="10" t="str">
        <f t="shared" si="11"/>
        <v>5.6 %</v>
      </c>
      <c r="Y61" s="10" t="str">
        <f t="shared" si="12"/>
        <v>10.9 %</v>
      </c>
      <c r="Z61" s="10" t="str">
        <f t="shared" si="13"/>
        <v>8.9 %</v>
      </c>
      <c r="AA61" s="10" t="str">
        <f t="shared" si="14"/>
        <v>1.7 %</v>
      </c>
      <c r="AB61" s="10" t="str">
        <f t="shared" si="15"/>
        <v>4.8 %</v>
      </c>
      <c r="AC61" s="10" t="str">
        <f t="shared" si="16"/>
        <v>2.8 %</v>
      </c>
    </row>
    <row r="62" spans="1:29">
      <c r="A62" s="100">
        <v>2017</v>
      </c>
      <c r="B62" s="103" t="s">
        <v>26</v>
      </c>
      <c r="C62" s="104">
        <v>12</v>
      </c>
      <c r="D62" s="102" t="s">
        <v>130</v>
      </c>
      <c r="E62" s="78">
        <v>2.4900000000000002</v>
      </c>
      <c r="F62" s="78">
        <v>34.630000000000003</v>
      </c>
      <c r="G62" s="78">
        <v>1233.55</v>
      </c>
      <c r="H62" s="78">
        <v>187.59</v>
      </c>
      <c r="I62" s="78">
        <v>37.619999999999997</v>
      </c>
      <c r="J62" s="78">
        <v>250.56</v>
      </c>
      <c r="K62" s="78">
        <v>371.74</v>
      </c>
      <c r="L62" s="78">
        <v>231.87</v>
      </c>
      <c r="M62" s="78">
        <v>334.94</v>
      </c>
      <c r="N62" s="78">
        <v>162.69</v>
      </c>
      <c r="O62" s="78">
        <v>310.27</v>
      </c>
      <c r="P62" s="78">
        <v>187.64</v>
      </c>
      <c r="Q62" s="78">
        <v>3336.54</v>
      </c>
      <c r="R62" s="10" t="str">
        <f t="shared" si="5"/>
        <v>-96 %</v>
      </c>
      <c r="S62" s="10" t="str">
        <f t="shared" si="6"/>
        <v>270.8 %</v>
      </c>
      <c r="T62" s="10" t="str">
        <f t="shared" si="7"/>
        <v>3842.6 %</v>
      </c>
      <c r="U62" s="10" t="str">
        <f t="shared" si="8"/>
        <v>233.7 %</v>
      </c>
      <c r="V62" s="10" t="str">
        <f t="shared" si="9"/>
        <v>152.5 %</v>
      </c>
      <c r="W62" s="10" t="str">
        <f t="shared" si="10"/>
        <v>141.3 %</v>
      </c>
      <c r="X62" s="10" t="str">
        <f t="shared" si="11"/>
        <v>342.4 %</v>
      </c>
      <c r="Y62" s="10" t="str">
        <f t="shared" si="12"/>
        <v>42.4 %</v>
      </c>
      <c r="Z62" s="10" t="str">
        <f t="shared" si="13"/>
        <v>263.3 %</v>
      </c>
      <c r="AA62" s="10" t="str">
        <f t="shared" si="14"/>
        <v>87.2 %</v>
      </c>
      <c r="AB62" s="10" t="str">
        <f t="shared" si="15"/>
        <v>73.8 %</v>
      </c>
      <c r="AC62" s="10" t="str">
        <f t="shared" si="16"/>
        <v>9.2 %</v>
      </c>
    </row>
    <row r="63" spans="1:29">
      <c r="A63" s="100">
        <v>2017</v>
      </c>
      <c r="B63" s="103" t="s">
        <v>27</v>
      </c>
      <c r="C63" s="104">
        <v>12</v>
      </c>
      <c r="D63" s="102" t="s">
        <v>130</v>
      </c>
      <c r="E63" s="78">
        <v>3.55</v>
      </c>
      <c r="F63" s="78">
        <v>12.82</v>
      </c>
      <c r="G63" s="78">
        <v>7215.97</v>
      </c>
      <c r="H63" s="78">
        <v>770.6</v>
      </c>
      <c r="I63" s="78">
        <v>870.12</v>
      </c>
      <c r="J63" s="78">
        <v>1193.19</v>
      </c>
      <c r="K63" s="78">
        <v>494.32</v>
      </c>
      <c r="L63" s="78">
        <v>661.62</v>
      </c>
      <c r="M63" s="78">
        <v>1298.58</v>
      </c>
      <c r="N63" s="78">
        <v>302.25</v>
      </c>
      <c r="O63" s="78">
        <v>662.24</v>
      </c>
      <c r="P63" s="78">
        <v>221.63</v>
      </c>
      <c r="Q63" s="78">
        <v>13641.54</v>
      </c>
      <c r="R63" s="10" t="str">
        <f t="shared" si="5"/>
        <v>40.2 %</v>
      </c>
      <c r="S63" s="10" t="str">
        <f t="shared" si="6"/>
        <v>-12.4 %</v>
      </c>
      <c r="T63" s="10" t="str">
        <f t="shared" si="7"/>
        <v>478.8 %</v>
      </c>
      <c r="U63" s="10" t="str">
        <f t="shared" si="8"/>
        <v>399.1 %</v>
      </c>
      <c r="V63" s="10" t="str">
        <f t="shared" si="9"/>
        <v>2461.7 %</v>
      </c>
      <c r="W63" s="10" t="str">
        <f t="shared" si="10"/>
        <v>401.2 %</v>
      </c>
      <c r="X63" s="10" t="str">
        <f t="shared" si="11"/>
        <v>32.2 %</v>
      </c>
      <c r="Y63" s="10" t="str">
        <f t="shared" si="12"/>
        <v>191.2 %</v>
      </c>
      <c r="Z63" s="10" t="str">
        <f t="shared" si="13"/>
        <v>279.5 %</v>
      </c>
      <c r="AA63" s="10" t="str">
        <f t="shared" si="14"/>
        <v>79.7 %</v>
      </c>
      <c r="AB63" s="10" t="str">
        <f t="shared" si="15"/>
        <v>125.2 %</v>
      </c>
      <c r="AC63" s="10" t="str">
        <f t="shared" si="16"/>
        <v>20.2 %</v>
      </c>
    </row>
    <row r="64" spans="1:29">
      <c r="A64" s="100">
        <v>2017</v>
      </c>
      <c r="B64" s="103" t="s">
        <v>28</v>
      </c>
      <c r="C64" s="104">
        <v>12</v>
      </c>
      <c r="D64" s="102" t="s">
        <v>130</v>
      </c>
      <c r="E64" s="78">
        <v>62.47</v>
      </c>
      <c r="F64" s="78">
        <v>8.1199999999999992</v>
      </c>
      <c r="G64" s="78">
        <v>1509.03</v>
      </c>
      <c r="H64" s="78">
        <v>48.67</v>
      </c>
      <c r="I64" s="78">
        <v>205.28</v>
      </c>
      <c r="J64" s="78">
        <v>421.91</v>
      </c>
      <c r="K64" s="78">
        <v>138.13999999999999</v>
      </c>
      <c r="L64" s="78">
        <v>164.06</v>
      </c>
      <c r="M64" s="78">
        <v>476.64</v>
      </c>
      <c r="N64" s="78">
        <v>135.15</v>
      </c>
      <c r="O64" s="78">
        <v>215.19</v>
      </c>
      <c r="P64" s="78">
        <v>137.16</v>
      </c>
      <c r="Q64" s="78">
        <v>3539.35</v>
      </c>
      <c r="R64" s="10" t="str">
        <f t="shared" si="5"/>
        <v>1675.6 %</v>
      </c>
      <c r="S64" s="10" t="str">
        <f t="shared" si="6"/>
        <v>-24.5 %</v>
      </c>
      <c r="T64" s="10" t="str">
        <f t="shared" si="7"/>
        <v>-79.6 %</v>
      </c>
      <c r="U64" s="10" t="str">
        <f t="shared" si="8"/>
        <v>-93.2 %</v>
      </c>
      <c r="V64" s="10" t="str">
        <f t="shared" si="9"/>
        <v>-71.1 %</v>
      </c>
      <c r="W64" s="10" t="str">
        <f t="shared" si="10"/>
        <v>-70.8 %</v>
      </c>
      <c r="X64" s="10" t="str">
        <f t="shared" si="11"/>
        <v>-72.7 %</v>
      </c>
      <c r="Y64" s="10" t="str">
        <f t="shared" si="12"/>
        <v>-75.6 %</v>
      </c>
      <c r="Z64" s="10" t="str">
        <f t="shared" si="13"/>
        <v>-67 %</v>
      </c>
      <c r="AA64" s="10" t="str">
        <f t="shared" si="14"/>
        <v>-54.7 %</v>
      </c>
      <c r="AB64" s="10" t="str">
        <f t="shared" si="15"/>
        <v>-67.2 %</v>
      </c>
      <c r="AC64" s="10" t="str">
        <f t="shared" si="16"/>
        <v>-36.6 %</v>
      </c>
    </row>
    <row r="65" spans="1:29">
      <c r="A65" s="100">
        <v>2017</v>
      </c>
      <c r="B65" s="103" t="s">
        <v>29</v>
      </c>
      <c r="C65" s="104">
        <v>12</v>
      </c>
      <c r="D65" s="102" t="s">
        <v>130</v>
      </c>
      <c r="E65" s="78">
        <v>290.76</v>
      </c>
      <c r="F65" s="78">
        <v>11.71</v>
      </c>
      <c r="G65" s="78">
        <v>1089.1199999999999</v>
      </c>
      <c r="H65" s="78">
        <v>96.81</v>
      </c>
      <c r="I65" s="78">
        <v>96.87</v>
      </c>
      <c r="J65" s="78">
        <v>370.42</v>
      </c>
      <c r="K65" s="78">
        <v>329.5</v>
      </c>
      <c r="L65" s="78">
        <v>298.86</v>
      </c>
      <c r="M65" s="78">
        <v>417.29</v>
      </c>
      <c r="N65" s="78">
        <v>337.62</v>
      </c>
      <c r="O65" s="78">
        <v>530.59</v>
      </c>
      <c r="P65" s="78">
        <v>237.1</v>
      </c>
      <c r="Q65" s="78">
        <v>4135.1400000000003</v>
      </c>
      <c r="R65" s="10" t="str">
        <f t="shared" si="5"/>
        <v>342 %</v>
      </c>
      <c r="S65" s="10" t="str">
        <f t="shared" si="6"/>
        <v>-18.4 %</v>
      </c>
      <c r="T65" s="10" t="str">
        <f t="shared" si="7"/>
        <v>-23.2 %</v>
      </c>
      <c r="U65" s="10" t="str">
        <f t="shared" si="8"/>
        <v>66.4 %</v>
      </c>
      <c r="V65" s="10" t="str">
        <f t="shared" si="9"/>
        <v>-53.6 %</v>
      </c>
      <c r="W65" s="10" t="str">
        <f t="shared" si="10"/>
        <v>-15.8 %</v>
      </c>
      <c r="X65" s="10" t="str">
        <f t="shared" si="11"/>
        <v>147.6 %</v>
      </c>
      <c r="Y65" s="10" t="str">
        <f t="shared" si="12"/>
        <v>87.1 %</v>
      </c>
      <c r="Z65" s="10" t="str">
        <f t="shared" si="13"/>
        <v>-11.2 %</v>
      </c>
      <c r="AA65" s="10" t="str">
        <f t="shared" si="14"/>
        <v>150.4 %</v>
      </c>
      <c r="AB65" s="10" t="str">
        <f t="shared" si="15"/>
        <v>155.2 %</v>
      </c>
      <c r="AC65" s="10" t="str">
        <f t="shared" si="16"/>
        <v>75.9 %</v>
      </c>
    </row>
    <row r="66" spans="1:29">
      <c r="A66" s="100">
        <v>2017</v>
      </c>
      <c r="B66" s="103" t="s">
        <v>35</v>
      </c>
      <c r="C66" s="104">
        <v>12</v>
      </c>
      <c r="D66" s="102" t="s">
        <v>130</v>
      </c>
      <c r="E66" s="78">
        <v>372.49</v>
      </c>
      <c r="F66" s="78">
        <v>0.34</v>
      </c>
      <c r="G66" s="78">
        <v>0</v>
      </c>
      <c r="H66" s="78">
        <v>371.68</v>
      </c>
      <c r="I66" s="78">
        <v>81.13</v>
      </c>
      <c r="J66" s="78">
        <v>373.64</v>
      </c>
      <c r="K66" s="78">
        <v>369.68</v>
      </c>
      <c r="L66" s="78">
        <v>326.81</v>
      </c>
      <c r="M66" s="78">
        <v>348.94</v>
      </c>
      <c r="N66" s="78">
        <v>379.26</v>
      </c>
      <c r="O66" s="78">
        <v>801.71</v>
      </c>
      <c r="P66" s="78">
        <v>364.58</v>
      </c>
      <c r="Q66" s="78">
        <v>3786.62</v>
      </c>
      <c r="R66" s="10" t="str">
        <f t="shared" si="5"/>
        <v>29.1 %</v>
      </c>
      <c r="S66" s="10" t="str">
        <f t="shared" si="6"/>
        <v>-96.3 %</v>
      </c>
      <c r="T66" s="10" t="str">
        <f t="shared" si="7"/>
        <v>-100 %</v>
      </c>
      <c r="U66" s="10" t="str">
        <f t="shared" si="8"/>
        <v>329.3 %</v>
      </c>
      <c r="V66" s="10" t="str">
        <f t="shared" si="9"/>
        <v>-9.7 %</v>
      </c>
      <c r="W66" s="10" t="str">
        <f t="shared" si="10"/>
        <v>3.8 %</v>
      </c>
      <c r="X66" s="10" t="str">
        <f t="shared" si="11"/>
        <v>15.2 %</v>
      </c>
      <c r="Y66" s="10" t="str">
        <f t="shared" si="12"/>
        <v>12.1 %</v>
      </c>
      <c r="Z66" s="10" t="str">
        <f t="shared" si="13"/>
        <v>-17.7 %</v>
      </c>
      <c r="AA66" s="10" t="str">
        <f t="shared" si="14"/>
        <v>15.7 %</v>
      </c>
      <c r="AB66" s="10" t="str">
        <f t="shared" si="15"/>
        <v>57.4 %</v>
      </c>
      <c r="AC66" s="10" t="str">
        <f t="shared" si="16"/>
        <v>57.2 %</v>
      </c>
    </row>
    <row r="67" spans="1:29">
      <c r="A67" s="100">
        <v>2017</v>
      </c>
      <c r="B67" s="103" t="s">
        <v>118</v>
      </c>
      <c r="C67" s="104">
        <v>12</v>
      </c>
      <c r="D67" s="102" t="s">
        <v>130</v>
      </c>
      <c r="E67" s="78">
        <v>524.26</v>
      </c>
      <c r="F67" s="78">
        <v>0</v>
      </c>
      <c r="G67" s="78">
        <v>988.8</v>
      </c>
      <c r="H67" s="78">
        <v>6672.06</v>
      </c>
      <c r="I67" s="78">
        <v>972.7</v>
      </c>
      <c r="J67" s="78">
        <v>3170.53</v>
      </c>
      <c r="K67" s="78">
        <v>11466.86</v>
      </c>
      <c r="L67" s="78">
        <v>6456.92</v>
      </c>
      <c r="M67" s="78">
        <v>15176.95</v>
      </c>
      <c r="N67" s="78">
        <v>5825.98</v>
      </c>
      <c r="O67" s="78">
        <v>8316.56</v>
      </c>
      <c r="P67" s="78">
        <v>2733.24</v>
      </c>
      <c r="Q67" s="78">
        <v>62372.1</v>
      </c>
      <c r="R67" s="10" t="str">
        <f t="shared" si="5"/>
        <v>6.8 %</v>
      </c>
      <c r="S67" s="10" t="str">
        <f t="shared" si="6"/>
        <v>-100 %</v>
      </c>
      <c r="T67" s="10" t="str">
        <f t="shared" si="7"/>
        <v>-4.8 %</v>
      </c>
      <c r="U67" s="10" t="str">
        <f t="shared" si="8"/>
        <v>251.4 %</v>
      </c>
      <c r="V67" s="10" t="str">
        <f t="shared" si="9"/>
        <v>70.2 %</v>
      </c>
      <c r="W67" s="10" t="str">
        <f t="shared" si="10"/>
        <v>257.8 %</v>
      </c>
      <c r="X67" s="10" t="str">
        <f t="shared" si="11"/>
        <v>1182 %</v>
      </c>
      <c r="Y67" s="10" t="str">
        <f t="shared" si="12"/>
        <v>301.2 %</v>
      </c>
      <c r="Z67" s="10" t="str">
        <f t="shared" si="13"/>
        <v>1199.8 %</v>
      </c>
      <c r="AA67" s="10" t="str">
        <f t="shared" si="14"/>
        <v>387.6 %</v>
      </c>
      <c r="AB67" s="10" t="str">
        <f t="shared" si="15"/>
        <v>447.5 %</v>
      </c>
      <c r="AC67" s="10" t="str">
        <f t="shared" si="16"/>
        <v>287.6 %</v>
      </c>
    </row>
    <row r="68" spans="1:29">
      <c r="A68" s="100">
        <v>2017</v>
      </c>
      <c r="B68" s="103" t="s">
        <v>30</v>
      </c>
      <c r="C68" s="104">
        <v>12</v>
      </c>
      <c r="D68" s="102" t="s">
        <v>130</v>
      </c>
      <c r="E68" s="78">
        <v>498.55</v>
      </c>
      <c r="F68" s="78">
        <v>8.16</v>
      </c>
      <c r="G68" s="78">
        <v>1076.93</v>
      </c>
      <c r="H68" s="78">
        <v>2044.59</v>
      </c>
      <c r="I68" s="78">
        <v>515.62</v>
      </c>
      <c r="J68" s="78">
        <v>972.18</v>
      </c>
      <c r="K68" s="78">
        <v>928.01</v>
      </c>
      <c r="L68" s="78">
        <v>1674.19</v>
      </c>
      <c r="M68" s="78">
        <v>1191.81</v>
      </c>
      <c r="N68" s="78">
        <v>1200.73</v>
      </c>
      <c r="O68" s="78">
        <v>1567.23</v>
      </c>
      <c r="P68" s="78">
        <v>712.45</v>
      </c>
      <c r="Q68" s="78">
        <v>12390.25</v>
      </c>
      <c r="R68" s="10" t="str">
        <f t="shared" si="5"/>
        <v>-4.9 %</v>
      </c>
      <c r="S68" s="10" t="str">
        <f t="shared" si="6"/>
        <v>-</v>
      </c>
      <c r="T68" s="10" t="str">
        <f t="shared" si="7"/>
        <v>12.9 %</v>
      </c>
      <c r="U68" s="10" t="str">
        <f t="shared" si="8"/>
        <v>-69.1 %</v>
      </c>
      <c r="V68" s="10" t="str">
        <f t="shared" si="9"/>
        <v>-46.1 %</v>
      </c>
      <c r="W68" s="10" t="str">
        <f t="shared" si="10"/>
        <v>-70.1 %</v>
      </c>
      <c r="X68" s="10" t="str">
        <f t="shared" si="11"/>
        <v>-91.7 %</v>
      </c>
      <c r="Y68" s="10" t="str">
        <f t="shared" si="12"/>
        <v>-73.3 %</v>
      </c>
      <c r="Z68" s="10" t="str">
        <f t="shared" si="13"/>
        <v>-92.1 %</v>
      </c>
      <c r="AA68" s="10" t="str">
        <f t="shared" si="14"/>
        <v>-79.5 %</v>
      </c>
      <c r="AB68" s="10" t="str">
        <f t="shared" si="15"/>
        <v>-80.5 %</v>
      </c>
      <c r="AC68" s="10" t="str">
        <f t="shared" si="16"/>
        <v>-73.3 %</v>
      </c>
    </row>
    <row r="69" spans="1:29">
      <c r="A69" s="100">
        <v>2017</v>
      </c>
      <c r="B69" s="103" t="s">
        <v>32</v>
      </c>
      <c r="C69" s="104">
        <v>12</v>
      </c>
      <c r="D69" s="102" t="s">
        <v>130</v>
      </c>
      <c r="E69" s="78">
        <v>808.77</v>
      </c>
      <c r="F69" s="78">
        <v>1.1599999999999999</v>
      </c>
      <c r="G69" s="78">
        <v>1422.27</v>
      </c>
      <c r="H69" s="78">
        <v>716</v>
      </c>
      <c r="I69" s="78">
        <v>185.01</v>
      </c>
      <c r="J69" s="78">
        <v>513.38</v>
      </c>
      <c r="K69" s="78">
        <v>459.1</v>
      </c>
      <c r="L69" s="78">
        <v>318.12</v>
      </c>
      <c r="M69" s="78">
        <v>577.91</v>
      </c>
      <c r="N69" s="78">
        <v>415.12</v>
      </c>
      <c r="O69" s="78">
        <v>791.16</v>
      </c>
      <c r="P69" s="78">
        <v>248.39</v>
      </c>
      <c r="Q69" s="78">
        <v>6463.93</v>
      </c>
      <c r="R69" s="10" t="str">
        <f t="shared" si="5"/>
        <v>-5.5 %</v>
      </c>
      <c r="S69" s="10" t="str">
        <f t="shared" si="6"/>
        <v>38.3 %</v>
      </c>
      <c r="T69" s="10" t="str">
        <f t="shared" si="7"/>
        <v>-7 %</v>
      </c>
      <c r="U69" s="10" t="str">
        <f t="shared" si="8"/>
        <v>-3.1 %</v>
      </c>
      <c r="V69" s="10" t="str">
        <f t="shared" si="9"/>
        <v>-9.9 %</v>
      </c>
      <c r="W69" s="10" t="str">
        <f t="shared" si="10"/>
        <v>-0.6 %</v>
      </c>
      <c r="X69" s="10" t="str">
        <f t="shared" si="11"/>
        <v>5.5 %</v>
      </c>
      <c r="Y69" s="10" t="str">
        <f t="shared" si="12"/>
        <v>-0.4 %</v>
      </c>
      <c r="Z69" s="10" t="str">
        <f t="shared" si="13"/>
        <v>-3.2 %</v>
      </c>
      <c r="AA69" s="10" t="str">
        <f t="shared" si="14"/>
        <v>2.6 %</v>
      </c>
      <c r="AB69" s="10" t="str">
        <f t="shared" si="15"/>
        <v>2.4 %</v>
      </c>
      <c r="AC69" s="10" t="str">
        <f t="shared" si="16"/>
        <v>2.5 %</v>
      </c>
    </row>
    <row r="70" spans="1:29">
      <c r="A70" s="100">
        <v>2017</v>
      </c>
      <c r="B70" s="103" t="s">
        <v>33</v>
      </c>
      <c r="C70" s="104">
        <v>12</v>
      </c>
      <c r="D70" s="102" t="s">
        <v>130</v>
      </c>
      <c r="E70" s="78">
        <v>603.57000000000005</v>
      </c>
      <c r="F70" s="78">
        <v>1.33</v>
      </c>
      <c r="G70" s="78">
        <v>91.11</v>
      </c>
      <c r="H70" s="78">
        <v>516.25</v>
      </c>
      <c r="I70" s="78">
        <v>286.36</v>
      </c>
      <c r="J70" s="78">
        <v>458.65</v>
      </c>
      <c r="K70" s="78">
        <v>377.17</v>
      </c>
      <c r="L70" s="78">
        <v>358.84</v>
      </c>
      <c r="M70" s="78">
        <v>376.91</v>
      </c>
      <c r="N70" s="78">
        <v>457.98</v>
      </c>
      <c r="O70" s="78">
        <v>754.18</v>
      </c>
      <c r="P70" s="78">
        <v>328.46</v>
      </c>
      <c r="Q70" s="78">
        <v>4597.75</v>
      </c>
      <c r="R70" s="10" t="str">
        <f t="shared" si="5"/>
        <v>-3.1 %</v>
      </c>
      <c r="S70" s="10" t="str">
        <f t="shared" si="6"/>
        <v>11.7 %</v>
      </c>
      <c r="T70" s="10" t="str">
        <f t="shared" si="7"/>
        <v>14.6 %</v>
      </c>
      <c r="U70" s="10" t="str">
        <f t="shared" si="8"/>
        <v>-9.2 %</v>
      </c>
      <c r="V70" s="10" t="str">
        <f t="shared" si="9"/>
        <v>0.9 %</v>
      </c>
      <c r="W70" s="10" t="str">
        <f t="shared" si="10"/>
        <v>0.9 %</v>
      </c>
      <c r="X70" s="10" t="str">
        <f t="shared" si="11"/>
        <v>-0.9 %</v>
      </c>
      <c r="Y70" s="10" t="str">
        <f t="shared" si="12"/>
        <v>0.3 %</v>
      </c>
      <c r="Z70" s="10" t="str">
        <f t="shared" si="13"/>
        <v>2.6 %</v>
      </c>
      <c r="AA70" s="10" t="str">
        <f t="shared" si="14"/>
        <v>3.8 %</v>
      </c>
      <c r="AB70" s="10" t="str">
        <f t="shared" si="15"/>
        <v>3 %</v>
      </c>
      <c r="AC70" s="10" t="str">
        <f t="shared" si="16"/>
        <v>2.6 %</v>
      </c>
    </row>
    <row r="71" spans="1:29">
      <c r="A71" s="100">
        <v>2017</v>
      </c>
      <c r="B71" s="103" t="s">
        <v>34</v>
      </c>
      <c r="C71" s="104">
        <v>12</v>
      </c>
      <c r="D71" s="102" t="s">
        <v>130</v>
      </c>
      <c r="E71" s="78">
        <v>617.32000000000005</v>
      </c>
      <c r="F71" s="78">
        <v>118.69</v>
      </c>
      <c r="G71" s="78">
        <v>1.45</v>
      </c>
      <c r="H71" s="78">
        <v>2271.19</v>
      </c>
      <c r="I71" s="78">
        <v>666.03</v>
      </c>
      <c r="J71" s="78">
        <v>753.98</v>
      </c>
      <c r="K71" s="78">
        <v>776.69</v>
      </c>
      <c r="L71" s="78">
        <v>964.56</v>
      </c>
      <c r="M71" s="78">
        <v>990.2</v>
      </c>
      <c r="N71" s="78">
        <v>1019.46</v>
      </c>
      <c r="O71" s="78">
        <v>1743.25</v>
      </c>
      <c r="P71" s="78">
        <v>732.52</v>
      </c>
      <c r="Q71" s="78">
        <v>10633.91</v>
      </c>
      <c r="R71" s="10" t="str">
        <f t="shared" si="5"/>
        <v>-1.1 %</v>
      </c>
      <c r="S71" s="10" t="str">
        <f t="shared" si="6"/>
        <v>22.9 %</v>
      </c>
      <c r="T71" s="10" t="str">
        <f t="shared" si="7"/>
        <v>-33.2 %</v>
      </c>
      <c r="U71" s="10" t="str">
        <f t="shared" si="8"/>
        <v>1.3 %</v>
      </c>
      <c r="V71" s="10" t="str">
        <f t="shared" si="9"/>
        <v>11.1 %</v>
      </c>
      <c r="W71" s="10" t="str">
        <f t="shared" si="10"/>
        <v>-2.4 %</v>
      </c>
      <c r="X71" s="10" t="str">
        <f t="shared" si="11"/>
        <v>2.8 %</v>
      </c>
      <c r="Y71" s="10" t="str">
        <f t="shared" si="12"/>
        <v>2.9 %</v>
      </c>
      <c r="Z71" s="10" t="str">
        <f t="shared" si="13"/>
        <v>4.9 %</v>
      </c>
      <c r="AA71" s="10" t="str">
        <f t="shared" si="14"/>
        <v>2.1 %</v>
      </c>
      <c r="AB71" s="10" t="str">
        <f t="shared" si="15"/>
        <v>2.8 %</v>
      </c>
      <c r="AC71" s="10" t="str">
        <f t="shared" si="16"/>
        <v>3.4 %</v>
      </c>
    </row>
    <row r="72" spans="1:29">
      <c r="A72" s="100">
        <v>2017</v>
      </c>
      <c r="B72" s="103" t="s">
        <v>37</v>
      </c>
      <c r="C72" s="104">
        <v>12</v>
      </c>
      <c r="D72" s="102" t="s">
        <v>130</v>
      </c>
      <c r="E72" s="78">
        <v>255.57</v>
      </c>
      <c r="F72" s="78">
        <v>331.43</v>
      </c>
      <c r="G72" s="78">
        <v>0</v>
      </c>
      <c r="H72" s="78">
        <v>813.11</v>
      </c>
      <c r="I72" s="78">
        <v>111.67</v>
      </c>
      <c r="J72" s="78">
        <v>322.43</v>
      </c>
      <c r="K72" s="78">
        <v>356.16</v>
      </c>
      <c r="L72" s="78">
        <v>446.91</v>
      </c>
      <c r="M72" s="78">
        <v>420.22</v>
      </c>
      <c r="N72" s="78">
        <v>311.48</v>
      </c>
      <c r="O72" s="78">
        <v>732.02</v>
      </c>
      <c r="P72" s="78">
        <v>344.09</v>
      </c>
      <c r="Q72" s="78">
        <v>4427.38</v>
      </c>
      <c r="R72" s="10" t="str">
        <f t="shared" si="5"/>
        <v>-31.6 %</v>
      </c>
      <c r="S72" s="10" t="str">
        <f t="shared" si="6"/>
        <v>120105.2 %</v>
      </c>
      <c r="T72" s="10" t="str">
        <f t="shared" si="7"/>
        <v>-</v>
      </c>
      <c r="U72" s="10" t="str">
        <f t="shared" si="8"/>
        <v>121.9 %</v>
      </c>
      <c r="V72" s="10" t="str">
        <f t="shared" si="9"/>
        <v>62.5 %</v>
      </c>
      <c r="W72" s="10" t="str">
        <f t="shared" si="10"/>
        <v>-9.9 %</v>
      </c>
      <c r="X72" s="10" t="str">
        <f t="shared" si="11"/>
        <v>0.3 %</v>
      </c>
      <c r="Y72" s="10" t="str">
        <f t="shared" si="12"/>
        <v>41.3 %</v>
      </c>
      <c r="Z72" s="10" t="str">
        <f t="shared" si="13"/>
        <v>27.3 %</v>
      </c>
      <c r="AA72" s="10" t="str">
        <f t="shared" si="14"/>
        <v>-15.9 %</v>
      </c>
      <c r="AB72" s="10" t="str">
        <f t="shared" si="15"/>
        <v>-6.2 %</v>
      </c>
      <c r="AC72" s="10" t="str">
        <f t="shared" si="16"/>
        <v>-2.1 %</v>
      </c>
    </row>
    <row r="73" spans="1:29">
      <c r="A73" s="100">
        <v>2017</v>
      </c>
      <c r="B73" s="103" t="s">
        <v>38</v>
      </c>
      <c r="C73" s="104">
        <v>12</v>
      </c>
      <c r="D73" s="102" t="s">
        <v>130</v>
      </c>
      <c r="E73" s="78">
        <v>16.5</v>
      </c>
      <c r="F73" s="78">
        <v>240.8</v>
      </c>
      <c r="G73" s="78">
        <v>7.5</v>
      </c>
      <c r="H73" s="78">
        <v>38.61</v>
      </c>
      <c r="I73" s="78">
        <v>5.84</v>
      </c>
      <c r="J73" s="78">
        <v>53.58</v>
      </c>
      <c r="K73" s="78">
        <v>58.45</v>
      </c>
      <c r="L73" s="78">
        <v>80.790000000000006</v>
      </c>
      <c r="M73" s="78">
        <v>77.41</v>
      </c>
      <c r="N73" s="78">
        <v>43.21</v>
      </c>
      <c r="O73" s="78">
        <v>111.32</v>
      </c>
      <c r="P73" s="78">
        <v>125.06</v>
      </c>
      <c r="Q73" s="78">
        <v>849.55</v>
      </c>
      <c r="R73" s="10" t="str">
        <f t="shared" si="5"/>
        <v>-91.7 %</v>
      </c>
      <c r="S73" s="10" t="str">
        <f t="shared" si="6"/>
        <v>962.5 %</v>
      </c>
      <c r="T73" s="10" t="str">
        <f t="shared" si="7"/>
        <v>-</v>
      </c>
      <c r="U73" s="10" t="str">
        <f t="shared" si="8"/>
        <v>-89.9 %</v>
      </c>
      <c r="V73" s="10" t="str">
        <f t="shared" si="9"/>
        <v>-87.4 %</v>
      </c>
      <c r="W73" s="10" t="str">
        <f t="shared" si="10"/>
        <v>-57.8 %</v>
      </c>
      <c r="X73" s="10" t="str">
        <f t="shared" si="11"/>
        <v>-63.7 %</v>
      </c>
      <c r="Y73" s="10" t="str">
        <f t="shared" si="12"/>
        <v>-48.6 %</v>
      </c>
      <c r="Z73" s="10" t="str">
        <f t="shared" si="13"/>
        <v>-48 %</v>
      </c>
      <c r="AA73" s="10" t="str">
        <f t="shared" si="14"/>
        <v>-69.5 %</v>
      </c>
      <c r="AB73" s="10" t="str">
        <f t="shared" si="15"/>
        <v>-64.7 %</v>
      </c>
      <c r="AC73" s="10" t="str">
        <f t="shared" si="16"/>
        <v>-20.1 %</v>
      </c>
    </row>
    <row r="74" spans="1:29">
      <c r="A74" s="100">
        <v>2017</v>
      </c>
      <c r="B74" s="103" t="s">
        <v>39</v>
      </c>
      <c r="C74" s="104">
        <v>12</v>
      </c>
      <c r="D74" s="102" t="s">
        <v>130</v>
      </c>
      <c r="E74" s="78">
        <v>22.46</v>
      </c>
      <c r="F74" s="78">
        <v>58.92</v>
      </c>
      <c r="G74" s="78">
        <v>111.07</v>
      </c>
      <c r="H74" s="78">
        <v>318.52999999999997</v>
      </c>
      <c r="I74" s="78">
        <v>38.28</v>
      </c>
      <c r="J74" s="78">
        <v>126.25</v>
      </c>
      <c r="K74" s="78">
        <v>138.94</v>
      </c>
      <c r="L74" s="78">
        <v>155.37</v>
      </c>
      <c r="M74" s="78">
        <v>173.62</v>
      </c>
      <c r="N74" s="78">
        <v>109.92</v>
      </c>
      <c r="O74" s="78">
        <v>168.91</v>
      </c>
      <c r="P74" s="78">
        <v>176.74</v>
      </c>
      <c r="Q74" s="78">
        <v>1596.78</v>
      </c>
      <c r="R74" s="10" t="str">
        <f t="shared" si="5"/>
        <v>-91.5 %</v>
      </c>
      <c r="S74" s="10" t="str">
        <f t="shared" si="6"/>
        <v>-73.9 %</v>
      </c>
      <c r="T74" s="10" t="str">
        <f t="shared" si="7"/>
        <v>-</v>
      </c>
      <c r="U74" s="10" t="str">
        <f t="shared" si="8"/>
        <v>-56 %</v>
      </c>
      <c r="V74" s="10" t="str">
        <f t="shared" si="9"/>
        <v>-51 %</v>
      </c>
      <c r="W74" s="10" t="str">
        <f t="shared" si="10"/>
        <v>-62 %</v>
      </c>
      <c r="X74" s="10" t="str">
        <f t="shared" si="11"/>
        <v>-59.5 %</v>
      </c>
      <c r="Y74" s="10" t="str">
        <f t="shared" si="12"/>
        <v>-61.7 %</v>
      </c>
      <c r="Z74" s="10" t="str">
        <f t="shared" si="13"/>
        <v>-55.4 %</v>
      </c>
      <c r="AA74" s="10" t="str">
        <f t="shared" si="14"/>
        <v>-63.9 %</v>
      </c>
      <c r="AB74" s="10" t="str">
        <f t="shared" si="15"/>
        <v>-75.9 %</v>
      </c>
      <c r="AC74" s="10" t="str">
        <f t="shared" si="16"/>
        <v>-47.2 %</v>
      </c>
    </row>
    <row r="75" spans="1:29">
      <c r="A75" s="100">
        <v>2017</v>
      </c>
      <c r="B75" s="103" t="s">
        <v>36</v>
      </c>
      <c r="C75" s="104">
        <v>12</v>
      </c>
      <c r="D75" s="102" t="s">
        <v>130</v>
      </c>
      <c r="E75" s="78">
        <v>195.49</v>
      </c>
      <c r="F75" s="78">
        <v>16.8</v>
      </c>
      <c r="G75" s="78">
        <v>0</v>
      </c>
      <c r="H75" s="78">
        <v>383.51</v>
      </c>
      <c r="I75" s="78">
        <v>60.05</v>
      </c>
      <c r="J75" s="78">
        <v>122.17</v>
      </c>
      <c r="K75" s="78">
        <v>169.41</v>
      </c>
      <c r="L75" s="78">
        <v>163.93</v>
      </c>
      <c r="M75" s="78">
        <v>159.9</v>
      </c>
      <c r="N75" s="78">
        <v>146.76</v>
      </c>
      <c r="O75" s="78">
        <v>324.63</v>
      </c>
      <c r="P75" s="78">
        <v>160.51</v>
      </c>
      <c r="Q75" s="78">
        <v>1900.89</v>
      </c>
      <c r="R75" s="10" t="str">
        <f t="shared" si="5"/>
        <v>1133.1 %</v>
      </c>
      <c r="S75" s="10" t="str">
        <f t="shared" si="6"/>
        <v>-90.1 %</v>
      </c>
      <c r="T75" s="10" t="str">
        <f t="shared" si="7"/>
        <v>-100 %</v>
      </c>
      <c r="U75" s="10" t="str">
        <f t="shared" si="8"/>
        <v>918.8 %</v>
      </c>
      <c r="V75" s="10" t="str">
        <f t="shared" si="9"/>
        <v>1164.9 %</v>
      </c>
      <c r="W75" s="10" t="str">
        <f t="shared" si="10"/>
        <v>122 %</v>
      </c>
      <c r="X75" s="10" t="str">
        <f t="shared" si="11"/>
        <v>204.7 %</v>
      </c>
      <c r="Y75" s="10" t="str">
        <f t="shared" si="12"/>
        <v>121 %</v>
      </c>
      <c r="Z75" s="10" t="str">
        <f t="shared" si="13"/>
        <v>121.6 %</v>
      </c>
      <c r="AA75" s="10" t="str">
        <f t="shared" si="14"/>
        <v>249.4 %</v>
      </c>
      <c r="AB75" s="10" t="str">
        <f t="shared" si="15"/>
        <v>207.2 %</v>
      </c>
      <c r="AC75" s="10" t="str">
        <f t="shared" si="16"/>
        <v>33.9 %</v>
      </c>
    </row>
    <row r="76" spans="1:29">
      <c r="A76" s="100">
        <v>2017</v>
      </c>
      <c r="B76" s="103" t="s">
        <v>25</v>
      </c>
      <c r="C76" s="104">
        <v>12</v>
      </c>
      <c r="D76" s="102" t="s">
        <v>130</v>
      </c>
      <c r="E76" s="78">
        <v>58.78</v>
      </c>
      <c r="F76" s="78">
        <v>15.58</v>
      </c>
      <c r="G76" s="78">
        <v>32.520000000000003</v>
      </c>
      <c r="H76" s="78">
        <v>72.709999999999994</v>
      </c>
      <c r="I76" s="78">
        <v>16.09</v>
      </c>
      <c r="J76" s="78">
        <v>120.54</v>
      </c>
      <c r="K76" s="78">
        <v>87.06</v>
      </c>
      <c r="L76" s="78">
        <v>176.2</v>
      </c>
      <c r="M76" s="78">
        <v>99</v>
      </c>
      <c r="N76" s="78">
        <v>88.71</v>
      </c>
      <c r="O76" s="78">
        <v>183.83</v>
      </c>
      <c r="P76" s="78">
        <v>175.64</v>
      </c>
      <c r="Q76" s="78">
        <v>1126.33</v>
      </c>
      <c r="R76" s="10" t="str">
        <f t="shared" si="5"/>
        <v>144.8 %</v>
      </c>
      <c r="S76" s="10" t="str">
        <f t="shared" si="6"/>
        <v>-50.6 %</v>
      </c>
      <c r="T76" s="10" t="str">
        <f t="shared" si="7"/>
        <v>-68.9 %</v>
      </c>
      <c r="U76" s="10" t="str">
        <f t="shared" si="8"/>
        <v>-70.8 %</v>
      </c>
      <c r="V76" s="10" t="str">
        <f t="shared" si="9"/>
        <v>-61.1 %</v>
      </c>
      <c r="W76" s="10" t="str">
        <f t="shared" si="10"/>
        <v>-7.3 %</v>
      </c>
      <c r="X76" s="10" t="str">
        <f t="shared" si="11"/>
        <v>-34.4 %</v>
      </c>
      <c r="Y76" s="10" t="str">
        <f t="shared" si="12"/>
        <v>21.4 %</v>
      </c>
      <c r="Z76" s="10" t="str">
        <f t="shared" si="13"/>
        <v>-47.7 %</v>
      </c>
      <c r="AA76" s="10" t="str">
        <f t="shared" si="14"/>
        <v>-18.4 %</v>
      </c>
      <c r="AB76" s="10" t="str">
        <f t="shared" si="15"/>
        <v>13.2 %</v>
      </c>
      <c r="AC76" s="10" t="str">
        <f t="shared" si="16"/>
        <v>2.5 %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8"/>
  <sheetViews>
    <sheetView zoomScale="70" zoomScaleNormal="70" workbookViewId="0">
      <selection sqref="A1:XFD1048576"/>
    </sheetView>
  </sheetViews>
  <sheetFormatPr baseColWidth="10" defaultRowHeight="15"/>
  <cols>
    <col min="1" max="1" width="5.42578125" style="35" bestFit="1" customWidth="1"/>
    <col min="2" max="2" width="5.28515625" style="50" bestFit="1" customWidth="1"/>
    <col min="3" max="3" width="8.85546875" style="33" bestFit="1" customWidth="1"/>
    <col min="4" max="4" width="19.140625" style="35" bestFit="1" customWidth="1"/>
    <col min="5" max="5" width="12" style="50" bestFit="1" customWidth="1"/>
    <col min="6" max="6" width="12.42578125" style="50" bestFit="1" customWidth="1"/>
    <col min="7" max="7" width="12.85546875" style="50" bestFit="1" customWidth="1"/>
    <col min="8" max="8" width="13.42578125" style="50" bestFit="1" customWidth="1"/>
    <col min="9" max="9" width="13" style="50" bestFit="1" customWidth="1"/>
    <col min="10" max="10" width="13.42578125" style="50" bestFit="1" customWidth="1"/>
    <col min="11" max="11" width="13.85546875" style="50" bestFit="1" customWidth="1"/>
    <col min="12" max="12" width="14.28515625" style="50" bestFit="1" customWidth="1"/>
    <col min="13" max="13" width="13.42578125" style="50" bestFit="1" customWidth="1"/>
    <col min="14" max="14" width="13" style="50" bestFit="1" customWidth="1"/>
    <col min="15" max="15" width="13.42578125" style="50" bestFit="1" customWidth="1"/>
    <col min="16" max="16" width="13.85546875" style="50" bestFit="1" customWidth="1"/>
    <col min="17" max="17" width="14.5703125" style="50" bestFit="1" customWidth="1"/>
    <col min="18" max="18" width="14.85546875" style="50" bestFit="1" customWidth="1"/>
    <col min="19" max="19" width="14.42578125" style="33" bestFit="1" customWidth="1"/>
    <col min="20" max="20" width="18.5703125" style="35" bestFit="1" customWidth="1"/>
    <col min="21" max="22" width="10.140625" style="50" bestFit="1" customWidth="1"/>
    <col min="23" max="23" width="10.5703125" style="50" bestFit="1" customWidth="1"/>
    <col min="24" max="24" width="11.140625" style="50" bestFit="1" customWidth="1"/>
    <col min="25" max="25" width="10.7109375" style="50" bestFit="1" customWidth="1"/>
    <col min="26" max="26" width="11.140625" style="50" bestFit="1" customWidth="1"/>
    <col min="27" max="27" width="11.5703125" style="50" bestFit="1" customWidth="1"/>
    <col min="28" max="28" width="12" style="50" bestFit="1" customWidth="1"/>
    <col min="29" max="29" width="11.140625" style="50" bestFit="1" customWidth="1"/>
    <col min="30" max="30" width="10.7109375" style="50" bestFit="1" customWidth="1"/>
    <col min="31" max="31" width="11.140625" style="50" bestFit="1" customWidth="1"/>
    <col min="32" max="32" width="11.5703125" style="50" bestFit="1" customWidth="1"/>
    <col min="33" max="33" width="12.42578125" style="50" bestFit="1" customWidth="1"/>
    <col min="34" max="34" width="12.5703125" style="50" bestFit="1" customWidth="1"/>
    <col min="35" max="35" width="12.140625" style="33" bestFit="1" customWidth="1"/>
    <col min="36" max="36" width="18.5703125" style="35" bestFit="1" customWidth="1"/>
    <col min="37" max="37" width="9.7109375" style="50" bestFit="1" customWidth="1"/>
    <col min="38" max="38" width="10.140625" style="50" bestFit="1" customWidth="1"/>
    <col min="39" max="39" width="10.5703125" style="50" bestFit="1" customWidth="1"/>
    <col min="40" max="40" width="11.140625" style="50" bestFit="1" customWidth="1"/>
    <col min="41" max="41" width="10.7109375" style="50" bestFit="1" customWidth="1"/>
    <col min="42" max="42" width="11.140625" style="50" customWidth="1"/>
    <col min="43" max="43" width="11.5703125" style="50" bestFit="1" customWidth="1"/>
    <col min="44" max="44" width="12" style="50" bestFit="1" customWidth="1"/>
    <col min="45" max="45" width="11.140625" style="50" bestFit="1" customWidth="1"/>
    <col min="46" max="46" width="10.7109375" style="50" bestFit="1" customWidth="1"/>
    <col min="47" max="47" width="11.140625" style="50" bestFit="1" customWidth="1"/>
    <col min="48" max="48" width="11.5703125" style="50" bestFit="1" customWidth="1"/>
    <col min="49" max="49" width="12.42578125" style="50" bestFit="1" customWidth="1"/>
    <col min="50" max="50" width="12.5703125" style="50" bestFit="1" customWidth="1"/>
    <col min="51" max="51" width="12.140625" style="33" bestFit="1" customWidth="1"/>
    <col min="52" max="52" width="12" style="35" bestFit="1" customWidth="1"/>
    <col min="53" max="53" width="10.140625" style="50" bestFit="1" customWidth="1"/>
    <col min="54" max="54" width="10.5703125" style="50" bestFit="1" customWidth="1"/>
    <col min="55" max="56" width="10.140625" style="50" bestFit="1" customWidth="1"/>
    <col min="57" max="57" width="10.5703125" style="50" bestFit="1" customWidth="1"/>
    <col min="58" max="59" width="10.140625" style="50" bestFit="1" customWidth="1"/>
    <col min="60" max="60" width="10.5703125" style="50" bestFit="1" customWidth="1"/>
    <col min="61" max="62" width="10.140625" style="50" bestFit="1" customWidth="1"/>
    <col min="63" max="64" width="9.28515625" style="50" bestFit="1" customWidth="1"/>
    <col min="65" max="65" width="12" style="50" bestFit="1" customWidth="1"/>
    <col min="66" max="66" width="10.140625" style="50" bestFit="1" customWidth="1"/>
    <col min="67" max="67" width="9.28515625" style="33" bestFit="1" customWidth="1"/>
    <col min="68" max="68" width="14" style="35" bestFit="1" customWidth="1"/>
    <col min="69" max="69" width="10" style="50" bestFit="1" customWidth="1"/>
    <col min="70" max="75" width="8.7109375" style="50" bestFit="1" customWidth="1"/>
    <col min="76" max="76" width="8.5703125" style="50" bestFit="1" customWidth="1"/>
    <col min="77" max="77" width="8.7109375" style="50" bestFit="1" customWidth="1"/>
    <col min="78" max="78" width="9.28515625" style="50" bestFit="1" customWidth="1"/>
    <col min="79" max="80" width="8.7109375" style="50" bestFit="1" customWidth="1"/>
    <col min="81" max="81" width="8.5703125" style="50" bestFit="1" customWidth="1"/>
    <col min="82" max="82" width="9.5703125" style="50" bestFit="1" customWidth="1"/>
    <col min="83" max="83" width="10.28515625" style="33" bestFit="1" customWidth="1"/>
    <col min="84" max="16384" width="11.42578125" style="50"/>
  </cols>
  <sheetData>
    <row r="1" spans="1:83" s="66" customFormat="1" ht="15.75" thickBot="1">
      <c r="A1" s="63" t="s">
        <v>47</v>
      </c>
      <c r="B1" s="64" t="s">
        <v>89</v>
      </c>
      <c r="C1" s="65" t="s">
        <v>90</v>
      </c>
      <c r="D1" s="61" t="s">
        <v>153</v>
      </c>
      <c r="E1" s="57" t="s">
        <v>138</v>
      </c>
      <c r="F1" s="57" t="s">
        <v>139</v>
      </c>
      <c r="G1" s="57" t="s">
        <v>140</v>
      </c>
      <c r="H1" s="57" t="s">
        <v>141</v>
      </c>
      <c r="I1" s="57" t="s">
        <v>142</v>
      </c>
      <c r="J1" s="57" t="s">
        <v>143</v>
      </c>
      <c r="K1" s="57" t="s">
        <v>144</v>
      </c>
      <c r="L1" s="57" t="s">
        <v>145</v>
      </c>
      <c r="M1" s="57" t="s">
        <v>146</v>
      </c>
      <c r="N1" s="57" t="s">
        <v>147</v>
      </c>
      <c r="O1" s="57" t="s">
        <v>148</v>
      </c>
      <c r="P1" s="57" t="s">
        <v>149</v>
      </c>
      <c r="Q1" s="57" t="s">
        <v>150</v>
      </c>
      <c r="R1" s="57" t="s">
        <v>151</v>
      </c>
      <c r="S1" s="62" t="s">
        <v>152</v>
      </c>
      <c r="T1" s="67" t="s">
        <v>169</v>
      </c>
      <c r="U1" s="66" t="s">
        <v>154</v>
      </c>
      <c r="V1" s="66" t="s">
        <v>155</v>
      </c>
      <c r="W1" s="66" t="s">
        <v>156</v>
      </c>
      <c r="X1" s="66" t="s">
        <v>157</v>
      </c>
      <c r="Y1" s="66" t="s">
        <v>158</v>
      </c>
      <c r="Z1" s="66" t="s">
        <v>159</v>
      </c>
      <c r="AA1" s="66" t="s">
        <v>160</v>
      </c>
      <c r="AB1" s="66" t="s">
        <v>161</v>
      </c>
      <c r="AC1" s="66" t="s">
        <v>162</v>
      </c>
      <c r="AD1" s="66" t="s">
        <v>163</v>
      </c>
      <c r="AE1" s="66" t="s">
        <v>164</v>
      </c>
      <c r="AF1" s="66" t="s">
        <v>165</v>
      </c>
      <c r="AG1" s="66" t="s">
        <v>166</v>
      </c>
      <c r="AH1" s="66" t="s">
        <v>167</v>
      </c>
      <c r="AI1" s="68" t="s">
        <v>168</v>
      </c>
      <c r="AJ1" s="67" t="s">
        <v>170</v>
      </c>
      <c r="AK1" s="66" t="s">
        <v>171</v>
      </c>
      <c r="AL1" s="66" t="s">
        <v>172</v>
      </c>
      <c r="AM1" s="66" t="s">
        <v>173</v>
      </c>
      <c r="AN1" s="66" t="s">
        <v>174</v>
      </c>
      <c r="AO1" s="66" t="s">
        <v>175</v>
      </c>
      <c r="AP1" s="66" t="s">
        <v>176</v>
      </c>
      <c r="AQ1" s="66" t="s">
        <v>177</v>
      </c>
      <c r="AR1" s="66" t="s">
        <v>178</v>
      </c>
      <c r="AS1" s="66" t="s">
        <v>179</v>
      </c>
      <c r="AT1" s="66" t="s">
        <v>180</v>
      </c>
      <c r="AU1" s="66" t="s">
        <v>181</v>
      </c>
      <c r="AV1" s="66" t="s">
        <v>182</v>
      </c>
      <c r="AW1" s="66" t="s">
        <v>183</v>
      </c>
      <c r="AX1" s="66" t="s">
        <v>184</v>
      </c>
      <c r="AY1" s="68" t="s">
        <v>185</v>
      </c>
      <c r="AZ1" s="67" t="s">
        <v>186</v>
      </c>
      <c r="BA1" s="66" t="s">
        <v>26</v>
      </c>
      <c r="BB1" s="66" t="s">
        <v>27</v>
      </c>
      <c r="BC1" s="66" t="s">
        <v>28</v>
      </c>
      <c r="BD1" s="66" t="s">
        <v>29</v>
      </c>
      <c r="BE1" s="66" t="s">
        <v>30</v>
      </c>
      <c r="BF1" s="66" t="s">
        <v>32</v>
      </c>
      <c r="BG1" s="66" t="s">
        <v>33</v>
      </c>
      <c r="BH1" s="66" t="s">
        <v>34</v>
      </c>
      <c r="BI1" s="66" t="s">
        <v>35</v>
      </c>
      <c r="BJ1" s="66" t="s">
        <v>37</v>
      </c>
      <c r="BK1" s="66" t="s">
        <v>38</v>
      </c>
      <c r="BL1" s="66" t="s">
        <v>39</v>
      </c>
      <c r="BM1" s="66" t="s">
        <v>118</v>
      </c>
      <c r="BN1" s="66" t="s">
        <v>36</v>
      </c>
      <c r="BO1" s="68" t="s">
        <v>25</v>
      </c>
      <c r="BP1" s="67" t="str">
        <f>"Var "&amp;AZ1</f>
        <v>Var Total pais</v>
      </c>
      <c r="BQ1" s="66" t="str">
        <f t="shared" ref="BQ1:CE1" si="0">"Var "&amp;BA1</f>
        <v>Var I</v>
      </c>
      <c r="BR1" s="66" t="str">
        <f t="shared" si="0"/>
        <v>Var II</v>
      </c>
      <c r="BS1" s="66" t="str">
        <f t="shared" si="0"/>
        <v>Var III</v>
      </c>
      <c r="BT1" s="66" t="str">
        <f t="shared" si="0"/>
        <v>Var IV</v>
      </c>
      <c r="BU1" s="66" t="str">
        <f t="shared" si="0"/>
        <v>Var V</v>
      </c>
      <c r="BV1" s="66" t="str">
        <f t="shared" si="0"/>
        <v>Var VI</v>
      </c>
      <c r="BW1" s="66" t="str">
        <f t="shared" si="0"/>
        <v>Var VII</v>
      </c>
      <c r="BX1" s="66" t="str">
        <f t="shared" si="0"/>
        <v>Var VIII</v>
      </c>
      <c r="BY1" s="66" t="str">
        <f t="shared" si="0"/>
        <v>Var IX</v>
      </c>
      <c r="BZ1" s="66" t="str">
        <f t="shared" si="0"/>
        <v>Var X</v>
      </c>
      <c r="CA1" s="66" t="str">
        <f t="shared" si="0"/>
        <v>Var XI</v>
      </c>
      <c r="CB1" s="66" t="str">
        <f t="shared" si="0"/>
        <v>Var XII</v>
      </c>
      <c r="CC1" s="66" t="str">
        <f t="shared" si="0"/>
        <v>Var RM</v>
      </c>
      <c r="CD1" s="66" t="str">
        <f t="shared" si="0"/>
        <v>Var XIV</v>
      </c>
      <c r="CE1" s="68" t="str">
        <f t="shared" si="0"/>
        <v>Var XV</v>
      </c>
    </row>
    <row r="2" spans="1:83">
      <c r="A2" s="55">
        <v>2009</v>
      </c>
      <c r="B2" s="51">
        <v>1</v>
      </c>
      <c r="C2" s="56" t="s">
        <v>119</v>
      </c>
      <c r="D2" s="59">
        <v>199747</v>
      </c>
      <c r="E2" s="53">
        <v>28575</v>
      </c>
      <c r="F2" s="53">
        <v>7598</v>
      </c>
      <c r="G2" s="53">
        <v>3487</v>
      </c>
      <c r="H2" s="53">
        <v>8798</v>
      </c>
      <c r="I2" s="53">
        <v>21338</v>
      </c>
      <c r="J2" s="53">
        <v>8404</v>
      </c>
      <c r="K2" s="53">
        <v>3593</v>
      </c>
      <c r="L2" s="53">
        <v>38470</v>
      </c>
      <c r="M2" s="53">
        <v>5865</v>
      </c>
      <c r="N2" s="53">
        <v>11812</v>
      </c>
      <c r="O2" s="53">
        <v>1133</v>
      </c>
      <c r="P2" s="53">
        <v>389</v>
      </c>
      <c r="Q2" s="53">
        <v>57207</v>
      </c>
      <c r="R2" s="53">
        <v>2879</v>
      </c>
      <c r="S2" s="60">
        <v>199</v>
      </c>
      <c r="T2" s="69">
        <v>636845</v>
      </c>
      <c r="U2" s="70">
        <v>7107</v>
      </c>
      <c r="V2" s="70">
        <v>3439</v>
      </c>
      <c r="W2" s="70">
        <v>1492</v>
      </c>
      <c r="X2" s="70">
        <v>27444</v>
      </c>
      <c r="Y2" s="70">
        <v>129152</v>
      </c>
      <c r="Z2" s="70">
        <v>25776</v>
      </c>
      <c r="AA2" s="70">
        <v>45920</v>
      </c>
      <c r="AB2" s="70">
        <v>26815</v>
      </c>
      <c r="AC2" s="70">
        <v>37525</v>
      </c>
      <c r="AD2" s="70">
        <v>32382</v>
      </c>
      <c r="AE2" s="70">
        <v>2056</v>
      </c>
      <c r="AF2" s="70">
        <v>823</v>
      </c>
      <c r="AG2" s="70">
        <v>280130</v>
      </c>
      <c r="AH2" s="70">
        <v>15925</v>
      </c>
      <c r="AI2" s="71">
        <v>859</v>
      </c>
      <c r="AJ2" s="59">
        <v>195116</v>
      </c>
      <c r="AK2" s="53">
        <v>256</v>
      </c>
      <c r="AL2" s="53">
        <v>1102</v>
      </c>
      <c r="AM2" s="53">
        <v>1239</v>
      </c>
      <c r="AN2" s="53">
        <v>4055</v>
      </c>
      <c r="AO2" s="53">
        <v>3767</v>
      </c>
      <c r="AP2" s="53">
        <v>5497</v>
      </c>
      <c r="AQ2" s="53">
        <v>2266</v>
      </c>
      <c r="AR2" s="53">
        <v>7742</v>
      </c>
      <c r="AS2" s="53">
        <v>5409</v>
      </c>
      <c r="AT2" s="53">
        <v>4397</v>
      </c>
      <c r="AU2" s="53">
        <v>342</v>
      </c>
      <c r="AV2" s="53">
        <v>321</v>
      </c>
      <c r="AW2" s="53">
        <v>157734</v>
      </c>
      <c r="AX2" s="53">
        <v>542</v>
      </c>
      <c r="AY2" s="60">
        <v>447</v>
      </c>
      <c r="AZ2" s="74">
        <f>D2+T2+AJ2</f>
        <v>1031708</v>
      </c>
      <c r="BA2" s="72">
        <f t="shared" ref="BA2:BO2" si="1">E2+U2+AK2</f>
        <v>35938</v>
      </c>
      <c r="BB2" s="72">
        <f t="shared" si="1"/>
        <v>12139</v>
      </c>
      <c r="BC2" s="72">
        <f t="shared" si="1"/>
        <v>6218</v>
      </c>
      <c r="BD2" s="72">
        <f t="shared" si="1"/>
        <v>40297</v>
      </c>
      <c r="BE2" s="72">
        <f t="shared" si="1"/>
        <v>154257</v>
      </c>
      <c r="BF2" s="72">
        <f t="shared" si="1"/>
        <v>39677</v>
      </c>
      <c r="BG2" s="72">
        <f t="shared" si="1"/>
        <v>51779</v>
      </c>
      <c r="BH2" s="72">
        <f t="shared" si="1"/>
        <v>73027</v>
      </c>
      <c r="BI2" s="72">
        <f t="shared" si="1"/>
        <v>48799</v>
      </c>
      <c r="BJ2" s="72">
        <f t="shared" si="1"/>
        <v>48591</v>
      </c>
      <c r="BK2" s="72">
        <f t="shared" si="1"/>
        <v>3531</v>
      </c>
      <c r="BL2" s="72">
        <f t="shared" si="1"/>
        <v>1533</v>
      </c>
      <c r="BM2" s="72">
        <f t="shared" si="1"/>
        <v>495071</v>
      </c>
      <c r="BN2" s="72">
        <f t="shared" si="1"/>
        <v>19346</v>
      </c>
      <c r="BO2" s="75">
        <f t="shared" si="1"/>
        <v>1505</v>
      </c>
      <c r="BP2" s="76" t="str">
        <f>IFERROR(ROUND((AZ2-AZ1)/AZ1*100,1)&amp;"%","-")</f>
        <v>-</v>
      </c>
      <c r="BQ2" s="73" t="str">
        <f>IFERROR(ROUND((BA2-BA1)/BA1*100,1)&amp;"%","-")</f>
        <v>-</v>
      </c>
      <c r="BR2" s="73" t="str">
        <f t="shared" ref="BR2:CE3" si="2">IFERROR(ROUND((BB2-BB1)/BB1*100,1)&amp;"%","-")</f>
        <v>-</v>
      </c>
      <c r="BS2" s="73" t="str">
        <f t="shared" si="2"/>
        <v>-</v>
      </c>
      <c r="BT2" s="73" t="str">
        <f t="shared" si="2"/>
        <v>-</v>
      </c>
      <c r="BU2" s="73" t="str">
        <f t="shared" si="2"/>
        <v>-</v>
      </c>
      <c r="BV2" s="73" t="str">
        <f t="shared" si="2"/>
        <v>-</v>
      </c>
      <c r="BW2" s="73" t="str">
        <f t="shared" si="2"/>
        <v>-</v>
      </c>
      <c r="BX2" s="73" t="str">
        <f t="shared" si="2"/>
        <v>-</v>
      </c>
      <c r="BY2" s="73" t="str">
        <f t="shared" si="2"/>
        <v>-</v>
      </c>
      <c r="BZ2" s="73" t="str">
        <f t="shared" si="2"/>
        <v>-</v>
      </c>
      <c r="CA2" s="73" t="str">
        <f t="shared" si="2"/>
        <v>-</v>
      </c>
      <c r="CB2" s="73" t="str">
        <f t="shared" si="2"/>
        <v>-</v>
      </c>
      <c r="CC2" s="73" t="str">
        <f t="shared" si="2"/>
        <v>-</v>
      </c>
      <c r="CD2" s="73" t="str">
        <f t="shared" si="2"/>
        <v>-</v>
      </c>
      <c r="CE2" s="73" t="str">
        <f t="shared" si="2"/>
        <v>-</v>
      </c>
    </row>
    <row r="3" spans="1:83">
      <c r="A3" s="55">
        <v>2009</v>
      </c>
      <c r="B3" s="51">
        <v>2</v>
      </c>
      <c r="C3" s="56" t="s">
        <v>120</v>
      </c>
      <c r="D3" s="59">
        <v>136421</v>
      </c>
      <c r="E3" s="53">
        <v>2068</v>
      </c>
      <c r="F3" s="53">
        <v>17316</v>
      </c>
      <c r="G3" s="53">
        <v>7969</v>
      </c>
      <c r="H3" s="53">
        <v>3923</v>
      </c>
      <c r="I3" s="53">
        <v>7251</v>
      </c>
      <c r="J3" s="53">
        <v>4529</v>
      </c>
      <c r="K3" s="53">
        <v>5444</v>
      </c>
      <c r="L3" s="53">
        <v>16159</v>
      </c>
      <c r="M3" s="53">
        <v>9454</v>
      </c>
      <c r="N3" s="53">
        <v>27238</v>
      </c>
      <c r="O3" s="53">
        <v>802</v>
      </c>
      <c r="P3" s="53">
        <v>1381</v>
      </c>
      <c r="Q3" s="53">
        <v>28823</v>
      </c>
      <c r="R3" s="53">
        <v>1512</v>
      </c>
      <c r="S3" s="60">
        <v>2552</v>
      </c>
      <c r="T3" s="69">
        <v>912930</v>
      </c>
      <c r="U3" s="70">
        <v>1395</v>
      </c>
      <c r="V3" s="70">
        <v>4309</v>
      </c>
      <c r="W3" s="70">
        <v>9147</v>
      </c>
      <c r="X3" s="70">
        <v>50527</v>
      </c>
      <c r="Y3" s="70">
        <v>147527</v>
      </c>
      <c r="Z3" s="70">
        <v>61558</v>
      </c>
      <c r="AA3" s="70">
        <v>101824</v>
      </c>
      <c r="AB3" s="70">
        <v>163094</v>
      </c>
      <c r="AC3" s="70">
        <v>28019</v>
      </c>
      <c r="AD3" s="70">
        <v>68904</v>
      </c>
      <c r="AE3" s="70">
        <v>1064</v>
      </c>
      <c r="AF3" s="70">
        <v>556</v>
      </c>
      <c r="AG3" s="70">
        <v>229226</v>
      </c>
      <c r="AH3" s="70">
        <v>17699</v>
      </c>
      <c r="AI3" s="71">
        <v>28081</v>
      </c>
      <c r="AJ3" s="59">
        <v>77470</v>
      </c>
      <c r="AK3" s="53">
        <v>0</v>
      </c>
      <c r="AL3" s="53">
        <v>716</v>
      </c>
      <c r="AM3" s="53">
        <v>178</v>
      </c>
      <c r="AN3" s="53">
        <v>2661</v>
      </c>
      <c r="AO3" s="53">
        <v>2446</v>
      </c>
      <c r="AP3" s="53">
        <v>2163</v>
      </c>
      <c r="AQ3" s="53">
        <v>1379</v>
      </c>
      <c r="AR3" s="53">
        <v>8393</v>
      </c>
      <c r="AS3" s="53">
        <v>6919</v>
      </c>
      <c r="AT3" s="53">
        <v>6704</v>
      </c>
      <c r="AU3" s="53">
        <v>153</v>
      </c>
      <c r="AV3" s="53">
        <v>0</v>
      </c>
      <c r="AW3" s="53">
        <v>42484</v>
      </c>
      <c r="AX3" s="53">
        <v>3024</v>
      </c>
      <c r="AY3" s="60">
        <v>250</v>
      </c>
      <c r="AZ3" s="74">
        <f t="shared" ref="AZ3:AZ66" si="3">D3+T3+AJ3</f>
        <v>1126821</v>
      </c>
      <c r="BA3" s="72">
        <f t="shared" ref="BA3:BA66" si="4">E3+U3+AK3</f>
        <v>3463</v>
      </c>
      <c r="BB3" s="72">
        <f t="shared" ref="BB3:BB66" si="5">F3+V3+AL3</f>
        <v>22341</v>
      </c>
      <c r="BC3" s="72">
        <f t="shared" ref="BC3:BC66" si="6">G3+W3+AM3</f>
        <v>17294</v>
      </c>
      <c r="BD3" s="72">
        <f t="shared" ref="BD3:BD66" si="7">H3+X3+AN3</f>
        <v>57111</v>
      </c>
      <c r="BE3" s="72">
        <f t="shared" ref="BE3:BE66" si="8">I3+Y3+AO3</f>
        <v>157224</v>
      </c>
      <c r="BF3" s="72">
        <f t="shared" ref="BF3:BF66" si="9">J3+Z3+AP3</f>
        <v>68250</v>
      </c>
      <c r="BG3" s="72">
        <f t="shared" ref="BG3:BG66" si="10">K3+AA3+AQ3</f>
        <v>108647</v>
      </c>
      <c r="BH3" s="72">
        <f t="shared" ref="BH3:BH66" si="11">L3+AB3+AR3</f>
        <v>187646</v>
      </c>
      <c r="BI3" s="72">
        <f t="shared" ref="BI3:BI66" si="12">M3+AC3+AS3</f>
        <v>44392</v>
      </c>
      <c r="BJ3" s="72">
        <f t="shared" ref="BJ3:BJ66" si="13">N3+AD3+AT3</f>
        <v>102846</v>
      </c>
      <c r="BK3" s="72">
        <f t="shared" ref="BK3:BK66" si="14">O3+AE3+AU3</f>
        <v>2019</v>
      </c>
      <c r="BL3" s="72">
        <f t="shared" ref="BL3:BL66" si="15">P3+AF3+AV3</f>
        <v>1937</v>
      </c>
      <c r="BM3" s="72">
        <f t="shared" ref="BM3:BM66" si="16">Q3+AG3+AW3</f>
        <v>300533</v>
      </c>
      <c r="BN3" s="72">
        <f t="shared" ref="BN3:BN66" si="17">R3+AH3+AX3</f>
        <v>22235</v>
      </c>
      <c r="BO3" s="75">
        <f t="shared" ref="BO3:BO66" si="18">S3+AI3+AY3</f>
        <v>30883</v>
      </c>
      <c r="BP3" s="76" t="str">
        <f>IFERROR(ROUND((AZ3-AZ2)/AZ2*100,1)&amp;"%","-")</f>
        <v>9.2%</v>
      </c>
      <c r="BQ3" s="73" t="str">
        <f>IFERROR(ROUND((BA3-BA2)/BA2*100,1)&amp;"%","-")</f>
        <v>-90.4%</v>
      </c>
      <c r="BR3" s="73" t="str">
        <f t="shared" si="2"/>
        <v>84%</v>
      </c>
      <c r="BS3" s="73" t="str">
        <f t="shared" si="2"/>
        <v>178.1%</v>
      </c>
      <c r="BT3" s="73" t="str">
        <f t="shared" si="2"/>
        <v>41.7%</v>
      </c>
      <c r="BU3" s="73" t="str">
        <f t="shared" si="2"/>
        <v>1.9%</v>
      </c>
      <c r="BV3" s="73" t="str">
        <f t="shared" si="2"/>
        <v>72%</v>
      </c>
      <c r="BW3" s="73" t="str">
        <f t="shared" si="2"/>
        <v>109.8%</v>
      </c>
      <c r="BX3" s="73" t="str">
        <f t="shared" si="2"/>
        <v>157%</v>
      </c>
      <c r="BY3" s="73" t="str">
        <f t="shared" si="2"/>
        <v>-9%</v>
      </c>
      <c r="BZ3" s="73" t="str">
        <f t="shared" si="2"/>
        <v>111.7%</v>
      </c>
      <c r="CA3" s="73" t="str">
        <f t="shared" si="2"/>
        <v>-42.8%</v>
      </c>
      <c r="CB3" s="73" t="str">
        <f t="shared" si="2"/>
        <v>26.4%</v>
      </c>
      <c r="CC3" s="73" t="str">
        <f t="shared" si="2"/>
        <v>-39.3%</v>
      </c>
      <c r="CD3" s="73" t="str">
        <f t="shared" si="2"/>
        <v>14.9%</v>
      </c>
      <c r="CE3" s="73" t="str">
        <f t="shared" si="2"/>
        <v>1952%</v>
      </c>
    </row>
    <row r="4" spans="1:83">
      <c r="A4" s="55">
        <v>2009</v>
      </c>
      <c r="B4" s="51">
        <v>3</v>
      </c>
      <c r="C4" s="56" t="s">
        <v>121</v>
      </c>
      <c r="D4" s="59">
        <v>267205</v>
      </c>
      <c r="E4" s="53">
        <v>5151</v>
      </c>
      <c r="F4" s="53">
        <v>7215</v>
      </c>
      <c r="G4" s="53">
        <v>3154</v>
      </c>
      <c r="H4" s="53">
        <v>1545</v>
      </c>
      <c r="I4" s="53">
        <v>17176</v>
      </c>
      <c r="J4" s="53">
        <v>9282</v>
      </c>
      <c r="K4" s="53">
        <v>5251</v>
      </c>
      <c r="L4" s="53">
        <v>12367</v>
      </c>
      <c r="M4" s="53">
        <v>12827</v>
      </c>
      <c r="N4" s="53">
        <v>20397</v>
      </c>
      <c r="O4" s="53">
        <v>1081</v>
      </c>
      <c r="P4" s="53">
        <v>2336</v>
      </c>
      <c r="Q4" s="53">
        <v>164440</v>
      </c>
      <c r="R4" s="53">
        <v>4243</v>
      </c>
      <c r="S4" s="60">
        <v>740</v>
      </c>
      <c r="T4" s="69">
        <v>1356363</v>
      </c>
      <c r="U4" s="70">
        <v>46550</v>
      </c>
      <c r="V4" s="70">
        <v>16613</v>
      </c>
      <c r="W4" s="70">
        <v>40377</v>
      </c>
      <c r="X4" s="70">
        <v>40399</v>
      </c>
      <c r="Y4" s="70">
        <v>126338</v>
      </c>
      <c r="Z4" s="70">
        <v>246560</v>
      </c>
      <c r="AA4" s="70">
        <v>74160</v>
      </c>
      <c r="AB4" s="70">
        <v>242352</v>
      </c>
      <c r="AC4" s="70">
        <v>98264</v>
      </c>
      <c r="AD4" s="70">
        <v>58672</v>
      </c>
      <c r="AE4" s="70">
        <v>875</v>
      </c>
      <c r="AF4" s="70">
        <v>10881</v>
      </c>
      <c r="AG4" s="70">
        <v>331169</v>
      </c>
      <c r="AH4" s="70">
        <v>22982</v>
      </c>
      <c r="AI4" s="71">
        <v>171</v>
      </c>
      <c r="AJ4" s="59">
        <v>213398</v>
      </c>
      <c r="AK4" s="53">
        <v>1741</v>
      </c>
      <c r="AL4" s="53">
        <v>13938</v>
      </c>
      <c r="AM4" s="53">
        <v>2482</v>
      </c>
      <c r="AN4" s="53">
        <v>564</v>
      </c>
      <c r="AO4" s="53">
        <v>7312</v>
      </c>
      <c r="AP4" s="53">
        <v>13589</v>
      </c>
      <c r="AQ4" s="53">
        <v>5827</v>
      </c>
      <c r="AR4" s="53">
        <v>22175</v>
      </c>
      <c r="AS4" s="53">
        <v>8659</v>
      </c>
      <c r="AT4" s="53">
        <v>5661</v>
      </c>
      <c r="AU4" s="53">
        <v>844</v>
      </c>
      <c r="AV4" s="53">
        <v>229</v>
      </c>
      <c r="AW4" s="53">
        <v>128817</v>
      </c>
      <c r="AX4" s="53">
        <v>981</v>
      </c>
      <c r="AY4" s="60">
        <v>579</v>
      </c>
      <c r="AZ4" s="74">
        <f t="shared" si="3"/>
        <v>1836966</v>
      </c>
      <c r="BA4" s="72">
        <f t="shared" si="4"/>
        <v>53442</v>
      </c>
      <c r="BB4" s="72">
        <f t="shared" si="5"/>
        <v>37766</v>
      </c>
      <c r="BC4" s="72">
        <f t="shared" si="6"/>
        <v>46013</v>
      </c>
      <c r="BD4" s="72">
        <f t="shared" si="7"/>
        <v>42508</v>
      </c>
      <c r="BE4" s="72">
        <f t="shared" si="8"/>
        <v>150826</v>
      </c>
      <c r="BF4" s="72">
        <f t="shared" si="9"/>
        <v>269431</v>
      </c>
      <c r="BG4" s="72">
        <f t="shared" si="10"/>
        <v>85238</v>
      </c>
      <c r="BH4" s="72">
        <f t="shared" si="11"/>
        <v>276894</v>
      </c>
      <c r="BI4" s="72">
        <f t="shared" si="12"/>
        <v>119750</v>
      </c>
      <c r="BJ4" s="72">
        <f t="shared" si="13"/>
        <v>84730</v>
      </c>
      <c r="BK4" s="72">
        <f t="shared" si="14"/>
        <v>2800</v>
      </c>
      <c r="BL4" s="72">
        <f t="shared" si="15"/>
        <v>13446</v>
      </c>
      <c r="BM4" s="72">
        <f t="shared" si="16"/>
        <v>624426</v>
      </c>
      <c r="BN4" s="72">
        <f t="shared" si="17"/>
        <v>28206</v>
      </c>
      <c r="BO4" s="75">
        <f t="shared" si="18"/>
        <v>1490</v>
      </c>
      <c r="BP4" s="76" t="str">
        <f t="shared" ref="BP4:BP67" si="19">ROUND((AZ4-AZ3)/AZ3*100,1)&amp;"%"</f>
        <v>63%</v>
      </c>
      <c r="BQ4" s="73" t="str">
        <f t="shared" ref="BQ4:BQ67" si="20">IFERROR(ROUND((BA4-BA3)/BA3*100,1)&amp;"%","-")</f>
        <v>1443.2%</v>
      </c>
      <c r="BR4" s="73" t="str">
        <f t="shared" ref="BR4:BR67" si="21">IFERROR(ROUND((BB4-BB3)/BB3*100,1)&amp;"%","-")</f>
        <v>69%</v>
      </c>
      <c r="BS4" s="73" t="str">
        <f t="shared" ref="BS4:BS67" si="22">IFERROR(ROUND((BC4-BC3)/BC3*100,1)&amp;"%","-")</f>
        <v>166.1%</v>
      </c>
      <c r="BT4" s="73" t="str">
        <f t="shared" ref="BT4:BT67" si="23">IFERROR(ROUND((BD4-BD3)/BD3*100,1)&amp;"%","-")</f>
        <v>-25.6%</v>
      </c>
      <c r="BU4" s="73" t="str">
        <f t="shared" ref="BU4:BU67" si="24">IFERROR(ROUND((BE4-BE3)/BE3*100,1)&amp;"%","-")</f>
        <v>-4.1%</v>
      </c>
      <c r="BV4" s="73" t="str">
        <f t="shared" ref="BV4:BV67" si="25">IFERROR(ROUND((BF4-BF3)/BF3*100,1)&amp;"%","-")</f>
        <v>294.8%</v>
      </c>
      <c r="BW4" s="73" t="str">
        <f t="shared" ref="BW4:BW67" si="26">IFERROR(ROUND((BG4-BG3)/BG3*100,1)&amp;"%","-")</f>
        <v>-21.5%</v>
      </c>
      <c r="BX4" s="73" t="str">
        <f t="shared" ref="BX4:BX67" si="27">IFERROR(ROUND((BH4-BH3)/BH3*100,1)&amp;"%","-")</f>
        <v>47.6%</v>
      </c>
      <c r="BY4" s="73" t="str">
        <f t="shared" ref="BY4:BY67" si="28">IFERROR(ROUND((BI4-BI3)/BI3*100,1)&amp;"%","-")</f>
        <v>169.8%</v>
      </c>
      <c r="BZ4" s="73" t="str">
        <f t="shared" ref="BZ4:BZ67" si="29">IFERROR(ROUND((BJ4-BJ3)/BJ3*100,1)&amp;"%","-")</f>
        <v>-17.6%</v>
      </c>
      <c r="CA4" s="73" t="str">
        <f t="shared" ref="CA4:CA67" si="30">IFERROR(ROUND((BK4-BK3)/BK3*100,1)&amp;"%","-")</f>
        <v>38.7%</v>
      </c>
      <c r="CB4" s="73" t="str">
        <f t="shared" ref="CB4:CB67" si="31">IFERROR(ROUND((BL4-BL3)/BL3*100,1)&amp;"%","-")</f>
        <v>594.2%</v>
      </c>
      <c r="CC4" s="73" t="str">
        <f t="shared" ref="CC4:CC67" si="32">IFERROR(ROUND((BM4-BM3)/BM3*100,1)&amp;"%","-")</f>
        <v>107.8%</v>
      </c>
      <c r="CD4" s="73" t="str">
        <f t="shared" ref="CD4:CD67" si="33">IFERROR(ROUND((BN4-BN3)/BN3*100,1)&amp;"%","-")</f>
        <v>26.9%</v>
      </c>
      <c r="CE4" s="73" t="str">
        <f t="shared" ref="CE4:CE67" si="34">IFERROR(ROUND((BO4-BO3)/BO3*100,1)&amp;"%","-")</f>
        <v>-95.2%</v>
      </c>
    </row>
    <row r="5" spans="1:83">
      <c r="A5" s="55">
        <v>2009</v>
      </c>
      <c r="B5" s="51">
        <v>4</v>
      </c>
      <c r="C5" s="56" t="s">
        <v>122</v>
      </c>
      <c r="D5" s="59">
        <v>204857</v>
      </c>
      <c r="E5" s="53">
        <v>3099</v>
      </c>
      <c r="F5" s="53">
        <v>19322</v>
      </c>
      <c r="G5" s="53">
        <v>4628</v>
      </c>
      <c r="H5" s="53">
        <v>4737</v>
      </c>
      <c r="I5" s="53">
        <v>25387</v>
      </c>
      <c r="J5" s="53">
        <v>16540</v>
      </c>
      <c r="K5" s="53">
        <v>8374</v>
      </c>
      <c r="L5" s="53">
        <v>15255</v>
      </c>
      <c r="M5" s="53">
        <v>10434</v>
      </c>
      <c r="N5" s="53">
        <v>5377</v>
      </c>
      <c r="O5" s="53">
        <v>304</v>
      </c>
      <c r="P5" s="53">
        <v>0</v>
      </c>
      <c r="Q5" s="53">
        <v>88774</v>
      </c>
      <c r="R5" s="53">
        <v>1775</v>
      </c>
      <c r="S5" s="60">
        <v>851</v>
      </c>
      <c r="T5" s="69">
        <v>808894</v>
      </c>
      <c r="U5" s="70">
        <v>3662</v>
      </c>
      <c r="V5" s="70">
        <v>41055</v>
      </c>
      <c r="W5" s="70">
        <v>18125</v>
      </c>
      <c r="X5" s="70">
        <v>8379</v>
      </c>
      <c r="Y5" s="70">
        <v>61115</v>
      </c>
      <c r="Z5" s="70">
        <v>28276</v>
      </c>
      <c r="AA5" s="70">
        <v>26880</v>
      </c>
      <c r="AB5" s="70">
        <v>72618</v>
      </c>
      <c r="AC5" s="70">
        <v>27103</v>
      </c>
      <c r="AD5" s="70">
        <v>23264</v>
      </c>
      <c r="AE5" s="70">
        <v>713</v>
      </c>
      <c r="AF5" s="70">
        <v>1335</v>
      </c>
      <c r="AG5" s="70">
        <v>488242</v>
      </c>
      <c r="AH5" s="70">
        <v>7913</v>
      </c>
      <c r="AI5" s="71">
        <v>214</v>
      </c>
      <c r="AJ5" s="59">
        <v>156755</v>
      </c>
      <c r="AK5" s="53">
        <v>1804</v>
      </c>
      <c r="AL5" s="53">
        <v>588</v>
      </c>
      <c r="AM5" s="53">
        <v>1607</v>
      </c>
      <c r="AN5" s="53">
        <v>1505</v>
      </c>
      <c r="AO5" s="53">
        <v>736</v>
      </c>
      <c r="AP5" s="53">
        <v>1578</v>
      </c>
      <c r="AQ5" s="53">
        <v>2935</v>
      </c>
      <c r="AR5" s="53">
        <v>14005</v>
      </c>
      <c r="AS5" s="53">
        <v>5696</v>
      </c>
      <c r="AT5" s="53">
        <v>2678</v>
      </c>
      <c r="AU5" s="53">
        <v>473</v>
      </c>
      <c r="AV5" s="53">
        <v>102</v>
      </c>
      <c r="AW5" s="53">
        <v>111822</v>
      </c>
      <c r="AX5" s="53">
        <v>10726</v>
      </c>
      <c r="AY5" s="60">
        <v>500</v>
      </c>
      <c r="AZ5" s="74">
        <f t="shared" si="3"/>
        <v>1170506</v>
      </c>
      <c r="BA5" s="72">
        <f t="shared" si="4"/>
        <v>8565</v>
      </c>
      <c r="BB5" s="72">
        <f t="shared" si="5"/>
        <v>60965</v>
      </c>
      <c r="BC5" s="72">
        <f t="shared" si="6"/>
        <v>24360</v>
      </c>
      <c r="BD5" s="72">
        <f t="shared" si="7"/>
        <v>14621</v>
      </c>
      <c r="BE5" s="72">
        <f t="shared" si="8"/>
        <v>87238</v>
      </c>
      <c r="BF5" s="72">
        <f t="shared" si="9"/>
        <v>46394</v>
      </c>
      <c r="BG5" s="72">
        <f t="shared" si="10"/>
        <v>38189</v>
      </c>
      <c r="BH5" s="72">
        <f t="shared" si="11"/>
        <v>101878</v>
      </c>
      <c r="BI5" s="72">
        <f t="shared" si="12"/>
        <v>43233</v>
      </c>
      <c r="BJ5" s="72">
        <f t="shared" si="13"/>
        <v>31319</v>
      </c>
      <c r="BK5" s="72">
        <f t="shared" si="14"/>
        <v>1490</v>
      </c>
      <c r="BL5" s="72">
        <f t="shared" si="15"/>
        <v>1437</v>
      </c>
      <c r="BM5" s="72">
        <f t="shared" si="16"/>
        <v>688838</v>
      </c>
      <c r="BN5" s="72">
        <f t="shared" si="17"/>
        <v>20414</v>
      </c>
      <c r="BO5" s="75">
        <f t="shared" si="18"/>
        <v>1565</v>
      </c>
      <c r="BP5" s="76" t="str">
        <f t="shared" si="19"/>
        <v>-36.3%</v>
      </c>
      <c r="BQ5" s="73" t="str">
        <f t="shared" si="20"/>
        <v>-84%</v>
      </c>
      <c r="BR5" s="73" t="str">
        <f t="shared" si="21"/>
        <v>61.4%</v>
      </c>
      <c r="BS5" s="73" t="str">
        <f t="shared" si="22"/>
        <v>-47.1%</v>
      </c>
      <c r="BT5" s="73" t="str">
        <f t="shared" si="23"/>
        <v>-65.6%</v>
      </c>
      <c r="BU5" s="73" t="str">
        <f t="shared" si="24"/>
        <v>-42.2%</v>
      </c>
      <c r="BV5" s="73" t="str">
        <f t="shared" si="25"/>
        <v>-82.8%</v>
      </c>
      <c r="BW5" s="73" t="str">
        <f t="shared" si="26"/>
        <v>-55.2%</v>
      </c>
      <c r="BX5" s="73" t="str">
        <f t="shared" si="27"/>
        <v>-63.2%</v>
      </c>
      <c r="BY5" s="73" t="str">
        <f t="shared" si="28"/>
        <v>-63.9%</v>
      </c>
      <c r="BZ5" s="73" t="str">
        <f t="shared" si="29"/>
        <v>-63%</v>
      </c>
      <c r="CA5" s="73" t="str">
        <f t="shared" si="30"/>
        <v>-46.8%</v>
      </c>
      <c r="CB5" s="73" t="str">
        <f t="shared" si="31"/>
        <v>-89.3%</v>
      </c>
      <c r="CC5" s="73" t="str">
        <f t="shared" si="32"/>
        <v>10.3%</v>
      </c>
      <c r="CD5" s="73" t="str">
        <f t="shared" si="33"/>
        <v>-27.6%</v>
      </c>
      <c r="CE5" s="73" t="str">
        <f t="shared" si="34"/>
        <v>5%</v>
      </c>
    </row>
    <row r="6" spans="1:83">
      <c r="A6" s="55">
        <v>2009</v>
      </c>
      <c r="B6" s="51">
        <v>5</v>
      </c>
      <c r="C6" s="56" t="s">
        <v>123</v>
      </c>
      <c r="D6" s="59">
        <v>188854</v>
      </c>
      <c r="E6" s="53">
        <v>5869</v>
      </c>
      <c r="F6" s="53">
        <v>4658</v>
      </c>
      <c r="G6" s="53">
        <v>3420</v>
      </c>
      <c r="H6" s="53">
        <v>1660</v>
      </c>
      <c r="I6" s="53">
        <v>6107</v>
      </c>
      <c r="J6" s="53">
        <v>12876</v>
      </c>
      <c r="K6" s="53">
        <v>7651</v>
      </c>
      <c r="L6" s="53">
        <v>21076</v>
      </c>
      <c r="M6" s="53">
        <v>3325</v>
      </c>
      <c r="N6" s="53">
        <v>8413</v>
      </c>
      <c r="O6" s="53">
        <v>646</v>
      </c>
      <c r="P6" s="53">
        <v>4374</v>
      </c>
      <c r="Q6" s="53">
        <v>102847</v>
      </c>
      <c r="R6" s="53">
        <v>4265</v>
      </c>
      <c r="S6" s="60">
        <v>1667</v>
      </c>
      <c r="T6" s="69">
        <v>764589</v>
      </c>
      <c r="U6" s="70">
        <v>984</v>
      </c>
      <c r="V6" s="70">
        <v>18106</v>
      </c>
      <c r="W6" s="70">
        <v>6241</v>
      </c>
      <c r="X6" s="70">
        <v>34933</v>
      </c>
      <c r="Y6" s="70">
        <v>112213</v>
      </c>
      <c r="Z6" s="70">
        <v>54604</v>
      </c>
      <c r="AA6" s="70">
        <v>43168</v>
      </c>
      <c r="AB6" s="70">
        <v>63777</v>
      </c>
      <c r="AC6" s="70">
        <v>27609</v>
      </c>
      <c r="AD6" s="70">
        <v>40860</v>
      </c>
      <c r="AE6" s="70">
        <v>2702</v>
      </c>
      <c r="AF6" s="70">
        <v>2664</v>
      </c>
      <c r="AG6" s="70">
        <v>322336</v>
      </c>
      <c r="AH6" s="70">
        <v>9288</v>
      </c>
      <c r="AI6" s="71">
        <v>25104</v>
      </c>
      <c r="AJ6" s="59">
        <v>177626</v>
      </c>
      <c r="AK6" s="53">
        <v>3170</v>
      </c>
      <c r="AL6" s="53">
        <v>5453</v>
      </c>
      <c r="AM6" s="53">
        <v>1839</v>
      </c>
      <c r="AN6" s="53">
        <v>1577</v>
      </c>
      <c r="AO6" s="53">
        <v>21147</v>
      </c>
      <c r="AP6" s="53">
        <v>5920</v>
      </c>
      <c r="AQ6" s="53">
        <v>775</v>
      </c>
      <c r="AR6" s="53">
        <v>3931</v>
      </c>
      <c r="AS6" s="53">
        <v>1679</v>
      </c>
      <c r="AT6" s="53">
        <v>7338</v>
      </c>
      <c r="AU6" s="53">
        <v>0</v>
      </c>
      <c r="AV6" s="53">
        <v>184</v>
      </c>
      <c r="AW6" s="53">
        <v>122977</v>
      </c>
      <c r="AX6" s="53">
        <v>969</v>
      </c>
      <c r="AY6" s="60">
        <v>667</v>
      </c>
      <c r="AZ6" s="74">
        <f t="shared" si="3"/>
        <v>1131069</v>
      </c>
      <c r="BA6" s="72">
        <f t="shared" si="4"/>
        <v>10023</v>
      </c>
      <c r="BB6" s="72">
        <f t="shared" si="5"/>
        <v>28217</v>
      </c>
      <c r="BC6" s="72">
        <f t="shared" si="6"/>
        <v>11500</v>
      </c>
      <c r="BD6" s="72">
        <f t="shared" si="7"/>
        <v>38170</v>
      </c>
      <c r="BE6" s="72">
        <f t="shared" si="8"/>
        <v>139467</v>
      </c>
      <c r="BF6" s="72">
        <f t="shared" si="9"/>
        <v>73400</v>
      </c>
      <c r="BG6" s="72">
        <f t="shared" si="10"/>
        <v>51594</v>
      </c>
      <c r="BH6" s="72">
        <f t="shared" si="11"/>
        <v>88784</v>
      </c>
      <c r="BI6" s="72">
        <f t="shared" si="12"/>
        <v>32613</v>
      </c>
      <c r="BJ6" s="72">
        <f t="shared" si="13"/>
        <v>56611</v>
      </c>
      <c r="BK6" s="72">
        <f t="shared" si="14"/>
        <v>3348</v>
      </c>
      <c r="BL6" s="72">
        <f t="shared" si="15"/>
        <v>7222</v>
      </c>
      <c r="BM6" s="72">
        <f t="shared" si="16"/>
        <v>548160</v>
      </c>
      <c r="BN6" s="72">
        <f t="shared" si="17"/>
        <v>14522</v>
      </c>
      <c r="BO6" s="75">
        <f t="shared" si="18"/>
        <v>27438</v>
      </c>
      <c r="BP6" s="76" t="str">
        <f t="shared" si="19"/>
        <v>-3.4%</v>
      </c>
      <c r="BQ6" s="73" t="str">
        <f t="shared" si="20"/>
        <v>17%</v>
      </c>
      <c r="BR6" s="73" t="str">
        <f t="shared" si="21"/>
        <v>-53.7%</v>
      </c>
      <c r="BS6" s="73" t="str">
        <f t="shared" si="22"/>
        <v>-52.8%</v>
      </c>
      <c r="BT6" s="73" t="str">
        <f t="shared" si="23"/>
        <v>161.1%</v>
      </c>
      <c r="BU6" s="73" t="str">
        <f t="shared" si="24"/>
        <v>59.9%</v>
      </c>
      <c r="BV6" s="73" t="str">
        <f t="shared" si="25"/>
        <v>58.2%</v>
      </c>
      <c r="BW6" s="73" t="str">
        <f t="shared" si="26"/>
        <v>35.1%</v>
      </c>
      <c r="BX6" s="73" t="str">
        <f t="shared" si="27"/>
        <v>-12.9%</v>
      </c>
      <c r="BY6" s="73" t="str">
        <f t="shared" si="28"/>
        <v>-24.6%</v>
      </c>
      <c r="BZ6" s="73" t="str">
        <f t="shared" si="29"/>
        <v>80.8%</v>
      </c>
      <c r="CA6" s="73" t="str">
        <f t="shared" si="30"/>
        <v>124.7%</v>
      </c>
      <c r="CB6" s="73" t="str">
        <f t="shared" si="31"/>
        <v>402.6%</v>
      </c>
      <c r="CC6" s="73" t="str">
        <f t="shared" si="32"/>
        <v>-20.4%</v>
      </c>
      <c r="CD6" s="73" t="str">
        <f t="shared" si="33"/>
        <v>-28.9%</v>
      </c>
      <c r="CE6" s="73" t="str">
        <f t="shared" si="34"/>
        <v>1653.2%</v>
      </c>
    </row>
    <row r="7" spans="1:83">
      <c r="A7" s="55">
        <v>2009</v>
      </c>
      <c r="B7" s="51">
        <v>6</v>
      </c>
      <c r="C7" s="56" t="s">
        <v>124</v>
      </c>
      <c r="D7" s="59">
        <v>182028</v>
      </c>
      <c r="E7" s="53">
        <v>9370</v>
      </c>
      <c r="F7" s="53">
        <v>19346</v>
      </c>
      <c r="G7" s="53">
        <v>6275</v>
      </c>
      <c r="H7" s="53">
        <v>10409</v>
      </c>
      <c r="I7" s="53">
        <v>7357</v>
      </c>
      <c r="J7" s="53">
        <v>11666</v>
      </c>
      <c r="K7" s="53">
        <v>3331</v>
      </c>
      <c r="L7" s="53">
        <v>23441</v>
      </c>
      <c r="M7" s="53">
        <v>3308</v>
      </c>
      <c r="N7" s="53">
        <v>16347</v>
      </c>
      <c r="O7" s="53">
        <v>124</v>
      </c>
      <c r="P7" s="53">
        <v>4622</v>
      </c>
      <c r="Q7" s="53">
        <v>63931</v>
      </c>
      <c r="R7" s="53">
        <v>2288</v>
      </c>
      <c r="S7" s="60">
        <v>213</v>
      </c>
      <c r="T7" s="69">
        <v>1743860</v>
      </c>
      <c r="U7" s="70">
        <v>29512</v>
      </c>
      <c r="V7" s="70">
        <v>21056</v>
      </c>
      <c r="W7" s="70">
        <v>6464</v>
      </c>
      <c r="X7" s="70">
        <v>70263</v>
      </c>
      <c r="Y7" s="70">
        <v>186607</v>
      </c>
      <c r="Z7" s="70">
        <v>36905</v>
      </c>
      <c r="AA7" s="70">
        <v>50031</v>
      </c>
      <c r="AB7" s="70">
        <v>136610</v>
      </c>
      <c r="AC7" s="70">
        <v>88866</v>
      </c>
      <c r="AD7" s="70">
        <v>95490</v>
      </c>
      <c r="AE7" s="70">
        <v>2237</v>
      </c>
      <c r="AF7" s="70">
        <v>22334</v>
      </c>
      <c r="AG7" s="70">
        <v>983765</v>
      </c>
      <c r="AH7" s="70">
        <v>13612</v>
      </c>
      <c r="AI7" s="71">
        <v>108</v>
      </c>
      <c r="AJ7" s="59">
        <v>288390</v>
      </c>
      <c r="AK7" s="53">
        <v>13071</v>
      </c>
      <c r="AL7" s="53">
        <v>3879</v>
      </c>
      <c r="AM7" s="53">
        <v>868</v>
      </c>
      <c r="AN7" s="53">
        <v>1392</v>
      </c>
      <c r="AO7" s="53">
        <v>45975</v>
      </c>
      <c r="AP7" s="53">
        <v>3587</v>
      </c>
      <c r="AQ7" s="53">
        <v>1496</v>
      </c>
      <c r="AR7" s="53">
        <v>19267</v>
      </c>
      <c r="AS7" s="53">
        <v>7976</v>
      </c>
      <c r="AT7" s="53">
        <v>6483</v>
      </c>
      <c r="AU7" s="53">
        <v>0</v>
      </c>
      <c r="AV7" s="53">
        <v>3056</v>
      </c>
      <c r="AW7" s="53">
        <v>178947</v>
      </c>
      <c r="AX7" s="53">
        <v>1170</v>
      </c>
      <c r="AY7" s="60">
        <v>1223</v>
      </c>
      <c r="AZ7" s="74">
        <f t="shared" si="3"/>
        <v>2214278</v>
      </c>
      <c r="BA7" s="72">
        <f t="shared" si="4"/>
        <v>51953</v>
      </c>
      <c r="BB7" s="72">
        <f t="shared" si="5"/>
        <v>44281</v>
      </c>
      <c r="BC7" s="72">
        <f t="shared" si="6"/>
        <v>13607</v>
      </c>
      <c r="BD7" s="72">
        <f t="shared" si="7"/>
        <v>82064</v>
      </c>
      <c r="BE7" s="72">
        <f t="shared" si="8"/>
        <v>239939</v>
      </c>
      <c r="BF7" s="72">
        <f t="shared" si="9"/>
        <v>52158</v>
      </c>
      <c r="BG7" s="72">
        <f t="shared" si="10"/>
        <v>54858</v>
      </c>
      <c r="BH7" s="72">
        <f t="shared" si="11"/>
        <v>179318</v>
      </c>
      <c r="BI7" s="72">
        <f t="shared" si="12"/>
        <v>100150</v>
      </c>
      <c r="BJ7" s="72">
        <f t="shared" si="13"/>
        <v>118320</v>
      </c>
      <c r="BK7" s="72">
        <f t="shared" si="14"/>
        <v>2361</v>
      </c>
      <c r="BL7" s="72">
        <f t="shared" si="15"/>
        <v>30012</v>
      </c>
      <c r="BM7" s="72">
        <f t="shared" si="16"/>
        <v>1226643</v>
      </c>
      <c r="BN7" s="72">
        <f t="shared" si="17"/>
        <v>17070</v>
      </c>
      <c r="BO7" s="75">
        <f t="shared" si="18"/>
        <v>1544</v>
      </c>
      <c r="BP7" s="76" t="str">
        <f t="shared" si="19"/>
        <v>95.8%</v>
      </c>
      <c r="BQ7" s="73" t="str">
        <f t="shared" si="20"/>
        <v>418.3%</v>
      </c>
      <c r="BR7" s="73" t="str">
        <f t="shared" si="21"/>
        <v>56.9%</v>
      </c>
      <c r="BS7" s="73" t="str">
        <f t="shared" si="22"/>
        <v>18.3%</v>
      </c>
      <c r="BT7" s="73" t="str">
        <f t="shared" si="23"/>
        <v>115%</v>
      </c>
      <c r="BU7" s="73" t="str">
        <f t="shared" si="24"/>
        <v>72%</v>
      </c>
      <c r="BV7" s="73" t="str">
        <f t="shared" si="25"/>
        <v>-28.9%</v>
      </c>
      <c r="BW7" s="73" t="str">
        <f t="shared" si="26"/>
        <v>6.3%</v>
      </c>
      <c r="BX7" s="73" t="str">
        <f t="shared" si="27"/>
        <v>102%</v>
      </c>
      <c r="BY7" s="73" t="str">
        <f t="shared" si="28"/>
        <v>207.1%</v>
      </c>
      <c r="BZ7" s="73" t="str">
        <f t="shared" si="29"/>
        <v>109%</v>
      </c>
      <c r="CA7" s="73" t="str">
        <f t="shared" si="30"/>
        <v>-29.5%</v>
      </c>
      <c r="CB7" s="73" t="str">
        <f t="shared" si="31"/>
        <v>315.6%</v>
      </c>
      <c r="CC7" s="73" t="str">
        <f t="shared" si="32"/>
        <v>123.8%</v>
      </c>
      <c r="CD7" s="73" t="str">
        <f t="shared" si="33"/>
        <v>17.5%</v>
      </c>
      <c r="CE7" s="73" t="str">
        <f t="shared" si="34"/>
        <v>-94.4%</v>
      </c>
    </row>
    <row r="8" spans="1:83">
      <c r="A8" s="55">
        <v>2009</v>
      </c>
      <c r="B8" s="51">
        <v>7</v>
      </c>
      <c r="C8" s="56" t="s">
        <v>125</v>
      </c>
      <c r="D8" s="59">
        <v>266883</v>
      </c>
      <c r="E8" s="53">
        <v>1964</v>
      </c>
      <c r="F8" s="53">
        <v>19116</v>
      </c>
      <c r="G8" s="53">
        <v>9948</v>
      </c>
      <c r="H8" s="53">
        <v>6284</v>
      </c>
      <c r="I8" s="53">
        <v>13255</v>
      </c>
      <c r="J8" s="53">
        <v>18088</v>
      </c>
      <c r="K8" s="53">
        <v>6218</v>
      </c>
      <c r="L8" s="53">
        <v>25801</v>
      </c>
      <c r="M8" s="53">
        <v>3485</v>
      </c>
      <c r="N8" s="53">
        <v>7045</v>
      </c>
      <c r="O8" s="53">
        <v>1878</v>
      </c>
      <c r="P8" s="53">
        <v>2906</v>
      </c>
      <c r="Q8" s="53">
        <v>141594</v>
      </c>
      <c r="R8" s="53">
        <v>9301</v>
      </c>
      <c r="S8" s="60">
        <v>0</v>
      </c>
      <c r="T8" s="69">
        <v>405965</v>
      </c>
      <c r="U8" s="70">
        <v>234</v>
      </c>
      <c r="V8" s="70">
        <v>16882</v>
      </c>
      <c r="W8" s="70">
        <v>1406</v>
      </c>
      <c r="X8" s="70">
        <v>8677</v>
      </c>
      <c r="Y8" s="70">
        <v>75837</v>
      </c>
      <c r="Z8" s="70">
        <v>25254</v>
      </c>
      <c r="AA8" s="70">
        <v>21631</v>
      </c>
      <c r="AB8" s="70">
        <v>28547</v>
      </c>
      <c r="AC8" s="70">
        <v>32303</v>
      </c>
      <c r="AD8" s="70">
        <v>26499</v>
      </c>
      <c r="AE8" s="70">
        <v>5374</v>
      </c>
      <c r="AF8" s="70">
        <v>1031</v>
      </c>
      <c r="AG8" s="70">
        <v>151821</v>
      </c>
      <c r="AH8" s="70">
        <v>7859</v>
      </c>
      <c r="AI8" s="71">
        <v>2610</v>
      </c>
      <c r="AJ8" s="59">
        <v>126560</v>
      </c>
      <c r="AK8" s="53">
        <v>598</v>
      </c>
      <c r="AL8" s="53">
        <v>2381</v>
      </c>
      <c r="AM8" s="53">
        <v>3012</v>
      </c>
      <c r="AN8" s="53">
        <v>4869</v>
      </c>
      <c r="AO8" s="53">
        <v>9834</v>
      </c>
      <c r="AP8" s="53">
        <v>1439</v>
      </c>
      <c r="AQ8" s="53">
        <v>3335</v>
      </c>
      <c r="AR8" s="53">
        <v>9574</v>
      </c>
      <c r="AS8" s="53">
        <v>2146</v>
      </c>
      <c r="AT8" s="53">
        <v>4018</v>
      </c>
      <c r="AU8" s="53">
        <v>3082</v>
      </c>
      <c r="AV8" s="53">
        <v>1097</v>
      </c>
      <c r="AW8" s="53">
        <v>73982</v>
      </c>
      <c r="AX8" s="53">
        <v>3499</v>
      </c>
      <c r="AY8" s="60">
        <v>3694</v>
      </c>
      <c r="AZ8" s="74">
        <f t="shared" si="3"/>
        <v>799408</v>
      </c>
      <c r="BA8" s="72">
        <f t="shared" si="4"/>
        <v>2796</v>
      </c>
      <c r="BB8" s="72">
        <f t="shared" si="5"/>
        <v>38379</v>
      </c>
      <c r="BC8" s="72">
        <f t="shared" si="6"/>
        <v>14366</v>
      </c>
      <c r="BD8" s="72">
        <f t="shared" si="7"/>
        <v>19830</v>
      </c>
      <c r="BE8" s="72">
        <f t="shared" si="8"/>
        <v>98926</v>
      </c>
      <c r="BF8" s="72">
        <f t="shared" si="9"/>
        <v>44781</v>
      </c>
      <c r="BG8" s="72">
        <f t="shared" si="10"/>
        <v>31184</v>
      </c>
      <c r="BH8" s="72">
        <f t="shared" si="11"/>
        <v>63922</v>
      </c>
      <c r="BI8" s="72">
        <f t="shared" si="12"/>
        <v>37934</v>
      </c>
      <c r="BJ8" s="72">
        <f t="shared" si="13"/>
        <v>37562</v>
      </c>
      <c r="BK8" s="72">
        <f t="shared" si="14"/>
        <v>10334</v>
      </c>
      <c r="BL8" s="72">
        <f t="shared" si="15"/>
        <v>5034</v>
      </c>
      <c r="BM8" s="72">
        <f t="shared" si="16"/>
        <v>367397</v>
      </c>
      <c r="BN8" s="72">
        <f t="shared" si="17"/>
        <v>20659</v>
      </c>
      <c r="BO8" s="75">
        <f t="shared" si="18"/>
        <v>6304</v>
      </c>
      <c r="BP8" s="76" t="str">
        <f t="shared" si="19"/>
        <v>-63.9%</v>
      </c>
      <c r="BQ8" s="73" t="str">
        <f t="shared" si="20"/>
        <v>-94.6%</v>
      </c>
      <c r="BR8" s="73" t="str">
        <f t="shared" si="21"/>
        <v>-13.3%</v>
      </c>
      <c r="BS8" s="73" t="str">
        <f t="shared" si="22"/>
        <v>5.6%</v>
      </c>
      <c r="BT8" s="73" t="str">
        <f t="shared" si="23"/>
        <v>-75.8%</v>
      </c>
      <c r="BU8" s="73" t="str">
        <f t="shared" si="24"/>
        <v>-58.8%</v>
      </c>
      <c r="BV8" s="73" t="str">
        <f t="shared" si="25"/>
        <v>-14.1%</v>
      </c>
      <c r="BW8" s="73" t="str">
        <f t="shared" si="26"/>
        <v>-43.2%</v>
      </c>
      <c r="BX8" s="73" t="str">
        <f t="shared" si="27"/>
        <v>-64.4%</v>
      </c>
      <c r="BY8" s="73" t="str">
        <f t="shared" si="28"/>
        <v>-62.1%</v>
      </c>
      <c r="BZ8" s="73" t="str">
        <f t="shared" si="29"/>
        <v>-68.3%</v>
      </c>
      <c r="CA8" s="73" t="str">
        <f t="shared" si="30"/>
        <v>337.7%</v>
      </c>
      <c r="CB8" s="73" t="str">
        <f t="shared" si="31"/>
        <v>-83.2%</v>
      </c>
      <c r="CC8" s="73" t="str">
        <f t="shared" si="32"/>
        <v>-70%</v>
      </c>
      <c r="CD8" s="73" t="str">
        <f t="shared" si="33"/>
        <v>21%</v>
      </c>
      <c r="CE8" s="73" t="str">
        <f t="shared" si="34"/>
        <v>308.3%</v>
      </c>
    </row>
    <row r="9" spans="1:83">
      <c r="A9" s="55">
        <v>2009</v>
      </c>
      <c r="B9" s="51">
        <v>8</v>
      </c>
      <c r="C9" s="56" t="s">
        <v>126</v>
      </c>
      <c r="D9" s="59">
        <v>298888</v>
      </c>
      <c r="E9" s="53">
        <v>119668</v>
      </c>
      <c r="F9" s="53">
        <v>27454</v>
      </c>
      <c r="G9" s="53">
        <v>7099</v>
      </c>
      <c r="H9" s="53">
        <v>4368</v>
      </c>
      <c r="I9" s="53">
        <v>23367</v>
      </c>
      <c r="J9" s="53">
        <v>11967</v>
      </c>
      <c r="K9" s="53">
        <v>6594</v>
      </c>
      <c r="L9" s="53">
        <v>17595</v>
      </c>
      <c r="M9" s="53">
        <v>4257</v>
      </c>
      <c r="N9" s="53">
        <v>19546</v>
      </c>
      <c r="O9" s="53">
        <v>661</v>
      </c>
      <c r="P9" s="53">
        <v>825</v>
      </c>
      <c r="Q9" s="53">
        <v>53465</v>
      </c>
      <c r="R9" s="53">
        <v>1779</v>
      </c>
      <c r="S9" s="60">
        <v>243</v>
      </c>
      <c r="T9" s="69">
        <v>519150</v>
      </c>
      <c r="U9" s="70">
        <v>784</v>
      </c>
      <c r="V9" s="70">
        <v>29324</v>
      </c>
      <c r="W9" s="70">
        <v>1112</v>
      </c>
      <c r="X9" s="70">
        <v>22834</v>
      </c>
      <c r="Y9" s="70">
        <v>43455</v>
      </c>
      <c r="Z9" s="70">
        <v>54145</v>
      </c>
      <c r="AA9" s="70">
        <v>45212</v>
      </c>
      <c r="AB9" s="70">
        <v>113170</v>
      </c>
      <c r="AC9" s="70">
        <v>7708</v>
      </c>
      <c r="AD9" s="70">
        <v>42150</v>
      </c>
      <c r="AE9" s="70">
        <v>8567</v>
      </c>
      <c r="AF9" s="70">
        <v>1381</v>
      </c>
      <c r="AG9" s="70">
        <v>134504</v>
      </c>
      <c r="AH9" s="70">
        <v>7827</v>
      </c>
      <c r="AI9" s="71">
        <v>6977</v>
      </c>
      <c r="AJ9" s="59">
        <v>134429</v>
      </c>
      <c r="AK9" s="53">
        <v>12840</v>
      </c>
      <c r="AL9" s="53">
        <v>11858</v>
      </c>
      <c r="AM9" s="53">
        <v>9060</v>
      </c>
      <c r="AN9" s="53">
        <v>4839</v>
      </c>
      <c r="AO9" s="53">
        <v>15235</v>
      </c>
      <c r="AP9" s="53">
        <v>4130</v>
      </c>
      <c r="AQ9" s="53">
        <v>3539</v>
      </c>
      <c r="AR9" s="53">
        <v>9910</v>
      </c>
      <c r="AS9" s="53">
        <v>1305</v>
      </c>
      <c r="AT9" s="53">
        <v>14276</v>
      </c>
      <c r="AU9" s="53">
        <v>0</v>
      </c>
      <c r="AV9" s="53">
        <v>1886</v>
      </c>
      <c r="AW9" s="53">
        <v>40498</v>
      </c>
      <c r="AX9" s="53">
        <v>4593</v>
      </c>
      <c r="AY9" s="60">
        <v>460</v>
      </c>
      <c r="AZ9" s="74">
        <f t="shared" si="3"/>
        <v>952467</v>
      </c>
      <c r="BA9" s="72">
        <f t="shared" si="4"/>
        <v>133292</v>
      </c>
      <c r="BB9" s="72">
        <f t="shared" si="5"/>
        <v>68636</v>
      </c>
      <c r="BC9" s="72">
        <f t="shared" si="6"/>
        <v>17271</v>
      </c>
      <c r="BD9" s="72">
        <f t="shared" si="7"/>
        <v>32041</v>
      </c>
      <c r="BE9" s="72">
        <f t="shared" si="8"/>
        <v>82057</v>
      </c>
      <c r="BF9" s="72">
        <f t="shared" si="9"/>
        <v>70242</v>
      </c>
      <c r="BG9" s="72">
        <f t="shared" si="10"/>
        <v>55345</v>
      </c>
      <c r="BH9" s="72">
        <f t="shared" si="11"/>
        <v>140675</v>
      </c>
      <c r="BI9" s="72">
        <f t="shared" si="12"/>
        <v>13270</v>
      </c>
      <c r="BJ9" s="72">
        <f t="shared" si="13"/>
        <v>75972</v>
      </c>
      <c r="BK9" s="72">
        <f t="shared" si="14"/>
        <v>9228</v>
      </c>
      <c r="BL9" s="72">
        <f t="shared" si="15"/>
        <v>4092</v>
      </c>
      <c r="BM9" s="72">
        <f t="shared" si="16"/>
        <v>228467</v>
      </c>
      <c r="BN9" s="72">
        <f t="shared" si="17"/>
        <v>14199</v>
      </c>
      <c r="BO9" s="75">
        <f t="shared" si="18"/>
        <v>7680</v>
      </c>
      <c r="BP9" s="76" t="str">
        <f t="shared" si="19"/>
        <v>19.1%</v>
      </c>
      <c r="BQ9" s="73" t="str">
        <f t="shared" si="20"/>
        <v>4667.2%</v>
      </c>
      <c r="BR9" s="73" t="str">
        <f t="shared" si="21"/>
        <v>78.8%</v>
      </c>
      <c r="BS9" s="73" t="str">
        <f t="shared" si="22"/>
        <v>20.2%</v>
      </c>
      <c r="BT9" s="73" t="str">
        <f t="shared" si="23"/>
        <v>61.6%</v>
      </c>
      <c r="BU9" s="73" t="str">
        <f t="shared" si="24"/>
        <v>-17.1%</v>
      </c>
      <c r="BV9" s="73" t="str">
        <f t="shared" si="25"/>
        <v>56.9%</v>
      </c>
      <c r="BW9" s="73" t="str">
        <f t="shared" si="26"/>
        <v>77.5%</v>
      </c>
      <c r="BX9" s="73" t="str">
        <f t="shared" si="27"/>
        <v>120.1%</v>
      </c>
      <c r="BY9" s="73" t="str">
        <f t="shared" si="28"/>
        <v>-65%</v>
      </c>
      <c r="BZ9" s="73" t="str">
        <f t="shared" si="29"/>
        <v>102.3%</v>
      </c>
      <c r="CA9" s="73" t="str">
        <f t="shared" si="30"/>
        <v>-10.7%</v>
      </c>
      <c r="CB9" s="73" t="str">
        <f t="shared" si="31"/>
        <v>-18.7%</v>
      </c>
      <c r="CC9" s="73" t="str">
        <f t="shared" si="32"/>
        <v>-37.8%</v>
      </c>
      <c r="CD9" s="73" t="str">
        <f t="shared" si="33"/>
        <v>-31.3%</v>
      </c>
      <c r="CE9" s="73" t="str">
        <f t="shared" si="34"/>
        <v>21.8%</v>
      </c>
    </row>
    <row r="10" spans="1:83">
      <c r="A10" s="55">
        <v>2009</v>
      </c>
      <c r="B10" s="51">
        <v>9</v>
      </c>
      <c r="C10" s="56" t="s">
        <v>127</v>
      </c>
      <c r="D10" s="59">
        <v>149872</v>
      </c>
      <c r="E10" s="53">
        <v>2084</v>
      </c>
      <c r="F10" s="53">
        <v>4722</v>
      </c>
      <c r="G10" s="53">
        <v>7465</v>
      </c>
      <c r="H10" s="53">
        <v>4547</v>
      </c>
      <c r="I10" s="53">
        <v>13554</v>
      </c>
      <c r="J10" s="53">
        <v>11699</v>
      </c>
      <c r="K10" s="53">
        <v>7495</v>
      </c>
      <c r="L10" s="53">
        <v>17844</v>
      </c>
      <c r="M10" s="53">
        <v>1911</v>
      </c>
      <c r="N10" s="53">
        <v>7894</v>
      </c>
      <c r="O10" s="53">
        <v>560</v>
      </c>
      <c r="P10" s="53">
        <v>78</v>
      </c>
      <c r="Q10" s="53">
        <v>67483</v>
      </c>
      <c r="R10" s="53">
        <v>2344</v>
      </c>
      <c r="S10" s="60">
        <v>192</v>
      </c>
      <c r="T10" s="69">
        <v>596726</v>
      </c>
      <c r="U10" s="70">
        <v>677</v>
      </c>
      <c r="V10" s="70">
        <v>24147</v>
      </c>
      <c r="W10" s="70">
        <v>14179</v>
      </c>
      <c r="X10" s="70">
        <v>3569</v>
      </c>
      <c r="Y10" s="70">
        <v>44880</v>
      </c>
      <c r="Z10" s="70">
        <v>48506</v>
      </c>
      <c r="AA10" s="70">
        <v>20783</v>
      </c>
      <c r="AB10" s="70">
        <v>235906</v>
      </c>
      <c r="AC10" s="70">
        <v>34444</v>
      </c>
      <c r="AD10" s="70">
        <v>23675</v>
      </c>
      <c r="AE10" s="70">
        <v>2245</v>
      </c>
      <c r="AF10" s="70">
        <v>6060</v>
      </c>
      <c r="AG10" s="70">
        <v>132090</v>
      </c>
      <c r="AH10" s="70">
        <v>4448</v>
      </c>
      <c r="AI10" s="71">
        <v>1117</v>
      </c>
      <c r="AJ10" s="59">
        <v>76434</v>
      </c>
      <c r="AK10" s="53">
        <v>168</v>
      </c>
      <c r="AL10" s="53">
        <v>4385</v>
      </c>
      <c r="AM10" s="53">
        <v>1558</v>
      </c>
      <c r="AN10" s="53">
        <v>586</v>
      </c>
      <c r="AO10" s="53">
        <v>9873</v>
      </c>
      <c r="AP10" s="53">
        <v>3053</v>
      </c>
      <c r="AQ10" s="53">
        <v>4568</v>
      </c>
      <c r="AR10" s="53">
        <v>7570</v>
      </c>
      <c r="AS10" s="53">
        <v>4303</v>
      </c>
      <c r="AT10" s="53">
        <v>11208</v>
      </c>
      <c r="AU10" s="53">
        <v>979</v>
      </c>
      <c r="AV10" s="53">
        <v>260</v>
      </c>
      <c r="AW10" s="53">
        <v>23887</v>
      </c>
      <c r="AX10" s="53">
        <v>3701</v>
      </c>
      <c r="AY10" s="60">
        <v>335</v>
      </c>
      <c r="AZ10" s="74">
        <f t="shared" si="3"/>
        <v>823032</v>
      </c>
      <c r="BA10" s="72">
        <f t="shared" si="4"/>
        <v>2929</v>
      </c>
      <c r="BB10" s="72">
        <f t="shared" si="5"/>
        <v>33254</v>
      </c>
      <c r="BC10" s="72">
        <f t="shared" si="6"/>
        <v>23202</v>
      </c>
      <c r="BD10" s="72">
        <f t="shared" si="7"/>
        <v>8702</v>
      </c>
      <c r="BE10" s="72">
        <f t="shared" si="8"/>
        <v>68307</v>
      </c>
      <c r="BF10" s="72">
        <f t="shared" si="9"/>
        <v>63258</v>
      </c>
      <c r="BG10" s="72">
        <f t="shared" si="10"/>
        <v>32846</v>
      </c>
      <c r="BH10" s="72">
        <f t="shared" si="11"/>
        <v>261320</v>
      </c>
      <c r="BI10" s="72">
        <f t="shared" si="12"/>
        <v>40658</v>
      </c>
      <c r="BJ10" s="72">
        <f t="shared" si="13"/>
        <v>42777</v>
      </c>
      <c r="BK10" s="72">
        <f t="shared" si="14"/>
        <v>3784</v>
      </c>
      <c r="BL10" s="72">
        <f t="shared" si="15"/>
        <v>6398</v>
      </c>
      <c r="BM10" s="72">
        <f t="shared" si="16"/>
        <v>223460</v>
      </c>
      <c r="BN10" s="72">
        <f t="shared" si="17"/>
        <v>10493</v>
      </c>
      <c r="BO10" s="75">
        <f t="shared" si="18"/>
        <v>1644</v>
      </c>
      <c r="BP10" s="76" t="str">
        <f t="shared" si="19"/>
        <v>-13.6%</v>
      </c>
      <c r="BQ10" s="73" t="str">
        <f t="shared" si="20"/>
        <v>-97.8%</v>
      </c>
      <c r="BR10" s="73" t="str">
        <f t="shared" si="21"/>
        <v>-51.6%</v>
      </c>
      <c r="BS10" s="73" t="str">
        <f t="shared" si="22"/>
        <v>34.3%</v>
      </c>
      <c r="BT10" s="73" t="str">
        <f t="shared" si="23"/>
        <v>-72.8%</v>
      </c>
      <c r="BU10" s="73" t="str">
        <f t="shared" si="24"/>
        <v>-16.8%</v>
      </c>
      <c r="BV10" s="73" t="str">
        <f t="shared" si="25"/>
        <v>-9.9%</v>
      </c>
      <c r="BW10" s="73" t="str">
        <f t="shared" si="26"/>
        <v>-40.7%</v>
      </c>
      <c r="BX10" s="73" t="str">
        <f t="shared" si="27"/>
        <v>85.8%</v>
      </c>
      <c r="BY10" s="73" t="str">
        <f t="shared" si="28"/>
        <v>206.4%</v>
      </c>
      <c r="BZ10" s="73" t="str">
        <f t="shared" si="29"/>
        <v>-43.7%</v>
      </c>
      <c r="CA10" s="73" t="str">
        <f t="shared" si="30"/>
        <v>-59%</v>
      </c>
      <c r="CB10" s="73" t="str">
        <f t="shared" si="31"/>
        <v>56.4%</v>
      </c>
      <c r="CC10" s="73" t="str">
        <f t="shared" si="32"/>
        <v>-2.2%</v>
      </c>
      <c r="CD10" s="73" t="str">
        <f t="shared" si="33"/>
        <v>-26.1%</v>
      </c>
      <c r="CE10" s="73" t="str">
        <f t="shared" si="34"/>
        <v>-78.6%</v>
      </c>
    </row>
    <row r="11" spans="1:83">
      <c r="A11" s="55">
        <v>2009</v>
      </c>
      <c r="B11" s="51">
        <v>10</v>
      </c>
      <c r="C11" s="56" t="s">
        <v>128</v>
      </c>
      <c r="D11" s="59">
        <v>124765</v>
      </c>
      <c r="E11" s="53">
        <v>4876</v>
      </c>
      <c r="F11" s="53">
        <v>6644</v>
      </c>
      <c r="G11" s="53">
        <v>516</v>
      </c>
      <c r="H11" s="53">
        <v>1121</v>
      </c>
      <c r="I11" s="53">
        <v>6349</v>
      </c>
      <c r="J11" s="53">
        <v>14647</v>
      </c>
      <c r="K11" s="53">
        <v>4002</v>
      </c>
      <c r="L11" s="53">
        <v>8056</v>
      </c>
      <c r="M11" s="53">
        <v>13569</v>
      </c>
      <c r="N11" s="53">
        <v>3111</v>
      </c>
      <c r="O11" s="53">
        <v>303</v>
      </c>
      <c r="P11" s="53">
        <v>4266</v>
      </c>
      <c r="Q11" s="53">
        <v>54420</v>
      </c>
      <c r="R11" s="53">
        <v>929</v>
      </c>
      <c r="S11" s="60">
        <v>1956</v>
      </c>
      <c r="T11" s="69">
        <v>554750</v>
      </c>
      <c r="U11" s="70">
        <v>15198</v>
      </c>
      <c r="V11" s="70">
        <v>12051</v>
      </c>
      <c r="W11" s="70">
        <v>16530</v>
      </c>
      <c r="X11" s="70">
        <v>15730</v>
      </c>
      <c r="Y11" s="70">
        <v>86357</v>
      </c>
      <c r="Z11" s="70">
        <v>17581</v>
      </c>
      <c r="AA11" s="70">
        <v>50002</v>
      </c>
      <c r="AB11" s="70">
        <v>58646</v>
      </c>
      <c r="AC11" s="70">
        <v>45592</v>
      </c>
      <c r="AD11" s="70">
        <v>21497</v>
      </c>
      <c r="AE11" s="70">
        <v>2065</v>
      </c>
      <c r="AF11" s="70">
        <v>2001</v>
      </c>
      <c r="AG11" s="70">
        <v>179827</v>
      </c>
      <c r="AH11" s="70">
        <v>17316</v>
      </c>
      <c r="AI11" s="71">
        <v>14357</v>
      </c>
      <c r="AJ11" s="59">
        <v>128235</v>
      </c>
      <c r="AK11" s="53">
        <v>313</v>
      </c>
      <c r="AL11" s="53">
        <v>19855</v>
      </c>
      <c r="AM11" s="53">
        <v>1394</v>
      </c>
      <c r="AN11" s="53">
        <v>6101</v>
      </c>
      <c r="AO11" s="53">
        <v>9806</v>
      </c>
      <c r="AP11" s="53">
        <v>1456</v>
      </c>
      <c r="AQ11" s="53">
        <v>2338</v>
      </c>
      <c r="AR11" s="53">
        <v>19042</v>
      </c>
      <c r="AS11" s="53">
        <v>4086</v>
      </c>
      <c r="AT11" s="53">
        <v>13095</v>
      </c>
      <c r="AU11" s="53">
        <v>0</v>
      </c>
      <c r="AV11" s="53">
        <v>287</v>
      </c>
      <c r="AW11" s="53">
        <v>44152</v>
      </c>
      <c r="AX11" s="53">
        <v>4054</v>
      </c>
      <c r="AY11" s="60">
        <v>2256</v>
      </c>
      <c r="AZ11" s="74">
        <f t="shared" si="3"/>
        <v>807750</v>
      </c>
      <c r="BA11" s="72">
        <f t="shared" si="4"/>
        <v>20387</v>
      </c>
      <c r="BB11" s="72">
        <f t="shared" si="5"/>
        <v>38550</v>
      </c>
      <c r="BC11" s="72">
        <f t="shared" si="6"/>
        <v>18440</v>
      </c>
      <c r="BD11" s="72">
        <f t="shared" si="7"/>
        <v>22952</v>
      </c>
      <c r="BE11" s="72">
        <f t="shared" si="8"/>
        <v>102512</v>
      </c>
      <c r="BF11" s="72">
        <f t="shared" si="9"/>
        <v>33684</v>
      </c>
      <c r="BG11" s="72">
        <f t="shared" si="10"/>
        <v>56342</v>
      </c>
      <c r="BH11" s="72">
        <f t="shared" si="11"/>
        <v>85744</v>
      </c>
      <c r="BI11" s="72">
        <f t="shared" si="12"/>
        <v>63247</v>
      </c>
      <c r="BJ11" s="72">
        <f t="shared" si="13"/>
        <v>37703</v>
      </c>
      <c r="BK11" s="72">
        <f t="shared" si="14"/>
        <v>2368</v>
      </c>
      <c r="BL11" s="72">
        <f t="shared" si="15"/>
        <v>6554</v>
      </c>
      <c r="BM11" s="72">
        <f t="shared" si="16"/>
        <v>278399</v>
      </c>
      <c r="BN11" s="72">
        <f t="shared" si="17"/>
        <v>22299</v>
      </c>
      <c r="BO11" s="75">
        <f t="shared" si="18"/>
        <v>18569</v>
      </c>
      <c r="BP11" s="76" t="str">
        <f t="shared" si="19"/>
        <v>-1.9%</v>
      </c>
      <c r="BQ11" s="73" t="str">
        <f t="shared" si="20"/>
        <v>596%</v>
      </c>
      <c r="BR11" s="73" t="str">
        <f t="shared" si="21"/>
        <v>15.9%</v>
      </c>
      <c r="BS11" s="73" t="str">
        <f t="shared" si="22"/>
        <v>-20.5%</v>
      </c>
      <c r="BT11" s="73" t="str">
        <f t="shared" si="23"/>
        <v>163.8%</v>
      </c>
      <c r="BU11" s="73" t="str">
        <f t="shared" si="24"/>
        <v>50.1%</v>
      </c>
      <c r="BV11" s="73" t="str">
        <f t="shared" si="25"/>
        <v>-46.8%</v>
      </c>
      <c r="BW11" s="73" t="str">
        <f t="shared" si="26"/>
        <v>71.5%</v>
      </c>
      <c r="BX11" s="73" t="str">
        <f t="shared" si="27"/>
        <v>-67.2%</v>
      </c>
      <c r="BY11" s="73" t="str">
        <f t="shared" si="28"/>
        <v>55.6%</v>
      </c>
      <c r="BZ11" s="73" t="str">
        <f t="shared" si="29"/>
        <v>-11.9%</v>
      </c>
      <c r="CA11" s="73" t="str">
        <f t="shared" si="30"/>
        <v>-37.4%</v>
      </c>
      <c r="CB11" s="73" t="str">
        <f t="shared" si="31"/>
        <v>2.4%</v>
      </c>
      <c r="CC11" s="73" t="str">
        <f t="shared" si="32"/>
        <v>24.6%</v>
      </c>
      <c r="CD11" s="73" t="str">
        <f t="shared" si="33"/>
        <v>112.5%</v>
      </c>
      <c r="CE11" s="73" t="str">
        <f t="shared" si="34"/>
        <v>1029.5%</v>
      </c>
    </row>
    <row r="12" spans="1:83">
      <c r="A12" s="55">
        <v>2009</v>
      </c>
      <c r="B12" s="51">
        <v>11</v>
      </c>
      <c r="C12" s="56" t="s">
        <v>129</v>
      </c>
      <c r="D12" s="59">
        <v>291591</v>
      </c>
      <c r="E12" s="53">
        <v>1083</v>
      </c>
      <c r="F12" s="53">
        <v>30018</v>
      </c>
      <c r="G12" s="53">
        <v>4536</v>
      </c>
      <c r="H12" s="53">
        <v>1496</v>
      </c>
      <c r="I12" s="53">
        <v>15539</v>
      </c>
      <c r="J12" s="53">
        <v>21031</v>
      </c>
      <c r="K12" s="53">
        <v>1780</v>
      </c>
      <c r="L12" s="53">
        <v>36139</v>
      </c>
      <c r="M12" s="53">
        <v>2127</v>
      </c>
      <c r="N12" s="53">
        <v>3454</v>
      </c>
      <c r="O12" s="53">
        <v>1149</v>
      </c>
      <c r="P12" s="53">
        <v>613</v>
      </c>
      <c r="Q12" s="53">
        <v>169932</v>
      </c>
      <c r="R12" s="53">
        <v>1221</v>
      </c>
      <c r="S12" s="60">
        <v>1473</v>
      </c>
      <c r="T12" s="69">
        <v>460376</v>
      </c>
      <c r="U12" s="70">
        <v>243</v>
      </c>
      <c r="V12" s="70">
        <v>9236</v>
      </c>
      <c r="W12" s="70">
        <v>2756</v>
      </c>
      <c r="X12" s="70">
        <v>7018</v>
      </c>
      <c r="Y12" s="70">
        <v>19443</v>
      </c>
      <c r="Z12" s="70">
        <v>31571</v>
      </c>
      <c r="AA12" s="70">
        <v>34766</v>
      </c>
      <c r="AB12" s="70">
        <v>65628</v>
      </c>
      <c r="AC12" s="70">
        <v>24683</v>
      </c>
      <c r="AD12" s="70">
        <v>41237</v>
      </c>
      <c r="AE12" s="70">
        <v>4875</v>
      </c>
      <c r="AF12" s="70">
        <v>527</v>
      </c>
      <c r="AG12" s="70">
        <v>185093</v>
      </c>
      <c r="AH12" s="70">
        <v>21936</v>
      </c>
      <c r="AI12" s="71">
        <v>11364</v>
      </c>
      <c r="AJ12" s="59">
        <v>98149</v>
      </c>
      <c r="AK12" s="53">
        <v>98</v>
      </c>
      <c r="AL12" s="53">
        <v>8715</v>
      </c>
      <c r="AM12" s="53">
        <v>4475</v>
      </c>
      <c r="AN12" s="53">
        <v>5561</v>
      </c>
      <c r="AO12" s="53">
        <v>8531</v>
      </c>
      <c r="AP12" s="53">
        <v>2798</v>
      </c>
      <c r="AQ12" s="53">
        <v>4375</v>
      </c>
      <c r="AR12" s="53">
        <v>15576</v>
      </c>
      <c r="AS12" s="53">
        <v>7595</v>
      </c>
      <c r="AT12" s="53">
        <v>7125</v>
      </c>
      <c r="AU12" s="53">
        <v>254</v>
      </c>
      <c r="AV12" s="53">
        <v>1679</v>
      </c>
      <c r="AW12" s="53">
        <v>25181</v>
      </c>
      <c r="AX12" s="53">
        <v>5138</v>
      </c>
      <c r="AY12" s="60">
        <v>1048</v>
      </c>
      <c r="AZ12" s="74">
        <f t="shared" si="3"/>
        <v>850116</v>
      </c>
      <c r="BA12" s="72">
        <f t="shared" si="4"/>
        <v>1424</v>
      </c>
      <c r="BB12" s="72">
        <f t="shared" si="5"/>
        <v>47969</v>
      </c>
      <c r="BC12" s="72">
        <f t="shared" si="6"/>
        <v>11767</v>
      </c>
      <c r="BD12" s="72">
        <f t="shared" si="7"/>
        <v>14075</v>
      </c>
      <c r="BE12" s="72">
        <f t="shared" si="8"/>
        <v>43513</v>
      </c>
      <c r="BF12" s="72">
        <f t="shared" si="9"/>
        <v>55400</v>
      </c>
      <c r="BG12" s="72">
        <f t="shared" si="10"/>
        <v>40921</v>
      </c>
      <c r="BH12" s="72">
        <f t="shared" si="11"/>
        <v>117343</v>
      </c>
      <c r="BI12" s="72">
        <f t="shared" si="12"/>
        <v>34405</v>
      </c>
      <c r="BJ12" s="72">
        <f t="shared" si="13"/>
        <v>51816</v>
      </c>
      <c r="BK12" s="72">
        <f t="shared" si="14"/>
        <v>6278</v>
      </c>
      <c r="BL12" s="72">
        <f t="shared" si="15"/>
        <v>2819</v>
      </c>
      <c r="BM12" s="72">
        <f t="shared" si="16"/>
        <v>380206</v>
      </c>
      <c r="BN12" s="72">
        <f t="shared" si="17"/>
        <v>28295</v>
      </c>
      <c r="BO12" s="75">
        <f t="shared" si="18"/>
        <v>13885</v>
      </c>
      <c r="BP12" s="76" t="str">
        <f t="shared" si="19"/>
        <v>5.2%</v>
      </c>
      <c r="BQ12" s="73" t="str">
        <f t="shared" si="20"/>
        <v>-93%</v>
      </c>
      <c r="BR12" s="73" t="str">
        <f t="shared" si="21"/>
        <v>24.4%</v>
      </c>
      <c r="BS12" s="73" t="str">
        <f t="shared" si="22"/>
        <v>-36.2%</v>
      </c>
      <c r="BT12" s="73" t="str">
        <f t="shared" si="23"/>
        <v>-38.7%</v>
      </c>
      <c r="BU12" s="73" t="str">
        <f t="shared" si="24"/>
        <v>-57.6%</v>
      </c>
      <c r="BV12" s="73" t="str">
        <f t="shared" si="25"/>
        <v>64.5%</v>
      </c>
      <c r="BW12" s="73" t="str">
        <f t="shared" si="26"/>
        <v>-27.4%</v>
      </c>
      <c r="BX12" s="73" t="str">
        <f t="shared" si="27"/>
        <v>36.9%</v>
      </c>
      <c r="BY12" s="73" t="str">
        <f t="shared" si="28"/>
        <v>-45.6%</v>
      </c>
      <c r="BZ12" s="73" t="str">
        <f t="shared" si="29"/>
        <v>37.4%</v>
      </c>
      <c r="CA12" s="73" t="str">
        <f t="shared" si="30"/>
        <v>165.1%</v>
      </c>
      <c r="CB12" s="73" t="str">
        <f t="shared" si="31"/>
        <v>-57%</v>
      </c>
      <c r="CC12" s="73" t="str">
        <f t="shared" si="32"/>
        <v>36.6%</v>
      </c>
      <c r="CD12" s="73" t="str">
        <f t="shared" si="33"/>
        <v>26.9%</v>
      </c>
      <c r="CE12" s="73" t="str">
        <f t="shared" si="34"/>
        <v>-25.2%</v>
      </c>
    </row>
    <row r="13" spans="1:83">
      <c r="A13" s="55">
        <v>2009</v>
      </c>
      <c r="B13" s="51">
        <v>12</v>
      </c>
      <c r="C13" s="56" t="s">
        <v>130</v>
      </c>
      <c r="D13" s="59">
        <v>364209</v>
      </c>
      <c r="E13" s="53">
        <v>6461</v>
      </c>
      <c r="F13" s="53">
        <v>27284</v>
      </c>
      <c r="G13" s="53">
        <v>27253</v>
      </c>
      <c r="H13" s="53">
        <v>2726</v>
      </c>
      <c r="I13" s="53">
        <v>13931</v>
      </c>
      <c r="J13" s="53">
        <v>8512</v>
      </c>
      <c r="K13" s="53">
        <v>11477</v>
      </c>
      <c r="L13" s="53">
        <v>26253</v>
      </c>
      <c r="M13" s="53">
        <v>8355</v>
      </c>
      <c r="N13" s="53">
        <v>9113</v>
      </c>
      <c r="O13" s="53">
        <v>677</v>
      </c>
      <c r="P13" s="53">
        <v>835</v>
      </c>
      <c r="Q13" s="53">
        <v>217490</v>
      </c>
      <c r="R13" s="53">
        <v>3298</v>
      </c>
      <c r="S13" s="60">
        <v>544</v>
      </c>
      <c r="T13" s="69">
        <v>542427</v>
      </c>
      <c r="U13" s="70">
        <v>7791</v>
      </c>
      <c r="V13" s="70">
        <v>22896</v>
      </c>
      <c r="W13" s="70">
        <v>1381</v>
      </c>
      <c r="X13" s="70">
        <v>31492</v>
      </c>
      <c r="Y13" s="70">
        <v>74539</v>
      </c>
      <c r="Z13" s="70">
        <v>24893</v>
      </c>
      <c r="AA13" s="70">
        <v>58950</v>
      </c>
      <c r="AB13" s="70">
        <v>65307</v>
      </c>
      <c r="AC13" s="70">
        <v>48170</v>
      </c>
      <c r="AD13" s="70">
        <v>53441</v>
      </c>
      <c r="AE13" s="70">
        <v>12345</v>
      </c>
      <c r="AF13" s="70">
        <v>1356</v>
      </c>
      <c r="AG13" s="70">
        <v>123146</v>
      </c>
      <c r="AH13" s="70">
        <v>16041</v>
      </c>
      <c r="AI13" s="71">
        <v>679</v>
      </c>
      <c r="AJ13" s="59">
        <v>182211</v>
      </c>
      <c r="AK13" s="53">
        <v>663</v>
      </c>
      <c r="AL13" s="53">
        <v>1213</v>
      </c>
      <c r="AM13" s="53">
        <v>1869</v>
      </c>
      <c r="AN13" s="53">
        <v>8283</v>
      </c>
      <c r="AO13" s="53">
        <v>19683</v>
      </c>
      <c r="AP13" s="53">
        <v>91522</v>
      </c>
      <c r="AQ13" s="53">
        <v>8249</v>
      </c>
      <c r="AR13" s="53">
        <v>7827</v>
      </c>
      <c r="AS13" s="53">
        <v>7512</v>
      </c>
      <c r="AT13" s="53">
        <v>9007</v>
      </c>
      <c r="AU13" s="53">
        <v>552</v>
      </c>
      <c r="AV13" s="53">
        <v>1809</v>
      </c>
      <c r="AW13" s="53">
        <v>22867</v>
      </c>
      <c r="AX13" s="53">
        <v>1155</v>
      </c>
      <c r="AY13" s="60">
        <v>0</v>
      </c>
      <c r="AZ13" s="74">
        <f t="shared" si="3"/>
        <v>1088847</v>
      </c>
      <c r="BA13" s="72">
        <f t="shared" si="4"/>
        <v>14915</v>
      </c>
      <c r="BB13" s="72">
        <f t="shared" si="5"/>
        <v>51393</v>
      </c>
      <c r="BC13" s="72">
        <f t="shared" si="6"/>
        <v>30503</v>
      </c>
      <c r="BD13" s="72">
        <f t="shared" si="7"/>
        <v>42501</v>
      </c>
      <c r="BE13" s="72">
        <f t="shared" si="8"/>
        <v>108153</v>
      </c>
      <c r="BF13" s="72">
        <f t="shared" si="9"/>
        <v>124927</v>
      </c>
      <c r="BG13" s="72">
        <f t="shared" si="10"/>
        <v>78676</v>
      </c>
      <c r="BH13" s="72">
        <f t="shared" si="11"/>
        <v>99387</v>
      </c>
      <c r="BI13" s="72">
        <f t="shared" si="12"/>
        <v>64037</v>
      </c>
      <c r="BJ13" s="72">
        <f t="shared" si="13"/>
        <v>71561</v>
      </c>
      <c r="BK13" s="72">
        <f t="shared" si="14"/>
        <v>13574</v>
      </c>
      <c r="BL13" s="72">
        <f t="shared" si="15"/>
        <v>4000</v>
      </c>
      <c r="BM13" s="72">
        <f t="shared" si="16"/>
        <v>363503</v>
      </c>
      <c r="BN13" s="72">
        <f t="shared" si="17"/>
        <v>20494</v>
      </c>
      <c r="BO13" s="75">
        <f t="shared" si="18"/>
        <v>1223</v>
      </c>
      <c r="BP13" s="76" t="str">
        <f t="shared" si="19"/>
        <v>28.1%</v>
      </c>
      <c r="BQ13" s="73" t="str">
        <f t="shared" si="20"/>
        <v>947.4%</v>
      </c>
      <c r="BR13" s="73" t="str">
        <f t="shared" si="21"/>
        <v>7.1%</v>
      </c>
      <c r="BS13" s="73" t="str">
        <f t="shared" si="22"/>
        <v>159.2%</v>
      </c>
      <c r="BT13" s="73" t="str">
        <f t="shared" si="23"/>
        <v>202%</v>
      </c>
      <c r="BU13" s="73" t="str">
        <f t="shared" si="24"/>
        <v>148.6%</v>
      </c>
      <c r="BV13" s="73" t="str">
        <f t="shared" si="25"/>
        <v>125.5%</v>
      </c>
      <c r="BW13" s="73" t="str">
        <f t="shared" si="26"/>
        <v>92.3%</v>
      </c>
      <c r="BX13" s="73" t="str">
        <f t="shared" si="27"/>
        <v>-15.3%</v>
      </c>
      <c r="BY13" s="73" t="str">
        <f t="shared" si="28"/>
        <v>86.1%</v>
      </c>
      <c r="BZ13" s="73" t="str">
        <f t="shared" si="29"/>
        <v>38.1%</v>
      </c>
      <c r="CA13" s="73" t="str">
        <f t="shared" si="30"/>
        <v>116.2%</v>
      </c>
      <c r="CB13" s="73" t="str">
        <f t="shared" si="31"/>
        <v>41.9%</v>
      </c>
      <c r="CC13" s="73" t="str">
        <f t="shared" si="32"/>
        <v>-4.4%</v>
      </c>
      <c r="CD13" s="73" t="str">
        <f t="shared" si="33"/>
        <v>-27.6%</v>
      </c>
      <c r="CE13" s="73" t="str">
        <f t="shared" si="34"/>
        <v>-91.2%</v>
      </c>
    </row>
    <row r="14" spans="1:83">
      <c r="A14" s="55">
        <v>2010</v>
      </c>
      <c r="B14" s="51">
        <v>1</v>
      </c>
      <c r="C14" s="56" t="s">
        <v>119</v>
      </c>
      <c r="D14" s="59">
        <v>232204</v>
      </c>
      <c r="E14" s="53">
        <v>1195</v>
      </c>
      <c r="F14" s="53">
        <v>20822</v>
      </c>
      <c r="G14" s="53">
        <v>4783</v>
      </c>
      <c r="H14" s="53">
        <v>6630</v>
      </c>
      <c r="I14" s="53">
        <v>25767</v>
      </c>
      <c r="J14" s="53">
        <v>17643</v>
      </c>
      <c r="K14" s="53">
        <v>2400</v>
      </c>
      <c r="L14" s="53">
        <v>9060</v>
      </c>
      <c r="M14" s="53">
        <v>5225</v>
      </c>
      <c r="N14" s="53">
        <v>2927</v>
      </c>
      <c r="O14" s="53">
        <v>6014</v>
      </c>
      <c r="P14" s="53">
        <v>5125</v>
      </c>
      <c r="Q14" s="53">
        <v>121589</v>
      </c>
      <c r="R14" s="53">
        <v>2664</v>
      </c>
      <c r="S14" s="60">
        <v>360</v>
      </c>
      <c r="T14" s="69">
        <v>646695</v>
      </c>
      <c r="U14" s="70">
        <v>14714</v>
      </c>
      <c r="V14" s="70">
        <v>14071</v>
      </c>
      <c r="W14" s="70">
        <v>1849</v>
      </c>
      <c r="X14" s="70">
        <v>24813</v>
      </c>
      <c r="Y14" s="70">
        <v>48566</v>
      </c>
      <c r="Z14" s="70">
        <v>69201</v>
      </c>
      <c r="AA14" s="70">
        <v>14849</v>
      </c>
      <c r="AB14" s="70">
        <v>142426</v>
      </c>
      <c r="AC14" s="70">
        <v>83724</v>
      </c>
      <c r="AD14" s="70">
        <v>23987</v>
      </c>
      <c r="AE14" s="70">
        <v>2437</v>
      </c>
      <c r="AF14" s="70">
        <v>260</v>
      </c>
      <c r="AG14" s="70">
        <v>189307</v>
      </c>
      <c r="AH14" s="70">
        <v>16159</v>
      </c>
      <c r="AI14" s="71">
        <v>332</v>
      </c>
      <c r="AJ14" s="59">
        <v>136145</v>
      </c>
      <c r="AK14" s="53">
        <v>4182</v>
      </c>
      <c r="AL14" s="53">
        <v>2972</v>
      </c>
      <c r="AM14" s="53">
        <v>356</v>
      </c>
      <c r="AN14" s="53">
        <v>4993</v>
      </c>
      <c r="AO14" s="53">
        <v>17519</v>
      </c>
      <c r="AP14" s="53">
        <v>2000</v>
      </c>
      <c r="AQ14" s="53">
        <v>6353</v>
      </c>
      <c r="AR14" s="53">
        <v>10270</v>
      </c>
      <c r="AS14" s="53">
        <v>14726</v>
      </c>
      <c r="AT14" s="53">
        <v>2033</v>
      </c>
      <c r="AU14" s="53">
        <v>121</v>
      </c>
      <c r="AV14" s="53">
        <v>3831</v>
      </c>
      <c r="AW14" s="53">
        <v>65149</v>
      </c>
      <c r="AX14" s="53">
        <v>843</v>
      </c>
      <c r="AY14" s="60">
        <v>797</v>
      </c>
      <c r="AZ14" s="74">
        <f t="shared" si="3"/>
        <v>1015044</v>
      </c>
      <c r="BA14" s="72">
        <f t="shared" si="4"/>
        <v>20091</v>
      </c>
      <c r="BB14" s="72">
        <f t="shared" si="5"/>
        <v>37865</v>
      </c>
      <c r="BC14" s="72">
        <f t="shared" si="6"/>
        <v>6988</v>
      </c>
      <c r="BD14" s="72">
        <f t="shared" si="7"/>
        <v>36436</v>
      </c>
      <c r="BE14" s="72">
        <f t="shared" si="8"/>
        <v>91852</v>
      </c>
      <c r="BF14" s="72">
        <f t="shared" si="9"/>
        <v>88844</v>
      </c>
      <c r="BG14" s="72">
        <f t="shared" si="10"/>
        <v>23602</v>
      </c>
      <c r="BH14" s="72">
        <f t="shared" si="11"/>
        <v>161756</v>
      </c>
      <c r="BI14" s="72">
        <f t="shared" si="12"/>
        <v>103675</v>
      </c>
      <c r="BJ14" s="72">
        <f t="shared" si="13"/>
        <v>28947</v>
      </c>
      <c r="BK14" s="72">
        <f t="shared" si="14"/>
        <v>8572</v>
      </c>
      <c r="BL14" s="72">
        <f t="shared" si="15"/>
        <v>9216</v>
      </c>
      <c r="BM14" s="72">
        <f t="shared" si="16"/>
        <v>376045</v>
      </c>
      <c r="BN14" s="72">
        <f t="shared" si="17"/>
        <v>19666</v>
      </c>
      <c r="BO14" s="75">
        <f t="shared" si="18"/>
        <v>1489</v>
      </c>
      <c r="BP14" s="76" t="str">
        <f t="shared" si="19"/>
        <v>-6.8%</v>
      </c>
      <c r="BQ14" s="73" t="str">
        <f t="shared" si="20"/>
        <v>34.7%</v>
      </c>
      <c r="BR14" s="73" t="str">
        <f t="shared" si="21"/>
        <v>-26.3%</v>
      </c>
      <c r="BS14" s="73" t="str">
        <f t="shared" si="22"/>
        <v>-77.1%</v>
      </c>
      <c r="BT14" s="73" t="str">
        <f t="shared" si="23"/>
        <v>-14.3%</v>
      </c>
      <c r="BU14" s="73" t="str">
        <f t="shared" si="24"/>
        <v>-15.1%</v>
      </c>
      <c r="BV14" s="73" t="str">
        <f t="shared" si="25"/>
        <v>-28.9%</v>
      </c>
      <c r="BW14" s="73" t="str">
        <f t="shared" si="26"/>
        <v>-70%</v>
      </c>
      <c r="BX14" s="73" t="str">
        <f t="shared" si="27"/>
        <v>62.8%</v>
      </c>
      <c r="BY14" s="73" t="str">
        <f t="shared" si="28"/>
        <v>61.9%</v>
      </c>
      <c r="BZ14" s="73" t="str">
        <f t="shared" si="29"/>
        <v>-59.5%</v>
      </c>
      <c r="CA14" s="73" t="str">
        <f t="shared" si="30"/>
        <v>-36.8%</v>
      </c>
      <c r="CB14" s="73" t="str">
        <f t="shared" si="31"/>
        <v>130.4%</v>
      </c>
      <c r="CC14" s="73" t="str">
        <f t="shared" si="32"/>
        <v>3.5%</v>
      </c>
      <c r="CD14" s="73" t="str">
        <f t="shared" si="33"/>
        <v>-4%</v>
      </c>
      <c r="CE14" s="73" t="str">
        <f t="shared" si="34"/>
        <v>21.7%</v>
      </c>
    </row>
    <row r="15" spans="1:83">
      <c r="A15" s="55">
        <v>2010</v>
      </c>
      <c r="B15" s="51">
        <v>2</v>
      </c>
      <c r="C15" s="56" t="s">
        <v>120</v>
      </c>
      <c r="D15" s="59">
        <v>273594</v>
      </c>
      <c r="E15" s="53">
        <v>1457</v>
      </c>
      <c r="F15" s="53">
        <v>5534</v>
      </c>
      <c r="G15" s="53">
        <v>5720</v>
      </c>
      <c r="H15" s="53">
        <v>10033</v>
      </c>
      <c r="I15" s="53">
        <v>55845</v>
      </c>
      <c r="J15" s="53">
        <v>9600</v>
      </c>
      <c r="K15" s="53">
        <v>4681</v>
      </c>
      <c r="L15" s="53">
        <v>12307</v>
      </c>
      <c r="M15" s="53">
        <v>5389</v>
      </c>
      <c r="N15" s="53">
        <v>32274</v>
      </c>
      <c r="O15" s="53">
        <v>302</v>
      </c>
      <c r="P15" s="53">
        <v>6163</v>
      </c>
      <c r="Q15" s="53">
        <v>120487</v>
      </c>
      <c r="R15" s="53">
        <v>2215</v>
      </c>
      <c r="S15" s="60">
        <v>1587</v>
      </c>
      <c r="T15" s="69">
        <v>330209</v>
      </c>
      <c r="U15" s="70">
        <v>478</v>
      </c>
      <c r="V15" s="70">
        <v>32118</v>
      </c>
      <c r="W15" s="70">
        <v>6817</v>
      </c>
      <c r="X15" s="70">
        <v>13636</v>
      </c>
      <c r="Y15" s="70">
        <v>41100</v>
      </c>
      <c r="Z15" s="70">
        <v>13026</v>
      </c>
      <c r="AA15" s="70">
        <v>6423</v>
      </c>
      <c r="AB15" s="70">
        <v>55571</v>
      </c>
      <c r="AC15" s="70">
        <v>8387</v>
      </c>
      <c r="AD15" s="70">
        <v>14530</v>
      </c>
      <c r="AE15" s="70">
        <v>6896</v>
      </c>
      <c r="AF15" s="70">
        <v>1092</v>
      </c>
      <c r="AG15" s="70">
        <v>116284</v>
      </c>
      <c r="AH15" s="70">
        <v>6289</v>
      </c>
      <c r="AI15" s="71">
        <v>7562</v>
      </c>
      <c r="AJ15" s="59">
        <v>144350</v>
      </c>
      <c r="AK15" s="53">
        <v>5224</v>
      </c>
      <c r="AL15" s="53">
        <v>1266</v>
      </c>
      <c r="AM15" s="53">
        <v>820</v>
      </c>
      <c r="AN15" s="53">
        <v>2239</v>
      </c>
      <c r="AO15" s="53">
        <v>40097</v>
      </c>
      <c r="AP15" s="53">
        <v>5370</v>
      </c>
      <c r="AQ15" s="53">
        <v>4029</v>
      </c>
      <c r="AR15" s="53">
        <v>4529</v>
      </c>
      <c r="AS15" s="53">
        <v>5045</v>
      </c>
      <c r="AT15" s="53">
        <v>2386</v>
      </c>
      <c r="AU15" s="53">
        <v>2551</v>
      </c>
      <c r="AV15" s="53">
        <v>0</v>
      </c>
      <c r="AW15" s="53">
        <v>67850</v>
      </c>
      <c r="AX15" s="53">
        <v>2944</v>
      </c>
      <c r="AY15" s="60">
        <v>0</v>
      </c>
      <c r="AZ15" s="74">
        <f t="shared" si="3"/>
        <v>748153</v>
      </c>
      <c r="BA15" s="72">
        <f t="shared" si="4"/>
        <v>7159</v>
      </c>
      <c r="BB15" s="72">
        <f t="shared" si="5"/>
        <v>38918</v>
      </c>
      <c r="BC15" s="72">
        <f t="shared" si="6"/>
        <v>13357</v>
      </c>
      <c r="BD15" s="72">
        <f t="shared" si="7"/>
        <v>25908</v>
      </c>
      <c r="BE15" s="72">
        <f t="shared" si="8"/>
        <v>137042</v>
      </c>
      <c r="BF15" s="72">
        <f t="shared" si="9"/>
        <v>27996</v>
      </c>
      <c r="BG15" s="72">
        <f t="shared" si="10"/>
        <v>15133</v>
      </c>
      <c r="BH15" s="72">
        <f t="shared" si="11"/>
        <v>72407</v>
      </c>
      <c r="BI15" s="72">
        <f t="shared" si="12"/>
        <v>18821</v>
      </c>
      <c r="BJ15" s="72">
        <f t="shared" si="13"/>
        <v>49190</v>
      </c>
      <c r="BK15" s="72">
        <f t="shared" si="14"/>
        <v>9749</v>
      </c>
      <c r="BL15" s="72">
        <f t="shared" si="15"/>
        <v>7255</v>
      </c>
      <c r="BM15" s="72">
        <f t="shared" si="16"/>
        <v>304621</v>
      </c>
      <c r="BN15" s="72">
        <f t="shared" si="17"/>
        <v>11448</v>
      </c>
      <c r="BO15" s="75">
        <f t="shared" si="18"/>
        <v>9149</v>
      </c>
      <c r="BP15" s="76" t="str">
        <f t="shared" si="19"/>
        <v>-26.3%</v>
      </c>
      <c r="BQ15" s="73" t="str">
        <f t="shared" si="20"/>
        <v>-64.4%</v>
      </c>
      <c r="BR15" s="73" t="str">
        <f t="shared" si="21"/>
        <v>2.8%</v>
      </c>
      <c r="BS15" s="73" t="str">
        <f t="shared" si="22"/>
        <v>91.1%</v>
      </c>
      <c r="BT15" s="73" t="str">
        <f t="shared" si="23"/>
        <v>-28.9%</v>
      </c>
      <c r="BU15" s="73" t="str">
        <f t="shared" si="24"/>
        <v>49.2%</v>
      </c>
      <c r="BV15" s="73" t="str">
        <f t="shared" si="25"/>
        <v>-68.5%</v>
      </c>
      <c r="BW15" s="73" t="str">
        <f t="shared" si="26"/>
        <v>-35.9%</v>
      </c>
      <c r="BX15" s="73" t="str">
        <f t="shared" si="27"/>
        <v>-55.2%</v>
      </c>
      <c r="BY15" s="73" t="str">
        <f t="shared" si="28"/>
        <v>-81.8%</v>
      </c>
      <c r="BZ15" s="73" t="str">
        <f t="shared" si="29"/>
        <v>69.9%</v>
      </c>
      <c r="CA15" s="73" t="str">
        <f t="shared" si="30"/>
        <v>13.7%</v>
      </c>
      <c r="CB15" s="73" t="str">
        <f t="shared" si="31"/>
        <v>-21.3%</v>
      </c>
      <c r="CC15" s="73" t="str">
        <f t="shared" si="32"/>
        <v>-19%</v>
      </c>
      <c r="CD15" s="73" t="str">
        <f t="shared" si="33"/>
        <v>-41.8%</v>
      </c>
      <c r="CE15" s="73" t="str">
        <f t="shared" si="34"/>
        <v>514.4%</v>
      </c>
    </row>
    <row r="16" spans="1:83">
      <c r="A16" s="55">
        <v>2010</v>
      </c>
      <c r="B16" s="51">
        <v>3</v>
      </c>
      <c r="C16" s="56" t="s">
        <v>121</v>
      </c>
      <c r="D16" s="59">
        <v>200395</v>
      </c>
      <c r="E16" s="53">
        <v>10834</v>
      </c>
      <c r="F16" s="53">
        <v>7741</v>
      </c>
      <c r="G16" s="53">
        <v>3059</v>
      </c>
      <c r="H16" s="53">
        <v>5107</v>
      </c>
      <c r="I16" s="53">
        <v>8222</v>
      </c>
      <c r="J16" s="53">
        <v>2840</v>
      </c>
      <c r="K16" s="53">
        <v>2764</v>
      </c>
      <c r="L16" s="53">
        <v>4134</v>
      </c>
      <c r="M16" s="53">
        <v>14204</v>
      </c>
      <c r="N16" s="53">
        <v>11761</v>
      </c>
      <c r="O16" s="53">
        <v>456</v>
      </c>
      <c r="P16" s="53">
        <v>3505</v>
      </c>
      <c r="Q16" s="53">
        <v>118430</v>
      </c>
      <c r="R16" s="53">
        <v>6368</v>
      </c>
      <c r="S16" s="60">
        <v>970</v>
      </c>
      <c r="T16" s="69">
        <v>419075</v>
      </c>
      <c r="U16" s="70">
        <v>683</v>
      </c>
      <c r="V16" s="70">
        <v>32608</v>
      </c>
      <c r="W16" s="70">
        <v>19029</v>
      </c>
      <c r="X16" s="70">
        <v>33837</v>
      </c>
      <c r="Y16" s="70">
        <v>51831</v>
      </c>
      <c r="Z16" s="70">
        <v>37363</v>
      </c>
      <c r="AA16" s="70">
        <v>7816</v>
      </c>
      <c r="AB16" s="70">
        <v>9291</v>
      </c>
      <c r="AC16" s="70">
        <v>42742</v>
      </c>
      <c r="AD16" s="70">
        <v>17775</v>
      </c>
      <c r="AE16" s="70">
        <v>1618</v>
      </c>
      <c r="AF16" s="70">
        <v>1231</v>
      </c>
      <c r="AG16" s="70">
        <v>158238</v>
      </c>
      <c r="AH16" s="70">
        <v>4892</v>
      </c>
      <c r="AI16" s="71">
        <v>121</v>
      </c>
      <c r="AJ16" s="59">
        <v>129215</v>
      </c>
      <c r="AK16" s="53">
        <v>1912</v>
      </c>
      <c r="AL16" s="53">
        <v>3649</v>
      </c>
      <c r="AM16" s="53">
        <v>9599</v>
      </c>
      <c r="AN16" s="53">
        <v>3928</v>
      </c>
      <c r="AO16" s="53">
        <v>7594</v>
      </c>
      <c r="AP16" s="53">
        <v>2464</v>
      </c>
      <c r="AQ16" s="53">
        <v>770</v>
      </c>
      <c r="AR16" s="53">
        <v>2447</v>
      </c>
      <c r="AS16" s="53">
        <v>3413</v>
      </c>
      <c r="AT16" s="53">
        <v>7456</v>
      </c>
      <c r="AU16" s="53">
        <v>1713</v>
      </c>
      <c r="AV16" s="53">
        <v>0</v>
      </c>
      <c r="AW16" s="53">
        <v>72151</v>
      </c>
      <c r="AX16" s="53">
        <v>11464</v>
      </c>
      <c r="AY16" s="60">
        <v>655</v>
      </c>
      <c r="AZ16" s="74">
        <f t="shared" si="3"/>
        <v>748685</v>
      </c>
      <c r="BA16" s="72">
        <f t="shared" si="4"/>
        <v>13429</v>
      </c>
      <c r="BB16" s="72">
        <f t="shared" si="5"/>
        <v>43998</v>
      </c>
      <c r="BC16" s="72">
        <f t="shared" si="6"/>
        <v>31687</v>
      </c>
      <c r="BD16" s="72">
        <f t="shared" si="7"/>
        <v>42872</v>
      </c>
      <c r="BE16" s="72">
        <f t="shared" si="8"/>
        <v>67647</v>
      </c>
      <c r="BF16" s="72">
        <f t="shared" si="9"/>
        <v>42667</v>
      </c>
      <c r="BG16" s="72">
        <f t="shared" si="10"/>
        <v>11350</v>
      </c>
      <c r="BH16" s="72">
        <f t="shared" si="11"/>
        <v>15872</v>
      </c>
      <c r="BI16" s="72">
        <f t="shared" si="12"/>
        <v>60359</v>
      </c>
      <c r="BJ16" s="72">
        <f t="shared" si="13"/>
        <v>36992</v>
      </c>
      <c r="BK16" s="72">
        <f t="shared" si="14"/>
        <v>3787</v>
      </c>
      <c r="BL16" s="72">
        <f t="shared" si="15"/>
        <v>4736</v>
      </c>
      <c r="BM16" s="72">
        <f t="shared" si="16"/>
        <v>348819</v>
      </c>
      <c r="BN16" s="72">
        <f t="shared" si="17"/>
        <v>22724</v>
      </c>
      <c r="BO16" s="75">
        <f t="shared" si="18"/>
        <v>1746</v>
      </c>
      <c r="BP16" s="76" t="str">
        <f t="shared" si="19"/>
        <v>0.1%</v>
      </c>
      <c r="BQ16" s="73" t="str">
        <f t="shared" si="20"/>
        <v>87.6%</v>
      </c>
      <c r="BR16" s="73" t="str">
        <f t="shared" si="21"/>
        <v>13.1%</v>
      </c>
      <c r="BS16" s="73" t="str">
        <f t="shared" si="22"/>
        <v>137.2%</v>
      </c>
      <c r="BT16" s="73" t="str">
        <f t="shared" si="23"/>
        <v>65.5%</v>
      </c>
      <c r="BU16" s="73" t="str">
        <f t="shared" si="24"/>
        <v>-50.6%</v>
      </c>
      <c r="BV16" s="73" t="str">
        <f t="shared" si="25"/>
        <v>52.4%</v>
      </c>
      <c r="BW16" s="73" t="str">
        <f t="shared" si="26"/>
        <v>-25%</v>
      </c>
      <c r="BX16" s="73" t="str">
        <f t="shared" si="27"/>
        <v>-78.1%</v>
      </c>
      <c r="BY16" s="73" t="str">
        <f t="shared" si="28"/>
        <v>220.7%</v>
      </c>
      <c r="BZ16" s="73" t="str">
        <f t="shared" si="29"/>
        <v>-24.8%</v>
      </c>
      <c r="CA16" s="73" t="str">
        <f t="shared" si="30"/>
        <v>-61.2%</v>
      </c>
      <c r="CB16" s="73" t="str">
        <f t="shared" si="31"/>
        <v>-34.7%</v>
      </c>
      <c r="CC16" s="73" t="str">
        <f t="shared" si="32"/>
        <v>14.5%</v>
      </c>
      <c r="CD16" s="73" t="str">
        <f t="shared" si="33"/>
        <v>98.5%</v>
      </c>
      <c r="CE16" s="73" t="str">
        <f t="shared" si="34"/>
        <v>-80.9%</v>
      </c>
    </row>
    <row r="17" spans="1:83">
      <c r="A17" s="55">
        <v>2010</v>
      </c>
      <c r="B17" s="51">
        <v>4</v>
      </c>
      <c r="C17" s="56" t="s">
        <v>122</v>
      </c>
      <c r="D17" s="59">
        <v>209373</v>
      </c>
      <c r="E17" s="53">
        <v>20258</v>
      </c>
      <c r="F17" s="53">
        <v>4158</v>
      </c>
      <c r="G17" s="53">
        <v>932</v>
      </c>
      <c r="H17" s="53">
        <v>4765</v>
      </c>
      <c r="I17" s="53">
        <v>23607</v>
      </c>
      <c r="J17" s="53">
        <v>1376</v>
      </c>
      <c r="K17" s="53">
        <v>8523</v>
      </c>
      <c r="L17" s="53">
        <v>16914</v>
      </c>
      <c r="M17" s="53">
        <v>34414</v>
      </c>
      <c r="N17" s="53">
        <v>47829</v>
      </c>
      <c r="O17" s="53">
        <v>1023</v>
      </c>
      <c r="P17" s="53">
        <v>206</v>
      </c>
      <c r="Q17" s="53">
        <v>41926</v>
      </c>
      <c r="R17" s="53">
        <v>3442</v>
      </c>
      <c r="S17" s="60">
        <v>0</v>
      </c>
      <c r="T17" s="69">
        <v>411236</v>
      </c>
      <c r="U17" s="70">
        <v>22334</v>
      </c>
      <c r="V17" s="70">
        <v>26702</v>
      </c>
      <c r="W17" s="70">
        <v>3277</v>
      </c>
      <c r="X17" s="70">
        <v>41036</v>
      </c>
      <c r="Y17" s="70">
        <v>45370</v>
      </c>
      <c r="Z17" s="70">
        <v>19671</v>
      </c>
      <c r="AA17" s="70">
        <v>21067</v>
      </c>
      <c r="AB17" s="70">
        <v>29309</v>
      </c>
      <c r="AC17" s="70">
        <v>47036</v>
      </c>
      <c r="AD17" s="70">
        <v>21581</v>
      </c>
      <c r="AE17" s="70">
        <v>2884</v>
      </c>
      <c r="AF17" s="70">
        <v>344</v>
      </c>
      <c r="AG17" s="70">
        <v>100486</v>
      </c>
      <c r="AH17" s="70">
        <v>18241</v>
      </c>
      <c r="AI17" s="71">
        <v>11898</v>
      </c>
      <c r="AJ17" s="59">
        <v>425524</v>
      </c>
      <c r="AK17" s="53">
        <v>6174</v>
      </c>
      <c r="AL17" s="53">
        <v>6454</v>
      </c>
      <c r="AM17" s="53">
        <v>2271</v>
      </c>
      <c r="AN17" s="53">
        <v>4036</v>
      </c>
      <c r="AO17" s="53">
        <v>2097</v>
      </c>
      <c r="AP17" s="53">
        <v>1541</v>
      </c>
      <c r="AQ17" s="53">
        <v>477</v>
      </c>
      <c r="AR17" s="53">
        <v>1148</v>
      </c>
      <c r="AS17" s="53">
        <v>12671</v>
      </c>
      <c r="AT17" s="53">
        <v>8874</v>
      </c>
      <c r="AU17" s="53">
        <v>3494</v>
      </c>
      <c r="AV17" s="53">
        <v>73</v>
      </c>
      <c r="AW17" s="53">
        <v>373699</v>
      </c>
      <c r="AX17" s="53">
        <v>1782</v>
      </c>
      <c r="AY17" s="60">
        <v>733</v>
      </c>
      <c r="AZ17" s="74">
        <f t="shared" si="3"/>
        <v>1046133</v>
      </c>
      <c r="BA17" s="72">
        <f t="shared" si="4"/>
        <v>48766</v>
      </c>
      <c r="BB17" s="72">
        <f t="shared" si="5"/>
        <v>37314</v>
      </c>
      <c r="BC17" s="72">
        <f t="shared" si="6"/>
        <v>6480</v>
      </c>
      <c r="BD17" s="72">
        <f t="shared" si="7"/>
        <v>49837</v>
      </c>
      <c r="BE17" s="72">
        <f t="shared" si="8"/>
        <v>71074</v>
      </c>
      <c r="BF17" s="72">
        <f t="shared" si="9"/>
        <v>22588</v>
      </c>
      <c r="BG17" s="72">
        <f t="shared" si="10"/>
        <v>30067</v>
      </c>
      <c r="BH17" s="72">
        <f t="shared" si="11"/>
        <v>47371</v>
      </c>
      <c r="BI17" s="72">
        <f t="shared" si="12"/>
        <v>94121</v>
      </c>
      <c r="BJ17" s="72">
        <f t="shared" si="13"/>
        <v>78284</v>
      </c>
      <c r="BK17" s="72">
        <f t="shared" si="14"/>
        <v>7401</v>
      </c>
      <c r="BL17" s="72">
        <f t="shared" si="15"/>
        <v>623</v>
      </c>
      <c r="BM17" s="72">
        <f t="shared" si="16"/>
        <v>516111</v>
      </c>
      <c r="BN17" s="72">
        <f t="shared" si="17"/>
        <v>23465</v>
      </c>
      <c r="BO17" s="75">
        <f t="shared" si="18"/>
        <v>12631</v>
      </c>
      <c r="BP17" s="76" t="str">
        <f t="shared" si="19"/>
        <v>39.7%</v>
      </c>
      <c r="BQ17" s="73" t="str">
        <f t="shared" si="20"/>
        <v>263.1%</v>
      </c>
      <c r="BR17" s="73" t="str">
        <f t="shared" si="21"/>
        <v>-15.2%</v>
      </c>
      <c r="BS17" s="73" t="str">
        <f t="shared" si="22"/>
        <v>-79.5%</v>
      </c>
      <c r="BT17" s="73" t="str">
        <f t="shared" si="23"/>
        <v>16.2%</v>
      </c>
      <c r="BU17" s="73" t="str">
        <f t="shared" si="24"/>
        <v>5.1%</v>
      </c>
      <c r="BV17" s="73" t="str">
        <f t="shared" si="25"/>
        <v>-47.1%</v>
      </c>
      <c r="BW17" s="73" t="str">
        <f t="shared" si="26"/>
        <v>164.9%</v>
      </c>
      <c r="BX17" s="73" t="str">
        <f t="shared" si="27"/>
        <v>198.5%</v>
      </c>
      <c r="BY17" s="73" t="str">
        <f t="shared" si="28"/>
        <v>55.9%</v>
      </c>
      <c r="BZ17" s="73" t="str">
        <f t="shared" si="29"/>
        <v>111.6%</v>
      </c>
      <c r="CA17" s="73" t="str">
        <f t="shared" si="30"/>
        <v>95.4%</v>
      </c>
      <c r="CB17" s="73" t="str">
        <f t="shared" si="31"/>
        <v>-86.8%</v>
      </c>
      <c r="CC17" s="73" t="str">
        <f t="shared" si="32"/>
        <v>48%</v>
      </c>
      <c r="CD17" s="73" t="str">
        <f t="shared" si="33"/>
        <v>3.3%</v>
      </c>
      <c r="CE17" s="73" t="str">
        <f t="shared" si="34"/>
        <v>623.4%</v>
      </c>
    </row>
    <row r="18" spans="1:83">
      <c r="A18" s="55">
        <v>2010</v>
      </c>
      <c r="B18" s="51">
        <v>5</v>
      </c>
      <c r="C18" s="56" t="s">
        <v>123</v>
      </c>
      <c r="D18" s="59">
        <v>250207</v>
      </c>
      <c r="E18" s="53">
        <v>5184</v>
      </c>
      <c r="F18" s="53">
        <v>2610</v>
      </c>
      <c r="G18" s="53">
        <v>2439</v>
      </c>
      <c r="H18" s="53">
        <v>11707</v>
      </c>
      <c r="I18" s="53">
        <v>36846</v>
      </c>
      <c r="J18" s="53">
        <v>16155</v>
      </c>
      <c r="K18" s="53">
        <v>24884</v>
      </c>
      <c r="L18" s="53">
        <v>23629</v>
      </c>
      <c r="M18" s="53">
        <v>10895</v>
      </c>
      <c r="N18" s="53">
        <v>18807</v>
      </c>
      <c r="O18" s="53">
        <v>1721</v>
      </c>
      <c r="P18" s="53">
        <v>523</v>
      </c>
      <c r="Q18" s="53">
        <v>91699</v>
      </c>
      <c r="R18" s="53">
        <v>1986</v>
      </c>
      <c r="S18" s="60">
        <v>1122</v>
      </c>
      <c r="T18" s="69">
        <v>533820</v>
      </c>
      <c r="U18" s="70">
        <v>1817</v>
      </c>
      <c r="V18" s="70">
        <v>12076</v>
      </c>
      <c r="W18" s="70">
        <v>19564</v>
      </c>
      <c r="X18" s="70">
        <v>26043</v>
      </c>
      <c r="Y18" s="70">
        <v>70105</v>
      </c>
      <c r="Z18" s="70">
        <v>26048</v>
      </c>
      <c r="AA18" s="70">
        <v>12907</v>
      </c>
      <c r="AB18" s="70">
        <v>32682</v>
      </c>
      <c r="AC18" s="70">
        <v>24518</v>
      </c>
      <c r="AD18" s="70">
        <v>60920</v>
      </c>
      <c r="AE18" s="70">
        <v>2364</v>
      </c>
      <c r="AF18" s="70">
        <v>1376</v>
      </c>
      <c r="AG18" s="70">
        <v>223273</v>
      </c>
      <c r="AH18" s="70">
        <v>20127</v>
      </c>
      <c r="AI18" s="71">
        <v>0</v>
      </c>
      <c r="AJ18" s="59">
        <v>89752</v>
      </c>
      <c r="AK18" s="53">
        <v>1726</v>
      </c>
      <c r="AL18" s="53">
        <v>3726</v>
      </c>
      <c r="AM18" s="53">
        <v>1036</v>
      </c>
      <c r="AN18" s="53">
        <v>1782</v>
      </c>
      <c r="AO18" s="53">
        <v>19971</v>
      </c>
      <c r="AP18" s="53">
        <v>3513</v>
      </c>
      <c r="AQ18" s="53">
        <v>3494</v>
      </c>
      <c r="AR18" s="53">
        <v>3918</v>
      </c>
      <c r="AS18" s="53">
        <v>9313</v>
      </c>
      <c r="AT18" s="53">
        <v>6849</v>
      </c>
      <c r="AU18" s="53">
        <v>628</v>
      </c>
      <c r="AV18" s="53">
        <v>1903</v>
      </c>
      <c r="AW18" s="53">
        <v>29694</v>
      </c>
      <c r="AX18" s="53">
        <v>2199</v>
      </c>
      <c r="AY18" s="60">
        <v>0</v>
      </c>
      <c r="AZ18" s="74">
        <f t="shared" si="3"/>
        <v>873779</v>
      </c>
      <c r="BA18" s="72">
        <f t="shared" si="4"/>
        <v>8727</v>
      </c>
      <c r="BB18" s="72">
        <f t="shared" si="5"/>
        <v>18412</v>
      </c>
      <c r="BC18" s="72">
        <f t="shared" si="6"/>
        <v>23039</v>
      </c>
      <c r="BD18" s="72">
        <f t="shared" si="7"/>
        <v>39532</v>
      </c>
      <c r="BE18" s="72">
        <f t="shared" si="8"/>
        <v>126922</v>
      </c>
      <c r="BF18" s="72">
        <f t="shared" si="9"/>
        <v>45716</v>
      </c>
      <c r="BG18" s="72">
        <f t="shared" si="10"/>
        <v>41285</v>
      </c>
      <c r="BH18" s="72">
        <f t="shared" si="11"/>
        <v>60229</v>
      </c>
      <c r="BI18" s="72">
        <f t="shared" si="12"/>
        <v>44726</v>
      </c>
      <c r="BJ18" s="72">
        <f t="shared" si="13"/>
        <v>86576</v>
      </c>
      <c r="BK18" s="72">
        <f t="shared" si="14"/>
        <v>4713</v>
      </c>
      <c r="BL18" s="72">
        <f t="shared" si="15"/>
        <v>3802</v>
      </c>
      <c r="BM18" s="72">
        <f t="shared" si="16"/>
        <v>344666</v>
      </c>
      <c r="BN18" s="72">
        <f t="shared" si="17"/>
        <v>24312</v>
      </c>
      <c r="BO18" s="75">
        <f t="shared" si="18"/>
        <v>1122</v>
      </c>
      <c r="BP18" s="76" t="str">
        <f t="shared" si="19"/>
        <v>-16.5%</v>
      </c>
      <c r="BQ18" s="73" t="str">
        <f t="shared" si="20"/>
        <v>-82.1%</v>
      </c>
      <c r="BR18" s="73" t="str">
        <f t="shared" si="21"/>
        <v>-50.7%</v>
      </c>
      <c r="BS18" s="73" t="str">
        <f t="shared" si="22"/>
        <v>255.5%</v>
      </c>
      <c r="BT18" s="73" t="str">
        <f t="shared" si="23"/>
        <v>-20.7%</v>
      </c>
      <c r="BU18" s="73" t="str">
        <f t="shared" si="24"/>
        <v>78.6%</v>
      </c>
      <c r="BV18" s="73" t="str">
        <f t="shared" si="25"/>
        <v>102.4%</v>
      </c>
      <c r="BW18" s="73" t="str">
        <f t="shared" si="26"/>
        <v>37.3%</v>
      </c>
      <c r="BX18" s="73" t="str">
        <f t="shared" si="27"/>
        <v>27.1%</v>
      </c>
      <c r="BY18" s="73" t="str">
        <f t="shared" si="28"/>
        <v>-52.5%</v>
      </c>
      <c r="BZ18" s="73" t="str">
        <f t="shared" si="29"/>
        <v>10.6%</v>
      </c>
      <c r="CA18" s="73" t="str">
        <f t="shared" si="30"/>
        <v>-36.3%</v>
      </c>
      <c r="CB18" s="73" t="str">
        <f t="shared" si="31"/>
        <v>510.3%</v>
      </c>
      <c r="CC18" s="73" t="str">
        <f t="shared" si="32"/>
        <v>-33.2%</v>
      </c>
      <c r="CD18" s="73" t="str">
        <f t="shared" si="33"/>
        <v>3.6%</v>
      </c>
      <c r="CE18" s="73" t="str">
        <f t="shared" si="34"/>
        <v>-91.1%</v>
      </c>
    </row>
    <row r="19" spans="1:83">
      <c r="A19" s="55">
        <v>2010</v>
      </c>
      <c r="B19" s="51">
        <v>6</v>
      </c>
      <c r="C19" s="56" t="s">
        <v>124</v>
      </c>
      <c r="D19" s="59">
        <v>245374</v>
      </c>
      <c r="E19" s="53">
        <v>6064</v>
      </c>
      <c r="F19" s="53">
        <v>47520</v>
      </c>
      <c r="G19" s="53">
        <v>5171</v>
      </c>
      <c r="H19" s="53">
        <v>6982</v>
      </c>
      <c r="I19" s="53">
        <v>23691</v>
      </c>
      <c r="J19" s="53">
        <v>5018</v>
      </c>
      <c r="K19" s="53">
        <v>4864</v>
      </c>
      <c r="L19" s="53">
        <v>23578</v>
      </c>
      <c r="M19" s="53">
        <v>13322</v>
      </c>
      <c r="N19" s="53">
        <v>10728</v>
      </c>
      <c r="O19" s="53">
        <v>998</v>
      </c>
      <c r="P19" s="53">
        <v>2701</v>
      </c>
      <c r="Q19" s="53">
        <v>92528</v>
      </c>
      <c r="R19" s="53">
        <v>1464</v>
      </c>
      <c r="S19" s="60">
        <v>745</v>
      </c>
      <c r="T19" s="69">
        <v>435105</v>
      </c>
      <c r="U19" s="70">
        <v>19472</v>
      </c>
      <c r="V19" s="70">
        <v>4037</v>
      </c>
      <c r="W19" s="70">
        <v>2395</v>
      </c>
      <c r="X19" s="70">
        <v>16436</v>
      </c>
      <c r="Y19" s="70">
        <v>49475</v>
      </c>
      <c r="Z19" s="70">
        <v>54016</v>
      </c>
      <c r="AA19" s="70">
        <v>15076</v>
      </c>
      <c r="AB19" s="70">
        <v>63675</v>
      </c>
      <c r="AC19" s="70">
        <v>37290</v>
      </c>
      <c r="AD19" s="70">
        <v>10667</v>
      </c>
      <c r="AE19" s="70">
        <v>1023</v>
      </c>
      <c r="AF19" s="70">
        <v>8295</v>
      </c>
      <c r="AG19" s="70">
        <v>144509</v>
      </c>
      <c r="AH19" s="70">
        <v>8653</v>
      </c>
      <c r="AI19" s="71">
        <v>86</v>
      </c>
      <c r="AJ19" s="59">
        <v>96125</v>
      </c>
      <c r="AK19" s="53">
        <v>4596</v>
      </c>
      <c r="AL19" s="53">
        <v>1392</v>
      </c>
      <c r="AM19" s="53">
        <v>622</v>
      </c>
      <c r="AN19" s="53">
        <v>4030</v>
      </c>
      <c r="AO19" s="53">
        <v>19626</v>
      </c>
      <c r="AP19" s="53">
        <v>1002</v>
      </c>
      <c r="AQ19" s="53">
        <v>2252</v>
      </c>
      <c r="AR19" s="53">
        <v>6388</v>
      </c>
      <c r="AS19" s="53">
        <v>11880</v>
      </c>
      <c r="AT19" s="53">
        <v>3272</v>
      </c>
      <c r="AU19" s="53">
        <v>191</v>
      </c>
      <c r="AV19" s="53">
        <v>679</v>
      </c>
      <c r="AW19" s="53">
        <v>36597</v>
      </c>
      <c r="AX19" s="53">
        <v>2841</v>
      </c>
      <c r="AY19" s="60">
        <v>757</v>
      </c>
      <c r="AZ19" s="74">
        <f t="shared" si="3"/>
        <v>776604</v>
      </c>
      <c r="BA19" s="72">
        <f t="shared" si="4"/>
        <v>30132</v>
      </c>
      <c r="BB19" s="72">
        <f t="shared" si="5"/>
        <v>52949</v>
      </c>
      <c r="BC19" s="72">
        <f t="shared" si="6"/>
        <v>8188</v>
      </c>
      <c r="BD19" s="72">
        <f t="shared" si="7"/>
        <v>27448</v>
      </c>
      <c r="BE19" s="72">
        <f t="shared" si="8"/>
        <v>92792</v>
      </c>
      <c r="BF19" s="72">
        <f t="shared" si="9"/>
        <v>60036</v>
      </c>
      <c r="BG19" s="72">
        <f t="shared" si="10"/>
        <v>22192</v>
      </c>
      <c r="BH19" s="72">
        <f t="shared" si="11"/>
        <v>93641</v>
      </c>
      <c r="BI19" s="72">
        <f t="shared" si="12"/>
        <v>62492</v>
      </c>
      <c r="BJ19" s="72">
        <f t="shared" si="13"/>
        <v>24667</v>
      </c>
      <c r="BK19" s="72">
        <f t="shared" si="14"/>
        <v>2212</v>
      </c>
      <c r="BL19" s="72">
        <f t="shared" si="15"/>
        <v>11675</v>
      </c>
      <c r="BM19" s="72">
        <f t="shared" si="16"/>
        <v>273634</v>
      </c>
      <c r="BN19" s="72">
        <f t="shared" si="17"/>
        <v>12958</v>
      </c>
      <c r="BO19" s="75">
        <f t="shared" si="18"/>
        <v>1588</v>
      </c>
      <c r="BP19" s="76" t="str">
        <f t="shared" si="19"/>
        <v>-11.1%</v>
      </c>
      <c r="BQ19" s="73" t="str">
        <f t="shared" si="20"/>
        <v>245.3%</v>
      </c>
      <c r="BR19" s="73" t="str">
        <f t="shared" si="21"/>
        <v>187.6%</v>
      </c>
      <c r="BS19" s="73" t="str">
        <f t="shared" si="22"/>
        <v>-64.5%</v>
      </c>
      <c r="BT19" s="73" t="str">
        <f t="shared" si="23"/>
        <v>-30.6%</v>
      </c>
      <c r="BU19" s="73" t="str">
        <f t="shared" si="24"/>
        <v>-26.9%</v>
      </c>
      <c r="BV19" s="73" t="str">
        <f t="shared" si="25"/>
        <v>31.3%</v>
      </c>
      <c r="BW19" s="73" t="str">
        <f t="shared" si="26"/>
        <v>-46.2%</v>
      </c>
      <c r="BX19" s="73" t="str">
        <f t="shared" si="27"/>
        <v>55.5%</v>
      </c>
      <c r="BY19" s="73" t="str">
        <f t="shared" si="28"/>
        <v>39.7%</v>
      </c>
      <c r="BZ19" s="73" t="str">
        <f t="shared" si="29"/>
        <v>-71.5%</v>
      </c>
      <c r="CA19" s="73" t="str">
        <f t="shared" si="30"/>
        <v>-53.1%</v>
      </c>
      <c r="CB19" s="73" t="str">
        <f t="shared" si="31"/>
        <v>207.1%</v>
      </c>
      <c r="CC19" s="73" t="str">
        <f t="shared" si="32"/>
        <v>-20.6%</v>
      </c>
      <c r="CD19" s="73" t="str">
        <f t="shared" si="33"/>
        <v>-46.7%</v>
      </c>
      <c r="CE19" s="73" t="str">
        <f t="shared" si="34"/>
        <v>41.5%</v>
      </c>
    </row>
    <row r="20" spans="1:83">
      <c r="A20" s="55">
        <v>2010</v>
      </c>
      <c r="B20" s="51">
        <v>7</v>
      </c>
      <c r="C20" s="56" t="s">
        <v>125</v>
      </c>
      <c r="D20" s="59">
        <v>307835</v>
      </c>
      <c r="E20" s="53">
        <v>17986</v>
      </c>
      <c r="F20" s="53">
        <v>6051</v>
      </c>
      <c r="G20" s="53">
        <v>6929</v>
      </c>
      <c r="H20" s="53">
        <v>8902</v>
      </c>
      <c r="I20" s="53">
        <v>16861</v>
      </c>
      <c r="J20" s="53">
        <v>15265</v>
      </c>
      <c r="K20" s="53">
        <v>5608</v>
      </c>
      <c r="L20" s="53">
        <v>54620</v>
      </c>
      <c r="M20" s="53">
        <v>9415</v>
      </c>
      <c r="N20" s="53">
        <v>10124</v>
      </c>
      <c r="O20" s="53">
        <v>599</v>
      </c>
      <c r="P20" s="53">
        <v>1895</v>
      </c>
      <c r="Q20" s="53">
        <v>150080</v>
      </c>
      <c r="R20" s="53">
        <v>1545</v>
      </c>
      <c r="S20" s="60">
        <v>1955</v>
      </c>
      <c r="T20" s="69">
        <v>631613</v>
      </c>
      <c r="U20" s="70">
        <v>1955</v>
      </c>
      <c r="V20" s="70">
        <v>23673</v>
      </c>
      <c r="W20" s="70">
        <v>18785</v>
      </c>
      <c r="X20" s="70">
        <v>23934</v>
      </c>
      <c r="Y20" s="70">
        <v>66268</v>
      </c>
      <c r="Z20" s="70">
        <v>71349</v>
      </c>
      <c r="AA20" s="70">
        <v>73695</v>
      </c>
      <c r="AB20" s="70">
        <v>46016</v>
      </c>
      <c r="AC20" s="70">
        <v>25765</v>
      </c>
      <c r="AD20" s="70">
        <v>26046</v>
      </c>
      <c r="AE20" s="70">
        <v>1131</v>
      </c>
      <c r="AF20" s="70">
        <v>22942</v>
      </c>
      <c r="AG20" s="70">
        <v>168101</v>
      </c>
      <c r="AH20" s="70">
        <v>2362</v>
      </c>
      <c r="AI20" s="71">
        <v>59591</v>
      </c>
      <c r="AJ20" s="59">
        <v>153288</v>
      </c>
      <c r="AK20" s="53">
        <v>889</v>
      </c>
      <c r="AL20" s="53">
        <v>12395</v>
      </c>
      <c r="AM20" s="53">
        <v>166</v>
      </c>
      <c r="AN20" s="53">
        <v>3870</v>
      </c>
      <c r="AO20" s="53">
        <v>15347</v>
      </c>
      <c r="AP20" s="53">
        <v>1820</v>
      </c>
      <c r="AQ20" s="53">
        <v>3007</v>
      </c>
      <c r="AR20" s="53">
        <v>7810</v>
      </c>
      <c r="AS20" s="53">
        <v>10845</v>
      </c>
      <c r="AT20" s="53">
        <v>1825</v>
      </c>
      <c r="AU20" s="53">
        <v>515</v>
      </c>
      <c r="AV20" s="53">
        <v>3491</v>
      </c>
      <c r="AW20" s="53">
        <v>80724</v>
      </c>
      <c r="AX20" s="53">
        <v>3423</v>
      </c>
      <c r="AY20" s="60">
        <v>7161</v>
      </c>
      <c r="AZ20" s="74">
        <f t="shared" si="3"/>
        <v>1092736</v>
      </c>
      <c r="BA20" s="72">
        <f t="shared" si="4"/>
        <v>20830</v>
      </c>
      <c r="BB20" s="72">
        <f t="shared" si="5"/>
        <v>42119</v>
      </c>
      <c r="BC20" s="72">
        <f t="shared" si="6"/>
        <v>25880</v>
      </c>
      <c r="BD20" s="72">
        <f t="shared" si="7"/>
        <v>36706</v>
      </c>
      <c r="BE20" s="72">
        <f t="shared" si="8"/>
        <v>98476</v>
      </c>
      <c r="BF20" s="72">
        <f t="shared" si="9"/>
        <v>88434</v>
      </c>
      <c r="BG20" s="72">
        <f t="shared" si="10"/>
        <v>82310</v>
      </c>
      <c r="BH20" s="72">
        <f t="shared" si="11"/>
        <v>108446</v>
      </c>
      <c r="BI20" s="72">
        <f t="shared" si="12"/>
        <v>46025</v>
      </c>
      <c r="BJ20" s="72">
        <f t="shared" si="13"/>
        <v>37995</v>
      </c>
      <c r="BK20" s="72">
        <f t="shared" si="14"/>
        <v>2245</v>
      </c>
      <c r="BL20" s="72">
        <f t="shared" si="15"/>
        <v>28328</v>
      </c>
      <c r="BM20" s="72">
        <f t="shared" si="16"/>
        <v>398905</v>
      </c>
      <c r="BN20" s="72">
        <f t="shared" si="17"/>
        <v>7330</v>
      </c>
      <c r="BO20" s="75">
        <f t="shared" si="18"/>
        <v>68707</v>
      </c>
      <c r="BP20" s="76" t="str">
        <f t="shared" si="19"/>
        <v>40.7%</v>
      </c>
      <c r="BQ20" s="73" t="str">
        <f t="shared" si="20"/>
        <v>-30.9%</v>
      </c>
      <c r="BR20" s="73" t="str">
        <f t="shared" si="21"/>
        <v>-20.5%</v>
      </c>
      <c r="BS20" s="73" t="str">
        <f t="shared" si="22"/>
        <v>216.1%</v>
      </c>
      <c r="BT20" s="73" t="str">
        <f t="shared" si="23"/>
        <v>33.7%</v>
      </c>
      <c r="BU20" s="73" t="str">
        <f t="shared" si="24"/>
        <v>6.1%</v>
      </c>
      <c r="BV20" s="73" t="str">
        <f t="shared" si="25"/>
        <v>47.3%</v>
      </c>
      <c r="BW20" s="73" t="str">
        <f t="shared" si="26"/>
        <v>270.9%</v>
      </c>
      <c r="BX20" s="73" t="str">
        <f t="shared" si="27"/>
        <v>15.8%</v>
      </c>
      <c r="BY20" s="73" t="str">
        <f t="shared" si="28"/>
        <v>-26.4%</v>
      </c>
      <c r="BZ20" s="73" t="str">
        <f t="shared" si="29"/>
        <v>54%</v>
      </c>
      <c r="CA20" s="73" t="str">
        <f t="shared" si="30"/>
        <v>1.5%</v>
      </c>
      <c r="CB20" s="73" t="str">
        <f t="shared" si="31"/>
        <v>142.6%</v>
      </c>
      <c r="CC20" s="73" t="str">
        <f t="shared" si="32"/>
        <v>45.8%</v>
      </c>
      <c r="CD20" s="73" t="str">
        <f t="shared" si="33"/>
        <v>-43.4%</v>
      </c>
      <c r="CE20" s="73" t="str">
        <f t="shared" si="34"/>
        <v>4226.6%</v>
      </c>
    </row>
    <row r="21" spans="1:83">
      <c r="A21" s="55">
        <v>2010</v>
      </c>
      <c r="B21" s="51">
        <v>8</v>
      </c>
      <c r="C21" s="56" t="s">
        <v>126</v>
      </c>
      <c r="D21" s="59">
        <v>217569</v>
      </c>
      <c r="E21" s="53">
        <v>6406</v>
      </c>
      <c r="F21" s="53">
        <v>9340</v>
      </c>
      <c r="G21" s="53">
        <v>2165</v>
      </c>
      <c r="H21" s="53">
        <v>10369</v>
      </c>
      <c r="I21" s="53">
        <v>10951</v>
      </c>
      <c r="J21" s="53">
        <v>4430</v>
      </c>
      <c r="K21" s="53">
        <v>3822</v>
      </c>
      <c r="L21" s="53">
        <v>11593</v>
      </c>
      <c r="M21" s="53">
        <v>3318</v>
      </c>
      <c r="N21" s="53">
        <v>23427</v>
      </c>
      <c r="O21" s="53">
        <v>1520</v>
      </c>
      <c r="P21" s="53">
        <v>242</v>
      </c>
      <c r="Q21" s="53">
        <v>124436</v>
      </c>
      <c r="R21" s="53">
        <v>5414</v>
      </c>
      <c r="S21" s="60">
        <v>136</v>
      </c>
      <c r="T21" s="69">
        <v>522213</v>
      </c>
      <c r="U21" s="70">
        <v>6322</v>
      </c>
      <c r="V21" s="70">
        <v>16484</v>
      </c>
      <c r="W21" s="70">
        <v>15069</v>
      </c>
      <c r="X21" s="70">
        <v>29825</v>
      </c>
      <c r="Y21" s="70">
        <v>85454</v>
      </c>
      <c r="Z21" s="70">
        <v>20261</v>
      </c>
      <c r="AA21" s="70">
        <v>15493</v>
      </c>
      <c r="AB21" s="70">
        <v>59719</v>
      </c>
      <c r="AC21" s="70">
        <v>21270</v>
      </c>
      <c r="AD21" s="70">
        <v>33680</v>
      </c>
      <c r="AE21" s="70">
        <v>1279</v>
      </c>
      <c r="AF21" s="70">
        <v>12533</v>
      </c>
      <c r="AG21" s="70">
        <v>197594</v>
      </c>
      <c r="AH21" s="70">
        <v>6410</v>
      </c>
      <c r="AI21" s="71">
        <v>820</v>
      </c>
      <c r="AJ21" s="59">
        <v>99096</v>
      </c>
      <c r="AK21" s="53">
        <v>16723</v>
      </c>
      <c r="AL21" s="53">
        <v>5669</v>
      </c>
      <c r="AM21" s="53">
        <v>1054</v>
      </c>
      <c r="AN21" s="53">
        <v>3697</v>
      </c>
      <c r="AO21" s="53">
        <v>1839</v>
      </c>
      <c r="AP21" s="53">
        <v>4011</v>
      </c>
      <c r="AQ21" s="53">
        <v>1867</v>
      </c>
      <c r="AR21" s="53">
        <v>5249</v>
      </c>
      <c r="AS21" s="53">
        <v>6716</v>
      </c>
      <c r="AT21" s="53">
        <v>6373</v>
      </c>
      <c r="AU21" s="53">
        <v>152</v>
      </c>
      <c r="AV21" s="53">
        <v>738</v>
      </c>
      <c r="AW21" s="53">
        <v>41702</v>
      </c>
      <c r="AX21" s="53">
        <v>2716</v>
      </c>
      <c r="AY21" s="60">
        <v>590</v>
      </c>
      <c r="AZ21" s="74">
        <f t="shared" si="3"/>
        <v>838878</v>
      </c>
      <c r="BA21" s="72">
        <f t="shared" si="4"/>
        <v>29451</v>
      </c>
      <c r="BB21" s="72">
        <f t="shared" si="5"/>
        <v>31493</v>
      </c>
      <c r="BC21" s="72">
        <f t="shared" si="6"/>
        <v>18288</v>
      </c>
      <c r="BD21" s="72">
        <f t="shared" si="7"/>
        <v>43891</v>
      </c>
      <c r="BE21" s="72">
        <f t="shared" si="8"/>
        <v>98244</v>
      </c>
      <c r="BF21" s="72">
        <f t="shared" si="9"/>
        <v>28702</v>
      </c>
      <c r="BG21" s="72">
        <f t="shared" si="10"/>
        <v>21182</v>
      </c>
      <c r="BH21" s="72">
        <f t="shared" si="11"/>
        <v>76561</v>
      </c>
      <c r="BI21" s="72">
        <f t="shared" si="12"/>
        <v>31304</v>
      </c>
      <c r="BJ21" s="72">
        <f t="shared" si="13"/>
        <v>63480</v>
      </c>
      <c r="BK21" s="72">
        <f t="shared" si="14"/>
        <v>2951</v>
      </c>
      <c r="BL21" s="72">
        <f t="shared" si="15"/>
        <v>13513</v>
      </c>
      <c r="BM21" s="72">
        <f t="shared" si="16"/>
        <v>363732</v>
      </c>
      <c r="BN21" s="72">
        <f t="shared" si="17"/>
        <v>14540</v>
      </c>
      <c r="BO21" s="75">
        <f t="shared" si="18"/>
        <v>1546</v>
      </c>
      <c r="BP21" s="76" t="str">
        <f t="shared" si="19"/>
        <v>-23.2%</v>
      </c>
      <c r="BQ21" s="73" t="str">
        <f t="shared" si="20"/>
        <v>41.4%</v>
      </c>
      <c r="BR21" s="73" t="str">
        <f t="shared" si="21"/>
        <v>-25.2%</v>
      </c>
      <c r="BS21" s="73" t="str">
        <f t="shared" si="22"/>
        <v>-29.3%</v>
      </c>
      <c r="BT21" s="73" t="str">
        <f t="shared" si="23"/>
        <v>19.6%</v>
      </c>
      <c r="BU21" s="73" t="str">
        <f t="shared" si="24"/>
        <v>-0.2%</v>
      </c>
      <c r="BV21" s="73" t="str">
        <f t="shared" si="25"/>
        <v>-67.5%</v>
      </c>
      <c r="BW21" s="73" t="str">
        <f t="shared" si="26"/>
        <v>-74.3%</v>
      </c>
      <c r="BX21" s="73" t="str">
        <f t="shared" si="27"/>
        <v>-29.4%</v>
      </c>
      <c r="BY21" s="73" t="str">
        <f t="shared" si="28"/>
        <v>-32%</v>
      </c>
      <c r="BZ21" s="73" t="str">
        <f t="shared" si="29"/>
        <v>67.1%</v>
      </c>
      <c r="CA21" s="73" t="str">
        <f t="shared" si="30"/>
        <v>31.4%</v>
      </c>
      <c r="CB21" s="73" t="str">
        <f t="shared" si="31"/>
        <v>-52.3%</v>
      </c>
      <c r="CC21" s="73" t="str">
        <f t="shared" si="32"/>
        <v>-8.8%</v>
      </c>
      <c r="CD21" s="73" t="str">
        <f t="shared" si="33"/>
        <v>98.4%</v>
      </c>
      <c r="CE21" s="73" t="str">
        <f t="shared" si="34"/>
        <v>-97.7%</v>
      </c>
    </row>
    <row r="22" spans="1:83">
      <c r="A22" s="55">
        <v>2010</v>
      </c>
      <c r="B22" s="51">
        <v>9</v>
      </c>
      <c r="C22" s="56" t="s">
        <v>127</v>
      </c>
      <c r="D22" s="59">
        <v>381739</v>
      </c>
      <c r="E22" s="53">
        <v>7845</v>
      </c>
      <c r="F22" s="53">
        <v>9657</v>
      </c>
      <c r="G22" s="53">
        <v>2253</v>
      </c>
      <c r="H22" s="53">
        <v>5390</v>
      </c>
      <c r="I22" s="53">
        <v>21735</v>
      </c>
      <c r="J22" s="53">
        <v>28064</v>
      </c>
      <c r="K22" s="53">
        <v>14207</v>
      </c>
      <c r="L22" s="53">
        <v>16897</v>
      </c>
      <c r="M22" s="53">
        <v>18718</v>
      </c>
      <c r="N22" s="53">
        <v>2895</v>
      </c>
      <c r="O22" s="53">
        <v>211</v>
      </c>
      <c r="P22" s="53">
        <v>309</v>
      </c>
      <c r="Q22" s="53">
        <v>238587</v>
      </c>
      <c r="R22" s="53">
        <v>5703</v>
      </c>
      <c r="S22" s="60">
        <v>9268</v>
      </c>
      <c r="T22" s="69">
        <v>543198</v>
      </c>
      <c r="U22" s="70">
        <v>23070</v>
      </c>
      <c r="V22" s="70">
        <v>15522</v>
      </c>
      <c r="W22" s="70">
        <v>2918</v>
      </c>
      <c r="X22" s="70">
        <v>36456</v>
      </c>
      <c r="Y22" s="70">
        <v>38314</v>
      </c>
      <c r="Z22" s="70">
        <v>30839</v>
      </c>
      <c r="AA22" s="70">
        <v>33004</v>
      </c>
      <c r="AB22" s="70">
        <v>89939</v>
      </c>
      <c r="AC22" s="70">
        <v>30747</v>
      </c>
      <c r="AD22" s="70">
        <v>8514</v>
      </c>
      <c r="AE22" s="70">
        <v>8211</v>
      </c>
      <c r="AF22" s="70">
        <v>17627</v>
      </c>
      <c r="AG22" s="70">
        <v>178490</v>
      </c>
      <c r="AH22" s="70">
        <v>19256</v>
      </c>
      <c r="AI22" s="71">
        <v>10291</v>
      </c>
      <c r="AJ22" s="59">
        <v>112538</v>
      </c>
      <c r="AK22" s="53">
        <v>9340</v>
      </c>
      <c r="AL22" s="53">
        <v>1483</v>
      </c>
      <c r="AM22" s="53">
        <v>0</v>
      </c>
      <c r="AN22" s="53">
        <v>1982</v>
      </c>
      <c r="AO22" s="53">
        <v>8289</v>
      </c>
      <c r="AP22" s="53">
        <v>3466</v>
      </c>
      <c r="AQ22" s="53">
        <v>1727</v>
      </c>
      <c r="AR22" s="53">
        <v>6754</v>
      </c>
      <c r="AS22" s="53">
        <v>10786</v>
      </c>
      <c r="AT22" s="53">
        <v>3568</v>
      </c>
      <c r="AU22" s="53">
        <v>74</v>
      </c>
      <c r="AV22" s="53">
        <v>1034</v>
      </c>
      <c r="AW22" s="53">
        <v>62806</v>
      </c>
      <c r="AX22" s="53">
        <v>894</v>
      </c>
      <c r="AY22" s="60">
        <v>335</v>
      </c>
      <c r="AZ22" s="74">
        <f t="shared" si="3"/>
        <v>1037475</v>
      </c>
      <c r="BA22" s="72">
        <f t="shared" si="4"/>
        <v>40255</v>
      </c>
      <c r="BB22" s="72">
        <f t="shared" si="5"/>
        <v>26662</v>
      </c>
      <c r="BC22" s="72">
        <f t="shared" si="6"/>
        <v>5171</v>
      </c>
      <c r="BD22" s="72">
        <f t="shared" si="7"/>
        <v>43828</v>
      </c>
      <c r="BE22" s="72">
        <f t="shared" si="8"/>
        <v>68338</v>
      </c>
      <c r="BF22" s="72">
        <f t="shared" si="9"/>
        <v>62369</v>
      </c>
      <c r="BG22" s="72">
        <f t="shared" si="10"/>
        <v>48938</v>
      </c>
      <c r="BH22" s="72">
        <f t="shared" si="11"/>
        <v>113590</v>
      </c>
      <c r="BI22" s="72">
        <f t="shared" si="12"/>
        <v>60251</v>
      </c>
      <c r="BJ22" s="72">
        <f t="shared" si="13"/>
        <v>14977</v>
      </c>
      <c r="BK22" s="72">
        <f t="shared" si="14"/>
        <v>8496</v>
      </c>
      <c r="BL22" s="72">
        <f t="shared" si="15"/>
        <v>18970</v>
      </c>
      <c r="BM22" s="72">
        <f t="shared" si="16"/>
        <v>479883</v>
      </c>
      <c r="BN22" s="72">
        <f t="shared" si="17"/>
        <v>25853</v>
      </c>
      <c r="BO22" s="75">
        <f t="shared" si="18"/>
        <v>19894</v>
      </c>
      <c r="BP22" s="76" t="str">
        <f t="shared" si="19"/>
        <v>23.7%</v>
      </c>
      <c r="BQ22" s="73" t="str">
        <f t="shared" si="20"/>
        <v>36.7%</v>
      </c>
      <c r="BR22" s="73" t="str">
        <f t="shared" si="21"/>
        <v>-15.3%</v>
      </c>
      <c r="BS22" s="73" t="str">
        <f t="shared" si="22"/>
        <v>-71.7%</v>
      </c>
      <c r="BT22" s="73" t="str">
        <f t="shared" si="23"/>
        <v>-0.1%</v>
      </c>
      <c r="BU22" s="73" t="str">
        <f t="shared" si="24"/>
        <v>-30.4%</v>
      </c>
      <c r="BV22" s="73" t="str">
        <f t="shared" si="25"/>
        <v>117.3%</v>
      </c>
      <c r="BW22" s="73" t="str">
        <f t="shared" si="26"/>
        <v>131%</v>
      </c>
      <c r="BX22" s="73" t="str">
        <f t="shared" si="27"/>
        <v>48.4%</v>
      </c>
      <c r="BY22" s="73" t="str">
        <f t="shared" si="28"/>
        <v>92.5%</v>
      </c>
      <c r="BZ22" s="73" t="str">
        <f t="shared" si="29"/>
        <v>-76.4%</v>
      </c>
      <c r="CA22" s="73" t="str">
        <f t="shared" si="30"/>
        <v>187.9%</v>
      </c>
      <c r="CB22" s="73" t="str">
        <f t="shared" si="31"/>
        <v>40.4%</v>
      </c>
      <c r="CC22" s="73" t="str">
        <f t="shared" si="32"/>
        <v>31.9%</v>
      </c>
      <c r="CD22" s="73" t="str">
        <f t="shared" si="33"/>
        <v>77.8%</v>
      </c>
      <c r="CE22" s="73" t="str">
        <f t="shared" si="34"/>
        <v>1186.8%</v>
      </c>
    </row>
    <row r="23" spans="1:83">
      <c r="A23" s="55">
        <v>2010</v>
      </c>
      <c r="B23" s="51">
        <v>10</v>
      </c>
      <c r="C23" s="56" t="s">
        <v>128</v>
      </c>
      <c r="D23" s="59">
        <v>195523</v>
      </c>
      <c r="E23" s="53">
        <v>5941</v>
      </c>
      <c r="F23" s="53">
        <v>14017</v>
      </c>
      <c r="G23" s="53">
        <v>12511</v>
      </c>
      <c r="H23" s="53">
        <v>4183</v>
      </c>
      <c r="I23" s="53">
        <v>14546</v>
      </c>
      <c r="J23" s="53">
        <v>13057</v>
      </c>
      <c r="K23" s="53">
        <v>10846</v>
      </c>
      <c r="L23" s="53">
        <v>19753</v>
      </c>
      <c r="M23" s="53">
        <v>3199</v>
      </c>
      <c r="N23" s="53">
        <v>8089</v>
      </c>
      <c r="O23" s="53">
        <v>1240</v>
      </c>
      <c r="P23" s="53">
        <v>1160</v>
      </c>
      <c r="Q23" s="53">
        <v>80526</v>
      </c>
      <c r="R23" s="53">
        <v>5800</v>
      </c>
      <c r="S23" s="60">
        <v>655</v>
      </c>
      <c r="T23" s="69">
        <v>525481</v>
      </c>
      <c r="U23" s="70">
        <v>22023</v>
      </c>
      <c r="V23" s="70">
        <v>6214</v>
      </c>
      <c r="W23" s="70">
        <v>15807</v>
      </c>
      <c r="X23" s="70">
        <v>33350</v>
      </c>
      <c r="Y23" s="70">
        <v>55845</v>
      </c>
      <c r="Z23" s="70">
        <v>20244</v>
      </c>
      <c r="AA23" s="70">
        <v>24931</v>
      </c>
      <c r="AB23" s="70">
        <v>44171</v>
      </c>
      <c r="AC23" s="70">
        <v>33039</v>
      </c>
      <c r="AD23" s="70">
        <v>30295</v>
      </c>
      <c r="AE23" s="70">
        <v>2629</v>
      </c>
      <c r="AF23" s="70">
        <v>711</v>
      </c>
      <c r="AG23" s="70">
        <v>216151</v>
      </c>
      <c r="AH23" s="70">
        <v>19670</v>
      </c>
      <c r="AI23" s="71">
        <v>401</v>
      </c>
      <c r="AJ23" s="59">
        <v>127200</v>
      </c>
      <c r="AK23" s="53">
        <v>1674</v>
      </c>
      <c r="AL23" s="53">
        <v>403</v>
      </c>
      <c r="AM23" s="53">
        <v>470</v>
      </c>
      <c r="AN23" s="53">
        <v>19104</v>
      </c>
      <c r="AO23" s="53">
        <v>10058</v>
      </c>
      <c r="AP23" s="53">
        <v>896</v>
      </c>
      <c r="AQ23" s="53">
        <v>1408</v>
      </c>
      <c r="AR23" s="53">
        <v>10876</v>
      </c>
      <c r="AS23" s="53">
        <v>11698</v>
      </c>
      <c r="AT23" s="53">
        <v>5868</v>
      </c>
      <c r="AU23" s="53">
        <v>0</v>
      </c>
      <c r="AV23" s="53">
        <v>14484</v>
      </c>
      <c r="AW23" s="53">
        <v>45373</v>
      </c>
      <c r="AX23" s="53">
        <v>4506</v>
      </c>
      <c r="AY23" s="60">
        <v>382</v>
      </c>
      <c r="AZ23" s="74">
        <f t="shared" si="3"/>
        <v>848204</v>
      </c>
      <c r="BA23" s="72">
        <f t="shared" si="4"/>
        <v>29638</v>
      </c>
      <c r="BB23" s="72">
        <f t="shared" si="5"/>
        <v>20634</v>
      </c>
      <c r="BC23" s="72">
        <f t="shared" si="6"/>
        <v>28788</v>
      </c>
      <c r="BD23" s="72">
        <f t="shared" si="7"/>
        <v>56637</v>
      </c>
      <c r="BE23" s="72">
        <f t="shared" si="8"/>
        <v>80449</v>
      </c>
      <c r="BF23" s="72">
        <f t="shared" si="9"/>
        <v>34197</v>
      </c>
      <c r="BG23" s="72">
        <f t="shared" si="10"/>
        <v>37185</v>
      </c>
      <c r="BH23" s="72">
        <f t="shared" si="11"/>
        <v>74800</v>
      </c>
      <c r="BI23" s="72">
        <f t="shared" si="12"/>
        <v>47936</v>
      </c>
      <c r="BJ23" s="72">
        <f t="shared" si="13"/>
        <v>44252</v>
      </c>
      <c r="BK23" s="72">
        <f t="shared" si="14"/>
        <v>3869</v>
      </c>
      <c r="BL23" s="72">
        <f t="shared" si="15"/>
        <v>16355</v>
      </c>
      <c r="BM23" s="72">
        <f t="shared" si="16"/>
        <v>342050</v>
      </c>
      <c r="BN23" s="72">
        <f t="shared" si="17"/>
        <v>29976</v>
      </c>
      <c r="BO23" s="75">
        <f t="shared" si="18"/>
        <v>1438</v>
      </c>
      <c r="BP23" s="76" t="str">
        <f t="shared" si="19"/>
        <v>-18.2%</v>
      </c>
      <c r="BQ23" s="73" t="str">
        <f t="shared" si="20"/>
        <v>-26.4%</v>
      </c>
      <c r="BR23" s="73" t="str">
        <f t="shared" si="21"/>
        <v>-22.6%</v>
      </c>
      <c r="BS23" s="73" t="str">
        <f t="shared" si="22"/>
        <v>456.7%</v>
      </c>
      <c r="BT23" s="73" t="str">
        <f t="shared" si="23"/>
        <v>29.2%</v>
      </c>
      <c r="BU23" s="73" t="str">
        <f t="shared" si="24"/>
        <v>17.7%</v>
      </c>
      <c r="BV23" s="73" t="str">
        <f t="shared" si="25"/>
        <v>-45.2%</v>
      </c>
      <c r="BW23" s="73" t="str">
        <f t="shared" si="26"/>
        <v>-24%</v>
      </c>
      <c r="BX23" s="73" t="str">
        <f t="shared" si="27"/>
        <v>-34.1%</v>
      </c>
      <c r="BY23" s="73" t="str">
        <f t="shared" si="28"/>
        <v>-20.4%</v>
      </c>
      <c r="BZ23" s="73" t="str">
        <f t="shared" si="29"/>
        <v>195.5%</v>
      </c>
      <c r="CA23" s="73" t="str">
        <f t="shared" si="30"/>
        <v>-54.5%</v>
      </c>
      <c r="CB23" s="73" t="str">
        <f t="shared" si="31"/>
        <v>-13.8%</v>
      </c>
      <c r="CC23" s="73" t="str">
        <f t="shared" si="32"/>
        <v>-28.7%</v>
      </c>
      <c r="CD23" s="73" t="str">
        <f t="shared" si="33"/>
        <v>15.9%</v>
      </c>
      <c r="CE23" s="73" t="str">
        <f t="shared" si="34"/>
        <v>-92.8%</v>
      </c>
    </row>
    <row r="24" spans="1:83">
      <c r="A24" s="55">
        <v>2010</v>
      </c>
      <c r="B24" s="51">
        <v>11</v>
      </c>
      <c r="C24" s="56" t="s">
        <v>129</v>
      </c>
      <c r="D24" s="59">
        <v>185774</v>
      </c>
      <c r="E24" s="53">
        <v>23894</v>
      </c>
      <c r="F24" s="53">
        <v>6621</v>
      </c>
      <c r="G24" s="53">
        <v>21389</v>
      </c>
      <c r="H24" s="53">
        <v>4513</v>
      </c>
      <c r="I24" s="53">
        <v>11751</v>
      </c>
      <c r="J24" s="53">
        <v>11342</v>
      </c>
      <c r="K24" s="53">
        <v>17186</v>
      </c>
      <c r="L24" s="53">
        <v>16622</v>
      </c>
      <c r="M24" s="53">
        <v>11566</v>
      </c>
      <c r="N24" s="53">
        <v>4333</v>
      </c>
      <c r="O24" s="53">
        <v>696</v>
      </c>
      <c r="P24" s="53">
        <v>360</v>
      </c>
      <c r="Q24" s="53">
        <v>49871</v>
      </c>
      <c r="R24" s="53">
        <v>5630</v>
      </c>
      <c r="S24" s="60">
        <v>0</v>
      </c>
      <c r="T24" s="69">
        <v>619380</v>
      </c>
      <c r="U24" s="70">
        <v>8165</v>
      </c>
      <c r="V24" s="70">
        <v>2271</v>
      </c>
      <c r="W24" s="70">
        <v>47005</v>
      </c>
      <c r="X24" s="70">
        <v>12048</v>
      </c>
      <c r="Y24" s="70">
        <v>130105</v>
      </c>
      <c r="Z24" s="70">
        <v>40732</v>
      </c>
      <c r="AA24" s="70">
        <v>41902</v>
      </c>
      <c r="AB24" s="70">
        <v>87978</v>
      </c>
      <c r="AC24" s="70">
        <v>26424</v>
      </c>
      <c r="AD24" s="70">
        <v>16283</v>
      </c>
      <c r="AE24" s="70">
        <v>3112</v>
      </c>
      <c r="AF24" s="70">
        <v>1026</v>
      </c>
      <c r="AG24" s="70">
        <v>195466</v>
      </c>
      <c r="AH24" s="70">
        <v>5349</v>
      </c>
      <c r="AI24" s="71">
        <v>1514</v>
      </c>
      <c r="AJ24" s="59">
        <v>133702</v>
      </c>
      <c r="AK24" s="53">
        <v>1060</v>
      </c>
      <c r="AL24" s="53">
        <v>35389</v>
      </c>
      <c r="AM24" s="53">
        <v>333</v>
      </c>
      <c r="AN24" s="53">
        <v>833</v>
      </c>
      <c r="AO24" s="53">
        <v>20454</v>
      </c>
      <c r="AP24" s="53">
        <v>3494</v>
      </c>
      <c r="AQ24" s="53">
        <v>3147</v>
      </c>
      <c r="AR24" s="53">
        <v>11468</v>
      </c>
      <c r="AS24" s="53">
        <v>7607</v>
      </c>
      <c r="AT24" s="53">
        <v>8146</v>
      </c>
      <c r="AU24" s="53">
        <v>0</v>
      </c>
      <c r="AV24" s="53">
        <v>1752</v>
      </c>
      <c r="AW24" s="53">
        <v>36067</v>
      </c>
      <c r="AX24" s="53">
        <v>3696</v>
      </c>
      <c r="AY24" s="60">
        <v>256</v>
      </c>
      <c r="AZ24" s="74">
        <f t="shared" si="3"/>
        <v>938856</v>
      </c>
      <c r="BA24" s="72">
        <f t="shared" si="4"/>
        <v>33119</v>
      </c>
      <c r="BB24" s="72">
        <f t="shared" si="5"/>
        <v>44281</v>
      </c>
      <c r="BC24" s="72">
        <f t="shared" si="6"/>
        <v>68727</v>
      </c>
      <c r="BD24" s="72">
        <f t="shared" si="7"/>
        <v>17394</v>
      </c>
      <c r="BE24" s="72">
        <f t="shared" si="8"/>
        <v>162310</v>
      </c>
      <c r="BF24" s="72">
        <f t="shared" si="9"/>
        <v>55568</v>
      </c>
      <c r="BG24" s="72">
        <f t="shared" si="10"/>
        <v>62235</v>
      </c>
      <c r="BH24" s="72">
        <f t="shared" si="11"/>
        <v>116068</v>
      </c>
      <c r="BI24" s="72">
        <f t="shared" si="12"/>
        <v>45597</v>
      </c>
      <c r="BJ24" s="72">
        <f t="shared" si="13"/>
        <v>28762</v>
      </c>
      <c r="BK24" s="72">
        <f t="shared" si="14"/>
        <v>3808</v>
      </c>
      <c r="BL24" s="72">
        <f t="shared" si="15"/>
        <v>3138</v>
      </c>
      <c r="BM24" s="72">
        <f t="shared" si="16"/>
        <v>281404</v>
      </c>
      <c r="BN24" s="72">
        <f t="shared" si="17"/>
        <v>14675</v>
      </c>
      <c r="BO24" s="75">
        <f t="shared" si="18"/>
        <v>1770</v>
      </c>
      <c r="BP24" s="76" t="str">
        <f t="shared" si="19"/>
        <v>10.7%</v>
      </c>
      <c r="BQ24" s="73" t="str">
        <f t="shared" si="20"/>
        <v>11.7%</v>
      </c>
      <c r="BR24" s="73" t="str">
        <f t="shared" si="21"/>
        <v>114.6%</v>
      </c>
      <c r="BS24" s="73" t="str">
        <f t="shared" si="22"/>
        <v>138.7%</v>
      </c>
      <c r="BT24" s="73" t="str">
        <f t="shared" si="23"/>
        <v>-69.3%</v>
      </c>
      <c r="BU24" s="73" t="str">
        <f t="shared" si="24"/>
        <v>101.8%</v>
      </c>
      <c r="BV24" s="73" t="str">
        <f t="shared" si="25"/>
        <v>62.5%</v>
      </c>
      <c r="BW24" s="73" t="str">
        <f t="shared" si="26"/>
        <v>67.4%</v>
      </c>
      <c r="BX24" s="73" t="str">
        <f t="shared" si="27"/>
        <v>55.2%</v>
      </c>
      <c r="BY24" s="73" t="str">
        <f t="shared" si="28"/>
        <v>-4.9%</v>
      </c>
      <c r="BZ24" s="73" t="str">
        <f t="shared" si="29"/>
        <v>-35%</v>
      </c>
      <c r="CA24" s="73" t="str">
        <f t="shared" si="30"/>
        <v>-1.6%</v>
      </c>
      <c r="CB24" s="73" t="str">
        <f t="shared" si="31"/>
        <v>-80.8%</v>
      </c>
      <c r="CC24" s="73" t="str">
        <f t="shared" si="32"/>
        <v>-17.7%</v>
      </c>
      <c r="CD24" s="73" t="str">
        <f t="shared" si="33"/>
        <v>-51%</v>
      </c>
      <c r="CE24" s="73" t="str">
        <f t="shared" si="34"/>
        <v>23.1%</v>
      </c>
    </row>
    <row r="25" spans="1:83">
      <c r="A25" s="55">
        <v>2010</v>
      </c>
      <c r="B25" s="51">
        <v>12</v>
      </c>
      <c r="C25" s="56" t="s">
        <v>130</v>
      </c>
      <c r="D25" s="59">
        <v>365332</v>
      </c>
      <c r="E25" s="53">
        <v>31039</v>
      </c>
      <c r="F25" s="53">
        <v>36088</v>
      </c>
      <c r="G25" s="53">
        <v>14341</v>
      </c>
      <c r="H25" s="53">
        <v>5714</v>
      </c>
      <c r="I25" s="53">
        <v>24441</v>
      </c>
      <c r="J25" s="53">
        <v>6155</v>
      </c>
      <c r="K25" s="53">
        <v>15690</v>
      </c>
      <c r="L25" s="53">
        <v>12658</v>
      </c>
      <c r="M25" s="53">
        <v>6618</v>
      </c>
      <c r="N25" s="53">
        <v>26582</v>
      </c>
      <c r="O25" s="53">
        <v>1018</v>
      </c>
      <c r="P25" s="53">
        <v>864</v>
      </c>
      <c r="Q25" s="53">
        <v>180918</v>
      </c>
      <c r="R25" s="53">
        <v>2075</v>
      </c>
      <c r="S25" s="60">
        <v>1131</v>
      </c>
      <c r="T25" s="69">
        <v>901616</v>
      </c>
      <c r="U25" s="70">
        <v>27422</v>
      </c>
      <c r="V25" s="70">
        <v>28861</v>
      </c>
      <c r="W25" s="70">
        <v>16474</v>
      </c>
      <c r="X25" s="70">
        <v>43443</v>
      </c>
      <c r="Y25" s="70">
        <v>112099</v>
      </c>
      <c r="Z25" s="70">
        <v>93330</v>
      </c>
      <c r="AA25" s="70">
        <v>32884</v>
      </c>
      <c r="AB25" s="70">
        <v>204542</v>
      </c>
      <c r="AC25" s="70">
        <v>14952</v>
      </c>
      <c r="AD25" s="70">
        <v>38460</v>
      </c>
      <c r="AE25" s="70">
        <v>2168</v>
      </c>
      <c r="AF25" s="70">
        <v>1342</v>
      </c>
      <c r="AG25" s="70">
        <v>275996</v>
      </c>
      <c r="AH25" s="70">
        <v>9262</v>
      </c>
      <c r="AI25" s="71">
        <v>381</v>
      </c>
      <c r="AJ25" s="59">
        <v>187471</v>
      </c>
      <c r="AK25" s="53">
        <v>7259</v>
      </c>
      <c r="AL25" s="53">
        <v>1410</v>
      </c>
      <c r="AM25" s="53">
        <v>4948</v>
      </c>
      <c r="AN25" s="53">
        <v>2899</v>
      </c>
      <c r="AO25" s="53">
        <v>4396</v>
      </c>
      <c r="AP25" s="53">
        <v>3220</v>
      </c>
      <c r="AQ25" s="53">
        <v>2117</v>
      </c>
      <c r="AR25" s="53">
        <v>9382</v>
      </c>
      <c r="AS25" s="53">
        <v>5556</v>
      </c>
      <c r="AT25" s="53">
        <v>6647</v>
      </c>
      <c r="AU25" s="53">
        <v>6539</v>
      </c>
      <c r="AV25" s="53">
        <v>2443</v>
      </c>
      <c r="AW25" s="53">
        <v>127697</v>
      </c>
      <c r="AX25" s="53">
        <v>1321</v>
      </c>
      <c r="AY25" s="60">
        <v>1637</v>
      </c>
      <c r="AZ25" s="74">
        <f t="shared" si="3"/>
        <v>1454419</v>
      </c>
      <c r="BA25" s="72">
        <f t="shared" si="4"/>
        <v>65720</v>
      </c>
      <c r="BB25" s="72">
        <f t="shared" si="5"/>
        <v>66359</v>
      </c>
      <c r="BC25" s="72">
        <f t="shared" si="6"/>
        <v>35763</v>
      </c>
      <c r="BD25" s="72">
        <f t="shared" si="7"/>
        <v>52056</v>
      </c>
      <c r="BE25" s="72">
        <f t="shared" si="8"/>
        <v>140936</v>
      </c>
      <c r="BF25" s="72">
        <f t="shared" si="9"/>
        <v>102705</v>
      </c>
      <c r="BG25" s="72">
        <f t="shared" si="10"/>
        <v>50691</v>
      </c>
      <c r="BH25" s="72">
        <f t="shared" si="11"/>
        <v>226582</v>
      </c>
      <c r="BI25" s="72">
        <f t="shared" si="12"/>
        <v>27126</v>
      </c>
      <c r="BJ25" s="72">
        <f t="shared" si="13"/>
        <v>71689</v>
      </c>
      <c r="BK25" s="72">
        <f t="shared" si="14"/>
        <v>9725</v>
      </c>
      <c r="BL25" s="72">
        <f t="shared" si="15"/>
        <v>4649</v>
      </c>
      <c r="BM25" s="72">
        <f t="shared" si="16"/>
        <v>584611</v>
      </c>
      <c r="BN25" s="72">
        <f t="shared" si="17"/>
        <v>12658</v>
      </c>
      <c r="BO25" s="75">
        <f t="shared" si="18"/>
        <v>3149</v>
      </c>
      <c r="BP25" s="76" t="str">
        <f t="shared" si="19"/>
        <v>54.9%</v>
      </c>
      <c r="BQ25" s="73" t="str">
        <f t="shared" si="20"/>
        <v>98.4%</v>
      </c>
      <c r="BR25" s="73" t="str">
        <f t="shared" si="21"/>
        <v>49.9%</v>
      </c>
      <c r="BS25" s="73" t="str">
        <f t="shared" si="22"/>
        <v>-48%</v>
      </c>
      <c r="BT25" s="73" t="str">
        <f t="shared" si="23"/>
        <v>199.3%</v>
      </c>
      <c r="BU25" s="73" t="str">
        <f t="shared" si="24"/>
        <v>-13.2%</v>
      </c>
      <c r="BV25" s="73" t="str">
        <f t="shared" si="25"/>
        <v>84.8%</v>
      </c>
      <c r="BW25" s="73" t="str">
        <f t="shared" si="26"/>
        <v>-18.5%</v>
      </c>
      <c r="BX25" s="73" t="str">
        <f t="shared" si="27"/>
        <v>95.2%</v>
      </c>
      <c r="BY25" s="73" t="str">
        <f t="shared" si="28"/>
        <v>-40.5%</v>
      </c>
      <c r="BZ25" s="73" t="str">
        <f t="shared" si="29"/>
        <v>149.2%</v>
      </c>
      <c r="CA25" s="73" t="str">
        <f t="shared" si="30"/>
        <v>155.4%</v>
      </c>
      <c r="CB25" s="73" t="str">
        <f t="shared" si="31"/>
        <v>48.2%</v>
      </c>
      <c r="CC25" s="73" t="str">
        <f t="shared" si="32"/>
        <v>107.7%</v>
      </c>
      <c r="CD25" s="73" t="str">
        <f t="shared" si="33"/>
        <v>-13.7%</v>
      </c>
      <c r="CE25" s="73" t="str">
        <f t="shared" si="34"/>
        <v>77.9%</v>
      </c>
    </row>
    <row r="26" spans="1:83">
      <c r="A26" s="55">
        <v>2011</v>
      </c>
      <c r="B26" s="51">
        <v>1</v>
      </c>
      <c r="C26" s="56" t="s">
        <v>119</v>
      </c>
      <c r="D26" s="59">
        <v>371446</v>
      </c>
      <c r="E26" s="53">
        <v>18648</v>
      </c>
      <c r="F26" s="53">
        <v>1633</v>
      </c>
      <c r="G26" s="53">
        <v>16783</v>
      </c>
      <c r="H26" s="53">
        <v>4248</v>
      </c>
      <c r="I26" s="53">
        <v>47160</v>
      </c>
      <c r="J26" s="53">
        <v>6979</v>
      </c>
      <c r="K26" s="53">
        <v>18558</v>
      </c>
      <c r="L26" s="53">
        <v>24555</v>
      </c>
      <c r="M26" s="53">
        <v>11556</v>
      </c>
      <c r="N26" s="53">
        <v>5935</v>
      </c>
      <c r="O26" s="53">
        <v>262</v>
      </c>
      <c r="P26" s="53">
        <v>2908</v>
      </c>
      <c r="Q26" s="53">
        <v>201048</v>
      </c>
      <c r="R26" s="53">
        <v>10449</v>
      </c>
      <c r="S26" s="60">
        <v>724</v>
      </c>
      <c r="T26" s="69">
        <v>873936</v>
      </c>
      <c r="U26" s="70">
        <v>1690</v>
      </c>
      <c r="V26" s="70">
        <v>26979</v>
      </c>
      <c r="W26" s="70">
        <v>15867</v>
      </c>
      <c r="X26" s="70">
        <v>16814</v>
      </c>
      <c r="Y26" s="70">
        <v>117306</v>
      </c>
      <c r="Z26" s="70">
        <v>51569</v>
      </c>
      <c r="AA26" s="70">
        <v>32189</v>
      </c>
      <c r="AB26" s="70">
        <v>268254</v>
      </c>
      <c r="AC26" s="70">
        <v>55575</v>
      </c>
      <c r="AD26" s="70">
        <v>22837</v>
      </c>
      <c r="AE26" s="70">
        <v>1821</v>
      </c>
      <c r="AF26" s="70">
        <v>1496</v>
      </c>
      <c r="AG26" s="70">
        <v>253185</v>
      </c>
      <c r="AH26" s="70">
        <v>7550</v>
      </c>
      <c r="AI26" s="71">
        <v>804</v>
      </c>
      <c r="AJ26" s="59">
        <v>226165</v>
      </c>
      <c r="AK26" s="53">
        <v>615</v>
      </c>
      <c r="AL26" s="53">
        <v>230</v>
      </c>
      <c r="AM26" s="53">
        <v>9970</v>
      </c>
      <c r="AN26" s="53">
        <v>1765</v>
      </c>
      <c r="AO26" s="53">
        <v>14792</v>
      </c>
      <c r="AP26" s="53">
        <v>5814</v>
      </c>
      <c r="AQ26" s="53">
        <v>2748</v>
      </c>
      <c r="AR26" s="53">
        <v>14469</v>
      </c>
      <c r="AS26" s="53">
        <v>11342</v>
      </c>
      <c r="AT26" s="53">
        <v>4620</v>
      </c>
      <c r="AU26" s="53">
        <v>1105</v>
      </c>
      <c r="AV26" s="53">
        <v>486</v>
      </c>
      <c r="AW26" s="53">
        <v>139420</v>
      </c>
      <c r="AX26" s="53">
        <v>18789</v>
      </c>
      <c r="AY26" s="60">
        <v>0</v>
      </c>
      <c r="AZ26" s="74">
        <f t="shared" si="3"/>
        <v>1471547</v>
      </c>
      <c r="BA26" s="72">
        <f t="shared" si="4"/>
        <v>20953</v>
      </c>
      <c r="BB26" s="72">
        <f t="shared" si="5"/>
        <v>28842</v>
      </c>
      <c r="BC26" s="72">
        <f t="shared" si="6"/>
        <v>42620</v>
      </c>
      <c r="BD26" s="72">
        <f t="shared" si="7"/>
        <v>22827</v>
      </c>
      <c r="BE26" s="72">
        <f t="shared" si="8"/>
        <v>179258</v>
      </c>
      <c r="BF26" s="72">
        <f t="shared" si="9"/>
        <v>64362</v>
      </c>
      <c r="BG26" s="72">
        <f t="shared" si="10"/>
        <v>53495</v>
      </c>
      <c r="BH26" s="72">
        <f t="shared" si="11"/>
        <v>307278</v>
      </c>
      <c r="BI26" s="72">
        <f t="shared" si="12"/>
        <v>78473</v>
      </c>
      <c r="BJ26" s="72">
        <f t="shared" si="13"/>
        <v>33392</v>
      </c>
      <c r="BK26" s="72">
        <f t="shared" si="14"/>
        <v>3188</v>
      </c>
      <c r="BL26" s="72">
        <f t="shared" si="15"/>
        <v>4890</v>
      </c>
      <c r="BM26" s="72">
        <f t="shared" si="16"/>
        <v>593653</v>
      </c>
      <c r="BN26" s="72">
        <f t="shared" si="17"/>
        <v>36788</v>
      </c>
      <c r="BO26" s="75">
        <f t="shared" si="18"/>
        <v>1528</v>
      </c>
      <c r="BP26" s="76" t="str">
        <f t="shared" si="19"/>
        <v>1.2%</v>
      </c>
      <c r="BQ26" s="73" t="str">
        <f t="shared" si="20"/>
        <v>-68.1%</v>
      </c>
      <c r="BR26" s="73" t="str">
        <f t="shared" si="21"/>
        <v>-56.5%</v>
      </c>
      <c r="BS26" s="73" t="str">
        <f t="shared" si="22"/>
        <v>19.2%</v>
      </c>
      <c r="BT26" s="73" t="str">
        <f t="shared" si="23"/>
        <v>-56.1%</v>
      </c>
      <c r="BU26" s="73" t="str">
        <f t="shared" si="24"/>
        <v>27.2%</v>
      </c>
      <c r="BV26" s="73" t="str">
        <f t="shared" si="25"/>
        <v>-37.3%</v>
      </c>
      <c r="BW26" s="73" t="str">
        <f t="shared" si="26"/>
        <v>5.5%</v>
      </c>
      <c r="BX26" s="73" t="str">
        <f t="shared" si="27"/>
        <v>35.6%</v>
      </c>
      <c r="BY26" s="73" t="str">
        <f t="shared" si="28"/>
        <v>189.3%</v>
      </c>
      <c r="BZ26" s="73" t="str">
        <f t="shared" si="29"/>
        <v>-53.4%</v>
      </c>
      <c r="CA26" s="73" t="str">
        <f t="shared" si="30"/>
        <v>-67.2%</v>
      </c>
      <c r="CB26" s="73" t="str">
        <f t="shared" si="31"/>
        <v>5.2%</v>
      </c>
      <c r="CC26" s="73" t="str">
        <f t="shared" si="32"/>
        <v>1.5%</v>
      </c>
      <c r="CD26" s="73" t="str">
        <f t="shared" si="33"/>
        <v>190.6%</v>
      </c>
      <c r="CE26" s="73" t="str">
        <f t="shared" si="34"/>
        <v>-51.5%</v>
      </c>
    </row>
    <row r="27" spans="1:83">
      <c r="A27" s="55">
        <v>2011</v>
      </c>
      <c r="B27" s="51">
        <v>2</v>
      </c>
      <c r="C27" s="56" t="s">
        <v>120</v>
      </c>
      <c r="D27" s="59">
        <v>317931</v>
      </c>
      <c r="E27" s="53">
        <v>30502</v>
      </c>
      <c r="F27" s="53">
        <v>9451</v>
      </c>
      <c r="G27" s="53">
        <v>2173</v>
      </c>
      <c r="H27" s="53">
        <v>7263</v>
      </c>
      <c r="I27" s="53">
        <v>56924</v>
      </c>
      <c r="J27" s="53">
        <v>5403</v>
      </c>
      <c r="K27" s="53">
        <v>49754</v>
      </c>
      <c r="L27" s="53">
        <v>40662</v>
      </c>
      <c r="M27" s="53">
        <v>19396</v>
      </c>
      <c r="N27" s="53">
        <v>5661</v>
      </c>
      <c r="O27" s="53">
        <v>1705</v>
      </c>
      <c r="P27" s="53">
        <v>791</v>
      </c>
      <c r="Q27" s="53">
        <v>86160</v>
      </c>
      <c r="R27" s="53">
        <v>1532</v>
      </c>
      <c r="S27" s="60">
        <v>554</v>
      </c>
      <c r="T27" s="69">
        <v>808404</v>
      </c>
      <c r="U27" s="70">
        <v>828</v>
      </c>
      <c r="V27" s="70">
        <v>23146</v>
      </c>
      <c r="W27" s="70">
        <v>35657</v>
      </c>
      <c r="X27" s="70">
        <v>40057</v>
      </c>
      <c r="Y27" s="70">
        <v>134142</v>
      </c>
      <c r="Z27" s="70">
        <v>30032</v>
      </c>
      <c r="AA27" s="70">
        <v>65408</v>
      </c>
      <c r="AB27" s="70">
        <v>104219</v>
      </c>
      <c r="AC27" s="70">
        <v>159870</v>
      </c>
      <c r="AD27" s="70">
        <v>26412</v>
      </c>
      <c r="AE27" s="70">
        <v>7086</v>
      </c>
      <c r="AF27" s="70">
        <v>579</v>
      </c>
      <c r="AG27" s="70">
        <v>177817</v>
      </c>
      <c r="AH27" s="70">
        <v>3151</v>
      </c>
      <c r="AI27" s="71">
        <v>0</v>
      </c>
      <c r="AJ27" s="59">
        <v>101223</v>
      </c>
      <c r="AK27" s="53">
        <v>8495</v>
      </c>
      <c r="AL27" s="53">
        <v>2973</v>
      </c>
      <c r="AM27" s="53">
        <v>362</v>
      </c>
      <c r="AN27" s="53">
        <v>1612</v>
      </c>
      <c r="AO27" s="53">
        <v>6320</v>
      </c>
      <c r="AP27" s="53">
        <v>1317</v>
      </c>
      <c r="AQ27" s="53">
        <v>5469</v>
      </c>
      <c r="AR27" s="53">
        <v>14316</v>
      </c>
      <c r="AS27" s="53">
        <v>1866</v>
      </c>
      <c r="AT27" s="53">
        <v>4232</v>
      </c>
      <c r="AU27" s="53">
        <v>1291</v>
      </c>
      <c r="AV27" s="53">
        <v>1144</v>
      </c>
      <c r="AW27" s="53">
        <v>47550</v>
      </c>
      <c r="AX27" s="53">
        <v>1303</v>
      </c>
      <c r="AY27" s="60">
        <v>2973</v>
      </c>
      <c r="AZ27" s="74">
        <f t="shared" si="3"/>
        <v>1227558</v>
      </c>
      <c r="BA27" s="72">
        <f t="shared" si="4"/>
        <v>39825</v>
      </c>
      <c r="BB27" s="72">
        <f t="shared" si="5"/>
        <v>35570</v>
      </c>
      <c r="BC27" s="72">
        <f t="shared" si="6"/>
        <v>38192</v>
      </c>
      <c r="BD27" s="72">
        <f t="shared" si="7"/>
        <v>48932</v>
      </c>
      <c r="BE27" s="72">
        <f t="shared" si="8"/>
        <v>197386</v>
      </c>
      <c r="BF27" s="72">
        <f t="shared" si="9"/>
        <v>36752</v>
      </c>
      <c r="BG27" s="72">
        <f t="shared" si="10"/>
        <v>120631</v>
      </c>
      <c r="BH27" s="72">
        <f t="shared" si="11"/>
        <v>159197</v>
      </c>
      <c r="BI27" s="72">
        <f t="shared" si="12"/>
        <v>181132</v>
      </c>
      <c r="BJ27" s="72">
        <f t="shared" si="13"/>
        <v>36305</v>
      </c>
      <c r="BK27" s="72">
        <f t="shared" si="14"/>
        <v>10082</v>
      </c>
      <c r="BL27" s="72">
        <f t="shared" si="15"/>
        <v>2514</v>
      </c>
      <c r="BM27" s="72">
        <f t="shared" si="16"/>
        <v>311527</v>
      </c>
      <c r="BN27" s="72">
        <f t="shared" si="17"/>
        <v>5986</v>
      </c>
      <c r="BO27" s="75">
        <f t="shared" si="18"/>
        <v>3527</v>
      </c>
      <c r="BP27" s="76" t="str">
        <f t="shared" si="19"/>
        <v>-16.6%</v>
      </c>
      <c r="BQ27" s="73" t="str">
        <f t="shared" si="20"/>
        <v>90.1%</v>
      </c>
      <c r="BR27" s="73" t="str">
        <f t="shared" si="21"/>
        <v>23.3%</v>
      </c>
      <c r="BS27" s="73" t="str">
        <f t="shared" si="22"/>
        <v>-10.4%</v>
      </c>
      <c r="BT27" s="73" t="str">
        <f t="shared" si="23"/>
        <v>114.4%</v>
      </c>
      <c r="BU27" s="73" t="str">
        <f t="shared" si="24"/>
        <v>10.1%</v>
      </c>
      <c r="BV27" s="73" t="str">
        <f t="shared" si="25"/>
        <v>-42.9%</v>
      </c>
      <c r="BW27" s="73" t="str">
        <f t="shared" si="26"/>
        <v>125.5%</v>
      </c>
      <c r="BX27" s="73" t="str">
        <f t="shared" si="27"/>
        <v>-48.2%</v>
      </c>
      <c r="BY27" s="73" t="str">
        <f t="shared" si="28"/>
        <v>130.8%</v>
      </c>
      <c r="BZ27" s="73" t="str">
        <f t="shared" si="29"/>
        <v>8.7%</v>
      </c>
      <c r="CA27" s="73" t="str">
        <f t="shared" si="30"/>
        <v>216.2%</v>
      </c>
      <c r="CB27" s="73" t="str">
        <f t="shared" si="31"/>
        <v>-48.6%</v>
      </c>
      <c r="CC27" s="73" t="str">
        <f t="shared" si="32"/>
        <v>-47.5%</v>
      </c>
      <c r="CD27" s="73" t="str">
        <f t="shared" si="33"/>
        <v>-83.7%</v>
      </c>
      <c r="CE27" s="73" t="str">
        <f t="shared" si="34"/>
        <v>130.8%</v>
      </c>
    </row>
    <row r="28" spans="1:83">
      <c r="A28" s="55">
        <v>2011</v>
      </c>
      <c r="B28" s="51">
        <v>3</v>
      </c>
      <c r="C28" s="56" t="s">
        <v>121</v>
      </c>
      <c r="D28" s="59">
        <v>408836</v>
      </c>
      <c r="E28" s="53">
        <v>14169</v>
      </c>
      <c r="F28" s="53">
        <v>26727</v>
      </c>
      <c r="G28" s="53">
        <v>1858</v>
      </c>
      <c r="H28" s="53">
        <v>3044</v>
      </c>
      <c r="I28" s="53">
        <v>12594</v>
      </c>
      <c r="J28" s="53">
        <v>15033</v>
      </c>
      <c r="K28" s="53">
        <v>11695</v>
      </c>
      <c r="L28" s="53">
        <v>23498</v>
      </c>
      <c r="M28" s="53">
        <v>6871</v>
      </c>
      <c r="N28" s="53">
        <v>9620</v>
      </c>
      <c r="O28" s="53">
        <v>7721</v>
      </c>
      <c r="P28" s="53">
        <v>937</v>
      </c>
      <c r="Q28" s="53">
        <v>269261</v>
      </c>
      <c r="R28" s="53">
        <v>5675</v>
      </c>
      <c r="S28" s="60">
        <v>133</v>
      </c>
      <c r="T28" s="69">
        <v>770030</v>
      </c>
      <c r="U28" s="70">
        <v>3201</v>
      </c>
      <c r="V28" s="70">
        <v>27255</v>
      </c>
      <c r="W28" s="70">
        <v>3873</v>
      </c>
      <c r="X28" s="70">
        <v>27142</v>
      </c>
      <c r="Y28" s="70">
        <v>92891</v>
      </c>
      <c r="Z28" s="70">
        <v>45253</v>
      </c>
      <c r="AA28" s="70">
        <v>90411</v>
      </c>
      <c r="AB28" s="70">
        <v>174874</v>
      </c>
      <c r="AC28" s="70">
        <v>40470</v>
      </c>
      <c r="AD28" s="70">
        <v>15849</v>
      </c>
      <c r="AE28" s="70">
        <v>3421</v>
      </c>
      <c r="AF28" s="70">
        <v>4686</v>
      </c>
      <c r="AG28" s="70">
        <v>226987</v>
      </c>
      <c r="AH28" s="70">
        <v>12218</v>
      </c>
      <c r="AI28" s="71">
        <v>1499</v>
      </c>
      <c r="AJ28" s="59">
        <v>396156</v>
      </c>
      <c r="AK28" s="53">
        <v>0</v>
      </c>
      <c r="AL28" s="53">
        <v>3583</v>
      </c>
      <c r="AM28" s="53">
        <v>166</v>
      </c>
      <c r="AN28" s="53">
        <v>3042</v>
      </c>
      <c r="AO28" s="53">
        <v>14009</v>
      </c>
      <c r="AP28" s="53">
        <v>4100</v>
      </c>
      <c r="AQ28" s="53">
        <v>7543</v>
      </c>
      <c r="AR28" s="53">
        <v>31623</v>
      </c>
      <c r="AS28" s="53">
        <v>12783</v>
      </c>
      <c r="AT28" s="53">
        <v>7581</v>
      </c>
      <c r="AU28" s="53">
        <v>861</v>
      </c>
      <c r="AV28" s="53">
        <v>857</v>
      </c>
      <c r="AW28" s="53">
        <v>307439</v>
      </c>
      <c r="AX28" s="53">
        <v>2033</v>
      </c>
      <c r="AY28" s="60">
        <v>536</v>
      </c>
      <c r="AZ28" s="74">
        <f t="shared" si="3"/>
        <v>1575022</v>
      </c>
      <c r="BA28" s="72">
        <f t="shared" si="4"/>
        <v>17370</v>
      </c>
      <c r="BB28" s="72">
        <f t="shared" si="5"/>
        <v>57565</v>
      </c>
      <c r="BC28" s="72">
        <f t="shared" si="6"/>
        <v>5897</v>
      </c>
      <c r="BD28" s="72">
        <f t="shared" si="7"/>
        <v>33228</v>
      </c>
      <c r="BE28" s="72">
        <f t="shared" si="8"/>
        <v>119494</v>
      </c>
      <c r="BF28" s="72">
        <f t="shared" si="9"/>
        <v>64386</v>
      </c>
      <c r="BG28" s="72">
        <f t="shared" si="10"/>
        <v>109649</v>
      </c>
      <c r="BH28" s="72">
        <f t="shared" si="11"/>
        <v>229995</v>
      </c>
      <c r="BI28" s="72">
        <f t="shared" si="12"/>
        <v>60124</v>
      </c>
      <c r="BJ28" s="72">
        <f t="shared" si="13"/>
        <v>33050</v>
      </c>
      <c r="BK28" s="72">
        <f t="shared" si="14"/>
        <v>12003</v>
      </c>
      <c r="BL28" s="72">
        <f t="shared" si="15"/>
        <v>6480</v>
      </c>
      <c r="BM28" s="72">
        <f t="shared" si="16"/>
        <v>803687</v>
      </c>
      <c r="BN28" s="72">
        <f t="shared" si="17"/>
        <v>19926</v>
      </c>
      <c r="BO28" s="75">
        <f t="shared" si="18"/>
        <v>2168</v>
      </c>
      <c r="BP28" s="76" t="str">
        <f t="shared" si="19"/>
        <v>28.3%</v>
      </c>
      <c r="BQ28" s="73" t="str">
        <f t="shared" si="20"/>
        <v>-56.4%</v>
      </c>
      <c r="BR28" s="73" t="str">
        <f t="shared" si="21"/>
        <v>61.8%</v>
      </c>
      <c r="BS28" s="73" t="str">
        <f t="shared" si="22"/>
        <v>-84.6%</v>
      </c>
      <c r="BT28" s="73" t="str">
        <f t="shared" si="23"/>
        <v>-32.1%</v>
      </c>
      <c r="BU28" s="73" t="str">
        <f t="shared" si="24"/>
        <v>-39.5%</v>
      </c>
      <c r="BV28" s="73" t="str">
        <f t="shared" si="25"/>
        <v>75.2%</v>
      </c>
      <c r="BW28" s="73" t="str">
        <f t="shared" si="26"/>
        <v>-9.1%</v>
      </c>
      <c r="BX28" s="73" t="str">
        <f t="shared" si="27"/>
        <v>44.5%</v>
      </c>
      <c r="BY28" s="73" t="str">
        <f t="shared" si="28"/>
        <v>-66.8%</v>
      </c>
      <c r="BZ28" s="73" t="str">
        <f t="shared" si="29"/>
        <v>-9%</v>
      </c>
      <c r="CA28" s="73" t="str">
        <f t="shared" si="30"/>
        <v>19.1%</v>
      </c>
      <c r="CB28" s="73" t="str">
        <f t="shared" si="31"/>
        <v>157.8%</v>
      </c>
      <c r="CC28" s="73" t="str">
        <f t="shared" si="32"/>
        <v>158%</v>
      </c>
      <c r="CD28" s="73" t="str">
        <f t="shared" si="33"/>
        <v>232.9%</v>
      </c>
      <c r="CE28" s="73" t="str">
        <f t="shared" si="34"/>
        <v>-38.5%</v>
      </c>
    </row>
    <row r="29" spans="1:83">
      <c r="A29" s="55">
        <v>2011</v>
      </c>
      <c r="B29" s="51">
        <v>4</v>
      </c>
      <c r="C29" s="56" t="s">
        <v>122</v>
      </c>
      <c r="D29" s="59">
        <v>247905</v>
      </c>
      <c r="E29" s="53">
        <v>8043</v>
      </c>
      <c r="F29" s="53">
        <v>9673</v>
      </c>
      <c r="G29" s="53">
        <v>4813</v>
      </c>
      <c r="H29" s="53">
        <v>1699</v>
      </c>
      <c r="I29" s="53">
        <v>9418</v>
      </c>
      <c r="J29" s="53">
        <v>11803</v>
      </c>
      <c r="K29" s="53">
        <v>15636</v>
      </c>
      <c r="L29" s="53">
        <v>33229</v>
      </c>
      <c r="M29" s="53">
        <v>6613</v>
      </c>
      <c r="N29" s="53">
        <v>12922</v>
      </c>
      <c r="O29" s="53">
        <v>3362</v>
      </c>
      <c r="P29" s="53">
        <v>2229</v>
      </c>
      <c r="Q29" s="53">
        <v>124589</v>
      </c>
      <c r="R29" s="53">
        <v>3864</v>
      </c>
      <c r="S29" s="60">
        <v>12</v>
      </c>
      <c r="T29" s="69">
        <v>750729</v>
      </c>
      <c r="U29" s="70">
        <v>11573</v>
      </c>
      <c r="V29" s="70">
        <v>20690</v>
      </c>
      <c r="W29" s="70">
        <v>26648</v>
      </c>
      <c r="X29" s="70">
        <v>43427</v>
      </c>
      <c r="Y29" s="70">
        <v>38404</v>
      </c>
      <c r="Z29" s="70">
        <v>38074</v>
      </c>
      <c r="AA29" s="70">
        <v>88544</v>
      </c>
      <c r="AB29" s="70">
        <v>169180</v>
      </c>
      <c r="AC29" s="70">
        <v>36893</v>
      </c>
      <c r="AD29" s="70">
        <v>31595</v>
      </c>
      <c r="AE29" s="70">
        <v>2819</v>
      </c>
      <c r="AF29" s="70">
        <v>1256</v>
      </c>
      <c r="AG29" s="70">
        <v>232706</v>
      </c>
      <c r="AH29" s="70">
        <v>8412</v>
      </c>
      <c r="AI29" s="71">
        <v>508</v>
      </c>
      <c r="AJ29" s="59">
        <v>112823</v>
      </c>
      <c r="AK29" s="53">
        <v>9059</v>
      </c>
      <c r="AL29" s="53">
        <v>6019</v>
      </c>
      <c r="AM29" s="53">
        <v>393</v>
      </c>
      <c r="AN29" s="53">
        <v>785</v>
      </c>
      <c r="AO29" s="53">
        <v>9542</v>
      </c>
      <c r="AP29" s="53">
        <v>5016</v>
      </c>
      <c r="AQ29" s="53">
        <v>3700</v>
      </c>
      <c r="AR29" s="53">
        <v>12022</v>
      </c>
      <c r="AS29" s="53">
        <v>2427</v>
      </c>
      <c r="AT29" s="53">
        <v>4832</v>
      </c>
      <c r="AU29" s="53">
        <v>0</v>
      </c>
      <c r="AV29" s="53">
        <v>117</v>
      </c>
      <c r="AW29" s="53">
        <v>49934</v>
      </c>
      <c r="AX29" s="53">
        <v>6481</v>
      </c>
      <c r="AY29" s="60">
        <v>2496</v>
      </c>
      <c r="AZ29" s="74">
        <f t="shared" si="3"/>
        <v>1111457</v>
      </c>
      <c r="BA29" s="72">
        <f t="shared" si="4"/>
        <v>28675</v>
      </c>
      <c r="BB29" s="72">
        <f t="shared" si="5"/>
        <v>36382</v>
      </c>
      <c r="BC29" s="72">
        <f t="shared" si="6"/>
        <v>31854</v>
      </c>
      <c r="BD29" s="72">
        <f t="shared" si="7"/>
        <v>45911</v>
      </c>
      <c r="BE29" s="72">
        <f t="shared" si="8"/>
        <v>57364</v>
      </c>
      <c r="BF29" s="72">
        <f t="shared" si="9"/>
        <v>54893</v>
      </c>
      <c r="BG29" s="72">
        <f t="shared" si="10"/>
        <v>107880</v>
      </c>
      <c r="BH29" s="72">
        <f t="shared" si="11"/>
        <v>214431</v>
      </c>
      <c r="BI29" s="72">
        <f t="shared" si="12"/>
        <v>45933</v>
      </c>
      <c r="BJ29" s="72">
        <f t="shared" si="13"/>
        <v>49349</v>
      </c>
      <c r="BK29" s="72">
        <f t="shared" si="14"/>
        <v>6181</v>
      </c>
      <c r="BL29" s="72">
        <f t="shared" si="15"/>
        <v>3602</v>
      </c>
      <c r="BM29" s="72">
        <f t="shared" si="16"/>
        <v>407229</v>
      </c>
      <c r="BN29" s="72">
        <f t="shared" si="17"/>
        <v>18757</v>
      </c>
      <c r="BO29" s="75">
        <f t="shared" si="18"/>
        <v>3016</v>
      </c>
      <c r="BP29" s="76" t="str">
        <f t="shared" si="19"/>
        <v>-29.4%</v>
      </c>
      <c r="BQ29" s="73" t="str">
        <f t="shared" si="20"/>
        <v>65.1%</v>
      </c>
      <c r="BR29" s="73" t="str">
        <f t="shared" si="21"/>
        <v>-36.8%</v>
      </c>
      <c r="BS29" s="73" t="str">
        <f t="shared" si="22"/>
        <v>440.2%</v>
      </c>
      <c r="BT29" s="73" t="str">
        <f t="shared" si="23"/>
        <v>38.2%</v>
      </c>
      <c r="BU29" s="73" t="str">
        <f t="shared" si="24"/>
        <v>-52%</v>
      </c>
      <c r="BV29" s="73" t="str">
        <f t="shared" si="25"/>
        <v>-14.7%</v>
      </c>
      <c r="BW29" s="73" t="str">
        <f t="shared" si="26"/>
        <v>-1.6%</v>
      </c>
      <c r="BX29" s="73" t="str">
        <f t="shared" si="27"/>
        <v>-6.8%</v>
      </c>
      <c r="BY29" s="73" t="str">
        <f t="shared" si="28"/>
        <v>-23.6%</v>
      </c>
      <c r="BZ29" s="73" t="str">
        <f t="shared" si="29"/>
        <v>49.3%</v>
      </c>
      <c r="CA29" s="73" t="str">
        <f t="shared" si="30"/>
        <v>-48.5%</v>
      </c>
      <c r="CB29" s="73" t="str">
        <f t="shared" si="31"/>
        <v>-44.4%</v>
      </c>
      <c r="CC29" s="73" t="str">
        <f t="shared" si="32"/>
        <v>-49.3%</v>
      </c>
      <c r="CD29" s="73" t="str">
        <f t="shared" si="33"/>
        <v>-5.9%</v>
      </c>
      <c r="CE29" s="73" t="str">
        <f t="shared" si="34"/>
        <v>39.1%</v>
      </c>
    </row>
    <row r="30" spans="1:83">
      <c r="A30" s="55">
        <v>2011</v>
      </c>
      <c r="B30" s="51">
        <v>5</v>
      </c>
      <c r="C30" s="56" t="s">
        <v>123</v>
      </c>
      <c r="D30" s="59">
        <v>548751</v>
      </c>
      <c r="E30" s="53">
        <v>27122</v>
      </c>
      <c r="F30" s="53">
        <v>26130</v>
      </c>
      <c r="G30" s="53">
        <v>228688</v>
      </c>
      <c r="H30" s="53">
        <v>3345</v>
      </c>
      <c r="I30" s="53">
        <v>46489</v>
      </c>
      <c r="J30" s="53">
        <v>19857</v>
      </c>
      <c r="K30" s="53">
        <v>19864</v>
      </c>
      <c r="L30" s="53">
        <v>27999</v>
      </c>
      <c r="M30" s="53">
        <v>10683</v>
      </c>
      <c r="N30" s="53">
        <v>5145</v>
      </c>
      <c r="O30" s="53">
        <v>1325</v>
      </c>
      <c r="P30" s="53">
        <v>3992</v>
      </c>
      <c r="Q30" s="53">
        <v>122497</v>
      </c>
      <c r="R30" s="53">
        <v>5615</v>
      </c>
      <c r="S30" s="60">
        <v>0</v>
      </c>
      <c r="T30" s="69">
        <v>1041007</v>
      </c>
      <c r="U30" s="70">
        <v>50512</v>
      </c>
      <c r="V30" s="70">
        <v>56408</v>
      </c>
      <c r="W30" s="70">
        <v>36664</v>
      </c>
      <c r="X30" s="70">
        <v>36650</v>
      </c>
      <c r="Y30" s="70">
        <v>93900</v>
      </c>
      <c r="Z30" s="70">
        <v>86811</v>
      </c>
      <c r="AA30" s="70">
        <v>68971</v>
      </c>
      <c r="AB30" s="70">
        <v>243566</v>
      </c>
      <c r="AC30" s="70">
        <v>36392</v>
      </c>
      <c r="AD30" s="70">
        <v>26301</v>
      </c>
      <c r="AE30" s="70">
        <v>8056</v>
      </c>
      <c r="AF30" s="70">
        <v>6238</v>
      </c>
      <c r="AG30" s="70">
        <v>258609</v>
      </c>
      <c r="AH30" s="70">
        <v>31842</v>
      </c>
      <c r="AI30" s="71">
        <v>87</v>
      </c>
      <c r="AJ30" s="59">
        <v>220207</v>
      </c>
      <c r="AK30" s="53">
        <v>5497</v>
      </c>
      <c r="AL30" s="53">
        <v>12199</v>
      </c>
      <c r="AM30" s="53">
        <v>6436</v>
      </c>
      <c r="AN30" s="53">
        <v>4866</v>
      </c>
      <c r="AO30" s="53">
        <v>18747</v>
      </c>
      <c r="AP30" s="53">
        <v>5514</v>
      </c>
      <c r="AQ30" s="53">
        <v>10632</v>
      </c>
      <c r="AR30" s="53">
        <v>7918</v>
      </c>
      <c r="AS30" s="53">
        <v>6810</v>
      </c>
      <c r="AT30" s="53">
        <v>2394</v>
      </c>
      <c r="AU30" s="53">
        <v>0</v>
      </c>
      <c r="AV30" s="53">
        <v>119</v>
      </c>
      <c r="AW30" s="53">
        <v>138173</v>
      </c>
      <c r="AX30" s="53">
        <v>902</v>
      </c>
      <c r="AY30" s="60">
        <v>0</v>
      </c>
      <c r="AZ30" s="74">
        <f t="shared" si="3"/>
        <v>1809965</v>
      </c>
      <c r="BA30" s="72">
        <f t="shared" si="4"/>
        <v>83131</v>
      </c>
      <c r="BB30" s="72">
        <f t="shared" si="5"/>
        <v>94737</v>
      </c>
      <c r="BC30" s="72">
        <f t="shared" si="6"/>
        <v>271788</v>
      </c>
      <c r="BD30" s="72">
        <f t="shared" si="7"/>
        <v>44861</v>
      </c>
      <c r="BE30" s="72">
        <f t="shared" si="8"/>
        <v>159136</v>
      </c>
      <c r="BF30" s="72">
        <f t="shared" si="9"/>
        <v>112182</v>
      </c>
      <c r="BG30" s="72">
        <f t="shared" si="10"/>
        <v>99467</v>
      </c>
      <c r="BH30" s="72">
        <f t="shared" si="11"/>
        <v>279483</v>
      </c>
      <c r="BI30" s="72">
        <f t="shared" si="12"/>
        <v>53885</v>
      </c>
      <c r="BJ30" s="72">
        <f t="shared" si="13"/>
        <v>33840</v>
      </c>
      <c r="BK30" s="72">
        <f t="shared" si="14"/>
        <v>9381</v>
      </c>
      <c r="BL30" s="72">
        <f t="shared" si="15"/>
        <v>10349</v>
      </c>
      <c r="BM30" s="72">
        <f t="shared" si="16"/>
        <v>519279</v>
      </c>
      <c r="BN30" s="72">
        <f t="shared" si="17"/>
        <v>38359</v>
      </c>
      <c r="BO30" s="75">
        <f t="shared" si="18"/>
        <v>87</v>
      </c>
      <c r="BP30" s="76" t="str">
        <f t="shared" si="19"/>
        <v>62.8%</v>
      </c>
      <c r="BQ30" s="73" t="str">
        <f t="shared" si="20"/>
        <v>189.9%</v>
      </c>
      <c r="BR30" s="73" t="str">
        <f t="shared" si="21"/>
        <v>160.4%</v>
      </c>
      <c r="BS30" s="73" t="str">
        <f t="shared" si="22"/>
        <v>753.2%</v>
      </c>
      <c r="BT30" s="73" t="str">
        <f t="shared" si="23"/>
        <v>-2.3%</v>
      </c>
      <c r="BU30" s="73" t="str">
        <f t="shared" si="24"/>
        <v>177.4%</v>
      </c>
      <c r="BV30" s="73" t="str">
        <f t="shared" si="25"/>
        <v>104.4%</v>
      </c>
      <c r="BW30" s="73" t="str">
        <f t="shared" si="26"/>
        <v>-7.8%</v>
      </c>
      <c r="BX30" s="73" t="str">
        <f t="shared" si="27"/>
        <v>30.3%</v>
      </c>
      <c r="BY30" s="73" t="str">
        <f t="shared" si="28"/>
        <v>17.3%</v>
      </c>
      <c r="BZ30" s="73" t="str">
        <f t="shared" si="29"/>
        <v>-31.4%</v>
      </c>
      <c r="CA30" s="73" t="str">
        <f t="shared" si="30"/>
        <v>51.8%</v>
      </c>
      <c r="CB30" s="73" t="str">
        <f t="shared" si="31"/>
        <v>187.3%</v>
      </c>
      <c r="CC30" s="73" t="str">
        <f t="shared" si="32"/>
        <v>27.5%</v>
      </c>
      <c r="CD30" s="73" t="str">
        <f t="shared" si="33"/>
        <v>104.5%</v>
      </c>
      <c r="CE30" s="73" t="str">
        <f t="shared" si="34"/>
        <v>-97.1%</v>
      </c>
    </row>
    <row r="31" spans="1:83">
      <c r="A31" s="55">
        <v>2011</v>
      </c>
      <c r="B31" s="51">
        <v>6</v>
      </c>
      <c r="C31" s="56" t="s">
        <v>124</v>
      </c>
      <c r="D31" s="59">
        <v>440282</v>
      </c>
      <c r="E31" s="53">
        <v>18078</v>
      </c>
      <c r="F31" s="53">
        <v>19441</v>
      </c>
      <c r="G31" s="53">
        <v>28261</v>
      </c>
      <c r="H31" s="53">
        <v>4206</v>
      </c>
      <c r="I31" s="53">
        <v>9403</v>
      </c>
      <c r="J31" s="53">
        <v>6456</v>
      </c>
      <c r="K31" s="53">
        <v>19034</v>
      </c>
      <c r="L31" s="53">
        <v>32049</v>
      </c>
      <c r="M31" s="53">
        <v>9120</v>
      </c>
      <c r="N31" s="53">
        <v>13319</v>
      </c>
      <c r="O31" s="53">
        <v>477</v>
      </c>
      <c r="P31" s="53">
        <v>741</v>
      </c>
      <c r="Q31" s="53">
        <v>275469</v>
      </c>
      <c r="R31" s="53">
        <v>1775</v>
      </c>
      <c r="S31" s="60">
        <v>2453</v>
      </c>
      <c r="T31" s="69">
        <v>995320</v>
      </c>
      <c r="U31" s="70">
        <v>7304</v>
      </c>
      <c r="V31" s="70">
        <v>71106</v>
      </c>
      <c r="W31" s="70">
        <v>38378</v>
      </c>
      <c r="X31" s="70">
        <v>28494</v>
      </c>
      <c r="Y31" s="70">
        <v>77853</v>
      </c>
      <c r="Z31" s="70">
        <v>45248</v>
      </c>
      <c r="AA31" s="70">
        <v>42042</v>
      </c>
      <c r="AB31" s="70">
        <v>240206</v>
      </c>
      <c r="AC31" s="70">
        <v>46586</v>
      </c>
      <c r="AD31" s="70">
        <v>55075</v>
      </c>
      <c r="AE31" s="70">
        <v>7482</v>
      </c>
      <c r="AF31" s="70">
        <v>4254</v>
      </c>
      <c r="AG31" s="70">
        <v>311801</v>
      </c>
      <c r="AH31" s="70">
        <v>19491</v>
      </c>
      <c r="AI31" s="71">
        <v>0</v>
      </c>
      <c r="AJ31" s="59">
        <v>137220</v>
      </c>
      <c r="AK31" s="53">
        <v>103</v>
      </c>
      <c r="AL31" s="53">
        <v>12787</v>
      </c>
      <c r="AM31" s="53">
        <v>284</v>
      </c>
      <c r="AN31" s="53">
        <v>5649</v>
      </c>
      <c r="AO31" s="53">
        <v>17027</v>
      </c>
      <c r="AP31" s="53">
        <v>1900</v>
      </c>
      <c r="AQ31" s="53">
        <v>6833</v>
      </c>
      <c r="AR31" s="53">
        <v>11505</v>
      </c>
      <c r="AS31" s="53">
        <v>1452</v>
      </c>
      <c r="AT31" s="53">
        <v>4611</v>
      </c>
      <c r="AU31" s="53">
        <v>1967</v>
      </c>
      <c r="AV31" s="53">
        <v>3846</v>
      </c>
      <c r="AW31" s="53">
        <v>68675</v>
      </c>
      <c r="AX31" s="53">
        <v>581</v>
      </c>
      <c r="AY31" s="60">
        <v>0</v>
      </c>
      <c r="AZ31" s="74">
        <f t="shared" si="3"/>
        <v>1572822</v>
      </c>
      <c r="BA31" s="72">
        <f t="shared" si="4"/>
        <v>25485</v>
      </c>
      <c r="BB31" s="72">
        <f t="shared" si="5"/>
        <v>103334</v>
      </c>
      <c r="BC31" s="72">
        <f t="shared" si="6"/>
        <v>66923</v>
      </c>
      <c r="BD31" s="72">
        <f t="shared" si="7"/>
        <v>38349</v>
      </c>
      <c r="BE31" s="72">
        <f t="shared" si="8"/>
        <v>104283</v>
      </c>
      <c r="BF31" s="72">
        <f t="shared" si="9"/>
        <v>53604</v>
      </c>
      <c r="BG31" s="72">
        <f t="shared" si="10"/>
        <v>67909</v>
      </c>
      <c r="BH31" s="72">
        <f t="shared" si="11"/>
        <v>283760</v>
      </c>
      <c r="BI31" s="72">
        <f t="shared" si="12"/>
        <v>57158</v>
      </c>
      <c r="BJ31" s="72">
        <f t="shared" si="13"/>
        <v>73005</v>
      </c>
      <c r="BK31" s="72">
        <f t="shared" si="14"/>
        <v>9926</v>
      </c>
      <c r="BL31" s="72">
        <f t="shared" si="15"/>
        <v>8841</v>
      </c>
      <c r="BM31" s="72">
        <f t="shared" si="16"/>
        <v>655945</v>
      </c>
      <c r="BN31" s="72">
        <f t="shared" si="17"/>
        <v>21847</v>
      </c>
      <c r="BO31" s="75">
        <f t="shared" si="18"/>
        <v>2453</v>
      </c>
      <c r="BP31" s="76" t="str">
        <f t="shared" si="19"/>
        <v>-13.1%</v>
      </c>
      <c r="BQ31" s="73" t="str">
        <f t="shared" si="20"/>
        <v>-69.3%</v>
      </c>
      <c r="BR31" s="73" t="str">
        <f t="shared" si="21"/>
        <v>9.1%</v>
      </c>
      <c r="BS31" s="73" t="str">
        <f t="shared" si="22"/>
        <v>-75.4%</v>
      </c>
      <c r="BT31" s="73" t="str">
        <f t="shared" si="23"/>
        <v>-14.5%</v>
      </c>
      <c r="BU31" s="73" t="str">
        <f t="shared" si="24"/>
        <v>-34.5%</v>
      </c>
      <c r="BV31" s="73" t="str">
        <f t="shared" si="25"/>
        <v>-52.2%</v>
      </c>
      <c r="BW31" s="73" t="str">
        <f t="shared" si="26"/>
        <v>-31.7%</v>
      </c>
      <c r="BX31" s="73" t="str">
        <f t="shared" si="27"/>
        <v>1.5%</v>
      </c>
      <c r="BY31" s="73" t="str">
        <f t="shared" si="28"/>
        <v>6.1%</v>
      </c>
      <c r="BZ31" s="73" t="str">
        <f t="shared" si="29"/>
        <v>115.7%</v>
      </c>
      <c r="CA31" s="73" t="str">
        <f t="shared" si="30"/>
        <v>5.8%</v>
      </c>
      <c r="CB31" s="73" t="str">
        <f t="shared" si="31"/>
        <v>-14.6%</v>
      </c>
      <c r="CC31" s="73" t="str">
        <f t="shared" si="32"/>
        <v>26.3%</v>
      </c>
      <c r="CD31" s="73" t="str">
        <f t="shared" si="33"/>
        <v>-43%</v>
      </c>
      <c r="CE31" s="73" t="str">
        <f t="shared" si="34"/>
        <v>2719.5%</v>
      </c>
    </row>
    <row r="32" spans="1:83">
      <c r="A32" s="55">
        <v>2011</v>
      </c>
      <c r="B32" s="51">
        <v>7</v>
      </c>
      <c r="C32" s="56" t="s">
        <v>125</v>
      </c>
      <c r="D32" s="59">
        <v>316712</v>
      </c>
      <c r="E32" s="53">
        <v>12280</v>
      </c>
      <c r="F32" s="53">
        <v>2434</v>
      </c>
      <c r="G32" s="53">
        <v>4387</v>
      </c>
      <c r="H32" s="53">
        <v>10269</v>
      </c>
      <c r="I32" s="53">
        <v>15572</v>
      </c>
      <c r="J32" s="53">
        <v>11347</v>
      </c>
      <c r="K32" s="53">
        <v>29988</v>
      </c>
      <c r="L32" s="53">
        <v>53120</v>
      </c>
      <c r="M32" s="53">
        <v>16816</v>
      </c>
      <c r="N32" s="53">
        <v>11187</v>
      </c>
      <c r="O32" s="53">
        <v>2122</v>
      </c>
      <c r="P32" s="53">
        <v>3479</v>
      </c>
      <c r="Q32" s="53">
        <v>140355</v>
      </c>
      <c r="R32" s="53">
        <v>3356</v>
      </c>
      <c r="S32" s="60">
        <v>0</v>
      </c>
      <c r="T32" s="69">
        <v>738272</v>
      </c>
      <c r="U32" s="70">
        <v>693</v>
      </c>
      <c r="V32" s="70">
        <v>42009</v>
      </c>
      <c r="W32" s="70">
        <v>6958</v>
      </c>
      <c r="X32" s="70">
        <v>23964</v>
      </c>
      <c r="Y32" s="70">
        <v>119386</v>
      </c>
      <c r="Z32" s="70">
        <v>66754</v>
      </c>
      <c r="AA32" s="70">
        <v>76152</v>
      </c>
      <c r="AB32" s="70">
        <v>138186</v>
      </c>
      <c r="AC32" s="70">
        <v>12708</v>
      </c>
      <c r="AD32" s="70">
        <v>20669</v>
      </c>
      <c r="AE32" s="70">
        <v>1699</v>
      </c>
      <c r="AF32" s="70">
        <v>1694</v>
      </c>
      <c r="AG32" s="70">
        <v>206299</v>
      </c>
      <c r="AH32" s="70">
        <v>13731</v>
      </c>
      <c r="AI32" s="71">
        <v>7370</v>
      </c>
      <c r="AJ32" s="59">
        <v>211859</v>
      </c>
      <c r="AK32" s="53">
        <v>1582</v>
      </c>
      <c r="AL32" s="53">
        <v>25735</v>
      </c>
      <c r="AM32" s="53">
        <v>1160</v>
      </c>
      <c r="AN32" s="53">
        <v>181</v>
      </c>
      <c r="AO32" s="53">
        <v>9389</v>
      </c>
      <c r="AP32" s="53">
        <v>4327</v>
      </c>
      <c r="AQ32" s="53">
        <v>14971</v>
      </c>
      <c r="AR32" s="53">
        <v>52534</v>
      </c>
      <c r="AS32" s="53">
        <v>1300</v>
      </c>
      <c r="AT32" s="53">
        <v>4343</v>
      </c>
      <c r="AU32" s="53">
        <v>937</v>
      </c>
      <c r="AV32" s="53">
        <v>205</v>
      </c>
      <c r="AW32" s="53">
        <v>93619</v>
      </c>
      <c r="AX32" s="53">
        <v>1468</v>
      </c>
      <c r="AY32" s="60">
        <v>108</v>
      </c>
      <c r="AZ32" s="74">
        <f t="shared" si="3"/>
        <v>1266843</v>
      </c>
      <c r="BA32" s="72">
        <f t="shared" si="4"/>
        <v>14555</v>
      </c>
      <c r="BB32" s="72">
        <f t="shared" si="5"/>
        <v>70178</v>
      </c>
      <c r="BC32" s="72">
        <f t="shared" si="6"/>
        <v>12505</v>
      </c>
      <c r="BD32" s="72">
        <f t="shared" si="7"/>
        <v>34414</v>
      </c>
      <c r="BE32" s="72">
        <f t="shared" si="8"/>
        <v>144347</v>
      </c>
      <c r="BF32" s="72">
        <f t="shared" si="9"/>
        <v>82428</v>
      </c>
      <c r="BG32" s="72">
        <f t="shared" si="10"/>
        <v>121111</v>
      </c>
      <c r="BH32" s="72">
        <f t="shared" si="11"/>
        <v>243840</v>
      </c>
      <c r="BI32" s="72">
        <f t="shared" si="12"/>
        <v>30824</v>
      </c>
      <c r="BJ32" s="72">
        <f t="shared" si="13"/>
        <v>36199</v>
      </c>
      <c r="BK32" s="72">
        <f t="shared" si="14"/>
        <v>4758</v>
      </c>
      <c r="BL32" s="72">
        <f t="shared" si="15"/>
        <v>5378</v>
      </c>
      <c r="BM32" s="72">
        <f t="shared" si="16"/>
        <v>440273</v>
      </c>
      <c r="BN32" s="72">
        <f t="shared" si="17"/>
        <v>18555</v>
      </c>
      <c r="BO32" s="75">
        <f t="shared" si="18"/>
        <v>7478</v>
      </c>
      <c r="BP32" s="76" t="str">
        <f t="shared" si="19"/>
        <v>-19.5%</v>
      </c>
      <c r="BQ32" s="73" t="str">
        <f t="shared" si="20"/>
        <v>-42.9%</v>
      </c>
      <c r="BR32" s="73" t="str">
        <f t="shared" si="21"/>
        <v>-32.1%</v>
      </c>
      <c r="BS32" s="73" t="str">
        <f t="shared" si="22"/>
        <v>-81.3%</v>
      </c>
      <c r="BT32" s="73" t="str">
        <f t="shared" si="23"/>
        <v>-10.3%</v>
      </c>
      <c r="BU32" s="73" t="str">
        <f t="shared" si="24"/>
        <v>38.4%</v>
      </c>
      <c r="BV32" s="73" t="str">
        <f t="shared" si="25"/>
        <v>53.8%</v>
      </c>
      <c r="BW32" s="73" t="str">
        <f t="shared" si="26"/>
        <v>78.3%</v>
      </c>
      <c r="BX32" s="73" t="str">
        <f t="shared" si="27"/>
        <v>-14.1%</v>
      </c>
      <c r="BY32" s="73" t="str">
        <f t="shared" si="28"/>
        <v>-46.1%</v>
      </c>
      <c r="BZ32" s="73" t="str">
        <f t="shared" si="29"/>
        <v>-50.4%</v>
      </c>
      <c r="CA32" s="73" t="str">
        <f t="shared" si="30"/>
        <v>-52.1%</v>
      </c>
      <c r="CB32" s="73" t="str">
        <f t="shared" si="31"/>
        <v>-39.2%</v>
      </c>
      <c r="CC32" s="73" t="str">
        <f t="shared" si="32"/>
        <v>-32.9%</v>
      </c>
      <c r="CD32" s="73" t="str">
        <f t="shared" si="33"/>
        <v>-15.1%</v>
      </c>
      <c r="CE32" s="73" t="str">
        <f t="shared" si="34"/>
        <v>204.9%</v>
      </c>
    </row>
    <row r="33" spans="1:83">
      <c r="A33" s="55">
        <v>2011</v>
      </c>
      <c r="B33" s="51">
        <v>8</v>
      </c>
      <c r="C33" s="56" t="s">
        <v>126</v>
      </c>
      <c r="D33" s="59">
        <v>226259</v>
      </c>
      <c r="E33" s="53">
        <v>26666</v>
      </c>
      <c r="F33" s="53">
        <v>5259</v>
      </c>
      <c r="G33" s="53">
        <v>2252</v>
      </c>
      <c r="H33" s="53">
        <v>12896</v>
      </c>
      <c r="I33" s="53">
        <v>6783</v>
      </c>
      <c r="J33" s="53">
        <v>6110</v>
      </c>
      <c r="K33" s="53">
        <v>12257</v>
      </c>
      <c r="L33" s="53">
        <v>18686</v>
      </c>
      <c r="M33" s="53">
        <v>17179</v>
      </c>
      <c r="N33" s="53">
        <v>16873</v>
      </c>
      <c r="O33" s="53">
        <v>1189</v>
      </c>
      <c r="P33" s="53">
        <v>1638</v>
      </c>
      <c r="Q33" s="53">
        <v>95493</v>
      </c>
      <c r="R33" s="53">
        <v>2978</v>
      </c>
      <c r="S33" s="60">
        <v>0</v>
      </c>
      <c r="T33" s="69">
        <v>779476</v>
      </c>
      <c r="U33" s="70">
        <v>44110</v>
      </c>
      <c r="V33" s="70">
        <v>27303</v>
      </c>
      <c r="W33" s="70">
        <v>968</v>
      </c>
      <c r="X33" s="70">
        <v>45249</v>
      </c>
      <c r="Y33" s="70">
        <v>83781</v>
      </c>
      <c r="Z33" s="70">
        <v>51068</v>
      </c>
      <c r="AA33" s="70">
        <v>46388</v>
      </c>
      <c r="AB33" s="70">
        <v>98580</v>
      </c>
      <c r="AC33" s="70">
        <v>45963</v>
      </c>
      <c r="AD33" s="70">
        <v>28039</v>
      </c>
      <c r="AE33" s="70">
        <v>40282</v>
      </c>
      <c r="AF33" s="70">
        <v>1667</v>
      </c>
      <c r="AG33" s="70">
        <v>260589</v>
      </c>
      <c r="AH33" s="70">
        <v>4642</v>
      </c>
      <c r="AI33" s="71">
        <v>847</v>
      </c>
      <c r="AJ33" s="59">
        <v>150397</v>
      </c>
      <c r="AK33" s="53">
        <v>6562</v>
      </c>
      <c r="AL33" s="53">
        <v>3868</v>
      </c>
      <c r="AM33" s="53">
        <v>612</v>
      </c>
      <c r="AN33" s="53">
        <v>5558</v>
      </c>
      <c r="AO33" s="53">
        <v>14506</v>
      </c>
      <c r="AP33" s="53">
        <v>3809</v>
      </c>
      <c r="AQ33" s="53">
        <v>4716</v>
      </c>
      <c r="AR33" s="53">
        <v>27476</v>
      </c>
      <c r="AS33" s="53">
        <v>14142</v>
      </c>
      <c r="AT33" s="53">
        <v>8792</v>
      </c>
      <c r="AU33" s="53">
        <v>692</v>
      </c>
      <c r="AV33" s="53">
        <v>989</v>
      </c>
      <c r="AW33" s="53">
        <v>51791</v>
      </c>
      <c r="AX33" s="53">
        <v>6884</v>
      </c>
      <c r="AY33" s="60">
        <v>0</v>
      </c>
      <c r="AZ33" s="74">
        <f t="shared" si="3"/>
        <v>1156132</v>
      </c>
      <c r="BA33" s="72">
        <f t="shared" si="4"/>
        <v>77338</v>
      </c>
      <c r="BB33" s="72">
        <f t="shared" si="5"/>
        <v>36430</v>
      </c>
      <c r="BC33" s="72">
        <f t="shared" si="6"/>
        <v>3832</v>
      </c>
      <c r="BD33" s="72">
        <f t="shared" si="7"/>
        <v>63703</v>
      </c>
      <c r="BE33" s="72">
        <f t="shared" si="8"/>
        <v>105070</v>
      </c>
      <c r="BF33" s="72">
        <f t="shared" si="9"/>
        <v>60987</v>
      </c>
      <c r="BG33" s="72">
        <f t="shared" si="10"/>
        <v>63361</v>
      </c>
      <c r="BH33" s="72">
        <f t="shared" si="11"/>
        <v>144742</v>
      </c>
      <c r="BI33" s="72">
        <f t="shared" si="12"/>
        <v>77284</v>
      </c>
      <c r="BJ33" s="72">
        <f t="shared" si="13"/>
        <v>53704</v>
      </c>
      <c r="BK33" s="72">
        <f t="shared" si="14"/>
        <v>42163</v>
      </c>
      <c r="BL33" s="72">
        <f t="shared" si="15"/>
        <v>4294</v>
      </c>
      <c r="BM33" s="72">
        <f t="shared" si="16"/>
        <v>407873</v>
      </c>
      <c r="BN33" s="72">
        <f t="shared" si="17"/>
        <v>14504</v>
      </c>
      <c r="BO33" s="75">
        <f t="shared" si="18"/>
        <v>847</v>
      </c>
      <c r="BP33" s="76" t="str">
        <f t="shared" si="19"/>
        <v>-8.7%</v>
      </c>
      <c r="BQ33" s="73" t="str">
        <f t="shared" si="20"/>
        <v>431.4%</v>
      </c>
      <c r="BR33" s="73" t="str">
        <f t="shared" si="21"/>
        <v>-48.1%</v>
      </c>
      <c r="BS33" s="73" t="str">
        <f t="shared" si="22"/>
        <v>-69.4%</v>
      </c>
      <c r="BT33" s="73" t="str">
        <f t="shared" si="23"/>
        <v>85.1%</v>
      </c>
      <c r="BU33" s="73" t="str">
        <f t="shared" si="24"/>
        <v>-27.2%</v>
      </c>
      <c r="BV33" s="73" t="str">
        <f t="shared" si="25"/>
        <v>-26%</v>
      </c>
      <c r="BW33" s="73" t="str">
        <f t="shared" si="26"/>
        <v>-47.7%</v>
      </c>
      <c r="BX33" s="73" t="str">
        <f t="shared" si="27"/>
        <v>-40.6%</v>
      </c>
      <c r="BY33" s="73" t="str">
        <f t="shared" si="28"/>
        <v>150.7%</v>
      </c>
      <c r="BZ33" s="73" t="str">
        <f t="shared" si="29"/>
        <v>48.4%</v>
      </c>
      <c r="CA33" s="73" t="str">
        <f t="shared" si="30"/>
        <v>786.1%</v>
      </c>
      <c r="CB33" s="73" t="str">
        <f t="shared" si="31"/>
        <v>-20.2%</v>
      </c>
      <c r="CC33" s="73" t="str">
        <f t="shared" si="32"/>
        <v>-7.4%</v>
      </c>
      <c r="CD33" s="73" t="str">
        <f t="shared" si="33"/>
        <v>-21.8%</v>
      </c>
      <c r="CE33" s="73" t="str">
        <f t="shared" si="34"/>
        <v>-88.7%</v>
      </c>
    </row>
    <row r="34" spans="1:83">
      <c r="A34" s="55">
        <v>2011</v>
      </c>
      <c r="B34" s="51">
        <v>9</v>
      </c>
      <c r="C34" s="56" t="s">
        <v>127</v>
      </c>
      <c r="D34" s="59">
        <v>316493</v>
      </c>
      <c r="E34" s="53">
        <v>10739</v>
      </c>
      <c r="F34" s="53">
        <v>26804</v>
      </c>
      <c r="G34" s="53">
        <v>3872</v>
      </c>
      <c r="H34" s="53">
        <v>16602</v>
      </c>
      <c r="I34" s="53">
        <v>14736</v>
      </c>
      <c r="J34" s="53">
        <v>38968</v>
      </c>
      <c r="K34" s="53">
        <v>13143</v>
      </c>
      <c r="L34" s="53">
        <v>58912</v>
      </c>
      <c r="M34" s="53">
        <v>14754</v>
      </c>
      <c r="N34" s="53">
        <v>13563</v>
      </c>
      <c r="O34" s="53">
        <v>2285</v>
      </c>
      <c r="P34" s="53">
        <v>1493</v>
      </c>
      <c r="Q34" s="53">
        <v>92330</v>
      </c>
      <c r="R34" s="53">
        <v>7741</v>
      </c>
      <c r="S34" s="60">
        <v>551</v>
      </c>
      <c r="T34" s="69">
        <v>781373</v>
      </c>
      <c r="U34" s="70">
        <v>1138</v>
      </c>
      <c r="V34" s="70">
        <v>43334</v>
      </c>
      <c r="W34" s="70">
        <v>11596</v>
      </c>
      <c r="X34" s="70">
        <v>27647</v>
      </c>
      <c r="Y34" s="70">
        <v>85462</v>
      </c>
      <c r="Z34" s="70">
        <v>90680</v>
      </c>
      <c r="AA34" s="70">
        <v>84842</v>
      </c>
      <c r="AB34" s="70">
        <v>172352</v>
      </c>
      <c r="AC34" s="70">
        <v>22814</v>
      </c>
      <c r="AD34" s="70">
        <v>33620</v>
      </c>
      <c r="AE34" s="70">
        <v>3659</v>
      </c>
      <c r="AF34" s="70">
        <v>936</v>
      </c>
      <c r="AG34" s="70">
        <v>193013</v>
      </c>
      <c r="AH34" s="70">
        <v>10280</v>
      </c>
      <c r="AI34" s="71">
        <v>0</v>
      </c>
      <c r="AJ34" s="59">
        <v>151703</v>
      </c>
      <c r="AK34" s="53">
        <v>11798</v>
      </c>
      <c r="AL34" s="53">
        <v>4795</v>
      </c>
      <c r="AM34" s="53">
        <v>226</v>
      </c>
      <c r="AN34" s="53">
        <v>9240</v>
      </c>
      <c r="AO34" s="53">
        <v>4210</v>
      </c>
      <c r="AP34" s="53">
        <v>11370</v>
      </c>
      <c r="AQ34" s="53">
        <v>8817</v>
      </c>
      <c r="AR34" s="53">
        <v>6303</v>
      </c>
      <c r="AS34" s="53">
        <v>6775</v>
      </c>
      <c r="AT34" s="53">
        <v>19923</v>
      </c>
      <c r="AU34" s="53">
        <v>1647</v>
      </c>
      <c r="AV34" s="53">
        <v>163</v>
      </c>
      <c r="AW34" s="53">
        <v>62091</v>
      </c>
      <c r="AX34" s="53">
        <v>3666</v>
      </c>
      <c r="AY34" s="60">
        <v>679</v>
      </c>
      <c r="AZ34" s="74">
        <f t="shared" si="3"/>
        <v>1249569</v>
      </c>
      <c r="BA34" s="72">
        <f t="shared" si="4"/>
        <v>23675</v>
      </c>
      <c r="BB34" s="72">
        <f t="shared" si="5"/>
        <v>74933</v>
      </c>
      <c r="BC34" s="72">
        <f t="shared" si="6"/>
        <v>15694</v>
      </c>
      <c r="BD34" s="72">
        <f t="shared" si="7"/>
        <v>53489</v>
      </c>
      <c r="BE34" s="72">
        <f t="shared" si="8"/>
        <v>104408</v>
      </c>
      <c r="BF34" s="72">
        <f t="shared" si="9"/>
        <v>141018</v>
      </c>
      <c r="BG34" s="72">
        <f t="shared" si="10"/>
        <v>106802</v>
      </c>
      <c r="BH34" s="72">
        <f t="shared" si="11"/>
        <v>237567</v>
      </c>
      <c r="BI34" s="72">
        <f t="shared" si="12"/>
        <v>44343</v>
      </c>
      <c r="BJ34" s="72">
        <f t="shared" si="13"/>
        <v>67106</v>
      </c>
      <c r="BK34" s="72">
        <f t="shared" si="14"/>
        <v>7591</v>
      </c>
      <c r="BL34" s="72">
        <f t="shared" si="15"/>
        <v>2592</v>
      </c>
      <c r="BM34" s="72">
        <f t="shared" si="16"/>
        <v>347434</v>
      </c>
      <c r="BN34" s="72">
        <f t="shared" si="17"/>
        <v>21687</v>
      </c>
      <c r="BO34" s="75">
        <f t="shared" si="18"/>
        <v>1230</v>
      </c>
      <c r="BP34" s="76" t="str">
        <f t="shared" si="19"/>
        <v>8.1%</v>
      </c>
      <c r="BQ34" s="73" t="str">
        <f t="shared" si="20"/>
        <v>-69.4%</v>
      </c>
      <c r="BR34" s="73" t="str">
        <f t="shared" si="21"/>
        <v>105.7%</v>
      </c>
      <c r="BS34" s="73" t="str">
        <f t="shared" si="22"/>
        <v>309.6%</v>
      </c>
      <c r="BT34" s="73" t="str">
        <f t="shared" si="23"/>
        <v>-16%</v>
      </c>
      <c r="BU34" s="73" t="str">
        <f t="shared" si="24"/>
        <v>-0.6%</v>
      </c>
      <c r="BV34" s="73" t="str">
        <f t="shared" si="25"/>
        <v>131.2%</v>
      </c>
      <c r="BW34" s="73" t="str">
        <f t="shared" si="26"/>
        <v>68.6%</v>
      </c>
      <c r="BX34" s="73" t="str">
        <f t="shared" si="27"/>
        <v>64.1%</v>
      </c>
      <c r="BY34" s="73" t="str">
        <f t="shared" si="28"/>
        <v>-42.6%</v>
      </c>
      <c r="BZ34" s="73" t="str">
        <f t="shared" si="29"/>
        <v>25%</v>
      </c>
      <c r="CA34" s="73" t="str">
        <f t="shared" si="30"/>
        <v>-82%</v>
      </c>
      <c r="CB34" s="73" t="str">
        <f t="shared" si="31"/>
        <v>-39.6%</v>
      </c>
      <c r="CC34" s="73" t="str">
        <f t="shared" si="32"/>
        <v>-14.8%</v>
      </c>
      <c r="CD34" s="73" t="str">
        <f t="shared" si="33"/>
        <v>49.5%</v>
      </c>
      <c r="CE34" s="73" t="str">
        <f t="shared" si="34"/>
        <v>45.2%</v>
      </c>
    </row>
    <row r="35" spans="1:83">
      <c r="A35" s="55">
        <v>2011</v>
      </c>
      <c r="B35" s="51">
        <v>10</v>
      </c>
      <c r="C35" s="56" t="s">
        <v>128</v>
      </c>
      <c r="D35" s="59">
        <v>189512</v>
      </c>
      <c r="E35" s="53">
        <v>3337</v>
      </c>
      <c r="F35" s="53">
        <v>13882</v>
      </c>
      <c r="G35" s="53">
        <v>1830</v>
      </c>
      <c r="H35" s="53">
        <v>1749</v>
      </c>
      <c r="I35" s="53">
        <v>13312</v>
      </c>
      <c r="J35" s="53">
        <v>19340</v>
      </c>
      <c r="K35" s="53">
        <v>14953</v>
      </c>
      <c r="L35" s="53">
        <v>33908</v>
      </c>
      <c r="M35" s="53">
        <v>18552</v>
      </c>
      <c r="N35" s="53">
        <v>9133</v>
      </c>
      <c r="O35" s="53">
        <v>4094</v>
      </c>
      <c r="P35" s="53">
        <v>589</v>
      </c>
      <c r="Q35" s="53">
        <v>53099</v>
      </c>
      <c r="R35" s="53">
        <v>1734</v>
      </c>
      <c r="S35" s="60">
        <v>0</v>
      </c>
      <c r="T35" s="69">
        <v>853385</v>
      </c>
      <c r="U35" s="70">
        <v>2952</v>
      </c>
      <c r="V35" s="70">
        <v>57582</v>
      </c>
      <c r="W35" s="70">
        <v>8529</v>
      </c>
      <c r="X35" s="70">
        <v>34222</v>
      </c>
      <c r="Y35" s="70">
        <v>50629</v>
      </c>
      <c r="Z35" s="70">
        <v>114383</v>
      </c>
      <c r="AA35" s="70">
        <v>97255</v>
      </c>
      <c r="AB35" s="70">
        <v>148302</v>
      </c>
      <c r="AC35" s="70">
        <v>80019</v>
      </c>
      <c r="AD35" s="70">
        <v>31371</v>
      </c>
      <c r="AE35" s="70">
        <v>1429</v>
      </c>
      <c r="AF35" s="70">
        <v>924</v>
      </c>
      <c r="AG35" s="70">
        <v>207815</v>
      </c>
      <c r="AH35" s="70">
        <v>17727</v>
      </c>
      <c r="AI35" s="71">
        <v>246</v>
      </c>
      <c r="AJ35" s="59">
        <v>161212</v>
      </c>
      <c r="AK35" s="53">
        <v>458</v>
      </c>
      <c r="AL35" s="53">
        <v>1159</v>
      </c>
      <c r="AM35" s="53">
        <v>954</v>
      </c>
      <c r="AN35" s="53">
        <v>873</v>
      </c>
      <c r="AO35" s="53">
        <v>9304</v>
      </c>
      <c r="AP35" s="53">
        <v>1623</v>
      </c>
      <c r="AQ35" s="53">
        <v>19967</v>
      </c>
      <c r="AR35" s="53">
        <v>9703</v>
      </c>
      <c r="AS35" s="53">
        <v>10266</v>
      </c>
      <c r="AT35" s="53">
        <v>4651</v>
      </c>
      <c r="AU35" s="53">
        <v>1172</v>
      </c>
      <c r="AV35" s="53">
        <v>0</v>
      </c>
      <c r="AW35" s="53">
        <v>100489</v>
      </c>
      <c r="AX35" s="53">
        <v>532</v>
      </c>
      <c r="AY35" s="60">
        <v>61</v>
      </c>
      <c r="AZ35" s="74">
        <f t="shared" si="3"/>
        <v>1204109</v>
      </c>
      <c r="BA35" s="72">
        <f t="shared" si="4"/>
        <v>6747</v>
      </c>
      <c r="BB35" s="72">
        <f t="shared" si="5"/>
        <v>72623</v>
      </c>
      <c r="BC35" s="72">
        <f t="shared" si="6"/>
        <v>11313</v>
      </c>
      <c r="BD35" s="72">
        <f t="shared" si="7"/>
        <v>36844</v>
      </c>
      <c r="BE35" s="72">
        <f t="shared" si="8"/>
        <v>73245</v>
      </c>
      <c r="BF35" s="72">
        <f t="shared" si="9"/>
        <v>135346</v>
      </c>
      <c r="BG35" s="72">
        <f t="shared" si="10"/>
        <v>132175</v>
      </c>
      <c r="BH35" s="72">
        <f t="shared" si="11"/>
        <v>191913</v>
      </c>
      <c r="BI35" s="72">
        <f t="shared" si="12"/>
        <v>108837</v>
      </c>
      <c r="BJ35" s="72">
        <f t="shared" si="13"/>
        <v>45155</v>
      </c>
      <c r="BK35" s="72">
        <f t="shared" si="14"/>
        <v>6695</v>
      </c>
      <c r="BL35" s="72">
        <f t="shared" si="15"/>
        <v>1513</v>
      </c>
      <c r="BM35" s="72">
        <f t="shared" si="16"/>
        <v>361403</v>
      </c>
      <c r="BN35" s="72">
        <f t="shared" si="17"/>
        <v>19993</v>
      </c>
      <c r="BO35" s="75">
        <f t="shared" si="18"/>
        <v>307</v>
      </c>
      <c r="BP35" s="76" t="str">
        <f t="shared" si="19"/>
        <v>-3.6%</v>
      </c>
      <c r="BQ35" s="73" t="str">
        <f t="shared" si="20"/>
        <v>-71.5%</v>
      </c>
      <c r="BR35" s="73" t="str">
        <f t="shared" si="21"/>
        <v>-3.1%</v>
      </c>
      <c r="BS35" s="73" t="str">
        <f t="shared" si="22"/>
        <v>-27.9%</v>
      </c>
      <c r="BT35" s="73" t="str">
        <f t="shared" si="23"/>
        <v>-31.1%</v>
      </c>
      <c r="BU35" s="73" t="str">
        <f t="shared" si="24"/>
        <v>-29.8%</v>
      </c>
      <c r="BV35" s="73" t="str">
        <f t="shared" si="25"/>
        <v>-4%</v>
      </c>
      <c r="BW35" s="73" t="str">
        <f t="shared" si="26"/>
        <v>23.8%</v>
      </c>
      <c r="BX35" s="73" t="str">
        <f t="shared" si="27"/>
        <v>-19.2%</v>
      </c>
      <c r="BY35" s="73" t="str">
        <f t="shared" si="28"/>
        <v>145.4%</v>
      </c>
      <c r="BZ35" s="73" t="str">
        <f t="shared" si="29"/>
        <v>-32.7%</v>
      </c>
      <c r="CA35" s="73" t="str">
        <f t="shared" si="30"/>
        <v>-11.8%</v>
      </c>
      <c r="CB35" s="73" t="str">
        <f t="shared" si="31"/>
        <v>-41.6%</v>
      </c>
      <c r="CC35" s="73" t="str">
        <f t="shared" si="32"/>
        <v>4%</v>
      </c>
      <c r="CD35" s="73" t="str">
        <f t="shared" si="33"/>
        <v>-7.8%</v>
      </c>
      <c r="CE35" s="73" t="str">
        <f t="shared" si="34"/>
        <v>-75%</v>
      </c>
    </row>
    <row r="36" spans="1:83">
      <c r="A36" s="55">
        <v>2011</v>
      </c>
      <c r="B36" s="51">
        <v>11</v>
      </c>
      <c r="C36" s="56" t="s">
        <v>129</v>
      </c>
      <c r="D36" s="59">
        <v>365663</v>
      </c>
      <c r="E36" s="53">
        <v>34823</v>
      </c>
      <c r="F36" s="53">
        <v>41435</v>
      </c>
      <c r="G36" s="53">
        <v>2742</v>
      </c>
      <c r="H36" s="53">
        <v>7872</v>
      </c>
      <c r="I36" s="53">
        <v>43397</v>
      </c>
      <c r="J36" s="53">
        <v>12520</v>
      </c>
      <c r="K36" s="53">
        <v>45403</v>
      </c>
      <c r="L36" s="53">
        <v>44552</v>
      </c>
      <c r="M36" s="53">
        <v>5708</v>
      </c>
      <c r="N36" s="53">
        <v>13853</v>
      </c>
      <c r="O36" s="53">
        <v>177</v>
      </c>
      <c r="P36" s="53">
        <v>1500</v>
      </c>
      <c r="Q36" s="53">
        <v>109583</v>
      </c>
      <c r="R36" s="53">
        <v>862</v>
      </c>
      <c r="S36" s="60">
        <v>1236</v>
      </c>
      <c r="T36" s="69">
        <v>913685</v>
      </c>
      <c r="U36" s="70">
        <v>39810</v>
      </c>
      <c r="V36" s="70">
        <v>21056</v>
      </c>
      <c r="W36" s="70">
        <v>16678</v>
      </c>
      <c r="X36" s="70">
        <v>25810</v>
      </c>
      <c r="Y36" s="70">
        <v>92258</v>
      </c>
      <c r="Z36" s="70">
        <v>73363</v>
      </c>
      <c r="AA36" s="70">
        <v>121980</v>
      </c>
      <c r="AB36" s="70">
        <v>142478</v>
      </c>
      <c r="AC36" s="70">
        <v>15411</v>
      </c>
      <c r="AD36" s="70">
        <v>20232</v>
      </c>
      <c r="AE36" s="70">
        <v>1355</v>
      </c>
      <c r="AF36" s="70">
        <v>12910</v>
      </c>
      <c r="AG36" s="70">
        <v>309542</v>
      </c>
      <c r="AH36" s="70">
        <v>4669</v>
      </c>
      <c r="AI36" s="71">
        <v>16133</v>
      </c>
      <c r="AJ36" s="59">
        <v>280370</v>
      </c>
      <c r="AK36" s="53">
        <v>360</v>
      </c>
      <c r="AL36" s="53">
        <v>9860</v>
      </c>
      <c r="AM36" s="53">
        <v>56</v>
      </c>
      <c r="AN36" s="53">
        <v>5441</v>
      </c>
      <c r="AO36" s="53">
        <v>21618</v>
      </c>
      <c r="AP36" s="53">
        <v>5247</v>
      </c>
      <c r="AQ36" s="53">
        <v>9257</v>
      </c>
      <c r="AR36" s="53">
        <v>10098</v>
      </c>
      <c r="AS36" s="53">
        <v>2088</v>
      </c>
      <c r="AT36" s="53">
        <v>3481</v>
      </c>
      <c r="AU36" s="53">
        <v>168</v>
      </c>
      <c r="AV36" s="53">
        <v>430</v>
      </c>
      <c r="AW36" s="53">
        <v>207025</v>
      </c>
      <c r="AX36" s="53">
        <v>1514</v>
      </c>
      <c r="AY36" s="60">
        <v>3727</v>
      </c>
      <c r="AZ36" s="74">
        <f t="shared" si="3"/>
        <v>1559718</v>
      </c>
      <c r="BA36" s="72">
        <f t="shared" si="4"/>
        <v>74993</v>
      </c>
      <c r="BB36" s="72">
        <f t="shared" si="5"/>
        <v>72351</v>
      </c>
      <c r="BC36" s="72">
        <f t="shared" si="6"/>
        <v>19476</v>
      </c>
      <c r="BD36" s="72">
        <f t="shared" si="7"/>
        <v>39123</v>
      </c>
      <c r="BE36" s="72">
        <f t="shared" si="8"/>
        <v>157273</v>
      </c>
      <c r="BF36" s="72">
        <f t="shared" si="9"/>
        <v>91130</v>
      </c>
      <c r="BG36" s="72">
        <f t="shared" si="10"/>
        <v>176640</v>
      </c>
      <c r="BH36" s="72">
        <f t="shared" si="11"/>
        <v>197128</v>
      </c>
      <c r="BI36" s="72">
        <f t="shared" si="12"/>
        <v>23207</v>
      </c>
      <c r="BJ36" s="72">
        <f t="shared" si="13"/>
        <v>37566</v>
      </c>
      <c r="BK36" s="72">
        <f t="shared" si="14"/>
        <v>1700</v>
      </c>
      <c r="BL36" s="72">
        <f t="shared" si="15"/>
        <v>14840</v>
      </c>
      <c r="BM36" s="72">
        <f t="shared" si="16"/>
        <v>626150</v>
      </c>
      <c r="BN36" s="72">
        <f t="shared" si="17"/>
        <v>7045</v>
      </c>
      <c r="BO36" s="75">
        <f t="shared" si="18"/>
        <v>21096</v>
      </c>
      <c r="BP36" s="76" t="str">
        <f t="shared" si="19"/>
        <v>29.5%</v>
      </c>
      <c r="BQ36" s="73" t="str">
        <f t="shared" si="20"/>
        <v>1011.5%</v>
      </c>
      <c r="BR36" s="73" t="str">
        <f t="shared" si="21"/>
        <v>-0.4%</v>
      </c>
      <c r="BS36" s="73" t="str">
        <f t="shared" si="22"/>
        <v>72.2%</v>
      </c>
      <c r="BT36" s="73" t="str">
        <f t="shared" si="23"/>
        <v>6.2%</v>
      </c>
      <c r="BU36" s="73" t="str">
        <f t="shared" si="24"/>
        <v>114.7%</v>
      </c>
      <c r="BV36" s="73" t="str">
        <f t="shared" si="25"/>
        <v>-32.7%</v>
      </c>
      <c r="BW36" s="73" t="str">
        <f t="shared" si="26"/>
        <v>33.6%</v>
      </c>
      <c r="BX36" s="73" t="str">
        <f t="shared" si="27"/>
        <v>2.7%</v>
      </c>
      <c r="BY36" s="73" t="str">
        <f t="shared" si="28"/>
        <v>-78.7%</v>
      </c>
      <c r="BZ36" s="73" t="str">
        <f t="shared" si="29"/>
        <v>-16.8%</v>
      </c>
      <c r="CA36" s="73" t="str">
        <f t="shared" si="30"/>
        <v>-74.6%</v>
      </c>
      <c r="CB36" s="73" t="str">
        <f t="shared" si="31"/>
        <v>880.8%</v>
      </c>
      <c r="CC36" s="73" t="str">
        <f t="shared" si="32"/>
        <v>73.3%</v>
      </c>
      <c r="CD36" s="73" t="str">
        <f t="shared" si="33"/>
        <v>-64.8%</v>
      </c>
      <c r="CE36" s="73" t="str">
        <f t="shared" si="34"/>
        <v>6771.7%</v>
      </c>
    </row>
    <row r="37" spans="1:83">
      <c r="A37" s="55">
        <v>2011</v>
      </c>
      <c r="B37" s="51">
        <v>12</v>
      </c>
      <c r="C37" s="56" t="s">
        <v>130</v>
      </c>
      <c r="D37" s="59">
        <v>290541</v>
      </c>
      <c r="E37" s="53">
        <v>11591</v>
      </c>
      <c r="F37" s="53">
        <v>19442</v>
      </c>
      <c r="G37" s="53">
        <v>15198</v>
      </c>
      <c r="H37" s="53">
        <v>18860</v>
      </c>
      <c r="I37" s="53">
        <v>26049</v>
      </c>
      <c r="J37" s="53">
        <v>22554</v>
      </c>
      <c r="K37" s="53">
        <v>20165</v>
      </c>
      <c r="L37" s="53">
        <v>33118</v>
      </c>
      <c r="M37" s="53">
        <v>17726</v>
      </c>
      <c r="N37" s="53">
        <v>14658</v>
      </c>
      <c r="O37" s="53">
        <v>758</v>
      </c>
      <c r="P37" s="53">
        <v>411</v>
      </c>
      <c r="Q37" s="53">
        <v>80774</v>
      </c>
      <c r="R37" s="53">
        <v>4335</v>
      </c>
      <c r="S37" s="60">
        <v>4902</v>
      </c>
      <c r="T37" s="69">
        <v>1126271</v>
      </c>
      <c r="U37" s="70">
        <v>16459</v>
      </c>
      <c r="V37" s="70">
        <v>103220</v>
      </c>
      <c r="W37" s="70">
        <v>15414</v>
      </c>
      <c r="X37" s="70">
        <v>44006</v>
      </c>
      <c r="Y37" s="70">
        <v>115359</v>
      </c>
      <c r="Z37" s="70">
        <v>67617</v>
      </c>
      <c r="AA37" s="70">
        <v>126236</v>
      </c>
      <c r="AB37" s="70">
        <v>194021</v>
      </c>
      <c r="AC37" s="70">
        <v>53606</v>
      </c>
      <c r="AD37" s="70">
        <v>38133</v>
      </c>
      <c r="AE37" s="70">
        <v>1741</v>
      </c>
      <c r="AF37" s="70">
        <v>3630</v>
      </c>
      <c r="AG37" s="70">
        <v>315568</v>
      </c>
      <c r="AH37" s="70">
        <v>20845</v>
      </c>
      <c r="AI37" s="71">
        <v>10416</v>
      </c>
      <c r="AJ37" s="59">
        <v>190095</v>
      </c>
      <c r="AK37" s="53">
        <v>864</v>
      </c>
      <c r="AL37" s="53">
        <v>9761</v>
      </c>
      <c r="AM37" s="53">
        <v>3998</v>
      </c>
      <c r="AN37" s="53">
        <v>8673</v>
      </c>
      <c r="AO37" s="53">
        <v>3782</v>
      </c>
      <c r="AP37" s="53">
        <v>6220</v>
      </c>
      <c r="AQ37" s="53">
        <v>16810</v>
      </c>
      <c r="AR37" s="53">
        <v>22997</v>
      </c>
      <c r="AS37" s="53">
        <v>6858</v>
      </c>
      <c r="AT37" s="53">
        <v>10154</v>
      </c>
      <c r="AU37" s="53">
        <v>996</v>
      </c>
      <c r="AV37" s="53">
        <v>755</v>
      </c>
      <c r="AW37" s="53">
        <v>95035</v>
      </c>
      <c r="AX37" s="53">
        <v>402</v>
      </c>
      <c r="AY37" s="60">
        <v>2790</v>
      </c>
      <c r="AZ37" s="74">
        <f t="shared" si="3"/>
        <v>1606907</v>
      </c>
      <c r="BA37" s="72">
        <f t="shared" si="4"/>
        <v>28914</v>
      </c>
      <c r="BB37" s="72">
        <f t="shared" si="5"/>
        <v>132423</v>
      </c>
      <c r="BC37" s="72">
        <f t="shared" si="6"/>
        <v>34610</v>
      </c>
      <c r="BD37" s="72">
        <f t="shared" si="7"/>
        <v>71539</v>
      </c>
      <c r="BE37" s="72">
        <f t="shared" si="8"/>
        <v>145190</v>
      </c>
      <c r="BF37" s="72">
        <f t="shared" si="9"/>
        <v>96391</v>
      </c>
      <c r="BG37" s="72">
        <f t="shared" si="10"/>
        <v>163211</v>
      </c>
      <c r="BH37" s="72">
        <f t="shared" si="11"/>
        <v>250136</v>
      </c>
      <c r="BI37" s="72">
        <f t="shared" si="12"/>
        <v>78190</v>
      </c>
      <c r="BJ37" s="72">
        <f t="shared" si="13"/>
        <v>62945</v>
      </c>
      <c r="BK37" s="72">
        <f t="shared" si="14"/>
        <v>3495</v>
      </c>
      <c r="BL37" s="72">
        <f t="shared" si="15"/>
        <v>4796</v>
      </c>
      <c r="BM37" s="72">
        <f t="shared" si="16"/>
        <v>491377</v>
      </c>
      <c r="BN37" s="72">
        <f t="shared" si="17"/>
        <v>25582</v>
      </c>
      <c r="BO37" s="75">
        <f t="shared" si="18"/>
        <v>18108</v>
      </c>
      <c r="BP37" s="76" t="str">
        <f t="shared" si="19"/>
        <v>3%</v>
      </c>
      <c r="BQ37" s="73" t="str">
        <f t="shared" si="20"/>
        <v>-61.4%</v>
      </c>
      <c r="BR37" s="73" t="str">
        <f t="shared" si="21"/>
        <v>83%</v>
      </c>
      <c r="BS37" s="73" t="str">
        <f t="shared" si="22"/>
        <v>77.7%</v>
      </c>
      <c r="BT37" s="73" t="str">
        <f t="shared" si="23"/>
        <v>82.9%</v>
      </c>
      <c r="BU37" s="73" t="str">
        <f t="shared" si="24"/>
        <v>-7.7%</v>
      </c>
      <c r="BV37" s="73" t="str">
        <f t="shared" si="25"/>
        <v>5.8%</v>
      </c>
      <c r="BW37" s="73" t="str">
        <f t="shared" si="26"/>
        <v>-7.6%</v>
      </c>
      <c r="BX37" s="73" t="str">
        <f t="shared" si="27"/>
        <v>26.9%</v>
      </c>
      <c r="BY37" s="73" t="str">
        <f t="shared" si="28"/>
        <v>236.9%</v>
      </c>
      <c r="BZ37" s="73" t="str">
        <f t="shared" si="29"/>
        <v>67.6%</v>
      </c>
      <c r="CA37" s="73" t="str">
        <f t="shared" si="30"/>
        <v>105.6%</v>
      </c>
      <c r="CB37" s="73" t="str">
        <f t="shared" si="31"/>
        <v>-67.7%</v>
      </c>
      <c r="CC37" s="73" t="str">
        <f t="shared" si="32"/>
        <v>-21.5%</v>
      </c>
      <c r="CD37" s="73" t="str">
        <f t="shared" si="33"/>
        <v>263.1%</v>
      </c>
      <c r="CE37" s="73" t="str">
        <f t="shared" si="34"/>
        <v>-14.2%</v>
      </c>
    </row>
    <row r="38" spans="1:83">
      <c r="A38" s="55">
        <v>2012</v>
      </c>
      <c r="B38" s="51">
        <v>1</v>
      </c>
      <c r="C38" s="56" t="s">
        <v>119</v>
      </c>
      <c r="D38" s="59">
        <v>287034</v>
      </c>
      <c r="E38" s="53">
        <v>28395</v>
      </c>
      <c r="F38" s="53">
        <v>10986</v>
      </c>
      <c r="G38" s="53">
        <v>6534</v>
      </c>
      <c r="H38" s="53">
        <v>1735</v>
      </c>
      <c r="I38" s="53">
        <v>15722</v>
      </c>
      <c r="J38" s="53">
        <v>10390</v>
      </c>
      <c r="K38" s="53">
        <v>18654</v>
      </c>
      <c r="L38" s="53">
        <v>23141</v>
      </c>
      <c r="M38" s="53">
        <v>26951</v>
      </c>
      <c r="N38" s="53">
        <v>6560</v>
      </c>
      <c r="O38" s="53">
        <v>8402</v>
      </c>
      <c r="P38" s="53">
        <v>1412</v>
      </c>
      <c r="Q38" s="53">
        <v>116055</v>
      </c>
      <c r="R38" s="53">
        <v>12097</v>
      </c>
      <c r="S38" s="60">
        <v>0</v>
      </c>
      <c r="T38" s="69">
        <v>918531</v>
      </c>
      <c r="U38" s="70">
        <v>1174</v>
      </c>
      <c r="V38" s="70">
        <v>50920</v>
      </c>
      <c r="W38" s="70">
        <v>13362</v>
      </c>
      <c r="X38" s="70">
        <v>40030</v>
      </c>
      <c r="Y38" s="70">
        <v>110153</v>
      </c>
      <c r="Z38" s="70">
        <v>36095</v>
      </c>
      <c r="AA38" s="70">
        <v>178191</v>
      </c>
      <c r="AB38" s="70">
        <v>129844</v>
      </c>
      <c r="AC38" s="70">
        <v>36998</v>
      </c>
      <c r="AD38" s="70">
        <v>11203</v>
      </c>
      <c r="AE38" s="70">
        <v>1572</v>
      </c>
      <c r="AF38" s="70">
        <v>4482</v>
      </c>
      <c r="AG38" s="70">
        <v>270335</v>
      </c>
      <c r="AH38" s="70">
        <v>33761</v>
      </c>
      <c r="AI38" s="71">
        <v>411</v>
      </c>
      <c r="AJ38" s="59">
        <v>174703</v>
      </c>
      <c r="AK38" s="53">
        <v>463</v>
      </c>
      <c r="AL38" s="53">
        <v>18957</v>
      </c>
      <c r="AM38" s="53">
        <v>181</v>
      </c>
      <c r="AN38" s="53">
        <v>8259</v>
      </c>
      <c r="AO38" s="53">
        <v>31316</v>
      </c>
      <c r="AP38" s="53">
        <v>4631</v>
      </c>
      <c r="AQ38" s="53">
        <v>19885</v>
      </c>
      <c r="AR38" s="53">
        <v>10838</v>
      </c>
      <c r="AS38" s="53">
        <v>10802</v>
      </c>
      <c r="AT38" s="53">
        <v>2167</v>
      </c>
      <c r="AU38" s="53">
        <v>37</v>
      </c>
      <c r="AV38" s="53">
        <v>234</v>
      </c>
      <c r="AW38" s="53">
        <v>64994</v>
      </c>
      <c r="AX38" s="53">
        <v>1931</v>
      </c>
      <c r="AY38" s="60">
        <v>8</v>
      </c>
      <c r="AZ38" s="74">
        <f t="shared" si="3"/>
        <v>1380268</v>
      </c>
      <c r="BA38" s="72">
        <f t="shared" si="4"/>
        <v>30032</v>
      </c>
      <c r="BB38" s="72">
        <f t="shared" si="5"/>
        <v>80863</v>
      </c>
      <c r="BC38" s="72">
        <f t="shared" si="6"/>
        <v>20077</v>
      </c>
      <c r="BD38" s="72">
        <f t="shared" si="7"/>
        <v>50024</v>
      </c>
      <c r="BE38" s="72">
        <f t="shared" si="8"/>
        <v>157191</v>
      </c>
      <c r="BF38" s="72">
        <f t="shared" si="9"/>
        <v>51116</v>
      </c>
      <c r="BG38" s="72">
        <f t="shared" si="10"/>
        <v>216730</v>
      </c>
      <c r="BH38" s="72">
        <f t="shared" si="11"/>
        <v>163823</v>
      </c>
      <c r="BI38" s="72">
        <f t="shared" si="12"/>
        <v>74751</v>
      </c>
      <c r="BJ38" s="72">
        <f t="shared" si="13"/>
        <v>19930</v>
      </c>
      <c r="BK38" s="72">
        <f t="shared" si="14"/>
        <v>10011</v>
      </c>
      <c r="BL38" s="72">
        <f t="shared" si="15"/>
        <v>6128</v>
      </c>
      <c r="BM38" s="72">
        <f t="shared" si="16"/>
        <v>451384</v>
      </c>
      <c r="BN38" s="72">
        <f t="shared" si="17"/>
        <v>47789</v>
      </c>
      <c r="BO38" s="75">
        <f t="shared" si="18"/>
        <v>419</v>
      </c>
      <c r="BP38" s="76" t="str">
        <f t="shared" si="19"/>
        <v>-14.1%</v>
      </c>
      <c r="BQ38" s="73" t="str">
        <f t="shared" si="20"/>
        <v>3.9%</v>
      </c>
      <c r="BR38" s="73" t="str">
        <f t="shared" si="21"/>
        <v>-38.9%</v>
      </c>
      <c r="BS38" s="73" t="str">
        <f t="shared" si="22"/>
        <v>-42%</v>
      </c>
      <c r="BT38" s="73" t="str">
        <f t="shared" si="23"/>
        <v>-30.1%</v>
      </c>
      <c r="BU38" s="73" t="str">
        <f t="shared" si="24"/>
        <v>8.3%</v>
      </c>
      <c r="BV38" s="73" t="str">
        <f t="shared" si="25"/>
        <v>-47%</v>
      </c>
      <c r="BW38" s="73" t="str">
        <f t="shared" si="26"/>
        <v>32.8%</v>
      </c>
      <c r="BX38" s="73" t="str">
        <f t="shared" si="27"/>
        <v>-34.5%</v>
      </c>
      <c r="BY38" s="73" t="str">
        <f t="shared" si="28"/>
        <v>-4.4%</v>
      </c>
      <c r="BZ38" s="73" t="str">
        <f t="shared" si="29"/>
        <v>-68.3%</v>
      </c>
      <c r="CA38" s="73" t="str">
        <f t="shared" si="30"/>
        <v>186.4%</v>
      </c>
      <c r="CB38" s="73" t="str">
        <f t="shared" si="31"/>
        <v>27.8%</v>
      </c>
      <c r="CC38" s="73" t="str">
        <f t="shared" si="32"/>
        <v>-8.1%</v>
      </c>
      <c r="CD38" s="73" t="str">
        <f t="shared" si="33"/>
        <v>86.8%</v>
      </c>
      <c r="CE38" s="73" t="str">
        <f t="shared" si="34"/>
        <v>-97.7%</v>
      </c>
    </row>
    <row r="39" spans="1:83">
      <c r="A39" s="55">
        <v>2012</v>
      </c>
      <c r="B39" s="51">
        <v>2</v>
      </c>
      <c r="C39" s="56" t="s">
        <v>120</v>
      </c>
      <c r="D39" s="59">
        <v>389747</v>
      </c>
      <c r="E39" s="53">
        <v>44464</v>
      </c>
      <c r="F39" s="53">
        <v>6090</v>
      </c>
      <c r="G39" s="53">
        <v>14901</v>
      </c>
      <c r="H39" s="53">
        <v>2093</v>
      </c>
      <c r="I39" s="53">
        <v>21463</v>
      </c>
      <c r="J39" s="53">
        <v>13214</v>
      </c>
      <c r="K39" s="53">
        <v>15240</v>
      </c>
      <c r="L39" s="53">
        <v>98218</v>
      </c>
      <c r="M39" s="53">
        <v>7627</v>
      </c>
      <c r="N39" s="53">
        <v>4387</v>
      </c>
      <c r="O39" s="53">
        <v>422</v>
      </c>
      <c r="P39" s="53">
        <v>888</v>
      </c>
      <c r="Q39" s="53">
        <v>149878</v>
      </c>
      <c r="R39" s="53">
        <v>4416</v>
      </c>
      <c r="S39" s="60">
        <v>6446</v>
      </c>
      <c r="T39" s="69">
        <v>801675</v>
      </c>
      <c r="U39" s="70">
        <v>21326</v>
      </c>
      <c r="V39" s="70">
        <v>28410</v>
      </c>
      <c r="W39" s="70">
        <v>4047</v>
      </c>
      <c r="X39" s="70">
        <v>19156</v>
      </c>
      <c r="Y39" s="70">
        <v>100727</v>
      </c>
      <c r="Z39" s="70">
        <v>29170</v>
      </c>
      <c r="AA39" s="70">
        <v>60465</v>
      </c>
      <c r="AB39" s="70">
        <v>148645</v>
      </c>
      <c r="AC39" s="70">
        <v>18602</v>
      </c>
      <c r="AD39" s="70">
        <v>19622</v>
      </c>
      <c r="AE39" s="70">
        <v>846</v>
      </c>
      <c r="AF39" s="70">
        <v>7736</v>
      </c>
      <c r="AG39" s="70">
        <v>318883</v>
      </c>
      <c r="AH39" s="70">
        <v>23183</v>
      </c>
      <c r="AI39" s="71">
        <v>857</v>
      </c>
      <c r="AJ39" s="59">
        <v>143729</v>
      </c>
      <c r="AK39" s="53">
        <v>3917</v>
      </c>
      <c r="AL39" s="53">
        <v>4882</v>
      </c>
      <c r="AM39" s="53">
        <v>501</v>
      </c>
      <c r="AN39" s="53">
        <v>4569</v>
      </c>
      <c r="AO39" s="53">
        <v>9305</v>
      </c>
      <c r="AP39" s="53">
        <v>3760</v>
      </c>
      <c r="AQ39" s="53">
        <v>7218</v>
      </c>
      <c r="AR39" s="53">
        <v>21714</v>
      </c>
      <c r="AS39" s="53">
        <v>4831</v>
      </c>
      <c r="AT39" s="53">
        <v>5358</v>
      </c>
      <c r="AU39" s="53">
        <v>468</v>
      </c>
      <c r="AV39" s="53">
        <v>186</v>
      </c>
      <c r="AW39" s="53">
        <v>75708</v>
      </c>
      <c r="AX39" s="53">
        <v>1312</v>
      </c>
      <c r="AY39" s="60">
        <v>0</v>
      </c>
      <c r="AZ39" s="74">
        <f t="shared" si="3"/>
        <v>1335151</v>
      </c>
      <c r="BA39" s="72">
        <f t="shared" si="4"/>
        <v>69707</v>
      </c>
      <c r="BB39" s="72">
        <f t="shared" si="5"/>
        <v>39382</v>
      </c>
      <c r="BC39" s="72">
        <f t="shared" si="6"/>
        <v>19449</v>
      </c>
      <c r="BD39" s="72">
        <f t="shared" si="7"/>
        <v>25818</v>
      </c>
      <c r="BE39" s="72">
        <f t="shared" si="8"/>
        <v>131495</v>
      </c>
      <c r="BF39" s="72">
        <f t="shared" si="9"/>
        <v>46144</v>
      </c>
      <c r="BG39" s="72">
        <f t="shared" si="10"/>
        <v>82923</v>
      </c>
      <c r="BH39" s="72">
        <f t="shared" si="11"/>
        <v>268577</v>
      </c>
      <c r="BI39" s="72">
        <f t="shared" si="12"/>
        <v>31060</v>
      </c>
      <c r="BJ39" s="72">
        <f t="shared" si="13"/>
        <v>29367</v>
      </c>
      <c r="BK39" s="72">
        <f t="shared" si="14"/>
        <v>1736</v>
      </c>
      <c r="BL39" s="72">
        <f t="shared" si="15"/>
        <v>8810</v>
      </c>
      <c r="BM39" s="72">
        <f t="shared" si="16"/>
        <v>544469</v>
      </c>
      <c r="BN39" s="72">
        <f t="shared" si="17"/>
        <v>28911</v>
      </c>
      <c r="BO39" s="75">
        <f t="shared" si="18"/>
        <v>7303</v>
      </c>
      <c r="BP39" s="76" t="str">
        <f t="shared" si="19"/>
        <v>-3.3%</v>
      </c>
      <c r="BQ39" s="73" t="str">
        <f t="shared" si="20"/>
        <v>132.1%</v>
      </c>
      <c r="BR39" s="73" t="str">
        <f t="shared" si="21"/>
        <v>-51.3%</v>
      </c>
      <c r="BS39" s="73" t="str">
        <f t="shared" si="22"/>
        <v>-3.1%</v>
      </c>
      <c r="BT39" s="73" t="str">
        <f t="shared" si="23"/>
        <v>-48.4%</v>
      </c>
      <c r="BU39" s="73" t="str">
        <f t="shared" si="24"/>
        <v>-16.3%</v>
      </c>
      <c r="BV39" s="73" t="str">
        <f t="shared" si="25"/>
        <v>-9.7%</v>
      </c>
      <c r="BW39" s="73" t="str">
        <f t="shared" si="26"/>
        <v>-61.7%</v>
      </c>
      <c r="BX39" s="73" t="str">
        <f t="shared" si="27"/>
        <v>63.9%</v>
      </c>
      <c r="BY39" s="73" t="str">
        <f t="shared" si="28"/>
        <v>-58.4%</v>
      </c>
      <c r="BZ39" s="73" t="str">
        <f t="shared" si="29"/>
        <v>47.4%</v>
      </c>
      <c r="CA39" s="73" t="str">
        <f t="shared" si="30"/>
        <v>-82.7%</v>
      </c>
      <c r="CB39" s="73" t="str">
        <f t="shared" si="31"/>
        <v>43.8%</v>
      </c>
      <c r="CC39" s="73" t="str">
        <f t="shared" si="32"/>
        <v>20.6%</v>
      </c>
      <c r="CD39" s="73" t="str">
        <f t="shared" si="33"/>
        <v>-39.5%</v>
      </c>
      <c r="CE39" s="73" t="str">
        <f t="shared" si="34"/>
        <v>1643%</v>
      </c>
    </row>
    <row r="40" spans="1:83">
      <c r="A40" s="55">
        <v>2012</v>
      </c>
      <c r="B40" s="51">
        <v>3</v>
      </c>
      <c r="C40" s="56" t="s">
        <v>121</v>
      </c>
      <c r="D40" s="59">
        <v>428681</v>
      </c>
      <c r="E40" s="53">
        <v>21083</v>
      </c>
      <c r="F40" s="53">
        <v>14520</v>
      </c>
      <c r="G40" s="53">
        <v>17413</v>
      </c>
      <c r="H40" s="53">
        <v>17405</v>
      </c>
      <c r="I40" s="53">
        <v>36511</v>
      </c>
      <c r="J40" s="53">
        <v>8147</v>
      </c>
      <c r="K40" s="53">
        <v>27562</v>
      </c>
      <c r="L40" s="53">
        <v>24179</v>
      </c>
      <c r="M40" s="53">
        <v>19105</v>
      </c>
      <c r="N40" s="53">
        <v>5128</v>
      </c>
      <c r="O40" s="53">
        <v>1378</v>
      </c>
      <c r="P40" s="53">
        <v>1662</v>
      </c>
      <c r="Q40" s="53">
        <v>233335</v>
      </c>
      <c r="R40" s="53">
        <v>1253</v>
      </c>
      <c r="S40" s="60">
        <v>0</v>
      </c>
      <c r="T40" s="69">
        <v>712988</v>
      </c>
      <c r="U40" s="70">
        <v>37943</v>
      </c>
      <c r="V40" s="70">
        <v>21128</v>
      </c>
      <c r="W40" s="70">
        <v>12114</v>
      </c>
      <c r="X40" s="70">
        <v>43339</v>
      </c>
      <c r="Y40" s="70">
        <v>69836</v>
      </c>
      <c r="Z40" s="70">
        <v>29680</v>
      </c>
      <c r="AA40" s="70">
        <v>101413</v>
      </c>
      <c r="AB40" s="70">
        <v>103509</v>
      </c>
      <c r="AC40" s="70">
        <v>19800</v>
      </c>
      <c r="AD40" s="70">
        <v>32161</v>
      </c>
      <c r="AE40" s="70">
        <v>598</v>
      </c>
      <c r="AF40" s="70">
        <v>1591</v>
      </c>
      <c r="AG40" s="70">
        <v>226803</v>
      </c>
      <c r="AH40" s="70">
        <v>7486</v>
      </c>
      <c r="AI40" s="71">
        <v>5587</v>
      </c>
      <c r="AJ40" s="59">
        <v>225168</v>
      </c>
      <c r="AK40" s="53">
        <v>2326</v>
      </c>
      <c r="AL40" s="53">
        <v>300</v>
      </c>
      <c r="AM40" s="53">
        <v>12514</v>
      </c>
      <c r="AN40" s="53">
        <v>2292</v>
      </c>
      <c r="AO40" s="53">
        <v>29867</v>
      </c>
      <c r="AP40" s="53">
        <v>3696</v>
      </c>
      <c r="AQ40" s="53">
        <v>10335</v>
      </c>
      <c r="AR40" s="53">
        <v>26006</v>
      </c>
      <c r="AS40" s="53">
        <v>6824</v>
      </c>
      <c r="AT40" s="53">
        <v>3404</v>
      </c>
      <c r="AU40" s="53">
        <v>2538</v>
      </c>
      <c r="AV40" s="53">
        <v>8570</v>
      </c>
      <c r="AW40" s="53">
        <v>115732</v>
      </c>
      <c r="AX40" s="53">
        <v>101</v>
      </c>
      <c r="AY40" s="60">
        <v>663</v>
      </c>
      <c r="AZ40" s="74">
        <f t="shared" si="3"/>
        <v>1366837</v>
      </c>
      <c r="BA40" s="72">
        <f t="shared" si="4"/>
        <v>61352</v>
      </c>
      <c r="BB40" s="72">
        <f t="shared" si="5"/>
        <v>35948</v>
      </c>
      <c r="BC40" s="72">
        <f t="shared" si="6"/>
        <v>42041</v>
      </c>
      <c r="BD40" s="72">
        <f t="shared" si="7"/>
        <v>63036</v>
      </c>
      <c r="BE40" s="72">
        <f t="shared" si="8"/>
        <v>136214</v>
      </c>
      <c r="BF40" s="72">
        <f t="shared" si="9"/>
        <v>41523</v>
      </c>
      <c r="BG40" s="72">
        <f t="shared" si="10"/>
        <v>139310</v>
      </c>
      <c r="BH40" s="72">
        <f t="shared" si="11"/>
        <v>153694</v>
      </c>
      <c r="BI40" s="72">
        <f t="shared" si="12"/>
        <v>45729</v>
      </c>
      <c r="BJ40" s="72">
        <f t="shared" si="13"/>
        <v>40693</v>
      </c>
      <c r="BK40" s="72">
        <f t="shared" si="14"/>
        <v>4514</v>
      </c>
      <c r="BL40" s="72">
        <f t="shared" si="15"/>
        <v>11823</v>
      </c>
      <c r="BM40" s="72">
        <f t="shared" si="16"/>
        <v>575870</v>
      </c>
      <c r="BN40" s="72">
        <f t="shared" si="17"/>
        <v>8840</v>
      </c>
      <c r="BO40" s="75">
        <f t="shared" si="18"/>
        <v>6250</v>
      </c>
      <c r="BP40" s="76" t="str">
        <f t="shared" si="19"/>
        <v>2.4%</v>
      </c>
      <c r="BQ40" s="73" t="str">
        <f t="shared" si="20"/>
        <v>-12%</v>
      </c>
      <c r="BR40" s="73" t="str">
        <f t="shared" si="21"/>
        <v>-8.7%</v>
      </c>
      <c r="BS40" s="73" t="str">
        <f t="shared" si="22"/>
        <v>116.2%</v>
      </c>
      <c r="BT40" s="73" t="str">
        <f t="shared" si="23"/>
        <v>144.2%</v>
      </c>
      <c r="BU40" s="73" t="str">
        <f t="shared" si="24"/>
        <v>3.6%</v>
      </c>
      <c r="BV40" s="73" t="str">
        <f t="shared" si="25"/>
        <v>-10%</v>
      </c>
      <c r="BW40" s="73" t="str">
        <f t="shared" si="26"/>
        <v>68%</v>
      </c>
      <c r="BX40" s="73" t="str">
        <f t="shared" si="27"/>
        <v>-42.8%</v>
      </c>
      <c r="BY40" s="73" t="str">
        <f t="shared" si="28"/>
        <v>47.2%</v>
      </c>
      <c r="BZ40" s="73" t="str">
        <f t="shared" si="29"/>
        <v>38.6%</v>
      </c>
      <c r="CA40" s="73" t="str">
        <f t="shared" si="30"/>
        <v>160%</v>
      </c>
      <c r="CB40" s="73" t="str">
        <f t="shared" si="31"/>
        <v>34.2%</v>
      </c>
      <c r="CC40" s="73" t="str">
        <f t="shared" si="32"/>
        <v>5.8%</v>
      </c>
      <c r="CD40" s="73" t="str">
        <f t="shared" si="33"/>
        <v>-69.4%</v>
      </c>
      <c r="CE40" s="73" t="str">
        <f t="shared" si="34"/>
        <v>-14.4%</v>
      </c>
    </row>
    <row r="41" spans="1:83">
      <c r="A41" s="55">
        <v>2012</v>
      </c>
      <c r="B41" s="51">
        <v>4</v>
      </c>
      <c r="C41" s="56" t="s">
        <v>122</v>
      </c>
      <c r="D41" s="59">
        <v>610359</v>
      </c>
      <c r="E41" s="53">
        <v>9402</v>
      </c>
      <c r="F41" s="53">
        <v>53074</v>
      </c>
      <c r="G41" s="53">
        <v>203307</v>
      </c>
      <c r="H41" s="53">
        <v>5817</v>
      </c>
      <c r="I41" s="53">
        <v>10935</v>
      </c>
      <c r="J41" s="53">
        <v>7232</v>
      </c>
      <c r="K41" s="53">
        <v>25763</v>
      </c>
      <c r="L41" s="53">
        <v>34672</v>
      </c>
      <c r="M41" s="53">
        <v>4614</v>
      </c>
      <c r="N41" s="53">
        <v>10394</v>
      </c>
      <c r="O41" s="53">
        <v>55</v>
      </c>
      <c r="P41" s="53">
        <v>1790</v>
      </c>
      <c r="Q41" s="53">
        <v>233268</v>
      </c>
      <c r="R41" s="53">
        <v>10036</v>
      </c>
      <c r="S41" s="60">
        <v>0</v>
      </c>
      <c r="T41" s="69">
        <v>712840</v>
      </c>
      <c r="U41" s="70">
        <v>775</v>
      </c>
      <c r="V41" s="70">
        <v>14337</v>
      </c>
      <c r="W41" s="70">
        <v>12003</v>
      </c>
      <c r="X41" s="70">
        <v>38424</v>
      </c>
      <c r="Y41" s="70">
        <v>90697</v>
      </c>
      <c r="Z41" s="70">
        <v>47608</v>
      </c>
      <c r="AA41" s="70">
        <v>70227</v>
      </c>
      <c r="AB41" s="70">
        <v>67496</v>
      </c>
      <c r="AC41" s="70">
        <v>27710</v>
      </c>
      <c r="AD41" s="70">
        <v>25267</v>
      </c>
      <c r="AE41" s="70">
        <v>2712</v>
      </c>
      <c r="AF41" s="70">
        <v>2361</v>
      </c>
      <c r="AG41" s="70">
        <v>298995</v>
      </c>
      <c r="AH41" s="70">
        <v>5770</v>
      </c>
      <c r="AI41" s="71">
        <v>8458</v>
      </c>
      <c r="AJ41" s="59">
        <v>200486</v>
      </c>
      <c r="AK41" s="53">
        <v>6990</v>
      </c>
      <c r="AL41" s="53">
        <v>84</v>
      </c>
      <c r="AM41" s="53">
        <v>1394</v>
      </c>
      <c r="AN41" s="53">
        <v>2392</v>
      </c>
      <c r="AO41" s="53">
        <v>7434</v>
      </c>
      <c r="AP41" s="53">
        <v>8394</v>
      </c>
      <c r="AQ41" s="53">
        <v>7565</v>
      </c>
      <c r="AR41" s="53">
        <v>18309</v>
      </c>
      <c r="AS41" s="53">
        <v>1748</v>
      </c>
      <c r="AT41" s="53">
        <v>8171</v>
      </c>
      <c r="AU41" s="53">
        <v>0</v>
      </c>
      <c r="AV41" s="53">
        <v>276</v>
      </c>
      <c r="AW41" s="53">
        <v>134806</v>
      </c>
      <c r="AX41" s="53">
        <v>2351</v>
      </c>
      <c r="AY41" s="60">
        <v>572</v>
      </c>
      <c r="AZ41" s="74">
        <f t="shared" si="3"/>
        <v>1523685</v>
      </c>
      <c r="BA41" s="72">
        <f t="shared" si="4"/>
        <v>17167</v>
      </c>
      <c r="BB41" s="72">
        <f t="shared" si="5"/>
        <v>67495</v>
      </c>
      <c r="BC41" s="72">
        <f t="shared" si="6"/>
        <v>216704</v>
      </c>
      <c r="BD41" s="72">
        <f t="shared" si="7"/>
        <v>46633</v>
      </c>
      <c r="BE41" s="72">
        <f t="shared" si="8"/>
        <v>109066</v>
      </c>
      <c r="BF41" s="72">
        <f t="shared" si="9"/>
        <v>63234</v>
      </c>
      <c r="BG41" s="72">
        <f t="shared" si="10"/>
        <v>103555</v>
      </c>
      <c r="BH41" s="72">
        <f t="shared" si="11"/>
        <v>120477</v>
      </c>
      <c r="BI41" s="72">
        <f t="shared" si="12"/>
        <v>34072</v>
      </c>
      <c r="BJ41" s="72">
        <f t="shared" si="13"/>
        <v>43832</v>
      </c>
      <c r="BK41" s="72">
        <f t="shared" si="14"/>
        <v>2767</v>
      </c>
      <c r="BL41" s="72">
        <f t="shared" si="15"/>
        <v>4427</v>
      </c>
      <c r="BM41" s="72">
        <f t="shared" si="16"/>
        <v>667069</v>
      </c>
      <c r="BN41" s="72">
        <f t="shared" si="17"/>
        <v>18157</v>
      </c>
      <c r="BO41" s="75">
        <f t="shared" si="18"/>
        <v>9030</v>
      </c>
      <c r="BP41" s="76" t="str">
        <f t="shared" si="19"/>
        <v>11.5%</v>
      </c>
      <c r="BQ41" s="73" t="str">
        <f t="shared" si="20"/>
        <v>-72%</v>
      </c>
      <c r="BR41" s="73" t="str">
        <f t="shared" si="21"/>
        <v>87.8%</v>
      </c>
      <c r="BS41" s="73" t="str">
        <f t="shared" si="22"/>
        <v>415.5%</v>
      </c>
      <c r="BT41" s="73" t="str">
        <f t="shared" si="23"/>
        <v>-26%</v>
      </c>
      <c r="BU41" s="73" t="str">
        <f t="shared" si="24"/>
        <v>-19.9%</v>
      </c>
      <c r="BV41" s="73" t="str">
        <f t="shared" si="25"/>
        <v>52.3%</v>
      </c>
      <c r="BW41" s="73" t="str">
        <f t="shared" si="26"/>
        <v>-25.7%</v>
      </c>
      <c r="BX41" s="73" t="str">
        <f t="shared" si="27"/>
        <v>-21.6%</v>
      </c>
      <c r="BY41" s="73" t="str">
        <f t="shared" si="28"/>
        <v>-25.5%</v>
      </c>
      <c r="BZ41" s="73" t="str">
        <f t="shared" si="29"/>
        <v>7.7%</v>
      </c>
      <c r="CA41" s="73" t="str">
        <f t="shared" si="30"/>
        <v>-38.7%</v>
      </c>
      <c r="CB41" s="73" t="str">
        <f t="shared" si="31"/>
        <v>-62.6%</v>
      </c>
      <c r="CC41" s="73" t="str">
        <f t="shared" si="32"/>
        <v>15.8%</v>
      </c>
      <c r="CD41" s="73" t="str">
        <f t="shared" si="33"/>
        <v>105.4%</v>
      </c>
      <c r="CE41" s="73" t="str">
        <f t="shared" si="34"/>
        <v>44.5%</v>
      </c>
    </row>
    <row r="42" spans="1:83">
      <c r="A42" s="55">
        <v>2012</v>
      </c>
      <c r="B42" s="51">
        <v>5</v>
      </c>
      <c r="C42" s="56" t="s">
        <v>123</v>
      </c>
      <c r="D42" s="59">
        <v>334720</v>
      </c>
      <c r="E42" s="53">
        <v>7028</v>
      </c>
      <c r="F42" s="53">
        <v>13562</v>
      </c>
      <c r="G42" s="53">
        <v>5659</v>
      </c>
      <c r="H42" s="53">
        <v>15720</v>
      </c>
      <c r="I42" s="53">
        <v>18954</v>
      </c>
      <c r="J42" s="53">
        <v>8391</v>
      </c>
      <c r="K42" s="53">
        <v>17818</v>
      </c>
      <c r="L42" s="53">
        <v>28196</v>
      </c>
      <c r="M42" s="53">
        <v>6476</v>
      </c>
      <c r="N42" s="53">
        <v>36587</v>
      </c>
      <c r="O42" s="53">
        <v>1429</v>
      </c>
      <c r="P42" s="53">
        <v>2287</v>
      </c>
      <c r="Q42" s="53">
        <v>164391</v>
      </c>
      <c r="R42" s="53">
        <v>7813</v>
      </c>
      <c r="S42" s="60">
        <v>409</v>
      </c>
      <c r="T42" s="69">
        <v>767801</v>
      </c>
      <c r="U42" s="70">
        <v>10008</v>
      </c>
      <c r="V42" s="70">
        <v>8184</v>
      </c>
      <c r="W42" s="70">
        <v>4443</v>
      </c>
      <c r="X42" s="70">
        <v>50115</v>
      </c>
      <c r="Y42" s="70">
        <v>89659</v>
      </c>
      <c r="Z42" s="70">
        <v>53968</v>
      </c>
      <c r="AA42" s="70">
        <v>61937</v>
      </c>
      <c r="AB42" s="70">
        <v>85806</v>
      </c>
      <c r="AC42" s="70">
        <v>24996</v>
      </c>
      <c r="AD42" s="70">
        <v>26296</v>
      </c>
      <c r="AE42" s="70">
        <v>600</v>
      </c>
      <c r="AF42" s="70">
        <v>2687</v>
      </c>
      <c r="AG42" s="70">
        <v>341644</v>
      </c>
      <c r="AH42" s="70">
        <v>6313</v>
      </c>
      <c r="AI42" s="71">
        <v>1145</v>
      </c>
      <c r="AJ42" s="59">
        <v>201352</v>
      </c>
      <c r="AK42" s="53">
        <v>1792</v>
      </c>
      <c r="AL42" s="53">
        <v>3424</v>
      </c>
      <c r="AM42" s="53">
        <v>295</v>
      </c>
      <c r="AN42" s="53">
        <v>13199</v>
      </c>
      <c r="AO42" s="53">
        <v>35107</v>
      </c>
      <c r="AP42" s="53">
        <v>2269</v>
      </c>
      <c r="AQ42" s="53">
        <v>12127</v>
      </c>
      <c r="AR42" s="53">
        <v>6751</v>
      </c>
      <c r="AS42" s="53">
        <v>20533</v>
      </c>
      <c r="AT42" s="53">
        <v>2583</v>
      </c>
      <c r="AU42" s="53">
        <v>816</v>
      </c>
      <c r="AV42" s="53">
        <v>642</v>
      </c>
      <c r="AW42" s="53">
        <v>98352</v>
      </c>
      <c r="AX42" s="53">
        <v>3186</v>
      </c>
      <c r="AY42" s="60">
        <v>276</v>
      </c>
      <c r="AZ42" s="74">
        <f t="shared" si="3"/>
        <v>1303873</v>
      </c>
      <c r="BA42" s="72">
        <f t="shared" si="4"/>
        <v>18828</v>
      </c>
      <c r="BB42" s="72">
        <f t="shared" si="5"/>
        <v>25170</v>
      </c>
      <c r="BC42" s="72">
        <f t="shared" si="6"/>
        <v>10397</v>
      </c>
      <c r="BD42" s="72">
        <f t="shared" si="7"/>
        <v>79034</v>
      </c>
      <c r="BE42" s="72">
        <f t="shared" si="8"/>
        <v>143720</v>
      </c>
      <c r="BF42" s="72">
        <f t="shared" si="9"/>
        <v>64628</v>
      </c>
      <c r="BG42" s="72">
        <f t="shared" si="10"/>
        <v>91882</v>
      </c>
      <c r="BH42" s="72">
        <f t="shared" si="11"/>
        <v>120753</v>
      </c>
      <c r="BI42" s="72">
        <f t="shared" si="12"/>
        <v>52005</v>
      </c>
      <c r="BJ42" s="72">
        <f t="shared" si="13"/>
        <v>65466</v>
      </c>
      <c r="BK42" s="72">
        <f t="shared" si="14"/>
        <v>2845</v>
      </c>
      <c r="BL42" s="72">
        <f t="shared" si="15"/>
        <v>5616</v>
      </c>
      <c r="BM42" s="72">
        <f t="shared" si="16"/>
        <v>604387</v>
      </c>
      <c r="BN42" s="72">
        <f t="shared" si="17"/>
        <v>17312</v>
      </c>
      <c r="BO42" s="75">
        <f t="shared" si="18"/>
        <v>1830</v>
      </c>
      <c r="BP42" s="76" t="str">
        <f t="shared" si="19"/>
        <v>-14.4%</v>
      </c>
      <c r="BQ42" s="73" t="str">
        <f t="shared" si="20"/>
        <v>9.7%</v>
      </c>
      <c r="BR42" s="73" t="str">
        <f t="shared" si="21"/>
        <v>-62.7%</v>
      </c>
      <c r="BS42" s="73" t="str">
        <f t="shared" si="22"/>
        <v>-95.2%</v>
      </c>
      <c r="BT42" s="73" t="str">
        <f t="shared" si="23"/>
        <v>69.5%</v>
      </c>
      <c r="BU42" s="73" t="str">
        <f t="shared" si="24"/>
        <v>31.8%</v>
      </c>
      <c r="BV42" s="73" t="str">
        <f t="shared" si="25"/>
        <v>2.2%</v>
      </c>
      <c r="BW42" s="73" t="str">
        <f t="shared" si="26"/>
        <v>-11.3%</v>
      </c>
      <c r="BX42" s="73" t="str">
        <f t="shared" si="27"/>
        <v>0.2%</v>
      </c>
      <c r="BY42" s="73" t="str">
        <f t="shared" si="28"/>
        <v>52.6%</v>
      </c>
      <c r="BZ42" s="73" t="str">
        <f t="shared" si="29"/>
        <v>49.4%</v>
      </c>
      <c r="CA42" s="73" t="str">
        <f t="shared" si="30"/>
        <v>2.8%</v>
      </c>
      <c r="CB42" s="73" t="str">
        <f t="shared" si="31"/>
        <v>26.9%</v>
      </c>
      <c r="CC42" s="73" t="str">
        <f t="shared" si="32"/>
        <v>-9.4%</v>
      </c>
      <c r="CD42" s="73" t="str">
        <f t="shared" si="33"/>
        <v>-4.7%</v>
      </c>
      <c r="CE42" s="73" t="str">
        <f t="shared" si="34"/>
        <v>-79.7%</v>
      </c>
    </row>
    <row r="43" spans="1:83">
      <c r="A43" s="55">
        <v>2012</v>
      </c>
      <c r="B43" s="51">
        <v>6</v>
      </c>
      <c r="C43" s="56" t="s">
        <v>124</v>
      </c>
      <c r="D43" s="59">
        <v>515391</v>
      </c>
      <c r="E43" s="53">
        <v>61282</v>
      </c>
      <c r="F43" s="53">
        <v>103233</v>
      </c>
      <c r="G43" s="53">
        <v>16262</v>
      </c>
      <c r="H43" s="53">
        <v>6683</v>
      </c>
      <c r="I43" s="53">
        <v>18653</v>
      </c>
      <c r="J43" s="53">
        <v>31710</v>
      </c>
      <c r="K43" s="53">
        <v>14532</v>
      </c>
      <c r="L43" s="53">
        <v>22654</v>
      </c>
      <c r="M43" s="53">
        <v>13877</v>
      </c>
      <c r="N43" s="53">
        <v>14815</v>
      </c>
      <c r="O43" s="53">
        <v>1285</v>
      </c>
      <c r="P43" s="53">
        <v>2735</v>
      </c>
      <c r="Q43" s="53">
        <v>205825</v>
      </c>
      <c r="R43" s="53">
        <v>1845</v>
      </c>
      <c r="S43" s="60">
        <v>0</v>
      </c>
      <c r="T43" s="69">
        <v>620192</v>
      </c>
      <c r="U43" s="70">
        <v>21055</v>
      </c>
      <c r="V43" s="70">
        <v>29179</v>
      </c>
      <c r="W43" s="70">
        <v>2493</v>
      </c>
      <c r="X43" s="70">
        <v>15427</v>
      </c>
      <c r="Y43" s="70">
        <v>63555</v>
      </c>
      <c r="Z43" s="70">
        <v>58408</v>
      </c>
      <c r="AA43" s="70">
        <v>40964</v>
      </c>
      <c r="AB43" s="70">
        <v>62776</v>
      </c>
      <c r="AC43" s="70">
        <v>29207</v>
      </c>
      <c r="AD43" s="70">
        <v>16973</v>
      </c>
      <c r="AE43" s="70">
        <v>2048</v>
      </c>
      <c r="AF43" s="70">
        <v>11107</v>
      </c>
      <c r="AG43" s="70">
        <v>264220</v>
      </c>
      <c r="AH43" s="70">
        <v>2508</v>
      </c>
      <c r="AI43" s="71">
        <v>272</v>
      </c>
      <c r="AJ43" s="59">
        <v>181733</v>
      </c>
      <c r="AK43" s="53">
        <v>5084</v>
      </c>
      <c r="AL43" s="53">
        <v>5313</v>
      </c>
      <c r="AM43" s="53">
        <v>1752</v>
      </c>
      <c r="AN43" s="53">
        <v>758</v>
      </c>
      <c r="AO43" s="53">
        <v>16583</v>
      </c>
      <c r="AP43" s="53">
        <v>11014</v>
      </c>
      <c r="AQ43" s="53">
        <v>3416</v>
      </c>
      <c r="AR43" s="53">
        <v>25269</v>
      </c>
      <c r="AS43" s="53">
        <v>8587</v>
      </c>
      <c r="AT43" s="53">
        <v>7279</v>
      </c>
      <c r="AU43" s="53">
        <v>186</v>
      </c>
      <c r="AV43" s="53">
        <v>0</v>
      </c>
      <c r="AW43" s="53">
        <v>91389</v>
      </c>
      <c r="AX43" s="53">
        <v>5103</v>
      </c>
      <c r="AY43" s="60">
        <v>0</v>
      </c>
      <c r="AZ43" s="74">
        <f t="shared" si="3"/>
        <v>1317316</v>
      </c>
      <c r="BA43" s="72">
        <f t="shared" si="4"/>
        <v>87421</v>
      </c>
      <c r="BB43" s="72">
        <f t="shared" si="5"/>
        <v>137725</v>
      </c>
      <c r="BC43" s="72">
        <f t="shared" si="6"/>
        <v>20507</v>
      </c>
      <c r="BD43" s="72">
        <f t="shared" si="7"/>
        <v>22868</v>
      </c>
      <c r="BE43" s="72">
        <f t="shared" si="8"/>
        <v>98791</v>
      </c>
      <c r="BF43" s="72">
        <f t="shared" si="9"/>
        <v>101132</v>
      </c>
      <c r="BG43" s="72">
        <f t="shared" si="10"/>
        <v>58912</v>
      </c>
      <c r="BH43" s="72">
        <f t="shared" si="11"/>
        <v>110699</v>
      </c>
      <c r="BI43" s="72">
        <f t="shared" si="12"/>
        <v>51671</v>
      </c>
      <c r="BJ43" s="72">
        <f t="shared" si="13"/>
        <v>39067</v>
      </c>
      <c r="BK43" s="72">
        <f t="shared" si="14"/>
        <v>3519</v>
      </c>
      <c r="BL43" s="72">
        <f t="shared" si="15"/>
        <v>13842</v>
      </c>
      <c r="BM43" s="72">
        <f t="shared" si="16"/>
        <v>561434</v>
      </c>
      <c r="BN43" s="72">
        <f t="shared" si="17"/>
        <v>9456</v>
      </c>
      <c r="BO43" s="75">
        <f t="shared" si="18"/>
        <v>272</v>
      </c>
      <c r="BP43" s="76" t="str">
        <f t="shared" si="19"/>
        <v>1%</v>
      </c>
      <c r="BQ43" s="73" t="str">
        <f t="shared" si="20"/>
        <v>364.3%</v>
      </c>
      <c r="BR43" s="73" t="str">
        <f t="shared" si="21"/>
        <v>447.2%</v>
      </c>
      <c r="BS43" s="73" t="str">
        <f t="shared" si="22"/>
        <v>97.2%</v>
      </c>
      <c r="BT43" s="73" t="str">
        <f t="shared" si="23"/>
        <v>-71.1%</v>
      </c>
      <c r="BU43" s="73" t="str">
        <f t="shared" si="24"/>
        <v>-31.3%</v>
      </c>
      <c r="BV43" s="73" t="str">
        <f t="shared" si="25"/>
        <v>56.5%</v>
      </c>
      <c r="BW43" s="73" t="str">
        <f t="shared" si="26"/>
        <v>-35.9%</v>
      </c>
      <c r="BX43" s="73" t="str">
        <f t="shared" si="27"/>
        <v>-8.3%</v>
      </c>
      <c r="BY43" s="73" t="str">
        <f t="shared" si="28"/>
        <v>-0.6%</v>
      </c>
      <c r="BZ43" s="73" t="str">
        <f t="shared" si="29"/>
        <v>-40.3%</v>
      </c>
      <c r="CA43" s="73" t="str">
        <f t="shared" si="30"/>
        <v>23.7%</v>
      </c>
      <c r="CB43" s="73" t="str">
        <f t="shared" si="31"/>
        <v>146.5%</v>
      </c>
      <c r="CC43" s="73" t="str">
        <f t="shared" si="32"/>
        <v>-7.1%</v>
      </c>
      <c r="CD43" s="73" t="str">
        <f t="shared" si="33"/>
        <v>-45.4%</v>
      </c>
      <c r="CE43" s="73" t="str">
        <f t="shared" si="34"/>
        <v>-85.1%</v>
      </c>
    </row>
    <row r="44" spans="1:83">
      <c r="A44" s="55">
        <v>2012</v>
      </c>
      <c r="B44" s="51">
        <v>7</v>
      </c>
      <c r="C44" s="56" t="s">
        <v>125</v>
      </c>
      <c r="D44" s="59">
        <v>615061</v>
      </c>
      <c r="E44" s="53">
        <v>4412</v>
      </c>
      <c r="F44" s="53">
        <v>8465</v>
      </c>
      <c r="G44" s="53">
        <v>49629</v>
      </c>
      <c r="H44" s="53">
        <v>3699</v>
      </c>
      <c r="I44" s="53">
        <v>18804</v>
      </c>
      <c r="J44" s="53">
        <v>18171</v>
      </c>
      <c r="K44" s="53">
        <v>35632</v>
      </c>
      <c r="L44" s="53">
        <v>26350</v>
      </c>
      <c r="M44" s="53">
        <v>12664</v>
      </c>
      <c r="N44" s="53">
        <v>7413</v>
      </c>
      <c r="O44" s="53">
        <v>651</v>
      </c>
      <c r="P44" s="53">
        <v>9491</v>
      </c>
      <c r="Q44" s="53">
        <v>416884</v>
      </c>
      <c r="R44" s="53">
        <v>2289</v>
      </c>
      <c r="S44" s="60">
        <v>507</v>
      </c>
      <c r="T44" s="69">
        <v>510420</v>
      </c>
      <c r="U44" s="70">
        <v>788</v>
      </c>
      <c r="V44" s="70">
        <v>23821</v>
      </c>
      <c r="W44" s="70">
        <v>2059</v>
      </c>
      <c r="X44" s="70">
        <v>17953</v>
      </c>
      <c r="Y44" s="70">
        <v>52673</v>
      </c>
      <c r="Z44" s="70">
        <v>24242</v>
      </c>
      <c r="AA44" s="70">
        <v>38332</v>
      </c>
      <c r="AB44" s="70">
        <v>79107</v>
      </c>
      <c r="AC44" s="70">
        <v>31751</v>
      </c>
      <c r="AD44" s="70">
        <v>10073</v>
      </c>
      <c r="AE44" s="70">
        <v>2148</v>
      </c>
      <c r="AF44" s="70">
        <v>4121</v>
      </c>
      <c r="AG44" s="70">
        <v>211383</v>
      </c>
      <c r="AH44" s="70">
        <v>3461</v>
      </c>
      <c r="AI44" s="71">
        <v>8508</v>
      </c>
      <c r="AJ44" s="59">
        <v>312640</v>
      </c>
      <c r="AK44" s="53">
        <v>422</v>
      </c>
      <c r="AL44" s="53">
        <v>6148</v>
      </c>
      <c r="AM44" s="53">
        <v>26991</v>
      </c>
      <c r="AN44" s="53">
        <v>490</v>
      </c>
      <c r="AO44" s="53">
        <v>11719</v>
      </c>
      <c r="AP44" s="53">
        <v>9280</v>
      </c>
      <c r="AQ44" s="53">
        <v>1355</v>
      </c>
      <c r="AR44" s="53">
        <v>5053</v>
      </c>
      <c r="AS44" s="53">
        <v>2072</v>
      </c>
      <c r="AT44" s="53">
        <v>3718</v>
      </c>
      <c r="AU44" s="53">
        <v>192</v>
      </c>
      <c r="AV44" s="53">
        <v>0</v>
      </c>
      <c r="AW44" s="53">
        <v>243391</v>
      </c>
      <c r="AX44" s="53">
        <v>1809</v>
      </c>
      <c r="AY44" s="60">
        <v>0</v>
      </c>
      <c r="AZ44" s="74">
        <f t="shared" si="3"/>
        <v>1438121</v>
      </c>
      <c r="BA44" s="72">
        <f t="shared" si="4"/>
        <v>5622</v>
      </c>
      <c r="BB44" s="72">
        <f t="shared" si="5"/>
        <v>38434</v>
      </c>
      <c r="BC44" s="72">
        <f t="shared" si="6"/>
        <v>78679</v>
      </c>
      <c r="BD44" s="72">
        <f t="shared" si="7"/>
        <v>22142</v>
      </c>
      <c r="BE44" s="72">
        <f t="shared" si="8"/>
        <v>83196</v>
      </c>
      <c r="BF44" s="72">
        <f t="shared" si="9"/>
        <v>51693</v>
      </c>
      <c r="BG44" s="72">
        <f t="shared" si="10"/>
        <v>75319</v>
      </c>
      <c r="BH44" s="72">
        <f t="shared" si="11"/>
        <v>110510</v>
      </c>
      <c r="BI44" s="72">
        <f t="shared" si="12"/>
        <v>46487</v>
      </c>
      <c r="BJ44" s="72">
        <f t="shared" si="13"/>
        <v>21204</v>
      </c>
      <c r="BK44" s="72">
        <f t="shared" si="14"/>
        <v>2991</v>
      </c>
      <c r="BL44" s="72">
        <f t="shared" si="15"/>
        <v>13612</v>
      </c>
      <c r="BM44" s="72">
        <f t="shared" si="16"/>
        <v>871658</v>
      </c>
      <c r="BN44" s="72">
        <f t="shared" si="17"/>
        <v>7559</v>
      </c>
      <c r="BO44" s="75">
        <f t="shared" si="18"/>
        <v>9015</v>
      </c>
      <c r="BP44" s="76" t="str">
        <f t="shared" si="19"/>
        <v>9.2%</v>
      </c>
      <c r="BQ44" s="73" t="str">
        <f t="shared" si="20"/>
        <v>-93.6%</v>
      </c>
      <c r="BR44" s="73" t="str">
        <f t="shared" si="21"/>
        <v>-72.1%</v>
      </c>
      <c r="BS44" s="73" t="str">
        <f t="shared" si="22"/>
        <v>283.7%</v>
      </c>
      <c r="BT44" s="73" t="str">
        <f t="shared" si="23"/>
        <v>-3.2%</v>
      </c>
      <c r="BU44" s="73" t="str">
        <f t="shared" si="24"/>
        <v>-15.8%</v>
      </c>
      <c r="BV44" s="73" t="str">
        <f t="shared" si="25"/>
        <v>-48.9%</v>
      </c>
      <c r="BW44" s="73" t="str">
        <f t="shared" si="26"/>
        <v>27.9%</v>
      </c>
      <c r="BX44" s="73" t="str">
        <f t="shared" si="27"/>
        <v>-0.2%</v>
      </c>
      <c r="BY44" s="73" t="str">
        <f t="shared" si="28"/>
        <v>-10%</v>
      </c>
      <c r="BZ44" s="73" t="str">
        <f t="shared" si="29"/>
        <v>-45.7%</v>
      </c>
      <c r="CA44" s="73" t="str">
        <f t="shared" si="30"/>
        <v>-15%</v>
      </c>
      <c r="CB44" s="73" t="str">
        <f t="shared" si="31"/>
        <v>-1.7%</v>
      </c>
      <c r="CC44" s="73" t="str">
        <f t="shared" si="32"/>
        <v>55.3%</v>
      </c>
      <c r="CD44" s="73" t="str">
        <f t="shared" si="33"/>
        <v>-20.1%</v>
      </c>
      <c r="CE44" s="73" t="str">
        <f t="shared" si="34"/>
        <v>3214.3%</v>
      </c>
    </row>
    <row r="45" spans="1:83">
      <c r="A45" s="55">
        <v>2012</v>
      </c>
      <c r="B45" s="51">
        <v>8</v>
      </c>
      <c r="C45" s="56" t="s">
        <v>126</v>
      </c>
      <c r="D45" s="59">
        <v>430749</v>
      </c>
      <c r="E45" s="53">
        <v>5288</v>
      </c>
      <c r="F45" s="53">
        <v>23667</v>
      </c>
      <c r="G45" s="53">
        <v>2477</v>
      </c>
      <c r="H45" s="53">
        <v>3445</v>
      </c>
      <c r="I45" s="53">
        <v>17227</v>
      </c>
      <c r="J45" s="53">
        <v>98688</v>
      </c>
      <c r="K45" s="53">
        <v>21269</v>
      </c>
      <c r="L45" s="53">
        <v>37980</v>
      </c>
      <c r="M45" s="53">
        <v>18144</v>
      </c>
      <c r="N45" s="53">
        <v>7197</v>
      </c>
      <c r="O45" s="53">
        <v>4467</v>
      </c>
      <c r="P45" s="53">
        <v>17805</v>
      </c>
      <c r="Q45" s="53">
        <v>162980</v>
      </c>
      <c r="R45" s="53">
        <v>4968</v>
      </c>
      <c r="S45" s="60">
        <v>5147</v>
      </c>
      <c r="T45" s="69">
        <v>811312</v>
      </c>
      <c r="U45" s="70">
        <v>26400</v>
      </c>
      <c r="V45" s="70">
        <v>79175</v>
      </c>
      <c r="W45" s="70">
        <v>17475</v>
      </c>
      <c r="X45" s="70">
        <v>58275</v>
      </c>
      <c r="Y45" s="70">
        <v>96657</v>
      </c>
      <c r="Z45" s="70">
        <v>46174</v>
      </c>
      <c r="AA45" s="70">
        <v>51366</v>
      </c>
      <c r="AB45" s="70">
        <v>87304</v>
      </c>
      <c r="AC45" s="70">
        <v>38512</v>
      </c>
      <c r="AD45" s="70">
        <v>26525</v>
      </c>
      <c r="AE45" s="70">
        <v>1551</v>
      </c>
      <c r="AF45" s="70">
        <v>1687</v>
      </c>
      <c r="AG45" s="70">
        <v>273748</v>
      </c>
      <c r="AH45" s="70">
        <v>6126</v>
      </c>
      <c r="AI45" s="71">
        <v>337</v>
      </c>
      <c r="AJ45" s="59">
        <v>181249</v>
      </c>
      <c r="AK45" s="53">
        <v>1680</v>
      </c>
      <c r="AL45" s="53">
        <v>16345</v>
      </c>
      <c r="AM45" s="53">
        <v>2349</v>
      </c>
      <c r="AN45" s="53">
        <v>3613</v>
      </c>
      <c r="AO45" s="53">
        <v>4495</v>
      </c>
      <c r="AP45" s="53">
        <v>13430</v>
      </c>
      <c r="AQ45" s="53">
        <v>4034</v>
      </c>
      <c r="AR45" s="53">
        <v>14862</v>
      </c>
      <c r="AS45" s="53">
        <v>6034</v>
      </c>
      <c r="AT45" s="53">
        <v>4695</v>
      </c>
      <c r="AU45" s="53">
        <v>231</v>
      </c>
      <c r="AV45" s="53">
        <v>0</v>
      </c>
      <c r="AW45" s="53">
        <v>108694</v>
      </c>
      <c r="AX45" s="53">
        <v>658</v>
      </c>
      <c r="AY45" s="60">
        <v>129</v>
      </c>
      <c r="AZ45" s="74">
        <f t="shared" si="3"/>
        <v>1423310</v>
      </c>
      <c r="BA45" s="72">
        <f t="shared" si="4"/>
        <v>33368</v>
      </c>
      <c r="BB45" s="72">
        <f t="shared" si="5"/>
        <v>119187</v>
      </c>
      <c r="BC45" s="72">
        <f t="shared" si="6"/>
        <v>22301</v>
      </c>
      <c r="BD45" s="72">
        <f t="shared" si="7"/>
        <v>65333</v>
      </c>
      <c r="BE45" s="72">
        <f t="shared" si="8"/>
        <v>118379</v>
      </c>
      <c r="BF45" s="72">
        <f t="shared" si="9"/>
        <v>158292</v>
      </c>
      <c r="BG45" s="72">
        <f t="shared" si="10"/>
        <v>76669</v>
      </c>
      <c r="BH45" s="72">
        <f t="shared" si="11"/>
        <v>140146</v>
      </c>
      <c r="BI45" s="72">
        <f t="shared" si="12"/>
        <v>62690</v>
      </c>
      <c r="BJ45" s="72">
        <f t="shared" si="13"/>
        <v>38417</v>
      </c>
      <c r="BK45" s="72">
        <f t="shared" si="14"/>
        <v>6249</v>
      </c>
      <c r="BL45" s="72">
        <f t="shared" si="15"/>
        <v>19492</v>
      </c>
      <c r="BM45" s="72">
        <f t="shared" si="16"/>
        <v>545422</v>
      </c>
      <c r="BN45" s="72">
        <f t="shared" si="17"/>
        <v>11752</v>
      </c>
      <c r="BO45" s="75">
        <f t="shared" si="18"/>
        <v>5613</v>
      </c>
      <c r="BP45" s="76" t="str">
        <f t="shared" si="19"/>
        <v>-1%</v>
      </c>
      <c r="BQ45" s="73" t="str">
        <f t="shared" si="20"/>
        <v>493.5%</v>
      </c>
      <c r="BR45" s="73" t="str">
        <f t="shared" si="21"/>
        <v>210.1%</v>
      </c>
      <c r="BS45" s="73" t="str">
        <f t="shared" si="22"/>
        <v>-71.7%</v>
      </c>
      <c r="BT45" s="73" t="str">
        <f t="shared" si="23"/>
        <v>195.1%</v>
      </c>
      <c r="BU45" s="73" t="str">
        <f t="shared" si="24"/>
        <v>42.3%</v>
      </c>
      <c r="BV45" s="73" t="str">
        <f t="shared" si="25"/>
        <v>206.2%</v>
      </c>
      <c r="BW45" s="73" t="str">
        <f t="shared" si="26"/>
        <v>1.8%</v>
      </c>
      <c r="BX45" s="73" t="str">
        <f t="shared" si="27"/>
        <v>26.8%</v>
      </c>
      <c r="BY45" s="73" t="str">
        <f t="shared" si="28"/>
        <v>34.9%</v>
      </c>
      <c r="BZ45" s="73" t="str">
        <f t="shared" si="29"/>
        <v>81.2%</v>
      </c>
      <c r="CA45" s="73" t="str">
        <f t="shared" si="30"/>
        <v>108.9%</v>
      </c>
      <c r="CB45" s="73" t="str">
        <f t="shared" si="31"/>
        <v>43.2%</v>
      </c>
      <c r="CC45" s="73" t="str">
        <f t="shared" si="32"/>
        <v>-37.4%</v>
      </c>
      <c r="CD45" s="73" t="str">
        <f t="shared" si="33"/>
        <v>55.5%</v>
      </c>
      <c r="CE45" s="73" t="str">
        <f t="shared" si="34"/>
        <v>-37.7%</v>
      </c>
    </row>
    <row r="46" spans="1:83">
      <c r="A46" s="55">
        <v>2012</v>
      </c>
      <c r="B46" s="51">
        <v>9</v>
      </c>
      <c r="C46" s="56" t="s">
        <v>127</v>
      </c>
      <c r="D46" s="59">
        <v>286947</v>
      </c>
      <c r="E46" s="53">
        <v>28294</v>
      </c>
      <c r="F46" s="53">
        <v>30236</v>
      </c>
      <c r="G46" s="53">
        <v>4499</v>
      </c>
      <c r="H46" s="53">
        <v>31570</v>
      </c>
      <c r="I46" s="53">
        <v>10000</v>
      </c>
      <c r="J46" s="53">
        <v>10243</v>
      </c>
      <c r="K46" s="53">
        <v>9681</v>
      </c>
      <c r="L46" s="53">
        <v>36970</v>
      </c>
      <c r="M46" s="53">
        <v>9940</v>
      </c>
      <c r="N46" s="53">
        <v>8344</v>
      </c>
      <c r="O46" s="53">
        <v>243</v>
      </c>
      <c r="P46" s="53">
        <v>10711</v>
      </c>
      <c r="Q46" s="53">
        <v>87415</v>
      </c>
      <c r="R46" s="53">
        <v>8801</v>
      </c>
      <c r="S46" s="60">
        <v>0</v>
      </c>
      <c r="T46" s="69">
        <v>686649</v>
      </c>
      <c r="U46" s="70">
        <v>44657</v>
      </c>
      <c r="V46" s="70">
        <v>19367</v>
      </c>
      <c r="W46" s="70">
        <v>14457</v>
      </c>
      <c r="X46" s="70">
        <v>97850</v>
      </c>
      <c r="Y46" s="70">
        <v>67820</v>
      </c>
      <c r="Z46" s="70">
        <v>34343</v>
      </c>
      <c r="AA46" s="70">
        <v>101903</v>
      </c>
      <c r="AB46" s="70">
        <v>148625</v>
      </c>
      <c r="AC46" s="70">
        <v>11751</v>
      </c>
      <c r="AD46" s="70">
        <v>9209</v>
      </c>
      <c r="AE46" s="70">
        <v>7756</v>
      </c>
      <c r="AF46" s="70">
        <v>1125</v>
      </c>
      <c r="AG46" s="70">
        <v>123853</v>
      </c>
      <c r="AH46" s="70">
        <v>3447</v>
      </c>
      <c r="AI46" s="71">
        <v>486</v>
      </c>
      <c r="AJ46" s="59">
        <v>145301</v>
      </c>
      <c r="AK46" s="53">
        <v>9996</v>
      </c>
      <c r="AL46" s="53">
        <v>703</v>
      </c>
      <c r="AM46" s="53">
        <v>185</v>
      </c>
      <c r="AN46" s="53">
        <v>4924</v>
      </c>
      <c r="AO46" s="53">
        <v>9396</v>
      </c>
      <c r="AP46" s="53">
        <v>7933</v>
      </c>
      <c r="AQ46" s="53">
        <v>3961</v>
      </c>
      <c r="AR46" s="53">
        <v>15425</v>
      </c>
      <c r="AS46" s="53">
        <v>2737</v>
      </c>
      <c r="AT46" s="53">
        <v>4322</v>
      </c>
      <c r="AU46" s="53">
        <v>43</v>
      </c>
      <c r="AV46" s="53">
        <v>60</v>
      </c>
      <c r="AW46" s="53">
        <v>85230</v>
      </c>
      <c r="AX46" s="53">
        <v>386</v>
      </c>
      <c r="AY46" s="60">
        <v>0</v>
      </c>
      <c r="AZ46" s="74">
        <f t="shared" si="3"/>
        <v>1118897</v>
      </c>
      <c r="BA46" s="72">
        <f t="shared" si="4"/>
        <v>82947</v>
      </c>
      <c r="BB46" s="72">
        <f t="shared" si="5"/>
        <v>50306</v>
      </c>
      <c r="BC46" s="72">
        <f t="shared" si="6"/>
        <v>19141</v>
      </c>
      <c r="BD46" s="72">
        <f t="shared" si="7"/>
        <v>134344</v>
      </c>
      <c r="BE46" s="72">
        <f t="shared" si="8"/>
        <v>87216</v>
      </c>
      <c r="BF46" s="72">
        <f t="shared" si="9"/>
        <v>52519</v>
      </c>
      <c r="BG46" s="72">
        <f t="shared" si="10"/>
        <v>115545</v>
      </c>
      <c r="BH46" s="72">
        <f t="shared" si="11"/>
        <v>201020</v>
      </c>
      <c r="BI46" s="72">
        <f t="shared" si="12"/>
        <v>24428</v>
      </c>
      <c r="BJ46" s="72">
        <f t="shared" si="13"/>
        <v>21875</v>
      </c>
      <c r="BK46" s="72">
        <f t="shared" si="14"/>
        <v>8042</v>
      </c>
      <c r="BL46" s="72">
        <f t="shared" si="15"/>
        <v>11896</v>
      </c>
      <c r="BM46" s="72">
        <f t="shared" si="16"/>
        <v>296498</v>
      </c>
      <c r="BN46" s="72">
        <f t="shared" si="17"/>
        <v>12634</v>
      </c>
      <c r="BO46" s="75">
        <f t="shared" si="18"/>
        <v>486</v>
      </c>
      <c r="BP46" s="76" t="str">
        <f t="shared" si="19"/>
        <v>-21.4%</v>
      </c>
      <c r="BQ46" s="73" t="str">
        <f t="shared" si="20"/>
        <v>148.6%</v>
      </c>
      <c r="BR46" s="73" t="str">
        <f t="shared" si="21"/>
        <v>-57.8%</v>
      </c>
      <c r="BS46" s="73" t="str">
        <f t="shared" si="22"/>
        <v>-14.2%</v>
      </c>
      <c r="BT46" s="73" t="str">
        <f t="shared" si="23"/>
        <v>105.6%</v>
      </c>
      <c r="BU46" s="73" t="str">
        <f t="shared" si="24"/>
        <v>-26.3%</v>
      </c>
      <c r="BV46" s="73" t="str">
        <f t="shared" si="25"/>
        <v>-66.8%</v>
      </c>
      <c r="BW46" s="73" t="str">
        <f t="shared" si="26"/>
        <v>50.7%</v>
      </c>
      <c r="BX46" s="73" t="str">
        <f t="shared" si="27"/>
        <v>43.4%</v>
      </c>
      <c r="BY46" s="73" t="str">
        <f t="shared" si="28"/>
        <v>-61%</v>
      </c>
      <c r="BZ46" s="73" t="str">
        <f t="shared" si="29"/>
        <v>-43.1%</v>
      </c>
      <c r="CA46" s="73" t="str">
        <f t="shared" si="30"/>
        <v>28.7%</v>
      </c>
      <c r="CB46" s="73" t="str">
        <f t="shared" si="31"/>
        <v>-39%</v>
      </c>
      <c r="CC46" s="73" t="str">
        <f t="shared" si="32"/>
        <v>-45.6%</v>
      </c>
      <c r="CD46" s="73" t="str">
        <f t="shared" si="33"/>
        <v>7.5%</v>
      </c>
      <c r="CE46" s="73" t="str">
        <f t="shared" si="34"/>
        <v>-91.3%</v>
      </c>
    </row>
    <row r="47" spans="1:83">
      <c r="A47" s="55">
        <v>2012</v>
      </c>
      <c r="B47" s="51">
        <v>10</v>
      </c>
      <c r="C47" s="56" t="s">
        <v>128</v>
      </c>
      <c r="D47" s="59">
        <v>430495</v>
      </c>
      <c r="E47" s="53">
        <v>8457</v>
      </c>
      <c r="F47" s="53">
        <v>8446</v>
      </c>
      <c r="G47" s="53">
        <v>8267</v>
      </c>
      <c r="H47" s="53">
        <v>12182</v>
      </c>
      <c r="I47" s="53">
        <v>14815</v>
      </c>
      <c r="J47" s="53">
        <v>12336</v>
      </c>
      <c r="K47" s="53">
        <v>23280</v>
      </c>
      <c r="L47" s="53">
        <v>75843</v>
      </c>
      <c r="M47" s="53">
        <v>19148</v>
      </c>
      <c r="N47" s="53">
        <v>14786</v>
      </c>
      <c r="O47" s="53">
        <v>1955</v>
      </c>
      <c r="P47" s="53">
        <v>2541</v>
      </c>
      <c r="Q47" s="53">
        <v>205419</v>
      </c>
      <c r="R47" s="53">
        <v>4826</v>
      </c>
      <c r="S47" s="60">
        <v>18194</v>
      </c>
      <c r="T47" s="69">
        <v>892904</v>
      </c>
      <c r="U47" s="70">
        <v>1271</v>
      </c>
      <c r="V47" s="70">
        <v>30367</v>
      </c>
      <c r="W47" s="70">
        <v>3691</v>
      </c>
      <c r="X47" s="70">
        <v>58954</v>
      </c>
      <c r="Y47" s="70">
        <v>91934</v>
      </c>
      <c r="Z47" s="70">
        <v>49424</v>
      </c>
      <c r="AA47" s="70">
        <v>172575</v>
      </c>
      <c r="AB47" s="70">
        <v>127759</v>
      </c>
      <c r="AC47" s="70">
        <v>37758</v>
      </c>
      <c r="AD47" s="70">
        <v>30934</v>
      </c>
      <c r="AE47" s="70">
        <v>1488</v>
      </c>
      <c r="AF47" s="70">
        <v>2240</v>
      </c>
      <c r="AG47" s="70">
        <v>245034</v>
      </c>
      <c r="AH47" s="70">
        <v>12172</v>
      </c>
      <c r="AI47" s="71">
        <v>27303</v>
      </c>
      <c r="AJ47" s="59">
        <v>174859</v>
      </c>
      <c r="AK47" s="53">
        <v>1065</v>
      </c>
      <c r="AL47" s="53">
        <v>3558</v>
      </c>
      <c r="AM47" s="53">
        <v>12959</v>
      </c>
      <c r="AN47" s="53">
        <v>3506</v>
      </c>
      <c r="AO47" s="53">
        <v>20112</v>
      </c>
      <c r="AP47" s="53">
        <v>11703</v>
      </c>
      <c r="AQ47" s="53">
        <v>5248</v>
      </c>
      <c r="AR47" s="53">
        <v>17367</v>
      </c>
      <c r="AS47" s="53">
        <v>22505</v>
      </c>
      <c r="AT47" s="53">
        <v>9066</v>
      </c>
      <c r="AU47" s="53">
        <v>560</v>
      </c>
      <c r="AV47" s="53">
        <v>3773</v>
      </c>
      <c r="AW47" s="53">
        <v>61994</v>
      </c>
      <c r="AX47" s="53">
        <v>1443</v>
      </c>
      <c r="AY47" s="60">
        <v>0</v>
      </c>
      <c r="AZ47" s="74">
        <f t="shared" si="3"/>
        <v>1498258</v>
      </c>
      <c r="BA47" s="72">
        <f t="shared" si="4"/>
        <v>10793</v>
      </c>
      <c r="BB47" s="72">
        <f t="shared" si="5"/>
        <v>42371</v>
      </c>
      <c r="BC47" s="72">
        <f t="shared" si="6"/>
        <v>24917</v>
      </c>
      <c r="BD47" s="72">
        <f t="shared" si="7"/>
        <v>74642</v>
      </c>
      <c r="BE47" s="72">
        <f t="shared" si="8"/>
        <v>126861</v>
      </c>
      <c r="BF47" s="72">
        <f t="shared" si="9"/>
        <v>73463</v>
      </c>
      <c r="BG47" s="72">
        <f t="shared" si="10"/>
        <v>201103</v>
      </c>
      <c r="BH47" s="72">
        <f t="shared" si="11"/>
        <v>220969</v>
      </c>
      <c r="BI47" s="72">
        <f t="shared" si="12"/>
        <v>79411</v>
      </c>
      <c r="BJ47" s="72">
        <f t="shared" si="13"/>
        <v>54786</v>
      </c>
      <c r="BK47" s="72">
        <f t="shared" si="14"/>
        <v>4003</v>
      </c>
      <c r="BL47" s="72">
        <f t="shared" si="15"/>
        <v>8554</v>
      </c>
      <c r="BM47" s="72">
        <f t="shared" si="16"/>
        <v>512447</v>
      </c>
      <c r="BN47" s="72">
        <f t="shared" si="17"/>
        <v>18441</v>
      </c>
      <c r="BO47" s="75">
        <f t="shared" si="18"/>
        <v>45497</v>
      </c>
      <c r="BP47" s="76" t="str">
        <f t="shared" si="19"/>
        <v>33.9%</v>
      </c>
      <c r="BQ47" s="73" t="str">
        <f t="shared" si="20"/>
        <v>-87%</v>
      </c>
      <c r="BR47" s="73" t="str">
        <f t="shared" si="21"/>
        <v>-15.8%</v>
      </c>
      <c r="BS47" s="73" t="str">
        <f t="shared" si="22"/>
        <v>30.2%</v>
      </c>
      <c r="BT47" s="73" t="str">
        <f t="shared" si="23"/>
        <v>-44.4%</v>
      </c>
      <c r="BU47" s="73" t="str">
        <f t="shared" si="24"/>
        <v>45.5%</v>
      </c>
      <c r="BV47" s="73" t="str">
        <f t="shared" si="25"/>
        <v>39.9%</v>
      </c>
      <c r="BW47" s="73" t="str">
        <f t="shared" si="26"/>
        <v>74%</v>
      </c>
      <c r="BX47" s="73" t="str">
        <f t="shared" si="27"/>
        <v>9.9%</v>
      </c>
      <c r="BY47" s="73" t="str">
        <f t="shared" si="28"/>
        <v>225.1%</v>
      </c>
      <c r="BZ47" s="73" t="str">
        <f t="shared" si="29"/>
        <v>150.5%</v>
      </c>
      <c r="CA47" s="73" t="str">
        <f t="shared" si="30"/>
        <v>-50.2%</v>
      </c>
      <c r="CB47" s="73" t="str">
        <f t="shared" si="31"/>
        <v>-28.1%</v>
      </c>
      <c r="CC47" s="73" t="str">
        <f t="shared" si="32"/>
        <v>72.8%</v>
      </c>
      <c r="CD47" s="73" t="str">
        <f t="shared" si="33"/>
        <v>46%</v>
      </c>
      <c r="CE47" s="73" t="str">
        <f t="shared" si="34"/>
        <v>9261.5%</v>
      </c>
    </row>
    <row r="48" spans="1:83">
      <c r="A48" s="55">
        <v>2012</v>
      </c>
      <c r="B48" s="51">
        <v>11</v>
      </c>
      <c r="C48" s="56" t="s">
        <v>129</v>
      </c>
      <c r="D48" s="59">
        <v>398207</v>
      </c>
      <c r="E48" s="53">
        <v>7420</v>
      </c>
      <c r="F48" s="53">
        <v>15669</v>
      </c>
      <c r="G48" s="53">
        <v>15167</v>
      </c>
      <c r="H48" s="53">
        <v>16682</v>
      </c>
      <c r="I48" s="53">
        <v>20106</v>
      </c>
      <c r="J48" s="53">
        <v>8582</v>
      </c>
      <c r="K48" s="53">
        <v>10607</v>
      </c>
      <c r="L48" s="53">
        <v>40797</v>
      </c>
      <c r="M48" s="53">
        <v>12461</v>
      </c>
      <c r="N48" s="53">
        <v>17055</v>
      </c>
      <c r="O48" s="53">
        <v>1788</v>
      </c>
      <c r="P48" s="53">
        <v>354</v>
      </c>
      <c r="Q48" s="53">
        <v>225432</v>
      </c>
      <c r="R48" s="53">
        <v>4797</v>
      </c>
      <c r="S48" s="60">
        <v>1290</v>
      </c>
      <c r="T48" s="69">
        <v>797259</v>
      </c>
      <c r="U48" s="70">
        <v>1004</v>
      </c>
      <c r="V48" s="70">
        <v>20034</v>
      </c>
      <c r="W48" s="70">
        <v>30199</v>
      </c>
      <c r="X48" s="70">
        <v>2885</v>
      </c>
      <c r="Y48" s="70">
        <v>106869</v>
      </c>
      <c r="Z48" s="70">
        <v>71125</v>
      </c>
      <c r="AA48" s="70">
        <v>49400</v>
      </c>
      <c r="AB48" s="70">
        <v>139242</v>
      </c>
      <c r="AC48" s="70">
        <v>32436</v>
      </c>
      <c r="AD48" s="70">
        <v>18820</v>
      </c>
      <c r="AE48" s="70">
        <v>2627</v>
      </c>
      <c r="AF48" s="70">
        <v>6677</v>
      </c>
      <c r="AG48" s="70">
        <v>299433</v>
      </c>
      <c r="AH48" s="70">
        <v>15176</v>
      </c>
      <c r="AI48" s="71">
        <v>1332</v>
      </c>
      <c r="AJ48" s="59">
        <v>258253</v>
      </c>
      <c r="AK48" s="53">
        <v>578</v>
      </c>
      <c r="AL48" s="53">
        <v>11375</v>
      </c>
      <c r="AM48" s="53">
        <v>8000</v>
      </c>
      <c r="AN48" s="53">
        <v>1661</v>
      </c>
      <c r="AO48" s="53">
        <v>6943</v>
      </c>
      <c r="AP48" s="53">
        <v>5387</v>
      </c>
      <c r="AQ48" s="53">
        <v>2780</v>
      </c>
      <c r="AR48" s="53">
        <v>20856</v>
      </c>
      <c r="AS48" s="53">
        <v>7538</v>
      </c>
      <c r="AT48" s="53">
        <v>2877</v>
      </c>
      <c r="AU48" s="53">
        <v>86</v>
      </c>
      <c r="AV48" s="53">
        <v>2689</v>
      </c>
      <c r="AW48" s="53">
        <v>185417</v>
      </c>
      <c r="AX48" s="53">
        <v>1987</v>
      </c>
      <c r="AY48" s="60">
        <v>79</v>
      </c>
      <c r="AZ48" s="74">
        <f t="shared" si="3"/>
        <v>1453719</v>
      </c>
      <c r="BA48" s="72">
        <f t="shared" si="4"/>
        <v>9002</v>
      </c>
      <c r="BB48" s="72">
        <f t="shared" si="5"/>
        <v>47078</v>
      </c>
      <c r="BC48" s="72">
        <f t="shared" si="6"/>
        <v>53366</v>
      </c>
      <c r="BD48" s="72">
        <f t="shared" si="7"/>
        <v>21228</v>
      </c>
      <c r="BE48" s="72">
        <f t="shared" si="8"/>
        <v>133918</v>
      </c>
      <c r="BF48" s="72">
        <f t="shared" si="9"/>
        <v>85094</v>
      </c>
      <c r="BG48" s="72">
        <f t="shared" si="10"/>
        <v>62787</v>
      </c>
      <c r="BH48" s="72">
        <f t="shared" si="11"/>
        <v>200895</v>
      </c>
      <c r="BI48" s="72">
        <f t="shared" si="12"/>
        <v>52435</v>
      </c>
      <c r="BJ48" s="72">
        <f t="shared" si="13"/>
        <v>38752</v>
      </c>
      <c r="BK48" s="72">
        <f t="shared" si="14"/>
        <v>4501</v>
      </c>
      <c r="BL48" s="72">
        <f t="shared" si="15"/>
        <v>9720</v>
      </c>
      <c r="BM48" s="72">
        <f t="shared" si="16"/>
        <v>710282</v>
      </c>
      <c r="BN48" s="72">
        <f t="shared" si="17"/>
        <v>21960</v>
      </c>
      <c r="BO48" s="75">
        <f t="shared" si="18"/>
        <v>2701</v>
      </c>
      <c r="BP48" s="76" t="str">
        <f t="shared" si="19"/>
        <v>-3%</v>
      </c>
      <c r="BQ48" s="73" t="str">
        <f t="shared" si="20"/>
        <v>-16.6%</v>
      </c>
      <c r="BR48" s="73" t="str">
        <f t="shared" si="21"/>
        <v>11.1%</v>
      </c>
      <c r="BS48" s="73" t="str">
        <f t="shared" si="22"/>
        <v>114.2%</v>
      </c>
      <c r="BT48" s="73" t="str">
        <f t="shared" si="23"/>
        <v>-71.6%</v>
      </c>
      <c r="BU48" s="73" t="str">
        <f t="shared" si="24"/>
        <v>5.6%</v>
      </c>
      <c r="BV48" s="73" t="str">
        <f t="shared" si="25"/>
        <v>15.8%</v>
      </c>
      <c r="BW48" s="73" t="str">
        <f t="shared" si="26"/>
        <v>-68.8%</v>
      </c>
      <c r="BX48" s="73" t="str">
        <f t="shared" si="27"/>
        <v>-9.1%</v>
      </c>
      <c r="BY48" s="73" t="str">
        <f t="shared" si="28"/>
        <v>-34%</v>
      </c>
      <c r="BZ48" s="73" t="str">
        <f t="shared" si="29"/>
        <v>-29.3%</v>
      </c>
      <c r="CA48" s="73" t="str">
        <f t="shared" si="30"/>
        <v>12.4%</v>
      </c>
      <c r="CB48" s="73" t="str">
        <f t="shared" si="31"/>
        <v>13.6%</v>
      </c>
      <c r="CC48" s="73" t="str">
        <f t="shared" si="32"/>
        <v>38.6%</v>
      </c>
      <c r="CD48" s="73" t="str">
        <f t="shared" si="33"/>
        <v>19.1%</v>
      </c>
      <c r="CE48" s="73" t="str">
        <f t="shared" si="34"/>
        <v>-94.1%</v>
      </c>
    </row>
    <row r="49" spans="1:83">
      <c r="A49" s="55">
        <v>2012</v>
      </c>
      <c r="B49" s="51">
        <v>12</v>
      </c>
      <c r="C49" s="56" t="s">
        <v>130</v>
      </c>
      <c r="D49" s="59">
        <v>340877</v>
      </c>
      <c r="E49" s="53">
        <v>11041</v>
      </c>
      <c r="F49" s="53">
        <v>19337</v>
      </c>
      <c r="G49" s="53">
        <v>54209</v>
      </c>
      <c r="H49" s="53">
        <v>5895</v>
      </c>
      <c r="I49" s="53">
        <v>20997</v>
      </c>
      <c r="J49" s="53">
        <v>13553</v>
      </c>
      <c r="K49" s="53">
        <v>13521</v>
      </c>
      <c r="L49" s="53">
        <v>14946</v>
      </c>
      <c r="M49" s="53">
        <v>15050</v>
      </c>
      <c r="N49" s="53">
        <v>11078</v>
      </c>
      <c r="O49" s="53">
        <v>1906</v>
      </c>
      <c r="P49" s="53">
        <v>32</v>
      </c>
      <c r="Q49" s="53">
        <v>154979</v>
      </c>
      <c r="R49" s="53">
        <v>3089</v>
      </c>
      <c r="S49" s="60">
        <v>1244</v>
      </c>
      <c r="T49" s="69">
        <v>745961</v>
      </c>
      <c r="U49" s="70">
        <v>16460</v>
      </c>
      <c r="V49" s="70">
        <v>6250</v>
      </c>
      <c r="W49" s="70">
        <v>36238</v>
      </c>
      <c r="X49" s="70">
        <v>9007</v>
      </c>
      <c r="Y49" s="70">
        <v>62754</v>
      </c>
      <c r="Z49" s="70">
        <v>77773</v>
      </c>
      <c r="AA49" s="70">
        <v>32450</v>
      </c>
      <c r="AB49" s="70">
        <v>74807</v>
      </c>
      <c r="AC49" s="70">
        <v>58696</v>
      </c>
      <c r="AD49" s="70">
        <v>35808</v>
      </c>
      <c r="AE49" s="70">
        <v>3301</v>
      </c>
      <c r="AF49" s="70">
        <v>1392</v>
      </c>
      <c r="AG49" s="70">
        <v>319487</v>
      </c>
      <c r="AH49" s="70">
        <v>11288</v>
      </c>
      <c r="AI49" s="71">
        <v>250</v>
      </c>
      <c r="AJ49" s="59">
        <v>189564</v>
      </c>
      <c r="AK49" s="53">
        <v>8114</v>
      </c>
      <c r="AL49" s="53">
        <v>8367</v>
      </c>
      <c r="AM49" s="53">
        <v>18592</v>
      </c>
      <c r="AN49" s="53">
        <v>1013</v>
      </c>
      <c r="AO49" s="53">
        <v>8798</v>
      </c>
      <c r="AP49" s="53">
        <v>14400</v>
      </c>
      <c r="AQ49" s="53">
        <v>5721</v>
      </c>
      <c r="AR49" s="53">
        <v>14383</v>
      </c>
      <c r="AS49" s="53">
        <v>14189</v>
      </c>
      <c r="AT49" s="53">
        <v>4930</v>
      </c>
      <c r="AU49" s="53">
        <v>0</v>
      </c>
      <c r="AV49" s="53">
        <v>1324</v>
      </c>
      <c r="AW49" s="53">
        <v>86904</v>
      </c>
      <c r="AX49" s="53">
        <v>1346</v>
      </c>
      <c r="AY49" s="60">
        <v>1483</v>
      </c>
      <c r="AZ49" s="74">
        <f t="shared" si="3"/>
        <v>1276402</v>
      </c>
      <c r="BA49" s="72">
        <f t="shared" si="4"/>
        <v>35615</v>
      </c>
      <c r="BB49" s="72">
        <f t="shared" si="5"/>
        <v>33954</v>
      </c>
      <c r="BC49" s="72">
        <f t="shared" si="6"/>
        <v>109039</v>
      </c>
      <c r="BD49" s="72">
        <f t="shared" si="7"/>
        <v>15915</v>
      </c>
      <c r="BE49" s="72">
        <f t="shared" si="8"/>
        <v>92549</v>
      </c>
      <c r="BF49" s="72">
        <f t="shared" si="9"/>
        <v>105726</v>
      </c>
      <c r="BG49" s="72">
        <f t="shared" si="10"/>
        <v>51692</v>
      </c>
      <c r="BH49" s="72">
        <f t="shared" si="11"/>
        <v>104136</v>
      </c>
      <c r="BI49" s="72">
        <f t="shared" si="12"/>
        <v>87935</v>
      </c>
      <c r="BJ49" s="72">
        <f t="shared" si="13"/>
        <v>51816</v>
      </c>
      <c r="BK49" s="72">
        <f t="shared" si="14"/>
        <v>5207</v>
      </c>
      <c r="BL49" s="72">
        <f t="shared" si="15"/>
        <v>2748</v>
      </c>
      <c r="BM49" s="72">
        <f t="shared" si="16"/>
        <v>561370</v>
      </c>
      <c r="BN49" s="72">
        <f t="shared" si="17"/>
        <v>15723</v>
      </c>
      <c r="BO49" s="75">
        <f t="shared" si="18"/>
        <v>2977</v>
      </c>
      <c r="BP49" s="76" t="str">
        <f t="shared" si="19"/>
        <v>-12.2%</v>
      </c>
      <c r="BQ49" s="73" t="str">
        <f t="shared" si="20"/>
        <v>295.6%</v>
      </c>
      <c r="BR49" s="73" t="str">
        <f t="shared" si="21"/>
        <v>-27.9%</v>
      </c>
      <c r="BS49" s="73" t="str">
        <f t="shared" si="22"/>
        <v>104.3%</v>
      </c>
      <c r="BT49" s="73" t="str">
        <f t="shared" si="23"/>
        <v>-25%</v>
      </c>
      <c r="BU49" s="73" t="str">
        <f t="shared" si="24"/>
        <v>-30.9%</v>
      </c>
      <c r="BV49" s="73" t="str">
        <f t="shared" si="25"/>
        <v>24.2%</v>
      </c>
      <c r="BW49" s="73" t="str">
        <f t="shared" si="26"/>
        <v>-17.7%</v>
      </c>
      <c r="BX49" s="73" t="str">
        <f t="shared" si="27"/>
        <v>-48.2%</v>
      </c>
      <c r="BY49" s="73" t="str">
        <f t="shared" si="28"/>
        <v>67.7%</v>
      </c>
      <c r="BZ49" s="73" t="str">
        <f t="shared" si="29"/>
        <v>33.7%</v>
      </c>
      <c r="CA49" s="73" t="str">
        <f t="shared" si="30"/>
        <v>15.7%</v>
      </c>
      <c r="CB49" s="73" t="str">
        <f t="shared" si="31"/>
        <v>-71.7%</v>
      </c>
      <c r="CC49" s="73" t="str">
        <f t="shared" si="32"/>
        <v>-21%</v>
      </c>
      <c r="CD49" s="73" t="str">
        <f t="shared" si="33"/>
        <v>-28.4%</v>
      </c>
      <c r="CE49" s="73" t="str">
        <f t="shared" si="34"/>
        <v>10.2%</v>
      </c>
    </row>
    <row r="50" spans="1:83">
      <c r="A50" s="55">
        <v>2013</v>
      </c>
      <c r="B50" s="51">
        <v>1</v>
      </c>
      <c r="C50" s="56" t="s">
        <v>119</v>
      </c>
      <c r="D50" s="59">
        <v>221137</v>
      </c>
      <c r="E50" s="53">
        <v>1757</v>
      </c>
      <c r="F50" s="53">
        <v>10042</v>
      </c>
      <c r="G50" s="53">
        <v>7013</v>
      </c>
      <c r="H50" s="53">
        <v>10154</v>
      </c>
      <c r="I50" s="53">
        <v>11724</v>
      </c>
      <c r="J50" s="53">
        <v>13787</v>
      </c>
      <c r="K50" s="53">
        <v>20771</v>
      </c>
      <c r="L50" s="53">
        <v>17289</v>
      </c>
      <c r="M50" s="53">
        <v>11479</v>
      </c>
      <c r="N50" s="53">
        <v>7403</v>
      </c>
      <c r="O50" s="53">
        <v>1214</v>
      </c>
      <c r="P50" s="53">
        <v>1512</v>
      </c>
      <c r="Q50" s="53">
        <v>94834</v>
      </c>
      <c r="R50" s="53">
        <v>12158</v>
      </c>
      <c r="S50" s="60">
        <v>0</v>
      </c>
      <c r="T50" s="69">
        <v>860931</v>
      </c>
      <c r="U50" s="70">
        <v>582</v>
      </c>
      <c r="V50" s="70">
        <v>29276</v>
      </c>
      <c r="W50" s="70">
        <v>8980</v>
      </c>
      <c r="X50" s="70">
        <v>75199</v>
      </c>
      <c r="Y50" s="70">
        <v>125197</v>
      </c>
      <c r="Z50" s="70">
        <v>124277</v>
      </c>
      <c r="AA50" s="70">
        <v>39947</v>
      </c>
      <c r="AB50" s="70">
        <v>106613</v>
      </c>
      <c r="AC50" s="70">
        <v>52717</v>
      </c>
      <c r="AD50" s="70">
        <v>26062</v>
      </c>
      <c r="AE50" s="70">
        <v>1521</v>
      </c>
      <c r="AF50" s="70">
        <v>1803</v>
      </c>
      <c r="AG50" s="70">
        <v>259768</v>
      </c>
      <c r="AH50" s="70">
        <v>8174</v>
      </c>
      <c r="AI50" s="71">
        <v>815</v>
      </c>
      <c r="AJ50" s="59">
        <v>243675</v>
      </c>
      <c r="AK50" s="53">
        <v>309</v>
      </c>
      <c r="AL50" s="53">
        <v>3676</v>
      </c>
      <c r="AM50" s="53">
        <v>8760</v>
      </c>
      <c r="AN50" s="53">
        <v>6391</v>
      </c>
      <c r="AO50" s="53">
        <v>13100</v>
      </c>
      <c r="AP50" s="53">
        <v>24606</v>
      </c>
      <c r="AQ50" s="53">
        <v>16648</v>
      </c>
      <c r="AR50" s="53">
        <v>49526</v>
      </c>
      <c r="AS50" s="53">
        <v>3597</v>
      </c>
      <c r="AT50" s="53">
        <v>2064</v>
      </c>
      <c r="AU50" s="53">
        <v>16547</v>
      </c>
      <c r="AV50" s="53">
        <v>491</v>
      </c>
      <c r="AW50" s="53">
        <v>94803</v>
      </c>
      <c r="AX50" s="53">
        <v>3157</v>
      </c>
      <c r="AY50" s="60">
        <v>0</v>
      </c>
      <c r="AZ50" s="74">
        <f t="shared" si="3"/>
        <v>1325743</v>
      </c>
      <c r="BA50" s="72">
        <f t="shared" si="4"/>
        <v>2648</v>
      </c>
      <c r="BB50" s="72">
        <f t="shared" si="5"/>
        <v>42994</v>
      </c>
      <c r="BC50" s="72">
        <f t="shared" si="6"/>
        <v>24753</v>
      </c>
      <c r="BD50" s="72">
        <f t="shared" si="7"/>
        <v>91744</v>
      </c>
      <c r="BE50" s="72">
        <f t="shared" si="8"/>
        <v>150021</v>
      </c>
      <c r="BF50" s="72">
        <f t="shared" si="9"/>
        <v>162670</v>
      </c>
      <c r="BG50" s="72">
        <f t="shared" si="10"/>
        <v>77366</v>
      </c>
      <c r="BH50" s="72">
        <f t="shared" si="11"/>
        <v>173428</v>
      </c>
      <c r="BI50" s="72">
        <f t="shared" si="12"/>
        <v>67793</v>
      </c>
      <c r="BJ50" s="72">
        <f t="shared" si="13"/>
        <v>35529</v>
      </c>
      <c r="BK50" s="72">
        <f t="shared" si="14"/>
        <v>19282</v>
      </c>
      <c r="BL50" s="72">
        <f t="shared" si="15"/>
        <v>3806</v>
      </c>
      <c r="BM50" s="72">
        <f t="shared" si="16"/>
        <v>449405</v>
      </c>
      <c r="BN50" s="72">
        <f t="shared" si="17"/>
        <v>23489</v>
      </c>
      <c r="BO50" s="75">
        <f t="shared" si="18"/>
        <v>815</v>
      </c>
      <c r="BP50" s="76" t="str">
        <f t="shared" si="19"/>
        <v>3.9%</v>
      </c>
      <c r="BQ50" s="73" t="str">
        <f t="shared" si="20"/>
        <v>-92.6%</v>
      </c>
      <c r="BR50" s="73" t="str">
        <f t="shared" si="21"/>
        <v>26.6%</v>
      </c>
      <c r="BS50" s="73" t="str">
        <f t="shared" si="22"/>
        <v>-77.3%</v>
      </c>
      <c r="BT50" s="73" t="str">
        <f t="shared" si="23"/>
        <v>476.5%</v>
      </c>
      <c r="BU50" s="73" t="str">
        <f t="shared" si="24"/>
        <v>62.1%</v>
      </c>
      <c r="BV50" s="73" t="str">
        <f t="shared" si="25"/>
        <v>53.9%</v>
      </c>
      <c r="BW50" s="73" t="str">
        <f t="shared" si="26"/>
        <v>49.7%</v>
      </c>
      <c r="BX50" s="73" t="str">
        <f t="shared" si="27"/>
        <v>66.5%</v>
      </c>
      <c r="BY50" s="73" t="str">
        <f t="shared" si="28"/>
        <v>-22.9%</v>
      </c>
      <c r="BZ50" s="73" t="str">
        <f t="shared" si="29"/>
        <v>-31.4%</v>
      </c>
      <c r="CA50" s="73" t="str">
        <f t="shared" si="30"/>
        <v>270.3%</v>
      </c>
      <c r="CB50" s="73" t="str">
        <f t="shared" si="31"/>
        <v>38.5%</v>
      </c>
      <c r="CC50" s="73" t="str">
        <f t="shared" si="32"/>
        <v>-19.9%</v>
      </c>
      <c r="CD50" s="73" t="str">
        <f t="shared" si="33"/>
        <v>49.4%</v>
      </c>
      <c r="CE50" s="73" t="str">
        <f t="shared" si="34"/>
        <v>-72.6%</v>
      </c>
    </row>
    <row r="51" spans="1:83">
      <c r="A51" s="55">
        <v>2013</v>
      </c>
      <c r="B51" s="51">
        <v>2</v>
      </c>
      <c r="C51" s="56" t="s">
        <v>120</v>
      </c>
      <c r="D51" s="59">
        <v>380990</v>
      </c>
      <c r="E51" s="53">
        <v>1793</v>
      </c>
      <c r="F51" s="53">
        <v>15397</v>
      </c>
      <c r="G51" s="53">
        <v>13424</v>
      </c>
      <c r="H51" s="53">
        <v>1588</v>
      </c>
      <c r="I51" s="53">
        <v>83924</v>
      </c>
      <c r="J51" s="53">
        <v>15992</v>
      </c>
      <c r="K51" s="53">
        <v>13863</v>
      </c>
      <c r="L51" s="53">
        <v>40740</v>
      </c>
      <c r="M51" s="53">
        <v>10594</v>
      </c>
      <c r="N51" s="53">
        <v>17936</v>
      </c>
      <c r="O51" s="53">
        <v>530</v>
      </c>
      <c r="P51" s="53">
        <v>1491</v>
      </c>
      <c r="Q51" s="53">
        <v>157201</v>
      </c>
      <c r="R51" s="53">
        <v>5840</v>
      </c>
      <c r="S51" s="60">
        <v>677</v>
      </c>
      <c r="T51" s="69">
        <v>780824</v>
      </c>
      <c r="U51" s="70">
        <v>11437</v>
      </c>
      <c r="V51" s="70">
        <v>5541</v>
      </c>
      <c r="W51" s="70">
        <v>741</v>
      </c>
      <c r="X51" s="70">
        <v>24986</v>
      </c>
      <c r="Y51" s="70">
        <v>122054</v>
      </c>
      <c r="Z51" s="70">
        <v>40506</v>
      </c>
      <c r="AA51" s="70">
        <v>77231</v>
      </c>
      <c r="AB51" s="70">
        <v>43997</v>
      </c>
      <c r="AC51" s="70">
        <v>27835</v>
      </c>
      <c r="AD51" s="70">
        <v>14747</v>
      </c>
      <c r="AE51" s="70">
        <v>2827</v>
      </c>
      <c r="AF51" s="70">
        <v>1351</v>
      </c>
      <c r="AG51" s="70">
        <v>336696</v>
      </c>
      <c r="AH51" s="70">
        <v>24425</v>
      </c>
      <c r="AI51" s="71">
        <v>46450</v>
      </c>
      <c r="AJ51" s="59">
        <v>303359</v>
      </c>
      <c r="AK51" s="53">
        <v>2406</v>
      </c>
      <c r="AL51" s="53">
        <v>11904</v>
      </c>
      <c r="AM51" s="53">
        <v>1447</v>
      </c>
      <c r="AN51" s="53">
        <v>5235</v>
      </c>
      <c r="AO51" s="53">
        <v>63873</v>
      </c>
      <c r="AP51" s="53">
        <v>11227</v>
      </c>
      <c r="AQ51" s="53">
        <v>1994</v>
      </c>
      <c r="AR51" s="53">
        <v>7392</v>
      </c>
      <c r="AS51" s="53">
        <v>5943</v>
      </c>
      <c r="AT51" s="53">
        <v>19320</v>
      </c>
      <c r="AU51" s="53">
        <v>1278</v>
      </c>
      <c r="AV51" s="53">
        <v>5211</v>
      </c>
      <c r="AW51" s="53">
        <v>162445</v>
      </c>
      <c r="AX51" s="53">
        <v>1461</v>
      </c>
      <c r="AY51" s="60">
        <v>2223</v>
      </c>
      <c r="AZ51" s="74">
        <f t="shared" si="3"/>
        <v>1465173</v>
      </c>
      <c r="BA51" s="72">
        <f t="shared" si="4"/>
        <v>15636</v>
      </c>
      <c r="BB51" s="72">
        <f t="shared" si="5"/>
        <v>32842</v>
      </c>
      <c r="BC51" s="72">
        <f t="shared" si="6"/>
        <v>15612</v>
      </c>
      <c r="BD51" s="72">
        <f t="shared" si="7"/>
        <v>31809</v>
      </c>
      <c r="BE51" s="72">
        <f t="shared" si="8"/>
        <v>269851</v>
      </c>
      <c r="BF51" s="72">
        <f t="shared" si="9"/>
        <v>67725</v>
      </c>
      <c r="BG51" s="72">
        <f t="shared" si="10"/>
        <v>93088</v>
      </c>
      <c r="BH51" s="72">
        <f t="shared" si="11"/>
        <v>92129</v>
      </c>
      <c r="BI51" s="72">
        <f t="shared" si="12"/>
        <v>44372</v>
      </c>
      <c r="BJ51" s="72">
        <f t="shared" si="13"/>
        <v>52003</v>
      </c>
      <c r="BK51" s="72">
        <f t="shared" si="14"/>
        <v>4635</v>
      </c>
      <c r="BL51" s="72">
        <f t="shared" si="15"/>
        <v>8053</v>
      </c>
      <c r="BM51" s="72">
        <f t="shared" si="16"/>
        <v>656342</v>
      </c>
      <c r="BN51" s="72">
        <f t="shared" si="17"/>
        <v>31726</v>
      </c>
      <c r="BO51" s="75">
        <f t="shared" si="18"/>
        <v>49350</v>
      </c>
      <c r="BP51" s="76" t="str">
        <f t="shared" si="19"/>
        <v>10.5%</v>
      </c>
      <c r="BQ51" s="73" t="str">
        <f t="shared" si="20"/>
        <v>490.5%</v>
      </c>
      <c r="BR51" s="73" t="str">
        <f t="shared" si="21"/>
        <v>-23.6%</v>
      </c>
      <c r="BS51" s="73" t="str">
        <f t="shared" si="22"/>
        <v>-36.9%</v>
      </c>
      <c r="BT51" s="73" t="str">
        <f t="shared" si="23"/>
        <v>-65.3%</v>
      </c>
      <c r="BU51" s="73" t="str">
        <f t="shared" si="24"/>
        <v>79.9%</v>
      </c>
      <c r="BV51" s="73" t="str">
        <f t="shared" si="25"/>
        <v>-58.4%</v>
      </c>
      <c r="BW51" s="73" t="str">
        <f t="shared" si="26"/>
        <v>20.3%</v>
      </c>
      <c r="BX51" s="73" t="str">
        <f t="shared" si="27"/>
        <v>-46.9%</v>
      </c>
      <c r="BY51" s="73" t="str">
        <f t="shared" si="28"/>
        <v>-34.5%</v>
      </c>
      <c r="BZ51" s="73" t="str">
        <f t="shared" si="29"/>
        <v>46.4%</v>
      </c>
      <c r="CA51" s="73" t="str">
        <f t="shared" si="30"/>
        <v>-76%</v>
      </c>
      <c r="CB51" s="73" t="str">
        <f t="shared" si="31"/>
        <v>111.6%</v>
      </c>
      <c r="CC51" s="73" t="str">
        <f t="shared" si="32"/>
        <v>46%</v>
      </c>
      <c r="CD51" s="73" t="str">
        <f t="shared" si="33"/>
        <v>35.1%</v>
      </c>
      <c r="CE51" s="73" t="str">
        <f t="shared" si="34"/>
        <v>5955.2%</v>
      </c>
    </row>
    <row r="52" spans="1:83">
      <c r="A52" s="55">
        <v>2013</v>
      </c>
      <c r="B52" s="51">
        <v>3</v>
      </c>
      <c r="C52" s="56" t="s">
        <v>121</v>
      </c>
      <c r="D52" s="59">
        <v>381790</v>
      </c>
      <c r="E52" s="53">
        <v>7785</v>
      </c>
      <c r="F52" s="53">
        <v>9268</v>
      </c>
      <c r="G52" s="53">
        <v>14098</v>
      </c>
      <c r="H52" s="53">
        <v>16693</v>
      </c>
      <c r="I52" s="53">
        <v>31585</v>
      </c>
      <c r="J52" s="53">
        <v>6735</v>
      </c>
      <c r="K52" s="53">
        <v>11069</v>
      </c>
      <c r="L52" s="53">
        <v>29769</v>
      </c>
      <c r="M52" s="53">
        <v>9975</v>
      </c>
      <c r="N52" s="53">
        <v>20679</v>
      </c>
      <c r="O52" s="53">
        <v>256</v>
      </c>
      <c r="P52" s="53">
        <v>8635</v>
      </c>
      <c r="Q52" s="53">
        <v>206055</v>
      </c>
      <c r="R52" s="53">
        <v>2733</v>
      </c>
      <c r="S52" s="60">
        <v>6455</v>
      </c>
      <c r="T52" s="69">
        <v>626743</v>
      </c>
      <c r="U52" s="70">
        <v>28983</v>
      </c>
      <c r="V52" s="70">
        <v>6269</v>
      </c>
      <c r="W52" s="70">
        <v>1998</v>
      </c>
      <c r="X52" s="70">
        <v>35476</v>
      </c>
      <c r="Y52" s="70">
        <v>47267</v>
      </c>
      <c r="Z52" s="70">
        <v>49951</v>
      </c>
      <c r="AA52" s="70">
        <v>67722</v>
      </c>
      <c r="AB52" s="70">
        <v>84986</v>
      </c>
      <c r="AC52" s="70">
        <v>42413</v>
      </c>
      <c r="AD52" s="70">
        <v>27774</v>
      </c>
      <c r="AE52" s="70">
        <v>1763</v>
      </c>
      <c r="AF52" s="70">
        <v>3028</v>
      </c>
      <c r="AG52" s="70">
        <v>192985</v>
      </c>
      <c r="AH52" s="70">
        <v>35399</v>
      </c>
      <c r="AI52" s="71">
        <v>729</v>
      </c>
      <c r="AJ52" s="59">
        <v>140622</v>
      </c>
      <c r="AK52" s="53">
        <v>80</v>
      </c>
      <c r="AL52" s="53">
        <v>1998</v>
      </c>
      <c r="AM52" s="53">
        <v>2137</v>
      </c>
      <c r="AN52" s="53">
        <v>3701</v>
      </c>
      <c r="AO52" s="53">
        <v>7275</v>
      </c>
      <c r="AP52" s="53">
        <v>1264</v>
      </c>
      <c r="AQ52" s="53">
        <v>3821</v>
      </c>
      <c r="AR52" s="53">
        <v>8593</v>
      </c>
      <c r="AS52" s="53">
        <v>13169</v>
      </c>
      <c r="AT52" s="53">
        <v>2320</v>
      </c>
      <c r="AU52" s="53">
        <v>494</v>
      </c>
      <c r="AV52" s="53">
        <v>945</v>
      </c>
      <c r="AW52" s="53">
        <v>93686</v>
      </c>
      <c r="AX52" s="53">
        <v>1139</v>
      </c>
      <c r="AY52" s="60">
        <v>0</v>
      </c>
      <c r="AZ52" s="74">
        <f t="shared" si="3"/>
        <v>1149155</v>
      </c>
      <c r="BA52" s="72">
        <f t="shared" si="4"/>
        <v>36848</v>
      </c>
      <c r="BB52" s="72">
        <f t="shared" si="5"/>
        <v>17535</v>
      </c>
      <c r="BC52" s="72">
        <f t="shared" si="6"/>
        <v>18233</v>
      </c>
      <c r="BD52" s="72">
        <f t="shared" si="7"/>
        <v>55870</v>
      </c>
      <c r="BE52" s="72">
        <f t="shared" si="8"/>
        <v>86127</v>
      </c>
      <c r="BF52" s="72">
        <f t="shared" si="9"/>
        <v>57950</v>
      </c>
      <c r="BG52" s="72">
        <f t="shared" si="10"/>
        <v>82612</v>
      </c>
      <c r="BH52" s="72">
        <f t="shared" si="11"/>
        <v>123348</v>
      </c>
      <c r="BI52" s="72">
        <f t="shared" si="12"/>
        <v>65557</v>
      </c>
      <c r="BJ52" s="72">
        <f t="shared" si="13"/>
        <v>50773</v>
      </c>
      <c r="BK52" s="72">
        <f t="shared" si="14"/>
        <v>2513</v>
      </c>
      <c r="BL52" s="72">
        <f t="shared" si="15"/>
        <v>12608</v>
      </c>
      <c r="BM52" s="72">
        <f t="shared" si="16"/>
        <v>492726</v>
      </c>
      <c r="BN52" s="72">
        <f t="shared" si="17"/>
        <v>39271</v>
      </c>
      <c r="BO52" s="75">
        <f t="shared" si="18"/>
        <v>7184</v>
      </c>
      <c r="BP52" s="76" t="str">
        <f t="shared" si="19"/>
        <v>-21.6%</v>
      </c>
      <c r="BQ52" s="73" t="str">
        <f t="shared" si="20"/>
        <v>135.7%</v>
      </c>
      <c r="BR52" s="73" t="str">
        <f t="shared" si="21"/>
        <v>-46.6%</v>
      </c>
      <c r="BS52" s="73" t="str">
        <f t="shared" si="22"/>
        <v>16.8%</v>
      </c>
      <c r="BT52" s="73" t="str">
        <f t="shared" si="23"/>
        <v>75.6%</v>
      </c>
      <c r="BU52" s="73" t="str">
        <f t="shared" si="24"/>
        <v>-68.1%</v>
      </c>
      <c r="BV52" s="73" t="str">
        <f t="shared" si="25"/>
        <v>-14.4%</v>
      </c>
      <c r="BW52" s="73" t="str">
        <f t="shared" si="26"/>
        <v>-11.3%</v>
      </c>
      <c r="BX52" s="73" t="str">
        <f t="shared" si="27"/>
        <v>33.9%</v>
      </c>
      <c r="BY52" s="73" t="str">
        <f t="shared" si="28"/>
        <v>47.7%</v>
      </c>
      <c r="BZ52" s="73" t="str">
        <f t="shared" si="29"/>
        <v>-2.4%</v>
      </c>
      <c r="CA52" s="73" t="str">
        <f t="shared" si="30"/>
        <v>-45.8%</v>
      </c>
      <c r="CB52" s="73" t="str">
        <f t="shared" si="31"/>
        <v>56.6%</v>
      </c>
      <c r="CC52" s="73" t="str">
        <f t="shared" si="32"/>
        <v>-24.9%</v>
      </c>
      <c r="CD52" s="73" t="str">
        <f t="shared" si="33"/>
        <v>23.8%</v>
      </c>
      <c r="CE52" s="73" t="str">
        <f t="shared" si="34"/>
        <v>-85.4%</v>
      </c>
    </row>
    <row r="53" spans="1:83">
      <c r="A53" s="55">
        <v>2013</v>
      </c>
      <c r="B53" s="51">
        <v>4</v>
      </c>
      <c r="C53" s="56" t="s">
        <v>122</v>
      </c>
      <c r="D53" s="59">
        <v>264208</v>
      </c>
      <c r="E53" s="53">
        <v>16196</v>
      </c>
      <c r="F53" s="53">
        <v>7035</v>
      </c>
      <c r="G53" s="53">
        <v>11199</v>
      </c>
      <c r="H53" s="53">
        <v>4824</v>
      </c>
      <c r="I53" s="53">
        <v>7046</v>
      </c>
      <c r="J53" s="53">
        <v>4706</v>
      </c>
      <c r="K53" s="53">
        <v>16110</v>
      </c>
      <c r="L53" s="53">
        <v>10097</v>
      </c>
      <c r="M53" s="53">
        <v>13719</v>
      </c>
      <c r="N53" s="53">
        <v>2677</v>
      </c>
      <c r="O53" s="53">
        <v>445</v>
      </c>
      <c r="P53" s="53">
        <v>516</v>
      </c>
      <c r="Q53" s="53">
        <v>165940</v>
      </c>
      <c r="R53" s="53">
        <v>2422</v>
      </c>
      <c r="S53" s="60">
        <v>1276</v>
      </c>
      <c r="T53" s="69">
        <v>688284</v>
      </c>
      <c r="U53" s="70">
        <v>11032</v>
      </c>
      <c r="V53" s="70">
        <v>21311</v>
      </c>
      <c r="W53" s="70">
        <v>31069</v>
      </c>
      <c r="X53" s="70">
        <v>2490</v>
      </c>
      <c r="Y53" s="70">
        <v>63392</v>
      </c>
      <c r="Z53" s="70">
        <v>45835</v>
      </c>
      <c r="AA53" s="70">
        <v>76441</v>
      </c>
      <c r="AB53" s="70">
        <v>50989</v>
      </c>
      <c r="AC53" s="70">
        <v>49372</v>
      </c>
      <c r="AD53" s="70">
        <v>43332</v>
      </c>
      <c r="AE53" s="70">
        <v>2029</v>
      </c>
      <c r="AF53" s="70">
        <v>1864</v>
      </c>
      <c r="AG53" s="70">
        <v>274165</v>
      </c>
      <c r="AH53" s="70">
        <v>14299</v>
      </c>
      <c r="AI53" s="71">
        <v>664</v>
      </c>
      <c r="AJ53" s="59">
        <v>196662</v>
      </c>
      <c r="AK53" s="53">
        <v>6362</v>
      </c>
      <c r="AL53" s="53">
        <v>5853</v>
      </c>
      <c r="AM53" s="53">
        <v>2607</v>
      </c>
      <c r="AN53" s="53">
        <v>153</v>
      </c>
      <c r="AO53" s="53">
        <v>4069</v>
      </c>
      <c r="AP53" s="53">
        <v>3848</v>
      </c>
      <c r="AQ53" s="53">
        <v>8074</v>
      </c>
      <c r="AR53" s="53">
        <v>35305</v>
      </c>
      <c r="AS53" s="53">
        <v>11452</v>
      </c>
      <c r="AT53" s="53">
        <v>2683</v>
      </c>
      <c r="AU53" s="53">
        <v>1007</v>
      </c>
      <c r="AV53" s="53">
        <v>795</v>
      </c>
      <c r="AW53" s="53">
        <v>110256</v>
      </c>
      <c r="AX53" s="53">
        <v>4198</v>
      </c>
      <c r="AY53" s="60">
        <v>0</v>
      </c>
      <c r="AZ53" s="74">
        <f t="shared" si="3"/>
        <v>1149154</v>
      </c>
      <c r="BA53" s="72">
        <f t="shared" si="4"/>
        <v>33590</v>
      </c>
      <c r="BB53" s="72">
        <f t="shared" si="5"/>
        <v>34199</v>
      </c>
      <c r="BC53" s="72">
        <f t="shared" si="6"/>
        <v>44875</v>
      </c>
      <c r="BD53" s="72">
        <f t="shared" si="7"/>
        <v>7467</v>
      </c>
      <c r="BE53" s="72">
        <f t="shared" si="8"/>
        <v>74507</v>
      </c>
      <c r="BF53" s="72">
        <f t="shared" si="9"/>
        <v>54389</v>
      </c>
      <c r="BG53" s="72">
        <f t="shared" si="10"/>
        <v>100625</v>
      </c>
      <c r="BH53" s="72">
        <f t="shared" si="11"/>
        <v>96391</v>
      </c>
      <c r="BI53" s="72">
        <f t="shared" si="12"/>
        <v>74543</v>
      </c>
      <c r="BJ53" s="72">
        <f t="shared" si="13"/>
        <v>48692</v>
      </c>
      <c r="BK53" s="72">
        <f t="shared" si="14"/>
        <v>3481</v>
      </c>
      <c r="BL53" s="72">
        <f t="shared" si="15"/>
        <v>3175</v>
      </c>
      <c r="BM53" s="72">
        <f t="shared" si="16"/>
        <v>550361</v>
      </c>
      <c r="BN53" s="72">
        <f t="shared" si="17"/>
        <v>20919</v>
      </c>
      <c r="BO53" s="75">
        <f t="shared" si="18"/>
        <v>1940</v>
      </c>
      <c r="BP53" s="76" t="str">
        <f t="shared" si="19"/>
        <v>0%</v>
      </c>
      <c r="BQ53" s="73" t="str">
        <f t="shared" si="20"/>
        <v>-8.8%</v>
      </c>
      <c r="BR53" s="73" t="str">
        <f t="shared" si="21"/>
        <v>95%</v>
      </c>
      <c r="BS53" s="73" t="str">
        <f t="shared" si="22"/>
        <v>146.1%</v>
      </c>
      <c r="BT53" s="73" t="str">
        <f t="shared" si="23"/>
        <v>-86.6%</v>
      </c>
      <c r="BU53" s="73" t="str">
        <f t="shared" si="24"/>
        <v>-13.5%</v>
      </c>
      <c r="BV53" s="73" t="str">
        <f t="shared" si="25"/>
        <v>-6.1%</v>
      </c>
      <c r="BW53" s="73" t="str">
        <f t="shared" si="26"/>
        <v>21.8%</v>
      </c>
      <c r="BX53" s="73" t="str">
        <f t="shared" si="27"/>
        <v>-21.9%</v>
      </c>
      <c r="BY53" s="73" t="str">
        <f t="shared" si="28"/>
        <v>13.7%</v>
      </c>
      <c r="BZ53" s="73" t="str">
        <f t="shared" si="29"/>
        <v>-4.1%</v>
      </c>
      <c r="CA53" s="73" t="str">
        <f t="shared" si="30"/>
        <v>38.5%</v>
      </c>
      <c r="CB53" s="73" t="str">
        <f t="shared" si="31"/>
        <v>-74.8%</v>
      </c>
      <c r="CC53" s="73" t="str">
        <f t="shared" si="32"/>
        <v>11.7%</v>
      </c>
      <c r="CD53" s="73" t="str">
        <f t="shared" si="33"/>
        <v>-46.7%</v>
      </c>
      <c r="CE53" s="73" t="str">
        <f t="shared" si="34"/>
        <v>-73%</v>
      </c>
    </row>
    <row r="54" spans="1:83">
      <c r="A54" s="55">
        <v>2013</v>
      </c>
      <c r="B54" s="51">
        <v>5</v>
      </c>
      <c r="C54" s="56" t="s">
        <v>123</v>
      </c>
      <c r="D54" s="59">
        <v>333760</v>
      </c>
      <c r="E54" s="53">
        <v>4385</v>
      </c>
      <c r="F54" s="53">
        <v>31270</v>
      </c>
      <c r="G54" s="53">
        <v>22910</v>
      </c>
      <c r="H54" s="53">
        <v>4045</v>
      </c>
      <c r="I54" s="53">
        <v>15158</v>
      </c>
      <c r="J54" s="53">
        <v>9148</v>
      </c>
      <c r="K54" s="53">
        <v>6715</v>
      </c>
      <c r="L54" s="53">
        <v>52931</v>
      </c>
      <c r="M54" s="53">
        <v>10418</v>
      </c>
      <c r="N54" s="53">
        <v>7161</v>
      </c>
      <c r="O54" s="53">
        <v>505</v>
      </c>
      <c r="P54" s="53">
        <v>1273</v>
      </c>
      <c r="Q54" s="53">
        <v>158689</v>
      </c>
      <c r="R54" s="53">
        <v>6179</v>
      </c>
      <c r="S54" s="60">
        <v>2973</v>
      </c>
      <c r="T54" s="69">
        <v>776773</v>
      </c>
      <c r="U54" s="70">
        <v>1112</v>
      </c>
      <c r="V54" s="70">
        <v>10799</v>
      </c>
      <c r="W54" s="70">
        <v>27058</v>
      </c>
      <c r="X54" s="70">
        <v>36577</v>
      </c>
      <c r="Y54" s="70">
        <v>64874</v>
      </c>
      <c r="Z54" s="70">
        <v>53995</v>
      </c>
      <c r="AA54" s="70">
        <v>41901</v>
      </c>
      <c r="AB54" s="70">
        <v>105718</v>
      </c>
      <c r="AC54" s="70">
        <v>63224</v>
      </c>
      <c r="AD54" s="70">
        <v>33262</v>
      </c>
      <c r="AE54" s="70">
        <v>2306</v>
      </c>
      <c r="AF54" s="70">
        <v>9819</v>
      </c>
      <c r="AG54" s="70">
        <v>312973</v>
      </c>
      <c r="AH54" s="70">
        <v>5942</v>
      </c>
      <c r="AI54" s="71">
        <v>7213</v>
      </c>
      <c r="AJ54" s="59">
        <v>201171</v>
      </c>
      <c r="AK54" s="53">
        <v>0</v>
      </c>
      <c r="AL54" s="53">
        <v>16277</v>
      </c>
      <c r="AM54" s="53">
        <v>10846</v>
      </c>
      <c r="AN54" s="53">
        <v>6880</v>
      </c>
      <c r="AO54" s="53">
        <v>6873</v>
      </c>
      <c r="AP54" s="53">
        <v>7645</v>
      </c>
      <c r="AQ54" s="53">
        <v>7805</v>
      </c>
      <c r="AR54" s="53">
        <v>19883</v>
      </c>
      <c r="AS54" s="53">
        <v>10778</v>
      </c>
      <c r="AT54" s="53">
        <v>7690</v>
      </c>
      <c r="AU54" s="53">
        <v>256</v>
      </c>
      <c r="AV54" s="53">
        <v>155</v>
      </c>
      <c r="AW54" s="53">
        <v>102299</v>
      </c>
      <c r="AX54" s="53">
        <v>3292</v>
      </c>
      <c r="AY54" s="60">
        <v>492</v>
      </c>
      <c r="AZ54" s="74">
        <f t="shared" si="3"/>
        <v>1311704</v>
      </c>
      <c r="BA54" s="72">
        <f t="shared" si="4"/>
        <v>5497</v>
      </c>
      <c r="BB54" s="72">
        <f t="shared" si="5"/>
        <v>58346</v>
      </c>
      <c r="BC54" s="72">
        <f t="shared" si="6"/>
        <v>60814</v>
      </c>
      <c r="BD54" s="72">
        <f t="shared" si="7"/>
        <v>47502</v>
      </c>
      <c r="BE54" s="72">
        <f t="shared" si="8"/>
        <v>86905</v>
      </c>
      <c r="BF54" s="72">
        <f t="shared" si="9"/>
        <v>70788</v>
      </c>
      <c r="BG54" s="72">
        <f t="shared" si="10"/>
        <v>56421</v>
      </c>
      <c r="BH54" s="72">
        <f t="shared" si="11"/>
        <v>178532</v>
      </c>
      <c r="BI54" s="72">
        <f t="shared" si="12"/>
        <v>84420</v>
      </c>
      <c r="BJ54" s="72">
        <f t="shared" si="13"/>
        <v>48113</v>
      </c>
      <c r="BK54" s="72">
        <f t="shared" si="14"/>
        <v>3067</v>
      </c>
      <c r="BL54" s="72">
        <f t="shared" si="15"/>
        <v>11247</v>
      </c>
      <c r="BM54" s="72">
        <f t="shared" si="16"/>
        <v>573961</v>
      </c>
      <c r="BN54" s="72">
        <f t="shared" si="17"/>
        <v>15413</v>
      </c>
      <c r="BO54" s="75">
        <f t="shared" si="18"/>
        <v>10678</v>
      </c>
      <c r="BP54" s="76" t="str">
        <f t="shared" si="19"/>
        <v>14.1%</v>
      </c>
      <c r="BQ54" s="73" t="str">
        <f t="shared" si="20"/>
        <v>-83.6%</v>
      </c>
      <c r="BR54" s="73" t="str">
        <f t="shared" si="21"/>
        <v>70.6%</v>
      </c>
      <c r="BS54" s="73" t="str">
        <f t="shared" si="22"/>
        <v>35.5%</v>
      </c>
      <c r="BT54" s="73" t="str">
        <f t="shared" si="23"/>
        <v>536.2%</v>
      </c>
      <c r="BU54" s="73" t="str">
        <f t="shared" si="24"/>
        <v>16.6%</v>
      </c>
      <c r="BV54" s="73" t="str">
        <f t="shared" si="25"/>
        <v>30.2%</v>
      </c>
      <c r="BW54" s="73" t="str">
        <f t="shared" si="26"/>
        <v>-43.9%</v>
      </c>
      <c r="BX54" s="73" t="str">
        <f t="shared" si="27"/>
        <v>85.2%</v>
      </c>
      <c r="BY54" s="73" t="str">
        <f t="shared" si="28"/>
        <v>13.3%</v>
      </c>
      <c r="BZ54" s="73" t="str">
        <f t="shared" si="29"/>
        <v>-1.2%</v>
      </c>
      <c r="CA54" s="73" t="str">
        <f t="shared" si="30"/>
        <v>-11.9%</v>
      </c>
      <c r="CB54" s="73" t="str">
        <f t="shared" si="31"/>
        <v>254.2%</v>
      </c>
      <c r="CC54" s="73" t="str">
        <f t="shared" si="32"/>
        <v>4.3%</v>
      </c>
      <c r="CD54" s="73" t="str">
        <f t="shared" si="33"/>
        <v>-26.3%</v>
      </c>
      <c r="CE54" s="73" t="str">
        <f t="shared" si="34"/>
        <v>450.4%</v>
      </c>
    </row>
    <row r="55" spans="1:83">
      <c r="A55" s="55">
        <v>2013</v>
      </c>
      <c r="B55" s="51">
        <v>6</v>
      </c>
      <c r="C55" s="56" t="s">
        <v>124</v>
      </c>
      <c r="D55" s="59">
        <v>349849</v>
      </c>
      <c r="E55" s="53">
        <v>7986</v>
      </c>
      <c r="F55" s="53">
        <v>14095</v>
      </c>
      <c r="G55" s="53">
        <v>40784</v>
      </c>
      <c r="H55" s="53">
        <v>10470</v>
      </c>
      <c r="I55" s="53">
        <v>22182</v>
      </c>
      <c r="J55" s="53">
        <v>8691</v>
      </c>
      <c r="K55" s="53">
        <v>9036</v>
      </c>
      <c r="L55" s="53">
        <v>34457</v>
      </c>
      <c r="M55" s="53">
        <v>12253</v>
      </c>
      <c r="N55" s="53">
        <v>25359</v>
      </c>
      <c r="O55" s="53">
        <v>2582</v>
      </c>
      <c r="P55" s="53">
        <v>0</v>
      </c>
      <c r="Q55" s="53">
        <v>146878</v>
      </c>
      <c r="R55" s="53">
        <v>15076</v>
      </c>
      <c r="S55" s="60">
        <v>0</v>
      </c>
      <c r="T55" s="69">
        <v>841388</v>
      </c>
      <c r="U55" s="70">
        <v>29433</v>
      </c>
      <c r="V55" s="70">
        <v>17427</v>
      </c>
      <c r="W55" s="70">
        <v>35198</v>
      </c>
      <c r="X55" s="70">
        <v>56538</v>
      </c>
      <c r="Y55" s="70">
        <v>57845</v>
      </c>
      <c r="Z55" s="70">
        <v>38176</v>
      </c>
      <c r="AA55" s="70">
        <v>44315</v>
      </c>
      <c r="AB55" s="70">
        <v>113145</v>
      </c>
      <c r="AC55" s="70">
        <v>97090</v>
      </c>
      <c r="AD55" s="70">
        <v>25916</v>
      </c>
      <c r="AE55" s="70">
        <v>2919</v>
      </c>
      <c r="AF55" s="70">
        <v>1685</v>
      </c>
      <c r="AG55" s="70">
        <v>313829</v>
      </c>
      <c r="AH55" s="70">
        <v>6925</v>
      </c>
      <c r="AI55" s="71">
        <v>947</v>
      </c>
      <c r="AJ55" s="59">
        <v>131373</v>
      </c>
      <c r="AK55" s="53">
        <v>1569</v>
      </c>
      <c r="AL55" s="53">
        <v>1291</v>
      </c>
      <c r="AM55" s="53">
        <v>1409</v>
      </c>
      <c r="AN55" s="53">
        <v>2498</v>
      </c>
      <c r="AO55" s="53">
        <v>3013</v>
      </c>
      <c r="AP55" s="53">
        <v>745</v>
      </c>
      <c r="AQ55" s="53">
        <v>1635</v>
      </c>
      <c r="AR55" s="53">
        <v>14230</v>
      </c>
      <c r="AS55" s="53">
        <v>13624</v>
      </c>
      <c r="AT55" s="53">
        <v>5603</v>
      </c>
      <c r="AU55" s="53">
        <v>356</v>
      </c>
      <c r="AV55" s="53">
        <v>0</v>
      </c>
      <c r="AW55" s="53">
        <v>84703</v>
      </c>
      <c r="AX55" s="53">
        <v>697</v>
      </c>
      <c r="AY55" s="60">
        <v>0</v>
      </c>
      <c r="AZ55" s="74">
        <f t="shared" si="3"/>
        <v>1322610</v>
      </c>
      <c r="BA55" s="72">
        <f t="shared" si="4"/>
        <v>38988</v>
      </c>
      <c r="BB55" s="72">
        <f t="shared" si="5"/>
        <v>32813</v>
      </c>
      <c r="BC55" s="72">
        <f t="shared" si="6"/>
        <v>77391</v>
      </c>
      <c r="BD55" s="72">
        <f t="shared" si="7"/>
        <v>69506</v>
      </c>
      <c r="BE55" s="72">
        <f t="shared" si="8"/>
        <v>83040</v>
      </c>
      <c r="BF55" s="72">
        <f t="shared" si="9"/>
        <v>47612</v>
      </c>
      <c r="BG55" s="72">
        <f t="shared" si="10"/>
        <v>54986</v>
      </c>
      <c r="BH55" s="72">
        <f t="shared" si="11"/>
        <v>161832</v>
      </c>
      <c r="BI55" s="72">
        <f t="shared" si="12"/>
        <v>122967</v>
      </c>
      <c r="BJ55" s="72">
        <f t="shared" si="13"/>
        <v>56878</v>
      </c>
      <c r="BK55" s="72">
        <f t="shared" si="14"/>
        <v>5857</v>
      </c>
      <c r="BL55" s="72">
        <f t="shared" si="15"/>
        <v>1685</v>
      </c>
      <c r="BM55" s="72">
        <f t="shared" si="16"/>
        <v>545410</v>
      </c>
      <c r="BN55" s="72">
        <f t="shared" si="17"/>
        <v>22698</v>
      </c>
      <c r="BO55" s="75">
        <f t="shared" si="18"/>
        <v>947</v>
      </c>
      <c r="BP55" s="76" t="str">
        <f t="shared" si="19"/>
        <v>0.8%</v>
      </c>
      <c r="BQ55" s="73" t="str">
        <f t="shared" si="20"/>
        <v>609.3%</v>
      </c>
      <c r="BR55" s="73" t="str">
        <f t="shared" si="21"/>
        <v>-43.8%</v>
      </c>
      <c r="BS55" s="73" t="str">
        <f t="shared" si="22"/>
        <v>27.3%</v>
      </c>
      <c r="BT55" s="73" t="str">
        <f t="shared" si="23"/>
        <v>46.3%</v>
      </c>
      <c r="BU55" s="73" t="str">
        <f t="shared" si="24"/>
        <v>-4.4%</v>
      </c>
      <c r="BV55" s="73" t="str">
        <f t="shared" si="25"/>
        <v>-32.7%</v>
      </c>
      <c r="BW55" s="73" t="str">
        <f t="shared" si="26"/>
        <v>-2.5%</v>
      </c>
      <c r="BX55" s="73" t="str">
        <f t="shared" si="27"/>
        <v>-9.4%</v>
      </c>
      <c r="BY55" s="73" t="str">
        <f t="shared" si="28"/>
        <v>45.7%</v>
      </c>
      <c r="BZ55" s="73" t="str">
        <f t="shared" si="29"/>
        <v>18.2%</v>
      </c>
      <c r="CA55" s="73" t="str">
        <f t="shared" si="30"/>
        <v>91%</v>
      </c>
      <c r="CB55" s="73" t="str">
        <f t="shared" si="31"/>
        <v>-85%</v>
      </c>
      <c r="CC55" s="73" t="str">
        <f t="shared" si="32"/>
        <v>-5%</v>
      </c>
      <c r="CD55" s="73" t="str">
        <f t="shared" si="33"/>
        <v>47.3%</v>
      </c>
      <c r="CE55" s="73" t="str">
        <f t="shared" si="34"/>
        <v>-91.1%</v>
      </c>
    </row>
    <row r="56" spans="1:83">
      <c r="A56" s="55">
        <v>2013</v>
      </c>
      <c r="B56" s="51">
        <v>7</v>
      </c>
      <c r="C56" s="56" t="s">
        <v>125</v>
      </c>
      <c r="D56" s="59">
        <v>265258</v>
      </c>
      <c r="E56" s="53">
        <v>6006</v>
      </c>
      <c r="F56" s="53">
        <v>20828</v>
      </c>
      <c r="G56" s="53">
        <v>7812</v>
      </c>
      <c r="H56" s="53">
        <v>6511</v>
      </c>
      <c r="I56" s="53">
        <v>29046</v>
      </c>
      <c r="J56" s="53">
        <v>13809</v>
      </c>
      <c r="K56" s="53">
        <v>11068</v>
      </c>
      <c r="L56" s="53">
        <v>36074</v>
      </c>
      <c r="M56" s="53">
        <v>9902</v>
      </c>
      <c r="N56" s="53">
        <v>4598</v>
      </c>
      <c r="O56" s="53">
        <v>1320</v>
      </c>
      <c r="P56" s="53">
        <v>577</v>
      </c>
      <c r="Q56" s="53">
        <v>111457</v>
      </c>
      <c r="R56" s="53">
        <v>5727</v>
      </c>
      <c r="S56" s="60">
        <v>523</v>
      </c>
      <c r="T56" s="69">
        <v>889057</v>
      </c>
      <c r="U56" s="70">
        <v>1123</v>
      </c>
      <c r="V56" s="70">
        <v>164372</v>
      </c>
      <c r="W56" s="70">
        <v>18387</v>
      </c>
      <c r="X56" s="70">
        <v>110240</v>
      </c>
      <c r="Y56" s="70">
        <v>94638</v>
      </c>
      <c r="Z56" s="70">
        <v>22278</v>
      </c>
      <c r="AA56" s="70">
        <v>130882</v>
      </c>
      <c r="AB56" s="70">
        <v>71727</v>
      </c>
      <c r="AC56" s="70">
        <v>44241</v>
      </c>
      <c r="AD56" s="70">
        <v>17022</v>
      </c>
      <c r="AE56" s="70">
        <v>12721</v>
      </c>
      <c r="AF56" s="70">
        <v>2548</v>
      </c>
      <c r="AG56" s="70">
        <v>179791</v>
      </c>
      <c r="AH56" s="70">
        <v>12400</v>
      </c>
      <c r="AI56" s="71">
        <v>6687</v>
      </c>
      <c r="AJ56" s="59">
        <v>153792</v>
      </c>
      <c r="AK56" s="53">
        <v>251</v>
      </c>
      <c r="AL56" s="53">
        <v>21107</v>
      </c>
      <c r="AM56" s="53">
        <v>4277</v>
      </c>
      <c r="AN56" s="53">
        <v>299</v>
      </c>
      <c r="AO56" s="53">
        <v>32486</v>
      </c>
      <c r="AP56" s="53">
        <v>1347</v>
      </c>
      <c r="AQ56" s="53">
        <v>7582</v>
      </c>
      <c r="AR56" s="53">
        <v>26482</v>
      </c>
      <c r="AS56" s="53">
        <v>9421</v>
      </c>
      <c r="AT56" s="53">
        <v>1497</v>
      </c>
      <c r="AU56" s="53">
        <v>1656</v>
      </c>
      <c r="AV56" s="53">
        <v>1311</v>
      </c>
      <c r="AW56" s="53">
        <v>44129</v>
      </c>
      <c r="AX56" s="53">
        <v>1102</v>
      </c>
      <c r="AY56" s="60">
        <v>845</v>
      </c>
      <c r="AZ56" s="74">
        <f t="shared" si="3"/>
        <v>1308107</v>
      </c>
      <c r="BA56" s="72">
        <f t="shared" si="4"/>
        <v>7380</v>
      </c>
      <c r="BB56" s="72">
        <f t="shared" si="5"/>
        <v>206307</v>
      </c>
      <c r="BC56" s="72">
        <f t="shared" si="6"/>
        <v>30476</v>
      </c>
      <c r="BD56" s="72">
        <f t="shared" si="7"/>
        <v>117050</v>
      </c>
      <c r="BE56" s="72">
        <f t="shared" si="8"/>
        <v>156170</v>
      </c>
      <c r="BF56" s="72">
        <f t="shared" si="9"/>
        <v>37434</v>
      </c>
      <c r="BG56" s="72">
        <f t="shared" si="10"/>
        <v>149532</v>
      </c>
      <c r="BH56" s="72">
        <f t="shared" si="11"/>
        <v>134283</v>
      </c>
      <c r="BI56" s="72">
        <f t="shared" si="12"/>
        <v>63564</v>
      </c>
      <c r="BJ56" s="72">
        <f t="shared" si="13"/>
        <v>23117</v>
      </c>
      <c r="BK56" s="72">
        <f t="shared" si="14"/>
        <v>15697</v>
      </c>
      <c r="BL56" s="72">
        <f t="shared" si="15"/>
        <v>4436</v>
      </c>
      <c r="BM56" s="72">
        <f t="shared" si="16"/>
        <v>335377</v>
      </c>
      <c r="BN56" s="72">
        <f t="shared" si="17"/>
        <v>19229</v>
      </c>
      <c r="BO56" s="75">
        <f t="shared" si="18"/>
        <v>8055</v>
      </c>
      <c r="BP56" s="76" t="str">
        <f t="shared" si="19"/>
        <v>-1.1%</v>
      </c>
      <c r="BQ56" s="73" t="str">
        <f t="shared" si="20"/>
        <v>-81.1%</v>
      </c>
      <c r="BR56" s="73" t="str">
        <f t="shared" si="21"/>
        <v>528.7%</v>
      </c>
      <c r="BS56" s="73" t="str">
        <f t="shared" si="22"/>
        <v>-60.6%</v>
      </c>
      <c r="BT56" s="73" t="str">
        <f t="shared" si="23"/>
        <v>68.4%</v>
      </c>
      <c r="BU56" s="73" t="str">
        <f t="shared" si="24"/>
        <v>88.1%</v>
      </c>
      <c r="BV56" s="73" t="str">
        <f t="shared" si="25"/>
        <v>-21.4%</v>
      </c>
      <c r="BW56" s="73" t="str">
        <f t="shared" si="26"/>
        <v>171.9%</v>
      </c>
      <c r="BX56" s="73" t="str">
        <f t="shared" si="27"/>
        <v>-17%</v>
      </c>
      <c r="BY56" s="73" t="str">
        <f t="shared" si="28"/>
        <v>-48.3%</v>
      </c>
      <c r="BZ56" s="73" t="str">
        <f t="shared" si="29"/>
        <v>-59.4%</v>
      </c>
      <c r="CA56" s="73" t="str">
        <f t="shared" si="30"/>
        <v>168%</v>
      </c>
      <c r="CB56" s="73" t="str">
        <f t="shared" si="31"/>
        <v>163.3%</v>
      </c>
      <c r="CC56" s="73" t="str">
        <f t="shared" si="32"/>
        <v>-38.5%</v>
      </c>
      <c r="CD56" s="73" t="str">
        <f t="shared" si="33"/>
        <v>-15.3%</v>
      </c>
      <c r="CE56" s="73" t="str">
        <f t="shared" si="34"/>
        <v>750.6%</v>
      </c>
    </row>
    <row r="57" spans="1:83">
      <c r="A57" s="55">
        <v>2013</v>
      </c>
      <c r="B57" s="51">
        <v>8</v>
      </c>
      <c r="C57" s="56" t="s">
        <v>126</v>
      </c>
      <c r="D57" s="59">
        <v>313107</v>
      </c>
      <c r="E57" s="53">
        <v>6930</v>
      </c>
      <c r="F57" s="53">
        <v>3774</v>
      </c>
      <c r="G57" s="53">
        <v>8794</v>
      </c>
      <c r="H57" s="53">
        <v>12269</v>
      </c>
      <c r="I57" s="53">
        <v>100166</v>
      </c>
      <c r="J57" s="53">
        <v>4079</v>
      </c>
      <c r="K57" s="53">
        <v>13922</v>
      </c>
      <c r="L57" s="53">
        <v>15036</v>
      </c>
      <c r="M57" s="53">
        <v>19934</v>
      </c>
      <c r="N57" s="53">
        <v>8530</v>
      </c>
      <c r="O57" s="53">
        <v>782</v>
      </c>
      <c r="P57" s="53">
        <v>1825</v>
      </c>
      <c r="Q57" s="53">
        <v>112171</v>
      </c>
      <c r="R57" s="53">
        <v>4869</v>
      </c>
      <c r="S57" s="60">
        <v>26</v>
      </c>
      <c r="T57" s="69">
        <v>918172</v>
      </c>
      <c r="U57" s="70">
        <v>4974</v>
      </c>
      <c r="V57" s="70">
        <v>26663</v>
      </c>
      <c r="W57" s="70">
        <v>5442</v>
      </c>
      <c r="X57" s="70">
        <v>47268</v>
      </c>
      <c r="Y57" s="70">
        <v>154682</v>
      </c>
      <c r="Z57" s="70">
        <v>31920</v>
      </c>
      <c r="AA57" s="70">
        <v>101130</v>
      </c>
      <c r="AB57" s="70">
        <v>97750</v>
      </c>
      <c r="AC57" s="70">
        <v>81697</v>
      </c>
      <c r="AD57" s="70">
        <v>35307</v>
      </c>
      <c r="AE57" s="70">
        <v>2957</v>
      </c>
      <c r="AF57" s="70">
        <v>1523</v>
      </c>
      <c r="AG57" s="70">
        <v>310151</v>
      </c>
      <c r="AH57" s="70">
        <v>15970</v>
      </c>
      <c r="AI57" s="71">
        <v>738</v>
      </c>
      <c r="AJ57" s="59">
        <v>89853</v>
      </c>
      <c r="AK57" s="53">
        <v>799</v>
      </c>
      <c r="AL57" s="53">
        <v>1476</v>
      </c>
      <c r="AM57" s="53">
        <v>399</v>
      </c>
      <c r="AN57" s="53">
        <v>145</v>
      </c>
      <c r="AO57" s="53">
        <v>6832</v>
      </c>
      <c r="AP57" s="53">
        <v>7638</v>
      </c>
      <c r="AQ57" s="53">
        <v>20858</v>
      </c>
      <c r="AR57" s="53">
        <v>6519</v>
      </c>
      <c r="AS57" s="53">
        <v>3498</v>
      </c>
      <c r="AT57" s="53">
        <v>4817</v>
      </c>
      <c r="AU57" s="53">
        <v>436</v>
      </c>
      <c r="AV57" s="53">
        <v>266</v>
      </c>
      <c r="AW57" s="53">
        <v>31541</v>
      </c>
      <c r="AX57" s="53">
        <v>4629</v>
      </c>
      <c r="AY57" s="60">
        <v>0</v>
      </c>
      <c r="AZ57" s="74">
        <f t="shared" si="3"/>
        <v>1321132</v>
      </c>
      <c r="BA57" s="72">
        <f t="shared" si="4"/>
        <v>12703</v>
      </c>
      <c r="BB57" s="72">
        <f t="shared" si="5"/>
        <v>31913</v>
      </c>
      <c r="BC57" s="72">
        <f t="shared" si="6"/>
        <v>14635</v>
      </c>
      <c r="BD57" s="72">
        <f t="shared" si="7"/>
        <v>59682</v>
      </c>
      <c r="BE57" s="72">
        <f t="shared" si="8"/>
        <v>261680</v>
      </c>
      <c r="BF57" s="72">
        <f t="shared" si="9"/>
        <v>43637</v>
      </c>
      <c r="BG57" s="72">
        <f t="shared" si="10"/>
        <v>135910</v>
      </c>
      <c r="BH57" s="72">
        <f t="shared" si="11"/>
        <v>119305</v>
      </c>
      <c r="BI57" s="72">
        <f t="shared" si="12"/>
        <v>105129</v>
      </c>
      <c r="BJ57" s="72">
        <f t="shared" si="13"/>
        <v>48654</v>
      </c>
      <c r="BK57" s="72">
        <f t="shared" si="14"/>
        <v>4175</v>
      </c>
      <c r="BL57" s="72">
        <f t="shared" si="15"/>
        <v>3614</v>
      </c>
      <c r="BM57" s="72">
        <f t="shared" si="16"/>
        <v>453863</v>
      </c>
      <c r="BN57" s="72">
        <f t="shared" si="17"/>
        <v>25468</v>
      </c>
      <c r="BO57" s="75">
        <f t="shared" si="18"/>
        <v>764</v>
      </c>
      <c r="BP57" s="76" t="str">
        <f t="shared" si="19"/>
        <v>1%</v>
      </c>
      <c r="BQ57" s="73" t="str">
        <f t="shared" si="20"/>
        <v>72.1%</v>
      </c>
      <c r="BR57" s="73" t="str">
        <f t="shared" si="21"/>
        <v>-84.5%</v>
      </c>
      <c r="BS57" s="73" t="str">
        <f t="shared" si="22"/>
        <v>-52%</v>
      </c>
      <c r="BT57" s="73" t="str">
        <f t="shared" si="23"/>
        <v>-49%</v>
      </c>
      <c r="BU57" s="73" t="str">
        <f t="shared" si="24"/>
        <v>67.6%</v>
      </c>
      <c r="BV57" s="73" t="str">
        <f t="shared" si="25"/>
        <v>16.6%</v>
      </c>
      <c r="BW57" s="73" t="str">
        <f t="shared" si="26"/>
        <v>-9.1%</v>
      </c>
      <c r="BX57" s="73" t="str">
        <f t="shared" si="27"/>
        <v>-11.2%</v>
      </c>
      <c r="BY57" s="73" t="str">
        <f t="shared" si="28"/>
        <v>65.4%</v>
      </c>
      <c r="BZ57" s="73" t="str">
        <f t="shared" si="29"/>
        <v>110.5%</v>
      </c>
      <c r="CA57" s="73" t="str">
        <f t="shared" si="30"/>
        <v>-73.4%</v>
      </c>
      <c r="CB57" s="73" t="str">
        <f t="shared" si="31"/>
        <v>-18.5%</v>
      </c>
      <c r="CC57" s="73" t="str">
        <f t="shared" si="32"/>
        <v>35.3%</v>
      </c>
      <c r="CD57" s="73" t="str">
        <f t="shared" si="33"/>
        <v>32.4%</v>
      </c>
      <c r="CE57" s="73" t="str">
        <f t="shared" si="34"/>
        <v>-90.5%</v>
      </c>
    </row>
    <row r="58" spans="1:83">
      <c r="A58" s="55">
        <v>2013</v>
      </c>
      <c r="B58" s="51">
        <v>9</v>
      </c>
      <c r="C58" s="56" t="s">
        <v>127</v>
      </c>
      <c r="D58" s="59">
        <v>295601</v>
      </c>
      <c r="E58" s="53">
        <v>8444</v>
      </c>
      <c r="F58" s="53">
        <v>35222</v>
      </c>
      <c r="G58" s="53">
        <v>2592</v>
      </c>
      <c r="H58" s="53">
        <v>17200</v>
      </c>
      <c r="I58" s="53">
        <v>15927</v>
      </c>
      <c r="J58" s="53">
        <v>16675</v>
      </c>
      <c r="K58" s="53">
        <v>23958</v>
      </c>
      <c r="L58" s="53">
        <v>30022</v>
      </c>
      <c r="M58" s="53">
        <v>2093</v>
      </c>
      <c r="N58" s="53">
        <v>11664</v>
      </c>
      <c r="O58" s="53">
        <v>1504</v>
      </c>
      <c r="P58" s="53">
        <v>308</v>
      </c>
      <c r="Q58" s="53">
        <v>126650</v>
      </c>
      <c r="R58" s="53">
        <v>3305</v>
      </c>
      <c r="S58" s="60">
        <v>37</v>
      </c>
      <c r="T58" s="69">
        <v>751674</v>
      </c>
      <c r="U58" s="70">
        <v>1392</v>
      </c>
      <c r="V58" s="70">
        <v>30786</v>
      </c>
      <c r="W58" s="70">
        <v>5757</v>
      </c>
      <c r="X58" s="70">
        <v>19961</v>
      </c>
      <c r="Y58" s="70">
        <v>125932</v>
      </c>
      <c r="Z58" s="70">
        <v>39040</v>
      </c>
      <c r="AA58" s="70">
        <v>65316</v>
      </c>
      <c r="AB58" s="70">
        <v>120798</v>
      </c>
      <c r="AC58" s="70">
        <v>32390</v>
      </c>
      <c r="AD58" s="70">
        <v>38463</v>
      </c>
      <c r="AE58" s="70">
        <v>4263</v>
      </c>
      <c r="AF58" s="70">
        <v>1743</v>
      </c>
      <c r="AG58" s="70">
        <v>249365</v>
      </c>
      <c r="AH58" s="70">
        <v>16413</v>
      </c>
      <c r="AI58" s="71">
        <v>55</v>
      </c>
      <c r="AJ58" s="59">
        <v>71930</v>
      </c>
      <c r="AK58" s="53">
        <v>0</v>
      </c>
      <c r="AL58" s="53">
        <v>10178</v>
      </c>
      <c r="AM58" s="53">
        <v>1845</v>
      </c>
      <c r="AN58" s="53">
        <v>1186</v>
      </c>
      <c r="AO58" s="53">
        <v>4793</v>
      </c>
      <c r="AP58" s="53">
        <v>4158</v>
      </c>
      <c r="AQ58" s="53">
        <v>6046</v>
      </c>
      <c r="AR58" s="53">
        <v>8322</v>
      </c>
      <c r="AS58" s="53">
        <v>3879</v>
      </c>
      <c r="AT58" s="53">
        <v>4180</v>
      </c>
      <c r="AU58" s="53">
        <v>49</v>
      </c>
      <c r="AV58" s="53">
        <v>0</v>
      </c>
      <c r="AW58" s="53">
        <v>23337</v>
      </c>
      <c r="AX58" s="53">
        <v>3957</v>
      </c>
      <c r="AY58" s="60">
        <v>0</v>
      </c>
      <c r="AZ58" s="74">
        <f t="shared" si="3"/>
        <v>1119205</v>
      </c>
      <c r="BA58" s="72">
        <f t="shared" si="4"/>
        <v>9836</v>
      </c>
      <c r="BB58" s="72">
        <f t="shared" si="5"/>
        <v>76186</v>
      </c>
      <c r="BC58" s="72">
        <f t="shared" si="6"/>
        <v>10194</v>
      </c>
      <c r="BD58" s="72">
        <f t="shared" si="7"/>
        <v>38347</v>
      </c>
      <c r="BE58" s="72">
        <f t="shared" si="8"/>
        <v>146652</v>
      </c>
      <c r="BF58" s="72">
        <f t="shared" si="9"/>
        <v>59873</v>
      </c>
      <c r="BG58" s="72">
        <f t="shared" si="10"/>
        <v>95320</v>
      </c>
      <c r="BH58" s="72">
        <f t="shared" si="11"/>
        <v>159142</v>
      </c>
      <c r="BI58" s="72">
        <f t="shared" si="12"/>
        <v>38362</v>
      </c>
      <c r="BJ58" s="72">
        <f t="shared" si="13"/>
        <v>54307</v>
      </c>
      <c r="BK58" s="72">
        <f t="shared" si="14"/>
        <v>5816</v>
      </c>
      <c r="BL58" s="72">
        <f t="shared" si="15"/>
        <v>2051</v>
      </c>
      <c r="BM58" s="72">
        <f t="shared" si="16"/>
        <v>399352</v>
      </c>
      <c r="BN58" s="72">
        <f t="shared" si="17"/>
        <v>23675</v>
      </c>
      <c r="BO58" s="75">
        <f t="shared" si="18"/>
        <v>92</v>
      </c>
      <c r="BP58" s="76" t="str">
        <f t="shared" si="19"/>
        <v>-15.3%</v>
      </c>
      <c r="BQ58" s="73" t="str">
        <f t="shared" si="20"/>
        <v>-22.6%</v>
      </c>
      <c r="BR58" s="73" t="str">
        <f t="shared" si="21"/>
        <v>138.7%</v>
      </c>
      <c r="BS58" s="73" t="str">
        <f t="shared" si="22"/>
        <v>-30.3%</v>
      </c>
      <c r="BT58" s="73" t="str">
        <f t="shared" si="23"/>
        <v>-35.7%</v>
      </c>
      <c r="BU58" s="73" t="str">
        <f t="shared" si="24"/>
        <v>-44%</v>
      </c>
      <c r="BV58" s="73" t="str">
        <f t="shared" si="25"/>
        <v>37.2%</v>
      </c>
      <c r="BW58" s="73" t="str">
        <f t="shared" si="26"/>
        <v>-29.9%</v>
      </c>
      <c r="BX58" s="73" t="str">
        <f t="shared" si="27"/>
        <v>33.4%</v>
      </c>
      <c r="BY58" s="73" t="str">
        <f t="shared" si="28"/>
        <v>-63.5%</v>
      </c>
      <c r="BZ58" s="73" t="str">
        <f t="shared" si="29"/>
        <v>11.6%</v>
      </c>
      <c r="CA58" s="73" t="str">
        <f t="shared" si="30"/>
        <v>39.3%</v>
      </c>
      <c r="CB58" s="73" t="str">
        <f t="shared" si="31"/>
        <v>-43.2%</v>
      </c>
      <c r="CC58" s="73" t="str">
        <f t="shared" si="32"/>
        <v>-12%</v>
      </c>
      <c r="CD58" s="73" t="str">
        <f t="shared" si="33"/>
        <v>-7%</v>
      </c>
      <c r="CE58" s="73" t="str">
        <f t="shared" si="34"/>
        <v>-88%</v>
      </c>
    </row>
    <row r="59" spans="1:83">
      <c r="A59" s="55">
        <v>2013</v>
      </c>
      <c r="B59" s="51">
        <v>10</v>
      </c>
      <c r="C59" s="56" t="s">
        <v>128</v>
      </c>
      <c r="D59" s="59">
        <v>207193</v>
      </c>
      <c r="E59" s="53">
        <v>2742</v>
      </c>
      <c r="F59" s="53">
        <v>11963</v>
      </c>
      <c r="G59" s="53">
        <v>4959</v>
      </c>
      <c r="H59" s="53">
        <v>8452</v>
      </c>
      <c r="I59" s="53">
        <v>11865</v>
      </c>
      <c r="J59" s="53">
        <v>3727</v>
      </c>
      <c r="K59" s="53">
        <v>8866</v>
      </c>
      <c r="L59" s="53">
        <v>68924</v>
      </c>
      <c r="M59" s="53">
        <v>6998</v>
      </c>
      <c r="N59" s="53">
        <v>797</v>
      </c>
      <c r="O59" s="53">
        <v>576</v>
      </c>
      <c r="P59" s="53">
        <v>534</v>
      </c>
      <c r="Q59" s="53">
        <v>71017</v>
      </c>
      <c r="R59" s="53">
        <v>5773</v>
      </c>
      <c r="S59" s="60">
        <v>0</v>
      </c>
      <c r="T59" s="69">
        <v>786022</v>
      </c>
      <c r="U59" s="70">
        <v>1381</v>
      </c>
      <c r="V59" s="70">
        <v>94964</v>
      </c>
      <c r="W59" s="70">
        <v>1839</v>
      </c>
      <c r="X59" s="70">
        <v>67887</v>
      </c>
      <c r="Y59" s="70">
        <v>49014</v>
      </c>
      <c r="Z59" s="70">
        <v>28413</v>
      </c>
      <c r="AA59" s="70">
        <v>23921</v>
      </c>
      <c r="AB59" s="70">
        <v>109413</v>
      </c>
      <c r="AC59" s="70">
        <v>23877</v>
      </c>
      <c r="AD59" s="70">
        <v>17607</v>
      </c>
      <c r="AE59" s="70">
        <v>1599</v>
      </c>
      <c r="AF59" s="70">
        <v>1108</v>
      </c>
      <c r="AG59" s="70">
        <v>352613</v>
      </c>
      <c r="AH59" s="70">
        <v>12292</v>
      </c>
      <c r="AI59" s="71">
        <v>94</v>
      </c>
      <c r="AJ59" s="59">
        <v>99969</v>
      </c>
      <c r="AK59" s="53">
        <v>583</v>
      </c>
      <c r="AL59" s="53">
        <v>10390</v>
      </c>
      <c r="AM59" s="53">
        <v>3304</v>
      </c>
      <c r="AN59" s="53">
        <v>549</v>
      </c>
      <c r="AO59" s="53">
        <v>505</v>
      </c>
      <c r="AP59" s="53">
        <v>4806</v>
      </c>
      <c r="AQ59" s="53">
        <v>5334</v>
      </c>
      <c r="AR59" s="53">
        <v>4466</v>
      </c>
      <c r="AS59" s="53">
        <v>22529</v>
      </c>
      <c r="AT59" s="53">
        <v>6005</v>
      </c>
      <c r="AU59" s="53">
        <v>105</v>
      </c>
      <c r="AV59" s="53">
        <v>79</v>
      </c>
      <c r="AW59" s="53">
        <v>40358</v>
      </c>
      <c r="AX59" s="53">
        <v>956</v>
      </c>
      <c r="AY59" s="60">
        <v>0</v>
      </c>
      <c r="AZ59" s="74">
        <f t="shared" si="3"/>
        <v>1093184</v>
      </c>
      <c r="BA59" s="72">
        <f t="shared" si="4"/>
        <v>4706</v>
      </c>
      <c r="BB59" s="72">
        <f t="shared" si="5"/>
        <v>117317</v>
      </c>
      <c r="BC59" s="72">
        <f t="shared" si="6"/>
        <v>10102</v>
      </c>
      <c r="BD59" s="72">
        <f t="shared" si="7"/>
        <v>76888</v>
      </c>
      <c r="BE59" s="72">
        <f t="shared" si="8"/>
        <v>61384</v>
      </c>
      <c r="BF59" s="72">
        <f t="shared" si="9"/>
        <v>36946</v>
      </c>
      <c r="BG59" s="72">
        <f t="shared" si="10"/>
        <v>38121</v>
      </c>
      <c r="BH59" s="72">
        <f t="shared" si="11"/>
        <v>182803</v>
      </c>
      <c r="BI59" s="72">
        <f t="shared" si="12"/>
        <v>53404</v>
      </c>
      <c r="BJ59" s="72">
        <f t="shared" si="13"/>
        <v>24409</v>
      </c>
      <c r="BK59" s="72">
        <f t="shared" si="14"/>
        <v>2280</v>
      </c>
      <c r="BL59" s="72">
        <f t="shared" si="15"/>
        <v>1721</v>
      </c>
      <c r="BM59" s="72">
        <f t="shared" si="16"/>
        <v>463988</v>
      </c>
      <c r="BN59" s="72">
        <f t="shared" si="17"/>
        <v>19021</v>
      </c>
      <c r="BO59" s="75">
        <f t="shared" si="18"/>
        <v>94</v>
      </c>
      <c r="BP59" s="76" t="str">
        <f t="shared" si="19"/>
        <v>-2.3%</v>
      </c>
      <c r="BQ59" s="73" t="str">
        <f t="shared" si="20"/>
        <v>-52.2%</v>
      </c>
      <c r="BR59" s="73" t="str">
        <f t="shared" si="21"/>
        <v>54%</v>
      </c>
      <c r="BS59" s="73" t="str">
        <f t="shared" si="22"/>
        <v>-0.9%</v>
      </c>
      <c r="BT59" s="73" t="str">
        <f t="shared" si="23"/>
        <v>100.5%</v>
      </c>
      <c r="BU59" s="73" t="str">
        <f t="shared" si="24"/>
        <v>-58.1%</v>
      </c>
      <c r="BV59" s="73" t="str">
        <f t="shared" si="25"/>
        <v>-38.3%</v>
      </c>
      <c r="BW59" s="73" t="str">
        <f t="shared" si="26"/>
        <v>-60%</v>
      </c>
      <c r="BX59" s="73" t="str">
        <f t="shared" si="27"/>
        <v>14.9%</v>
      </c>
      <c r="BY59" s="73" t="str">
        <f t="shared" si="28"/>
        <v>39.2%</v>
      </c>
      <c r="BZ59" s="73" t="str">
        <f t="shared" si="29"/>
        <v>-55.1%</v>
      </c>
      <c r="CA59" s="73" t="str">
        <f t="shared" si="30"/>
        <v>-60.8%</v>
      </c>
      <c r="CB59" s="73" t="str">
        <f t="shared" si="31"/>
        <v>-16.1%</v>
      </c>
      <c r="CC59" s="73" t="str">
        <f t="shared" si="32"/>
        <v>16.2%</v>
      </c>
      <c r="CD59" s="73" t="str">
        <f t="shared" si="33"/>
        <v>-19.7%</v>
      </c>
      <c r="CE59" s="73" t="str">
        <f t="shared" si="34"/>
        <v>2.2%</v>
      </c>
    </row>
    <row r="60" spans="1:83">
      <c r="A60" s="55">
        <v>2013</v>
      </c>
      <c r="B60" s="51">
        <v>11</v>
      </c>
      <c r="C60" s="56" t="s">
        <v>129</v>
      </c>
      <c r="D60" s="59">
        <v>222413</v>
      </c>
      <c r="E60" s="53">
        <v>408</v>
      </c>
      <c r="F60" s="53">
        <v>26370</v>
      </c>
      <c r="G60" s="53">
        <v>2283</v>
      </c>
      <c r="H60" s="53">
        <v>15487</v>
      </c>
      <c r="I60" s="53">
        <v>9250</v>
      </c>
      <c r="J60" s="53">
        <v>3240</v>
      </c>
      <c r="K60" s="53">
        <v>12192</v>
      </c>
      <c r="L60" s="53">
        <v>10100</v>
      </c>
      <c r="M60" s="53">
        <v>2240</v>
      </c>
      <c r="N60" s="53">
        <v>7335</v>
      </c>
      <c r="O60" s="53">
        <v>307</v>
      </c>
      <c r="P60" s="53">
        <v>1258</v>
      </c>
      <c r="Q60" s="53">
        <v>131351</v>
      </c>
      <c r="R60" s="53">
        <v>570</v>
      </c>
      <c r="S60" s="60">
        <v>22</v>
      </c>
      <c r="T60" s="69">
        <v>642370</v>
      </c>
      <c r="U60" s="70">
        <v>30798</v>
      </c>
      <c r="V60" s="70">
        <v>25017</v>
      </c>
      <c r="W60" s="70">
        <v>920</v>
      </c>
      <c r="X60" s="70">
        <v>26134</v>
      </c>
      <c r="Y60" s="70">
        <v>76098</v>
      </c>
      <c r="Z60" s="70">
        <v>51577</v>
      </c>
      <c r="AA60" s="70">
        <v>61327</v>
      </c>
      <c r="AB60" s="70">
        <v>63788</v>
      </c>
      <c r="AC60" s="70">
        <v>10610</v>
      </c>
      <c r="AD60" s="70">
        <v>34171</v>
      </c>
      <c r="AE60" s="70">
        <v>1726</v>
      </c>
      <c r="AF60" s="70">
        <v>10731</v>
      </c>
      <c r="AG60" s="70">
        <v>231346</v>
      </c>
      <c r="AH60" s="70">
        <v>8799</v>
      </c>
      <c r="AI60" s="71">
        <v>9328</v>
      </c>
      <c r="AJ60" s="59">
        <v>154379</v>
      </c>
      <c r="AK60" s="53">
        <v>30378</v>
      </c>
      <c r="AL60" s="53">
        <v>0</v>
      </c>
      <c r="AM60" s="53">
        <v>3234</v>
      </c>
      <c r="AN60" s="53">
        <v>822</v>
      </c>
      <c r="AO60" s="53">
        <v>1245</v>
      </c>
      <c r="AP60" s="53">
        <v>1344</v>
      </c>
      <c r="AQ60" s="53">
        <v>3335</v>
      </c>
      <c r="AR60" s="53">
        <v>20102</v>
      </c>
      <c r="AS60" s="53">
        <v>2705</v>
      </c>
      <c r="AT60" s="53">
        <v>5872</v>
      </c>
      <c r="AU60" s="53">
        <v>254</v>
      </c>
      <c r="AV60" s="53">
        <v>1774</v>
      </c>
      <c r="AW60" s="53">
        <v>78997</v>
      </c>
      <c r="AX60" s="53">
        <v>4176</v>
      </c>
      <c r="AY60" s="60">
        <v>141</v>
      </c>
      <c r="AZ60" s="74">
        <f t="shared" si="3"/>
        <v>1019162</v>
      </c>
      <c r="BA60" s="72">
        <f t="shared" si="4"/>
        <v>61584</v>
      </c>
      <c r="BB60" s="72">
        <f t="shared" si="5"/>
        <v>51387</v>
      </c>
      <c r="BC60" s="72">
        <f t="shared" si="6"/>
        <v>6437</v>
      </c>
      <c r="BD60" s="72">
        <f t="shared" si="7"/>
        <v>42443</v>
      </c>
      <c r="BE60" s="72">
        <f t="shared" si="8"/>
        <v>86593</v>
      </c>
      <c r="BF60" s="72">
        <f t="shared" si="9"/>
        <v>56161</v>
      </c>
      <c r="BG60" s="72">
        <f t="shared" si="10"/>
        <v>76854</v>
      </c>
      <c r="BH60" s="72">
        <f t="shared" si="11"/>
        <v>93990</v>
      </c>
      <c r="BI60" s="72">
        <f t="shared" si="12"/>
        <v>15555</v>
      </c>
      <c r="BJ60" s="72">
        <f t="shared" si="13"/>
        <v>47378</v>
      </c>
      <c r="BK60" s="72">
        <f t="shared" si="14"/>
        <v>2287</v>
      </c>
      <c r="BL60" s="72">
        <f t="shared" si="15"/>
        <v>13763</v>
      </c>
      <c r="BM60" s="72">
        <f t="shared" si="16"/>
        <v>441694</v>
      </c>
      <c r="BN60" s="72">
        <f t="shared" si="17"/>
        <v>13545</v>
      </c>
      <c r="BO60" s="75">
        <f t="shared" si="18"/>
        <v>9491</v>
      </c>
      <c r="BP60" s="76" t="str">
        <f t="shared" si="19"/>
        <v>-6.8%</v>
      </c>
      <c r="BQ60" s="73" t="str">
        <f t="shared" si="20"/>
        <v>1208.6%</v>
      </c>
      <c r="BR60" s="73" t="str">
        <f t="shared" si="21"/>
        <v>-56.2%</v>
      </c>
      <c r="BS60" s="73" t="str">
        <f t="shared" si="22"/>
        <v>-36.3%</v>
      </c>
      <c r="BT60" s="73" t="str">
        <f t="shared" si="23"/>
        <v>-44.8%</v>
      </c>
      <c r="BU60" s="73" t="str">
        <f t="shared" si="24"/>
        <v>41.1%</v>
      </c>
      <c r="BV60" s="73" t="str">
        <f t="shared" si="25"/>
        <v>52%</v>
      </c>
      <c r="BW60" s="73" t="str">
        <f t="shared" si="26"/>
        <v>101.6%</v>
      </c>
      <c r="BX60" s="73" t="str">
        <f t="shared" si="27"/>
        <v>-48.6%</v>
      </c>
      <c r="BY60" s="73" t="str">
        <f t="shared" si="28"/>
        <v>-70.9%</v>
      </c>
      <c r="BZ60" s="73" t="str">
        <f t="shared" si="29"/>
        <v>94.1%</v>
      </c>
      <c r="CA60" s="73" t="str">
        <f t="shared" si="30"/>
        <v>0.3%</v>
      </c>
      <c r="CB60" s="73" t="str">
        <f t="shared" si="31"/>
        <v>699.7%</v>
      </c>
      <c r="CC60" s="73" t="str">
        <f t="shared" si="32"/>
        <v>-4.8%</v>
      </c>
      <c r="CD60" s="73" t="str">
        <f t="shared" si="33"/>
        <v>-28.8%</v>
      </c>
      <c r="CE60" s="73" t="str">
        <f t="shared" si="34"/>
        <v>9996.8%</v>
      </c>
    </row>
    <row r="61" spans="1:83">
      <c r="A61" s="55">
        <v>2013</v>
      </c>
      <c r="B61" s="51">
        <v>12</v>
      </c>
      <c r="C61" s="56" t="s">
        <v>130</v>
      </c>
      <c r="D61" s="59">
        <v>355689</v>
      </c>
      <c r="E61" s="53">
        <v>8610</v>
      </c>
      <c r="F61" s="53">
        <v>10590</v>
      </c>
      <c r="G61" s="53">
        <v>21574</v>
      </c>
      <c r="H61" s="53">
        <v>3445</v>
      </c>
      <c r="I61" s="53">
        <v>36860</v>
      </c>
      <c r="J61" s="53">
        <v>6084</v>
      </c>
      <c r="K61" s="53">
        <v>30380</v>
      </c>
      <c r="L61" s="53">
        <v>37862</v>
      </c>
      <c r="M61" s="53">
        <v>33391</v>
      </c>
      <c r="N61" s="53">
        <v>31053</v>
      </c>
      <c r="O61" s="53">
        <v>459</v>
      </c>
      <c r="P61" s="53">
        <v>4071</v>
      </c>
      <c r="Q61" s="53">
        <v>121583</v>
      </c>
      <c r="R61" s="53">
        <v>9727</v>
      </c>
      <c r="S61" s="60">
        <v>0</v>
      </c>
      <c r="T61" s="69">
        <v>854175</v>
      </c>
      <c r="U61" s="70">
        <v>22420</v>
      </c>
      <c r="V61" s="70">
        <v>2027</v>
      </c>
      <c r="W61" s="70">
        <v>11081</v>
      </c>
      <c r="X61" s="70">
        <v>3363</v>
      </c>
      <c r="Y61" s="70">
        <v>192757</v>
      </c>
      <c r="Z61" s="70">
        <v>52419</v>
      </c>
      <c r="AA61" s="70">
        <v>48404</v>
      </c>
      <c r="AB61" s="70">
        <v>102282</v>
      </c>
      <c r="AC61" s="70">
        <v>50947</v>
      </c>
      <c r="AD61" s="70">
        <v>55317</v>
      </c>
      <c r="AE61" s="70">
        <v>2751</v>
      </c>
      <c r="AF61" s="70">
        <v>2331</v>
      </c>
      <c r="AG61" s="70">
        <v>301116</v>
      </c>
      <c r="AH61" s="70">
        <v>6603</v>
      </c>
      <c r="AI61" s="71">
        <v>357</v>
      </c>
      <c r="AJ61" s="59">
        <v>220729</v>
      </c>
      <c r="AK61" s="53">
        <v>1295</v>
      </c>
      <c r="AL61" s="53">
        <v>10611</v>
      </c>
      <c r="AM61" s="53">
        <v>862</v>
      </c>
      <c r="AN61" s="53">
        <v>619</v>
      </c>
      <c r="AO61" s="53">
        <v>9961</v>
      </c>
      <c r="AP61" s="53">
        <v>25360</v>
      </c>
      <c r="AQ61" s="53">
        <v>5742</v>
      </c>
      <c r="AR61" s="53">
        <v>20005</v>
      </c>
      <c r="AS61" s="53">
        <v>5066</v>
      </c>
      <c r="AT61" s="53">
        <v>7948</v>
      </c>
      <c r="AU61" s="53">
        <v>0</v>
      </c>
      <c r="AV61" s="53">
        <v>409</v>
      </c>
      <c r="AW61" s="53">
        <v>118067</v>
      </c>
      <c r="AX61" s="53">
        <v>14631</v>
      </c>
      <c r="AY61" s="60">
        <v>153</v>
      </c>
      <c r="AZ61" s="74">
        <f t="shared" si="3"/>
        <v>1430593</v>
      </c>
      <c r="BA61" s="72">
        <f t="shared" si="4"/>
        <v>32325</v>
      </c>
      <c r="BB61" s="72">
        <f t="shared" si="5"/>
        <v>23228</v>
      </c>
      <c r="BC61" s="72">
        <f t="shared" si="6"/>
        <v>33517</v>
      </c>
      <c r="BD61" s="72">
        <f t="shared" si="7"/>
        <v>7427</v>
      </c>
      <c r="BE61" s="72">
        <f t="shared" si="8"/>
        <v>239578</v>
      </c>
      <c r="BF61" s="72">
        <f t="shared" si="9"/>
        <v>83863</v>
      </c>
      <c r="BG61" s="72">
        <f t="shared" si="10"/>
        <v>84526</v>
      </c>
      <c r="BH61" s="72">
        <f t="shared" si="11"/>
        <v>160149</v>
      </c>
      <c r="BI61" s="72">
        <f t="shared" si="12"/>
        <v>89404</v>
      </c>
      <c r="BJ61" s="72">
        <f t="shared" si="13"/>
        <v>94318</v>
      </c>
      <c r="BK61" s="72">
        <f t="shared" si="14"/>
        <v>3210</v>
      </c>
      <c r="BL61" s="72">
        <f t="shared" si="15"/>
        <v>6811</v>
      </c>
      <c r="BM61" s="72">
        <f t="shared" si="16"/>
        <v>540766</v>
      </c>
      <c r="BN61" s="72">
        <f t="shared" si="17"/>
        <v>30961</v>
      </c>
      <c r="BO61" s="75">
        <f t="shared" si="18"/>
        <v>510</v>
      </c>
      <c r="BP61" s="76" t="str">
        <f t="shared" si="19"/>
        <v>40.4%</v>
      </c>
      <c r="BQ61" s="73" t="str">
        <f t="shared" si="20"/>
        <v>-47.5%</v>
      </c>
      <c r="BR61" s="73" t="str">
        <f t="shared" si="21"/>
        <v>-54.8%</v>
      </c>
      <c r="BS61" s="73" t="str">
        <f t="shared" si="22"/>
        <v>420.7%</v>
      </c>
      <c r="BT61" s="73" t="str">
        <f t="shared" si="23"/>
        <v>-82.5%</v>
      </c>
      <c r="BU61" s="73" t="str">
        <f t="shared" si="24"/>
        <v>176.7%</v>
      </c>
      <c r="BV61" s="73" t="str">
        <f t="shared" si="25"/>
        <v>49.3%</v>
      </c>
      <c r="BW61" s="73" t="str">
        <f t="shared" si="26"/>
        <v>10%</v>
      </c>
      <c r="BX61" s="73" t="str">
        <f t="shared" si="27"/>
        <v>70.4%</v>
      </c>
      <c r="BY61" s="73" t="str">
        <f t="shared" si="28"/>
        <v>474.8%</v>
      </c>
      <c r="BZ61" s="73" t="str">
        <f t="shared" si="29"/>
        <v>99.1%</v>
      </c>
      <c r="CA61" s="73" t="str">
        <f t="shared" si="30"/>
        <v>40.4%</v>
      </c>
      <c r="CB61" s="73" t="str">
        <f t="shared" si="31"/>
        <v>-50.5%</v>
      </c>
      <c r="CC61" s="73" t="str">
        <f t="shared" si="32"/>
        <v>22.4%</v>
      </c>
      <c r="CD61" s="73" t="str">
        <f t="shared" si="33"/>
        <v>128.6%</v>
      </c>
      <c r="CE61" s="73" t="str">
        <f t="shared" si="34"/>
        <v>-94.6%</v>
      </c>
    </row>
    <row r="62" spans="1:83">
      <c r="A62" s="55">
        <v>2014</v>
      </c>
      <c r="B62" s="51">
        <v>1</v>
      </c>
      <c r="C62" s="56" t="s">
        <v>119</v>
      </c>
      <c r="D62" s="59">
        <v>327905</v>
      </c>
      <c r="E62" s="53">
        <v>4196</v>
      </c>
      <c r="F62" s="53">
        <v>34058</v>
      </c>
      <c r="G62" s="53">
        <v>3317</v>
      </c>
      <c r="H62" s="53">
        <v>6452</v>
      </c>
      <c r="I62" s="53">
        <v>14505</v>
      </c>
      <c r="J62" s="53">
        <v>5715</v>
      </c>
      <c r="K62" s="53">
        <v>26003</v>
      </c>
      <c r="L62" s="53">
        <v>29294</v>
      </c>
      <c r="M62" s="53">
        <v>7973</v>
      </c>
      <c r="N62" s="53">
        <v>28887</v>
      </c>
      <c r="O62" s="53">
        <v>2275</v>
      </c>
      <c r="P62" s="53">
        <v>1247</v>
      </c>
      <c r="Q62" s="53">
        <v>159072</v>
      </c>
      <c r="R62" s="53">
        <v>3227</v>
      </c>
      <c r="S62" s="60">
        <v>1684</v>
      </c>
      <c r="T62" s="69">
        <v>1160055</v>
      </c>
      <c r="U62" s="70">
        <v>41464</v>
      </c>
      <c r="V62" s="70">
        <v>102036</v>
      </c>
      <c r="W62" s="70">
        <v>3541</v>
      </c>
      <c r="X62" s="70">
        <v>35264</v>
      </c>
      <c r="Y62" s="70">
        <v>93927</v>
      </c>
      <c r="Z62" s="70">
        <v>116541</v>
      </c>
      <c r="AA62" s="70">
        <v>68142</v>
      </c>
      <c r="AB62" s="70">
        <v>130996</v>
      </c>
      <c r="AC62" s="70">
        <v>54366</v>
      </c>
      <c r="AD62" s="70">
        <v>23137</v>
      </c>
      <c r="AE62" s="70">
        <v>9894</v>
      </c>
      <c r="AF62" s="70">
        <v>2274</v>
      </c>
      <c r="AG62" s="70">
        <v>466761</v>
      </c>
      <c r="AH62" s="70">
        <v>11061</v>
      </c>
      <c r="AI62" s="71">
        <v>651</v>
      </c>
      <c r="AJ62" s="59">
        <v>95840</v>
      </c>
      <c r="AK62" s="53">
        <v>321</v>
      </c>
      <c r="AL62" s="53">
        <v>4877</v>
      </c>
      <c r="AM62" s="53">
        <v>347</v>
      </c>
      <c r="AN62" s="53">
        <v>4381</v>
      </c>
      <c r="AO62" s="53">
        <v>22403</v>
      </c>
      <c r="AP62" s="53">
        <v>10770</v>
      </c>
      <c r="AQ62" s="53">
        <v>1920</v>
      </c>
      <c r="AR62" s="53">
        <v>7639</v>
      </c>
      <c r="AS62" s="53">
        <v>4071</v>
      </c>
      <c r="AT62" s="53">
        <v>10718</v>
      </c>
      <c r="AU62" s="53">
        <v>1245</v>
      </c>
      <c r="AV62" s="53">
        <v>3088</v>
      </c>
      <c r="AW62" s="53">
        <v>20864</v>
      </c>
      <c r="AX62" s="53">
        <v>3196</v>
      </c>
      <c r="AY62" s="60">
        <v>0</v>
      </c>
      <c r="AZ62" s="74">
        <f t="shared" si="3"/>
        <v>1583800</v>
      </c>
      <c r="BA62" s="72">
        <f t="shared" si="4"/>
        <v>45981</v>
      </c>
      <c r="BB62" s="72">
        <f t="shared" si="5"/>
        <v>140971</v>
      </c>
      <c r="BC62" s="72">
        <f t="shared" si="6"/>
        <v>7205</v>
      </c>
      <c r="BD62" s="72">
        <f t="shared" si="7"/>
        <v>46097</v>
      </c>
      <c r="BE62" s="72">
        <f t="shared" si="8"/>
        <v>130835</v>
      </c>
      <c r="BF62" s="72">
        <f t="shared" si="9"/>
        <v>133026</v>
      </c>
      <c r="BG62" s="72">
        <f t="shared" si="10"/>
        <v>96065</v>
      </c>
      <c r="BH62" s="72">
        <f t="shared" si="11"/>
        <v>167929</v>
      </c>
      <c r="BI62" s="72">
        <f t="shared" si="12"/>
        <v>66410</v>
      </c>
      <c r="BJ62" s="72">
        <f t="shared" si="13"/>
        <v>62742</v>
      </c>
      <c r="BK62" s="72">
        <f t="shared" si="14"/>
        <v>13414</v>
      </c>
      <c r="BL62" s="72">
        <f t="shared" si="15"/>
        <v>6609</v>
      </c>
      <c r="BM62" s="72">
        <f t="shared" si="16"/>
        <v>646697</v>
      </c>
      <c r="BN62" s="72">
        <f t="shared" si="17"/>
        <v>17484</v>
      </c>
      <c r="BO62" s="75">
        <f t="shared" si="18"/>
        <v>2335</v>
      </c>
      <c r="BP62" s="76" t="str">
        <f t="shared" si="19"/>
        <v>10.7%</v>
      </c>
      <c r="BQ62" s="73" t="str">
        <f t="shared" si="20"/>
        <v>42.2%</v>
      </c>
      <c r="BR62" s="73" t="str">
        <f t="shared" si="21"/>
        <v>506.9%</v>
      </c>
      <c r="BS62" s="73" t="str">
        <f t="shared" si="22"/>
        <v>-78.5%</v>
      </c>
      <c r="BT62" s="73" t="str">
        <f t="shared" si="23"/>
        <v>520.7%</v>
      </c>
      <c r="BU62" s="73" t="str">
        <f t="shared" si="24"/>
        <v>-45.4%</v>
      </c>
      <c r="BV62" s="73" t="str">
        <f t="shared" si="25"/>
        <v>58.6%</v>
      </c>
      <c r="BW62" s="73" t="str">
        <f t="shared" si="26"/>
        <v>13.7%</v>
      </c>
      <c r="BX62" s="73" t="str">
        <f t="shared" si="27"/>
        <v>4.9%</v>
      </c>
      <c r="BY62" s="73" t="str">
        <f t="shared" si="28"/>
        <v>-25.7%</v>
      </c>
      <c r="BZ62" s="73" t="str">
        <f t="shared" si="29"/>
        <v>-33.5%</v>
      </c>
      <c r="CA62" s="73" t="str">
        <f t="shared" si="30"/>
        <v>317.9%</v>
      </c>
      <c r="CB62" s="73" t="str">
        <f t="shared" si="31"/>
        <v>-3%</v>
      </c>
      <c r="CC62" s="73" t="str">
        <f t="shared" si="32"/>
        <v>19.6%</v>
      </c>
      <c r="CD62" s="73" t="str">
        <f t="shared" si="33"/>
        <v>-43.5%</v>
      </c>
      <c r="CE62" s="73" t="str">
        <f t="shared" si="34"/>
        <v>357.8%</v>
      </c>
    </row>
    <row r="63" spans="1:83">
      <c r="A63" s="55">
        <v>2014</v>
      </c>
      <c r="B63" s="51">
        <v>2</v>
      </c>
      <c r="C63" s="56" t="s">
        <v>120</v>
      </c>
      <c r="D63" s="59">
        <v>293158</v>
      </c>
      <c r="E63" s="53">
        <v>5793</v>
      </c>
      <c r="F63" s="53">
        <v>22744</v>
      </c>
      <c r="G63" s="53">
        <v>20168</v>
      </c>
      <c r="H63" s="53">
        <v>1665</v>
      </c>
      <c r="I63" s="53">
        <v>39049</v>
      </c>
      <c r="J63" s="53">
        <v>10074</v>
      </c>
      <c r="K63" s="53">
        <v>14297</v>
      </c>
      <c r="L63" s="53">
        <v>30722</v>
      </c>
      <c r="M63" s="53">
        <v>6291</v>
      </c>
      <c r="N63" s="53">
        <v>12373</v>
      </c>
      <c r="O63" s="53">
        <v>1140</v>
      </c>
      <c r="P63" s="53">
        <v>3434</v>
      </c>
      <c r="Q63" s="53">
        <v>122911</v>
      </c>
      <c r="R63" s="53">
        <v>557</v>
      </c>
      <c r="S63" s="60">
        <v>1940</v>
      </c>
      <c r="T63" s="69">
        <v>810077</v>
      </c>
      <c r="U63" s="70">
        <v>9820</v>
      </c>
      <c r="V63" s="70">
        <v>50791</v>
      </c>
      <c r="W63" s="70">
        <v>34488</v>
      </c>
      <c r="X63" s="70">
        <v>47981</v>
      </c>
      <c r="Y63" s="70">
        <v>65648</v>
      </c>
      <c r="Z63" s="70">
        <v>20113</v>
      </c>
      <c r="AA63" s="70">
        <v>47840</v>
      </c>
      <c r="AB63" s="70">
        <v>108851</v>
      </c>
      <c r="AC63" s="70">
        <v>12969</v>
      </c>
      <c r="AD63" s="70">
        <v>35539</v>
      </c>
      <c r="AE63" s="70">
        <v>2887</v>
      </c>
      <c r="AF63" s="70">
        <v>3419</v>
      </c>
      <c r="AG63" s="70">
        <v>365335</v>
      </c>
      <c r="AH63" s="70">
        <v>4234</v>
      </c>
      <c r="AI63" s="71">
        <v>162</v>
      </c>
      <c r="AJ63" s="59">
        <v>132258</v>
      </c>
      <c r="AK63" s="53">
        <v>2163</v>
      </c>
      <c r="AL63" s="53">
        <v>1033</v>
      </c>
      <c r="AM63" s="53">
        <v>4948</v>
      </c>
      <c r="AN63" s="53">
        <v>251</v>
      </c>
      <c r="AO63" s="53">
        <v>21745</v>
      </c>
      <c r="AP63" s="53">
        <v>5052</v>
      </c>
      <c r="AQ63" s="53">
        <v>3354</v>
      </c>
      <c r="AR63" s="53">
        <v>6249</v>
      </c>
      <c r="AS63" s="53">
        <v>7393</v>
      </c>
      <c r="AT63" s="53">
        <v>7861</v>
      </c>
      <c r="AU63" s="53">
        <v>1716</v>
      </c>
      <c r="AV63" s="53">
        <v>5532</v>
      </c>
      <c r="AW63" s="53">
        <v>64535</v>
      </c>
      <c r="AX63" s="53">
        <v>426</v>
      </c>
      <c r="AY63" s="60">
        <v>0</v>
      </c>
      <c r="AZ63" s="74">
        <f t="shared" si="3"/>
        <v>1235493</v>
      </c>
      <c r="BA63" s="72">
        <f t="shared" si="4"/>
        <v>17776</v>
      </c>
      <c r="BB63" s="72">
        <f t="shared" si="5"/>
        <v>74568</v>
      </c>
      <c r="BC63" s="72">
        <f t="shared" si="6"/>
        <v>59604</v>
      </c>
      <c r="BD63" s="72">
        <f t="shared" si="7"/>
        <v>49897</v>
      </c>
      <c r="BE63" s="72">
        <f t="shared" si="8"/>
        <v>126442</v>
      </c>
      <c r="BF63" s="72">
        <f t="shared" si="9"/>
        <v>35239</v>
      </c>
      <c r="BG63" s="72">
        <f t="shared" si="10"/>
        <v>65491</v>
      </c>
      <c r="BH63" s="72">
        <f t="shared" si="11"/>
        <v>145822</v>
      </c>
      <c r="BI63" s="72">
        <f t="shared" si="12"/>
        <v>26653</v>
      </c>
      <c r="BJ63" s="72">
        <f t="shared" si="13"/>
        <v>55773</v>
      </c>
      <c r="BK63" s="72">
        <f t="shared" si="14"/>
        <v>5743</v>
      </c>
      <c r="BL63" s="72">
        <f t="shared" si="15"/>
        <v>12385</v>
      </c>
      <c r="BM63" s="72">
        <f t="shared" si="16"/>
        <v>552781</v>
      </c>
      <c r="BN63" s="72">
        <f t="shared" si="17"/>
        <v>5217</v>
      </c>
      <c r="BO63" s="75">
        <f t="shared" si="18"/>
        <v>2102</v>
      </c>
      <c r="BP63" s="76" t="str">
        <f t="shared" si="19"/>
        <v>-22%</v>
      </c>
      <c r="BQ63" s="73" t="str">
        <f t="shared" si="20"/>
        <v>-61.3%</v>
      </c>
      <c r="BR63" s="73" t="str">
        <f t="shared" si="21"/>
        <v>-47.1%</v>
      </c>
      <c r="BS63" s="73" t="str">
        <f t="shared" si="22"/>
        <v>727.3%</v>
      </c>
      <c r="BT63" s="73" t="str">
        <f t="shared" si="23"/>
        <v>8.2%</v>
      </c>
      <c r="BU63" s="73" t="str">
        <f t="shared" si="24"/>
        <v>-3.4%</v>
      </c>
      <c r="BV63" s="73" t="str">
        <f t="shared" si="25"/>
        <v>-73.5%</v>
      </c>
      <c r="BW63" s="73" t="str">
        <f t="shared" si="26"/>
        <v>-31.8%</v>
      </c>
      <c r="BX63" s="73" t="str">
        <f t="shared" si="27"/>
        <v>-13.2%</v>
      </c>
      <c r="BY63" s="73" t="str">
        <f t="shared" si="28"/>
        <v>-59.9%</v>
      </c>
      <c r="BZ63" s="73" t="str">
        <f t="shared" si="29"/>
        <v>-11.1%</v>
      </c>
      <c r="CA63" s="73" t="str">
        <f t="shared" si="30"/>
        <v>-57.2%</v>
      </c>
      <c r="CB63" s="73" t="str">
        <f t="shared" si="31"/>
        <v>87.4%</v>
      </c>
      <c r="CC63" s="73" t="str">
        <f t="shared" si="32"/>
        <v>-14.5%</v>
      </c>
      <c r="CD63" s="73" t="str">
        <f t="shared" si="33"/>
        <v>-70.2%</v>
      </c>
      <c r="CE63" s="73" t="str">
        <f t="shared" si="34"/>
        <v>-10%</v>
      </c>
    </row>
    <row r="64" spans="1:83">
      <c r="A64" s="55">
        <v>2014</v>
      </c>
      <c r="B64" s="51">
        <v>3</v>
      </c>
      <c r="C64" s="56" t="s">
        <v>121</v>
      </c>
      <c r="D64" s="59">
        <v>511642</v>
      </c>
      <c r="E64" s="53">
        <v>5322</v>
      </c>
      <c r="F64" s="53">
        <v>123929</v>
      </c>
      <c r="G64" s="53">
        <v>5255</v>
      </c>
      <c r="H64" s="53">
        <v>18321</v>
      </c>
      <c r="I64" s="53">
        <v>17659</v>
      </c>
      <c r="J64" s="53">
        <v>18828</v>
      </c>
      <c r="K64" s="53">
        <v>19518</v>
      </c>
      <c r="L64" s="53">
        <v>16814</v>
      </c>
      <c r="M64" s="53">
        <v>11649</v>
      </c>
      <c r="N64" s="53">
        <v>12841</v>
      </c>
      <c r="O64" s="53">
        <v>668</v>
      </c>
      <c r="P64" s="53">
        <v>6133</v>
      </c>
      <c r="Q64" s="53">
        <v>187093</v>
      </c>
      <c r="R64" s="53">
        <v>66363</v>
      </c>
      <c r="S64" s="60">
        <v>1249</v>
      </c>
      <c r="T64" s="69">
        <v>881445</v>
      </c>
      <c r="U64" s="70">
        <v>1784</v>
      </c>
      <c r="V64" s="70">
        <v>5782</v>
      </c>
      <c r="W64" s="70">
        <v>2471</v>
      </c>
      <c r="X64" s="70">
        <v>29237</v>
      </c>
      <c r="Y64" s="70">
        <v>79913</v>
      </c>
      <c r="Z64" s="70">
        <v>50599</v>
      </c>
      <c r="AA64" s="70">
        <v>57205</v>
      </c>
      <c r="AB64" s="70">
        <v>70055</v>
      </c>
      <c r="AC64" s="70">
        <v>34219</v>
      </c>
      <c r="AD64" s="70">
        <v>13611</v>
      </c>
      <c r="AE64" s="70">
        <v>19522</v>
      </c>
      <c r="AF64" s="70">
        <v>2215</v>
      </c>
      <c r="AG64" s="70">
        <v>467383</v>
      </c>
      <c r="AH64" s="70">
        <v>27459</v>
      </c>
      <c r="AI64" s="71">
        <v>19990</v>
      </c>
      <c r="AJ64" s="59">
        <v>126669</v>
      </c>
      <c r="AK64" s="53">
        <v>2007</v>
      </c>
      <c r="AL64" s="53">
        <v>7112</v>
      </c>
      <c r="AM64" s="53">
        <v>210</v>
      </c>
      <c r="AN64" s="53">
        <v>1173</v>
      </c>
      <c r="AO64" s="53">
        <v>13121</v>
      </c>
      <c r="AP64" s="53">
        <v>12993</v>
      </c>
      <c r="AQ64" s="53">
        <v>3082</v>
      </c>
      <c r="AR64" s="53">
        <v>10518</v>
      </c>
      <c r="AS64" s="53">
        <v>9554</v>
      </c>
      <c r="AT64" s="53">
        <v>13698</v>
      </c>
      <c r="AU64" s="53">
        <v>316</v>
      </c>
      <c r="AV64" s="53">
        <v>3112</v>
      </c>
      <c r="AW64" s="53">
        <v>37821</v>
      </c>
      <c r="AX64" s="53">
        <v>11952</v>
      </c>
      <c r="AY64" s="60">
        <v>0</v>
      </c>
      <c r="AZ64" s="74">
        <f t="shared" si="3"/>
        <v>1519756</v>
      </c>
      <c r="BA64" s="72">
        <f t="shared" si="4"/>
        <v>9113</v>
      </c>
      <c r="BB64" s="72">
        <f t="shared" si="5"/>
        <v>136823</v>
      </c>
      <c r="BC64" s="72">
        <f t="shared" si="6"/>
        <v>7936</v>
      </c>
      <c r="BD64" s="72">
        <f t="shared" si="7"/>
        <v>48731</v>
      </c>
      <c r="BE64" s="72">
        <f t="shared" si="8"/>
        <v>110693</v>
      </c>
      <c r="BF64" s="72">
        <f t="shared" si="9"/>
        <v>82420</v>
      </c>
      <c r="BG64" s="72">
        <f t="shared" si="10"/>
        <v>79805</v>
      </c>
      <c r="BH64" s="72">
        <f t="shared" si="11"/>
        <v>97387</v>
      </c>
      <c r="BI64" s="72">
        <f t="shared" si="12"/>
        <v>55422</v>
      </c>
      <c r="BJ64" s="72">
        <f t="shared" si="13"/>
        <v>40150</v>
      </c>
      <c r="BK64" s="72">
        <f t="shared" si="14"/>
        <v>20506</v>
      </c>
      <c r="BL64" s="72">
        <f t="shared" si="15"/>
        <v>11460</v>
      </c>
      <c r="BM64" s="72">
        <f t="shared" si="16"/>
        <v>692297</v>
      </c>
      <c r="BN64" s="72">
        <f t="shared" si="17"/>
        <v>105774</v>
      </c>
      <c r="BO64" s="75">
        <f t="shared" si="18"/>
        <v>21239</v>
      </c>
      <c r="BP64" s="76" t="str">
        <f t="shared" si="19"/>
        <v>23%</v>
      </c>
      <c r="BQ64" s="73" t="str">
        <f t="shared" si="20"/>
        <v>-48.7%</v>
      </c>
      <c r="BR64" s="73" t="str">
        <f t="shared" si="21"/>
        <v>83.5%</v>
      </c>
      <c r="BS64" s="73" t="str">
        <f t="shared" si="22"/>
        <v>-86.7%</v>
      </c>
      <c r="BT64" s="73" t="str">
        <f t="shared" si="23"/>
        <v>-2.3%</v>
      </c>
      <c r="BU64" s="73" t="str">
        <f t="shared" si="24"/>
        <v>-12.5%</v>
      </c>
      <c r="BV64" s="73" t="str">
        <f t="shared" si="25"/>
        <v>133.9%</v>
      </c>
      <c r="BW64" s="73" t="str">
        <f t="shared" si="26"/>
        <v>21.9%</v>
      </c>
      <c r="BX64" s="73" t="str">
        <f t="shared" si="27"/>
        <v>-33.2%</v>
      </c>
      <c r="BY64" s="73" t="str">
        <f t="shared" si="28"/>
        <v>107.9%</v>
      </c>
      <c r="BZ64" s="73" t="str">
        <f t="shared" si="29"/>
        <v>-28%</v>
      </c>
      <c r="CA64" s="73" t="str">
        <f t="shared" si="30"/>
        <v>257.1%</v>
      </c>
      <c r="CB64" s="73" t="str">
        <f t="shared" si="31"/>
        <v>-7.5%</v>
      </c>
      <c r="CC64" s="73" t="str">
        <f t="shared" si="32"/>
        <v>25.2%</v>
      </c>
      <c r="CD64" s="73" t="str">
        <f t="shared" si="33"/>
        <v>1927.5%</v>
      </c>
      <c r="CE64" s="73" t="str">
        <f t="shared" si="34"/>
        <v>910.4%</v>
      </c>
    </row>
    <row r="65" spans="1:83">
      <c r="A65" s="55">
        <v>2014</v>
      </c>
      <c r="B65" s="51">
        <v>4</v>
      </c>
      <c r="C65" s="56" t="s">
        <v>122</v>
      </c>
      <c r="D65" s="59">
        <v>306619</v>
      </c>
      <c r="E65" s="53">
        <v>13102</v>
      </c>
      <c r="F65" s="53">
        <v>39714</v>
      </c>
      <c r="G65" s="53">
        <v>6292</v>
      </c>
      <c r="H65" s="53">
        <v>1777</v>
      </c>
      <c r="I65" s="53">
        <v>13749</v>
      </c>
      <c r="J65" s="53">
        <v>6231</v>
      </c>
      <c r="K65" s="53">
        <v>20102</v>
      </c>
      <c r="L65" s="53">
        <v>25021</v>
      </c>
      <c r="M65" s="53">
        <v>15231</v>
      </c>
      <c r="N65" s="53">
        <v>4840</v>
      </c>
      <c r="O65" s="53">
        <v>7396</v>
      </c>
      <c r="P65" s="53">
        <v>1357</v>
      </c>
      <c r="Q65" s="53">
        <v>107661</v>
      </c>
      <c r="R65" s="53">
        <v>44146</v>
      </c>
      <c r="S65" s="60">
        <v>0</v>
      </c>
      <c r="T65" s="69">
        <v>1113217</v>
      </c>
      <c r="U65" s="70">
        <v>34941</v>
      </c>
      <c r="V65" s="70">
        <v>5400</v>
      </c>
      <c r="W65" s="70">
        <v>11314</v>
      </c>
      <c r="X65" s="70">
        <v>70496</v>
      </c>
      <c r="Y65" s="70">
        <v>106196</v>
      </c>
      <c r="Z65" s="70">
        <v>21086</v>
      </c>
      <c r="AA65" s="70">
        <v>48157</v>
      </c>
      <c r="AB65" s="70">
        <v>103101</v>
      </c>
      <c r="AC65" s="70">
        <v>20182</v>
      </c>
      <c r="AD65" s="70">
        <v>111084</v>
      </c>
      <c r="AE65" s="70">
        <v>8495</v>
      </c>
      <c r="AF65" s="70">
        <v>1404</v>
      </c>
      <c r="AG65" s="70">
        <v>547743</v>
      </c>
      <c r="AH65" s="70">
        <v>14785</v>
      </c>
      <c r="AI65" s="71">
        <v>8833</v>
      </c>
      <c r="AJ65" s="59">
        <v>104286</v>
      </c>
      <c r="AK65" s="53">
        <v>0</v>
      </c>
      <c r="AL65" s="53">
        <v>60</v>
      </c>
      <c r="AM65" s="53">
        <v>887</v>
      </c>
      <c r="AN65" s="53">
        <v>2540</v>
      </c>
      <c r="AO65" s="53">
        <v>6833</v>
      </c>
      <c r="AP65" s="53">
        <v>1983</v>
      </c>
      <c r="AQ65" s="53">
        <v>5813</v>
      </c>
      <c r="AR65" s="53">
        <v>7676</v>
      </c>
      <c r="AS65" s="53">
        <v>6013</v>
      </c>
      <c r="AT65" s="53">
        <v>1831</v>
      </c>
      <c r="AU65" s="53">
        <v>1045</v>
      </c>
      <c r="AV65" s="53">
        <v>746</v>
      </c>
      <c r="AW65" s="53">
        <v>62228</v>
      </c>
      <c r="AX65" s="53">
        <v>4157</v>
      </c>
      <c r="AY65" s="60">
        <v>2474</v>
      </c>
      <c r="AZ65" s="74">
        <f t="shared" si="3"/>
        <v>1524122</v>
      </c>
      <c r="BA65" s="72">
        <f t="shared" si="4"/>
        <v>48043</v>
      </c>
      <c r="BB65" s="72">
        <f t="shared" si="5"/>
        <v>45174</v>
      </c>
      <c r="BC65" s="72">
        <f t="shared" si="6"/>
        <v>18493</v>
      </c>
      <c r="BD65" s="72">
        <f t="shared" si="7"/>
        <v>74813</v>
      </c>
      <c r="BE65" s="72">
        <f t="shared" si="8"/>
        <v>126778</v>
      </c>
      <c r="BF65" s="72">
        <f t="shared" si="9"/>
        <v>29300</v>
      </c>
      <c r="BG65" s="72">
        <f t="shared" si="10"/>
        <v>74072</v>
      </c>
      <c r="BH65" s="72">
        <f t="shared" si="11"/>
        <v>135798</v>
      </c>
      <c r="BI65" s="72">
        <f t="shared" si="12"/>
        <v>41426</v>
      </c>
      <c r="BJ65" s="72">
        <f t="shared" si="13"/>
        <v>117755</v>
      </c>
      <c r="BK65" s="72">
        <f t="shared" si="14"/>
        <v>16936</v>
      </c>
      <c r="BL65" s="72">
        <f t="shared" si="15"/>
        <v>3507</v>
      </c>
      <c r="BM65" s="72">
        <f t="shared" si="16"/>
        <v>717632</v>
      </c>
      <c r="BN65" s="72">
        <f t="shared" si="17"/>
        <v>63088</v>
      </c>
      <c r="BO65" s="75">
        <f t="shared" si="18"/>
        <v>11307</v>
      </c>
      <c r="BP65" s="76" t="str">
        <f t="shared" si="19"/>
        <v>0.3%</v>
      </c>
      <c r="BQ65" s="73" t="str">
        <f t="shared" si="20"/>
        <v>427.2%</v>
      </c>
      <c r="BR65" s="73" t="str">
        <f t="shared" si="21"/>
        <v>-67%</v>
      </c>
      <c r="BS65" s="73" t="str">
        <f t="shared" si="22"/>
        <v>133%</v>
      </c>
      <c r="BT65" s="73" t="str">
        <f t="shared" si="23"/>
        <v>53.5%</v>
      </c>
      <c r="BU65" s="73" t="str">
        <f t="shared" si="24"/>
        <v>14.5%</v>
      </c>
      <c r="BV65" s="73" t="str">
        <f t="shared" si="25"/>
        <v>-64.5%</v>
      </c>
      <c r="BW65" s="73" t="str">
        <f t="shared" si="26"/>
        <v>-7.2%</v>
      </c>
      <c r="BX65" s="73" t="str">
        <f t="shared" si="27"/>
        <v>39.4%</v>
      </c>
      <c r="BY65" s="73" t="str">
        <f t="shared" si="28"/>
        <v>-25.3%</v>
      </c>
      <c r="BZ65" s="73" t="str">
        <f t="shared" si="29"/>
        <v>193.3%</v>
      </c>
      <c r="CA65" s="73" t="str">
        <f t="shared" si="30"/>
        <v>-17.4%</v>
      </c>
      <c r="CB65" s="73" t="str">
        <f t="shared" si="31"/>
        <v>-69.4%</v>
      </c>
      <c r="CC65" s="73" t="str">
        <f t="shared" si="32"/>
        <v>3.7%</v>
      </c>
      <c r="CD65" s="73" t="str">
        <f t="shared" si="33"/>
        <v>-40.4%</v>
      </c>
      <c r="CE65" s="73" t="str">
        <f t="shared" si="34"/>
        <v>-46.8%</v>
      </c>
    </row>
    <row r="66" spans="1:83">
      <c r="A66" s="55">
        <v>2014</v>
      </c>
      <c r="B66" s="51">
        <v>5</v>
      </c>
      <c r="C66" s="56" t="s">
        <v>123</v>
      </c>
      <c r="D66" s="59">
        <v>358409</v>
      </c>
      <c r="E66" s="53">
        <v>4486</v>
      </c>
      <c r="F66" s="53">
        <v>69212</v>
      </c>
      <c r="G66" s="53">
        <v>4592</v>
      </c>
      <c r="H66" s="53">
        <v>13341</v>
      </c>
      <c r="I66" s="53">
        <v>23855</v>
      </c>
      <c r="J66" s="53">
        <v>8913</v>
      </c>
      <c r="K66" s="53">
        <v>12357</v>
      </c>
      <c r="L66" s="53">
        <v>46719</v>
      </c>
      <c r="M66" s="53">
        <v>11913</v>
      </c>
      <c r="N66" s="53">
        <v>15760</v>
      </c>
      <c r="O66" s="53">
        <v>1045</v>
      </c>
      <c r="P66" s="53">
        <v>2048</v>
      </c>
      <c r="Q66" s="53">
        <v>136465</v>
      </c>
      <c r="R66" s="53">
        <v>7036</v>
      </c>
      <c r="S66" s="60">
        <v>667</v>
      </c>
      <c r="T66" s="69">
        <v>976685</v>
      </c>
      <c r="U66" s="70">
        <v>40408</v>
      </c>
      <c r="V66" s="70">
        <v>3009</v>
      </c>
      <c r="W66" s="70">
        <v>1833</v>
      </c>
      <c r="X66" s="70">
        <v>108573</v>
      </c>
      <c r="Y66" s="70">
        <v>104643</v>
      </c>
      <c r="Z66" s="70">
        <v>40938</v>
      </c>
      <c r="AA66" s="70">
        <v>31772</v>
      </c>
      <c r="AB66" s="70">
        <v>106721</v>
      </c>
      <c r="AC66" s="70">
        <v>42145</v>
      </c>
      <c r="AD66" s="70">
        <v>12943</v>
      </c>
      <c r="AE66" s="70">
        <v>2404</v>
      </c>
      <c r="AF66" s="70">
        <v>15099</v>
      </c>
      <c r="AG66" s="70">
        <v>458368</v>
      </c>
      <c r="AH66" s="70">
        <v>7109</v>
      </c>
      <c r="AI66" s="71">
        <v>720</v>
      </c>
      <c r="AJ66" s="59">
        <v>71882</v>
      </c>
      <c r="AK66" s="53">
        <v>0</v>
      </c>
      <c r="AL66" s="53">
        <v>0</v>
      </c>
      <c r="AM66" s="53">
        <v>1265</v>
      </c>
      <c r="AN66" s="53">
        <v>18480</v>
      </c>
      <c r="AO66" s="53">
        <v>6659</v>
      </c>
      <c r="AP66" s="53">
        <v>3322</v>
      </c>
      <c r="AQ66" s="53">
        <v>1797</v>
      </c>
      <c r="AR66" s="53">
        <v>11727</v>
      </c>
      <c r="AS66" s="53">
        <v>1467</v>
      </c>
      <c r="AT66" s="53">
        <v>2846</v>
      </c>
      <c r="AU66" s="53">
        <v>60</v>
      </c>
      <c r="AV66" s="53">
        <v>302</v>
      </c>
      <c r="AW66" s="53">
        <v>23314</v>
      </c>
      <c r="AX66" s="53">
        <v>643</v>
      </c>
      <c r="AY66" s="60">
        <v>0</v>
      </c>
      <c r="AZ66" s="74">
        <f t="shared" si="3"/>
        <v>1406976</v>
      </c>
      <c r="BA66" s="72">
        <f t="shared" si="4"/>
        <v>44894</v>
      </c>
      <c r="BB66" s="72">
        <f t="shared" si="5"/>
        <v>72221</v>
      </c>
      <c r="BC66" s="72">
        <f t="shared" si="6"/>
        <v>7690</v>
      </c>
      <c r="BD66" s="72">
        <f t="shared" si="7"/>
        <v>140394</v>
      </c>
      <c r="BE66" s="72">
        <f t="shared" si="8"/>
        <v>135157</v>
      </c>
      <c r="BF66" s="72">
        <f t="shared" si="9"/>
        <v>53173</v>
      </c>
      <c r="BG66" s="72">
        <f t="shared" si="10"/>
        <v>45926</v>
      </c>
      <c r="BH66" s="72">
        <f t="shared" si="11"/>
        <v>165167</v>
      </c>
      <c r="BI66" s="72">
        <f t="shared" si="12"/>
        <v>55525</v>
      </c>
      <c r="BJ66" s="72">
        <f t="shared" si="13"/>
        <v>31549</v>
      </c>
      <c r="BK66" s="72">
        <f t="shared" si="14"/>
        <v>3509</v>
      </c>
      <c r="BL66" s="72">
        <f t="shared" si="15"/>
        <v>17449</v>
      </c>
      <c r="BM66" s="72">
        <f t="shared" si="16"/>
        <v>618147</v>
      </c>
      <c r="BN66" s="72">
        <f t="shared" si="17"/>
        <v>14788</v>
      </c>
      <c r="BO66" s="75">
        <f t="shared" si="18"/>
        <v>1387</v>
      </c>
      <c r="BP66" s="76" t="str">
        <f t="shared" si="19"/>
        <v>-7.7%</v>
      </c>
      <c r="BQ66" s="73" t="str">
        <f t="shared" si="20"/>
        <v>-6.6%</v>
      </c>
      <c r="BR66" s="73" t="str">
        <f t="shared" si="21"/>
        <v>59.9%</v>
      </c>
      <c r="BS66" s="73" t="str">
        <f t="shared" si="22"/>
        <v>-58.4%</v>
      </c>
      <c r="BT66" s="73" t="str">
        <f t="shared" si="23"/>
        <v>87.7%</v>
      </c>
      <c r="BU66" s="73" t="str">
        <f t="shared" si="24"/>
        <v>6.6%</v>
      </c>
      <c r="BV66" s="73" t="str">
        <f t="shared" si="25"/>
        <v>81.5%</v>
      </c>
      <c r="BW66" s="73" t="str">
        <f t="shared" si="26"/>
        <v>-38%</v>
      </c>
      <c r="BX66" s="73" t="str">
        <f t="shared" si="27"/>
        <v>21.6%</v>
      </c>
      <c r="BY66" s="73" t="str">
        <f t="shared" si="28"/>
        <v>34%</v>
      </c>
      <c r="BZ66" s="73" t="str">
        <f t="shared" si="29"/>
        <v>-73.2%</v>
      </c>
      <c r="CA66" s="73" t="str">
        <f t="shared" si="30"/>
        <v>-79.3%</v>
      </c>
      <c r="CB66" s="73" t="str">
        <f t="shared" si="31"/>
        <v>397.5%</v>
      </c>
      <c r="CC66" s="73" t="str">
        <f t="shared" si="32"/>
        <v>-13.9%</v>
      </c>
      <c r="CD66" s="73" t="str">
        <f t="shared" si="33"/>
        <v>-76.6%</v>
      </c>
      <c r="CE66" s="73" t="str">
        <f t="shared" si="34"/>
        <v>-87.7%</v>
      </c>
    </row>
    <row r="67" spans="1:83">
      <c r="A67" s="55">
        <v>2014</v>
      </c>
      <c r="B67" s="51">
        <v>6</v>
      </c>
      <c r="C67" s="56" t="s">
        <v>124</v>
      </c>
      <c r="D67" s="59">
        <v>398209</v>
      </c>
      <c r="E67" s="53">
        <v>4977</v>
      </c>
      <c r="F67" s="53">
        <v>7261</v>
      </c>
      <c r="G67" s="53">
        <v>40056</v>
      </c>
      <c r="H67" s="53">
        <v>12048</v>
      </c>
      <c r="I67" s="53">
        <v>16248</v>
      </c>
      <c r="J67" s="53">
        <v>25298</v>
      </c>
      <c r="K67" s="53">
        <v>30470</v>
      </c>
      <c r="L67" s="53">
        <v>18670</v>
      </c>
      <c r="M67" s="53">
        <v>3634</v>
      </c>
      <c r="N67" s="53">
        <v>14020</v>
      </c>
      <c r="O67" s="53">
        <v>1145</v>
      </c>
      <c r="P67" s="53">
        <v>1128</v>
      </c>
      <c r="Q67" s="53">
        <v>218040</v>
      </c>
      <c r="R67" s="53">
        <v>2597</v>
      </c>
      <c r="S67" s="60">
        <v>2617</v>
      </c>
      <c r="T67" s="69">
        <v>1223358</v>
      </c>
      <c r="U67" s="70">
        <v>24330</v>
      </c>
      <c r="V67" s="70">
        <v>56741</v>
      </c>
      <c r="W67" s="70">
        <v>1526</v>
      </c>
      <c r="X67" s="70">
        <v>10356</v>
      </c>
      <c r="Y67" s="70">
        <v>104039</v>
      </c>
      <c r="Z67" s="70">
        <v>54999</v>
      </c>
      <c r="AA67" s="70">
        <v>67815</v>
      </c>
      <c r="AB67" s="70">
        <v>165064</v>
      </c>
      <c r="AC67" s="70">
        <v>30583</v>
      </c>
      <c r="AD67" s="70">
        <v>80060</v>
      </c>
      <c r="AE67" s="70">
        <v>2842</v>
      </c>
      <c r="AF67" s="70">
        <v>2474</v>
      </c>
      <c r="AG67" s="70">
        <v>605375</v>
      </c>
      <c r="AH67" s="70">
        <v>13907</v>
      </c>
      <c r="AI67" s="71">
        <v>3247</v>
      </c>
      <c r="AJ67" s="59">
        <v>89525</v>
      </c>
      <c r="AK67" s="53">
        <v>366</v>
      </c>
      <c r="AL67" s="53">
        <v>190</v>
      </c>
      <c r="AM67" s="53">
        <v>4122</v>
      </c>
      <c r="AN67" s="53">
        <v>1355</v>
      </c>
      <c r="AO67" s="53">
        <v>1743</v>
      </c>
      <c r="AP67" s="53">
        <v>6065</v>
      </c>
      <c r="AQ67" s="53">
        <v>2089</v>
      </c>
      <c r="AR67" s="53">
        <v>20153</v>
      </c>
      <c r="AS67" s="53">
        <v>7030</v>
      </c>
      <c r="AT67" s="53">
        <v>1273</v>
      </c>
      <c r="AU67" s="53">
        <v>1957</v>
      </c>
      <c r="AV67" s="53">
        <v>196</v>
      </c>
      <c r="AW67" s="53">
        <v>39869</v>
      </c>
      <c r="AX67" s="53">
        <v>2729</v>
      </c>
      <c r="AY67" s="60">
        <v>388</v>
      </c>
      <c r="AZ67" s="74">
        <f t="shared" ref="AZ67:AZ118" si="35">D67+T67+AJ67</f>
        <v>1711092</v>
      </c>
      <c r="BA67" s="72">
        <f t="shared" ref="BA67:BA118" si="36">E67+U67+AK67</f>
        <v>29673</v>
      </c>
      <c r="BB67" s="72">
        <f t="shared" ref="BB67:BB118" si="37">F67+V67+AL67</f>
        <v>64192</v>
      </c>
      <c r="BC67" s="72">
        <f t="shared" ref="BC67:BC118" si="38">G67+W67+AM67</f>
        <v>45704</v>
      </c>
      <c r="BD67" s="72">
        <f t="shared" ref="BD67:BD118" si="39">H67+X67+AN67</f>
        <v>23759</v>
      </c>
      <c r="BE67" s="72">
        <f t="shared" ref="BE67:BE118" si="40">I67+Y67+AO67</f>
        <v>122030</v>
      </c>
      <c r="BF67" s="72">
        <f t="shared" ref="BF67:BF118" si="41">J67+Z67+AP67</f>
        <v>86362</v>
      </c>
      <c r="BG67" s="72">
        <f t="shared" ref="BG67:BG118" si="42">K67+AA67+AQ67</f>
        <v>100374</v>
      </c>
      <c r="BH67" s="72">
        <f t="shared" ref="BH67:BH118" si="43">L67+AB67+AR67</f>
        <v>203887</v>
      </c>
      <c r="BI67" s="72">
        <f t="shared" ref="BI67:BI118" si="44">M67+AC67+AS67</f>
        <v>41247</v>
      </c>
      <c r="BJ67" s="72">
        <f t="shared" ref="BJ67:BJ118" si="45">N67+AD67+AT67</f>
        <v>95353</v>
      </c>
      <c r="BK67" s="72">
        <f t="shared" ref="BK67:BK118" si="46">O67+AE67+AU67</f>
        <v>5944</v>
      </c>
      <c r="BL67" s="72">
        <f t="shared" ref="BL67:BL118" si="47">P67+AF67+AV67</f>
        <v>3798</v>
      </c>
      <c r="BM67" s="72">
        <f t="shared" ref="BM67:BM118" si="48">Q67+AG67+AW67</f>
        <v>863284</v>
      </c>
      <c r="BN67" s="72">
        <f t="shared" ref="BN67:BN118" si="49">R67+AH67+AX67</f>
        <v>19233</v>
      </c>
      <c r="BO67" s="75">
        <f t="shared" ref="BO67:BO118" si="50">S67+AI67+AY67</f>
        <v>6252</v>
      </c>
      <c r="BP67" s="76" t="str">
        <f t="shared" si="19"/>
        <v>21.6%</v>
      </c>
      <c r="BQ67" s="73" t="str">
        <f t="shared" si="20"/>
        <v>-33.9%</v>
      </c>
      <c r="BR67" s="73" t="str">
        <f t="shared" si="21"/>
        <v>-11.1%</v>
      </c>
      <c r="BS67" s="73" t="str">
        <f t="shared" si="22"/>
        <v>494.3%</v>
      </c>
      <c r="BT67" s="73" t="str">
        <f t="shared" si="23"/>
        <v>-83.1%</v>
      </c>
      <c r="BU67" s="73" t="str">
        <f t="shared" si="24"/>
        <v>-9.7%</v>
      </c>
      <c r="BV67" s="73" t="str">
        <f t="shared" si="25"/>
        <v>62.4%</v>
      </c>
      <c r="BW67" s="73" t="str">
        <f t="shared" si="26"/>
        <v>118.6%</v>
      </c>
      <c r="BX67" s="73" t="str">
        <f t="shared" si="27"/>
        <v>23.4%</v>
      </c>
      <c r="BY67" s="73" t="str">
        <f t="shared" si="28"/>
        <v>-25.7%</v>
      </c>
      <c r="BZ67" s="73" t="str">
        <f t="shared" si="29"/>
        <v>202.2%</v>
      </c>
      <c r="CA67" s="73" t="str">
        <f t="shared" si="30"/>
        <v>69.4%</v>
      </c>
      <c r="CB67" s="73" t="str">
        <f t="shared" si="31"/>
        <v>-78.2%</v>
      </c>
      <c r="CC67" s="73" t="str">
        <f t="shared" si="32"/>
        <v>39.7%</v>
      </c>
      <c r="CD67" s="73" t="str">
        <f t="shared" si="33"/>
        <v>30.1%</v>
      </c>
      <c r="CE67" s="73" t="str">
        <f t="shared" si="34"/>
        <v>350.8%</v>
      </c>
    </row>
    <row r="68" spans="1:83">
      <c r="A68" s="55">
        <v>2014</v>
      </c>
      <c r="B68" s="51">
        <v>7</v>
      </c>
      <c r="C68" s="56" t="s">
        <v>125</v>
      </c>
      <c r="D68" s="59">
        <v>447489</v>
      </c>
      <c r="E68" s="53">
        <v>3953</v>
      </c>
      <c r="F68" s="53">
        <v>7877</v>
      </c>
      <c r="G68" s="53">
        <v>11771</v>
      </c>
      <c r="H68" s="53">
        <v>15657</v>
      </c>
      <c r="I68" s="53">
        <v>122779</v>
      </c>
      <c r="J68" s="53">
        <v>24261</v>
      </c>
      <c r="K68" s="53">
        <v>15850</v>
      </c>
      <c r="L68" s="53">
        <v>27903</v>
      </c>
      <c r="M68" s="53">
        <v>11472</v>
      </c>
      <c r="N68" s="53">
        <v>22973</v>
      </c>
      <c r="O68" s="53">
        <v>1707</v>
      </c>
      <c r="P68" s="53">
        <v>830</v>
      </c>
      <c r="Q68" s="53">
        <v>176691</v>
      </c>
      <c r="R68" s="53">
        <v>2999</v>
      </c>
      <c r="S68" s="60">
        <v>766</v>
      </c>
      <c r="T68" s="69">
        <v>930414</v>
      </c>
      <c r="U68" s="70">
        <v>50072</v>
      </c>
      <c r="V68" s="70">
        <v>37814</v>
      </c>
      <c r="W68" s="70">
        <v>6038</v>
      </c>
      <c r="X68" s="70">
        <v>93561</v>
      </c>
      <c r="Y68" s="70">
        <v>90914</v>
      </c>
      <c r="Z68" s="70">
        <v>59521</v>
      </c>
      <c r="AA68" s="70">
        <v>52782</v>
      </c>
      <c r="AB68" s="70">
        <v>123615</v>
      </c>
      <c r="AC68" s="70">
        <v>39313</v>
      </c>
      <c r="AD68" s="70">
        <v>20374</v>
      </c>
      <c r="AE68" s="70">
        <v>2540</v>
      </c>
      <c r="AF68" s="70">
        <v>2810</v>
      </c>
      <c r="AG68" s="70">
        <v>340117</v>
      </c>
      <c r="AH68" s="70">
        <v>10485</v>
      </c>
      <c r="AI68" s="71">
        <v>458</v>
      </c>
      <c r="AJ68" s="59">
        <v>79150</v>
      </c>
      <c r="AK68" s="53">
        <v>4961</v>
      </c>
      <c r="AL68" s="53">
        <v>472</v>
      </c>
      <c r="AM68" s="53">
        <v>735</v>
      </c>
      <c r="AN68" s="53">
        <v>18609</v>
      </c>
      <c r="AO68" s="53">
        <v>5967</v>
      </c>
      <c r="AP68" s="53">
        <v>4739</v>
      </c>
      <c r="AQ68" s="53">
        <v>5184</v>
      </c>
      <c r="AR68" s="53">
        <v>7798</v>
      </c>
      <c r="AS68" s="53">
        <v>431</v>
      </c>
      <c r="AT68" s="53">
        <v>3476</v>
      </c>
      <c r="AU68" s="53">
        <v>514</v>
      </c>
      <c r="AV68" s="53">
        <v>670</v>
      </c>
      <c r="AW68" s="53">
        <v>24672</v>
      </c>
      <c r="AX68" s="53">
        <v>922</v>
      </c>
      <c r="AY68" s="60">
        <v>0</v>
      </c>
      <c r="AZ68" s="74">
        <f t="shared" si="35"/>
        <v>1457053</v>
      </c>
      <c r="BA68" s="72">
        <f t="shared" si="36"/>
        <v>58986</v>
      </c>
      <c r="BB68" s="72">
        <f t="shared" si="37"/>
        <v>46163</v>
      </c>
      <c r="BC68" s="72">
        <f t="shared" si="38"/>
        <v>18544</v>
      </c>
      <c r="BD68" s="72">
        <f t="shared" si="39"/>
        <v>127827</v>
      </c>
      <c r="BE68" s="72">
        <f t="shared" si="40"/>
        <v>219660</v>
      </c>
      <c r="BF68" s="72">
        <f t="shared" si="41"/>
        <v>88521</v>
      </c>
      <c r="BG68" s="72">
        <f t="shared" si="42"/>
        <v>73816</v>
      </c>
      <c r="BH68" s="72">
        <f t="shared" si="43"/>
        <v>159316</v>
      </c>
      <c r="BI68" s="72">
        <f t="shared" si="44"/>
        <v>51216</v>
      </c>
      <c r="BJ68" s="72">
        <f t="shared" si="45"/>
        <v>46823</v>
      </c>
      <c r="BK68" s="72">
        <f t="shared" si="46"/>
        <v>4761</v>
      </c>
      <c r="BL68" s="72">
        <f t="shared" si="47"/>
        <v>4310</v>
      </c>
      <c r="BM68" s="72">
        <f t="shared" si="48"/>
        <v>541480</v>
      </c>
      <c r="BN68" s="72">
        <f t="shared" si="49"/>
        <v>14406</v>
      </c>
      <c r="BO68" s="75">
        <f t="shared" si="50"/>
        <v>1224</v>
      </c>
      <c r="BP68" s="76" t="str">
        <f t="shared" ref="BP68:BP118" si="51">ROUND((AZ68-AZ67)/AZ67*100,1)&amp;"%"</f>
        <v>-14.8%</v>
      </c>
      <c r="BQ68" s="73" t="str">
        <f t="shared" ref="BQ68:BQ118" si="52">IFERROR(ROUND((BA68-BA67)/BA67*100,1)&amp;"%","-")</f>
        <v>98.8%</v>
      </c>
      <c r="BR68" s="73" t="str">
        <f t="shared" ref="BR68:BR118" si="53">IFERROR(ROUND((BB68-BB67)/BB67*100,1)&amp;"%","-")</f>
        <v>-28.1%</v>
      </c>
      <c r="BS68" s="73" t="str">
        <f t="shared" ref="BS68:BS118" si="54">IFERROR(ROUND((BC68-BC67)/BC67*100,1)&amp;"%","-")</f>
        <v>-59.4%</v>
      </c>
      <c r="BT68" s="73" t="str">
        <f t="shared" ref="BT68:BT118" si="55">IFERROR(ROUND((BD68-BD67)/BD67*100,1)&amp;"%","-")</f>
        <v>438%</v>
      </c>
      <c r="BU68" s="73" t="str">
        <f t="shared" ref="BU68:BU118" si="56">IFERROR(ROUND((BE68-BE67)/BE67*100,1)&amp;"%","-")</f>
        <v>80%</v>
      </c>
      <c r="BV68" s="73" t="str">
        <f t="shared" ref="BV68:BV118" si="57">IFERROR(ROUND((BF68-BF67)/BF67*100,1)&amp;"%","-")</f>
        <v>2.5%</v>
      </c>
      <c r="BW68" s="73" t="str">
        <f t="shared" ref="BW68:BW118" si="58">IFERROR(ROUND((BG68-BG67)/BG67*100,1)&amp;"%","-")</f>
        <v>-26.5%</v>
      </c>
      <c r="BX68" s="73" t="str">
        <f t="shared" ref="BX68:BX118" si="59">IFERROR(ROUND((BH68-BH67)/BH67*100,1)&amp;"%","-")</f>
        <v>-21.9%</v>
      </c>
      <c r="BY68" s="73" t="str">
        <f t="shared" ref="BY68:BY118" si="60">IFERROR(ROUND((BI68-BI67)/BI67*100,1)&amp;"%","-")</f>
        <v>24.2%</v>
      </c>
      <c r="BZ68" s="73" t="str">
        <f t="shared" ref="BZ68:BZ118" si="61">IFERROR(ROUND((BJ68-BJ67)/BJ67*100,1)&amp;"%","-")</f>
        <v>-50.9%</v>
      </c>
      <c r="CA68" s="73" t="str">
        <f t="shared" ref="CA68:CA118" si="62">IFERROR(ROUND((BK68-BK67)/BK67*100,1)&amp;"%","-")</f>
        <v>-19.9%</v>
      </c>
      <c r="CB68" s="73" t="str">
        <f t="shared" ref="CB68:CB118" si="63">IFERROR(ROUND((BL68-BL67)/BL67*100,1)&amp;"%","-")</f>
        <v>13.5%</v>
      </c>
      <c r="CC68" s="73" t="str">
        <f t="shared" ref="CC68:CC118" si="64">IFERROR(ROUND((BM68-BM67)/BM67*100,1)&amp;"%","-")</f>
        <v>-37.3%</v>
      </c>
      <c r="CD68" s="73" t="str">
        <f t="shared" ref="CD68:CD118" si="65">IFERROR(ROUND((BN68-BN67)/BN67*100,1)&amp;"%","-")</f>
        <v>-25.1%</v>
      </c>
      <c r="CE68" s="73" t="str">
        <f t="shared" ref="CE68:CE118" si="66">IFERROR(ROUND((BO68-BO67)/BO67*100,1)&amp;"%","-")</f>
        <v>-80.4%</v>
      </c>
    </row>
    <row r="69" spans="1:83">
      <c r="A69" s="55">
        <v>2014</v>
      </c>
      <c r="B69" s="51">
        <v>8</v>
      </c>
      <c r="C69" s="56" t="s">
        <v>126</v>
      </c>
      <c r="D69" s="59">
        <v>314404</v>
      </c>
      <c r="E69" s="53">
        <v>3651</v>
      </c>
      <c r="F69" s="53">
        <v>15094</v>
      </c>
      <c r="G69" s="53">
        <v>16453</v>
      </c>
      <c r="H69" s="53">
        <v>5963</v>
      </c>
      <c r="I69" s="53">
        <v>16594</v>
      </c>
      <c r="J69" s="53">
        <v>13887</v>
      </c>
      <c r="K69" s="53">
        <v>11892</v>
      </c>
      <c r="L69" s="53">
        <v>17039</v>
      </c>
      <c r="M69" s="53">
        <v>10403</v>
      </c>
      <c r="N69" s="53">
        <v>6957</v>
      </c>
      <c r="O69" s="53">
        <v>3114</v>
      </c>
      <c r="P69" s="53">
        <v>2091</v>
      </c>
      <c r="Q69" s="53">
        <v>186741</v>
      </c>
      <c r="R69" s="53">
        <v>4525</v>
      </c>
      <c r="S69" s="60">
        <v>0</v>
      </c>
      <c r="T69" s="69">
        <v>1109462</v>
      </c>
      <c r="U69" s="70">
        <v>9993</v>
      </c>
      <c r="V69" s="70">
        <v>76131</v>
      </c>
      <c r="W69" s="70">
        <v>10176</v>
      </c>
      <c r="X69" s="70">
        <v>11322</v>
      </c>
      <c r="Y69" s="70">
        <v>202934</v>
      </c>
      <c r="Z69" s="70">
        <v>25146</v>
      </c>
      <c r="AA69" s="70">
        <v>62906</v>
      </c>
      <c r="AB69" s="70">
        <v>83363</v>
      </c>
      <c r="AC69" s="70">
        <v>36024</v>
      </c>
      <c r="AD69" s="70">
        <v>11764</v>
      </c>
      <c r="AE69" s="70">
        <v>4200</v>
      </c>
      <c r="AF69" s="70">
        <v>9871</v>
      </c>
      <c r="AG69" s="70">
        <v>547782</v>
      </c>
      <c r="AH69" s="70">
        <v>17129</v>
      </c>
      <c r="AI69" s="71">
        <v>721</v>
      </c>
      <c r="AJ69" s="59">
        <v>68240</v>
      </c>
      <c r="AK69" s="53">
        <v>2820</v>
      </c>
      <c r="AL69" s="53">
        <v>6455</v>
      </c>
      <c r="AM69" s="53">
        <v>126</v>
      </c>
      <c r="AN69" s="53">
        <v>471</v>
      </c>
      <c r="AO69" s="53">
        <v>1473</v>
      </c>
      <c r="AP69" s="53">
        <v>511</v>
      </c>
      <c r="AQ69" s="53">
        <v>1870</v>
      </c>
      <c r="AR69" s="53">
        <v>10670</v>
      </c>
      <c r="AS69" s="53">
        <v>2285</v>
      </c>
      <c r="AT69" s="53">
        <v>6304</v>
      </c>
      <c r="AU69" s="53">
        <v>355</v>
      </c>
      <c r="AV69" s="53">
        <v>1329</v>
      </c>
      <c r="AW69" s="53">
        <v>33142</v>
      </c>
      <c r="AX69" s="53">
        <v>244</v>
      </c>
      <c r="AY69" s="60">
        <v>185</v>
      </c>
      <c r="AZ69" s="74">
        <f t="shared" si="35"/>
        <v>1492106</v>
      </c>
      <c r="BA69" s="72">
        <f t="shared" si="36"/>
        <v>16464</v>
      </c>
      <c r="BB69" s="72">
        <f t="shared" si="37"/>
        <v>97680</v>
      </c>
      <c r="BC69" s="72">
        <f t="shared" si="38"/>
        <v>26755</v>
      </c>
      <c r="BD69" s="72">
        <f t="shared" si="39"/>
        <v>17756</v>
      </c>
      <c r="BE69" s="72">
        <f t="shared" si="40"/>
        <v>221001</v>
      </c>
      <c r="BF69" s="72">
        <f t="shared" si="41"/>
        <v>39544</v>
      </c>
      <c r="BG69" s="72">
        <f t="shared" si="42"/>
        <v>76668</v>
      </c>
      <c r="BH69" s="72">
        <f t="shared" si="43"/>
        <v>111072</v>
      </c>
      <c r="BI69" s="72">
        <f t="shared" si="44"/>
        <v>48712</v>
      </c>
      <c r="BJ69" s="72">
        <f t="shared" si="45"/>
        <v>25025</v>
      </c>
      <c r="BK69" s="72">
        <f t="shared" si="46"/>
        <v>7669</v>
      </c>
      <c r="BL69" s="72">
        <f t="shared" si="47"/>
        <v>13291</v>
      </c>
      <c r="BM69" s="72">
        <f t="shared" si="48"/>
        <v>767665</v>
      </c>
      <c r="BN69" s="72">
        <f t="shared" si="49"/>
        <v>21898</v>
      </c>
      <c r="BO69" s="75">
        <f t="shared" si="50"/>
        <v>906</v>
      </c>
      <c r="BP69" s="76" t="str">
        <f t="shared" si="51"/>
        <v>2.4%</v>
      </c>
      <c r="BQ69" s="73" t="str">
        <f t="shared" si="52"/>
        <v>-72.1%</v>
      </c>
      <c r="BR69" s="73" t="str">
        <f t="shared" si="53"/>
        <v>111.6%</v>
      </c>
      <c r="BS69" s="73" t="str">
        <f t="shared" si="54"/>
        <v>44.3%</v>
      </c>
      <c r="BT69" s="73" t="str">
        <f t="shared" si="55"/>
        <v>-86.1%</v>
      </c>
      <c r="BU69" s="73" t="str">
        <f t="shared" si="56"/>
        <v>0.6%</v>
      </c>
      <c r="BV69" s="73" t="str">
        <f t="shared" si="57"/>
        <v>-55.3%</v>
      </c>
      <c r="BW69" s="73" t="str">
        <f t="shared" si="58"/>
        <v>3.9%</v>
      </c>
      <c r="BX69" s="73" t="str">
        <f t="shared" si="59"/>
        <v>-30.3%</v>
      </c>
      <c r="BY69" s="73" t="str">
        <f t="shared" si="60"/>
        <v>-4.9%</v>
      </c>
      <c r="BZ69" s="73" t="str">
        <f t="shared" si="61"/>
        <v>-46.6%</v>
      </c>
      <c r="CA69" s="73" t="str">
        <f t="shared" si="62"/>
        <v>61.1%</v>
      </c>
      <c r="CB69" s="73" t="str">
        <f t="shared" si="63"/>
        <v>208.4%</v>
      </c>
      <c r="CC69" s="73" t="str">
        <f t="shared" si="64"/>
        <v>41.8%</v>
      </c>
      <c r="CD69" s="73" t="str">
        <f t="shared" si="65"/>
        <v>52%</v>
      </c>
      <c r="CE69" s="73" t="str">
        <f t="shared" si="66"/>
        <v>-26%</v>
      </c>
    </row>
    <row r="70" spans="1:83">
      <c r="A70" s="55">
        <v>2014</v>
      </c>
      <c r="B70" s="51">
        <v>9</v>
      </c>
      <c r="C70" s="56" t="s">
        <v>127</v>
      </c>
      <c r="D70" s="59">
        <v>648525</v>
      </c>
      <c r="E70" s="53">
        <v>16352</v>
      </c>
      <c r="F70" s="53">
        <v>32887</v>
      </c>
      <c r="G70" s="53">
        <v>6670</v>
      </c>
      <c r="H70" s="53">
        <v>3291</v>
      </c>
      <c r="I70" s="53">
        <v>19566</v>
      </c>
      <c r="J70" s="53">
        <v>25780</v>
      </c>
      <c r="K70" s="53">
        <v>8381</v>
      </c>
      <c r="L70" s="53">
        <v>43437</v>
      </c>
      <c r="M70" s="53">
        <v>11804</v>
      </c>
      <c r="N70" s="53">
        <v>3447</v>
      </c>
      <c r="O70" s="53">
        <v>2046</v>
      </c>
      <c r="P70" s="53">
        <v>3261</v>
      </c>
      <c r="Q70" s="53">
        <v>451647</v>
      </c>
      <c r="R70" s="53">
        <v>5627</v>
      </c>
      <c r="S70" s="60">
        <v>14329</v>
      </c>
      <c r="T70" s="69">
        <v>1080590</v>
      </c>
      <c r="U70" s="70">
        <v>4449</v>
      </c>
      <c r="V70" s="70">
        <v>103738</v>
      </c>
      <c r="W70" s="70">
        <v>3389</v>
      </c>
      <c r="X70" s="70">
        <v>44172</v>
      </c>
      <c r="Y70" s="70">
        <v>117397</v>
      </c>
      <c r="Z70" s="70">
        <v>25646</v>
      </c>
      <c r="AA70" s="70">
        <v>37194</v>
      </c>
      <c r="AB70" s="70">
        <v>145498</v>
      </c>
      <c r="AC70" s="70">
        <v>80261</v>
      </c>
      <c r="AD70" s="70">
        <v>23557</v>
      </c>
      <c r="AE70" s="70">
        <v>3078</v>
      </c>
      <c r="AF70" s="70">
        <v>1997</v>
      </c>
      <c r="AG70" s="70">
        <v>463666</v>
      </c>
      <c r="AH70" s="70">
        <v>12884</v>
      </c>
      <c r="AI70" s="71">
        <v>13664</v>
      </c>
      <c r="AJ70" s="59">
        <v>110626</v>
      </c>
      <c r="AK70" s="53">
        <v>422</v>
      </c>
      <c r="AL70" s="53">
        <v>13992</v>
      </c>
      <c r="AM70" s="53">
        <v>737</v>
      </c>
      <c r="AN70" s="53">
        <v>732</v>
      </c>
      <c r="AO70" s="53">
        <v>11448</v>
      </c>
      <c r="AP70" s="53">
        <v>2818</v>
      </c>
      <c r="AQ70" s="53">
        <v>6441</v>
      </c>
      <c r="AR70" s="53">
        <v>9603</v>
      </c>
      <c r="AS70" s="53">
        <v>9251</v>
      </c>
      <c r="AT70" s="53">
        <v>3079</v>
      </c>
      <c r="AU70" s="53">
        <v>146</v>
      </c>
      <c r="AV70" s="53">
        <v>147</v>
      </c>
      <c r="AW70" s="53">
        <v>39434</v>
      </c>
      <c r="AX70" s="53">
        <v>2202</v>
      </c>
      <c r="AY70" s="60">
        <v>10174</v>
      </c>
      <c r="AZ70" s="74">
        <f t="shared" si="35"/>
        <v>1839741</v>
      </c>
      <c r="BA70" s="72">
        <f t="shared" si="36"/>
        <v>21223</v>
      </c>
      <c r="BB70" s="72">
        <f t="shared" si="37"/>
        <v>150617</v>
      </c>
      <c r="BC70" s="72">
        <f t="shared" si="38"/>
        <v>10796</v>
      </c>
      <c r="BD70" s="72">
        <f t="shared" si="39"/>
        <v>48195</v>
      </c>
      <c r="BE70" s="72">
        <f t="shared" si="40"/>
        <v>148411</v>
      </c>
      <c r="BF70" s="72">
        <f t="shared" si="41"/>
        <v>54244</v>
      </c>
      <c r="BG70" s="72">
        <f t="shared" si="42"/>
        <v>52016</v>
      </c>
      <c r="BH70" s="72">
        <f t="shared" si="43"/>
        <v>198538</v>
      </c>
      <c r="BI70" s="72">
        <f t="shared" si="44"/>
        <v>101316</v>
      </c>
      <c r="BJ70" s="72">
        <f t="shared" si="45"/>
        <v>30083</v>
      </c>
      <c r="BK70" s="72">
        <f t="shared" si="46"/>
        <v>5270</v>
      </c>
      <c r="BL70" s="72">
        <f t="shared" si="47"/>
        <v>5405</v>
      </c>
      <c r="BM70" s="72">
        <f t="shared" si="48"/>
        <v>954747</v>
      </c>
      <c r="BN70" s="72">
        <f t="shared" si="49"/>
        <v>20713</v>
      </c>
      <c r="BO70" s="75">
        <f t="shared" si="50"/>
        <v>38167</v>
      </c>
      <c r="BP70" s="76" t="str">
        <f t="shared" si="51"/>
        <v>23.3%</v>
      </c>
      <c r="BQ70" s="73" t="str">
        <f t="shared" si="52"/>
        <v>28.9%</v>
      </c>
      <c r="BR70" s="73" t="str">
        <f t="shared" si="53"/>
        <v>54.2%</v>
      </c>
      <c r="BS70" s="73" t="str">
        <f t="shared" si="54"/>
        <v>-59.6%</v>
      </c>
      <c r="BT70" s="73" t="str">
        <f t="shared" si="55"/>
        <v>171.4%</v>
      </c>
      <c r="BU70" s="73" t="str">
        <f t="shared" si="56"/>
        <v>-32.8%</v>
      </c>
      <c r="BV70" s="73" t="str">
        <f t="shared" si="57"/>
        <v>37.2%</v>
      </c>
      <c r="BW70" s="73" t="str">
        <f t="shared" si="58"/>
        <v>-32.2%</v>
      </c>
      <c r="BX70" s="73" t="str">
        <f t="shared" si="59"/>
        <v>78.7%</v>
      </c>
      <c r="BY70" s="73" t="str">
        <f t="shared" si="60"/>
        <v>108%</v>
      </c>
      <c r="BZ70" s="73" t="str">
        <f t="shared" si="61"/>
        <v>20.2%</v>
      </c>
      <c r="CA70" s="73" t="str">
        <f t="shared" si="62"/>
        <v>-31.3%</v>
      </c>
      <c r="CB70" s="73" t="str">
        <f t="shared" si="63"/>
        <v>-59.3%</v>
      </c>
      <c r="CC70" s="73" t="str">
        <f t="shared" si="64"/>
        <v>24.4%</v>
      </c>
      <c r="CD70" s="73" t="str">
        <f t="shared" si="65"/>
        <v>-5.4%</v>
      </c>
      <c r="CE70" s="73" t="str">
        <f t="shared" si="66"/>
        <v>4112.7%</v>
      </c>
    </row>
    <row r="71" spans="1:83">
      <c r="A71" s="55">
        <v>2014</v>
      </c>
      <c r="B71" s="51">
        <v>10</v>
      </c>
      <c r="C71" s="56" t="s">
        <v>128</v>
      </c>
      <c r="D71" s="59">
        <v>311910</v>
      </c>
      <c r="E71" s="53">
        <v>1312</v>
      </c>
      <c r="F71" s="53">
        <v>37033</v>
      </c>
      <c r="G71" s="53">
        <v>23590</v>
      </c>
      <c r="H71" s="53">
        <v>11016</v>
      </c>
      <c r="I71" s="53">
        <v>25995</v>
      </c>
      <c r="J71" s="53">
        <v>13380</v>
      </c>
      <c r="K71" s="53">
        <v>16560</v>
      </c>
      <c r="L71" s="53">
        <v>32893</v>
      </c>
      <c r="M71" s="53">
        <v>9702</v>
      </c>
      <c r="N71" s="53">
        <v>11154</v>
      </c>
      <c r="O71" s="53">
        <v>1589</v>
      </c>
      <c r="P71" s="53">
        <v>2220</v>
      </c>
      <c r="Q71" s="53">
        <v>122254</v>
      </c>
      <c r="R71" s="53">
        <v>2962</v>
      </c>
      <c r="S71" s="60">
        <v>250</v>
      </c>
      <c r="T71" s="69">
        <v>1084315</v>
      </c>
      <c r="U71" s="70">
        <v>3366</v>
      </c>
      <c r="V71" s="70">
        <v>29903</v>
      </c>
      <c r="W71" s="70">
        <v>8158</v>
      </c>
      <c r="X71" s="70">
        <v>80066</v>
      </c>
      <c r="Y71" s="70">
        <v>126482</v>
      </c>
      <c r="Z71" s="70">
        <v>120686</v>
      </c>
      <c r="AA71" s="70">
        <v>67721</v>
      </c>
      <c r="AB71" s="70">
        <v>114220</v>
      </c>
      <c r="AC71" s="70">
        <v>76969</v>
      </c>
      <c r="AD71" s="70">
        <v>20103</v>
      </c>
      <c r="AE71" s="70">
        <v>4246</v>
      </c>
      <c r="AF71" s="70">
        <v>11711</v>
      </c>
      <c r="AG71" s="70">
        <v>393690</v>
      </c>
      <c r="AH71" s="70">
        <v>21889</v>
      </c>
      <c r="AI71" s="71">
        <v>5105</v>
      </c>
      <c r="AJ71" s="59">
        <v>181788</v>
      </c>
      <c r="AK71" s="53">
        <v>0</v>
      </c>
      <c r="AL71" s="53">
        <v>105735</v>
      </c>
      <c r="AM71" s="53">
        <v>237</v>
      </c>
      <c r="AN71" s="53">
        <v>3061</v>
      </c>
      <c r="AO71" s="53">
        <v>1069</v>
      </c>
      <c r="AP71" s="53">
        <v>514</v>
      </c>
      <c r="AQ71" s="53">
        <v>14583</v>
      </c>
      <c r="AR71" s="53">
        <v>8463</v>
      </c>
      <c r="AS71" s="53">
        <v>2963</v>
      </c>
      <c r="AT71" s="53">
        <v>8724</v>
      </c>
      <c r="AU71" s="53">
        <v>71</v>
      </c>
      <c r="AV71" s="53">
        <v>167</v>
      </c>
      <c r="AW71" s="53">
        <v>32613</v>
      </c>
      <c r="AX71" s="53">
        <v>3588</v>
      </c>
      <c r="AY71" s="60">
        <v>0</v>
      </c>
      <c r="AZ71" s="74">
        <f t="shared" si="35"/>
        <v>1578013</v>
      </c>
      <c r="BA71" s="72">
        <f t="shared" si="36"/>
        <v>4678</v>
      </c>
      <c r="BB71" s="72">
        <f t="shared" si="37"/>
        <v>172671</v>
      </c>
      <c r="BC71" s="72">
        <f t="shared" si="38"/>
        <v>31985</v>
      </c>
      <c r="BD71" s="72">
        <f t="shared" si="39"/>
        <v>94143</v>
      </c>
      <c r="BE71" s="72">
        <f t="shared" si="40"/>
        <v>153546</v>
      </c>
      <c r="BF71" s="72">
        <f t="shared" si="41"/>
        <v>134580</v>
      </c>
      <c r="BG71" s="72">
        <f t="shared" si="42"/>
        <v>98864</v>
      </c>
      <c r="BH71" s="72">
        <f t="shared" si="43"/>
        <v>155576</v>
      </c>
      <c r="BI71" s="72">
        <f t="shared" si="44"/>
        <v>89634</v>
      </c>
      <c r="BJ71" s="72">
        <f t="shared" si="45"/>
        <v>39981</v>
      </c>
      <c r="BK71" s="72">
        <f t="shared" si="46"/>
        <v>5906</v>
      </c>
      <c r="BL71" s="72">
        <f t="shared" si="47"/>
        <v>14098</v>
      </c>
      <c r="BM71" s="72">
        <f t="shared" si="48"/>
        <v>548557</v>
      </c>
      <c r="BN71" s="72">
        <f t="shared" si="49"/>
        <v>28439</v>
      </c>
      <c r="BO71" s="75">
        <f>S71+AI71+AY71</f>
        <v>5355</v>
      </c>
      <c r="BP71" s="76" t="str">
        <f t="shared" si="51"/>
        <v>-14.2%</v>
      </c>
      <c r="BQ71" s="73" t="str">
        <f t="shared" si="52"/>
        <v>-78%</v>
      </c>
      <c r="BR71" s="73" t="str">
        <f t="shared" si="53"/>
        <v>14.6%</v>
      </c>
      <c r="BS71" s="73" t="str">
        <f t="shared" si="54"/>
        <v>196.3%</v>
      </c>
      <c r="BT71" s="73" t="str">
        <f t="shared" si="55"/>
        <v>95.3%</v>
      </c>
      <c r="BU71" s="73" t="str">
        <f t="shared" si="56"/>
        <v>3.5%</v>
      </c>
      <c r="BV71" s="73" t="str">
        <f t="shared" si="57"/>
        <v>148.1%</v>
      </c>
      <c r="BW71" s="73" t="str">
        <f t="shared" si="58"/>
        <v>90.1%</v>
      </c>
      <c r="BX71" s="73" t="str">
        <f t="shared" si="59"/>
        <v>-21.6%</v>
      </c>
      <c r="BY71" s="73" t="str">
        <f t="shared" si="60"/>
        <v>-11.5%</v>
      </c>
      <c r="BZ71" s="73" t="str">
        <f t="shared" si="61"/>
        <v>32.9%</v>
      </c>
      <c r="CA71" s="73" t="str">
        <f t="shared" si="62"/>
        <v>12.1%</v>
      </c>
      <c r="CB71" s="73" t="str">
        <f t="shared" si="63"/>
        <v>160.8%</v>
      </c>
      <c r="CC71" s="73" t="str">
        <f t="shared" si="64"/>
        <v>-42.5%</v>
      </c>
      <c r="CD71" s="73" t="str">
        <f t="shared" si="65"/>
        <v>37.3%</v>
      </c>
      <c r="CE71" s="73" t="str">
        <f t="shared" si="66"/>
        <v>-86%</v>
      </c>
    </row>
    <row r="72" spans="1:83">
      <c r="A72" s="55">
        <v>2014</v>
      </c>
      <c r="B72" s="51">
        <v>11</v>
      </c>
      <c r="C72" s="56" t="s">
        <v>129</v>
      </c>
      <c r="D72" s="59">
        <v>435270</v>
      </c>
      <c r="E72" s="53">
        <v>897</v>
      </c>
      <c r="F72" s="53">
        <v>15035</v>
      </c>
      <c r="G72" s="53">
        <v>10703</v>
      </c>
      <c r="H72" s="53">
        <v>63861</v>
      </c>
      <c r="I72" s="53">
        <v>13661</v>
      </c>
      <c r="J72" s="53">
        <v>28027</v>
      </c>
      <c r="K72" s="53">
        <v>17169</v>
      </c>
      <c r="L72" s="53">
        <v>22323</v>
      </c>
      <c r="M72" s="53">
        <v>6783</v>
      </c>
      <c r="N72" s="53">
        <v>85852</v>
      </c>
      <c r="O72" s="53">
        <v>520</v>
      </c>
      <c r="P72" s="53">
        <v>1327</v>
      </c>
      <c r="Q72" s="53">
        <v>160927</v>
      </c>
      <c r="R72" s="53">
        <v>8109</v>
      </c>
      <c r="S72" s="60">
        <v>76</v>
      </c>
      <c r="T72" s="69">
        <v>908808</v>
      </c>
      <c r="U72" s="70">
        <v>972</v>
      </c>
      <c r="V72" s="70">
        <v>28747</v>
      </c>
      <c r="W72" s="70">
        <v>4590</v>
      </c>
      <c r="X72" s="70">
        <v>26095</v>
      </c>
      <c r="Y72" s="70">
        <v>148543</v>
      </c>
      <c r="Z72" s="70">
        <v>20087</v>
      </c>
      <c r="AA72" s="70">
        <v>34858</v>
      </c>
      <c r="AB72" s="70">
        <v>87241</v>
      </c>
      <c r="AC72" s="70">
        <v>84048</v>
      </c>
      <c r="AD72" s="70">
        <v>50087</v>
      </c>
      <c r="AE72" s="70">
        <v>1438</v>
      </c>
      <c r="AF72" s="70">
        <v>681</v>
      </c>
      <c r="AG72" s="70">
        <v>393140</v>
      </c>
      <c r="AH72" s="70">
        <v>26501</v>
      </c>
      <c r="AI72" s="71">
        <v>1780</v>
      </c>
      <c r="AJ72" s="59">
        <v>84794</v>
      </c>
      <c r="AK72" s="53">
        <v>1868</v>
      </c>
      <c r="AL72" s="53">
        <v>3821</v>
      </c>
      <c r="AM72" s="53">
        <v>146</v>
      </c>
      <c r="AN72" s="53">
        <v>24419</v>
      </c>
      <c r="AO72" s="53">
        <v>2315</v>
      </c>
      <c r="AP72" s="53">
        <v>530</v>
      </c>
      <c r="AQ72" s="53">
        <v>11186</v>
      </c>
      <c r="AR72" s="53">
        <v>3819</v>
      </c>
      <c r="AS72" s="53">
        <v>2495</v>
      </c>
      <c r="AT72" s="53">
        <v>4564</v>
      </c>
      <c r="AU72" s="53">
        <v>1020</v>
      </c>
      <c r="AV72" s="53">
        <v>275</v>
      </c>
      <c r="AW72" s="53">
        <v>27123</v>
      </c>
      <c r="AX72" s="53">
        <v>1213</v>
      </c>
      <c r="AY72" s="60">
        <v>0</v>
      </c>
      <c r="AZ72" s="74">
        <f t="shared" si="35"/>
        <v>1428872</v>
      </c>
      <c r="BA72" s="72">
        <f t="shared" si="36"/>
        <v>3737</v>
      </c>
      <c r="BB72" s="72">
        <f t="shared" si="37"/>
        <v>47603</v>
      </c>
      <c r="BC72" s="72">
        <f t="shared" si="38"/>
        <v>15439</v>
      </c>
      <c r="BD72" s="72">
        <f t="shared" si="39"/>
        <v>114375</v>
      </c>
      <c r="BE72" s="72">
        <f t="shared" si="40"/>
        <v>164519</v>
      </c>
      <c r="BF72" s="72">
        <f t="shared" si="41"/>
        <v>48644</v>
      </c>
      <c r="BG72" s="72">
        <f t="shared" si="42"/>
        <v>63213</v>
      </c>
      <c r="BH72" s="72">
        <f t="shared" si="43"/>
        <v>113383</v>
      </c>
      <c r="BI72" s="72">
        <f t="shared" si="44"/>
        <v>93326</v>
      </c>
      <c r="BJ72" s="72">
        <f t="shared" si="45"/>
        <v>140503</v>
      </c>
      <c r="BK72" s="72">
        <f t="shared" si="46"/>
        <v>2978</v>
      </c>
      <c r="BL72" s="72">
        <f t="shared" si="47"/>
        <v>2283</v>
      </c>
      <c r="BM72" s="72">
        <f t="shared" si="48"/>
        <v>581190</v>
      </c>
      <c r="BN72" s="72">
        <f t="shared" si="49"/>
        <v>35823</v>
      </c>
      <c r="BO72" s="75">
        <f t="shared" si="50"/>
        <v>1856</v>
      </c>
      <c r="BP72" s="76" t="str">
        <f t="shared" si="51"/>
        <v>-9.5%</v>
      </c>
      <c r="BQ72" s="73" t="str">
        <f t="shared" si="52"/>
        <v>-20.1%</v>
      </c>
      <c r="BR72" s="73" t="str">
        <f t="shared" si="53"/>
        <v>-72.4%</v>
      </c>
      <c r="BS72" s="73" t="str">
        <f t="shared" si="54"/>
        <v>-51.7%</v>
      </c>
      <c r="BT72" s="73" t="str">
        <f t="shared" si="55"/>
        <v>21.5%</v>
      </c>
      <c r="BU72" s="73" t="str">
        <f t="shared" si="56"/>
        <v>7.1%</v>
      </c>
      <c r="BV72" s="73" t="str">
        <f t="shared" si="57"/>
        <v>-63.9%</v>
      </c>
      <c r="BW72" s="73" t="str">
        <f t="shared" si="58"/>
        <v>-36.1%</v>
      </c>
      <c r="BX72" s="73" t="str">
        <f t="shared" si="59"/>
        <v>-27.1%</v>
      </c>
      <c r="BY72" s="73" t="str">
        <f t="shared" si="60"/>
        <v>4.1%</v>
      </c>
      <c r="BZ72" s="73" t="str">
        <f t="shared" si="61"/>
        <v>251.4%</v>
      </c>
      <c r="CA72" s="73" t="str">
        <f t="shared" si="62"/>
        <v>-49.6%</v>
      </c>
      <c r="CB72" s="73" t="str">
        <f t="shared" si="63"/>
        <v>-83.8%</v>
      </c>
      <c r="CC72" s="73" t="str">
        <f t="shared" si="64"/>
        <v>5.9%</v>
      </c>
      <c r="CD72" s="73" t="str">
        <f t="shared" si="65"/>
        <v>26%</v>
      </c>
      <c r="CE72" s="73" t="str">
        <f t="shared" si="66"/>
        <v>-65.3%</v>
      </c>
    </row>
    <row r="73" spans="1:83">
      <c r="A73" s="55">
        <v>2014</v>
      </c>
      <c r="B73" s="51">
        <v>12</v>
      </c>
      <c r="C73" s="56" t="s">
        <v>130</v>
      </c>
      <c r="D73" s="59">
        <v>521694</v>
      </c>
      <c r="E73" s="53">
        <v>8467</v>
      </c>
      <c r="F73" s="53">
        <v>15398</v>
      </c>
      <c r="G73" s="53">
        <v>8016</v>
      </c>
      <c r="H73" s="53">
        <v>10110</v>
      </c>
      <c r="I73" s="53">
        <v>23184</v>
      </c>
      <c r="J73" s="53">
        <v>28617</v>
      </c>
      <c r="K73" s="53">
        <v>28494</v>
      </c>
      <c r="L73" s="53">
        <v>49527</v>
      </c>
      <c r="M73" s="53">
        <v>11646</v>
      </c>
      <c r="N73" s="53">
        <v>19545</v>
      </c>
      <c r="O73" s="53">
        <v>1602</v>
      </c>
      <c r="P73" s="53">
        <v>320</v>
      </c>
      <c r="Q73" s="53">
        <v>271621</v>
      </c>
      <c r="R73" s="53">
        <v>6003</v>
      </c>
      <c r="S73" s="60">
        <v>39144</v>
      </c>
      <c r="T73" s="69">
        <v>1221978</v>
      </c>
      <c r="U73" s="70">
        <v>9394</v>
      </c>
      <c r="V73" s="70">
        <v>114426</v>
      </c>
      <c r="W73" s="70">
        <v>1623</v>
      </c>
      <c r="X73" s="70">
        <v>44569</v>
      </c>
      <c r="Y73" s="70">
        <v>104889</v>
      </c>
      <c r="Z73" s="70">
        <v>29386</v>
      </c>
      <c r="AA73" s="70">
        <v>59638</v>
      </c>
      <c r="AB73" s="70">
        <v>136097</v>
      </c>
      <c r="AC73" s="70">
        <v>30596</v>
      </c>
      <c r="AD73" s="70">
        <v>28360</v>
      </c>
      <c r="AE73" s="70">
        <v>2964</v>
      </c>
      <c r="AF73" s="70">
        <v>2269</v>
      </c>
      <c r="AG73" s="70">
        <v>631180</v>
      </c>
      <c r="AH73" s="70">
        <v>12395</v>
      </c>
      <c r="AI73" s="71">
        <v>14192</v>
      </c>
      <c r="AJ73" s="59">
        <v>231151</v>
      </c>
      <c r="AK73" s="53">
        <v>0</v>
      </c>
      <c r="AL73" s="53">
        <v>5725</v>
      </c>
      <c r="AM73" s="53">
        <v>740</v>
      </c>
      <c r="AN73" s="53">
        <v>42626</v>
      </c>
      <c r="AO73" s="53">
        <v>4793</v>
      </c>
      <c r="AP73" s="53">
        <v>1154</v>
      </c>
      <c r="AQ73" s="53">
        <v>11123</v>
      </c>
      <c r="AR73" s="53">
        <v>14177</v>
      </c>
      <c r="AS73" s="53">
        <v>1311</v>
      </c>
      <c r="AT73" s="53">
        <v>4747</v>
      </c>
      <c r="AU73" s="53">
        <v>432</v>
      </c>
      <c r="AV73" s="53">
        <v>1645</v>
      </c>
      <c r="AW73" s="53">
        <v>132439</v>
      </c>
      <c r="AX73" s="53">
        <v>10239</v>
      </c>
      <c r="AY73" s="60">
        <v>0</v>
      </c>
      <c r="AZ73" s="74">
        <f t="shared" si="35"/>
        <v>1974823</v>
      </c>
      <c r="BA73" s="72">
        <f t="shared" si="36"/>
        <v>17861</v>
      </c>
      <c r="BB73" s="72">
        <f t="shared" si="37"/>
        <v>135549</v>
      </c>
      <c r="BC73" s="72">
        <f t="shared" si="38"/>
        <v>10379</v>
      </c>
      <c r="BD73" s="72">
        <f t="shared" si="39"/>
        <v>97305</v>
      </c>
      <c r="BE73" s="72">
        <f t="shared" si="40"/>
        <v>132866</v>
      </c>
      <c r="BF73" s="72">
        <f t="shared" si="41"/>
        <v>59157</v>
      </c>
      <c r="BG73" s="72">
        <f t="shared" si="42"/>
        <v>99255</v>
      </c>
      <c r="BH73" s="72">
        <f t="shared" si="43"/>
        <v>199801</v>
      </c>
      <c r="BI73" s="72">
        <f t="shared" si="44"/>
        <v>43553</v>
      </c>
      <c r="BJ73" s="72">
        <f t="shared" si="45"/>
        <v>52652</v>
      </c>
      <c r="BK73" s="72">
        <f t="shared" si="46"/>
        <v>4998</v>
      </c>
      <c r="BL73" s="72">
        <f t="shared" si="47"/>
        <v>4234</v>
      </c>
      <c r="BM73" s="72">
        <f t="shared" si="48"/>
        <v>1035240</v>
      </c>
      <c r="BN73" s="72">
        <f t="shared" si="49"/>
        <v>28637</v>
      </c>
      <c r="BO73" s="75">
        <f t="shared" si="50"/>
        <v>53336</v>
      </c>
      <c r="BP73" s="76" t="str">
        <f t="shared" si="51"/>
        <v>38.2%</v>
      </c>
      <c r="BQ73" s="73" t="str">
        <f t="shared" si="52"/>
        <v>378%</v>
      </c>
      <c r="BR73" s="73" t="str">
        <f t="shared" si="53"/>
        <v>184.7%</v>
      </c>
      <c r="BS73" s="73" t="str">
        <f t="shared" si="54"/>
        <v>-32.8%</v>
      </c>
      <c r="BT73" s="73" t="str">
        <f t="shared" si="55"/>
        <v>-14.9%</v>
      </c>
      <c r="BU73" s="73" t="str">
        <f t="shared" si="56"/>
        <v>-19.2%</v>
      </c>
      <c r="BV73" s="73" t="str">
        <f t="shared" si="57"/>
        <v>21.6%</v>
      </c>
      <c r="BW73" s="73" t="str">
        <f t="shared" si="58"/>
        <v>57%</v>
      </c>
      <c r="BX73" s="73" t="str">
        <f t="shared" si="59"/>
        <v>76.2%</v>
      </c>
      <c r="BY73" s="73" t="str">
        <f t="shared" si="60"/>
        <v>-53.3%</v>
      </c>
      <c r="BZ73" s="73" t="str">
        <f t="shared" si="61"/>
        <v>-62.5%</v>
      </c>
      <c r="CA73" s="73" t="str">
        <f t="shared" si="62"/>
        <v>67.8%</v>
      </c>
      <c r="CB73" s="73" t="str">
        <f t="shared" si="63"/>
        <v>85.5%</v>
      </c>
      <c r="CC73" s="73" t="str">
        <f t="shared" si="64"/>
        <v>78.1%</v>
      </c>
      <c r="CD73" s="73" t="str">
        <f t="shared" si="65"/>
        <v>-20.1%</v>
      </c>
      <c r="CE73" s="73" t="str">
        <f t="shared" si="66"/>
        <v>2773.7%</v>
      </c>
    </row>
    <row r="74" spans="1:83">
      <c r="A74" s="55">
        <v>2015</v>
      </c>
      <c r="B74" s="51">
        <v>1</v>
      </c>
      <c r="C74" s="56" t="s">
        <v>119</v>
      </c>
      <c r="D74" s="59">
        <v>287534</v>
      </c>
      <c r="E74" s="53">
        <v>28237</v>
      </c>
      <c r="F74" s="53">
        <v>17212</v>
      </c>
      <c r="G74" s="53">
        <v>1943</v>
      </c>
      <c r="H74" s="53">
        <v>1823</v>
      </c>
      <c r="I74" s="53">
        <v>17851</v>
      </c>
      <c r="J74" s="53">
        <v>10493</v>
      </c>
      <c r="K74" s="53">
        <v>15030</v>
      </c>
      <c r="L74" s="53">
        <v>45076</v>
      </c>
      <c r="M74" s="53">
        <v>4155</v>
      </c>
      <c r="N74" s="53">
        <v>17645</v>
      </c>
      <c r="O74" s="53">
        <v>2320</v>
      </c>
      <c r="P74" s="53">
        <v>946</v>
      </c>
      <c r="Q74" s="53">
        <v>121932</v>
      </c>
      <c r="R74" s="53">
        <v>2871</v>
      </c>
      <c r="S74" s="60">
        <v>0</v>
      </c>
      <c r="T74" s="69">
        <v>856211</v>
      </c>
      <c r="U74" s="70">
        <v>18427</v>
      </c>
      <c r="V74" s="70">
        <v>36486</v>
      </c>
      <c r="W74" s="70">
        <v>2253</v>
      </c>
      <c r="X74" s="70">
        <v>28735</v>
      </c>
      <c r="Y74" s="70">
        <v>125769</v>
      </c>
      <c r="Z74" s="70">
        <v>66753</v>
      </c>
      <c r="AA74" s="70">
        <v>37378</v>
      </c>
      <c r="AB74" s="70">
        <v>75313</v>
      </c>
      <c r="AC74" s="70">
        <v>46845</v>
      </c>
      <c r="AD74" s="70">
        <v>43409</v>
      </c>
      <c r="AE74" s="70">
        <v>3037</v>
      </c>
      <c r="AF74" s="70">
        <v>5145</v>
      </c>
      <c r="AG74" s="70">
        <v>337617</v>
      </c>
      <c r="AH74" s="70">
        <v>5152</v>
      </c>
      <c r="AI74" s="71">
        <v>23892</v>
      </c>
      <c r="AJ74" s="59">
        <v>58671</v>
      </c>
      <c r="AK74" s="53">
        <v>718</v>
      </c>
      <c r="AL74" s="53">
        <v>267</v>
      </c>
      <c r="AM74" s="53">
        <v>51</v>
      </c>
      <c r="AN74" s="53">
        <v>10374</v>
      </c>
      <c r="AO74" s="53">
        <v>2920</v>
      </c>
      <c r="AP74" s="53">
        <v>1594</v>
      </c>
      <c r="AQ74" s="53">
        <v>8636</v>
      </c>
      <c r="AR74" s="53">
        <v>11101</v>
      </c>
      <c r="AS74" s="53">
        <v>5303</v>
      </c>
      <c r="AT74" s="53">
        <v>3286</v>
      </c>
      <c r="AU74" s="53">
        <v>0</v>
      </c>
      <c r="AV74" s="53">
        <v>612</v>
      </c>
      <c r="AW74" s="53">
        <v>4642</v>
      </c>
      <c r="AX74" s="53">
        <v>8715</v>
      </c>
      <c r="AY74" s="60">
        <v>452</v>
      </c>
      <c r="AZ74" s="74">
        <f t="shared" si="35"/>
        <v>1202416</v>
      </c>
      <c r="BA74" s="72">
        <f t="shared" si="36"/>
        <v>47382</v>
      </c>
      <c r="BB74" s="72">
        <f t="shared" si="37"/>
        <v>53965</v>
      </c>
      <c r="BC74" s="72">
        <f t="shared" si="38"/>
        <v>4247</v>
      </c>
      <c r="BD74" s="72">
        <f t="shared" si="39"/>
        <v>40932</v>
      </c>
      <c r="BE74" s="72">
        <f t="shared" si="40"/>
        <v>146540</v>
      </c>
      <c r="BF74" s="72">
        <f t="shared" si="41"/>
        <v>78840</v>
      </c>
      <c r="BG74" s="72">
        <f t="shared" si="42"/>
        <v>61044</v>
      </c>
      <c r="BH74" s="72">
        <f t="shared" si="43"/>
        <v>131490</v>
      </c>
      <c r="BI74" s="72">
        <f t="shared" si="44"/>
        <v>56303</v>
      </c>
      <c r="BJ74" s="72">
        <f t="shared" si="45"/>
        <v>64340</v>
      </c>
      <c r="BK74" s="72">
        <f t="shared" si="46"/>
        <v>5357</v>
      </c>
      <c r="BL74" s="72">
        <f t="shared" si="47"/>
        <v>6703</v>
      </c>
      <c r="BM74" s="72">
        <f t="shared" si="48"/>
        <v>464191</v>
      </c>
      <c r="BN74" s="72">
        <f t="shared" si="49"/>
        <v>16738</v>
      </c>
      <c r="BO74" s="75">
        <f>S74+AI74+AY74</f>
        <v>24344</v>
      </c>
      <c r="BP74" s="76" t="str">
        <f t="shared" si="51"/>
        <v>-39.1%</v>
      </c>
      <c r="BQ74" s="73" t="str">
        <f t="shared" si="52"/>
        <v>165.3%</v>
      </c>
      <c r="BR74" s="73" t="str">
        <f t="shared" si="53"/>
        <v>-60.2%</v>
      </c>
      <c r="BS74" s="73" t="str">
        <f t="shared" si="54"/>
        <v>-59.1%</v>
      </c>
      <c r="BT74" s="73" t="str">
        <f t="shared" si="55"/>
        <v>-57.9%</v>
      </c>
      <c r="BU74" s="73" t="str">
        <f t="shared" si="56"/>
        <v>10.3%</v>
      </c>
      <c r="BV74" s="73" t="str">
        <f t="shared" si="57"/>
        <v>33.3%</v>
      </c>
      <c r="BW74" s="73" t="str">
        <f t="shared" si="58"/>
        <v>-38.5%</v>
      </c>
      <c r="BX74" s="73" t="str">
        <f t="shared" si="59"/>
        <v>-34.2%</v>
      </c>
      <c r="BY74" s="73" t="str">
        <f t="shared" si="60"/>
        <v>29.3%</v>
      </c>
      <c r="BZ74" s="73" t="str">
        <f t="shared" si="61"/>
        <v>22.2%</v>
      </c>
      <c r="CA74" s="73" t="str">
        <f t="shared" si="62"/>
        <v>7.2%</v>
      </c>
      <c r="CB74" s="73" t="str">
        <f t="shared" si="63"/>
        <v>58.3%</v>
      </c>
      <c r="CC74" s="73" t="str">
        <f t="shared" si="64"/>
        <v>-55.2%</v>
      </c>
      <c r="CD74" s="73" t="str">
        <f t="shared" si="65"/>
        <v>-41.6%</v>
      </c>
      <c r="CE74" s="73" t="str">
        <f t="shared" si="66"/>
        <v>-54.4%</v>
      </c>
    </row>
    <row r="75" spans="1:83">
      <c r="A75" s="55">
        <v>2015</v>
      </c>
      <c r="B75" s="51">
        <v>2</v>
      </c>
      <c r="C75" s="56" t="s">
        <v>120</v>
      </c>
      <c r="D75" s="59">
        <v>383005</v>
      </c>
      <c r="E75" s="53">
        <v>21949</v>
      </c>
      <c r="F75" s="53">
        <v>17035</v>
      </c>
      <c r="G75" s="53">
        <v>14490</v>
      </c>
      <c r="H75" s="53">
        <v>3712</v>
      </c>
      <c r="I75" s="53">
        <v>42493</v>
      </c>
      <c r="J75" s="53">
        <v>4178</v>
      </c>
      <c r="K75" s="53">
        <v>7742</v>
      </c>
      <c r="L75" s="53">
        <v>28948</v>
      </c>
      <c r="M75" s="53">
        <v>7050</v>
      </c>
      <c r="N75" s="53">
        <v>13498</v>
      </c>
      <c r="O75" s="53">
        <v>307</v>
      </c>
      <c r="P75" s="53">
        <v>1438</v>
      </c>
      <c r="Q75" s="53">
        <v>211929</v>
      </c>
      <c r="R75" s="53">
        <v>3732</v>
      </c>
      <c r="S75" s="60">
        <v>4504</v>
      </c>
      <c r="T75" s="69">
        <v>902697</v>
      </c>
      <c r="U75" s="70">
        <v>26319</v>
      </c>
      <c r="V75" s="70">
        <v>16839</v>
      </c>
      <c r="W75" s="70">
        <v>4580</v>
      </c>
      <c r="X75" s="70">
        <v>39478</v>
      </c>
      <c r="Y75" s="70">
        <v>169670</v>
      </c>
      <c r="Z75" s="70">
        <v>43825</v>
      </c>
      <c r="AA75" s="70">
        <v>21553</v>
      </c>
      <c r="AB75" s="70">
        <v>107179</v>
      </c>
      <c r="AC75" s="70">
        <v>40270</v>
      </c>
      <c r="AD75" s="70">
        <v>46388</v>
      </c>
      <c r="AE75" s="70">
        <v>3352</v>
      </c>
      <c r="AF75" s="70">
        <v>3500</v>
      </c>
      <c r="AG75" s="70">
        <v>326068</v>
      </c>
      <c r="AH75" s="70">
        <v>44934</v>
      </c>
      <c r="AI75" s="71">
        <v>8742</v>
      </c>
      <c r="AJ75" s="59">
        <v>154894</v>
      </c>
      <c r="AK75" s="53">
        <v>2068</v>
      </c>
      <c r="AL75" s="53">
        <v>912</v>
      </c>
      <c r="AM75" s="53">
        <v>0</v>
      </c>
      <c r="AN75" s="53">
        <v>1030</v>
      </c>
      <c r="AO75" s="53">
        <v>583</v>
      </c>
      <c r="AP75" s="53">
        <v>1331</v>
      </c>
      <c r="AQ75" s="53">
        <v>2776</v>
      </c>
      <c r="AR75" s="53">
        <v>25348</v>
      </c>
      <c r="AS75" s="53">
        <v>45875</v>
      </c>
      <c r="AT75" s="53">
        <v>6761</v>
      </c>
      <c r="AU75" s="53">
        <v>343</v>
      </c>
      <c r="AV75" s="53">
        <v>200</v>
      </c>
      <c r="AW75" s="53">
        <v>65458</v>
      </c>
      <c r="AX75" s="53">
        <v>2209</v>
      </c>
      <c r="AY75" s="60">
        <v>0</v>
      </c>
      <c r="AZ75" s="74">
        <f t="shared" si="35"/>
        <v>1440596</v>
      </c>
      <c r="BA75" s="72">
        <f t="shared" si="36"/>
        <v>50336</v>
      </c>
      <c r="BB75" s="72">
        <f t="shared" si="37"/>
        <v>34786</v>
      </c>
      <c r="BC75" s="72">
        <f t="shared" si="38"/>
        <v>19070</v>
      </c>
      <c r="BD75" s="72">
        <f t="shared" si="39"/>
        <v>44220</v>
      </c>
      <c r="BE75" s="72">
        <f t="shared" si="40"/>
        <v>212746</v>
      </c>
      <c r="BF75" s="72">
        <f t="shared" si="41"/>
        <v>49334</v>
      </c>
      <c r="BG75" s="72">
        <f t="shared" si="42"/>
        <v>32071</v>
      </c>
      <c r="BH75" s="72">
        <f t="shared" si="43"/>
        <v>161475</v>
      </c>
      <c r="BI75" s="72">
        <f t="shared" si="44"/>
        <v>93195</v>
      </c>
      <c r="BJ75" s="72">
        <f t="shared" si="45"/>
        <v>66647</v>
      </c>
      <c r="BK75" s="72">
        <f t="shared" si="46"/>
        <v>4002</v>
      </c>
      <c r="BL75" s="72">
        <f t="shared" si="47"/>
        <v>5138</v>
      </c>
      <c r="BM75" s="72">
        <f t="shared" si="48"/>
        <v>603455</v>
      </c>
      <c r="BN75" s="72">
        <f t="shared" si="49"/>
        <v>50875</v>
      </c>
      <c r="BO75" s="75">
        <f t="shared" si="50"/>
        <v>13246</v>
      </c>
      <c r="BP75" s="76" t="str">
        <f t="shared" si="51"/>
        <v>19.8%</v>
      </c>
      <c r="BQ75" s="73" t="str">
        <f t="shared" si="52"/>
        <v>6.2%</v>
      </c>
      <c r="BR75" s="73" t="str">
        <f t="shared" si="53"/>
        <v>-35.5%</v>
      </c>
      <c r="BS75" s="73" t="str">
        <f t="shared" si="54"/>
        <v>349%</v>
      </c>
      <c r="BT75" s="73" t="str">
        <f t="shared" si="55"/>
        <v>8%</v>
      </c>
      <c r="BU75" s="73" t="str">
        <f t="shared" si="56"/>
        <v>45.2%</v>
      </c>
      <c r="BV75" s="73" t="str">
        <f t="shared" si="57"/>
        <v>-37.4%</v>
      </c>
      <c r="BW75" s="73" t="str">
        <f t="shared" si="58"/>
        <v>-47.5%</v>
      </c>
      <c r="BX75" s="73" t="str">
        <f t="shared" si="59"/>
        <v>22.8%</v>
      </c>
      <c r="BY75" s="73" t="str">
        <f t="shared" si="60"/>
        <v>65.5%</v>
      </c>
      <c r="BZ75" s="73" t="str">
        <f t="shared" si="61"/>
        <v>3.6%</v>
      </c>
      <c r="CA75" s="73" t="str">
        <f t="shared" si="62"/>
        <v>-25.3%</v>
      </c>
      <c r="CB75" s="73" t="str">
        <f t="shared" si="63"/>
        <v>-23.3%</v>
      </c>
      <c r="CC75" s="73" t="str">
        <f t="shared" si="64"/>
        <v>30%</v>
      </c>
      <c r="CD75" s="73" t="str">
        <f t="shared" si="65"/>
        <v>203.9%</v>
      </c>
      <c r="CE75" s="73" t="str">
        <f t="shared" si="66"/>
        <v>-45.6%</v>
      </c>
    </row>
    <row r="76" spans="1:83">
      <c r="A76" s="55">
        <v>2015</v>
      </c>
      <c r="B76" s="51">
        <v>3</v>
      </c>
      <c r="C76" s="56" t="s">
        <v>121</v>
      </c>
      <c r="D76" s="59">
        <v>251976</v>
      </c>
      <c r="E76" s="53">
        <v>6999</v>
      </c>
      <c r="F76" s="53">
        <v>9377</v>
      </c>
      <c r="G76" s="53">
        <v>5873</v>
      </c>
      <c r="H76" s="53">
        <v>5629</v>
      </c>
      <c r="I76" s="53">
        <v>36670</v>
      </c>
      <c r="J76" s="53">
        <v>8434</v>
      </c>
      <c r="K76" s="53">
        <v>24994</v>
      </c>
      <c r="L76" s="53">
        <v>25822</v>
      </c>
      <c r="M76" s="53">
        <v>7370</v>
      </c>
      <c r="N76" s="53">
        <v>24311</v>
      </c>
      <c r="O76" s="53">
        <v>1970</v>
      </c>
      <c r="P76" s="53">
        <v>1804</v>
      </c>
      <c r="Q76" s="53">
        <v>87257</v>
      </c>
      <c r="R76" s="53">
        <v>4116</v>
      </c>
      <c r="S76" s="60">
        <v>1350</v>
      </c>
      <c r="T76" s="69">
        <v>884864</v>
      </c>
      <c r="U76" s="70">
        <v>8657</v>
      </c>
      <c r="V76" s="70">
        <v>7657</v>
      </c>
      <c r="W76" s="70">
        <v>26985</v>
      </c>
      <c r="X76" s="70">
        <v>46888</v>
      </c>
      <c r="Y76" s="70">
        <v>190580</v>
      </c>
      <c r="Z76" s="70">
        <v>38215</v>
      </c>
      <c r="AA76" s="70">
        <v>39494</v>
      </c>
      <c r="AB76" s="70">
        <v>119634</v>
      </c>
      <c r="AC76" s="70">
        <v>45811</v>
      </c>
      <c r="AD76" s="70">
        <v>17437</v>
      </c>
      <c r="AE76" s="70">
        <v>2931</v>
      </c>
      <c r="AF76" s="70">
        <v>2895</v>
      </c>
      <c r="AG76" s="70">
        <v>323838</v>
      </c>
      <c r="AH76" s="70">
        <v>11754</v>
      </c>
      <c r="AI76" s="71">
        <v>2088</v>
      </c>
      <c r="AJ76" s="59">
        <v>113199</v>
      </c>
      <c r="AK76" s="53">
        <v>491</v>
      </c>
      <c r="AL76" s="53">
        <v>1411</v>
      </c>
      <c r="AM76" s="53">
        <v>1237</v>
      </c>
      <c r="AN76" s="53">
        <v>4515</v>
      </c>
      <c r="AO76" s="53">
        <v>6011</v>
      </c>
      <c r="AP76" s="53">
        <v>3820</v>
      </c>
      <c r="AQ76" s="53">
        <v>5536</v>
      </c>
      <c r="AR76" s="53">
        <v>21761</v>
      </c>
      <c r="AS76" s="53">
        <v>5414</v>
      </c>
      <c r="AT76" s="53">
        <v>9044</v>
      </c>
      <c r="AU76" s="53">
        <v>909</v>
      </c>
      <c r="AV76" s="53">
        <v>455</v>
      </c>
      <c r="AW76" s="53">
        <v>50077</v>
      </c>
      <c r="AX76" s="53">
        <v>2154</v>
      </c>
      <c r="AY76" s="60">
        <v>364</v>
      </c>
      <c r="AZ76" s="74">
        <f t="shared" si="35"/>
        <v>1250039</v>
      </c>
      <c r="BA76" s="72">
        <f t="shared" si="36"/>
        <v>16147</v>
      </c>
      <c r="BB76" s="72">
        <f t="shared" si="37"/>
        <v>18445</v>
      </c>
      <c r="BC76" s="72">
        <f t="shared" si="38"/>
        <v>34095</v>
      </c>
      <c r="BD76" s="72">
        <f t="shared" si="39"/>
        <v>57032</v>
      </c>
      <c r="BE76" s="72">
        <f t="shared" si="40"/>
        <v>233261</v>
      </c>
      <c r="BF76" s="72">
        <f t="shared" si="41"/>
        <v>50469</v>
      </c>
      <c r="BG76" s="72">
        <f t="shared" si="42"/>
        <v>70024</v>
      </c>
      <c r="BH76" s="72">
        <f t="shared" si="43"/>
        <v>167217</v>
      </c>
      <c r="BI76" s="72">
        <f t="shared" si="44"/>
        <v>58595</v>
      </c>
      <c r="BJ76" s="72">
        <f t="shared" si="45"/>
        <v>50792</v>
      </c>
      <c r="BK76" s="72">
        <f t="shared" si="46"/>
        <v>5810</v>
      </c>
      <c r="BL76" s="72">
        <f t="shared" si="47"/>
        <v>5154</v>
      </c>
      <c r="BM76" s="72">
        <f t="shared" si="48"/>
        <v>461172</v>
      </c>
      <c r="BN76" s="72">
        <f t="shared" si="49"/>
        <v>18024</v>
      </c>
      <c r="BO76" s="75">
        <f t="shared" si="50"/>
        <v>3802</v>
      </c>
      <c r="BP76" s="76" t="str">
        <f t="shared" si="51"/>
        <v>-13.2%</v>
      </c>
      <c r="BQ76" s="73" t="str">
        <f t="shared" si="52"/>
        <v>-67.9%</v>
      </c>
      <c r="BR76" s="73" t="str">
        <f t="shared" si="53"/>
        <v>-47%</v>
      </c>
      <c r="BS76" s="73" t="str">
        <f t="shared" si="54"/>
        <v>78.8%</v>
      </c>
      <c r="BT76" s="73" t="str">
        <f t="shared" si="55"/>
        <v>29%</v>
      </c>
      <c r="BU76" s="73" t="str">
        <f t="shared" si="56"/>
        <v>9.6%</v>
      </c>
      <c r="BV76" s="73" t="str">
        <f t="shared" si="57"/>
        <v>2.3%</v>
      </c>
      <c r="BW76" s="73" t="str">
        <f t="shared" si="58"/>
        <v>118.3%</v>
      </c>
      <c r="BX76" s="73" t="str">
        <f t="shared" si="59"/>
        <v>3.6%</v>
      </c>
      <c r="BY76" s="73" t="str">
        <f t="shared" si="60"/>
        <v>-37.1%</v>
      </c>
      <c r="BZ76" s="73" t="str">
        <f t="shared" si="61"/>
        <v>-23.8%</v>
      </c>
      <c r="CA76" s="73" t="str">
        <f t="shared" si="62"/>
        <v>45.2%</v>
      </c>
      <c r="CB76" s="73" t="str">
        <f t="shared" si="63"/>
        <v>0.3%</v>
      </c>
      <c r="CC76" s="73" t="str">
        <f t="shared" si="64"/>
        <v>-23.6%</v>
      </c>
      <c r="CD76" s="73" t="str">
        <f t="shared" si="65"/>
        <v>-64.6%</v>
      </c>
      <c r="CE76" s="73" t="str">
        <f t="shared" si="66"/>
        <v>-71.3%</v>
      </c>
    </row>
    <row r="77" spans="1:83">
      <c r="A77" s="55">
        <v>2015</v>
      </c>
      <c r="B77" s="51">
        <v>4</v>
      </c>
      <c r="C77" s="56" t="s">
        <v>122</v>
      </c>
      <c r="D77" s="59">
        <v>361024</v>
      </c>
      <c r="E77" s="53">
        <v>13544</v>
      </c>
      <c r="F77" s="53">
        <v>105936</v>
      </c>
      <c r="G77" s="53">
        <v>296</v>
      </c>
      <c r="H77" s="53">
        <v>10977</v>
      </c>
      <c r="I77" s="53">
        <v>33702</v>
      </c>
      <c r="J77" s="53">
        <v>10607</v>
      </c>
      <c r="K77" s="53">
        <v>12571</v>
      </c>
      <c r="L77" s="53">
        <v>30624</v>
      </c>
      <c r="M77" s="53">
        <v>4644</v>
      </c>
      <c r="N77" s="53">
        <v>10018</v>
      </c>
      <c r="O77" s="53">
        <v>1506</v>
      </c>
      <c r="P77" s="53">
        <v>1542</v>
      </c>
      <c r="Q77" s="53">
        <v>118248</v>
      </c>
      <c r="R77" s="53">
        <v>5549</v>
      </c>
      <c r="S77" s="60">
        <v>1260</v>
      </c>
      <c r="T77" s="69">
        <v>871387</v>
      </c>
      <c r="U77" s="70">
        <v>2739</v>
      </c>
      <c r="V77" s="70">
        <v>41966</v>
      </c>
      <c r="W77" s="70">
        <v>2140</v>
      </c>
      <c r="X77" s="70">
        <v>41023</v>
      </c>
      <c r="Y77" s="70">
        <v>83871</v>
      </c>
      <c r="Z77" s="70">
        <v>24546</v>
      </c>
      <c r="AA77" s="70">
        <v>43866</v>
      </c>
      <c r="AB77" s="70">
        <v>122285</v>
      </c>
      <c r="AC77" s="70">
        <v>51740</v>
      </c>
      <c r="AD77" s="70">
        <v>16413</v>
      </c>
      <c r="AE77" s="70">
        <v>4567</v>
      </c>
      <c r="AF77" s="70">
        <v>2174</v>
      </c>
      <c r="AG77" s="70">
        <v>406163</v>
      </c>
      <c r="AH77" s="70">
        <v>13694</v>
      </c>
      <c r="AI77" s="71">
        <v>14200</v>
      </c>
      <c r="AJ77" s="59">
        <v>122795</v>
      </c>
      <c r="AK77" s="53">
        <v>756</v>
      </c>
      <c r="AL77" s="53">
        <v>184</v>
      </c>
      <c r="AM77" s="53">
        <v>854</v>
      </c>
      <c r="AN77" s="53">
        <v>3620</v>
      </c>
      <c r="AO77" s="53">
        <v>3161</v>
      </c>
      <c r="AP77" s="53">
        <v>13179</v>
      </c>
      <c r="AQ77" s="53">
        <v>2539</v>
      </c>
      <c r="AR77" s="53">
        <v>4636</v>
      </c>
      <c r="AS77" s="53">
        <v>3155</v>
      </c>
      <c r="AT77" s="53">
        <v>2894</v>
      </c>
      <c r="AU77" s="53">
        <v>489</v>
      </c>
      <c r="AV77" s="53">
        <v>1172</v>
      </c>
      <c r="AW77" s="53">
        <v>81441</v>
      </c>
      <c r="AX77" s="53">
        <v>2663</v>
      </c>
      <c r="AY77" s="60">
        <v>2052</v>
      </c>
      <c r="AZ77" s="74">
        <f t="shared" si="35"/>
        <v>1355206</v>
      </c>
      <c r="BA77" s="72">
        <f t="shared" si="36"/>
        <v>17039</v>
      </c>
      <c r="BB77" s="72">
        <f t="shared" si="37"/>
        <v>148086</v>
      </c>
      <c r="BC77" s="72">
        <f t="shared" si="38"/>
        <v>3290</v>
      </c>
      <c r="BD77" s="72">
        <f t="shared" si="39"/>
        <v>55620</v>
      </c>
      <c r="BE77" s="72">
        <f t="shared" si="40"/>
        <v>120734</v>
      </c>
      <c r="BF77" s="72">
        <f t="shared" si="41"/>
        <v>48332</v>
      </c>
      <c r="BG77" s="72">
        <f t="shared" si="42"/>
        <v>58976</v>
      </c>
      <c r="BH77" s="72">
        <f t="shared" si="43"/>
        <v>157545</v>
      </c>
      <c r="BI77" s="72">
        <f t="shared" si="44"/>
        <v>59539</v>
      </c>
      <c r="BJ77" s="72">
        <f t="shared" si="45"/>
        <v>29325</v>
      </c>
      <c r="BK77" s="72">
        <f t="shared" si="46"/>
        <v>6562</v>
      </c>
      <c r="BL77" s="72">
        <f t="shared" si="47"/>
        <v>4888</v>
      </c>
      <c r="BM77" s="72">
        <f t="shared" si="48"/>
        <v>605852</v>
      </c>
      <c r="BN77" s="72">
        <f t="shared" si="49"/>
        <v>21906</v>
      </c>
      <c r="BO77" s="75">
        <f t="shared" si="50"/>
        <v>17512</v>
      </c>
      <c r="BP77" s="76" t="str">
        <f t="shared" si="51"/>
        <v>8.4%</v>
      </c>
      <c r="BQ77" s="73" t="str">
        <f t="shared" si="52"/>
        <v>5.5%</v>
      </c>
      <c r="BR77" s="73" t="str">
        <f t="shared" si="53"/>
        <v>702.9%</v>
      </c>
      <c r="BS77" s="73" t="str">
        <f t="shared" si="54"/>
        <v>-90.4%</v>
      </c>
      <c r="BT77" s="73" t="str">
        <f t="shared" si="55"/>
        <v>-2.5%</v>
      </c>
      <c r="BU77" s="73" t="str">
        <f t="shared" si="56"/>
        <v>-48.2%</v>
      </c>
      <c r="BV77" s="73" t="str">
        <f t="shared" si="57"/>
        <v>-4.2%</v>
      </c>
      <c r="BW77" s="73" t="str">
        <f t="shared" si="58"/>
        <v>-15.8%</v>
      </c>
      <c r="BX77" s="73" t="str">
        <f t="shared" si="59"/>
        <v>-5.8%</v>
      </c>
      <c r="BY77" s="73" t="str">
        <f t="shared" si="60"/>
        <v>1.6%</v>
      </c>
      <c r="BZ77" s="73" t="str">
        <f t="shared" si="61"/>
        <v>-42.3%</v>
      </c>
      <c r="CA77" s="73" t="str">
        <f t="shared" si="62"/>
        <v>12.9%</v>
      </c>
      <c r="CB77" s="73" t="str">
        <f t="shared" si="63"/>
        <v>-5.2%</v>
      </c>
      <c r="CC77" s="73" t="str">
        <f t="shared" si="64"/>
        <v>31.4%</v>
      </c>
      <c r="CD77" s="73" t="str">
        <f t="shared" si="65"/>
        <v>21.5%</v>
      </c>
      <c r="CE77" s="73" t="str">
        <f t="shared" si="66"/>
        <v>360.6%</v>
      </c>
    </row>
    <row r="78" spans="1:83">
      <c r="A78" s="55">
        <v>2015</v>
      </c>
      <c r="B78" s="51">
        <v>5</v>
      </c>
      <c r="C78" s="56" t="s">
        <v>123</v>
      </c>
      <c r="D78" s="59">
        <v>291761</v>
      </c>
      <c r="E78" s="53">
        <v>4978</v>
      </c>
      <c r="F78" s="53">
        <v>7792</v>
      </c>
      <c r="G78" s="53">
        <v>1455</v>
      </c>
      <c r="H78" s="53">
        <v>3498</v>
      </c>
      <c r="I78" s="53">
        <v>11588</v>
      </c>
      <c r="J78" s="53">
        <v>12270</v>
      </c>
      <c r="K78" s="53">
        <v>32343</v>
      </c>
      <c r="L78" s="53">
        <v>19130</v>
      </c>
      <c r="M78" s="53">
        <v>5290</v>
      </c>
      <c r="N78" s="53">
        <v>9747</v>
      </c>
      <c r="O78" s="53">
        <v>1957</v>
      </c>
      <c r="P78" s="53">
        <v>2910</v>
      </c>
      <c r="Q78" s="53">
        <v>156596</v>
      </c>
      <c r="R78" s="53">
        <v>15035</v>
      </c>
      <c r="S78" s="60">
        <v>7172</v>
      </c>
      <c r="T78" s="69">
        <v>1085167</v>
      </c>
      <c r="U78" s="70">
        <v>22825</v>
      </c>
      <c r="V78" s="70">
        <v>1530</v>
      </c>
      <c r="W78" s="70">
        <v>10129</v>
      </c>
      <c r="X78" s="70">
        <v>58838</v>
      </c>
      <c r="Y78" s="70">
        <v>85141</v>
      </c>
      <c r="Z78" s="70">
        <v>44330</v>
      </c>
      <c r="AA78" s="70">
        <v>81229</v>
      </c>
      <c r="AB78" s="70">
        <v>101266</v>
      </c>
      <c r="AC78" s="70">
        <v>72061</v>
      </c>
      <c r="AD78" s="70">
        <v>64981</v>
      </c>
      <c r="AE78" s="70">
        <v>6502</v>
      </c>
      <c r="AF78" s="70">
        <v>12029</v>
      </c>
      <c r="AG78" s="70">
        <v>482066</v>
      </c>
      <c r="AH78" s="70">
        <v>7463</v>
      </c>
      <c r="AI78" s="71">
        <v>34777</v>
      </c>
      <c r="AJ78" s="59">
        <v>72215</v>
      </c>
      <c r="AK78" s="53">
        <v>117</v>
      </c>
      <c r="AL78" s="53">
        <v>4433</v>
      </c>
      <c r="AM78" s="53">
        <v>1421</v>
      </c>
      <c r="AN78" s="53">
        <v>3416</v>
      </c>
      <c r="AO78" s="53">
        <v>3822</v>
      </c>
      <c r="AP78" s="53">
        <v>1224</v>
      </c>
      <c r="AQ78" s="53">
        <v>3333</v>
      </c>
      <c r="AR78" s="53">
        <v>4976</v>
      </c>
      <c r="AS78" s="53">
        <v>6671</v>
      </c>
      <c r="AT78" s="53">
        <v>2485</v>
      </c>
      <c r="AU78" s="53">
        <v>1010</v>
      </c>
      <c r="AV78" s="53">
        <v>147</v>
      </c>
      <c r="AW78" s="53">
        <v>34689</v>
      </c>
      <c r="AX78" s="53">
        <v>4471</v>
      </c>
      <c r="AY78" s="60">
        <v>0</v>
      </c>
      <c r="AZ78" s="74">
        <f t="shared" si="35"/>
        <v>1449143</v>
      </c>
      <c r="BA78" s="72">
        <f t="shared" si="36"/>
        <v>27920</v>
      </c>
      <c r="BB78" s="72">
        <f t="shared" si="37"/>
        <v>13755</v>
      </c>
      <c r="BC78" s="72">
        <f t="shared" si="38"/>
        <v>13005</v>
      </c>
      <c r="BD78" s="72">
        <f t="shared" si="39"/>
        <v>65752</v>
      </c>
      <c r="BE78" s="72">
        <f t="shared" si="40"/>
        <v>100551</v>
      </c>
      <c r="BF78" s="72">
        <f t="shared" si="41"/>
        <v>57824</v>
      </c>
      <c r="BG78" s="72">
        <f t="shared" si="42"/>
        <v>116905</v>
      </c>
      <c r="BH78" s="72">
        <f t="shared" si="43"/>
        <v>125372</v>
      </c>
      <c r="BI78" s="72">
        <f t="shared" si="44"/>
        <v>84022</v>
      </c>
      <c r="BJ78" s="72">
        <f t="shared" si="45"/>
        <v>77213</v>
      </c>
      <c r="BK78" s="72">
        <f t="shared" si="46"/>
        <v>9469</v>
      </c>
      <c r="BL78" s="72">
        <f t="shared" si="47"/>
        <v>15086</v>
      </c>
      <c r="BM78" s="72">
        <f t="shared" si="48"/>
        <v>673351</v>
      </c>
      <c r="BN78" s="72">
        <f t="shared" si="49"/>
        <v>26969</v>
      </c>
      <c r="BO78" s="75">
        <f t="shared" si="50"/>
        <v>41949</v>
      </c>
      <c r="BP78" s="76" t="str">
        <f t="shared" si="51"/>
        <v>6.9%</v>
      </c>
      <c r="BQ78" s="73" t="str">
        <f t="shared" si="52"/>
        <v>63.9%</v>
      </c>
      <c r="BR78" s="73" t="str">
        <f t="shared" si="53"/>
        <v>-90.7%</v>
      </c>
      <c r="BS78" s="73" t="str">
        <f t="shared" si="54"/>
        <v>295.3%</v>
      </c>
      <c r="BT78" s="73" t="str">
        <f t="shared" si="55"/>
        <v>18.2%</v>
      </c>
      <c r="BU78" s="73" t="str">
        <f t="shared" si="56"/>
        <v>-16.7%</v>
      </c>
      <c r="BV78" s="73" t="str">
        <f t="shared" si="57"/>
        <v>19.6%</v>
      </c>
      <c r="BW78" s="73" t="str">
        <f t="shared" si="58"/>
        <v>98.2%</v>
      </c>
      <c r="BX78" s="73" t="str">
        <f t="shared" si="59"/>
        <v>-20.4%</v>
      </c>
      <c r="BY78" s="73" t="str">
        <f t="shared" si="60"/>
        <v>41.1%</v>
      </c>
      <c r="BZ78" s="73" t="str">
        <f t="shared" si="61"/>
        <v>163.3%</v>
      </c>
      <c r="CA78" s="73" t="str">
        <f t="shared" si="62"/>
        <v>44.3%</v>
      </c>
      <c r="CB78" s="73" t="str">
        <f t="shared" si="63"/>
        <v>208.6%</v>
      </c>
      <c r="CC78" s="73" t="str">
        <f t="shared" si="64"/>
        <v>11.1%</v>
      </c>
      <c r="CD78" s="73" t="str">
        <f t="shared" si="65"/>
        <v>23.1%</v>
      </c>
      <c r="CE78" s="73" t="str">
        <f t="shared" si="66"/>
        <v>139.5%</v>
      </c>
    </row>
    <row r="79" spans="1:83">
      <c r="A79" s="55">
        <v>2015</v>
      </c>
      <c r="B79" s="51">
        <v>6</v>
      </c>
      <c r="C79" s="56" t="s">
        <v>124</v>
      </c>
      <c r="D79" s="59">
        <v>371561</v>
      </c>
      <c r="E79" s="53">
        <v>1465</v>
      </c>
      <c r="F79" s="53">
        <v>19468</v>
      </c>
      <c r="G79" s="53">
        <v>1027</v>
      </c>
      <c r="H79" s="53">
        <v>45203</v>
      </c>
      <c r="I79" s="53">
        <v>7337</v>
      </c>
      <c r="J79" s="53">
        <v>6493</v>
      </c>
      <c r="K79" s="53">
        <v>10943</v>
      </c>
      <c r="L79" s="53">
        <v>21103</v>
      </c>
      <c r="M79" s="53">
        <v>4118</v>
      </c>
      <c r="N79" s="53">
        <v>23046</v>
      </c>
      <c r="O79" s="53">
        <v>1180</v>
      </c>
      <c r="P79" s="53">
        <v>737</v>
      </c>
      <c r="Q79" s="53">
        <v>225748</v>
      </c>
      <c r="R79" s="53">
        <v>3651</v>
      </c>
      <c r="S79" s="60">
        <v>42</v>
      </c>
      <c r="T79" s="69">
        <v>927784</v>
      </c>
      <c r="U79" s="70">
        <v>5690</v>
      </c>
      <c r="V79" s="70">
        <v>1171</v>
      </c>
      <c r="W79" s="70">
        <v>10934</v>
      </c>
      <c r="X79" s="70">
        <v>35344</v>
      </c>
      <c r="Y79" s="70">
        <v>91824</v>
      </c>
      <c r="Z79" s="70">
        <v>62202</v>
      </c>
      <c r="AA79" s="70">
        <v>39272</v>
      </c>
      <c r="AB79" s="70">
        <v>98158</v>
      </c>
      <c r="AC79" s="70">
        <v>45070</v>
      </c>
      <c r="AD79" s="70">
        <v>40752</v>
      </c>
      <c r="AE79" s="70">
        <v>3745</v>
      </c>
      <c r="AF79" s="70">
        <v>2751</v>
      </c>
      <c r="AG79" s="70">
        <v>474499</v>
      </c>
      <c r="AH79" s="70">
        <v>14712</v>
      </c>
      <c r="AI79" s="71">
        <v>1660</v>
      </c>
      <c r="AJ79" s="59">
        <v>122534</v>
      </c>
      <c r="AK79" s="53">
        <v>6136</v>
      </c>
      <c r="AL79" s="53">
        <v>2601</v>
      </c>
      <c r="AM79" s="53">
        <v>2584</v>
      </c>
      <c r="AN79" s="53">
        <v>1019</v>
      </c>
      <c r="AO79" s="53">
        <v>2341</v>
      </c>
      <c r="AP79" s="53">
        <v>4441</v>
      </c>
      <c r="AQ79" s="53">
        <v>9378</v>
      </c>
      <c r="AR79" s="53">
        <v>6427</v>
      </c>
      <c r="AS79" s="53">
        <v>11094</v>
      </c>
      <c r="AT79" s="53">
        <v>6412</v>
      </c>
      <c r="AU79" s="53">
        <v>0</v>
      </c>
      <c r="AV79" s="53">
        <v>1549</v>
      </c>
      <c r="AW79" s="53">
        <v>51945</v>
      </c>
      <c r="AX79" s="53">
        <v>16607</v>
      </c>
      <c r="AY79" s="60">
        <v>0</v>
      </c>
      <c r="AZ79" s="74">
        <f t="shared" si="35"/>
        <v>1421879</v>
      </c>
      <c r="BA79" s="72">
        <f t="shared" si="36"/>
        <v>13291</v>
      </c>
      <c r="BB79" s="72">
        <f t="shared" si="37"/>
        <v>23240</v>
      </c>
      <c r="BC79" s="72">
        <f t="shared" si="38"/>
        <v>14545</v>
      </c>
      <c r="BD79" s="72">
        <f t="shared" si="39"/>
        <v>81566</v>
      </c>
      <c r="BE79" s="72">
        <f t="shared" si="40"/>
        <v>101502</v>
      </c>
      <c r="BF79" s="72">
        <f t="shared" si="41"/>
        <v>73136</v>
      </c>
      <c r="BG79" s="72">
        <f t="shared" si="42"/>
        <v>59593</v>
      </c>
      <c r="BH79" s="72">
        <f t="shared" si="43"/>
        <v>125688</v>
      </c>
      <c r="BI79" s="72">
        <f t="shared" si="44"/>
        <v>60282</v>
      </c>
      <c r="BJ79" s="72">
        <f t="shared" si="45"/>
        <v>70210</v>
      </c>
      <c r="BK79" s="72">
        <f t="shared" si="46"/>
        <v>4925</v>
      </c>
      <c r="BL79" s="72">
        <f t="shared" si="47"/>
        <v>5037</v>
      </c>
      <c r="BM79" s="72">
        <f t="shared" si="48"/>
        <v>752192</v>
      </c>
      <c r="BN79" s="72">
        <f t="shared" si="49"/>
        <v>34970</v>
      </c>
      <c r="BO79" s="75">
        <f t="shared" si="50"/>
        <v>1702</v>
      </c>
      <c r="BP79" s="76" t="str">
        <f t="shared" si="51"/>
        <v>-1.9%</v>
      </c>
      <c r="BQ79" s="73" t="str">
        <f t="shared" si="52"/>
        <v>-52.4%</v>
      </c>
      <c r="BR79" s="73" t="str">
        <f t="shared" si="53"/>
        <v>69%</v>
      </c>
      <c r="BS79" s="73" t="str">
        <f t="shared" si="54"/>
        <v>11.8%</v>
      </c>
      <c r="BT79" s="73" t="str">
        <f t="shared" si="55"/>
        <v>24.1%</v>
      </c>
      <c r="BU79" s="73" t="str">
        <f t="shared" si="56"/>
        <v>0.9%</v>
      </c>
      <c r="BV79" s="73" t="str">
        <f t="shared" si="57"/>
        <v>26.5%</v>
      </c>
      <c r="BW79" s="73" t="str">
        <f t="shared" si="58"/>
        <v>-49%</v>
      </c>
      <c r="BX79" s="73" t="str">
        <f t="shared" si="59"/>
        <v>0.3%</v>
      </c>
      <c r="BY79" s="73" t="str">
        <f t="shared" si="60"/>
        <v>-28.3%</v>
      </c>
      <c r="BZ79" s="73" t="str">
        <f t="shared" si="61"/>
        <v>-9.1%</v>
      </c>
      <c r="CA79" s="73" t="str">
        <f t="shared" si="62"/>
        <v>-48%</v>
      </c>
      <c r="CB79" s="73" t="str">
        <f t="shared" si="63"/>
        <v>-66.6%</v>
      </c>
      <c r="CC79" s="73" t="str">
        <f t="shared" si="64"/>
        <v>11.7%</v>
      </c>
      <c r="CD79" s="73" t="str">
        <f t="shared" si="65"/>
        <v>29.7%</v>
      </c>
      <c r="CE79" s="73" t="str">
        <f t="shared" si="66"/>
        <v>-95.9%</v>
      </c>
    </row>
    <row r="80" spans="1:83">
      <c r="A80" s="55">
        <v>2015</v>
      </c>
      <c r="B80" s="51">
        <v>7</v>
      </c>
      <c r="C80" s="56" t="s">
        <v>125</v>
      </c>
      <c r="D80" s="59">
        <v>270994</v>
      </c>
      <c r="E80" s="53">
        <v>12605</v>
      </c>
      <c r="F80" s="53">
        <v>17901</v>
      </c>
      <c r="G80" s="53">
        <v>6195</v>
      </c>
      <c r="H80" s="53">
        <v>3243</v>
      </c>
      <c r="I80" s="53">
        <v>43485</v>
      </c>
      <c r="J80" s="53">
        <v>8835</v>
      </c>
      <c r="K80" s="53">
        <v>42459</v>
      </c>
      <c r="L80" s="53">
        <v>24650</v>
      </c>
      <c r="M80" s="53">
        <v>6960</v>
      </c>
      <c r="N80" s="53">
        <v>10911</v>
      </c>
      <c r="O80" s="53">
        <v>3508</v>
      </c>
      <c r="P80" s="53">
        <v>139</v>
      </c>
      <c r="Q80" s="53">
        <v>84893</v>
      </c>
      <c r="R80" s="53">
        <v>4445</v>
      </c>
      <c r="S80" s="60">
        <v>765</v>
      </c>
      <c r="T80" s="69">
        <v>1309553</v>
      </c>
      <c r="U80" s="70">
        <v>110292</v>
      </c>
      <c r="V80" s="70">
        <v>29383</v>
      </c>
      <c r="W80" s="70">
        <v>2149</v>
      </c>
      <c r="X80" s="70">
        <v>57433</v>
      </c>
      <c r="Y80" s="70">
        <v>179708</v>
      </c>
      <c r="Z80" s="70">
        <v>72182</v>
      </c>
      <c r="AA80" s="70">
        <v>40187</v>
      </c>
      <c r="AB80" s="70">
        <v>90231</v>
      </c>
      <c r="AC80" s="70">
        <v>116140</v>
      </c>
      <c r="AD80" s="70">
        <v>40830</v>
      </c>
      <c r="AE80" s="70">
        <v>3217</v>
      </c>
      <c r="AF80" s="70">
        <v>8229</v>
      </c>
      <c r="AG80" s="70">
        <v>549412</v>
      </c>
      <c r="AH80" s="70">
        <v>8215</v>
      </c>
      <c r="AI80" s="71">
        <v>1945</v>
      </c>
      <c r="AJ80" s="59">
        <v>80437</v>
      </c>
      <c r="AK80" s="53">
        <v>698</v>
      </c>
      <c r="AL80" s="53">
        <v>15234</v>
      </c>
      <c r="AM80" s="53">
        <v>181</v>
      </c>
      <c r="AN80" s="53">
        <v>3883</v>
      </c>
      <c r="AO80" s="53">
        <v>4614</v>
      </c>
      <c r="AP80" s="53">
        <v>2638</v>
      </c>
      <c r="AQ80" s="53">
        <v>10812</v>
      </c>
      <c r="AR80" s="53">
        <v>13520</v>
      </c>
      <c r="AS80" s="53">
        <v>2796</v>
      </c>
      <c r="AT80" s="53">
        <v>6540</v>
      </c>
      <c r="AU80" s="53">
        <v>211</v>
      </c>
      <c r="AV80" s="53">
        <v>1158</v>
      </c>
      <c r="AW80" s="53">
        <v>17066</v>
      </c>
      <c r="AX80" s="53">
        <v>678</v>
      </c>
      <c r="AY80" s="60">
        <v>408</v>
      </c>
      <c r="AZ80" s="74">
        <f t="shared" si="35"/>
        <v>1660984</v>
      </c>
      <c r="BA80" s="72">
        <f t="shared" si="36"/>
        <v>123595</v>
      </c>
      <c r="BB80" s="72">
        <f t="shared" si="37"/>
        <v>62518</v>
      </c>
      <c r="BC80" s="72">
        <f t="shared" si="38"/>
        <v>8525</v>
      </c>
      <c r="BD80" s="72">
        <f t="shared" si="39"/>
        <v>64559</v>
      </c>
      <c r="BE80" s="72">
        <f t="shared" si="40"/>
        <v>227807</v>
      </c>
      <c r="BF80" s="72">
        <f t="shared" si="41"/>
        <v>83655</v>
      </c>
      <c r="BG80" s="72">
        <f t="shared" si="42"/>
        <v>93458</v>
      </c>
      <c r="BH80" s="72">
        <f t="shared" si="43"/>
        <v>128401</v>
      </c>
      <c r="BI80" s="72">
        <f t="shared" si="44"/>
        <v>125896</v>
      </c>
      <c r="BJ80" s="72">
        <f t="shared" si="45"/>
        <v>58281</v>
      </c>
      <c r="BK80" s="72">
        <f t="shared" si="46"/>
        <v>6936</v>
      </c>
      <c r="BL80" s="72">
        <f t="shared" si="47"/>
        <v>9526</v>
      </c>
      <c r="BM80" s="72">
        <f t="shared" si="48"/>
        <v>651371</v>
      </c>
      <c r="BN80" s="72">
        <f t="shared" si="49"/>
        <v>13338</v>
      </c>
      <c r="BO80" s="75">
        <f t="shared" si="50"/>
        <v>3118</v>
      </c>
      <c r="BP80" s="76" t="str">
        <f t="shared" si="51"/>
        <v>16.8%</v>
      </c>
      <c r="BQ80" s="73" t="str">
        <f t="shared" si="52"/>
        <v>829.9%</v>
      </c>
      <c r="BR80" s="73" t="str">
        <f t="shared" si="53"/>
        <v>169%</v>
      </c>
      <c r="BS80" s="73" t="str">
        <f t="shared" si="54"/>
        <v>-41.4%</v>
      </c>
      <c r="BT80" s="73" t="str">
        <f t="shared" si="55"/>
        <v>-20.9%</v>
      </c>
      <c r="BU80" s="73" t="str">
        <f t="shared" si="56"/>
        <v>124.4%</v>
      </c>
      <c r="BV80" s="73" t="str">
        <f t="shared" si="57"/>
        <v>14.4%</v>
      </c>
      <c r="BW80" s="73" t="str">
        <f t="shared" si="58"/>
        <v>56.8%</v>
      </c>
      <c r="BX80" s="73" t="str">
        <f t="shared" si="59"/>
        <v>2.2%</v>
      </c>
      <c r="BY80" s="73" t="str">
        <f t="shared" si="60"/>
        <v>108.8%</v>
      </c>
      <c r="BZ80" s="73" t="str">
        <f t="shared" si="61"/>
        <v>-17%</v>
      </c>
      <c r="CA80" s="73" t="str">
        <f t="shared" si="62"/>
        <v>40.8%</v>
      </c>
      <c r="CB80" s="73" t="str">
        <f t="shared" si="63"/>
        <v>89.1%</v>
      </c>
      <c r="CC80" s="73" t="str">
        <f t="shared" si="64"/>
        <v>-13.4%</v>
      </c>
      <c r="CD80" s="73" t="str">
        <f t="shared" si="65"/>
        <v>-61.9%</v>
      </c>
      <c r="CE80" s="73" t="str">
        <f t="shared" si="66"/>
        <v>83.2%</v>
      </c>
    </row>
    <row r="81" spans="1:83">
      <c r="A81" s="55">
        <v>2015</v>
      </c>
      <c r="B81" s="51">
        <v>8</v>
      </c>
      <c r="C81" s="56" t="s">
        <v>126</v>
      </c>
      <c r="D81" s="59">
        <v>354071</v>
      </c>
      <c r="E81" s="53">
        <v>15769</v>
      </c>
      <c r="F81" s="53">
        <v>16123</v>
      </c>
      <c r="G81" s="53">
        <v>7185</v>
      </c>
      <c r="H81" s="53">
        <v>2028</v>
      </c>
      <c r="I81" s="53">
        <v>120841</v>
      </c>
      <c r="J81" s="53">
        <v>19831</v>
      </c>
      <c r="K81" s="53">
        <v>11284</v>
      </c>
      <c r="L81" s="53">
        <v>26043</v>
      </c>
      <c r="M81" s="53">
        <v>8228</v>
      </c>
      <c r="N81" s="53">
        <v>14225</v>
      </c>
      <c r="O81" s="53">
        <v>982</v>
      </c>
      <c r="P81" s="53">
        <v>163</v>
      </c>
      <c r="Q81" s="53">
        <v>107846</v>
      </c>
      <c r="R81" s="53">
        <v>3358</v>
      </c>
      <c r="S81" s="60">
        <v>165</v>
      </c>
      <c r="T81" s="69">
        <v>1157380</v>
      </c>
      <c r="U81" s="70">
        <v>40159</v>
      </c>
      <c r="V81" s="70">
        <v>30580</v>
      </c>
      <c r="W81" s="70">
        <v>6139</v>
      </c>
      <c r="X81" s="70">
        <v>27952</v>
      </c>
      <c r="Y81" s="70">
        <v>118331</v>
      </c>
      <c r="Z81" s="70">
        <v>51207</v>
      </c>
      <c r="AA81" s="70">
        <v>61991</v>
      </c>
      <c r="AB81" s="70">
        <v>102324</v>
      </c>
      <c r="AC81" s="70">
        <v>45157</v>
      </c>
      <c r="AD81" s="70">
        <v>40675</v>
      </c>
      <c r="AE81" s="70">
        <v>2072</v>
      </c>
      <c r="AF81" s="70">
        <v>5845</v>
      </c>
      <c r="AG81" s="70">
        <v>600961</v>
      </c>
      <c r="AH81" s="70">
        <v>23465</v>
      </c>
      <c r="AI81" s="71">
        <v>522</v>
      </c>
      <c r="AJ81" s="59">
        <v>155161</v>
      </c>
      <c r="AK81" s="53">
        <v>772</v>
      </c>
      <c r="AL81" s="53">
        <v>1418</v>
      </c>
      <c r="AM81" s="53">
        <v>391</v>
      </c>
      <c r="AN81" s="53">
        <v>11652</v>
      </c>
      <c r="AO81" s="53">
        <v>15179</v>
      </c>
      <c r="AP81" s="53">
        <v>2051</v>
      </c>
      <c r="AQ81" s="53">
        <v>1955</v>
      </c>
      <c r="AR81" s="53">
        <v>19523</v>
      </c>
      <c r="AS81" s="53">
        <v>2948</v>
      </c>
      <c r="AT81" s="53">
        <v>4635</v>
      </c>
      <c r="AU81" s="53">
        <v>4178</v>
      </c>
      <c r="AV81" s="53">
        <v>5515</v>
      </c>
      <c r="AW81" s="53">
        <v>84128</v>
      </c>
      <c r="AX81" s="53">
        <v>816</v>
      </c>
      <c r="AY81" s="60">
        <v>0</v>
      </c>
      <c r="AZ81" s="74">
        <f t="shared" si="35"/>
        <v>1666612</v>
      </c>
      <c r="BA81" s="72">
        <f t="shared" si="36"/>
        <v>56700</v>
      </c>
      <c r="BB81" s="72">
        <f t="shared" si="37"/>
        <v>48121</v>
      </c>
      <c r="BC81" s="72">
        <f t="shared" si="38"/>
        <v>13715</v>
      </c>
      <c r="BD81" s="72">
        <f t="shared" si="39"/>
        <v>41632</v>
      </c>
      <c r="BE81" s="72">
        <f t="shared" si="40"/>
        <v>254351</v>
      </c>
      <c r="BF81" s="72">
        <f t="shared" si="41"/>
        <v>73089</v>
      </c>
      <c r="BG81" s="72">
        <f t="shared" si="42"/>
        <v>75230</v>
      </c>
      <c r="BH81" s="72">
        <f t="shared" si="43"/>
        <v>147890</v>
      </c>
      <c r="BI81" s="72">
        <f t="shared" si="44"/>
        <v>56333</v>
      </c>
      <c r="BJ81" s="72">
        <f t="shared" si="45"/>
        <v>59535</v>
      </c>
      <c r="BK81" s="72">
        <f t="shared" si="46"/>
        <v>7232</v>
      </c>
      <c r="BL81" s="72">
        <f t="shared" si="47"/>
        <v>11523</v>
      </c>
      <c r="BM81" s="72">
        <f t="shared" si="48"/>
        <v>792935</v>
      </c>
      <c r="BN81" s="72">
        <f t="shared" si="49"/>
        <v>27639</v>
      </c>
      <c r="BO81" s="75">
        <f t="shared" si="50"/>
        <v>687</v>
      </c>
      <c r="BP81" s="76" t="str">
        <f t="shared" si="51"/>
        <v>0.3%</v>
      </c>
      <c r="BQ81" s="73" t="str">
        <f t="shared" si="52"/>
        <v>-54.1%</v>
      </c>
      <c r="BR81" s="73" t="str">
        <f t="shared" si="53"/>
        <v>-23%</v>
      </c>
      <c r="BS81" s="73" t="str">
        <f t="shared" si="54"/>
        <v>60.9%</v>
      </c>
      <c r="BT81" s="73" t="str">
        <f t="shared" si="55"/>
        <v>-35.5%</v>
      </c>
      <c r="BU81" s="73" t="str">
        <f t="shared" si="56"/>
        <v>11.7%</v>
      </c>
      <c r="BV81" s="73" t="str">
        <f t="shared" si="57"/>
        <v>-12.6%</v>
      </c>
      <c r="BW81" s="73" t="str">
        <f t="shared" si="58"/>
        <v>-19.5%</v>
      </c>
      <c r="BX81" s="73" t="str">
        <f t="shared" si="59"/>
        <v>15.2%</v>
      </c>
      <c r="BY81" s="73" t="str">
        <f t="shared" si="60"/>
        <v>-55.3%</v>
      </c>
      <c r="BZ81" s="73" t="str">
        <f t="shared" si="61"/>
        <v>2.2%</v>
      </c>
      <c r="CA81" s="73" t="str">
        <f t="shared" si="62"/>
        <v>4.3%</v>
      </c>
      <c r="CB81" s="73" t="str">
        <f t="shared" si="63"/>
        <v>21%</v>
      </c>
      <c r="CC81" s="73" t="str">
        <f t="shared" si="64"/>
        <v>21.7%</v>
      </c>
      <c r="CD81" s="73" t="str">
        <f t="shared" si="65"/>
        <v>107.2%</v>
      </c>
      <c r="CE81" s="73" t="str">
        <f t="shared" si="66"/>
        <v>-78%</v>
      </c>
    </row>
    <row r="82" spans="1:83">
      <c r="A82" s="55">
        <v>2015</v>
      </c>
      <c r="B82" s="51">
        <v>9</v>
      </c>
      <c r="C82" s="56" t="s">
        <v>127</v>
      </c>
      <c r="D82" s="59">
        <v>283697</v>
      </c>
      <c r="E82" s="53">
        <v>2983</v>
      </c>
      <c r="F82" s="53">
        <v>8529</v>
      </c>
      <c r="G82" s="53">
        <v>2111</v>
      </c>
      <c r="H82" s="53">
        <v>1938</v>
      </c>
      <c r="I82" s="53">
        <v>27055</v>
      </c>
      <c r="J82" s="53">
        <v>6711</v>
      </c>
      <c r="K82" s="53">
        <v>14327</v>
      </c>
      <c r="L82" s="53">
        <v>42145</v>
      </c>
      <c r="M82" s="53">
        <v>10452</v>
      </c>
      <c r="N82" s="53">
        <v>12416</v>
      </c>
      <c r="O82" s="53">
        <v>1203</v>
      </c>
      <c r="P82" s="53">
        <v>652</v>
      </c>
      <c r="Q82" s="53">
        <v>148378</v>
      </c>
      <c r="R82" s="53">
        <v>3861</v>
      </c>
      <c r="S82" s="60">
        <v>936</v>
      </c>
      <c r="T82" s="69">
        <v>1063983</v>
      </c>
      <c r="U82" s="70">
        <v>9636</v>
      </c>
      <c r="V82" s="70">
        <v>10582</v>
      </c>
      <c r="W82" s="70">
        <v>3668</v>
      </c>
      <c r="X82" s="70">
        <v>14207</v>
      </c>
      <c r="Y82" s="70">
        <v>92640</v>
      </c>
      <c r="Z82" s="70">
        <v>28724</v>
      </c>
      <c r="AA82" s="70">
        <v>80462</v>
      </c>
      <c r="AB82" s="70">
        <v>149909</v>
      </c>
      <c r="AC82" s="70">
        <v>41310</v>
      </c>
      <c r="AD82" s="70">
        <v>18501</v>
      </c>
      <c r="AE82" s="70">
        <v>1960</v>
      </c>
      <c r="AF82" s="70">
        <v>1459</v>
      </c>
      <c r="AG82" s="70">
        <v>560294</v>
      </c>
      <c r="AH82" s="70">
        <v>19767</v>
      </c>
      <c r="AI82" s="71">
        <v>30864</v>
      </c>
      <c r="AJ82" s="59">
        <v>212260</v>
      </c>
      <c r="AK82" s="53">
        <v>317</v>
      </c>
      <c r="AL82" s="53">
        <v>1604</v>
      </c>
      <c r="AM82" s="53">
        <v>190</v>
      </c>
      <c r="AN82" s="53">
        <v>1552</v>
      </c>
      <c r="AO82" s="53">
        <v>2718</v>
      </c>
      <c r="AP82" s="53">
        <v>1763</v>
      </c>
      <c r="AQ82" s="53">
        <v>1538</v>
      </c>
      <c r="AR82" s="53">
        <v>7474</v>
      </c>
      <c r="AS82" s="53">
        <v>5430</v>
      </c>
      <c r="AT82" s="53">
        <v>3087</v>
      </c>
      <c r="AU82" s="53">
        <v>478</v>
      </c>
      <c r="AV82" s="53">
        <v>3219</v>
      </c>
      <c r="AW82" s="53">
        <v>181331</v>
      </c>
      <c r="AX82" s="53">
        <v>1559</v>
      </c>
      <c r="AY82" s="60">
        <v>0</v>
      </c>
      <c r="AZ82" s="74">
        <f t="shared" si="35"/>
        <v>1559940</v>
      </c>
      <c r="BA82" s="72">
        <f t="shared" si="36"/>
        <v>12936</v>
      </c>
      <c r="BB82" s="72">
        <f t="shared" si="37"/>
        <v>20715</v>
      </c>
      <c r="BC82" s="72">
        <f t="shared" si="38"/>
        <v>5969</v>
      </c>
      <c r="BD82" s="72">
        <f t="shared" si="39"/>
        <v>17697</v>
      </c>
      <c r="BE82" s="72">
        <f t="shared" si="40"/>
        <v>122413</v>
      </c>
      <c r="BF82" s="72">
        <f t="shared" si="41"/>
        <v>37198</v>
      </c>
      <c r="BG82" s="72">
        <f t="shared" si="42"/>
        <v>96327</v>
      </c>
      <c r="BH82" s="72">
        <f t="shared" si="43"/>
        <v>199528</v>
      </c>
      <c r="BI82" s="72">
        <f t="shared" si="44"/>
        <v>57192</v>
      </c>
      <c r="BJ82" s="72">
        <f t="shared" si="45"/>
        <v>34004</v>
      </c>
      <c r="BK82" s="72">
        <f t="shared" si="46"/>
        <v>3641</v>
      </c>
      <c r="BL82" s="72">
        <f t="shared" si="47"/>
        <v>5330</v>
      </c>
      <c r="BM82" s="72">
        <f t="shared" si="48"/>
        <v>890003</v>
      </c>
      <c r="BN82" s="72">
        <f t="shared" si="49"/>
        <v>25187</v>
      </c>
      <c r="BO82" s="75">
        <f t="shared" si="50"/>
        <v>31800</v>
      </c>
      <c r="BP82" s="76" t="str">
        <f t="shared" si="51"/>
        <v>-6.4%</v>
      </c>
      <c r="BQ82" s="73" t="str">
        <f t="shared" si="52"/>
        <v>-77.2%</v>
      </c>
      <c r="BR82" s="73" t="str">
        <f t="shared" si="53"/>
        <v>-57%</v>
      </c>
      <c r="BS82" s="73" t="str">
        <f t="shared" si="54"/>
        <v>-56.5%</v>
      </c>
      <c r="BT82" s="73" t="str">
        <f t="shared" si="55"/>
        <v>-57.5%</v>
      </c>
      <c r="BU82" s="73" t="str">
        <f t="shared" si="56"/>
        <v>-51.9%</v>
      </c>
      <c r="BV82" s="73" t="str">
        <f t="shared" si="57"/>
        <v>-49.1%</v>
      </c>
      <c r="BW82" s="73" t="str">
        <f t="shared" si="58"/>
        <v>28%</v>
      </c>
      <c r="BX82" s="73" t="str">
        <f t="shared" si="59"/>
        <v>34.9%</v>
      </c>
      <c r="BY82" s="73" t="str">
        <f t="shared" si="60"/>
        <v>1.5%</v>
      </c>
      <c r="BZ82" s="73" t="str">
        <f t="shared" si="61"/>
        <v>-42.9%</v>
      </c>
      <c r="CA82" s="73" t="str">
        <f t="shared" si="62"/>
        <v>-49.7%</v>
      </c>
      <c r="CB82" s="73" t="str">
        <f t="shared" si="63"/>
        <v>-53.7%</v>
      </c>
      <c r="CC82" s="73" t="str">
        <f t="shared" si="64"/>
        <v>12.2%</v>
      </c>
      <c r="CD82" s="73" t="str">
        <f t="shared" si="65"/>
        <v>-8.9%</v>
      </c>
      <c r="CE82" s="73" t="str">
        <f t="shared" si="66"/>
        <v>4528.8%</v>
      </c>
    </row>
    <row r="83" spans="1:83">
      <c r="A83" s="55">
        <v>2015</v>
      </c>
      <c r="B83" s="51">
        <v>10</v>
      </c>
      <c r="C83" s="56" t="s">
        <v>128</v>
      </c>
      <c r="D83" s="59">
        <v>252309</v>
      </c>
      <c r="E83" s="53">
        <v>8845</v>
      </c>
      <c r="F83" s="53">
        <v>27083</v>
      </c>
      <c r="G83" s="53">
        <v>3511</v>
      </c>
      <c r="H83" s="53">
        <v>2657</v>
      </c>
      <c r="I83" s="53">
        <v>10821</v>
      </c>
      <c r="J83" s="53">
        <v>10032</v>
      </c>
      <c r="K83" s="53">
        <v>17941</v>
      </c>
      <c r="L83" s="53">
        <v>15215</v>
      </c>
      <c r="M83" s="53">
        <v>4730</v>
      </c>
      <c r="N83" s="53">
        <v>20633</v>
      </c>
      <c r="O83" s="53">
        <v>1872</v>
      </c>
      <c r="P83" s="53">
        <v>1006</v>
      </c>
      <c r="Q83" s="53">
        <v>126204</v>
      </c>
      <c r="R83" s="53">
        <v>1759</v>
      </c>
      <c r="S83" s="60">
        <v>0</v>
      </c>
      <c r="T83" s="69">
        <v>1194609</v>
      </c>
      <c r="U83" s="70">
        <v>38574</v>
      </c>
      <c r="V83" s="70">
        <v>44808</v>
      </c>
      <c r="W83" s="70">
        <v>3344</v>
      </c>
      <c r="X83" s="70">
        <v>26176</v>
      </c>
      <c r="Y83" s="70">
        <v>173112</v>
      </c>
      <c r="Z83" s="70">
        <v>28246</v>
      </c>
      <c r="AA83" s="70">
        <v>23867</v>
      </c>
      <c r="AB83" s="70">
        <v>129803</v>
      </c>
      <c r="AC83" s="70">
        <v>75658</v>
      </c>
      <c r="AD83" s="70">
        <v>26160</v>
      </c>
      <c r="AE83" s="70">
        <v>2129</v>
      </c>
      <c r="AF83" s="70">
        <v>1220</v>
      </c>
      <c r="AG83" s="70">
        <v>593236</v>
      </c>
      <c r="AH83" s="70">
        <v>5334</v>
      </c>
      <c r="AI83" s="71">
        <v>22942</v>
      </c>
      <c r="AJ83" s="59">
        <v>103826</v>
      </c>
      <c r="AK83" s="53">
        <v>283</v>
      </c>
      <c r="AL83" s="53">
        <v>6994</v>
      </c>
      <c r="AM83" s="53">
        <v>2568</v>
      </c>
      <c r="AN83" s="53">
        <v>4458</v>
      </c>
      <c r="AO83" s="53">
        <v>10355</v>
      </c>
      <c r="AP83" s="53">
        <v>1506</v>
      </c>
      <c r="AQ83" s="53">
        <v>4436</v>
      </c>
      <c r="AR83" s="53">
        <v>9178</v>
      </c>
      <c r="AS83" s="53">
        <v>7154</v>
      </c>
      <c r="AT83" s="53">
        <v>3822</v>
      </c>
      <c r="AU83" s="53">
        <v>443</v>
      </c>
      <c r="AV83" s="53">
        <v>1000</v>
      </c>
      <c r="AW83" s="53">
        <v>49571</v>
      </c>
      <c r="AX83" s="53">
        <v>1293</v>
      </c>
      <c r="AY83" s="60">
        <v>765</v>
      </c>
      <c r="AZ83" s="74">
        <f t="shared" si="35"/>
        <v>1550744</v>
      </c>
      <c r="BA83" s="72">
        <f t="shared" si="36"/>
        <v>47702</v>
      </c>
      <c r="BB83" s="72">
        <f t="shared" si="37"/>
        <v>78885</v>
      </c>
      <c r="BC83" s="72">
        <f t="shared" si="38"/>
        <v>9423</v>
      </c>
      <c r="BD83" s="72">
        <f t="shared" si="39"/>
        <v>33291</v>
      </c>
      <c r="BE83" s="72">
        <f t="shared" si="40"/>
        <v>194288</v>
      </c>
      <c r="BF83" s="72">
        <f t="shared" si="41"/>
        <v>39784</v>
      </c>
      <c r="BG83" s="72">
        <f t="shared" si="42"/>
        <v>46244</v>
      </c>
      <c r="BH83" s="72">
        <f t="shared" si="43"/>
        <v>154196</v>
      </c>
      <c r="BI83" s="72">
        <f t="shared" si="44"/>
        <v>87542</v>
      </c>
      <c r="BJ83" s="72">
        <f t="shared" si="45"/>
        <v>50615</v>
      </c>
      <c r="BK83" s="72">
        <f t="shared" si="46"/>
        <v>4444</v>
      </c>
      <c r="BL83" s="72">
        <f t="shared" si="47"/>
        <v>3226</v>
      </c>
      <c r="BM83" s="72">
        <f t="shared" si="48"/>
        <v>769011</v>
      </c>
      <c r="BN83" s="72">
        <f t="shared" si="49"/>
        <v>8386</v>
      </c>
      <c r="BO83" s="75">
        <f t="shared" si="50"/>
        <v>23707</v>
      </c>
      <c r="BP83" s="76" t="str">
        <f t="shared" si="51"/>
        <v>-0.6%</v>
      </c>
      <c r="BQ83" s="73" t="str">
        <f t="shared" si="52"/>
        <v>268.8%</v>
      </c>
      <c r="BR83" s="73" t="str">
        <f t="shared" si="53"/>
        <v>280.8%</v>
      </c>
      <c r="BS83" s="73" t="str">
        <f t="shared" si="54"/>
        <v>57.9%</v>
      </c>
      <c r="BT83" s="73" t="str">
        <f t="shared" si="55"/>
        <v>88.1%</v>
      </c>
      <c r="BU83" s="73" t="str">
        <f t="shared" si="56"/>
        <v>58.7%</v>
      </c>
      <c r="BV83" s="73" t="str">
        <f t="shared" si="57"/>
        <v>7%</v>
      </c>
      <c r="BW83" s="73" t="str">
        <f t="shared" si="58"/>
        <v>-52%</v>
      </c>
      <c r="BX83" s="73" t="str">
        <f t="shared" si="59"/>
        <v>-22.7%</v>
      </c>
      <c r="BY83" s="73" t="str">
        <f t="shared" si="60"/>
        <v>53.1%</v>
      </c>
      <c r="BZ83" s="73" t="str">
        <f t="shared" si="61"/>
        <v>48.9%</v>
      </c>
      <c r="CA83" s="73" t="str">
        <f t="shared" si="62"/>
        <v>22.1%</v>
      </c>
      <c r="CB83" s="73" t="str">
        <f t="shared" si="63"/>
        <v>-39.5%</v>
      </c>
      <c r="CC83" s="73" t="str">
        <f t="shared" si="64"/>
        <v>-13.6%</v>
      </c>
      <c r="CD83" s="73" t="str">
        <f t="shared" si="65"/>
        <v>-66.7%</v>
      </c>
      <c r="CE83" s="73" t="str">
        <f t="shared" si="66"/>
        <v>-25.4%</v>
      </c>
    </row>
    <row r="84" spans="1:83">
      <c r="A84" s="55">
        <v>2015</v>
      </c>
      <c r="B84" s="51">
        <v>11</v>
      </c>
      <c r="C84" s="56" t="s">
        <v>129</v>
      </c>
      <c r="D84" s="59">
        <v>366699</v>
      </c>
      <c r="E84" s="53">
        <v>3902</v>
      </c>
      <c r="F84" s="53">
        <v>18654</v>
      </c>
      <c r="G84" s="53">
        <v>1170</v>
      </c>
      <c r="H84" s="53">
        <v>6901</v>
      </c>
      <c r="I84" s="53">
        <v>23393</v>
      </c>
      <c r="J84" s="53">
        <v>53324</v>
      </c>
      <c r="K84" s="53">
        <v>5944</v>
      </c>
      <c r="L84" s="53">
        <v>32671</v>
      </c>
      <c r="M84" s="53">
        <v>6144</v>
      </c>
      <c r="N84" s="53">
        <v>6774</v>
      </c>
      <c r="O84" s="53">
        <v>6409</v>
      </c>
      <c r="P84" s="53">
        <v>5949</v>
      </c>
      <c r="Q84" s="53">
        <v>192994</v>
      </c>
      <c r="R84" s="53">
        <v>2470</v>
      </c>
      <c r="S84" s="60">
        <v>0</v>
      </c>
      <c r="T84" s="69">
        <v>1444273</v>
      </c>
      <c r="U84" s="70">
        <v>4776</v>
      </c>
      <c r="V84" s="70">
        <v>38362</v>
      </c>
      <c r="W84" s="70">
        <v>65262</v>
      </c>
      <c r="X84" s="70">
        <v>63807</v>
      </c>
      <c r="Y84" s="70">
        <v>239782</v>
      </c>
      <c r="Z84" s="70">
        <v>34115</v>
      </c>
      <c r="AA84" s="70">
        <v>61897</v>
      </c>
      <c r="AB84" s="70">
        <v>190711</v>
      </c>
      <c r="AC84" s="70">
        <v>86052</v>
      </c>
      <c r="AD84" s="70">
        <v>17624</v>
      </c>
      <c r="AE84" s="70">
        <v>2841</v>
      </c>
      <c r="AF84" s="70">
        <v>2314</v>
      </c>
      <c r="AG84" s="70">
        <v>606939</v>
      </c>
      <c r="AH84" s="70">
        <v>29426</v>
      </c>
      <c r="AI84" s="71">
        <v>365</v>
      </c>
      <c r="AJ84" s="59">
        <v>65029</v>
      </c>
      <c r="AK84" s="53">
        <v>439</v>
      </c>
      <c r="AL84" s="53">
        <v>1661</v>
      </c>
      <c r="AM84" s="53">
        <v>1324</v>
      </c>
      <c r="AN84" s="53">
        <v>2217</v>
      </c>
      <c r="AO84" s="53">
        <v>8714</v>
      </c>
      <c r="AP84" s="53">
        <v>1948</v>
      </c>
      <c r="AQ84" s="53">
        <v>3109</v>
      </c>
      <c r="AR84" s="53">
        <v>10987</v>
      </c>
      <c r="AS84" s="53">
        <v>11541</v>
      </c>
      <c r="AT84" s="53">
        <v>3524</v>
      </c>
      <c r="AU84" s="53">
        <v>636</v>
      </c>
      <c r="AV84" s="53">
        <v>120</v>
      </c>
      <c r="AW84" s="53">
        <v>17666</v>
      </c>
      <c r="AX84" s="53">
        <v>1143</v>
      </c>
      <c r="AY84" s="60">
        <v>0</v>
      </c>
      <c r="AZ84" s="74">
        <f t="shared" si="35"/>
        <v>1876001</v>
      </c>
      <c r="BA84" s="72">
        <f t="shared" si="36"/>
        <v>9117</v>
      </c>
      <c r="BB84" s="72">
        <f t="shared" si="37"/>
        <v>58677</v>
      </c>
      <c r="BC84" s="72">
        <f t="shared" si="38"/>
        <v>67756</v>
      </c>
      <c r="BD84" s="72">
        <f t="shared" si="39"/>
        <v>72925</v>
      </c>
      <c r="BE84" s="72">
        <f t="shared" si="40"/>
        <v>271889</v>
      </c>
      <c r="BF84" s="72">
        <f t="shared" si="41"/>
        <v>89387</v>
      </c>
      <c r="BG84" s="72">
        <f t="shared" si="42"/>
        <v>70950</v>
      </c>
      <c r="BH84" s="72">
        <f t="shared" si="43"/>
        <v>234369</v>
      </c>
      <c r="BI84" s="72">
        <f t="shared" si="44"/>
        <v>103737</v>
      </c>
      <c r="BJ84" s="72">
        <f t="shared" si="45"/>
        <v>27922</v>
      </c>
      <c r="BK84" s="72">
        <f t="shared" si="46"/>
        <v>9886</v>
      </c>
      <c r="BL84" s="72">
        <f t="shared" si="47"/>
        <v>8383</v>
      </c>
      <c r="BM84" s="72">
        <f t="shared" si="48"/>
        <v>817599</v>
      </c>
      <c r="BN84" s="72">
        <f t="shared" si="49"/>
        <v>33039</v>
      </c>
      <c r="BO84" s="75">
        <f t="shared" si="50"/>
        <v>365</v>
      </c>
      <c r="BP84" s="76" t="str">
        <f t="shared" si="51"/>
        <v>21%</v>
      </c>
      <c r="BQ84" s="73" t="str">
        <f t="shared" si="52"/>
        <v>-80.9%</v>
      </c>
      <c r="BR84" s="73" t="str">
        <f t="shared" si="53"/>
        <v>-25.6%</v>
      </c>
      <c r="BS84" s="73" t="str">
        <f t="shared" si="54"/>
        <v>619%</v>
      </c>
      <c r="BT84" s="73" t="str">
        <f t="shared" si="55"/>
        <v>119.1%</v>
      </c>
      <c r="BU84" s="73" t="str">
        <f t="shared" si="56"/>
        <v>39.9%</v>
      </c>
      <c r="BV84" s="73" t="str">
        <f t="shared" si="57"/>
        <v>124.7%</v>
      </c>
      <c r="BW84" s="73" t="str">
        <f t="shared" si="58"/>
        <v>53.4%</v>
      </c>
      <c r="BX84" s="73" t="str">
        <f t="shared" si="59"/>
        <v>52%</v>
      </c>
      <c r="BY84" s="73" t="str">
        <f t="shared" si="60"/>
        <v>18.5%</v>
      </c>
      <c r="BZ84" s="73" t="str">
        <f t="shared" si="61"/>
        <v>-44.8%</v>
      </c>
      <c r="CA84" s="73" t="str">
        <f t="shared" si="62"/>
        <v>122.5%</v>
      </c>
      <c r="CB84" s="73" t="str">
        <f t="shared" si="63"/>
        <v>159.9%</v>
      </c>
      <c r="CC84" s="73" t="str">
        <f t="shared" si="64"/>
        <v>6.3%</v>
      </c>
      <c r="CD84" s="73" t="str">
        <f t="shared" si="65"/>
        <v>294%</v>
      </c>
      <c r="CE84" s="73" t="str">
        <f t="shared" si="66"/>
        <v>-98.5%</v>
      </c>
    </row>
    <row r="85" spans="1:83">
      <c r="A85" s="55">
        <v>2015</v>
      </c>
      <c r="B85" s="51">
        <v>12</v>
      </c>
      <c r="C85" s="56" t="s">
        <v>130</v>
      </c>
      <c r="D85" s="59">
        <v>333154</v>
      </c>
      <c r="E85" s="53">
        <v>6733</v>
      </c>
      <c r="F85" s="53">
        <v>11449</v>
      </c>
      <c r="G85" s="53">
        <v>2779</v>
      </c>
      <c r="H85" s="53">
        <v>22908</v>
      </c>
      <c r="I85" s="53">
        <v>11751</v>
      </c>
      <c r="J85" s="53">
        <v>6672</v>
      </c>
      <c r="K85" s="53">
        <v>31574</v>
      </c>
      <c r="L85" s="53">
        <v>20491</v>
      </c>
      <c r="M85" s="53">
        <v>7676</v>
      </c>
      <c r="N85" s="53">
        <v>13865</v>
      </c>
      <c r="O85" s="53">
        <v>4094</v>
      </c>
      <c r="P85" s="53">
        <v>12603</v>
      </c>
      <c r="Q85" s="53">
        <v>136395</v>
      </c>
      <c r="R85" s="53">
        <v>3641</v>
      </c>
      <c r="S85" s="60">
        <v>40523</v>
      </c>
      <c r="T85" s="69">
        <v>2980413</v>
      </c>
      <c r="U85" s="70">
        <v>103787</v>
      </c>
      <c r="V85" s="70">
        <v>94450</v>
      </c>
      <c r="W85" s="70">
        <v>55081</v>
      </c>
      <c r="X85" s="70">
        <v>152316</v>
      </c>
      <c r="Y85" s="70">
        <v>357821</v>
      </c>
      <c r="Z85" s="70">
        <v>112407</v>
      </c>
      <c r="AA85" s="70">
        <v>128378</v>
      </c>
      <c r="AB85" s="70">
        <v>250598</v>
      </c>
      <c r="AC85" s="70">
        <v>101120</v>
      </c>
      <c r="AD85" s="70">
        <v>94975</v>
      </c>
      <c r="AE85" s="70">
        <v>12087</v>
      </c>
      <c r="AF85" s="70">
        <v>3497</v>
      </c>
      <c r="AG85" s="70">
        <v>1490038</v>
      </c>
      <c r="AH85" s="70">
        <v>13473</v>
      </c>
      <c r="AI85" s="71">
        <v>10385</v>
      </c>
      <c r="AJ85" s="59">
        <v>201660</v>
      </c>
      <c r="AK85" s="53">
        <v>695</v>
      </c>
      <c r="AL85" s="53">
        <v>6776</v>
      </c>
      <c r="AM85" s="53">
        <v>1861</v>
      </c>
      <c r="AN85" s="53">
        <v>5992</v>
      </c>
      <c r="AO85" s="53">
        <v>8637</v>
      </c>
      <c r="AP85" s="53">
        <v>11824</v>
      </c>
      <c r="AQ85" s="53">
        <v>6023</v>
      </c>
      <c r="AR85" s="53">
        <v>18284</v>
      </c>
      <c r="AS85" s="53">
        <v>12453</v>
      </c>
      <c r="AT85" s="53">
        <v>10551</v>
      </c>
      <c r="AU85" s="53">
        <v>204</v>
      </c>
      <c r="AV85" s="53">
        <v>3135</v>
      </c>
      <c r="AW85" s="53">
        <v>96212</v>
      </c>
      <c r="AX85" s="53">
        <v>3863</v>
      </c>
      <c r="AY85" s="60">
        <v>15150</v>
      </c>
      <c r="AZ85" s="74">
        <f t="shared" si="35"/>
        <v>3515227</v>
      </c>
      <c r="BA85" s="72">
        <f t="shared" si="36"/>
        <v>111215</v>
      </c>
      <c r="BB85" s="72">
        <f t="shared" si="37"/>
        <v>112675</v>
      </c>
      <c r="BC85" s="72">
        <f t="shared" si="38"/>
        <v>59721</v>
      </c>
      <c r="BD85" s="72">
        <f t="shared" si="39"/>
        <v>181216</v>
      </c>
      <c r="BE85" s="72">
        <f t="shared" si="40"/>
        <v>378209</v>
      </c>
      <c r="BF85" s="72">
        <f t="shared" si="41"/>
        <v>130903</v>
      </c>
      <c r="BG85" s="72">
        <f t="shared" si="42"/>
        <v>165975</v>
      </c>
      <c r="BH85" s="72">
        <f t="shared" si="43"/>
        <v>289373</v>
      </c>
      <c r="BI85" s="72">
        <f t="shared" si="44"/>
        <v>121249</v>
      </c>
      <c r="BJ85" s="72">
        <f t="shared" si="45"/>
        <v>119391</v>
      </c>
      <c r="BK85" s="72">
        <f t="shared" si="46"/>
        <v>16385</v>
      </c>
      <c r="BL85" s="72">
        <f t="shared" si="47"/>
        <v>19235</v>
      </c>
      <c r="BM85" s="72">
        <f t="shared" si="48"/>
        <v>1722645</v>
      </c>
      <c r="BN85" s="72">
        <f t="shared" si="49"/>
        <v>20977</v>
      </c>
      <c r="BO85" s="75">
        <f t="shared" si="50"/>
        <v>66058</v>
      </c>
      <c r="BP85" s="76" t="str">
        <f t="shared" si="51"/>
        <v>87.4%</v>
      </c>
      <c r="BQ85" s="73" t="str">
        <f t="shared" si="52"/>
        <v>1119.9%</v>
      </c>
      <c r="BR85" s="73" t="str">
        <f t="shared" si="53"/>
        <v>92%</v>
      </c>
      <c r="BS85" s="73" t="str">
        <f t="shared" si="54"/>
        <v>-11.9%</v>
      </c>
      <c r="BT85" s="73" t="str">
        <f t="shared" si="55"/>
        <v>148.5%</v>
      </c>
      <c r="BU85" s="73" t="str">
        <f t="shared" si="56"/>
        <v>39.1%</v>
      </c>
      <c r="BV85" s="73" t="str">
        <f t="shared" si="57"/>
        <v>46.4%</v>
      </c>
      <c r="BW85" s="73" t="str">
        <f t="shared" si="58"/>
        <v>133.9%</v>
      </c>
      <c r="BX85" s="73" t="str">
        <f t="shared" si="59"/>
        <v>23.5%</v>
      </c>
      <c r="BY85" s="73" t="str">
        <f t="shared" si="60"/>
        <v>16.9%</v>
      </c>
      <c r="BZ85" s="73" t="str">
        <f t="shared" si="61"/>
        <v>327.6%</v>
      </c>
      <c r="CA85" s="73" t="str">
        <f t="shared" si="62"/>
        <v>65.7%</v>
      </c>
      <c r="CB85" s="73" t="str">
        <f t="shared" si="63"/>
        <v>129.5%</v>
      </c>
      <c r="CC85" s="73" t="str">
        <f t="shared" si="64"/>
        <v>110.7%</v>
      </c>
      <c r="CD85" s="73" t="str">
        <f t="shared" si="65"/>
        <v>-36.5%</v>
      </c>
      <c r="CE85" s="73" t="str">
        <f t="shared" si="66"/>
        <v>17998.1%</v>
      </c>
    </row>
    <row r="86" spans="1:83">
      <c r="A86" s="55">
        <v>2016</v>
      </c>
      <c r="B86" s="51">
        <v>1</v>
      </c>
      <c r="C86" s="56" t="s">
        <v>119</v>
      </c>
      <c r="D86" s="59">
        <v>200116</v>
      </c>
      <c r="E86" s="53">
        <v>2603</v>
      </c>
      <c r="F86" s="53">
        <v>4986</v>
      </c>
      <c r="G86" s="53">
        <v>2634</v>
      </c>
      <c r="H86" s="53">
        <v>3930</v>
      </c>
      <c r="I86" s="53">
        <v>18962</v>
      </c>
      <c r="J86" s="53">
        <v>23334</v>
      </c>
      <c r="K86" s="53">
        <v>19192</v>
      </c>
      <c r="L86" s="53">
        <v>23848</v>
      </c>
      <c r="M86" s="53">
        <v>11083</v>
      </c>
      <c r="N86" s="53">
        <v>5489</v>
      </c>
      <c r="O86" s="53">
        <v>1098</v>
      </c>
      <c r="P86" s="53">
        <v>1566</v>
      </c>
      <c r="Q86" s="53">
        <v>75070</v>
      </c>
      <c r="R86" s="53">
        <v>5613</v>
      </c>
      <c r="S86" s="60">
        <v>708</v>
      </c>
      <c r="T86" s="69">
        <v>785940</v>
      </c>
      <c r="U86" s="70">
        <v>2006</v>
      </c>
      <c r="V86" s="70">
        <v>1188</v>
      </c>
      <c r="W86" s="70">
        <v>2829</v>
      </c>
      <c r="X86" s="70">
        <v>85164</v>
      </c>
      <c r="Y86" s="70">
        <v>43783</v>
      </c>
      <c r="Z86" s="70">
        <v>23254</v>
      </c>
      <c r="AA86" s="70">
        <v>21322</v>
      </c>
      <c r="AB86" s="70">
        <v>61946</v>
      </c>
      <c r="AC86" s="70">
        <v>45475</v>
      </c>
      <c r="AD86" s="70">
        <v>24448</v>
      </c>
      <c r="AE86" s="70">
        <v>8979</v>
      </c>
      <c r="AF86" s="70">
        <v>1282</v>
      </c>
      <c r="AG86" s="70">
        <v>445116</v>
      </c>
      <c r="AH86" s="70">
        <v>9613</v>
      </c>
      <c r="AI86" s="71">
        <v>9535</v>
      </c>
      <c r="AJ86" s="59">
        <v>95067</v>
      </c>
      <c r="AK86" s="53">
        <v>179</v>
      </c>
      <c r="AL86" s="53">
        <v>1771</v>
      </c>
      <c r="AM86" s="53">
        <v>13929</v>
      </c>
      <c r="AN86" s="53">
        <v>4446</v>
      </c>
      <c r="AO86" s="53">
        <v>1889</v>
      </c>
      <c r="AP86" s="53">
        <v>4792</v>
      </c>
      <c r="AQ86" s="53">
        <v>2111</v>
      </c>
      <c r="AR86" s="53">
        <v>16437</v>
      </c>
      <c r="AS86" s="53">
        <v>4613</v>
      </c>
      <c r="AT86" s="53">
        <v>8685</v>
      </c>
      <c r="AU86" s="53">
        <v>26</v>
      </c>
      <c r="AV86" s="53">
        <v>586</v>
      </c>
      <c r="AW86" s="53">
        <v>31912</v>
      </c>
      <c r="AX86" s="53">
        <v>3691</v>
      </c>
      <c r="AY86" s="60">
        <v>0</v>
      </c>
      <c r="AZ86" s="74">
        <f t="shared" si="35"/>
        <v>1081123</v>
      </c>
      <c r="BA86" s="72">
        <f t="shared" si="36"/>
        <v>4788</v>
      </c>
      <c r="BB86" s="72">
        <f t="shared" si="37"/>
        <v>7945</v>
      </c>
      <c r="BC86" s="72">
        <f t="shared" si="38"/>
        <v>19392</v>
      </c>
      <c r="BD86" s="72">
        <f t="shared" si="39"/>
        <v>93540</v>
      </c>
      <c r="BE86" s="72">
        <f t="shared" si="40"/>
        <v>64634</v>
      </c>
      <c r="BF86" s="72">
        <f t="shared" si="41"/>
        <v>51380</v>
      </c>
      <c r="BG86" s="72">
        <f t="shared" si="42"/>
        <v>42625</v>
      </c>
      <c r="BH86" s="72">
        <f t="shared" si="43"/>
        <v>102231</v>
      </c>
      <c r="BI86" s="72">
        <f t="shared" si="44"/>
        <v>61171</v>
      </c>
      <c r="BJ86" s="72">
        <f t="shared" si="45"/>
        <v>38622</v>
      </c>
      <c r="BK86" s="72">
        <f t="shared" si="46"/>
        <v>10103</v>
      </c>
      <c r="BL86" s="72">
        <f t="shared" si="47"/>
        <v>3434</v>
      </c>
      <c r="BM86" s="72">
        <f t="shared" si="48"/>
        <v>552098</v>
      </c>
      <c r="BN86" s="72">
        <f t="shared" si="49"/>
        <v>18917</v>
      </c>
      <c r="BO86" s="75">
        <f t="shared" si="50"/>
        <v>10243</v>
      </c>
      <c r="BP86" s="76" t="str">
        <f t="shared" si="51"/>
        <v>-69.2%</v>
      </c>
      <c r="BQ86" s="73" t="str">
        <f t="shared" si="52"/>
        <v>-95.7%</v>
      </c>
      <c r="BR86" s="73" t="str">
        <f t="shared" si="53"/>
        <v>-92.9%</v>
      </c>
      <c r="BS86" s="73" t="str">
        <f t="shared" si="54"/>
        <v>-67.5%</v>
      </c>
      <c r="BT86" s="73" t="str">
        <f t="shared" si="55"/>
        <v>-48.4%</v>
      </c>
      <c r="BU86" s="73" t="str">
        <f t="shared" si="56"/>
        <v>-82.9%</v>
      </c>
      <c r="BV86" s="73" t="str">
        <f t="shared" si="57"/>
        <v>-60.7%</v>
      </c>
      <c r="BW86" s="73" t="str">
        <f t="shared" si="58"/>
        <v>-74.3%</v>
      </c>
      <c r="BX86" s="73" t="str">
        <f t="shared" si="59"/>
        <v>-64.7%</v>
      </c>
      <c r="BY86" s="73" t="str">
        <f t="shared" si="60"/>
        <v>-49.5%</v>
      </c>
      <c r="BZ86" s="73" t="str">
        <f t="shared" si="61"/>
        <v>-67.7%</v>
      </c>
      <c r="CA86" s="73" t="str">
        <f t="shared" si="62"/>
        <v>-38.3%</v>
      </c>
      <c r="CB86" s="73" t="str">
        <f t="shared" si="63"/>
        <v>-82.1%</v>
      </c>
      <c r="CC86" s="73" t="str">
        <f t="shared" si="64"/>
        <v>-68%</v>
      </c>
      <c r="CD86" s="73" t="str">
        <f t="shared" si="65"/>
        <v>-9.8%</v>
      </c>
      <c r="CE86" s="73" t="str">
        <f t="shared" si="66"/>
        <v>-84.5%</v>
      </c>
    </row>
    <row r="87" spans="1:83">
      <c r="A87" s="55">
        <v>2016</v>
      </c>
      <c r="B87" s="51">
        <v>2</v>
      </c>
      <c r="C87" s="56" t="s">
        <v>120</v>
      </c>
      <c r="D87" s="59">
        <v>219603</v>
      </c>
      <c r="E87" s="53">
        <v>8158</v>
      </c>
      <c r="F87" s="53">
        <v>11967</v>
      </c>
      <c r="G87" s="53">
        <v>3145</v>
      </c>
      <c r="H87" s="53">
        <v>9872</v>
      </c>
      <c r="I87" s="53">
        <v>12326</v>
      </c>
      <c r="J87" s="53">
        <v>13737</v>
      </c>
      <c r="K87" s="53">
        <v>17896</v>
      </c>
      <c r="L87" s="53">
        <v>23450</v>
      </c>
      <c r="M87" s="53">
        <v>6545</v>
      </c>
      <c r="N87" s="53">
        <v>7574</v>
      </c>
      <c r="O87" s="53">
        <v>984</v>
      </c>
      <c r="P87" s="53">
        <v>990</v>
      </c>
      <c r="Q87" s="53">
        <v>98014</v>
      </c>
      <c r="R87" s="53">
        <v>4627</v>
      </c>
      <c r="S87" s="60">
        <v>318</v>
      </c>
      <c r="T87" s="69">
        <v>665289</v>
      </c>
      <c r="U87" s="70">
        <v>37917</v>
      </c>
      <c r="V87" s="70">
        <v>2558</v>
      </c>
      <c r="W87" s="70">
        <v>1495</v>
      </c>
      <c r="X87" s="70">
        <v>15011</v>
      </c>
      <c r="Y87" s="70">
        <v>84756</v>
      </c>
      <c r="Z87" s="70">
        <v>38307</v>
      </c>
      <c r="AA87" s="70">
        <v>30425</v>
      </c>
      <c r="AB87" s="70">
        <v>130536</v>
      </c>
      <c r="AC87" s="70">
        <v>27792</v>
      </c>
      <c r="AD87" s="70">
        <v>14099</v>
      </c>
      <c r="AE87" s="70">
        <v>1548</v>
      </c>
      <c r="AF87" s="70">
        <v>8463</v>
      </c>
      <c r="AG87" s="70">
        <v>248599</v>
      </c>
      <c r="AH87" s="70">
        <v>22885</v>
      </c>
      <c r="AI87" s="71">
        <v>898</v>
      </c>
      <c r="AJ87" s="59">
        <v>73531</v>
      </c>
      <c r="AK87" s="53">
        <v>1710</v>
      </c>
      <c r="AL87" s="53">
        <v>529</v>
      </c>
      <c r="AM87" s="53">
        <v>0</v>
      </c>
      <c r="AN87" s="53">
        <v>3975</v>
      </c>
      <c r="AO87" s="53">
        <v>2340</v>
      </c>
      <c r="AP87" s="53">
        <v>6114</v>
      </c>
      <c r="AQ87" s="53">
        <v>6058</v>
      </c>
      <c r="AR87" s="53">
        <v>10704</v>
      </c>
      <c r="AS87" s="53">
        <v>2560</v>
      </c>
      <c r="AT87" s="53">
        <v>22306</v>
      </c>
      <c r="AU87" s="53">
        <v>3768</v>
      </c>
      <c r="AV87" s="53">
        <v>816</v>
      </c>
      <c r="AW87" s="53">
        <v>9975</v>
      </c>
      <c r="AX87" s="53">
        <v>1333</v>
      </c>
      <c r="AY87" s="60">
        <v>1343</v>
      </c>
      <c r="AZ87" s="74">
        <f t="shared" si="35"/>
        <v>958423</v>
      </c>
      <c r="BA87" s="72">
        <f t="shared" si="36"/>
        <v>47785</v>
      </c>
      <c r="BB87" s="72">
        <f t="shared" si="37"/>
        <v>15054</v>
      </c>
      <c r="BC87" s="72">
        <f t="shared" si="38"/>
        <v>4640</v>
      </c>
      <c r="BD87" s="72">
        <f t="shared" si="39"/>
        <v>28858</v>
      </c>
      <c r="BE87" s="72">
        <f t="shared" si="40"/>
        <v>99422</v>
      </c>
      <c r="BF87" s="72">
        <f t="shared" si="41"/>
        <v>58158</v>
      </c>
      <c r="BG87" s="72">
        <f t="shared" si="42"/>
        <v>54379</v>
      </c>
      <c r="BH87" s="72">
        <f t="shared" si="43"/>
        <v>164690</v>
      </c>
      <c r="BI87" s="72">
        <f t="shared" si="44"/>
        <v>36897</v>
      </c>
      <c r="BJ87" s="72">
        <f t="shared" si="45"/>
        <v>43979</v>
      </c>
      <c r="BK87" s="72">
        <f t="shared" si="46"/>
        <v>6300</v>
      </c>
      <c r="BL87" s="72">
        <f t="shared" si="47"/>
        <v>10269</v>
      </c>
      <c r="BM87" s="72">
        <f t="shared" si="48"/>
        <v>356588</v>
      </c>
      <c r="BN87" s="72">
        <f t="shared" si="49"/>
        <v>28845</v>
      </c>
      <c r="BO87" s="75">
        <f t="shared" si="50"/>
        <v>2559</v>
      </c>
      <c r="BP87" s="76" t="str">
        <f t="shared" si="51"/>
        <v>-11.3%</v>
      </c>
      <c r="BQ87" s="73" t="str">
        <f t="shared" si="52"/>
        <v>898%</v>
      </c>
      <c r="BR87" s="73" t="str">
        <f t="shared" si="53"/>
        <v>89.5%</v>
      </c>
      <c r="BS87" s="73" t="str">
        <f t="shared" si="54"/>
        <v>-76.1%</v>
      </c>
      <c r="BT87" s="73" t="str">
        <f t="shared" si="55"/>
        <v>-69.1%</v>
      </c>
      <c r="BU87" s="73" t="str">
        <f t="shared" si="56"/>
        <v>53.8%</v>
      </c>
      <c r="BV87" s="73" t="str">
        <f t="shared" si="57"/>
        <v>13.2%</v>
      </c>
      <c r="BW87" s="73" t="str">
        <f t="shared" si="58"/>
        <v>27.6%</v>
      </c>
      <c r="BX87" s="73" t="str">
        <f t="shared" si="59"/>
        <v>61.1%</v>
      </c>
      <c r="BY87" s="73" t="str">
        <f t="shared" si="60"/>
        <v>-39.7%</v>
      </c>
      <c r="BZ87" s="73" t="str">
        <f t="shared" si="61"/>
        <v>13.9%</v>
      </c>
      <c r="CA87" s="73" t="str">
        <f t="shared" si="62"/>
        <v>-37.6%</v>
      </c>
      <c r="CB87" s="73" t="str">
        <f t="shared" si="63"/>
        <v>199%</v>
      </c>
      <c r="CC87" s="73" t="str">
        <f t="shared" si="64"/>
        <v>-35.4%</v>
      </c>
      <c r="CD87" s="73" t="str">
        <f t="shared" si="65"/>
        <v>52.5%</v>
      </c>
      <c r="CE87" s="73" t="str">
        <f t="shared" si="66"/>
        <v>-75%</v>
      </c>
    </row>
    <row r="88" spans="1:83">
      <c r="A88" s="55">
        <v>2016</v>
      </c>
      <c r="B88" s="51">
        <v>3</v>
      </c>
      <c r="C88" s="56" t="s">
        <v>121</v>
      </c>
      <c r="D88" s="59">
        <v>225722</v>
      </c>
      <c r="E88" s="53">
        <v>1191</v>
      </c>
      <c r="F88" s="53">
        <v>17322</v>
      </c>
      <c r="G88" s="53">
        <v>472</v>
      </c>
      <c r="H88" s="53">
        <v>1666</v>
      </c>
      <c r="I88" s="53">
        <v>31717</v>
      </c>
      <c r="J88" s="53">
        <v>10745</v>
      </c>
      <c r="K88" s="53">
        <v>14314</v>
      </c>
      <c r="L88" s="53">
        <v>17156</v>
      </c>
      <c r="M88" s="53">
        <v>9392</v>
      </c>
      <c r="N88" s="53">
        <v>16676</v>
      </c>
      <c r="O88" s="53">
        <v>316</v>
      </c>
      <c r="P88" s="53">
        <v>4138</v>
      </c>
      <c r="Q88" s="53">
        <v>93657</v>
      </c>
      <c r="R88" s="53">
        <v>5627</v>
      </c>
      <c r="S88" s="60">
        <v>1333</v>
      </c>
      <c r="T88" s="69">
        <v>1116650</v>
      </c>
      <c r="U88" s="70">
        <v>33237</v>
      </c>
      <c r="V88" s="70">
        <v>28704</v>
      </c>
      <c r="W88" s="70">
        <v>3360</v>
      </c>
      <c r="X88" s="70">
        <v>18388</v>
      </c>
      <c r="Y88" s="70">
        <v>188193</v>
      </c>
      <c r="Z88" s="70">
        <v>29736</v>
      </c>
      <c r="AA88" s="70">
        <v>34861</v>
      </c>
      <c r="AB88" s="70">
        <v>109176</v>
      </c>
      <c r="AC88" s="70">
        <v>54658</v>
      </c>
      <c r="AD88" s="70">
        <v>36645</v>
      </c>
      <c r="AE88" s="70">
        <v>1925</v>
      </c>
      <c r="AF88" s="70">
        <v>1260</v>
      </c>
      <c r="AG88" s="70">
        <v>553726</v>
      </c>
      <c r="AH88" s="70">
        <v>21455</v>
      </c>
      <c r="AI88" s="71">
        <v>1326</v>
      </c>
      <c r="AJ88" s="59">
        <v>194430</v>
      </c>
      <c r="AK88" s="53">
        <v>96</v>
      </c>
      <c r="AL88" s="53">
        <v>3223</v>
      </c>
      <c r="AM88" s="53">
        <v>463</v>
      </c>
      <c r="AN88" s="53">
        <v>1957</v>
      </c>
      <c r="AO88" s="53">
        <v>82091</v>
      </c>
      <c r="AP88" s="53">
        <v>3823</v>
      </c>
      <c r="AQ88" s="53">
        <v>8082</v>
      </c>
      <c r="AR88" s="53">
        <v>9159</v>
      </c>
      <c r="AS88" s="53">
        <v>2402</v>
      </c>
      <c r="AT88" s="53">
        <v>2418</v>
      </c>
      <c r="AU88" s="53">
        <v>549</v>
      </c>
      <c r="AV88" s="53">
        <v>360</v>
      </c>
      <c r="AW88" s="53">
        <v>74978</v>
      </c>
      <c r="AX88" s="53">
        <v>4829</v>
      </c>
      <c r="AY88" s="60">
        <v>0</v>
      </c>
      <c r="AZ88" s="74">
        <f t="shared" si="35"/>
        <v>1536802</v>
      </c>
      <c r="BA88" s="72">
        <f t="shared" si="36"/>
        <v>34524</v>
      </c>
      <c r="BB88" s="72">
        <f t="shared" si="37"/>
        <v>49249</v>
      </c>
      <c r="BC88" s="72">
        <f t="shared" si="38"/>
        <v>4295</v>
      </c>
      <c r="BD88" s="72">
        <f t="shared" si="39"/>
        <v>22011</v>
      </c>
      <c r="BE88" s="72">
        <f t="shared" si="40"/>
        <v>302001</v>
      </c>
      <c r="BF88" s="72">
        <f t="shared" si="41"/>
        <v>44304</v>
      </c>
      <c r="BG88" s="72">
        <f t="shared" si="42"/>
        <v>57257</v>
      </c>
      <c r="BH88" s="72">
        <f t="shared" si="43"/>
        <v>135491</v>
      </c>
      <c r="BI88" s="72">
        <f t="shared" si="44"/>
        <v>66452</v>
      </c>
      <c r="BJ88" s="72">
        <f t="shared" si="45"/>
        <v>55739</v>
      </c>
      <c r="BK88" s="72">
        <f t="shared" si="46"/>
        <v>2790</v>
      </c>
      <c r="BL88" s="72">
        <f t="shared" si="47"/>
        <v>5758</v>
      </c>
      <c r="BM88" s="72">
        <f t="shared" si="48"/>
        <v>722361</v>
      </c>
      <c r="BN88" s="72">
        <f t="shared" si="49"/>
        <v>31911</v>
      </c>
      <c r="BO88" s="75">
        <f t="shared" si="50"/>
        <v>2659</v>
      </c>
      <c r="BP88" s="76" t="str">
        <f t="shared" si="51"/>
        <v>60.3%</v>
      </c>
      <c r="BQ88" s="73" t="str">
        <f t="shared" si="52"/>
        <v>-27.8%</v>
      </c>
      <c r="BR88" s="73" t="str">
        <f t="shared" si="53"/>
        <v>227.1%</v>
      </c>
      <c r="BS88" s="73" t="str">
        <f t="shared" si="54"/>
        <v>-7.4%</v>
      </c>
      <c r="BT88" s="73" t="str">
        <f t="shared" si="55"/>
        <v>-23.7%</v>
      </c>
      <c r="BU88" s="73" t="str">
        <f t="shared" si="56"/>
        <v>203.8%</v>
      </c>
      <c r="BV88" s="73" t="str">
        <f t="shared" si="57"/>
        <v>-23.8%</v>
      </c>
      <c r="BW88" s="73" t="str">
        <f t="shared" si="58"/>
        <v>5.3%</v>
      </c>
      <c r="BX88" s="73" t="str">
        <f t="shared" si="59"/>
        <v>-17.7%</v>
      </c>
      <c r="BY88" s="73" t="str">
        <f t="shared" si="60"/>
        <v>80.1%</v>
      </c>
      <c r="BZ88" s="73" t="str">
        <f t="shared" si="61"/>
        <v>26.7%</v>
      </c>
      <c r="CA88" s="73" t="str">
        <f t="shared" si="62"/>
        <v>-55.7%</v>
      </c>
      <c r="CB88" s="73" t="str">
        <f t="shared" si="63"/>
        <v>-43.9%</v>
      </c>
      <c r="CC88" s="73" t="str">
        <f t="shared" si="64"/>
        <v>102.6%</v>
      </c>
      <c r="CD88" s="73" t="str">
        <f t="shared" si="65"/>
        <v>10.6%</v>
      </c>
      <c r="CE88" s="73" t="str">
        <f t="shared" si="66"/>
        <v>3.9%</v>
      </c>
    </row>
    <row r="89" spans="1:83">
      <c r="A89" s="55">
        <v>2016</v>
      </c>
      <c r="B89" s="51">
        <v>4</v>
      </c>
      <c r="C89" s="56" t="s">
        <v>122</v>
      </c>
      <c r="D89" s="59">
        <v>330304</v>
      </c>
      <c r="E89" s="53">
        <v>10076</v>
      </c>
      <c r="F89" s="53">
        <v>17448</v>
      </c>
      <c r="G89" s="53">
        <v>5206</v>
      </c>
      <c r="H89" s="53">
        <v>6108</v>
      </c>
      <c r="I89" s="53">
        <v>9604</v>
      </c>
      <c r="J89" s="53">
        <v>19859</v>
      </c>
      <c r="K89" s="53">
        <v>18705</v>
      </c>
      <c r="L89" s="53">
        <v>26529</v>
      </c>
      <c r="M89" s="53">
        <v>22935</v>
      </c>
      <c r="N89" s="53">
        <v>10445</v>
      </c>
      <c r="O89" s="53">
        <v>403</v>
      </c>
      <c r="P89" s="53">
        <v>2906</v>
      </c>
      <c r="Q89" s="53">
        <v>174957</v>
      </c>
      <c r="R89" s="53">
        <v>4838</v>
      </c>
      <c r="S89" s="60">
        <v>285</v>
      </c>
      <c r="T89" s="69">
        <v>761758</v>
      </c>
      <c r="U89" s="70">
        <v>22345</v>
      </c>
      <c r="V89" s="70">
        <v>618</v>
      </c>
      <c r="W89" s="70">
        <v>1487</v>
      </c>
      <c r="X89" s="70">
        <v>26779</v>
      </c>
      <c r="Y89" s="70">
        <v>148454</v>
      </c>
      <c r="Z89" s="70">
        <v>23326</v>
      </c>
      <c r="AA89" s="70">
        <v>40469</v>
      </c>
      <c r="AB89" s="70">
        <v>64391</v>
      </c>
      <c r="AC89" s="70">
        <v>32861</v>
      </c>
      <c r="AD89" s="70">
        <v>15318</v>
      </c>
      <c r="AE89" s="70">
        <v>3430</v>
      </c>
      <c r="AF89" s="70">
        <v>1839</v>
      </c>
      <c r="AG89" s="70">
        <v>371043</v>
      </c>
      <c r="AH89" s="70">
        <v>8446</v>
      </c>
      <c r="AI89" s="71">
        <v>952</v>
      </c>
      <c r="AJ89" s="59">
        <v>125824</v>
      </c>
      <c r="AK89" s="53">
        <v>2041</v>
      </c>
      <c r="AL89" s="53">
        <v>673</v>
      </c>
      <c r="AM89" s="53">
        <v>0</v>
      </c>
      <c r="AN89" s="53">
        <v>2950</v>
      </c>
      <c r="AO89" s="53">
        <v>10024</v>
      </c>
      <c r="AP89" s="53">
        <v>2283</v>
      </c>
      <c r="AQ89" s="53">
        <v>10798</v>
      </c>
      <c r="AR89" s="53">
        <v>13996</v>
      </c>
      <c r="AS89" s="53">
        <v>8324</v>
      </c>
      <c r="AT89" s="53">
        <v>7766</v>
      </c>
      <c r="AU89" s="53">
        <v>1137</v>
      </c>
      <c r="AV89" s="53">
        <v>919</v>
      </c>
      <c r="AW89" s="53">
        <v>58891</v>
      </c>
      <c r="AX89" s="53">
        <v>4352</v>
      </c>
      <c r="AY89" s="60">
        <v>1670</v>
      </c>
      <c r="AZ89" s="74">
        <f t="shared" si="35"/>
        <v>1217886</v>
      </c>
      <c r="BA89" s="72">
        <f t="shared" si="36"/>
        <v>34462</v>
      </c>
      <c r="BB89" s="72">
        <f t="shared" si="37"/>
        <v>18739</v>
      </c>
      <c r="BC89" s="72">
        <f t="shared" si="38"/>
        <v>6693</v>
      </c>
      <c r="BD89" s="72">
        <f t="shared" si="39"/>
        <v>35837</v>
      </c>
      <c r="BE89" s="72">
        <f t="shared" si="40"/>
        <v>168082</v>
      </c>
      <c r="BF89" s="72">
        <f t="shared" si="41"/>
        <v>45468</v>
      </c>
      <c r="BG89" s="72">
        <f t="shared" si="42"/>
        <v>69972</v>
      </c>
      <c r="BH89" s="72">
        <f t="shared" si="43"/>
        <v>104916</v>
      </c>
      <c r="BI89" s="72">
        <f t="shared" si="44"/>
        <v>64120</v>
      </c>
      <c r="BJ89" s="72">
        <f t="shared" si="45"/>
        <v>33529</v>
      </c>
      <c r="BK89" s="72">
        <f t="shared" si="46"/>
        <v>4970</v>
      </c>
      <c r="BL89" s="72">
        <f t="shared" si="47"/>
        <v>5664</v>
      </c>
      <c r="BM89" s="72">
        <f t="shared" si="48"/>
        <v>604891</v>
      </c>
      <c r="BN89" s="72">
        <f t="shared" si="49"/>
        <v>17636</v>
      </c>
      <c r="BO89" s="75">
        <f t="shared" si="50"/>
        <v>2907</v>
      </c>
      <c r="BP89" s="76" t="str">
        <f t="shared" si="51"/>
        <v>-20.8%</v>
      </c>
      <c r="BQ89" s="73" t="str">
        <f t="shared" si="52"/>
        <v>-0.2%</v>
      </c>
      <c r="BR89" s="73" t="str">
        <f t="shared" si="53"/>
        <v>-62%</v>
      </c>
      <c r="BS89" s="73" t="str">
        <f t="shared" si="54"/>
        <v>55.8%</v>
      </c>
      <c r="BT89" s="73" t="str">
        <f t="shared" si="55"/>
        <v>62.8%</v>
      </c>
      <c r="BU89" s="73" t="str">
        <f t="shared" si="56"/>
        <v>-44.3%</v>
      </c>
      <c r="BV89" s="73" t="str">
        <f t="shared" si="57"/>
        <v>2.6%</v>
      </c>
      <c r="BW89" s="73" t="str">
        <f t="shared" si="58"/>
        <v>22.2%</v>
      </c>
      <c r="BX89" s="73" t="str">
        <f t="shared" si="59"/>
        <v>-22.6%</v>
      </c>
      <c r="BY89" s="73" t="str">
        <f t="shared" si="60"/>
        <v>-3.5%</v>
      </c>
      <c r="BZ89" s="73" t="str">
        <f t="shared" si="61"/>
        <v>-39.8%</v>
      </c>
      <c r="CA89" s="73" t="str">
        <f t="shared" si="62"/>
        <v>78.1%</v>
      </c>
      <c r="CB89" s="73" t="str">
        <f t="shared" si="63"/>
        <v>-1.6%</v>
      </c>
      <c r="CC89" s="73" t="str">
        <f t="shared" si="64"/>
        <v>-16.3%</v>
      </c>
      <c r="CD89" s="73" t="str">
        <f t="shared" si="65"/>
        <v>-44.7%</v>
      </c>
      <c r="CE89" s="73" t="str">
        <f t="shared" si="66"/>
        <v>9.3%</v>
      </c>
    </row>
    <row r="90" spans="1:83">
      <c r="A90" s="55">
        <v>2016</v>
      </c>
      <c r="B90" s="51">
        <v>5</v>
      </c>
      <c r="C90" s="56" t="s">
        <v>123</v>
      </c>
      <c r="D90" s="59">
        <v>299250</v>
      </c>
      <c r="E90" s="53">
        <v>20123</v>
      </c>
      <c r="F90" s="53">
        <v>5236</v>
      </c>
      <c r="G90" s="53">
        <v>7250</v>
      </c>
      <c r="H90" s="53">
        <v>8778</v>
      </c>
      <c r="I90" s="53">
        <v>16576</v>
      </c>
      <c r="J90" s="53">
        <v>46004</v>
      </c>
      <c r="K90" s="53">
        <v>16143</v>
      </c>
      <c r="L90" s="53">
        <v>19524</v>
      </c>
      <c r="M90" s="53">
        <v>30251</v>
      </c>
      <c r="N90" s="53">
        <v>16365</v>
      </c>
      <c r="O90" s="53">
        <v>610</v>
      </c>
      <c r="P90" s="53">
        <v>1456</v>
      </c>
      <c r="Q90" s="53">
        <v>103222</v>
      </c>
      <c r="R90" s="53">
        <v>6177</v>
      </c>
      <c r="S90" s="60">
        <v>1535</v>
      </c>
      <c r="T90" s="69">
        <v>828996</v>
      </c>
      <c r="U90" s="70">
        <v>1636</v>
      </c>
      <c r="V90" s="70">
        <v>37113</v>
      </c>
      <c r="W90" s="70">
        <v>1080</v>
      </c>
      <c r="X90" s="70">
        <v>27357</v>
      </c>
      <c r="Y90" s="70">
        <v>75314</v>
      </c>
      <c r="Z90" s="70">
        <v>18033</v>
      </c>
      <c r="AA90" s="70">
        <v>50286</v>
      </c>
      <c r="AB90" s="70">
        <v>61043</v>
      </c>
      <c r="AC90" s="70">
        <v>31514</v>
      </c>
      <c r="AD90" s="70">
        <v>33551</v>
      </c>
      <c r="AE90" s="70">
        <v>2507</v>
      </c>
      <c r="AF90" s="70">
        <v>1719</v>
      </c>
      <c r="AG90" s="70">
        <v>464230</v>
      </c>
      <c r="AH90" s="70">
        <v>13128</v>
      </c>
      <c r="AI90" s="71">
        <v>10485</v>
      </c>
      <c r="AJ90" s="59">
        <v>137350</v>
      </c>
      <c r="AK90" s="53">
        <v>1027</v>
      </c>
      <c r="AL90" s="53">
        <v>1516</v>
      </c>
      <c r="AM90" s="53">
        <v>2546</v>
      </c>
      <c r="AN90" s="53">
        <v>5684</v>
      </c>
      <c r="AO90" s="53">
        <v>18112</v>
      </c>
      <c r="AP90" s="53">
        <v>4348</v>
      </c>
      <c r="AQ90" s="53">
        <v>12720</v>
      </c>
      <c r="AR90" s="53">
        <v>24252</v>
      </c>
      <c r="AS90" s="53">
        <v>8451</v>
      </c>
      <c r="AT90" s="53">
        <v>4023</v>
      </c>
      <c r="AU90" s="53">
        <v>1222</v>
      </c>
      <c r="AV90" s="53">
        <v>444</v>
      </c>
      <c r="AW90" s="53">
        <v>50304</v>
      </c>
      <c r="AX90" s="53">
        <v>2701</v>
      </c>
      <c r="AY90" s="60">
        <v>0</v>
      </c>
      <c r="AZ90" s="74">
        <f t="shared" si="35"/>
        <v>1265596</v>
      </c>
      <c r="BA90" s="72">
        <f t="shared" si="36"/>
        <v>22786</v>
      </c>
      <c r="BB90" s="72">
        <f t="shared" si="37"/>
        <v>43865</v>
      </c>
      <c r="BC90" s="72">
        <f t="shared" si="38"/>
        <v>10876</v>
      </c>
      <c r="BD90" s="72">
        <f t="shared" si="39"/>
        <v>41819</v>
      </c>
      <c r="BE90" s="72">
        <f t="shared" si="40"/>
        <v>110002</v>
      </c>
      <c r="BF90" s="72">
        <f t="shared" si="41"/>
        <v>68385</v>
      </c>
      <c r="BG90" s="72">
        <f t="shared" si="42"/>
        <v>79149</v>
      </c>
      <c r="BH90" s="72">
        <f t="shared" si="43"/>
        <v>104819</v>
      </c>
      <c r="BI90" s="72">
        <f t="shared" si="44"/>
        <v>70216</v>
      </c>
      <c r="BJ90" s="72">
        <f t="shared" si="45"/>
        <v>53939</v>
      </c>
      <c r="BK90" s="72">
        <f t="shared" si="46"/>
        <v>4339</v>
      </c>
      <c r="BL90" s="72">
        <f t="shared" si="47"/>
        <v>3619</v>
      </c>
      <c r="BM90" s="72">
        <f t="shared" si="48"/>
        <v>617756</v>
      </c>
      <c r="BN90" s="72">
        <f t="shared" si="49"/>
        <v>22006</v>
      </c>
      <c r="BO90" s="75">
        <f t="shared" si="50"/>
        <v>12020</v>
      </c>
      <c r="BP90" s="76" t="str">
        <f t="shared" si="51"/>
        <v>3.9%</v>
      </c>
      <c r="BQ90" s="73" t="str">
        <f t="shared" si="52"/>
        <v>-33.9%</v>
      </c>
      <c r="BR90" s="73" t="str">
        <f t="shared" si="53"/>
        <v>134.1%</v>
      </c>
      <c r="BS90" s="73" t="str">
        <f t="shared" si="54"/>
        <v>62.5%</v>
      </c>
      <c r="BT90" s="73" t="str">
        <f t="shared" si="55"/>
        <v>16.7%</v>
      </c>
      <c r="BU90" s="73" t="str">
        <f t="shared" si="56"/>
        <v>-34.6%</v>
      </c>
      <c r="BV90" s="73" t="str">
        <f t="shared" si="57"/>
        <v>50.4%</v>
      </c>
      <c r="BW90" s="73" t="str">
        <f t="shared" si="58"/>
        <v>13.1%</v>
      </c>
      <c r="BX90" s="73" t="str">
        <f t="shared" si="59"/>
        <v>-0.1%</v>
      </c>
      <c r="BY90" s="73" t="str">
        <f t="shared" si="60"/>
        <v>9.5%</v>
      </c>
      <c r="BZ90" s="73" t="str">
        <f t="shared" si="61"/>
        <v>60.9%</v>
      </c>
      <c r="CA90" s="73" t="str">
        <f t="shared" si="62"/>
        <v>-12.7%</v>
      </c>
      <c r="CB90" s="73" t="str">
        <f t="shared" si="63"/>
        <v>-36.1%</v>
      </c>
      <c r="CC90" s="73" t="str">
        <f t="shared" si="64"/>
        <v>2.1%</v>
      </c>
      <c r="CD90" s="73" t="str">
        <f t="shared" si="65"/>
        <v>24.8%</v>
      </c>
      <c r="CE90" s="73" t="str">
        <f t="shared" si="66"/>
        <v>313.5%</v>
      </c>
    </row>
    <row r="91" spans="1:83">
      <c r="A91" s="55">
        <v>2016</v>
      </c>
      <c r="B91" s="51">
        <v>6</v>
      </c>
      <c r="C91" s="56" t="s">
        <v>124</v>
      </c>
      <c r="D91" s="59">
        <v>316983</v>
      </c>
      <c r="E91" s="53">
        <v>10988</v>
      </c>
      <c r="F91" s="53">
        <v>10682</v>
      </c>
      <c r="G91" s="53">
        <v>1784</v>
      </c>
      <c r="H91" s="53">
        <v>13858</v>
      </c>
      <c r="I91" s="53">
        <v>15820</v>
      </c>
      <c r="J91" s="53">
        <v>4917</v>
      </c>
      <c r="K91" s="53">
        <v>25359</v>
      </c>
      <c r="L91" s="53">
        <v>22551</v>
      </c>
      <c r="M91" s="53">
        <v>17972</v>
      </c>
      <c r="N91" s="53">
        <v>11835</v>
      </c>
      <c r="O91" s="53">
        <v>1140</v>
      </c>
      <c r="P91" s="53">
        <v>669</v>
      </c>
      <c r="Q91" s="53">
        <v>171424</v>
      </c>
      <c r="R91" s="53">
        <v>7984</v>
      </c>
      <c r="S91" s="60">
        <v>0</v>
      </c>
      <c r="T91" s="69">
        <v>806325</v>
      </c>
      <c r="U91" s="70">
        <v>35843</v>
      </c>
      <c r="V91" s="70">
        <v>2940</v>
      </c>
      <c r="W91" s="70">
        <v>2405</v>
      </c>
      <c r="X91" s="70">
        <v>28434</v>
      </c>
      <c r="Y91" s="70">
        <v>79721</v>
      </c>
      <c r="Z91" s="70">
        <v>16568</v>
      </c>
      <c r="AA91" s="70">
        <v>34608</v>
      </c>
      <c r="AB91" s="70">
        <v>56461</v>
      </c>
      <c r="AC91" s="70">
        <v>35387</v>
      </c>
      <c r="AD91" s="70">
        <v>12366</v>
      </c>
      <c r="AE91" s="70">
        <v>10156</v>
      </c>
      <c r="AF91" s="70">
        <v>2801</v>
      </c>
      <c r="AG91" s="70">
        <v>469052</v>
      </c>
      <c r="AH91" s="70">
        <v>18886</v>
      </c>
      <c r="AI91" s="71">
        <v>697</v>
      </c>
      <c r="AJ91" s="59">
        <v>274443</v>
      </c>
      <c r="AK91" s="53">
        <v>1209</v>
      </c>
      <c r="AL91" s="53">
        <v>6120</v>
      </c>
      <c r="AM91" s="53">
        <v>4890</v>
      </c>
      <c r="AN91" s="53">
        <v>4079</v>
      </c>
      <c r="AO91" s="53">
        <v>3944</v>
      </c>
      <c r="AP91" s="53">
        <v>1840</v>
      </c>
      <c r="AQ91" s="53">
        <v>7713</v>
      </c>
      <c r="AR91" s="53">
        <v>17865</v>
      </c>
      <c r="AS91" s="53">
        <v>6045</v>
      </c>
      <c r="AT91" s="53">
        <v>12887</v>
      </c>
      <c r="AU91" s="53">
        <v>1017</v>
      </c>
      <c r="AV91" s="53">
        <v>391</v>
      </c>
      <c r="AW91" s="53">
        <v>200724</v>
      </c>
      <c r="AX91" s="53">
        <v>3625</v>
      </c>
      <c r="AY91" s="60">
        <v>2094</v>
      </c>
      <c r="AZ91" s="74">
        <f t="shared" si="35"/>
        <v>1397751</v>
      </c>
      <c r="BA91" s="72">
        <f t="shared" si="36"/>
        <v>48040</v>
      </c>
      <c r="BB91" s="72">
        <f t="shared" si="37"/>
        <v>19742</v>
      </c>
      <c r="BC91" s="72">
        <f t="shared" si="38"/>
        <v>9079</v>
      </c>
      <c r="BD91" s="72">
        <f t="shared" si="39"/>
        <v>46371</v>
      </c>
      <c r="BE91" s="72">
        <f t="shared" si="40"/>
        <v>99485</v>
      </c>
      <c r="BF91" s="72">
        <f t="shared" si="41"/>
        <v>23325</v>
      </c>
      <c r="BG91" s="72">
        <f t="shared" si="42"/>
        <v>67680</v>
      </c>
      <c r="BH91" s="72">
        <f t="shared" si="43"/>
        <v>96877</v>
      </c>
      <c r="BI91" s="72">
        <f t="shared" si="44"/>
        <v>59404</v>
      </c>
      <c r="BJ91" s="72">
        <f t="shared" si="45"/>
        <v>37088</v>
      </c>
      <c r="BK91" s="72">
        <f t="shared" si="46"/>
        <v>12313</v>
      </c>
      <c r="BL91" s="72">
        <f t="shared" si="47"/>
        <v>3861</v>
      </c>
      <c r="BM91" s="72">
        <f t="shared" si="48"/>
        <v>841200</v>
      </c>
      <c r="BN91" s="72">
        <f t="shared" si="49"/>
        <v>30495</v>
      </c>
      <c r="BO91" s="75">
        <f t="shared" si="50"/>
        <v>2791</v>
      </c>
      <c r="BP91" s="76" t="str">
        <f t="shared" si="51"/>
        <v>10.4%</v>
      </c>
      <c r="BQ91" s="73" t="str">
        <f t="shared" si="52"/>
        <v>110.8%</v>
      </c>
      <c r="BR91" s="73" t="str">
        <f t="shared" si="53"/>
        <v>-55%</v>
      </c>
      <c r="BS91" s="73" t="str">
        <f t="shared" si="54"/>
        <v>-16.5%</v>
      </c>
      <c r="BT91" s="73" t="str">
        <f t="shared" si="55"/>
        <v>10.9%</v>
      </c>
      <c r="BU91" s="73" t="str">
        <f t="shared" si="56"/>
        <v>-9.6%</v>
      </c>
      <c r="BV91" s="73" t="str">
        <f t="shared" si="57"/>
        <v>-65.9%</v>
      </c>
      <c r="BW91" s="73" t="str">
        <f t="shared" si="58"/>
        <v>-14.5%</v>
      </c>
      <c r="BX91" s="73" t="str">
        <f t="shared" si="59"/>
        <v>-7.6%</v>
      </c>
      <c r="BY91" s="73" t="str">
        <f t="shared" si="60"/>
        <v>-15.4%</v>
      </c>
      <c r="BZ91" s="73" t="str">
        <f t="shared" si="61"/>
        <v>-31.2%</v>
      </c>
      <c r="CA91" s="73" t="str">
        <f t="shared" si="62"/>
        <v>183.8%</v>
      </c>
      <c r="CB91" s="73" t="str">
        <f t="shared" si="63"/>
        <v>6.7%</v>
      </c>
      <c r="CC91" s="73" t="str">
        <f t="shared" si="64"/>
        <v>36.2%</v>
      </c>
      <c r="CD91" s="73" t="str">
        <f t="shared" si="65"/>
        <v>38.6%</v>
      </c>
      <c r="CE91" s="73" t="str">
        <f t="shared" si="66"/>
        <v>-76.8%</v>
      </c>
    </row>
    <row r="92" spans="1:83">
      <c r="A92" s="55">
        <v>2016</v>
      </c>
      <c r="B92" s="51">
        <v>7</v>
      </c>
      <c r="C92" s="56" t="s">
        <v>125</v>
      </c>
      <c r="D92" s="59">
        <v>277530</v>
      </c>
      <c r="E92" s="53">
        <v>3213</v>
      </c>
      <c r="F92" s="53">
        <v>10088</v>
      </c>
      <c r="G92" s="53">
        <v>5231</v>
      </c>
      <c r="H92" s="53">
        <v>2589</v>
      </c>
      <c r="I92" s="53">
        <v>30196</v>
      </c>
      <c r="J92" s="53">
        <v>3707</v>
      </c>
      <c r="K92" s="53">
        <v>48898</v>
      </c>
      <c r="L92" s="53">
        <v>77133</v>
      </c>
      <c r="M92" s="53">
        <v>5756</v>
      </c>
      <c r="N92" s="53">
        <v>10220</v>
      </c>
      <c r="O92" s="53">
        <v>157</v>
      </c>
      <c r="P92" s="53">
        <v>1090</v>
      </c>
      <c r="Q92" s="53">
        <v>71900</v>
      </c>
      <c r="R92" s="53">
        <v>6483</v>
      </c>
      <c r="S92" s="60">
        <v>869</v>
      </c>
      <c r="T92" s="69">
        <v>470741</v>
      </c>
      <c r="U92" s="70">
        <v>7594</v>
      </c>
      <c r="V92" s="70">
        <v>2006</v>
      </c>
      <c r="W92" s="70">
        <v>1850</v>
      </c>
      <c r="X92" s="70">
        <v>47328</v>
      </c>
      <c r="Y92" s="70">
        <v>63807</v>
      </c>
      <c r="Z92" s="70">
        <v>20960</v>
      </c>
      <c r="AA92" s="70">
        <v>52203</v>
      </c>
      <c r="AB92" s="70">
        <v>56095</v>
      </c>
      <c r="AC92" s="70">
        <v>13522</v>
      </c>
      <c r="AD92" s="70">
        <v>30652</v>
      </c>
      <c r="AE92" s="70">
        <v>2033</v>
      </c>
      <c r="AF92" s="70">
        <v>4673</v>
      </c>
      <c r="AG92" s="70">
        <v>131014</v>
      </c>
      <c r="AH92" s="70">
        <v>21957</v>
      </c>
      <c r="AI92" s="71">
        <v>15047</v>
      </c>
      <c r="AJ92" s="59">
        <v>102819</v>
      </c>
      <c r="AK92" s="53">
        <v>4273</v>
      </c>
      <c r="AL92" s="53">
        <v>1584</v>
      </c>
      <c r="AM92" s="53">
        <v>3381</v>
      </c>
      <c r="AN92" s="53">
        <v>2705</v>
      </c>
      <c r="AO92" s="53">
        <v>21071</v>
      </c>
      <c r="AP92" s="53">
        <v>5819</v>
      </c>
      <c r="AQ92" s="53">
        <v>3460</v>
      </c>
      <c r="AR92" s="53">
        <v>8405</v>
      </c>
      <c r="AS92" s="53">
        <v>12026</v>
      </c>
      <c r="AT92" s="53">
        <v>5100</v>
      </c>
      <c r="AU92" s="53">
        <v>316</v>
      </c>
      <c r="AV92" s="53">
        <v>486</v>
      </c>
      <c r="AW92" s="53">
        <v>28559</v>
      </c>
      <c r="AX92" s="53">
        <v>5410</v>
      </c>
      <c r="AY92" s="60">
        <v>224</v>
      </c>
      <c r="AZ92" s="74">
        <f t="shared" si="35"/>
        <v>851090</v>
      </c>
      <c r="BA92" s="72">
        <f t="shared" si="36"/>
        <v>15080</v>
      </c>
      <c r="BB92" s="72">
        <f t="shared" si="37"/>
        <v>13678</v>
      </c>
      <c r="BC92" s="72">
        <f t="shared" si="38"/>
        <v>10462</v>
      </c>
      <c r="BD92" s="72">
        <f t="shared" si="39"/>
        <v>52622</v>
      </c>
      <c r="BE92" s="72">
        <f t="shared" si="40"/>
        <v>115074</v>
      </c>
      <c r="BF92" s="72">
        <f t="shared" si="41"/>
        <v>30486</v>
      </c>
      <c r="BG92" s="72">
        <f t="shared" si="42"/>
        <v>104561</v>
      </c>
      <c r="BH92" s="72">
        <f t="shared" si="43"/>
        <v>141633</v>
      </c>
      <c r="BI92" s="72">
        <f t="shared" si="44"/>
        <v>31304</v>
      </c>
      <c r="BJ92" s="72">
        <f t="shared" si="45"/>
        <v>45972</v>
      </c>
      <c r="BK92" s="72">
        <f t="shared" si="46"/>
        <v>2506</v>
      </c>
      <c r="BL92" s="72">
        <f t="shared" si="47"/>
        <v>6249</v>
      </c>
      <c r="BM92" s="72">
        <f t="shared" si="48"/>
        <v>231473</v>
      </c>
      <c r="BN92" s="72">
        <f t="shared" si="49"/>
        <v>33850</v>
      </c>
      <c r="BO92" s="75">
        <f t="shared" si="50"/>
        <v>16140</v>
      </c>
      <c r="BP92" s="76" t="str">
        <f t="shared" si="51"/>
        <v>-39.1%</v>
      </c>
      <c r="BQ92" s="73" t="str">
        <f t="shared" si="52"/>
        <v>-68.6%</v>
      </c>
      <c r="BR92" s="73" t="str">
        <f t="shared" si="53"/>
        <v>-30.7%</v>
      </c>
      <c r="BS92" s="73" t="str">
        <f t="shared" si="54"/>
        <v>15.2%</v>
      </c>
      <c r="BT92" s="73" t="str">
        <f t="shared" si="55"/>
        <v>13.5%</v>
      </c>
      <c r="BU92" s="73" t="str">
        <f t="shared" si="56"/>
        <v>15.7%</v>
      </c>
      <c r="BV92" s="73" t="str">
        <f t="shared" si="57"/>
        <v>30.7%</v>
      </c>
      <c r="BW92" s="73" t="str">
        <f t="shared" si="58"/>
        <v>54.5%</v>
      </c>
      <c r="BX92" s="73" t="str">
        <f t="shared" si="59"/>
        <v>46.2%</v>
      </c>
      <c r="BY92" s="73" t="str">
        <f t="shared" si="60"/>
        <v>-47.3%</v>
      </c>
      <c r="BZ92" s="73" t="str">
        <f t="shared" si="61"/>
        <v>24%</v>
      </c>
      <c r="CA92" s="73" t="str">
        <f t="shared" si="62"/>
        <v>-79.6%</v>
      </c>
      <c r="CB92" s="73" t="str">
        <f t="shared" si="63"/>
        <v>61.8%</v>
      </c>
      <c r="CC92" s="73" t="str">
        <f t="shared" si="64"/>
        <v>-72.5%</v>
      </c>
      <c r="CD92" s="73" t="str">
        <f t="shared" si="65"/>
        <v>11%</v>
      </c>
      <c r="CE92" s="73" t="str">
        <f t="shared" si="66"/>
        <v>478.3%</v>
      </c>
    </row>
    <row r="93" spans="1:83">
      <c r="A93" s="55">
        <v>2016</v>
      </c>
      <c r="B93" s="51">
        <v>8</v>
      </c>
      <c r="C93" s="56" t="s">
        <v>126</v>
      </c>
      <c r="D93" s="59">
        <v>295803</v>
      </c>
      <c r="E93" s="53">
        <v>4694</v>
      </c>
      <c r="F93" s="53">
        <v>39128</v>
      </c>
      <c r="G93" s="53">
        <v>2532</v>
      </c>
      <c r="H93" s="53">
        <v>9989</v>
      </c>
      <c r="I93" s="53">
        <v>43868</v>
      </c>
      <c r="J93" s="53">
        <v>8044</v>
      </c>
      <c r="K93" s="53">
        <v>9086</v>
      </c>
      <c r="L93" s="53">
        <v>31889</v>
      </c>
      <c r="M93" s="53">
        <v>6434</v>
      </c>
      <c r="N93" s="53">
        <v>23590</v>
      </c>
      <c r="O93" s="53">
        <v>325</v>
      </c>
      <c r="P93" s="53">
        <v>306</v>
      </c>
      <c r="Q93" s="53">
        <v>104447</v>
      </c>
      <c r="R93" s="53">
        <v>9461</v>
      </c>
      <c r="S93" s="60">
        <v>2010</v>
      </c>
      <c r="T93" s="69">
        <v>721244</v>
      </c>
      <c r="U93" s="70">
        <v>10367</v>
      </c>
      <c r="V93" s="70">
        <v>4691</v>
      </c>
      <c r="W93" s="70">
        <v>3485</v>
      </c>
      <c r="X93" s="70">
        <v>40272</v>
      </c>
      <c r="Y93" s="70">
        <v>70032</v>
      </c>
      <c r="Z93" s="70">
        <v>29398</v>
      </c>
      <c r="AA93" s="70">
        <v>36944</v>
      </c>
      <c r="AB93" s="70">
        <v>125366</v>
      </c>
      <c r="AC93" s="70">
        <v>26740</v>
      </c>
      <c r="AD93" s="70">
        <v>31425</v>
      </c>
      <c r="AE93" s="70">
        <v>3457</v>
      </c>
      <c r="AF93" s="70">
        <v>2835</v>
      </c>
      <c r="AG93" s="70">
        <v>304893</v>
      </c>
      <c r="AH93" s="70">
        <v>18739</v>
      </c>
      <c r="AI93" s="71">
        <v>12600</v>
      </c>
      <c r="AJ93" s="59">
        <v>134529</v>
      </c>
      <c r="AK93" s="53">
        <v>1002</v>
      </c>
      <c r="AL93" s="53">
        <v>1078</v>
      </c>
      <c r="AM93" s="53">
        <v>858</v>
      </c>
      <c r="AN93" s="53">
        <v>12119</v>
      </c>
      <c r="AO93" s="53">
        <v>10777</v>
      </c>
      <c r="AP93" s="53">
        <v>4761</v>
      </c>
      <c r="AQ93" s="53">
        <v>9940</v>
      </c>
      <c r="AR93" s="53">
        <v>42214</v>
      </c>
      <c r="AS93" s="53">
        <v>8125</v>
      </c>
      <c r="AT93" s="53">
        <v>2727</v>
      </c>
      <c r="AU93" s="53">
        <v>1969</v>
      </c>
      <c r="AV93" s="53">
        <v>1255</v>
      </c>
      <c r="AW93" s="53">
        <v>29176</v>
      </c>
      <c r="AX93" s="53">
        <v>5426</v>
      </c>
      <c r="AY93" s="60">
        <v>3102</v>
      </c>
      <c r="AZ93" s="74">
        <f t="shared" si="35"/>
        <v>1151576</v>
      </c>
      <c r="BA93" s="72">
        <f t="shared" si="36"/>
        <v>16063</v>
      </c>
      <c r="BB93" s="72">
        <f t="shared" si="37"/>
        <v>44897</v>
      </c>
      <c r="BC93" s="72">
        <f t="shared" si="38"/>
        <v>6875</v>
      </c>
      <c r="BD93" s="72">
        <f t="shared" si="39"/>
        <v>62380</v>
      </c>
      <c r="BE93" s="72">
        <f t="shared" si="40"/>
        <v>124677</v>
      </c>
      <c r="BF93" s="72">
        <f t="shared" si="41"/>
        <v>42203</v>
      </c>
      <c r="BG93" s="72">
        <f t="shared" si="42"/>
        <v>55970</v>
      </c>
      <c r="BH93" s="72">
        <f t="shared" si="43"/>
        <v>199469</v>
      </c>
      <c r="BI93" s="72">
        <f t="shared" si="44"/>
        <v>41299</v>
      </c>
      <c r="BJ93" s="72">
        <f t="shared" si="45"/>
        <v>57742</v>
      </c>
      <c r="BK93" s="72">
        <f t="shared" si="46"/>
        <v>5751</v>
      </c>
      <c r="BL93" s="72">
        <f t="shared" si="47"/>
        <v>4396</v>
      </c>
      <c r="BM93" s="72">
        <f t="shared" si="48"/>
        <v>438516</v>
      </c>
      <c r="BN93" s="72">
        <f t="shared" si="49"/>
        <v>33626</v>
      </c>
      <c r="BO93" s="75">
        <f t="shared" si="50"/>
        <v>17712</v>
      </c>
      <c r="BP93" s="76" t="str">
        <f t="shared" si="51"/>
        <v>35.3%</v>
      </c>
      <c r="BQ93" s="73" t="str">
        <f t="shared" si="52"/>
        <v>6.5%</v>
      </c>
      <c r="BR93" s="73" t="str">
        <f t="shared" si="53"/>
        <v>228.2%</v>
      </c>
      <c r="BS93" s="73" t="str">
        <f t="shared" si="54"/>
        <v>-34.3%</v>
      </c>
      <c r="BT93" s="73" t="str">
        <f t="shared" si="55"/>
        <v>18.5%</v>
      </c>
      <c r="BU93" s="73" t="str">
        <f t="shared" si="56"/>
        <v>8.3%</v>
      </c>
      <c r="BV93" s="73" t="str">
        <f t="shared" si="57"/>
        <v>38.4%</v>
      </c>
      <c r="BW93" s="73" t="str">
        <f t="shared" si="58"/>
        <v>-46.5%</v>
      </c>
      <c r="BX93" s="73" t="str">
        <f t="shared" si="59"/>
        <v>40.8%</v>
      </c>
      <c r="BY93" s="73" t="str">
        <f t="shared" si="60"/>
        <v>31.9%</v>
      </c>
      <c r="BZ93" s="73" t="str">
        <f t="shared" si="61"/>
        <v>25.6%</v>
      </c>
      <c r="CA93" s="73" t="str">
        <f t="shared" si="62"/>
        <v>129.5%</v>
      </c>
      <c r="CB93" s="73" t="str">
        <f t="shared" si="63"/>
        <v>-29.7%</v>
      </c>
      <c r="CC93" s="73" t="str">
        <f t="shared" si="64"/>
        <v>89.4%</v>
      </c>
      <c r="CD93" s="73" t="str">
        <f t="shared" si="65"/>
        <v>-0.7%</v>
      </c>
      <c r="CE93" s="73" t="str">
        <f t="shared" si="66"/>
        <v>9.7%</v>
      </c>
    </row>
    <row r="94" spans="1:83">
      <c r="A94" s="55">
        <v>2016</v>
      </c>
      <c r="B94" s="51">
        <v>9</v>
      </c>
      <c r="C94" s="56" t="s">
        <v>127</v>
      </c>
      <c r="D94" s="59">
        <v>289889</v>
      </c>
      <c r="E94" s="53">
        <v>11099</v>
      </c>
      <c r="F94" s="53">
        <v>5413</v>
      </c>
      <c r="G94" s="53">
        <v>3223</v>
      </c>
      <c r="H94" s="53">
        <v>5408</v>
      </c>
      <c r="I94" s="53">
        <v>54932</v>
      </c>
      <c r="J94" s="53">
        <v>20492</v>
      </c>
      <c r="K94" s="53">
        <v>5006</v>
      </c>
      <c r="L94" s="53">
        <v>29877</v>
      </c>
      <c r="M94" s="53">
        <v>17384</v>
      </c>
      <c r="N94" s="53">
        <v>7092</v>
      </c>
      <c r="O94" s="53">
        <v>1336</v>
      </c>
      <c r="P94" s="53">
        <v>2403</v>
      </c>
      <c r="Q94" s="53">
        <v>118709</v>
      </c>
      <c r="R94" s="53">
        <v>7325</v>
      </c>
      <c r="S94" s="60">
        <v>190</v>
      </c>
      <c r="T94" s="69">
        <v>730388</v>
      </c>
      <c r="U94" s="70">
        <v>43831</v>
      </c>
      <c r="V94" s="70">
        <v>22017</v>
      </c>
      <c r="W94" s="70">
        <v>3839</v>
      </c>
      <c r="X94" s="70">
        <v>27732</v>
      </c>
      <c r="Y94" s="70">
        <v>103919</v>
      </c>
      <c r="Z94" s="70">
        <v>30178</v>
      </c>
      <c r="AA94" s="70">
        <v>33957</v>
      </c>
      <c r="AB94" s="70">
        <v>83202</v>
      </c>
      <c r="AC94" s="70">
        <v>43409</v>
      </c>
      <c r="AD94" s="70">
        <v>29611</v>
      </c>
      <c r="AE94" s="70">
        <v>2736</v>
      </c>
      <c r="AF94" s="70">
        <v>14669</v>
      </c>
      <c r="AG94" s="70">
        <v>275540</v>
      </c>
      <c r="AH94" s="70">
        <v>14487</v>
      </c>
      <c r="AI94" s="71">
        <v>1261</v>
      </c>
      <c r="AJ94" s="59">
        <v>111467</v>
      </c>
      <c r="AK94" s="53">
        <v>954</v>
      </c>
      <c r="AL94" s="53">
        <v>1754</v>
      </c>
      <c r="AM94" s="53">
        <v>713</v>
      </c>
      <c r="AN94" s="53">
        <v>1712</v>
      </c>
      <c r="AO94" s="53">
        <v>9295</v>
      </c>
      <c r="AP94" s="53">
        <v>4490</v>
      </c>
      <c r="AQ94" s="53">
        <v>5346</v>
      </c>
      <c r="AR94" s="53">
        <v>4478</v>
      </c>
      <c r="AS94" s="53">
        <v>7924</v>
      </c>
      <c r="AT94" s="53">
        <v>12386</v>
      </c>
      <c r="AU94" s="53">
        <v>5757</v>
      </c>
      <c r="AV94" s="53">
        <v>283</v>
      </c>
      <c r="AW94" s="53">
        <v>50154</v>
      </c>
      <c r="AX94" s="53">
        <v>517</v>
      </c>
      <c r="AY94" s="60">
        <v>5704</v>
      </c>
      <c r="AZ94" s="74">
        <f t="shared" si="35"/>
        <v>1131744</v>
      </c>
      <c r="BA94" s="72">
        <f t="shared" si="36"/>
        <v>55884</v>
      </c>
      <c r="BB94" s="72">
        <f t="shared" si="37"/>
        <v>29184</v>
      </c>
      <c r="BC94" s="72">
        <f t="shared" si="38"/>
        <v>7775</v>
      </c>
      <c r="BD94" s="72">
        <f t="shared" si="39"/>
        <v>34852</v>
      </c>
      <c r="BE94" s="72">
        <f t="shared" si="40"/>
        <v>168146</v>
      </c>
      <c r="BF94" s="72">
        <f t="shared" si="41"/>
        <v>55160</v>
      </c>
      <c r="BG94" s="72">
        <f t="shared" si="42"/>
        <v>44309</v>
      </c>
      <c r="BH94" s="72">
        <f t="shared" si="43"/>
        <v>117557</v>
      </c>
      <c r="BI94" s="72">
        <f t="shared" si="44"/>
        <v>68717</v>
      </c>
      <c r="BJ94" s="72">
        <f t="shared" si="45"/>
        <v>49089</v>
      </c>
      <c r="BK94" s="72">
        <f t="shared" si="46"/>
        <v>9829</v>
      </c>
      <c r="BL94" s="72">
        <f t="shared" si="47"/>
        <v>17355</v>
      </c>
      <c r="BM94" s="72">
        <f t="shared" si="48"/>
        <v>444403</v>
      </c>
      <c r="BN94" s="72">
        <f t="shared" si="49"/>
        <v>22329</v>
      </c>
      <c r="BO94" s="75">
        <f t="shared" si="50"/>
        <v>7155</v>
      </c>
      <c r="BP94" s="76" t="str">
        <f t="shared" si="51"/>
        <v>-1.7%</v>
      </c>
      <c r="BQ94" s="73" t="str">
        <f t="shared" si="52"/>
        <v>247.9%</v>
      </c>
      <c r="BR94" s="73" t="str">
        <f t="shared" si="53"/>
        <v>-35%</v>
      </c>
      <c r="BS94" s="73" t="str">
        <f t="shared" si="54"/>
        <v>13.1%</v>
      </c>
      <c r="BT94" s="73" t="str">
        <f t="shared" si="55"/>
        <v>-44.1%</v>
      </c>
      <c r="BU94" s="73" t="str">
        <f t="shared" si="56"/>
        <v>34.9%</v>
      </c>
      <c r="BV94" s="73" t="str">
        <f t="shared" si="57"/>
        <v>30.7%</v>
      </c>
      <c r="BW94" s="73" t="str">
        <f t="shared" si="58"/>
        <v>-20.8%</v>
      </c>
      <c r="BX94" s="73" t="str">
        <f t="shared" si="59"/>
        <v>-41.1%</v>
      </c>
      <c r="BY94" s="73" t="str">
        <f t="shared" si="60"/>
        <v>66.4%</v>
      </c>
      <c r="BZ94" s="73" t="str">
        <f t="shared" si="61"/>
        <v>-15%</v>
      </c>
      <c r="CA94" s="73" t="str">
        <f t="shared" si="62"/>
        <v>70.9%</v>
      </c>
      <c r="CB94" s="73" t="str">
        <f t="shared" si="63"/>
        <v>294.8%</v>
      </c>
      <c r="CC94" s="73" t="str">
        <f t="shared" si="64"/>
        <v>1.3%</v>
      </c>
      <c r="CD94" s="73" t="str">
        <f t="shared" si="65"/>
        <v>-33.6%</v>
      </c>
      <c r="CE94" s="73" t="str">
        <f t="shared" si="66"/>
        <v>-59.6%</v>
      </c>
    </row>
    <row r="95" spans="1:83">
      <c r="A95" s="55">
        <v>2016</v>
      </c>
      <c r="B95" s="51">
        <v>10</v>
      </c>
      <c r="C95" s="56" t="s">
        <v>128</v>
      </c>
      <c r="D95" s="59">
        <v>226738</v>
      </c>
      <c r="E95" s="53">
        <v>3496</v>
      </c>
      <c r="F95" s="53">
        <v>9855</v>
      </c>
      <c r="G95" s="53">
        <v>415</v>
      </c>
      <c r="H95" s="53">
        <v>16151</v>
      </c>
      <c r="I95" s="53">
        <v>24573</v>
      </c>
      <c r="J95" s="53">
        <v>5155</v>
      </c>
      <c r="K95" s="53">
        <v>79418</v>
      </c>
      <c r="L95" s="53">
        <v>23693</v>
      </c>
      <c r="M95" s="53">
        <v>5393</v>
      </c>
      <c r="N95" s="53">
        <v>11919</v>
      </c>
      <c r="O95" s="53">
        <v>1201</v>
      </c>
      <c r="P95" s="53">
        <v>1421</v>
      </c>
      <c r="Q95" s="53">
        <v>40482</v>
      </c>
      <c r="R95" s="53">
        <v>3249</v>
      </c>
      <c r="S95" s="60">
        <v>317</v>
      </c>
      <c r="T95" s="69">
        <v>866076</v>
      </c>
      <c r="U95" s="70">
        <v>21540</v>
      </c>
      <c r="V95" s="70">
        <v>15826</v>
      </c>
      <c r="W95" s="70">
        <v>2583</v>
      </c>
      <c r="X95" s="70">
        <v>33532</v>
      </c>
      <c r="Y95" s="70">
        <v>74148</v>
      </c>
      <c r="Z95" s="70">
        <v>43396</v>
      </c>
      <c r="AA95" s="70">
        <v>65245</v>
      </c>
      <c r="AB95" s="70">
        <v>76865</v>
      </c>
      <c r="AC95" s="70">
        <v>16524</v>
      </c>
      <c r="AD95" s="70">
        <v>14101</v>
      </c>
      <c r="AE95" s="70">
        <v>2945</v>
      </c>
      <c r="AF95" s="70">
        <v>4338</v>
      </c>
      <c r="AG95" s="70">
        <v>478067</v>
      </c>
      <c r="AH95" s="70">
        <v>16405</v>
      </c>
      <c r="AI95" s="71">
        <v>561</v>
      </c>
      <c r="AJ95" s="59">
        <v>108192</v>
      </c>
      <c r="AK95" s="53">
        <v>1164</v>
      </c>
      <c r="AL95" s="53">
        <v>488</v>
      </c>
      <c r="AM95" s="53">
        <v>561</v>
      </c>
      <c r="AN95" s="53">
        <v>7900</v>
      </c>
      <c r="AO95" s="53">
        <v>17294</v>
      </c>
      <c r="AP95" s="53">
        <v>5313</v>
      </c>
      <c r="AQ95" s="53">
        <v>10669</v>
      </c>
      <c r="AR95" s="53">
        <v>18181</v>
      </c>
      <c r="AS95" s="53">
        <v>2436</v>
      </c>
      <c r="AT95" s="53">
        <v>4497</v>
      </c>
      <c r="AU95" s="53">
        <v>2177</v>
      </c>
      <c r="AV95" s="53">
        <v>2565</v>
      </c>
      <c r="AW95" s="53">
        <v>29428</v>
      </c>
      <c r="AX95" s="53">
        <v>5519</v>
      </c>
      <c r="AY95" s="60">
        <v>0</v>
      </c>
      <c r="AZ95" s="74">
        <f t="shared" si="35"/>
        <v>1201006</v>
      </c>
      <c r="BA95" s="72">
        <f t="shared" si="36"/>
        <v>26200</v>
      </c>
      <c r="BB95" s="72">
        <f t="shared" si="37"/>
        <v>26169</v>
      </c>
      <c r="BC95" s="72">
        <f t="shared" si="38"/>
        <v>3559</v>
      </c>
      <c r="BD95" s="72">
        <f t="shared" si="39"/>
        <v>57583</v>
      </c>
      <c r="BE95" s="72">
        <f t="shared" si="40"/>
        <v>116015</v>
      </c>
      <c r="BF95" s="72">
        <f t="shared" si="41"/>
        <v>53864</v>
      </c>
      <c r="BG95" s="72">
        <f t="shared" si="42"/>
        <v>155332</v>
      </c>
      <c r="BH95" s="72">
        <f t="shared" si="43"/>
        <v>118739</v>
      </c>
      <c r="BI95" s="72">
        <f t="shared" si="44"/>
        <v>24353</v>
      </c>
      <c r="BJ95" s="72">
        <f t="shared" si="45"/>
        <v>30517</v>
      </c>
      <c r="BK95" s="72">
        <f t="shared" si="46"/>
        <v>6323</v>
      </c>
      <c r="BL95" s="72">
        <f t="shared" si="47"/>
        <v>8324</v>
      </c>
      <c r="BM95" s="72">
        <f t="shared" si="48"/>
        <v>547977</v>
      </c>
      <c r="BN95" s="72">
        <f t="shared" si="49"/>
        <v>25173</v>
      </c>
      <c r="BO95" s="75">
        <f t="shared" si="50"/>
        <v>878</v>
      </c>
      <c r="BP95" s="76" t="str">
        <f t="shared" si="51"/>
        <v>6.1%</v>
      </c>
      <c r="BQ95" s="73" t="str">
        <f t="shared" si="52"/>
        <v>-53.1%</v>
      </c>
      <c r="BR95" s="73" t="str">
        <f t="shared" si="53"/>
        <v>-10.3%</v>
      </c>
      <c r="BS95" s="73" t="str">
        <f t="shared" si="54"/>
        <v>-54.2%</v>
      </c>
      <c r="BT95" s="73" t="str">
        <f t="shared" si="55"/>
        <v>65.2%</v>
      </c>
      <c r="BU95" s="73" t="str">
        <f t="shared" si="56"/>
        <v>-31%</v>
      </c>
      <c r="BV95" s="73" t="str">
        <f t="shared" si="57"/>
        <v>-2.3%</v>
      </c>
      <c r="BW95" s="73" t="str">
        <f t="shared" si="58"/>
        <v>250.6%</v>
      </c>
      <c r="BX95" s="73" t="str">
        <f t="shared" si="59"/>
        <v>1%</v>
      </c>
      <c r="BY95" s="73" t="str">
        <f t="shared" si="60"/>
        <v>-64.6%</v>
      </c>
      <c r="BZ95" s="73" t="str">
        <f t="shared" si="61"/>
        <v>-37.8%</v>
      </c>
      <c r="CA95" s="73" t="str">
        <f t="shared" si="62"/>
        <v>-35.7%</v>
      </c>
      <c r="CB95" s="73" t="str">
        <f t="shared" si="63"/>
        <v>-52%</v>
      </c>
      <c r="CC95" s="73" t="str">
        <f t="shared" si="64"/>
        <v>23.3%</v>
      </c>
      <c r="CD95" s="73" t="str">
        <f t="shared" si="65"/>
        <v>12.7%</v>
      </c>
      <c r="CE95" s="73" t="str">
        <f t="shared" si="66"/>
        <v>-87.7%</v>
      </c>
    </row>
    <row r="96" spans="1:83">
      <c r="A96" s="55">
        <v>2016</v>
      </c>
      <c r="B96" s="51">
        <v>11</v>
      </c>
      <c r="C96" s="56" t="s">
        <v>129</v>
      </c>
      <c r="D96" s="59">
        <v>224114</v>
      </c>
      <c r="E96" s="53">
        <v>7718</v>
      </c>
      <c r="F96" s="53">
        <v>18279</v>
      </c>
      <c r="G96" s="53">
        <v>848</v>
      </c>
      <c r="H96" s="53">
        <v>12381</v>
      </c>
      <c r="I96" s="53">
        <v>6537</v>
      </c>
      <c r="J96" s="53">
        <v>8122</v>
      </c>
      <c r="K96" s="53">
        <v>5210</v>
      </c>
      <c r="L96" s="53">
        <v>26229</v>
      </c>
      <c r="M96" s="53">
        <v>16687</v>
      </c>
      <c r="N96" s="53">
        <v>11946</v>
      </c>
      <c r="O96" s="53">
        <v>4881</v>
      </c>
      <c r="P96" s="53">
        <v>757</v>
      </c>
      <c r="Q96" s="53">
        <v>70054</v>
      </c>
      <c r="R96" s="53">
        <v>2691</v>
      </c>
      <c r="S96" s="60">
        <v>31774</v>
      </c>
      <c r="T96" s="69">
        <v>899980</v>
      </c>
      <c r="U96" s="70">
        <v>1448</v>
      </c>
      <c r="V96" s="70">
        <v>15565</v>
      </c>
      <c r="W96" s="70">
        <v>8123</v>
      </c>
      <c r="X96" s="70">
        <v>34911</v>
      </c>
      <c r="Y96" s="70">
        <v>74736</v>
      </c>
      <c r="Z96" s="70">
        <v>14502</v>
      </c>
      <c r="AA96" s="70">
        <v>12972</v>
      </c>
      <c r="AB96" s="70">
        <v>66192</v>
      </c>
      <c r="AC96" s="70">
        <v>48218</v>
      </c>
      <c r="AD96" s="70">
        <v>19811</v>
      </c>
      <c r="AE96" s="70">
        <v>2808</v>
      </c>
      <c r="AF96" s="70">
        <v>1831</v>
      </c>
      <c r="AG96" s="70">
        <v>528309</v>
      </c>
      <c r="AH96" s="70">
        <v>24625</v>
      </c>
      <c r="AI96" s="71">
        <v>45929</v>
      </c>
      <c r="AJ96" s="59">
        <v>209997</v>
      </c>
      <c r="AK96" s="53">
        <v>3011</v>
      </c>
      <c r="AL96" s="53">
        <v>1510</v>
      </c>
      <c r="AM96" s="53">
        <v>7251</v>
      </c>
      <c r="AN96" s="53">
        <v>2461</v>
      </c>
      <c r="AO96" s="53">
        <v>2274</v>
      </c>
      <c r="AP96" s="53">
        <v>4195</v>
      </c>
      <c r="AQ96" s="53">
        <v>111169</v>
      </c>
      <c r="AR96" s="53">
        <v>20726</v>
      </c>
      <c r="AS96" s="53">
        <v>8226</v>
      </c>
      <c r="AT96" s="53">
        <v>9185</v>
      </c>
      <c r="AU96" s="53">
        <v>687</v>
      </c>
      <c r="AV96" s="53">
        <v>107</v>
      </c>
      <c r="AW96" s="53">
        <v>27694</v>
      </c>
      <c r="AX96" s="53">
        <v>1140</v>
      </c>
      <c r="AY96" s="60">
        <v>10361</v>
      </c>
      <c r="AZ96" s="74">
        <f t="shared" si="35"/>
        <v>1334091</v>
      </c>
      <c r="BA96" s="72">
        <f t="shared" si="36"/>
        <v>12177</v>
      </c>
      <c r="BB96" s="72">
        <f t="shared" si="37"/>
        <v>35354</v>
      </c>
      <c r="BC96" s="72">
        <f t="shared" si="38"/>
        <v>16222</v>
      </c>
      <c r="BD96" s="72">
        <f t="shared" si="39"/>
        <v>49753</v>
      </c>
      <c r="BE96" s="72">
        <f t="shared" si="40"/>
        <v>83547</v>
      </c>
      <c r="BF96" s="72">
        <f t="shared" si="41"/>
        <v>26819</v>
      </c>
      <c r="BG96" s="72">
        <f t="shared" si="42"/>
        <v>129351</v>
      </c>
      <c r="BH96" s="72">
        <f t="shared" si="43"/>
        <v>113147</v>
      </c>
      <c r="BI96" s="72">
        <f t="shared" si="44"/>
        <v>73131</v>
      </c>
      <c r="BJ96" s="72">
        <f t="shared" si="45"/>
        <v>40942</v>
      </c>
      <c r="BK96" s="72">
        <f t="shared" si="46"/>
        <v>8376</v>
      </c>
      <c r="BL96" s="72">
        <f t="shared" si="47"/>
        <v>2695</v>
      </c>
      <c r="BM96" s="72">
        <f t="shared" si="48"/>
        <v>626057</v>
      </c>
      <c r="BN96" s="72">
        <f t="shared" si="49"/>
        <v>28456</v>
      </c>
      <c r="BO96" s="75">
        <f t="shared" si="50"/>
        <v>88064</v>
      </c>
      <c r="BP96" s="76" t="str">
        <f t="shared" si="51"/>
        <v>11.1%</v>
      </c>
      <c r="BQ96" s="73" t="str">
        <f t="shared" si="52"/>
        <v>-53.5%</v>
      </c>
      <c r="BR96" s="73" t="str">
        <f t="shared" si="53"/>
        <v>35.1%</v>
      </c>
      <c r="BS96" s="73" t="str">
        <f t="shared" si="54"/>
        <v>355.8%</v>
      </c>
      <c r="BT96" s="73" t="str">
        <f t="shared" si="55"/>
        <v>-13.6%</v>
      </c>
      <c r="BU96" s="73" t="str">
        <f t="shared" si="56"/>
        <v>-28%</v>
      </c>
      <c r="BV96" s="73" t="str">
        <f t="shared" si="57"/>
        <v>-50.2%</v>
      </c>
      <c r="BW96" s="73" t="str">
        <f t="shared" si="58"/>
        <v>-16.7%</v>
      </c>
      <c r="BX96" s="73" t="str">
        <f t="shared" si="59"/>
        <v>-4.7%</v>
      </c>
      <c r="BY96" s="73" t="str">
        <f t="shared" si="60"/>
        <v>200.3%</v>
      </c>
      <c r="BZ96" s="73" t="str">
        <f t="shared" si="61"/>
        <v>34.2%</v>
      </c>
      <c r="CA96" s="73" t="str">
        <f t="shared" si="62"/>
        <v>32.5%</v>
      </c>
      <c r="CB96" s="73" t="str">
        <f t="shared" si="63"/>
        <v>-67.6%</v>
      </c>
      <c r="CC96" s="73" t="str">
        <f t="shared" si="64"/>
        <v>14.2%</v>
      </c>
      <c r="CD96" s="73" t="str">
        <f t="shared" si="65"/>
        <v>13%</v>
      </c>
      <c r="CE96" s="73" t="str">
        <f t="shared" si="66"/>
        <v>9930.1%</v>
      </c>
    </row>
    <row r="97" spans="1:83">
      <c r="A97" s="55">
        <v>2016</v>
      </c>
      <c r="B97" s="51">
        <v>12</v>
      </c>
      <c r="C97" s="56" t="s">
        <v>130</v>
      </c>
      <c r="D97" s="59">
        <v>328809</v>
      </c>
      <c r="E97" s="53">
        <v>11777</v>
      </c>
      <c r="F97" s="53">
        <v>13168</v>
      </c>
      <c r="G97" s="53">
        <v>1881</v>
      </c>
      <c r="H97" s="53">
        <v>6250</v>
      </c>
      <c r="I97" s="53">
        <v>32981</v>
      </c>
      <c r="J97" s="53">
        <v>14842</v>
      </c>
      <c r="K97" s="53">
        <v>6446</v>
      </c>
      <c r="L97" s="53">
        <v>39452</v>
      </c>
      <c r="M97" s="53">
        <v>23111</v>
      </c>
      <c r="N97" s="53">
        <v>7786</v>
      </c>
      <c r="O97" s="53">
        <v>1302</v>
      </c>
      <c r="P97" s="53">
        <v>1348</v>
      </c>
      <c r="Q97" s="53">
        <v>166098</v>
      </c>
      <c r="R97" s="53">
        <v>2367</v>
      </c>
      <c r="S97" s="60">
        <v>0</v>
      </c>
      <c r="T97" s="69">
        <v>1350588</v>
      </c>
      <c r="U97" s="70">
        <v>23251</v>
      </c>
      <c r="V97" s="70">
        <v>1205</v>
      </c>
      <c r="W97" s="70">
        <v>13237</v>
      </c>
      <c r="X97" s="70">
        <v>41439</v>
      </c>
      <c r="Y97" s="70">
        <v>203464</v>
      </c>
      <c r="Z97" s="70">
        <v>37349</v>
      </c>
      <c r="AA97" s="70">
        <v>52844</v>
      </c>
      <c r="AB97" s="70">
        <v>91821</v>
      </c>
      <c r="AC97" s="70">
        <v>88076</v>
      </c>
      <c r="AD97" s="70">
        <v>77254</v>
      </c>
      <c r="AE97" s="70">
        <v>4209</v>
      </c>
      <c r="AF97" s="70">
        <v>6630</v>
      </c>
      <c r="AG97" s="70">
        <v>665549</v>
      </c>
      <c r="AH97" s="70">
        <v>34402</v>
      </c>
      <c r="AI97" s="71">
        <v>9858</v>
      </c>
      <c r="AJ97" s="59">
        <v>191979</v>
      </c>
      <c r="AK97" s="53">
        <v>2258</v>
      </c>
      <c r="AL97" s="53">
        <v>1888</v>
      </c>
      <c r="AM97" s="53">
        <v>8120</v>
      </c>
      <c r="AN97" s="53">
        <v>6699</v>
      </c>
      <c r="AO97" s="53">
        <v>24885</v>
      </c>
      <c r="AP97" s="53">
        <v>6493</v>
      </c>
      <c r="AQ97" s="53">
        <v>11993</v>
      </c>
      <c r="AR97" s="53">
        <v>30470</v>
      </c>
      <c r="AS97" s="53">
        <v>12409</v>
      </c>
      <c r="AT97" s="53">
        <v>10760</v>
      </c>
      <c r="AU97" s="53">
        <v>806</v>
      </c>
      <c r="AV97" s="53">
        <v>275</v>
      </c>
      <c r="AW97" s="53">
        <v>71112</v>
      </c>
      <c r="AX97" s="53">
        <v>3719</v>
      </c>
      <c r="AY97" s="60">
        <v>92</v>
      </c>
      <c r="AZ97" s="74">
        <f t="shared" si="35"/>
        <v>1871376</v>
      </c>
      <c r="BA97" s="72">
        <f t="shared" si="36"/>
        <v>37286</v>
      </c>
      <c r="BB97" s="72">
        <f t="shared" si="37"/>
        <v>16261</v>
      </c>
      <c r="BC97" s="72">
        <f t="shared" si="38"/>
        <v>23238</v>
      </c>
      <c r="BD97" s="72">
        <f t="shared" si="39"/>
        <v>54388</v>
      </c>
      <c r="BE97" s="72">
        <f t="shared" si="40"/>
        <v>261330</v>
      </c>
      <c r="BF97" s="72">
        <f t="shared" si="41"/>
        <v>58684</v>
      </c>
      <c r="BG97" s="72">
        <f t="shared" si="42"/>
        <v>71283</v>
      </c>
      <c r="BH97" s="72">
        <f t="shared" si="43"/>
        <v>161743</v>
      </c>
      <c r="BI97" s="72">
        <f t="shared" si="44"/>
        <v>123596</v>
      </c>
      <c r="BJ97" s="72">
        <f t="shared" si="45"/>
        <v>95800</v>
      </c>
      <c r="BK97" s="72">
        <f t="shared" si="46"/>
        <v>6317</v>
      </c>
      <c r="BL97" s="72">
        <f t="shared" si="47"/>
        <v>8253</v>
      </c>
      <c r="BM97" s="72">
        <f t="shared" si="48"/>
        <v>902759</v>
      </c>
      <c r="BN97" s="72">
        <f t="shared" si="49"/>
        <v>40488</v>
      </c>
      <c r="BO97" s="75">
        <f t="shared" si="50"/>
        <v>9950</v>
      </c>
      <c r="BP97" s="76" t="str">
        <f t="shared" si="51"/>
        <v>40.3%</v>
      </c>
      <c r="BQ97" s="73" t="str">
        <f t="shared" si="52"/>
        <v>206.2%</v>
      </c>
      <c r="BR97" s="73" t="str">
        <f t="shared" si="53"/>
        <v>-54%</v>
      </c>
      <c r="BS97" s="73" t="str">
        <f t="shared" si="54"/>
        <v>43.2%</v>
      </c>
      <c r="BT97" s="73" t="str">
        <f t="shared" si="55"/>
        <v>9.3%</v>
      </c>
      <c r="BU97" s="73" t="str">
        <f t="shared" si="56"/>
        <v>212.8%</v>
      </c>
      <c r="BV97" s="73" t="str">
        <f t="shared" si="57"/>
        <v>118.8%</v>
      </c>
      <c r="BW97" s="73" t="str">
        <f t="shared" si="58"/>
        <v>-44.9%</v>
      </c>
      <c r="BX97" s="73" t="str">
        <f t="shared" si="59"/>
        <v>42.9%</v>
      </c>
      <c r="BY97" s="73" t="str">
        <f t="shared" si="60"/>
        <v>69%</v>
      </c>
      <c r="BZ97" s="73" t="str">
        <f t="shared" si="61"/>
        <v>134%</v>
      </c>
      <c r="CA97" s="73" t="str">
        <f t="shared" si="62"/>
        <v>-24.6%</v>
      </c>
      <c r="CB97" s="73" t="str">
        <f t="shared" si="63"/>
        <v>206.2%</v>
      </c>
      <c r="CC97" s="73" t="str">
        <f t="shared" si="64"/>
        <v>44.2%</v>
      </c>
      <c r="CD97" s="73" t="str">
        <f t="shared" si="65"/>
        <v>42.3%</v>
      </c>
      <c r="CE97" s="73" t="str">
        <f t="shared" si="66"/>
        <v>-88.7%</v>
      </c>
    </row>
    <row r="98" spans="1:83">
      <c r="A98" s="55">
        <v>2017</v>
      </c>
      <c r="B98" s="51">
        <v>1</v>
      </c>
      <c r="C98" s="56" t="s">
        <v>119</v>
      </c>
      <c r="D98" s="59">
        <v>175331</v>
      </c>
      <c r="E98" s="53">
        <v>3577</v>
      </c>
      <c r="F98" s="53">
        <v>2546</v>
      </c>
      <c r="G98" s="53">
        <v>1171</v>
      </c>
      <c r="H98" s="53">
        <v>8739</v>
      </c>
      <c r="I98" s="53">
        <v>11604</v>
      </c>
      <c r="J98" s="53">
        <v>7961</v>
      </c>
      <c r="K98" s="53">
        <v>9992</v>
      </c>
      <c r="L98" s="53">
        <v>13711</v>
      </c>
      <c r="M98" s="53">
        <v>8014</v>
      </c>
      <c r="N98" s="53">
        <v>11348</v>
      </c>
      <c r="O98" s="53">
        <v>594</v>
      </c>
      <c r="P98" s="53">
        <v>785</v>
      </c>
      <c r="Q98" s="53">
        <v>89068</v>
      </c>
      <c r="R98" s="53">
        <v>5830</v>
      </c>
      <c r="S98" s="60">
        <v>391</v>
      </c>
      <c r="T98" s="69">
        <v>862757</v>
      </c>
      <c r="U98" s="70">
        <v>797</v>
      </c>
      <c r="V98" s="70">
        <v>15225</v>
      </c>
      <c r="W98" s="70">
        <v>15089</v>
      </c>
      <c r="X98" s="70">
        <v>76194</v>
      </c>
      <c r="Y98" s="70">
        <v>103069</v>
      </c>
      <c r="Z98" s="70">
        <v>66903</v>
      </c>
      <c r="AA98" s="70">
        <v>30914</v>
      </c>
      <c r="AB98" s="70">
        <v>116838</v>
      </c>
      <c r="AC98" s="70">
        <v>95687</v>
      </c>
      <c r="AD98" s="70">
        <v>45426</v>
      </c>
      <c r="AE98" s="70">
        <v>1543</v>
      </c>
      <c r="AF98" s="70">
        <v>15455</v>
      </c>
      <c r="AG98" s="70">
        <v>264775</v>
      </c>
      <c r="AH98" s="70">
        <v>14389</v>
      </c>
      <c r="AI98" s="71">
        <v>453</v>
      </c>
      <c r="AJ98" s="59">
        <v>102258</v>
      </c>
      <c r="AK98" s="53">
        <v>0</v>
      </c>
      <c r="AL98" s="53">
        <v>3836</v>
      </c>
      <c r="AM98" s="53">
        <v>4589</v>
      </c>
      <c r="AN98" s="53">
        <v>1408</v>
      </c>
      <c r="AO98" s="53">
        <v>6406</v>
      </c>
      <c r="AP98" s="53">
        <v>6794</v>
      </c>
      <c r="AQ98" s="53">
        <v>1998</v>
      </c>
      <c r="AR98" s="53">
        <v>12668</v>
      </c>
      <c r="AS98" s="53">
        <v>2569</v>
      </c>
      <c r="AT98" s="53">
        <v>8523</v>
      </c>
      <c r="AU98" s="53">
        <v>2602</v>
      </c>
      <c r="AV98" s="53">
        <v>739</v>
      </c>
      <c r="AW98" s="53">
        <v>47685</v>
      </c>
      <c r="AX98" s="53">
        <v>269</v>
      </c>
      <c r="AY98" s="60">
        <v>2172</v>
      </c>
      <c r="AZ98" s="74">
        <f t="shared" si="35"/>
        <v>1140346</v>
      </c>
      <c r="BA98" s="72">
        <f t="shared" si="36"/>
        <v>4374</v>
      </c>
      <c r="BB98" s="72">
        <f t="shared" si="37"/>
        <v>21607</v>
      </c>
      <c r="BC98" s="72">
        <f t="shared" si="38"/>
        <v>20849</v>
      </c>
      <c r="BD98" s="72">
        <f t="shared" si="39"/>
        <v>86341</v>
      </c>
      <c r="BE98" s="72">
        <f t="shared" si="40"/>
        <v>121079</v>
      </c>
      <c r="BF98" s="72">
        <f t="shared" si="41"/>
        <v>81658</v>
      </c>
      <c r="BG98" s="72">
        <f t="shared" si="42"/>
        <v>42904</v>
      </c>
      <c r="BH98" s="72">
        <f t="shared" si="43"/>
        <v>143217</v>
      </c>
      <c r="BI98" s="72">
        <f t="shared" si="44"/>
        <v>106270</v>
      </c>
      <c r="BJ98" s="72">
        <f t="shared" si="45"/>
        <v>65297</v>
      </c>
      <c r="BK98" s="72">
        <f t="shared" si="46"/>
        <v>4739</v>
      </c>
      <c r="BL98" s="72">
        <f t="shared" si="47"/>
        <v>16979</v>
      </c>
      <c r="BM98" s="72">
        <f t="shared" si="48"/>
        <v>401528</v>
      </c>
      <c r="BN98" s="72">
        <f t="shared" si="49"/>
        <v>20488</v>
      </c>
      <c r="BO98" s="75">
        <f t="shared" si="50"/>
        <v>3016</v>
      </c>
      <c r="BP98" s="76" t="str">
        <f t="shared" si="51"/>
        <v>-39.1%</v>
      </c>
      <c r="BQ98" s="73" t="str">
        <f t="shared" si="52"/>
        <v>-88.3%</v>
      </c>
      <c r="BR98" s="73" t="str">
        <f t="shared" si="53"/>
        <v>32.9%</v>
      </c>
      <c r="BS98" s="73" t="str">
        <f t="shared" si="54"/>
        <v>-10.3%</v>
      </c>
      <c r="BT98" s="73" t="str">
        <f t="shared" si="55"/>
        <v>58.8%</v>
      </c>
      <c r="BU98" s="73" t="str">
        <f t="shared" si="56"/>
        <v>-53.7%</v>
      </c>
      <c r="BV98" s="73" t="str">
        <f t="shared" si="57"/>
        <v>39.1%</v>
      </c>
      <c r="BW98" s="73" t="str">
        <f t="shared" si="58"/>
        <v>-39.8%</v>
      </c>
      <c r="BX98" s="73" t="str">
        <f t="shared" si="59"/>
        <v>-11.5%</v>
      </c>
      <c r="BY98" s="73" t="str">
        <f t="shared" si="60"/>
        <v>-14%</v>
      </c>
      <c r="BZ98" s="73" t="str">
        <f t="shared" si="61"/>
        <v>-31.8%</v>
      </c>
      <c r="CA98" s="73" t="str">
        <f t="shared" si="62"/>
        <v>-25%</v>
      </c>
      <c r="CB98" s="73" t="str">
        <f t="shared" si="63"/>
        <v>105.7%</v>
      </c>
      <c r="CC98" s="73" t="str">
        <f t="shared" si="64"/>
        <v>-55.5%</v>
      </c>
      <c r="CD98" s="73" t="str">
        <f t="shared" si="65"/>
        <v>-49.4%</v>
      </c>
      <c r="CE98" s="73" t="str">
        <f t="shared" si="66"/>
        <v>-69.7%</v>
      </c>
    </row>
    <row r="99" spans="1:83">
      <c r="A99" s="55">
        <v>2017</v>
      </c>
      <c r="B99" s="51">
        <v>2</v>
      </c>
      <c r="C99" s="56" t="s">
        <v>120</v>
      </c>
      <c r="D99" s="59">
        <v>224080</v>
      </c>
      <c r="E99" s="53">
        <v>10166</v>
      </c>
      <c r="F99" s="53">
        <v>7269</v>
      </c>
      <c r="G99" s="53">
        <v>1363</v>
      </c>
      <c r="H99" s="53">
        <v>16544</v>
      </c>
      <c r="I99" s="53">
        <v>17977</v>
      </c>
      <c r="J99" s="53">
        <v>4638</v>
      </c>
      <c r="K99" s="53">
        <v>42180</v>
      </c>
      <c r="L99" s="53">
        <v>18900</v>
      </c>
      <c r="M99" s="53">
        <v>6056</v>
      </c>
      <c r="N99" s="53">
        <v>18533</v>
      </c>
      <c r="O99" s="53">
        <v>0</v>
      </c>
      <c r="P99" s="53">
        <v>1526</v>
      </c>
      <c r="Q99" s="53">
        <v>68861</v>
      </c>
      <c r="R99" s="53">
        <v>10040</v>
      </c>
      <c r="S99" s="60">
        <v>27</v>
      </c>
      <c r="T99" s="69">
        <v>698524</v>
      </c>
      <c r="U99" s="70">
        <v>8565</v>
      </c>
      <c r="V99" s="70">
        <v>1520</v>
      </c>
      <c r="W99" s="70">
        <v>19372</v>
      </c>
      <c r="X99" s="70">
        <v>35904</v>
      </c>
      <c r="Y99" s="70">
        <v>63624</v>
      </c>
      <c r="Z99" s="70">
        <v>16066</v>
      </c>
      <c r="AA99" s="70">
        <v>56147</v>
      </c>
      <c r="AB99" s="70">
        <v>101692</v>
      </c>
      <c r="AC99" s="70">
        <v>61211</v>
      </c>
      <c r="AD99" s="70">
        <v>45126</v>
      </c>
      <c r="AE99" s="70">
        <v>2408</v>
      </c>
      <c r="AF99" s="70">
        <v>3087</v>
      </c>
      <c r="AG99" s="70">
        <v>272122</v>
      </c>
      <c r="AH99" s="70">
        <v>10681</v>
      </c>
      <c r="AI99" s="71">
        <v>999</v>
      </c>
      <c r="AJ99" s="59">
        <v>85651</v>
      </c>
      <c r="AK99" s="53">
        <v>3797</v>
      </c>
      <c r="AL99" s="53">
        <v>691</v>
      </c>
      <c r="AM99" s="53">
        <v>78</v>
      </c>
      <c r="AN99" s="53">
        <v>1074</v>
      </c>
      <c r="AO99" s="53">
        <v>7152</v>
      </c>
      <c r="AP99" s="53">
        <v>3288</v>
      </c>
      <c r="AQ99" s="53">
        <v>7120</v>
      </c>
      <c r="AR99" s="53">
        <v>3475</v>
      </c>
      <c r="AS99" s="53">
        <v>37910</v>
      </c>
      <c r="AT99" s="53">
        <v>4073</v>
      </c>
      <c r="AU99" s="53">
        <v>618</v>
      </c>
      <c r="AV99" s="53">
        <v>300</v>
      </c>
      <c r="AW99" s="53">
        <v>12526</v>
      </c>
      <c r="AX99" s="53">
        <v>278</v>
      </c>
      <c r="AY99" s="60">
        <v>3271</v>
      </c>
      <c r="AZ99" s="74">
        <f t="shared" si="35"/>
        <v>1008255</v>
      </c>
      <c r="BA99" s="72">
        <f t="shared" si="36"/>
        <v>22528</v>
      </c>
      <c r="BB99" s="72">
        <f t="shared" si="37"/>
        <v>9480</v>
      </c>
      <c r="BC99" s="72">
        <f t="shared" si="38"/>
        <v>20813</v>
      </c>
      <c r="BD99" s="72">
        <f t="shared" si="39"/>
        <v>53522</v>
      </c>
      <c r="BE99" s="72">
        <f t="shared" si="40"/>
        <v>88753</v>
      </c>
      <c r="BF99" s="72">
        <f t="shared" si="41"/>
        <v>23992</v>
      </c>
      <c r="BG99" s="72">
        <f t="shared" si="42"/>
        <v>105447</v>
      </c>
      <c r="BH99" s="72">
        <f t="shared" si="43"/>
        <v>124067</v>
      </c>
      <c r="BI99" s="72">
        <f t="shared" si="44"/>
        <v>105177</v>
      </c>
      <c r="BJ99" s="72">
        <f t="shared" si="45"/>
        <v>67732</v>
      </c>
      <c r="BK99" s="72">
        <f t="shared" si="46"/>
        <v>3026</v>
      </c>
      <c r="BL99" s="72">
        <f t="shared" si="47"/>
        <v>4913</v>
      </c>
      <c r="BM99" s="72">
        <f t="shared" si="48"/>
        <v>353509</v>
      </c>
      <c r="BN99" s="72">
        <f t="shared" si="49"/>
        <v>20999</v>
      </c>
      <c r="BO99" s="75">
        <f t="shared" si="50"/>
        <v>4297</v>
      </c>
      <c r="BP99" s="76" t="str">
        <f t="shared" si="51"/>
        <v>-11.6%</v>
      </c>
      <c r="BQ99" s="73" t="str">
        <f t="shared" si="52"/>
        <v>415%</v>
      </c>
      <c r="BR99" s="73" t="str">
        <f t="shared" si="53"/>
        <v>-56.1%</v>
      </c>
      <c r="BS99" s="73" t="str">
        <f t="shared" si="54"/>
        <v>-0.2%</v>
      </c>
      <c r="BT99" s="73" t="str">
        <f t="shared" si="55"/>
        <v>-38%</v>
      </c>
      <c r="BU99" s="73" t="str">
        <f t="shared" si="56"/>
        <v>-26.7%</v>
      </c>
      <c r="BV99" s="73" t="str">
        <f t="shared" si="57"/>
        <v>-70.6%</v>
      </c>
      <c r="BW99" s="73" t="str">
        <f t="shared" si="58"/>
        <v>145.8%</v>
      </c>
      <c r="BX99" s="73" t="str">
        <f t="shared" si="59"/>
        <v>-13.4%</v>
      </c>
      <c r="BY99" s="73" t="str">
        <f t="shared" si="60"/>
        <v>-1%</v>
      </c>
      <c r="BZ99" s="73" t="str">
        <f t="shared" si="61"/>
        <v>3.7%</v>
      </c>
      <c r="CA99" s="73" t="str">
        <f t="shared" si="62"/>
        <v>-36.1%</v>
      </c>
      <c r="CB99" s="73" t="str">
        <f t="shared" si="63"/>
        <v>-71.1%</v>
      </c>
      <c r="CC99" s="73" t="str">
        <f t="shared" si="64"/>
        <v>-12%</v>
      </c>
      <c r="CD99" s="73" t="str">
        <f t="shared" si="65"/>
        <v>2.5%</v>
      </c>
      <c r="CE99" s="73" t="str">
        <f t="shared" si="66"/>
        <v>42.5%</v>
      </c>
    </row>
    <row r="100" spans="1:83">
      <c r="A100" s="55">
        <v>2017</v>
      </c>
      <c r="B100" s="51">
        <v>3</v>
      </c>
      <c r="C100" s="56" t="s">
        <v>121</v>
      </c>
      <c r="D100" s="59">
        <v>265933</v>
      </c>
      <c r="E100" s="53">
        <v>10452</v>
      </c>
      <c r="F100" s="53">
        <v>9430</v>
      </c>
      <c r="G100" s="53">
        <v>1129</v>
      </c>
      <c r="H100" s="53">
        <v>4104</v>
      </c>
      <c r="I100" s="53">
        <v>23824</v>
      </c>
      <c r="J100" s="53">
        <v>10835</v>
      </c>
      <c r="K100" s="53">
        <v>13442</v>
      </c>
      <c r="L100" s="53">
        <v>18800</v>
      </c>
      <c r="M100" s="53">
        <v>17872</v>
      </c>
      <c r="N100" s="53">
        <v>7372</v>
      </c>
      <c r="O100" s="53">
        <v>8204</v>
      </c>
      <c r="P100" s="53">
        <v>1334</v>
      </c>
      <c r="Q100" s="53">
        <v>131706</v>
      </c>
      <c r="R100" s="53">
        <v>7119</v>
      </c>
      <c r="S100" s="60">
        <v>310</v>
      </c>
      <c r="T100" s="69">
        <v>1010519</v>
      </c>
      <c r="U100" s="70">
        <v>4870</v>
      </c>
      <c r="V100" s="70">
        <v>10526</v>
      </c>
      <c r="W100" s="70">
        <v>16856</v>
      </c>
      <c r="X100" s="70">
        <v>109763</v>
      </c>
      <c r="Y100" s="70">
        <v>163945</v>
      </c>
      <c r="Z100" s="70">
        <v>58966</v>
      </c>
      <c r="AA100" s="70">
        <v>38725</v>
      </c>
      <c r="AB100" s="70">
        <v>114252</v>
      </c>
      <c r="AC100" s="70">
        <v>81398</v>
      </c>
      <c r="AD100" s="70">
        <v>51531</v>
      </c>
      <c r="AE100" s="70">
        <v>7719</v>
      </c>
      <c r="AF100" s="70">
        <v>4048</v>
      </c>
      <c r="AG100" s="70">
        <v>298810</v>
      </c>
      <c r="AH100" s="70">
        <v>17064</v>
      </c>
      <c r="AI100" s="71">
        <v>32046</v>
      </c>
      <c r="AJ100" s="59">
        <v>97465</v>
      </c>
      <c r="AK100" s="53">
        <v>2689</v>
      </c>
      <c r="AL100" s="53">
        <v>390</v>
      </c>
      <c r="AM100" s="53">
        <v>617</v>
      </c>
      <c r="AN100" s="53">
        <v>3146</v>
      </c>
      <c r="AO100" s="53">
        <v>7355</v>
      </c>
      <c r="AP100" s="53">
        <v>2001</v>
      </c>
      <c r="AQ100" s="53">
        <v>2266</v>
      </c>
      <c r="AR100" s="53">
        <v>9021</v>
      </c>
      <c r="AS100" s="53">
        <v>8071</v>
      </c>
      <c r="AT100" s="53">
        <v>8585</v>
      </c>
      <c r="AU100" s="53">
        <v>2109</v>
      </c>
      <c r="AV100" s="53">
        <v>399</v>
      </c>
      <c r="AW100" s="53">
        <v>47129</v>
      </c>
      <c r="AX100" s="53">
        <v>3367</v>
      </c>
      <c r="AY100" s="60">
        <v>320</v>
      </c>
      <c r="AZ100" s="74">
        <f t="shared" si="35"/>
        <v>1373917</v>
      </c>
      <c r="BA100" s="72">
        <f t="shared" si="36"/>
        <v>18011</v>
      </c>
      <c r="BB100" s="72">
        <f t="shared" si="37"/>
        <v>20346</v>
      </c>
      <c r="BC100" s="72">
        <f t="shared" si="38"/>
        <v>18602</v>
      </c>
      <c r="BD100" s="72">
        <f t="shared" si="39"/>
        <v>117013</v>
      </c>
      <c r="BE100" s="72">
        <f t="shared" si="40"/>
        <v>195124</v>
      </c>
      <c r="BF100" s="72">
        <f t="shared" si="41"/>
        <v>71802</v>
      </c>
      <c r="BG100" s="72">
        <f t="shared" si="42"/>
        <v>54433</v>
      </c>
      <c r="BH100" s="72">
        <f t="shared" si="43"/>
        <v>142073</v>
      </c>
      <c r="BI100" s="72">
        <f t="shared" si="44"/>
        <v>107341</v>
      </c>
      <c r="BJ100" s="72">
        <f t="shared" si="45"/>
        <v>67488</v>
      </c>
      <c r="BK100" s="72">
        <f t="shared" si="46"/>
        <v>18032</v>
      </c>
      <c r="BL100" s="72">
        <f t="shared" si="47"/>
        <v>5781</v>
      </c>
      <c r="BM100" s="72">
        <f t="shared" si="48"/>
        <v>477645</v>
      </c>
      <c r="BN100" s="72">
        <f t="shared" si="49"/>
        <v>27550</v>
      </c>
      <c r="BO100" s="75">
        <f t="shared" si="50"/>
        <v>32676</v>
      </c>
      <c r="BP100" s="76" t="str">
        <f t="shared" si="51"/>
        <v>36.3%</v>
      </c>
      <c r="BQ100" s="73" t="str">
        <f t="shared" si="52"/>
        <v>-20.1%</v>
      </c>
      <c r="BR100" s="73" t="str">
        <f t="shared" si="53"/>
        <v>114.6%</v>
      </c>
      <c r="BS100" s="73" t="str">
        <f t="shared" si="54"/>
        <v>-10.6%</v>
      </c>
      <c r="BT100" s="73" t="str">
        <f t="shared" si="55"/>
        <v>118.6%</v>
      </c>
      <c r="BU100" s="73" t="str">
        <f t="shared" si="56"/>
        <v>119.9%</v>
      </c>
      <c r="BV100" s="73" t="str">
        <f t="shared" si="57"/>
        <v>199.3%</v>
      </c>
      <c r="BW100" s="73" t="str">
        <f t="shared" si="58"/>
        <v>-48.4%</v>
      </c>
      <c r="BX100" s="73" t="str">
        <f t="shared" si="59"/>
        <v>14.5%</v>
      </c>
      <c r="BY100" s="73" t="str">
        <f t="shared" si="60"/>
        <v>2.1%</v>
      </c>
      <c r="BZ100" s="73" t="str">
        <f t="shared" si="61"/>
        <v>-0.4%</v>
      </c>
      <c r="CA100" s="73" t="str">
        <f t="shared" si="62"/>
        <v>495.9%</v>
      </c>
      <c r="CB100" s="73" t="str">
        <f t="shared" si="63"/>
        <v>17.7%</v>
      </c>
      <c r="CC100" s="73" t="str">
        <f t="shared" si="64"/>
        <v>35.1%</v>
      </c>
      <c r="CD100" s="73" t="str">
        <f t="shared" si="65"/>
        <v>31.2%</v>
      </c>
      <c r="CE100" s="73" t="str">
        <f t="shared" si="66"/>
        <v>660.4%</v>
      </c>
    </row>
    <row r="101" spans="1:83">
      <c r="A101" s="55">
        <v>2017</v>
      </c>
      <c r="B101" s="51">
        <v>4</v>
      </c>
      <c r="C101" s="56" t="s">
        <v>122</v>
      </c>
      <c r="D101" s="59">
        <v>244571</v>
      </c>
      <c r="E101" s="53">
        <v>3108</v>
      </c>
      <c r="F101" s="53">
        <v>6700</v>
      </c>
      <c r="G101" s="53">
        <v>852</v>
      </c>
      <c r="H101" s="53">
        <v>2026</v>
      </c>
      <c r="I101" s="53">
        <v>10912</v>
      </c>
      <c r="J101" s="53">
        <v>124944</v>
      </c>
      <c r="K101" s="53">
        <v>26848</v>
      </c>
      <c r="L101" s="53">
        <v>16054</v>
      </c>
      <c r="M101" s="53">
        <v>9134</v>
      </c>
      <c r="N101" s="53">
        <v>9417</v>
      </c>
      <c r="O101" s="53">
        <v>574</v>
      </c>
      <c r="P101" s="53">
        <v>1055</v>
      </c>
      <c r="Q101" s="53">
        <v>29549</v>
      </c>
      <c r="R101" s="53">
        <v>3307</v>
      </c>
      <c r="S101" s="60">
        <v>91</v>
      </c>
      <c r="T101" s="69">
        <v>712928</v>
      </c>
      <c r="U101" s="70">
        <v>1528</v>
      </c>
      <c r="V101" s="70">
        <v>19635</v>
      </c>
      <c r="W101" s="70">
        <v>3105</v>
      </c>
      <c r="X101" s="70">
        <v>23282</v>
      </c>
      <c r="Y101" s="70">
        <v>62790</v>
      </c>
      <c r="Z101" s="70">
        <v>46239</v>
      </c>
      <c r="AA101" s="70">
        <v>30705</v>
      </c>
      <c r="AB101" s="70">
        <v>74306</v>
      </c>
      <c r="AC101" s="70">
        <v>25117</v>
      </c>
      <c r="AD101" s="70">
        <v>27325</v>
      </c>
      <c r="AE101" s="70">
        <v>14373</v>
      </c>
      <c r="AF101" s="70">
        <v>5412</v>
      </c>
      <c r="AG101" s="70">
        <v>361781</v>
      </c>
      <c r="AH101" s="70">
        <v>16588</v>
      </c>
      <c r="AI101" s="71">
        <v>742</v>
      </c>
      <c r="AJ101" s="59">
        <v>53251</v>
      </c>
      <c r="AK101" s="53">
        <v>474</v>
      </c>
      <c r="AL101" s="53">
        <v>600</v>
      </c>
      <c r="AM101" s="53">
        <v>147</v>
      </c>
      <c r="AN101" s="53">
        <v>1770</v>
      </c>
      <c r="AO101" s="53">
        <v>4800</v>
      </c>
      <c r="AP101" s="53">
        <v>4301</v>
      </c>
      <c r="AQ101" s="53">
        <v>12306</v>
      </c>
      <c r="AR101" s="53">
        <v>5823</v>
      </c>
      <c r="AS101" s="53">
        <v>2264</v>
      </c>
      <c r="AT101" s="53">
        <v>4914</v>
      </c>
      <c r="AU101" s="53">
        <v>1654</v>
      </c>
      <c r="AV101" s="53">
        <v>234</v>
      </c>
      <c r="AW101" s="53">
        <v>12274</v>
      </c>
      <c r="AX101" s="53">
        <v>1690</v>
      </c>
      <c r="AY101" s="60">
        <v>0</v>
      </c>
      <c r="AZ101" s="74">
        <f t="shared" si="35"/>
        <v>1010750</v>
      </c>
      <c r="BA101" s="72">
        <f t="shared" si="36"/>
        <v>5110</v>
      </c>
      <c r="BB101" s="72">
        <f t="shared" si="37"/>
        <v>26935</v>
      </c>
      <c r="BC101" s="72">
        <f t="shared" si="38"/>
        <v>4104</v>
      </c>
      <c r="BD101" s="72">
        <f t="shared" si="39"/>
        <v>27078</v>
      </c>
      <c r="BE101" s="72">
        <f t="shared" si="40"/>
        <v>78502</v>
      </c>
      <c r="BF101" s="72">
        <f t="shared" si="41"/>
        <v>175484</v>
      </c>
      <c r="BG101" s="72">
        <f t="shared" si="42"/>
        <v>69859</v>
      </c>
      <c r="BH101" s="72">
        <f t="shared" si="43"/>
        <v>96183</v>
      </c>
      <c r="BI101" s="72">
        <f t="shared" si="44"/>
        <v>36515</v>
      </c>
      <c r="BJ101" s="72">
        <f t="shared" si="45"/>
        <v>41656</v>
      </c>
      <c r="BK101" s="72">
        <f t="shared" si="46"/>
        <v>16601</v>
      </c>
      <c r="BL101" s="72">
        <f t="shared" si="47"/>
        <v>6701</v>
      </c>
      <c r="BM101" s="72">
        <f t="shared" si="48"/>
        <v>403604</v>
      </c>
      <c r="BN101" s="72">
        <f t="shared" si="49"/>
        <v>21585</v>
      </c>
      <c r="BO101" s="75">
        <f t="shared" si="50"/>
        <v>833</v>
      </c>
      <c r="BP101" s="76" t="str">
        <f t="shared" si="51"/>
        <v>-26.4%</v>
      </c>
      <c r="BQ101" s="73" t="str">
        <f t="shared" si="52"/>
        <v>-71.6%</v>
      </c>
      <c r="BR101" s="73" t="str">
        <f t="shared" si="53"/>
        <v>32.4%</v>
      </c>
      <c r="BS101" s="73" t="str">
        <f t="shared" si="54"/>
        <v>-77.9%</v>
      </c>
      <c r="BT101" s="73" t="str">
        <f t="shared" si="55"/>
        <v>-76.9%</v>
      </c>
      <c r="BU101" s="73" t="str">
        <f t="shared" si="56"/>
        <v>-59.8%</v>
      </c>
      <c r="BV101" s="73" t="str">
        <f t="shared" si="57"/>
        <v>144.4%</v>
      </c>
      <c r="BW101" s="73" t="str">
        <f t="shared" si="58"/>
        <v>28.3%</v>
      </c>
      <c r="BX101" s="73" t="str">
        <f t="shared" si="59"/>
        <v>-32.3%</v>
      </c>
      <c r="BY101" s="73" t="str">
        <f t="shared" si="60"/>
        <v>-66%</v>
      </c>
      <c r="BZ101" s="73" t="str">
        <f t="shared" si="61"/>
        <v>-38.3%</v>
      </c>
      <c r="CA101" s="73" t="str">
        <f t="shared" si="62"/>
        <v>-7.9%</v>
      </c>
      <c r="CB101" s="73" t="str">
        <f t="shared" si="63"/>
        <v>15.9%</v>
      </c>
      <c r="CC101" s="73" t="str">
        <f t="shared" si="64"/>
        <v>-15.5%</v>
      </c>
      <c r="CD101" s="73" t="str">
        <f t="shared" si="65"/>
        <v>-21.7%</v>
      </c>
      <c r="CE101" s="73" t="str">
        <f t="shared" si="66"/>
        <v>-97.5%</v>
      </c>
    </row>
    <row r="102" spans="1:83">
      <c r="A102" s="55">
        <v>2017</v>
      </c>
      <c r="B102" s="51">
        <v>5</v>
      </c>
      <c r="C102" s="56" t="s">
        <v>123</v>
      </c>
      <c r="D102" s="59">
        <v>308419</v>
      </c>
      <c r="E102" s="53">
        <v>9769</v>
      </c>
      <c r="F102" s="53">
        <v>29705</v>
      </c>
      <c r="G102" s="53">
        <v>1736</v>
      </c>
      <c r="H102" s="53">
        <v>18826</v>
      </c>
      <c r="I102" s="53">
        <v>23378</v>
      </c>
      <c r="J102" s="53">
        <v>84677</v>
      </c>
      <c r="K102" s="53">
        <v>7604</v>
      </c>
      <c r="L102" s="53">
        <v>31093</v>
      </c>
      <c r="M102" s="53">
        <v>3066</v>
      </c>
      <c r="N102" s="53">
        <v>7745</v>
      </c>
      <c r="O102" s="53">
        <v>2067</v>
      </c>
      <c r="P102" s="53">
        <v>707</v>
      </c>
      <c r="Q102" s="53">
        <v>79349</v>
      </c>
      <c r="R102" s="53">
        <v>8556</v>
      </c>
      <c r="S102" s="60">
        <v>141</v>
      </c>
      <c r="T102" s="69">
        <v>1062449</v>
      </c>
      <c r="U102" s="70">
        <v>2528</v>
      </c>
      <c r="V102" s="70">
        <v>38199</v>
      </c>
      <c r="W102" s="70">
        <v>5264</v>
      </c>
      <c r="X102" s="70">
        <v>14955</v>
      </c>
      <c r="Y102" s="70">
        <v>210520</v>
      </c>
      <c r="Z102" s="70">
        <v>39767</v>
      </c>
      <c r="AA102" s="70">
        <v>33838</v>
      </c>
      <c r="AB102" s="70">
        <v>56469</v>
      </c>
      <c r="AC102" s="70">
        <v>59419</v>
      </c>
      <c r="AD102" s="70">
        <v>46015</v>
      </c>
      <c r="AE102" s="70">
        <v>2355</v>
      </c>
      <c r="AF102" s="70">
        <v>4907</v>
      </c>
      <c r="AG102" s="70">
        <v>524321</v>
      </c>
      <c r="AH102" s="70">
        <v>22965</v>
      </c>
      <c r="AI102" s="71">
        <v>927</v>
      </c>
      <c r="AJ102" s="59">
        <v>100858</v>
      </c>
      <c r="AK102" s="53">
        <v>853</v>
      </c>
      <c r="AL102" s="53">
        <v>21433</v>
      </c>
      <c r="AM102" s="53">
        <v>438</v>
      </c>
      <c r="AN102" s="53">
        <v>2626</v>
      </c>
      <c r="AO102" s="53">
        <v>10777</v>
      </c>
      <c r="AP102" s="53">
        <v>4436</v>
      </c>
      <c r="AQ102" s="53">
        <v>12448</v>
      </c>
      <c r="AR102" s="53">
        <v>11042</v>
      </c>
      <c r="AS102" s="53">
        <v>10680</v>
      </c>
      <c r="AT102" s="53">
        <v>2786</v>
      </c>
      <c r="AU102" s="53">
        <v>371</v>
      </c>
      <c r="AV102" s="53">
        <v>1938</v>
      </c>
      <c r="AW102" s="53">
        <v>20026</v>
      </c>
      <c r="AX102" s="53">
        <v>1004</v>
      </c>
      <c r="AY102" s="60">
        <v>0</v>
      </c>
      <c r="AZ102" s="74">
        <f t="shared" si="35"/>
        <v>1471726</v>
      </c>
      <c r="BA102" s="72">
        <f t="shared" si="36"/>
        <v>13150</v>
      </c>
      <c r="BB102" s="72">
        <f t="shared" si="37"/>
        <v>89337</v>
      </c>
      <c r="BC102" s="72">
        <f t="shared" si="38"/>
        <v>7438</v>
      </c>
      <c r="BD102" s="72">
        <f t="shared" si="39"/>
        <v>36407</v>
      </c>
      <c r="BE102" s="72">
        <f t="shared" si="40"/>
        <v>244675</v>
      </c>
      <c r="BF102" s="72">
        <f t="shared" si="41"/>
        <v>128880</v>
      </c>
      <c r="BG102" s="72">
        <f t="shared" si="42"/>
        <v>53890</v>
      </c>
      <c r="BH102" s="72">
        <f t="shared" si="43"/>
        <v>98604</v>
      </c>
      <c r="BI102" s="72">
        <f t="shared" si="44"/>
        <v>73165</v>
      </c>
      <c r="BJ102" s="72">
        <f t="shared" si="45"/>
        <v>56546</v>
      </c>
      <c r="BK102" s="72">
        <f t="shared" si="46"/>
        <v>4793</v>
      </c>
      <c r="BL102" s="72">
        <f t="shared" si="47"/>
        <v>7552</v>
      </c>
      <c r="BM102" s="72">
        <f t="shared" si="48"/>
        <v>623696</v>
      </c>
      <c r="BN102" s="72">
        <f t="shared" si="49"/>
        <v>32525</v>
      </c>
      <c r="BO102" s="75">
        <f t="shared" si="50"/>
        <v>1068</v>
      </c>
      <c r="BP102" s="76" t="str">
        <f t="shared" si="51"/>
        <v>45.6%</v>
      </c>
      <c r="BQ102" s="73" t="str">
        <f t="shared" si="52"/>
        <v>157.3%</v>
      </c>
      <c r="BR102" s="73" t="str">
        <f t="shared" si="53"/>
        <v>231.7%</v>
      </c>
      <c r="BS102" s="73" t="str">
        <f t="shared" si="54"/>
        <v>81.2%</v>
      </c>
      <c r="BT102" s="73" t="str">
        <f t="shared" si="55"/>
        <v>34.5%</v>
      </c>
      <c r="BU102" s="73" t="str">
        <f t="shared" si="56"/>
        <v>211.7%</v>
      </c>
      <c r="BV102" s="73" t="str">
        <f t="shared" si="57"/>
        <v>-26.6%</v>
      </c>
      <c r="BW102" s="73" t="str">
        <f t="shared" si="58"/>
        <v>-22.9%</v>
      </c>
      <c r="BX102" s="73" t="str">
        <f t="shared" si="59"/>
        <v>2.5%</v>
      </c>
      <c r="BY102" s="73" t="str">
        <f t="shared" si="60"/>
        <v>100.4%</v>
      </c>
      <c r="BZ102" s="73" t="str">
        <f t="shared" si="61"/>
        <v>35.7%</v>
      </c>
      <c r="CA102" s="73" t="str">
        <f t="shared" si="62"/>
        <v>-71.1%</v>
      </c>
      <c r="CB102" s="73" t="str">
        <f t="shared" si="63"/>
        <v>12.7%</v>
      </c>
      <c r="CC102" s="73" t="str">
        <f t="shared" si="64"/>
        <v>54.5%</v>
      </c>
      <c r="CD102" s="73" t="str">
        <f t="shared" si="65"/>
        <v>50.7%</v>
      </c>
      <c r="CE102" s="73" t="str">
        <f t="shared" si="66"/>
        <v>28.2%</v>
      </c>
    </row>
    <row r="103" spans="1:83">
      <c r="A103" s="55">
        <v>2017</v>
      </c>
      <c r="B103" s="51">
        <v>6</v>
      </c>
      <c r="C103" s="56" t="s">
        <v>124</v>
      </c>
      <c r="D103" s="59">
        <v>239836</v>
      </c>
      <c r="E103" s="53">
        <v>1518</v>
      </c>
      <c r="F103" s="53">
        <v>6402</v>
      </c>
      <c r="G103" s="53">
        <v>13362</v>
      </c>
      <c r="H103" s="53">
        <v>9603</v>
      </c>
      <c r="I103" s="53">
        <v>8486</v>
      </c>
      <c r="J103" s="53">
        <v>9620</v>
      </c>
      <c r="K103" s="53">
        <v>14850</v>
      </c>
      <c r="L103" s="53">
        <v>34519</v>
      </c>
      <c r="M103" s="53">
        <v>10654</v>
      </c>
      <c r="N103" s="53">
        <v>5565</v>
      </c>
      <c r="O103" s="53">
        <v>2650</v>
      </c>
      <c r="P103" s="53">
        <v>941</v>
      </c>
      <c r="Q103" s="53">
        <v>114629</v>
      </c>
      <c r="R103" s="53">
        <v>7037</v>
      </c>
      <c r="S103" s="60">
        <v>0</v>
      </c>
      <c r="T103" s="69">
        <v>1162686</v>
      </c>
      <c r="U103" s="70">
        <v>19709</v>
      </c>
      <c r="V103" s="70">
        <v>31159</v>
      </c>
      <c r="W103" s="70">
        <v>15019</v>
      </c>
      <c r="X103" s="70">
        <v>33726</v>
      </c>
      <c r="Y103" s="70">
        <v>70307</v>
      </c>
      <c r="Z103" s="70">
        <v>65400</v>
      </c>
      <c r="AA103" s="70">
        <v>22073</v>
      </c>
      <c r="AB103" s="70">
        <v>191686</v>
      </c>
      <c r="AC103" s="70">
        <v>83924</v>
      </c>
      <c r="AD103" s="70">
        <v>50355</v>
      </c>
      <c r="AE103" s="70">
        <v>3431</v>
      </c>
      <c r="AF103" s="70">
        <v>8325</v>
      </c>
      <c r="AG103" s="70">
        <v>541102</v>
      </c>
      <c r="AH103" s="70">
        <v>23491</v>
      </c>
      <c r="AI103" s="71">
        <v>2979</v>
      </c>
      <c r="AJ103" s="59">
        <v>194476</v>
      </c>
      <c r="AK103" s="53">
        <v>1150</v>
      </c>
      <c r="AL103" s="53">
        <v>2227</v>
      </c>
      <c r="AM103" s="53">
        <v>118</v>
      </c>
      <c r="AN103" s="53">
        <v>5848</v>
      </c>
      <c r="AO103" s="53">
        <v>85405</v>
      </c>
      <c r="AP103" s="53">
        <v>1616</v>
      </c>
      <c r="AQ103" s="53">
        <v>3956</v>
      </c>
      <c r="AR103" s="53">
        <v>19095</v>
      </c>
      <c r="AS103" s="53">
        <v>2755</v>
      </c>
      <c r="AT103" s="53">
        <v>34243</v>
      </c>
      <c r="AU103" s="53">
        <v>80</v>
      </c>
      <c r="AV103" s="53">
        <v>3845</v>
      </c>
      <c r="AW103" s="53">
        <v>29927</v>
      </c>
      <c r="AX103" s="53">
        <v>3911</v>
      </c>
      <c r="AY103" s="60">
        <v>300</v>
      </c>
      <c r="AZ103" s="74">
        <f t="shared" si="35"/>
        <v>1596998</v>
      </c>
      <c r="BA103" s="72">
        <f t="shared" si="36"/>
        <v>22377</v>
      </c>
      <c r="BB103" s="72">
        <f t="shared" si="37"/>
        <v>39788</v>
      </c>
      <c r="BC103" s="72">
        <f t="shared" si="38"/>
        <v>28499</v>
      </c>
      <c r="BD103" s="72">
        <f t="shared" si="39"/>
        <v>49177</v>
      </c>
      <c r="BE103" s="72">
        <f t="shared" si="40"/>
        <v>164198</v>
      </c>
      <c r="BF103" s="72">
        <f t="shared" si="41"/>
        <v>76636</v>
      </c>
      <c r="BG103" s="72">
        <f t="shared" si="42"/>
        <v>40879</v>
      </c>
      <c r="BH103" s="72">
        <f t="shared" si="43"/>
        <v>245300</v>
      </c>
      <c r="BI103" s="72">
        <f t="shared" si="44"/>
        <v>97333</v>
      </c>
      <c r="BJ103" s="72">
        <f t="shared" si="45"/>
        <v>90163</v>
      </c>
      <c r="BK103" s="72">
        <f t="shared" si="46"/>
        <v>6161</v>
      </c>
      <c r="BL103" s="72">
        <f t="shared" si="47"/>
        <v>13111</v>
      </c>
      <c r="BM103" s="72">
        <f t="shared" si="48"/>
        <v>685658</v>
      </c>
      <c r="BN103" s="72">
        <f t="shared" si="49"/>
        <v>34439</v>
      </c>
      <c r="BO103" s="75">
        <f t="shared" si="50"/>
        <v>3279</v>
      </c>
      <c r="BP103" s="76" t="str">
        <f t="shared" si="51"/>
        <v>8.5%</v>
      </c>
      <c r="BQ103" s="73" t="str">
        <f t="shared" si="52"/>
        <v>70.2%</v>
      </c>
      <c r="BR103" s="73" t="str">
        <f t="shared" si="53"/>
        <v>-55.5%</v>
      </c>
      <c r="BS103" s="73" t="str">
        <f t="shared" si="54"/>
        <v>283.2%</v>
      </c>
      <c r="BT103" s="73" t="str">
        <f t="shared" si="55"/>
        <v>35.1%</v>
      </c>
      <c r="BU103" s="73" t="str">
        <f t="shared" si="56"/>
        <v>-32.9%</v>
      </c>
      <c r="BV103" s="73" t="str">
        <f t="shared" si="57"/>
        <v>-40.5%</v>
      </c>
      <c r="BW103" s="73" t="str">
        <f t="shared" si="58"/>
        <v>-24.1%</v>
      </c>
      <c r="BX103" s="73" t="str">
        <f t="shared" si="59"/>
        <v>148.8%</v>
      </c>
      <c r="BY103" s="73" t="str">
        <f t="shared" si="60"/>
        <v>33%</v>
      </c>
      <c r="BZ103" s="73" t="str">
        <f t="shared" si="61"/>
        <v>59.5%</v>
      </c>
      <c r="CA103" s="73" t="str">
        <f t="shared" si="62"/>
        <v>28.5%</v>
      </c>
      <c r="CB103" s="73" t="str">
        <f t="shared" si="63"/>
        <v>73.6%</v>
      </c>
      <c r="CC103" s="73" t="str">
        <f t="shared" si="64"/>
        <v>9.9%</v>
      </c>
      <c r="CD103" s="73" t="str">
        <f t="shared" si="65"/>
        <v>5.9%</v>
      </c>
      <c r="CE103" s="73" t="str">
        <f t="shared" si="66"/>
        <v>207%</v>
      </c>
    </row>
    <row r="104" spans="1:83">
      <c r="A104" s="55">
        <v>2017</v>
      </c>
      <c r="B104" s="51">
        <v>7</v>
      </c>
      <c r="C104" s="56" t="s">
        <v>125</v>
      </c>
      <c r="D104" s="59">
        <v>270315</v>
      </c>
      <c r="E104" s="53">
        <v>4992</v>
      </c>
      <c r="F104" s="53">
        <v>10016</v>
      </c>
      <c r="G104" s="53">
        <v>3838</v>
      </c>
      <c r="H104" s="53">
        <v>2895</v>
      </c>
      <c r="I104" s="53">
        <v>46783</v>
      </c>
      <c r="J104" s="53">
        <v>8869</v>
      </c>
      <c r="K104" s="53">
        <v>21083</v>
      </c>
      <c r="L104" s="53">
        <v>21942</v>
      </c>
      <c r="M104" s="53">
        <v>20689</v>
      </c>
      <c r="N104" s="53">
        <v>18962</v>
      </c>
      <c r="O104" s="53">
        <v>2675</v>
      </c>
      <c r="P104" s="53">
        <v>5558</v>
      </c>
      <c r="Q104" s="53">
        <v>92484</v>
      </c>
      <c r="R104" s="53">
        <v>8239</v>
      </c>
      <c r="S104" s="60">
        <v>1290</v>
      </c>
      <c r="T104" s="69">
        <v>779591</v>
      </c>
      <c r="U104" s="70">
        <v>6775</v>
      </c>
      <c r="V104" s="70">
        <v>2197</v>
      </c>
      <c r="W104" s="70">
        <v>14532</v>
      </c>
      <c r="X104" s="70">
        <v>27856</v>
      </c>
      <c r="Y104" s="70">
        <v>168692</v>
      </c>
      <c r="Z104" s="70">
        <v>64488</v>
      </c>
      <c r="AA104" s="70">
        <v>72265</v>
      </c>
      <c r="AB104" s="70">
        <v>53584</v>
      </c>
      <c r="AC104" s="70">
        <v>43529</v>
      </c>
      <c r="AD104" s="70">
        <v>26736</v>
      </c>
      <c r="AE104" s="70">
        <v>3423</v>
      </c>
      <c r="AF104" s="70">
        <v>4129</v>
      </c>
      <c r="AG104" s="70">
        <v>246386</v>
      </c>
      <c r="AH104" s="70">
        <v>44332</v>
      </c>
      <c r="AI104" s="71">
        <v>667</v>
      </c>
      <c r="AJ104" s="59">
        <v>88919</v>
      </c>
      <c r="AK104" s="53">
        <v>1019</v>
      </c>
      <c r="AL104" s="53">
        <v>298</v>
      </c>
      <c r="AM104" s="53">
        <v>620</v>
      </c>
      <c r="AN104" s="53">
        <v>1124</v>
      </c>
      <c r="AO104" s="53">
        <v>1812</v>
      </c>
      <c r="AP104" s="53">
        <v>6674</v>
      </c>
      <c r="AQ104" s="53">
        <v>2546</v>
      </c>
      <c r="AR104" s="53">
        <v>21688</v>
      </c>
      <c r="AS104" s="53">
        <v>2626</v>
      </c>
      <c r="AT104" s="53">
        <v>2523</v>
      </c>
      <c r="AU104" s="53">
        <v>412</v>
      </c>
      <c r="AV104" s="53">
        <v>116</v>
      </c>
      <c r="AW104" s="53">
        <v>46598</v>
      </c>
      <c r="AX104" s="53">
        <v>863</v>
      </c>
      <c r="AY104" s="60">
        <v>0</v>
      </c>
      <c r="AZ104" s="74">
        <f t="shared" si="35"/>
        <v>1138825</v>
      </c>
      <c r="BA104" s="72">
        <f t="shared" si="36"/>
        <v>12786</v>
      </c>
      <c r="BB104" s="72">
        <f t="shared" si="37"/>
        <v>12511</v>
      </c>
      <c r="BC104" s="72">
        <f t="shared" si="38"/>
        <v>18990</v>
      </c>
      <c r="BD104" s="72">
        <f t="shared" si="39"/>
        <v>31875</v>
      </c>
      <c r="BE104" s="72">
        <f t="shared" si="40"/>
        <v>217287</v>
      </c>
      <c r="BF104" s="72">
        <f t="shared" si="41"/>
        <v>80031</v>
      </c>
      <c r="BG104" s="72">
        <f t="shared" si="42"/>
        <v>95894</v>
      </c>
      <c r="BH104" s="72">
        <f t="shared" si="43"/>
        <v>97214</v>
      </c>
      <c r="BI104" s="72">
        <f t="shared" si="44"/>
        <v>66844</v>
      </c>
      <c r="BJ104" s="72">
        <f t="shared" si="45"/>
        <v>48221</v>
      </c>
      <c r="BK104" s="72">
        <f t="shared" si="46"/>
        <v>6510</v>
      </c>
      <c r="BL104" s="72">
        <f t="shared" si="47"/>
        <v>9803</v>
      </c>
      <c r="BM104" s="72">
        <f t="shared" si="48"/>
        <v>385468</v>
      </c>
      <c r="BN104" s="72">
        <f t="shared" si="49"/>
        <v>53434</v>
      </c>
      <c r="BO104" s="75">
        <f t="shared" si="50"/>
        <v>1957</v>
      </c>
      <c r="BP104" s="76" t="str">
        <f t="shared" si="51"/>
        <v>-28.7%</v>
      </c>
      <c r="BQ104" s="73" t="str">
        <f t="shared" si="52"/>
        <v>-42.9%</v>
      </c>
      <c r="BR104" s="73" t="str">
        <f t="shared" si="53"/>
        <v>-68.6%</v>
      </c>
      <c r="BS104" s="73" t="str">
        <f t="shared" si="54"/>
        <v>-33.4%</v>
      </c>
      <c r="BT104" s="73" t="str">
        <f t="shared" si="55"/>
        <v>-35.2%</v>
      </c>
      <c r="BU104" s="73" t="str">
        <f t="shared" si="56"/>
        <v>32.3%</v>
      </c>
      <c r="BV104" s="73" t="str">
        <f t="shared" si="57"/>
        <v>4.4%</v>
      </c>
      <c r="BW104" s="73" t="str">
        <f t="shared" si="58"/>
        <v>134.6%</v>
      </c>
      <c r="BX104" s="73" t="str">
        <f t="shared" si="59"/>
        <v>-60.4%</v>
      </c>
      <c r="BY104" s="73" t="str">
        <f t="shared" si="60"/>
        <v>-31.3%</v>
      </c>
      <c r="BZ104" s="73" t="str">
        <f t="shared" si="61"/>
        <v>-46.5%</v>
      </c>
      <c r="CA104" s="73" t="str">
        <f t="shared" si="62"/>
        <v>5.7%</v>
      </c>
      <c r="CB104" s="73" t="str">
        <f t="shared" si="63"/>
        <v>-25.2%</v>
      </c>
      <c r="CC104" s="73" t="str">
        <f t="shared" si="64"/>
        <v>-43.8%</v>
      </c>
      <c r="CD104" s="73" t="str">
        <f t="shared" si="65"/>
        <v>55.2%</v>
      </c>
      <c r="CE104" s="73" t="str">
        <f t="shared" si="66"/>
        <v>-40.3%</v>
      </c>
    </row>
    <row r="105" spans="1:83">
      <c r="A105" s="55">
        <v>2017</v>
      </c>
      <c r="B105" s="51">
        <v>8</v>
      </c>
      <c r="C105" s="56" t="s">
        <v>126</v>
      </c>
      <c r="D105" s="59">
        <v>237607</v>
      </c>
      <c r="E105" s="53">
        <v>6535</v>
      </c>
      <c r="F105" s="53">
        <v>10287</v>
      </c>
      <c r="G105" s="53">
        <v>10087</v>
      </c>
      <c r="H105" s="53">
        <v>3027</v>
      </c>
      <c r="I105" s="53">
        <v>20974</v>
      </c>
      <c r="J105" s="53">
        <v>6633</v>
      </c>
      <c r="K105" s="53">
        <v>16477</v>
      </c>
      <c r="L105" s="53">
        <v>29110</v>
      </c>
      <c r="M105" s="53">
        <v>4865</v>
      </c>
      <c r="N105" s="53">
        <v>11685</v>
      </c>
      <c r="O105" s="53">
        <v>1078</v>
      </c>
      <c r="P105" s="53">
        <v>1187</v>
      </c>
      <c r="Q105" s="53">
        <v>104832</v>
      </c>
      <c r="R105" s="53">
        <v>9830</v>
      </c>
      <c r="S105" s="60">
        <v>1000</v>
      </c>
      <c r="T105" s="69">
        <v>785245</v>
      </c>
      <c r="U105" s="70">
        <v>16561</v>
      </c>
      <c r="V105" s="70">
        <v>2923</v>
      </c>
      <c r="W105" s="70">
        <v>12909</v>
      </c>
      <c r="X105" s="70">
        <v>40986</v>
      </c>
      <c r="Y105" s="70">
        <v>68949</v>
      </c>
      <c r="Z105" s="70">
        <v>39259</v>
      </c>
      <c r="AA105" s="70">
        <v>75984</v>
      </c>
      <c r="AB105" s="70">
        <v>96804</v>
      </c>
      <c r="AC105" s="70">
        <v>29031</v>
      </c>
      <c r="AD105" s="70">
        <v>31384</v>
      </c>
      <c r="AE105" s="70">
        <v>2123</v>
      </c>
      <c r="AF105" s="70">
        <v>13417</v>
      </c>
      <c r="AG105" s="70">
        <v>302048</v>
      </c>
      <c r="AH105" s="70">
        <v>37326</v>
      </c>
      <c r="AI105" s="71">
        <v>15541</v>
      </c>
      <c r="AJ105" s="59">
        <v>119764</v>
      </c>
      <c r="AK105" s="53">
        <v>3851</v>
      </c>
      <c r="AL105" s="53">
        <v>9750</v>
      </c>
      <c r="AM105" s="53">
        <v>1303</v>
      </c>
      <c r="AN105" s="53">
        <v>3234</v>
      </c>
      <c r="AO105" s="53">
        <v>5999</v>
      </c>
      <c r="AP105" s="53">
        <v>3920</v>
      </c>
      <c r="AQ105" s="53">
        <v>3311</v>
      </c>
      <c r="AR105" s="53">
        <v>8221</v>
      </c>
      <c r="AS105" s="53">
        <v>18221</v>
      </c>
      <c r="AT105" s="53">
        <v>5544</v>
      </c>
      <c r="AU105" s="53">
        <v>13</v>
      </c>
      <c r="AV105" s="53">
        <v>517</v>
      </c>
      <c r="AW105" s="53">
        <v>53103</v>
      </c>
      <c r="AX105" s="53">
        <v>2636</v>
      </c>
      <c r="AY105" s="60">
        <v>141</v>
      </c>
      <c r="AZ105" s="74">
        <f t="shared" si="35"/>
        <v>1142616</v>
      </c>
      <c r="BA105" s="72">
        <f t="shared" si="36"/>
        <v>26947</v>
      </c>
      <c r="BB105" s="72">
        <f t="shared" si="37"/>
        <v>22960</v>
      </c>
      <c r="BC105" s="72">
        <f t="shared" si="38"/>
        <v>24299</v>
      </c>
      <c r="BD105" s="72">
        <f t="shared" si="39"/>
        <v>47247</v>
      </c>
      <c r="BE105" s="72">
        <f t="shared" si="40"/>
        <v>95922</v>
      </c>
      <c r="BF105" s="72">
        <f t="shared" si="41"/>
        <v>49812</v>
      </c>
      <c r="BG105" s="72">
        <f t="shared" si="42"/>
        <v>95772</v>
      </c>
      <c r="BH105" s="72">
        <f t="shared" si="43"/>
        <v>134135</v>
      </c>
      <c r="BI105" s="72">
        <f t="shared" si="44"/>
        <v>52117</v>
      </c>
      <c r="BJ105" s="72">
        <f t="shared" si="45"/>
        <v>48613</v>
      </c>
      <c r="BK105" s="72">
        <f t="shared" si="46"/>
        <v>3214</v>
      </c>
      <c r="BL105" s="72">
        <f t="shared" si="47"/>
        <v>15121</v>
      </c>
      <c r="BM105" s="72">
        <f t="shared" si="48"/>
        <v>459983</v>
      </c>
      <c r="BN105" s="72">
        <f t="shared" si="49"/>
        <v>49792</v>
      </c>
      <c r="BO105" s="75">
        <f t="shared" si="50"/>
        <v>16682</v>
      </c>
      <c r="BP105" s="76" t="str">
        <f t="shared" si="51"/>
        <v>0.3%</v>
      </c>
      <c r="BQ105" s="73" t="str">
        <f t="shared" si="52"/>
        <v>110.8%</v>
      </c>
      <c r="BR105" s="73" t="str">
        <f t="shared" si="53"/>
        <v>83.5%</v>
      </c>
      <c r="BS105" s="73" t="str">
        <f t="shared" si="54"/>
        <v>28%</v>
      </c>
      <c r="BT105" s="73" t="str">
        <f t="shared" si="55"/>
        <v>48.2%</v>
      </c>
      <c r="BU105" s="73" t="str">
        <f t="shared" si="56"/>
        <v>-55.9%</v>
      </c>
      <c r="BV105" s="73" t="str">
        <f t="shared" si="57"/>
        <v>-37.8%</v>
      </c>
      <c r="BW105" s="73" t="str">
        <f t="shared" si="58"/>
        <v>-0.1%</v>
      </c>
      <c r="BX105" s="73" t="str">
        <f t="shared" si="59"/>
        <v>38%</v>
      </c>
      <c r="BY105" s="73" t="str">
        <f t="shared" si="60"/>
        <v>-22%</v>
      </c>
      <c r="BZ105" s="73" t="str">
        <f t="shared" si="61"/>
        <v>0.8%</v>
      </c>
      <c r="CA105" s="73" t="str">
        <f t="shared" si="62"/>
        <v>-50.6%</v>
      </c>
      <c r="CB105" s="73" t="str">
        <f t="shared" si="63"/>
        <v>54.2%</v>
      </c>
      <c r="CC105" s="73" t="str">
        <f t="shared" si="64"/>
        <v>19.3%</v>
      </c>
      <c r="CD105" s="73" t="str">
        <f t="shared" si="65"/>
        <v>-6.8%</v>
      </c>
      <c r="CE105" s="73" t="str">
        <f t="shared" si="66"/>
        <v>752.4%</v>
      </c>
    </row>
    <row r="106" spans="1:83">
      <c r="A106" s="55">
        <v>2017</v>
      </c>
      <c r="B106" s="51">
        <v>9</v>
      </c>
      <c r="C106" s="56" t="s">
        <v>127</v>
      </c>
      <c r="D106" s="59">
        <v>252117</v>
      </c>
      <c r="E106" s="53">
        <v>5516</v>
      </c>
      <c r="F106" s="53">
        <v>6387</v>
      </c>
      <c r="G106" s="53">
        <v>9354</v>
      </c>
      <c r="H106" s="53">
        <v>3851</v>
      </c>
      <c r="I106" s="53">
        <v>34282</v>
      </c>
      <c r="J106" s="53">
        <v>9875</v>
      </c>
      <c r="K106" s="53">
        <v>20507</v>
      </c>
      <c r="L106" s="53">
        <v>12238</v>
      </c>
      <c r="M106" s="53">
        <v>17497</v>
      </c>
      <c r="N106" s="53">
        <v>6510</v>
      </c>
      <c r="O106" s="53">
        <v>321</v>
      </c>
      <c r="P106" s="53">
        <v>7603</v>
      </c>
      <c r="Q106" s="53">
        <v>113295</v>
      </c>
      <c r="R106" s="53">
        <v>2497</v>
      </c>
      <c r="S106" s="60">
        <v>2384</v>
      </c>
      <c r="T106" s="69">
        <v>623534</v>
      </c>
      <c r="U106" s="70">
        <v>1985</v>
      </c>
      <c r="V106" s="70">
        <v>20257</v>
      </c>
      <c r="W106" s="70">
        <v>2458</v>
      </c>
      <c r="X106" s="70">
        <v>35848</v>
      </c>
      <c r="Y106" s="70">
        <v>92118</v>
      </c>
      <c r="Z106" s="70">
        <v>32054</v>
      </c>
      <c r="AA106" s="70">
        <v>30670</v>
      </c>
      <c r="AB106" s="70">
        <v>58233</v>
      </c>
      <c r="AC106" s="70">
        <v>30313</v>
      </c>
      <c r="AD106" s="70">
        <v>17476</v>
      </c>
      <c r="AE106" s="70">
        <v>12106</v>
      </c>
      <c r="AF106" s="70">
        <v>3345</v>
      </c>
      <c r="AG106" s="70">
        <v>273589</v>
      </c>
      <c r="AH106" s="70">
        <v>11726</v>
      </c>
      <c r="AI106" s="71">
        <v>1356</v>
      </c>
      <c r="AJ106" s="59">
        <v>68609</v>
      </c>
      <c r="AK106" s="53">
        <v>980</v>
      </c>
      <c r="AL106" s="53">
        <v>3198</v>
      </c>
      <c r="AM106" s="53">
        <v>331</v>
      </c>
      <c r="AN106" s="53">
        <v>2679</v>
      </c>
      <c r="AO106" s="53">
        <v>3420</v>
      </c>
      <c r="AP106" s="53">
        <v>3702</v>
      </c>
      <c r="AQ106" s="53">
        <v>11808</v>
      </c>
      <c r="AR106" s="53">
        <v>7838</v>
      </c>
      <c r="AS106" s="53">
        <v>8925</v>
      </c>
      <c r="AT106" s="53">
        <v>3449</v>
      </c>
      <c r="AU106" s="53">
        <v>30</v>
      </c>
      <c r="AV106" s="53">
        <v>184</v>
      </c>
      <c r="AW106" s="53">
        <v>16956</v>
      </c>
      <c r="AX106" s="53">
        <v>4484</v>
      </c>
      <c r="AY106" s="60">
        <v>625</v>
      </c>
      <c r="AZ106" s="74">
        <f t="shared" si="35"/>
        <v>944260</v>
      </c>
      <c r="BA106" s="72">
        <f t="shared" si="36"/>
        <v>8481</v>
      </c>
      <c r="BB106" s="72">
        <f t="shared" si="37"/>
        <v>29842</v>
      </c>
      <c r="BC106" s="72">
        <f t="shared" si="38"/>
        <v>12143</v>
      </c>
      <c r="BD106" s="72">
        <f t="shared" si="39"/>
        <v>42378</v>
      </c>
      <c r="BE106" s="72">
        <f t="shared" si="40"/>
        <v>129820</v>
      </c>
      <c r="BF106" s="72">
        <f t="shared" si="41"/>
        <v>45631</v>
      </c>
      <c r="BG106" s="72">
        <f t="shared" si="42"/>
        <v>62985</v>
      </c>
      <c r="BH106" s="72">
        <f t="shared" si="43"/>
        <v>78309</v>
      </c>
      <c r="BI106" s="72">
        <f t="shared" si="44"/>
        <v>56735</v>
      </c>
      <c r="BJ106" s="72">
        <f t="shared" si="45"/>
        <v>27435</v>
      </c>
      <c r="BK106" s="72">
        <f t="shared" si="46"/>
        <v>12457</v>
      </c>
      <c r="BL106" s="72">
        <f t="shared" si="47"/>
        <v>11132</v>
      </c>
      <c r="BM106" s="72">
        <f t="shared" si="48"/>
        <v>403840</v>
      </c>
      <c r="BN106" s="72">
        <f t="shared" si="49"/>
        <v>18707</v>
      </c>
      <c r="BO106" s="75">
        <f t="shared" si="50"/>
        <v>4365</v>
      </c>
      <c r="BP106" s="76" t="str">
        <f t="shared" si="51"/>
        <v>-17.4%</v>
      </c>
      <c r="BQ106" s="73" t="str">
        <f t="shared" si="52"/>
        <v>-68.5%</v>
      </c>
      <c r="BR106" s="73" t="str">
        <f t="shared" si="53"/>
        <v>30%</v>
      </c>
      <c r="BS106" s="73" t="str">
        <f t="shared" si="54"/>
        <v>-50%</v>
      </c>
      <c r="BT106" s="73" t="str">
        <f t="shared" si="55"/>
        <v>-10.3%</v>
      </c>
      <c r="BU106" s="73" t="str">
        <f t="shared" si="56"/>
        <v>35.3%</v>
      </c>
      <c r="BV106" s="73" t="str">
        <f t="shared" si="57"/>
        <v>-8.4%</v>
      </c>
      <c r="BW106" s="73" t="str">
        <f t="shared" si="58"/>
        <v>-34.2%</v>
      </c>
      <c r="BX106" s="73" t="str">
        <f t="shared" si="59"/>
        <v>-41.6%</v>
      </c>
      <c r="BY106" s="73" t="str">
        <f t="shared" si="60"/>
        <v>8.9%</v>
      </c>
      <c r="BZ106" s="73" t="str">
        <f t="shared" si="61"/>
        <v>-43.6%</v>
      </c>
      <c r="CA106" s="73" t="str">
        <f t="shared" si="62"/>
        <v>287.6%</v>
      </c>
      <c r="CB106" s="73" t="str">
        <f t="shared" si="63"/>
        <v>-26.4%</v>
      </c>
      <c r="CC106" s="73" t="str">
        <f t="shared" si="64"/>
        <v>-12.2%</v>
      </c>
      <c r="CD106" s="73" t="str">
        <f t="shared" si="65"/>
        <v>-62.4%</v>
      </c>
      <c r="CE106" s="73" t="str">
        <f t="shared" si="66"/>
        <v>-73.8%</v>
      </c>
    </row>
    <row r="107" spans="1:83">
      <c r="A107" s="55">
        <v>2017</v>
      </c>
      <c r="B107" s="51">
        <v>10</v>
      </c>
      <c r="C107" s="56" t="s">
        <v>128</v>
      </c>
      <c r="D107" s="59">
        <v>176536</v>
      </c>
      <c r="E107" s="53">
        <v>834</v>
      </c>
      <c r="F107" s="53">
        <v>5151</v>
      </c>
      <c r="G107" s="53">
        <v>1648</v>
      </c>
      <c r="H107" s="53">
        <v>5574</v>
      </c>
      <c r="I107" s="53">
        <v>14543</v>
      </c>
      <c r="J107" s="53">
        <v>27969</v>
      </c>
      <c r="K107" s="53">
        <v>14431</v>
      </c>
      <c r="L107" s="53">
        <v>35497</v>
      </c>
      <c r="M107" s="53">
        <v>4395</v>
      </c>
      <c r="N107" s="53">
        <v>5747</v>
      </c>
      <c r="O107" s="53">
        <v>1665</v>
      </c>
      <c r="P107" s="53">
        <v>2883</v>
      </c>
      <c r="Q107" s="53">
        <v>50371</v>
      </c>
      <c r="R107" s="53">
        <v>4823</v>
      </c>
      <c r="S107" s="60">
        <v>1005</v>
      </c>
      <c r="T107" s="69">
        <v>645731</v>
      </c>
      <c r="U107" s="70">
        <v>2254</v>
      </c>
      <c r="V107" s="70">
        <v>11066</v>
      </c>
      <c r="W107" s="70">
        <v>15482</v>
      </c>
      <c r="X107" s="70">
        <v>36146</v>
      </c>
      <c r="Y107" s="70">
        <v>42018</v>
      </c>
      <c r="Z107" s="70">
        <v>30664</v>
      </c>
      <c r="AA107" s="70">
        <v>32793</v>
      </c>
      <c r="AB107" s="70">
        <v>60915</v>
      </c>
      <c r="AC107" s="70">
        <v>29912</v>
      </c>
      <c r="AD107" s="70">
        <v>16960</v>
      </c>
      <c r="AE107" s="70">
        <v>7933</v>
      </c>
      <c r="AF107" s="70">
        <v>4557</v>
      </c>
      <c r="AG107" s="70">
        <v>331525</v>
      </c>
      <c r="AH107" s="70">
        <v>17351</v>
      </c>
      <c r="AI107" s="71">
        <v>6155</v>
      </c>
      <c r="AJ107" s="59">
        <v>150646</v>
      </c>
      <c r="AK107" s="53">
        <v>112</v>
      </c>
      <c r="AL107" s="53">
        <v>20702</v>
      </c>
      <c r="AM107" s="53">
        <v>201</v>
      </c>
      <c r="AN107" s="53">
        <v>2630</v>
      </c>
      <c r="AO107" s="53">
        <v>3356</v>
      </c>
      <c r="AP107" s="53">
        <v>3059</v>
      </c>
      <c r="AQ107" s="53">
        <v>36548</v>
      </c>
      <c r="AR107" s="53">
        <v>13595</v>
      </c>
      <c r="AS107" s="53">
        <v>3983</v>
      </c>
      <c r="AT107" s="53">
        <v>2680</v>
      </c>
      <c r="AU107" s="53">
        <v>360</v>
      </c>
      <c r="AV107" s="53">
        <v>7730</v>
      </c>
      <c r="AW107" s="53">
        <v>48970</v>
      </c>
      <c r="AX107" s="53">
        <v>796</v>
      </c>
      <c r="AY107" s="60">
        <v>5924</v>
      </c>
      <c r="AZ107" s="74">
        <f t="shared" si="35"/>
        <v>972913</v>
      </c>
      <c r="BA107" s="72">
        <f t="shared" si="36"/>
        <v>3200</v>
      </c>
      <c r="BB107" s="72">
        <f t="shared" si="37"/>
        <v>36919</v>
      </c>
      <c r="BC107" s="72">
        <f t="shared" si="38"/>
        <v>17331</v>
      </c>
      <c r="BD107" s="72">
        <f t="shared" si="39"/>
        <v>44350</v>
      </c>
      <c r="BE107" s="72">
        <f t="shared" si="40"/>
        <v>59917</v>
      </c>
      <c r="BF107" s="72">
        <f t="shared" si="41"/>
        <v>61692</v>
      </c>
      <c r="BG107" s="72">
        <f t="shared" si="42"/>
        <v>83772</v>
      </c>
      <c r="BH107" s="72">
        <f t="shared" si="43"/>
        <v>110007</v>
      </c>
      <c r="BI107" s="72">
        <f t="shared" si="44"/>
        <v>38290</v>
      </c>
      <c r="BJ107" s="72">
        <f t="shared" si="45"/>
        <v>25387</v>
      </c>
      <c r="BK107" s="72">
        <f t="shared" si="46"/>
        <v>9958</v>
      </c>
      <c r="BL107" s="72">
        <f t="shared" si="47"/>
        <v>15170</v>
      </c>
      <c r="BM107" s="72">
        <f t="shared" si="48"/>
        <v>430866</v>
      </c>
      <c r="BN107" s="72">
        <f t="shared" si="49"/>
        <v>22970</v>
      </c>
      <c r="BO107" s="75">
        <f t="shared" si="50"/>
        <v>13084</v>
      </c>
      <c r="BP107" s="76" t="str">
        <f t="shared" si="51"/>
        <v>3%</v>
      </c>
      <c r="BQ107" s="73" t="str">
        <f t="shared" si="52"/>
        <v>-62.3%</v>
      </c>
      <c r="BR107" s="73" t="str">
        <f t="shared" si="53"/>
        <v>23.7%</v>
      </c>
      <c r="BS107" s="73" t="str">
        <f t="shared" si="54"/>
        <v>42.7%</v>
      </c>
      <c r="BT107" s="73" t="str">
        <f t="shared" si="55"/>
        <v>4.7%</v>
      </c>
      <c r="BU107" s="73" t="str">
        <f t="shared" si="56"/>
        <v>-53.8%</v>
      </c>
      <c r="BV107" s="73" t="str">
        <f t="shared" si="57"/>
        <v>35.2%</v>
      </c>
      <c r="BW107" s="73" t="str">
        <f t="shared" si="58"/>
        <v>33%</v>
      </c>
      <c r="BX107" s="73" t="str">
        <f t="shared" si="59"/>
        <v>40.5%</v>
      </c>
      <c r="BY107" s="73" t="str">
        <f t="shared" si="60"/>
        <v>-32.5%</v>
      </c>
      <c r="BZ107" s="73" t="str">
        <f t="shared" si="61"/>
        <v>-7.5%</v>
      </c>
      <c r="CA107" s="73" t="str">
        <f t="shared" si="62"/>
        <v>-20.1%</v>
      </c>
      <c r="CB107" s="73" t="str">
        <f t="shared" si="63"/>
        <v>36.3%</v>
      </c>
      <c r="CC107" s="73" t="str">
        <f t="shared" si="64"/>
        <v>6.7%</v>
      </c>
      <c r="CD107" s="73" t="str">
        <f t="shared" si="65"/>
        <v>22.8%</v>
      </c>
      <c r="CE107" s="73" t="str">
        <f t="shared" si="66"/>
        <v>199.7%</v>
      </c>
    </row>
    <row r="108" spans="1:83">
      <c r="A108" s="55">
        <v>2017</v>
      </c>
      <c r="B108" s="51">
        <v>11</v>
      </c>
      <c r="C108" s="56" t="s">
        <v>129</v>
      </c>
      <c r="D108" s="59">
        <v>268939</v>
      </c>
      <c r="E108" s="53">
        <v>9584</v>
      </c>
      <c r="F108" s="53">
        <v>67807</v>
      </c>
      <c r="G108" s="53">
        <v>9642</v>
      </c>
      <c r="H108" s="53">
        <v>18664</v>
      </c>
      <c r="I108" s="53">
        <v>13026</v>
      </c>
      <c r="J108" s="53">
        <v>5990</v>
      </c>
      <c r="K108" s="53">
        <v>14550</v>
      </c>
      <c r="L108" s="53">
        <v>23202</v>
      </c>
      <c r="M108" s="53">
        <v>14339</v>
      </c>
      <c r="N108" s="53">
        <v>6445</v>
      </c>
      <c r="O108" s="53">
        <v>1077</v>
      </c>
      <c r="P108" s="53">
        <v>1756</v>
      </c>
      <c r="Q108" s="53">
        <v>75207</v>
      </c>
      <c r="R108" s="53">
        <v>7262</v>
      </c>
      <c r="S108" s="60">
        <v>388</v>
      </c>
      <c r="T108" s="69">
        <v>845216</v>
      </c>
      <c r="U108" s="70">
        <v>32086</v>
      </c>
      <c r="V108" s="70">
        <v>71475</v>
      </c>
      <c r="W108" s="70">
        <v>4552</v>
      </c>
      <c r="X108" s="70">
        <v>69550</v>
      </c>
      <c r="Y108" s="70">
        <v>34801</v>
      </c>
      <c r="Z108" s="70">
        <v>30983</v>
      </c>
      <c r="AA108" s="70">
        <v>37324</v>
      </c>
      <c r="AB108" s="70">
        <v>103344</v>
      </c>
      <c r="AC108" s="70">
        <v>27524</v>
      </c>
      <c r="AD108" s="70">
        <v>32807</v>
      </c>
      <c r="AE108" s="70">
        <v>4358</v>
      </c>
      <c r="AF108" s="70">
        <v>5099</v>
      </c>
      <c r="AG108" s="70">
        <v>370679</v>
      </c>
      <c r="AH108" s="70">
        <v>19169</v>
      </c>
      <c r="AI108" s="71">
        <v>1465</v>
      </c>
      <c r="AJ108" s="59">
        <v>82702</v>
      </c>
      <c r="AK108" s="53">
        <v>4120</v>
      </c>
      <c r="AL108" s="53">
        <v>5600</v>
      </c>
      <c r="AM108" s="53">
        <v>161</v>
      </c>
      <c r="AN108" s="53">
        <v>10028</v>
      </c>
      <c r="AO108" s="53">
        <v>9123</v>
      </c>
      <c r="AP108" s="53">
        <v>3417</v>
      </c>
      <c r="AQ108" s="53">
        <v>5580</v>
      </c>
      <c r="AR108" s="53">
        <v>4365</v>
      </c>
      <c r="AS108" s="53">
        <v>9825</v>
      </c>
      <c r="AT108" s="53">
        <v>5284</v>
      </c>
      <c r="AU108" s="53">
        <v>596</v>
      </c>
      <c r="AV108" s="53">
        <v>627</v>
      </c>
      <c r="AW108" s="53">
        <v>21561</v>
      </c>
      <c r="AX108" s="53">
        <v>1847</v>
      </c>
      <c r="AY108" s="60">
        <v>568</v>
      </c>
      <c r="AZ108" s="74">
        <f t="shared" si="35"/>
        <v>1196857</v>
      </c>
      <c r="BA108" s="72">
        <f t="shared" si="36"/>
        <v>45790</v>
      </c>
      <c r="BB108" s="72">
        <f t="shared" si="37"/>
        <v>144882</v>
      </c>
      <c r="BC108" s="72">
        <f t="shared" si="38"/>
        <v>14355</v>
      </c>
      <c r="BD108" s="72">
        <f t="shared" si="39"/>
        <v>98242</v>
      </c>
      <c r="BE108" s="72">
        <f t="shared" si="40"/>
        <v>56950</v>
      </c>
      <c r="BF108" s="72">
        <f t="shared" si="41"/>
        <v>40390</v>
      </c>
      <c r="BG108" s="72">
        <f t="shared" si="42"/>
        <v>57454</v>
      </c>
      <c r="BH108" s="72">
        <f t="shared" si="43"/>
        <v>130911</v>
      </c>
      <c r="BI108" s="72">
        <f t="shared" si="44"/>
        <v>51688</v>
      </c>
      <c r="BJ108" s="72">
        <f t="shared" si="45"/>
        <v>44536</v>
      </c>
      <c r="BK108" s="72">
        <f t="shared" si="46"/>
        <v>6031</v>
      </c>
      <c r="BL108" s="72">
        <f t="shared" si="47"/>
        <v>7482</v>
      </c>
      <c r="BM108" s="72">
        <f t="shared" si="48"/>
        <v>467447</v>
      </c>
      <c r="BN108" s="72">
        <f t="shared" si="49"/>
        <v>28278</v>
      </c>
      <c r="BO108" s="75">
        <f t="shared" si="50"/>
        <v>2421</v>
      </c>
      <c r="BP108" s="76" t="str">
        <f t="shared" si="51"/>
        <v>23%</v>
      </c>
      <c r="BQ108" s="73" t="str">
        <f t="shared" si="52"/>
        <v>1330.9%</v>
      </c>
      <c r="BR108" s="73" t="str">
        <f t="shared" si="53"/>
        <v>292.4%</v>
      </c>
      <c r="BS108" s="73" t="str">
        <f t="shared" si="54"/>
        <v>-17.2%</v>
      </c>
      <c r="BT108" s="73" t="str">
        <f t="shared" si="55"/>
        <v>121.5%</v>
      </c>
      <c r="BU108" s="73" t="str">
        <f t="shared" si="56"/>
        <v>-5%</v>
      </c>
      <c r="BV108" s="73" t="str">
        <f t="shared" si="57"/>
        <v>-34.5%</v>
      </c>
      <c r="BW108" s="73" t="str">
        <f t="shared" si="58"/>
        <v>-31.4%</v>
      </c>
      <c r="BX108" s="73" t="str">
        <f t="shared" si="59"/>
        <v>19%</v>
      </c>
      <c r="BY108" s="73" t="str">
        <f t="shared" si="60"/>
        <v>35%</v>
      </c>
      <c r="BZ108" s="73" t="str">
        <f t="shared" si="61"/>
        <v>75.4%</v>
      </c>
      <c r="CA108" s="73" t="str">
        <f t="shared" si="62"/>
        <v>-39.4%</v>
      </c>
      <c r="CB108" s="73" t="str">
        <f t="shared" si="63"/>
        <v>-50.7%</v>
      </c>
      <c r="CC108" s="73" t="str">
        <f t="shared" si="64"/>
        <v>8.5%</v>
      </c>
      <c r="CD108" s="73" t="str">
        <f t="shared" si="65"/>
        <v>23.1%</v>
      </c>
      <c r="CE108" s="73" t="str">
        <f t="shared" si="66"/>
        <v>-81.5%</v>
      </c>
    </row>
    <row r="109" spans="1:83">
      <c r="A109" s="55">
        <v>2017</v>
      </c>
      <c r="B109" s="51">
        <v>12</v>
      </c>
      <c r="C109" s="56" t="s">
        <v>130</v>
      </c>
      <c r="D109" s="59">
        <v>270651</v>
      </c>
      <c r="E109" s="53">
        <v>4902</v>
      </c>
      <c r="F109" s="53">
        <v>10835</v>
      </c>
      <c r="G109" s="53">
        <v>326</v>
      </c>
      <c r="H109" s="53">
        <v>2535</v>
      </c>
      <c r="I109" s="53">
        <v>15459</v>
      </c>
      <c r="J109" s="53">
        <v>11103</v>
      </c>
      <c r="K109" s="53">
        <v>32569</v>
      </c>
      <c r="L109" s="53">
        <v>11314</v>
      </c>
      <c r="M109" s="53">
        <v>6694</v>
      </c>
      <c r="N109" s="53">
        <v>13995</v>
      </c>
      <c r="O109" s="53">
        <v>1534</v>
      </c>
      <c r="P109" s="53">
        <v>7066</v>
      </c>
      <c r="Q109" s="53">
        <v>146650</v>
      </c>
      <c r="R109" s="53">
        <v>4452</v>
      </c>
      <c r="S109" s="60">
        <v>1217</v>
      </c>
      <c r="T109" s="69">
        <v>907017</v>
      </c>
      <c r="U109" s="70">
        <v>3717</v>
      </c>
      <c r="V109" s="70">
        <v>2819</v>
      </c>
      <c r="W109" s="70">
        <v>16772</v>
      </c>
      <c r="X109" s="70">
        <v>47338</v>
      </c>
      <c r="Y109" s="70">
        <v>157057</v>
      </c>
      <c r="Z109" s="70">
        <v>37585</v>
      </c>
      <c r="AA109" s="70">
        <v>40227</v>
      </c>
      <c r="AB109" s="70">
        <v>79398</v>
      </c>
      <c r="AC109" s="70">
        <v>36287</v>
      </c>
      <c r="AD109" s="70">
        <v>18473</v>
      </c>
      <c r="AE109" s="70">
        <v>5246</v>
      </c>
      <c r="AF109" s="70">
        <v>5647</v>
      </c>
      <c r="AG109" s="70">
        <v>384334</v>
      </c>
      <c r="AH109" s="70">
        <v>24447</v>
      </c>
      <c r="AI109" s="71">
        <v>47670</v>
      </c>
      <c r="AJ109" s="59">
        <v>119462</v>
      </c>
      <c r="AK109" s="53">
        <v>0</v>
      </c>
      <c r="AL109" s="53">
        <v>4749</v>
      </c>
      <c r="AM109" s="53">
        <v>1724</v>
      </c>
      <c r="AN109" s="53">
        <v>2512</v>
      </c>
      <c r="AO109" s="53">
        <v>16047</v>
      </c>
      <c r="AP109" s="53">
        <v>8905</v>
      </c>
      <c r="AQ109" s="53">
        <v>6397</v>
      </c>
      <c r="AR109" s="53">
        <v>9749</v>
      </c>
      <c r="AS109" s="53">
        <v>7823</v>
      </c>
      <c r="AT109" s="53">
        <v>1764</v>
      </c>
      <c r="AU109" s="53">
        <v>42</v>
      </c>
      <c r="AV109" s="53">
        <v>10010</v>
      </c>
      <c r="AW109" s="53">
        <v>45491</v>
      </c>
      <c r="AX109" s="53">
        <v>3318</v>
      </c>
      <c r="AY109" s="60">
        <v>931</v>
      </c>
      <c r="AZ109" s="74">
        <f t="shared" si="35"/>
        <v>1297130</v>
      </c>
      <c r="BA109" s="72">
        <f t="shared" si="36"/>
        <v>8619</v>
      </c>
      <c r="BB109" s="72">
        <f t="shared" si="37"/>
        <v>18403</v>
      </c>
      <c r="BC109" s="72">
        <f t="shared" si="38"/>
        <v>18822</v>
      </c>
      <c r="BD109" s="72">
        <f t="shared" si="39"/>
        <v>52385</v>
      </c>
      <c r="BE109" s="72">
        <f t="shared" si="40"/>
        <v>188563</v>
      </c>
      <c r="BF109" s="72">
        <f t="shared" si="41"/>
        <v>57593</v>
      </c>
      <c r="BG109" s="72">
        <f t="shared" si="42"/>
        <v>79193</v>
      </c>
      <c r="BH109" s="72">
        <f t="shared" si="43"/>
        <v>100461</v>
      </c>
      <c r="BI109" s="72">
        <f t="shared" si="44"/>
        <v>50804</v>
      </c>
      <c r="BJ109" s="72">
        <f t="shared" si="45"/>
        <v>34232</v>
      </c>
      <c r="BK109" s="72">
        <f t="shared" si="46"/>
        <v>6822</v>
      </c>
      <c r="BL109" s="72">
        <f t="shared" si="47"/>
        <v>22723</v>
      </c>
      <c r="BM109" s="72">
        <f t="shared" si="48"/>
        <v>576475</v>
      </c>
      <c r="BN109" s="72">
        <f t="shared" si="49"/>
        <v>32217</v>
      </c>
      <c r="BO109" s="75">
        <f t="shared" si="50"/>
        <v>49818</v>
      </c>
      <c r="BP109" s="76" t="str">
        <f t="shared" si="51"/>
        <v>8.4%</v>
      </c>
      <c r="BQ109" s="73" t="str">
        <f t="shared" si="52"/>
        <v>-81.2%</v>
      </c>
      <c r="BR109" s="73" t="str">
        <f t="shared" si="53"/>
        <v>-87.3%</v>
      </c>
      <c r="BS109" s="73" t="str">
        <f t="shared" si="54"/>
        <v>31.1%</v>
      </c>
      <c r="BT109" s="73" t="str">
        <f t="shared" si="55"/>
        <v>-46.7%</v>
      </c>
      <c r="BU109" s="73" t="str">
        <f t="shared" si="56"/>
        <v>231.1%</v>
      </c>
      <c r="BV109" s="73" t="str">
        <f t="shared" si="57"/>
        <v>42.6%</v>
      </c>
      <c r="BW109" s="73" t="str">
        <f t="shared" si="58"/>
        <v>37.8%</v>
      </c>
      <c r="BX109" s="73" t="str">
        <f t="shared" si="59"/>
        <v>-23.3%</v>
      </c>
      <c r="BY109" s="73" t="str">
        <f t="shared" si="60"/>
        <v>-1.7%</v>
      </c>
      <c r="BZ109" s="73" t="str">
        <f t="shared" si="61"/>
        <v>-23.1%</v>
      </c>
      <c r="CA109" s="73" t="str">
        <f t="shared" si="62"/>
        <v>13.1%</v>
      </c>
      <c r="CB109" s="73" t="str">
        <f t="shared" si="63"/>
        <v>203.7%</v>
      </c>
      <c r="CC109" s="73" t="str">
        <f t="shared" si="64"/>
        <v>23.3%</v>
      </c>
      <c r="CD109" s="73" t="str">
        <f t="shared" si="65"/>
        <v>13.9%</v>
      </c>
      <c r="CE109" s="73" t="str">
        <f t="shared" si="66"/>
        <v>1957.7%</v>
      </c>
    </row>
    <row r="110" spans="1:83">
      <c r="A110" s="55">
        <v>2018</v>
      </c>
      <c r="B110" s="51">
        <v>1</v>
      </c>
      <c r="C110" s="56" t="s">
        <v>119</v>
      </c>
      <c r="D110" s="59">
        <v>186719</v>
      </c>
      <c r="E110" s="53">
        <v>6038</v>
      </c>
      <c r="F110" s="53">
        <v>10845</v>
      </c>
      <c r="G110" s="53">
        <v>8763</v>
      </c>
      <c r="H110" s="53">
        <v>3591</v>
      </c>
      <c r="I110" s="53">
        <v>20796</v>
      </c>
      <c r="J110" s="53">
        <v>18561</v>
      </c>
      <c r="K110" s="53">
        <v>13919</v>
      </c>
      <c r="L110" s="53">
        <v>15844</v>
      </c>
      <c r="M110" s="53">
        <v>12990</v>
      </c>
      <c r="N110" s="53">
        <v>4255</v>
      </c>
      <c r="O110" s="53">
        <v>820</v>
      </c>
      <c r="P110" s="53">
        <v>2393</v>
      </c>
      <c r="Q110" s="53">
        <v>55185</v>
      </c>
      <c r="R110" s="53">
        <v>11216</v>
      </c>
      <c r="S110" s="60">
        <v>1503</v>
      </c>
      <c r="T110" s="69">
        <v>841021</v>
      </c>
      <c r="U110" s="70">
        <v>2459</v>
      </c>
      <c r="V110" s="70">
        <v>6588</v>
      </c>
      <c r="W110" s="70">
        <v>10147</v>
      </c>
      <c r="X110" s="70">
        <v>20809</v>
      </c>
      <c r="Y110" s="70">
        <v>163136</v>
      </c>
      <c r="Z110" s="70">
        <v>25187</v>
      </c>
      <c r="AA110" s="70">
        <v>45708</v>
      </c>
      <c r="AB110" s="70">
        <v>98515</v>
      </c>
      <c r="AC110" s="70">
        <v>20258</v>
      </c>
      <c r="AD110" s="70">
        <v>25122</v>
      </c>
      <c r="AE110" s="70">
        <v>2525</v>
      </c>
      <c r="AF110" s="70">
        <v>7466</v>
      </c>
      <c r="AG110" s="70">
        <v>392971</v>
      </c>
      <c r="AH110" s="70">
        <v>18260</v>
      </c>
      <c r="AI110" s="71">
        <v>1870</v>
      </c>
      <c r="AJ110" s="59">
        <v>81142</v>
      </c>
      <c r="AK110" s="53">
        <v>3949</v>
      </c>
      <c r="AL110" s="53">
        <v>170</v>
      </c>
      <c r="AM110" s="53">
        <v>36</v>
      </c>
      <c r="AN110" s="53">
        <v>1043</v>
      </c>
      <c r="AO110" s="53">
        <v>5105</v>
      </c>
      <c r="AP110" s="53">
        <v>3345</v>
      </c>
      <c r="AQ110" s="53">
        <v>8104</v>
      </c>
      <c r="AR110" s="53">
        <v>7806</v>
      </c>
      <c r="AS110" s="53">
        <v>10403</v>
      </c>
      <c r="AT110" s="53">
        <v>7573</v>
      </c>
      <c r="AU110" s="53">
        <v>4574</v>
      </c>
      <c r="AV110" s="53">
        <v>900</v>
      </c>
      <c r="AW110" s="53">
        <v>19164</v>
      </c>
      <c r="AX110" s="53">
        <v>8871</v>
      </c>
      <c r="AY110" s="60">
        <v>99</v>
      </c>
      <c r="AZ110" s="74">
        <f t="shared" si="35"/>
        <v>1108882</v>
      </c>
      <c r="BA110" s="72">
        <f t="shared" si="36"/>
        <v>12446</v>
      </c>
      <c r="BB110" s="72">
        <f t="shared" si="37"/>
        <v>17603</v>
      </c>
      <c r="BC110" s="72">
        <f t="shared" si="38"/>
        <v>18946</v>
      </c>
      <c r="BD110" s="72">
        <f t="shared" si="39"/>
        <v>25443</v>
      </c>
      <c r="BE110" s="72">
        <f t="shared" si="40"/>
        <v>189037</v>
      </c>
      <c r="BF110" s="72">
        <f t="shared" si="41"/>
        <v>47093</v>
      </c>
      <c r="BG110" s="72">
        <f t="shared" si="42"/>
        <v>67731</v>
      </c>
      <c r="BH110" s="72">
        <f t="shared" si="43"/>
        <v>122165</v>
      </c>
      <c r="BI110" s="72">
        <f t="shared" si="44"/>
        <v>43651</v>
      </c>
      <c r="BJ110" s="72">
        <f t="shared" si="45"/>
        <v>36950</v>
      </c>
      <c r="BK110" s="72">
        <f t="shared" si="46"/>
        <v>7919</v>
      </c>
      <c r="BL110" s="72">
        <f t="shared" si="47"/>
        <v>10759</v>
      </c>
      <c r="BM110" s="72">
        <f t="shared" si="48"/>
        <v>467320</v>
      </c>
      <c r="BN110" s="72">
        <f t="shared" si="49"/>
        <v>38347</v>
      </c>
      <c r="BO110" s="75">
        <f t="shared" si="50"/>
        <v>3472</v>
      </c>
      <c r="BP110" s="76" t="str">
        <f t="shared" si="51"/>
        <v>-14.5%</v>
      </c>
      <c r="BQ110" s="73" t="str">
        <f t="shared" si="52"/>
        <v>44.4%</v>
      </c>
      <c r="BR110" s="73" t="str">
        <f t="shared" si="53"/>
        <v>-4.3%</v>
      </c>
      <c r="BS110" s="73" t="str">
        <f t="shared" si="54"/>
        <v>0.7%</v>
      </c>
      <c r="BT110" s="73" t="str">
        <f t="shared" si="55"/>
        <v>-51.4%</v>
      </c>
      <c r="BU110" s="73" t="str">
        <f t="shared" si="56"/>
        <v>0.3%</v>
      </c>
      <c r="BV110" s="73" t="str">
        <f t="shared" si="57"/>
        <v>-18.2%</v>
      </c>
      <c r="BW110" s="73" t="str">
        <f t="shared" si="58"/>
        <v>-14.5%</v>
      </c>
      <c r="BX110" s="73" t="str">
        <f t="shared" si="59"/>
        <v>21.6%</v>
      </c>
      <c r="BY110" s="73" t="str">
        <f t="shared" si="60"/>
        <v>-14.1%</v>
      </c>
      <c r="BZ110" s="73" t="str">
        <f t="shared" si="61"/>
        <v>7.9%</v>
      </c>
      <c r="CA110" s="73" t="str">
        <f t="shared" si="62"/>
        <v>16.1%</v>
      </c>
      <c r="CB110" s="73" t="str">
        <f t="shared" si="63"/>
        <v>-52.7%</v>
      </c>
      <c r="CC110" s="73" t="str">
        <f t="shared" si="64"/>
        <v>-18.9%</v>
      </c>
      <c r="CD110" s="73" t="str">
        <f t="shared" si="65"/>
        <v>19%</v>
      </c>
      <c r="CE110" s="73" t="str">
        <f t="shared" si="66"/>
        <v>-93%</v>
      </c>
    </row>
    <row r="111" spans="1:83">
      <c r="A111" s="55">
        <v>2018</v>
      </c>
      <c r="B111" s="51">
        <v>2</v>
      </c>
      <c r="C111" s="56" t="s">
        <v>120</v>
      </c>
      <c r="D111" s="59">
        <v>213505</v>
      </c>
      <c r="E111" s="53">
        <v>1915</v>
      </c>
      <c r="F111" s="53">
        <v>17950</v>
      </c>
      <c r="G111" s="53">
        <v>1596</v>
      </c>
      <c r="H111" s="53">
        <v>10789</v>
      </c>
      <c r="I111" s="53">
        <v>17797</v>
      </c>
      <c r="J111" s="53">
        <v>31751</v>
      </c>
      <c r="K111" s="53">
        <v>16851</v>
      </c>
      <c r="L111" s="53">
        <v>36693</v>
      </c>
      <c r="M111" s="53">
        <v>14826</v>
      </c>
      <c r="N111" s="53">
        <v>17616</v>
      </c>
      <c r="O111" s="53">
        <v>283</v>
      </c>
      <c r="P111" s="53">
        <v>4534</v>
      </c>
      <c r="Q111" s="53">
        <v>38818</v>
      </c>
      <c r="R111" s="53">
        <v>1916</v>
      </c>
      <c r="S111" s="60">
        <v>170</v>
      </c>
      <c r="T111" s="69">
        <v>1308439</v>
      </c>
      <c r="U111" s="70">
        <v>36460</v>
      </c>
      <c r="V111" s="70">
        <v>12581</v>
      </c>
      <c r="W111" s="70">
        <v>9383</v>
      </c>
      <c r="X111" s="70">
        <v>33831</v>
      </c>
      <c r="Y111" s="70">
        <v>90485</v>
      </c>
      <c r="Z111" s="70">
        <v>25650</v>
      </c>
      <c r="AA111" s="70">
        <v>43546</v>
      </c>
      <c r="AB111" s="70">
        <v>127899</v>
      </c>
      <c r="AC111" s="70">
        <v>65933</v>
      </c>
      <c r="AD111" s="70">
        <v>49781</v>
      </c>
      <c r="AE111" s="70">
        <v>1656</v>
      </c>
      <c r="AF111" s="70">
        <v>3271</v>
      </c>
      <c r="AG111" s="70">
        <v>739064</v>
      </c>
      <c r="AH111" s="70">
        <v>26795</v>
      </c>
      <c r="AI111" s="71">
        <v>42104</v>
      </c>
      <c r="AJ111" s="59">
        <v>79099</v>
      </c>
      <c r="AK111" s="53">
        <v>0</v>
      </c>
      <c r="AL111" s="53">
        <v>2285</v>
      </c>
      <c r="AM111" s="53">
        <v>1301</v>
      </c>
      <c r="AN111" s="53">
        <v>11186</v>
      </c>
      <c r="AO111" s="53">
        <v>1939</v>
      </c>
      <c r="AP111" s="53">
        <v>12171</v>
      </c>
      <c r="AQ111" s="53">
        <v>2380</v>
      </c>
      <c r="AR111" s="53">
        <v>14470</v>
      </c>
      <c r="AS111" s="53">
        <v>4419</v>
      </c>
      <c r="AT111" s="53">
        <v>8220</v>
      </c>
      <c r="AU111" s="53">
        <v>0</v>
      </c>
      <c r="AV111" s="53">
        <v>262</v>
      </c>
      <c r="AW111" s="53">
        <v>18347</v>
      </c>
      <c r="AX111" s="53">
        <v>1630</v>
      </c>
      <c r="AY111" s="60">
        <v>489</v>
      </c>
      <c r="AZ111" s="74">
        <f t="shared" si="35"/>
        <v>1601043</v>
      </c>
      <c r="BA111" s="72">
        <f t="shared" si="36"/>
        <v>38375</v>
      </c>
      <c r="BB111" s="72">
        <f t="shared" si="37"/>
        <v>32816</v>
      </c>
      <c r="BC111" s="72">
        <f t="shared" si="38"/>
        <v>12280</v>
      </c>
      <c r="BD111" s="72">
        <f t="shared" si="39"/>
        <v>55806</v>
      </c>
      <c r="BE111" s="72">
        <f t="shared" si="40"/>
        <v>110221</v>
      </c>
      <c r="BF111" s="72">
        <f t="shared" si="41"/>
        <v>69572</v>
      </c>
      <c r="BG111" s="72">
        <f t="shared" si="42"/>
        <v>62777</v>
      </c>
      <c r="BH111" s="72">
        <f t="shared" si="43"/>
        <v>179062</v>
      </c>
      <c r="BI111" s="72">
        <f t="shared" si="44"/>
        <v>85178</v>
      </c>
      <c r="BJ111" s="72">
        <f t="shared" si="45"/>
        <v>75617</v>
      </c>
      <c r="BK111" s="72">
        <f t="shared" si="46"/>
        <v>1939</v>
      </c>
      <c r="BL111" s="72">
        <f t="shared" si="47"/>
        <v>8067</v>
      </c>
      <c r="BM111" s="72">
        <f t="shared" si="48"/>
        <v>796229</v>
      </c>
      <c r="BN111" s="72">
        <f t="shared" si="49"/>
        <v>30341</v>
      </c>
      <c r="BO111" s="75">
        <f t="shared" si="50"/>
        <v>42763</v>
      </c>
      <c r="BP111" s="76" t="str">
        <f t="shared" si="51"/>
        <v>44.4%</v>
      </c>
      <c r="BQ111" s="73" t="str">
        <f t="shared" si="52"/>
        <v>208.3%</v>
      </c>
      <c r="BR111" s="73" t="str">
        <f t="shared" si="53"/>
        <v>86.4%</v>
      </c>
      <c r="BS111" s="73" t="str">
        <f t="shared" si="54"/>
        <v>-35.2%</v>
      </c>
      <c r="BT111" s="73" t="str">
        <f t="shared" si="55"/>
        <v>119.3%</v>
      </c>
      <c r="BU111" s="73" t="str">
        <f t="shared" si="56"/>
        <v>-41.7%</v>
      </c>
      <c r="BV111" s="73" t="str">
        <f t="shared" si="57"/>
        <v>47.7%</v>
      </c>
      <c r="BW111" s="73" t="str">
        <f t="shared" si="58"/>
        <v>-7.3%</v>
      </c>
      <c r="BX111" s="73" t="str">
        <f t="shared" si="59"/>
        <v>46.6%</v>
      </c>
      <c r="BY111" s="73" t="str">
        <f t="shared" si="60"/>
        <v>95.1%</v>
      </c>
      <c r="BZ111" s="73" t="str">
        <f t="shared" si="61"/>
        <v>104.6%</v>
      </c>
      <c r="CA111" s="73" t="str">
        <f t="shared" si="62"/>
        <v>-75.5%</v>
      </c>
      <c r="CB111" s="73" t="str">
        <f t="shared" si="63"/>
        <v>-25%</v>
      </c>
      <c r="CC111" s="73" t="str">
        <f t="shared" si="64"/>
        <v>70.4%</v>
      </c>
      <c r="CD111" s="73" t="str">
        <f t="shared" si="65"/>
        <v>-20.9%</v>
      </c>
      <c r="CE111" s="73" t="str">
        <f t="shared" si="66"/>
        <v>1131.7%</v>
      </c>
    </row>
    <row r="112" spans="1:83">
      <c r="A112" s="55">
        <v>2018</v>
      </c>
      <c r="B112" s="51">
        <v>3</v>
      </c>
      <c r="C112" s="56" t="s">
        <v>121</v>
      </c>
      <c r="D112" s="59">
        <v>321320</v>
      </c>
      <c r="E112" s="53">
        <v>4542</v>
      </c>
      <c r="F112" s="53">
        <v>10788</v>
      </c>
      <c r="G112" s="53">
        <v>839</v>
      </c>
      <c r="H112" s="53">
        <v>2776</v>
      </c>
      <c r="I112" s="53">
        <v>23152</v>
      </c>
      <c r="J112" s="53">
        <v>8171</v>
      </c>
      <c r="K112" s="53">
        <v>15110</v>
      </c>
      <c r="L112" s="53">
        <v>10039</v>
      </c>
      <c r="M112" s="53">
        <v>22456</v>
      </c>
      <c r="N112" s="53">
        <v>17747</v>
      </c>
      <c r="O112" s="53">
        <v>1600</v>
      </c>
      <c r="P112" s="53">
        <v>2475</v>
      </c>
      <c r="Q112" s="53">
        <v>193176</v>
      </c>
      <c r="R112" s="53">
        <v>6161</v>
      </c>
      <c r="S112" s="60">
        <v>2288</v>
      </c>
      <c r="T112" s="69">
        <v>1024030</v>
      </c>
      <c r="U112" s="70">
        <v>13352</v>
      </c>
      <c r="V112" s="70">
        <v>18691</v>
      </c>
      <c r="W112" s="70">
        <v>4553</v>
      </c>
      <c r="X112" s="70">
        <v>58646</v>
      </c>
      <c r="Y112" s="70">
        <v>76076</v>
      </c>
      <c r="Z112" s="70">
        <v>26206</v>
      </c>
      <c r="AA112" s="70">
        <v>65792</v>
      </c>
      <c r="AB112" s="70">
        <v>143063</v>
      </c>
      <c r="AC112" s="70">
        <v>77889</v>
      </c>
      <c r="AD112" s="70">
        <v>36170</v>
      </c>
      <c r="AE112" s="70">
        <v>3100</v>
      </c>
      <c r="AF112" s="70">
        <v>5489</v>
      </c>
      <c r="AG112" s="70">
        <v>474909</v>
      </c>
      <c r="AH112" s="70">
        <v>16708</v>
      </c>
      <c r="AI112" s="71">
        <v>3386</v>
      </c>
      <c r="AJ112" s="59">
        <v>72095</v>
      </c>
      <c r="AK112" s="53">
        <v>1443</v>
      </c>
      <c r="AL112" s="53">
        <v>1136</v>
      </c>
      <c r="AM112" s="53">
        <v>1966</v>
      </c>
      <c r="AN112" s="53">
        <v>2213</v>
      </c>
      <c r="AO112" s="53">
        <v>6094</v>
      </c>
      <c r="AP112" s="53">
        <v>2433</v>
      </c>
      <c r="AQ112" s="53">
        <v>7412</v>
      </c>
      <c r="AR112" s="53">
        <v>6980</v>
      </c>
      <c r="AS112" s="53">
        <v>14298</v>
      </c>
      <c r="AT112" s="53">
        <v>5154</v>
      </c>
      <c r="AU112" s="53">
        <v>694</v>
      </c>
      <c r="AV112" s="53">
        <v>1408</v>
      </c>
      <c r="AW112" s="53">
        <v>15264</v>
      </c>
      <c r="AX112" s="53">
        <v>5600</v>
      </c>
      <c r="AY112" s="60">
        <v>0</v>
      </c>
      <c r="AZ112" s="74">
        <f t="shared" si="35"/>
        <v>1417445</v>
      </c>
      <c r="BA112" s="72">
        <f t="shared" si="36"/>
        <v>19337</v>
      </c>
      <c r="BB112" s="72">
        <f t="shared" si="37"/>
        <v>30615</v>
      </c>
      <c r="BC112" s="72">
        <f t="shared" si="38"/>
        <v>7358</v>
      </c>
      <c r="BD112" s="72">
        <f t="shared" si="39"/>
        <v>63635</v>
      </c>
      <c r="BE112" s="72">
        <f t="shared" si="40"/>
        <v>105322</v>
      </c>
      <c r="BF112" s="72">
        <f t="shared" si="41"/>
        <v>36810</v>
      </c>
      <c r="BG112" s="72">
        <f t="shared" si="42"/>
        <v>88314</v>
      </c>
      <c r="BH112" s="72">
        <f t="shared" si="43"/>
        <v>160082</v>
      </c>
      <c r="BI112" s="72">
        <f t="shared" si="44"/>
        <v>114643</v>
      </c>
      <c r="BJ112" s="72">
        <f t="shared" si="45"/>
        <v>59071</v>
      </c>
      <c r="BK112" s="72">
        <f t="shared" si="46"/>
        <v>5394</v>
      </c>
      <c r="BL112" s="72">
        <f t="shared" si="47"/>
        <v>9372</v>
      </c>
      <c r="BM112" s="72">
        <f t="shared" si="48"/>
        <v>683349</v>
      </c>
      <c r="BN112" s="72">
        <f t="shared" si="49"/>
        <v>28469</v>
      </c>
      <c r="BO112" s="75">
        <f t="shared" si="50"/>
        <v>5674</v>
      </c>
      <c r="BP112" s="76" t="str">
        <f t="shared" si="51"/>
        <v>-11.5%</v>
      </c>
      <c r="BQ112" s="73" t="str">
        <f t="shared" si="52"/>
        <v>-49.6%</v>
      </c>
      <c r="BR112" s="73" t="str">
        <f t="shared" si="53"/>
        <v>-6.7%</v>
      </c>
      <c r="BS112" s="73" t="str">
        <f t="shared" si="54"/>
        <v>-40.1%</v>
      </c>
      <c r="BT112" s="73" t="str">
        <f t="shared" si="55"/>
        <v>14%</v>
      </c>
      <c r="BU112" s="73" t="str">
        <f t="shared" si="56"/>
        <v>-4.4%</v>
      </c>
      <c r="BV112" s="73" t="str">
        <f t="shared" si="57"/>
        <v>-47.1%</v>
      </c>
      <c r="BW112" s="73" t="str">
        <f t="shared" si="58"/>
        <v>40.7%</v>
      </c>
      <c r="BX112" s="73" t="str">
        <f t="shared" si="59"/>
        <v>-10.6%</v>
      </c>
      <c r="BY112" s="73" t="str">
        <f t="shared" si="60"/>
        <v>34.6%</v>
      </c>
      <c r="BZ112" s="73" t="str">
        <f t="shared" si="61"/>
        <v>-21.9%</v>
      </c>
      <c r="CA112" s="73" t="str">
        <f t="shared" si="62"/>
        <v>178.2%</v>
      </c>
      <c r="CB112" s="73" t="str">
        <f t="shared" si="63"/>
        <v>16.2%</v>
      </c>
      <c r="CC112" s="73" t="str">
        <f t="shared" si="64"/>
        <v>-14.2%</v>
      </c>
      <c r="CD112" s="73" t="str">
        <f t="shared" si="65"/>
        <v>-6.2%</v>
      </c>
      <c r="CE112" s="73" t="str">
        <f t="shared" si="66"/>
        <v>-86.7%</v>
      </c>
    </row>
    <row r="113" spans="1:83">
      <c r="A113" s="55">
        <v>2018</v>
      </c>
      <c r="B113" s="51">
        <v>4</v>
      </c>
      <c r="C113" s="56" t="s">
        <v>122</v>
      </c>
      <c r="D113" s="59">
        <v>269343</v>
      </c>
      <c r="E113" s="53">
        <v>9236</v>
      </c>
      <c r="F113" s="53">
        <v>8064</v>
      </c>
      <c r="G113" s="53">
        <v>3543</v>
      </c>
      <c r="H113" s="53">
        <v>4470</v>
      </c>
      <c r="I113" s="53">
        <v>12964</v>
      </c>
      <c r="J113" s="53">
        <v>4224</v>
      </c>
      <c r="K113" s="53">
        <v>9279</v>
      </c>
      <c r="L113" s="53">
        <v>11829</v>
      </c>
      <c r="M113" s="53">
        <v>6776</v>
      </c>
      <c r="N113" s="53">
        <v>7342</v>
      </c>
      <c r="O113" s="53">
        <v>708</v>
      </c>
      <c r="P113" s="53">
        <v>2425</v>
      </c>
      <c r="Q113" s="53">
        <v>175157</v>
      </c>
      <c r="R113" s="53">
        <v>4263</v>
      </c>
      <c r="S113" s="60">
        <v>9063</v>
      </c>
      <c r="T113" s="69">
        <v>1100122</v>
      </c>
      <c r="U113" s="70">
        <v>1780</v>
      </c>
      <c r="V113" s="70">
        <v>26605</v>
      </c>
      <c r="W113" s="70">
        <v>6425</v>
      </c>
      <c r="X113" s="70">
        <v>20078</v>
      </c>
      <c r="Y113" s="70">
        <v>154818</v>
      </c>
      <c r="Z113" s="70">
        <v>72013</v>
      </c>
      <c r="AA113" s="70">
        <v>82034</v>
      </c>
      <c r="AB113" s="70">
        <v>79452</v>
      </c>
      <c r="AC113" s="70">
        <v>63319</v>
      </c>
      <c r="AD113" s="70">
        <v>66291</v>
      </c>
      <c r="AE113" s="70">
        <v>3273</v>
      </c>
      <c r="AF113" s="70">
        <v>21478</v>
      </c>
      <c r="AG113" s="70">
        <v>448373</v>
      </c>
      <c r="AH113" s="70">
        <v>19968</v>
      </c>
      <c r="AI113" s="71">
        <v>34215</v>
      </c>
      <c r="AJ113" s="59">
        <v>88924</v>
      </c>
      <c r="AK113" s="53">
        <v>3543</v>
      </c>
      <c r="AL113" s="53">
        <v>0</v>
      </c>
      <c r="AM113" s="53">
        <v>4550</v>
      </c>
      <c r="AN113" s="53">
        <v>3981</v>
      </c>
      <c r="AO113" s="53">
        <v>6933</v>
      </c>
      <c r="AP113" s="53">
        <v>2325</v>
      </c>
      <c r="AQ113" s="53">
        <v>3210</v>
      </c>
      <c r="AR113" s="53">
        <v>5253</v>
      </c>
      <c r="AS113" s="53">
        <v>26085</v>
      </c>
      <c r="AT113" s="53">
        <v>5063</v>
      </c>
      <c r="AU113" s="53">
        <v>973</v>
      </c>
      <c r="AV113" s="53">
        <v>276</v>
      </c>
      <c r="AW113" s="53">
        <v>21717</v>
      </c>
      <c r="AX113" s="53">
        <v>4176</v>
      </c>
      <c r="AY113" s="60">
        <v>839</v>
      </c>
      <c r="AZ113" s="74">
        <f t="shared" si="35"/>
        <v>1458389</v>
      </c>
      <c r="BA113" s="72">
        <f t="shared" si="36"/>
        <v>14559</v>
      </c>
      <c r="BB113" s="72">
        <f t="shared" si="37"/>
        <v>34669</v>
      </c>
      <c r="BC113" s="72">
        <f t="shared" si="38"/>
        <v>14518</v>
      </c>
      <c r="BD113" s="72">
        <f t="shared" si="39"/>
        <v>28529</v>
      </c>
      <c r="BE113" s="72">
        <f t="shared" si="40"/>
        <v>174715</v>
      </c>
      <c r="BF113" s="72">
        <f t="shared" si="41"/>
        <v>78562</v>
      </c>
      <c r="BG113" s="72">
        <f t="shared" si="42"/>
        <v>94523</v>
      </c>
      <c r="BH113" s="72">
        <f t="shared" si="43"/>
        <v>96534</v>
      </c>
      <c r="BI113" s="72">
        <f t="shared" si="44"/>
        <v>96180</v>
      </c>
      <c r="BJ113" s="72">
        <f t="shared" si="45"/>
        <v>78696</v>
      </c>
      <c r="BK113" s="72">
        <f t="shared" si="46"/>
        <v>4954</v>
      </c>
      <c r="BL113" s="72">
        <f t="shared" si="47"/>
        <v>24179</v>
      </c>
      <c r="BM113" s="72">
        <f t="shared" si="48"/>
        <v>645247</v>
      </c>
      <c r="BN113" s="72">
        <f t="shared" si="49"/>
        <v>28407</v>
      </c>
      <c r="BO113" s="75">
        <f t="shared" si="50"/>
        <v>44117</v>
      </c>
      <c r="BP113" s="76" t="str">
        <f t="shared" si="51"/>
        <v>2.9%</v>
      </c>
      <c r="BQ113" s="73" t="str">
        <f t="shared" si="52"/>
        <v>-24.7%</v>
      </c>
      <c r="BR113" s="73" t="str">
        <f t="shared" si="53"/>
        <v>13.2%</v>
      </c>
      <c r="BS113" s="73" t="str">
        <f t="shared" si="54"/>
        <v>97.3%</v>
      </c>
      <c r="BT113" s="73" t="str">
        <f t="shared" si="55"/>
        <v>-55.2%</v>
      </c>
      <c r="BU113" s="73" t="str">
        <f t="shared" si="56"/>
        <v>65.9%</v>
      </c>
      <c r="BV113" s="73" t="str">
        <f t="shared" si="57"/>
        <v>113.4%</v>
      </c>
      <c r="BW113" s="73" t="str">
        <f t="shared" si="58"/>
        <v>7%</v>
      </c>
      <c r="BX113" s="73" t="str">
        <f t="shared" si="59"/>
        <v>-39.7%</v>
      </c>
      <c r="BY113" s="73" t="str">
        <f t="shared" si="60"/>
        <v>-16.1%</v>
      </c>
      <c r="BZ113" s="73" t="str">
        <f t="shared" si="61"/>
        <v>33.2%</v>
      </c>
      <c r="CA113" s="73" t="str">
        <f t="shared" si="62"/>
        <v>-8.2%</v>
      </c>
      <c r="CB113" s="73" t="str">
        <f t="shared" si="63"/>
        <v>158%</v>
      </c>
      <c r="CC113" s="73" t="str">
        <f t="shared" si="64"/>
        <v>-5.6%</v>
      </c>
      <c r="CD113" s="73" t="str">
        <f t="shared" si="65"/>
        <v>-0.2%</v>
      </c>
      <c r="CE113" s="73" t="str">
        <f t="shared" si="66"/>
        <v>677.5%</v>
      </c>
    </row>
    <row r="114" spans="1:83">
      <c r="A114" s="55">
        <v>2018</v>
      </c>
      <c r="B114" s="51">
        <v>5</v>
      </c>
      <c r="C114" s="56" t="s">
        <v>123</v>
      </c>
      <c r="D114" s="59">
        <v>202681</v>
      </c>
      <c r="E114" s="53">
        <v>9646</v>
      </c>
      <c r="F114" s="53">
        <v>11663</v>
      </c>
      <c r="G114" s="53">
        <v>1763</v>
      </c>
      <c r="H114" s="53">
        <v>12789</v>
      </c>
      <c r="I114" s="53">
        <v>10361</v>
      </c>
      <c r="J114" s="53">
        <v>10961</v>
      </c>
      <c r="K114" s="53">
        <v>9631</v>
      </c>
      <c r="L114" s="53">
        <v>14557</v>
      </c>
      <c r="M114" s="53">
        <v>2810</v>
      </c>
      <c r="N114" s="53">
        <v>9304</v>
      </c>
      <c r="O114" s="53">
        <v>688</v>
      </c>
      <c r="P114" s="53">
        <v>2998</v>
      </c>
      <c r="Q114" s="53">
        <v>94681</v>
      </c>
      <c r="R114" s="53">
        <v>9783</v>
      </c>
      <c r="S114" s="60">
        <v>1046</v>
      </c>
      <c r="T114" s="69">
        <v>1211158</v>
      </c>
      <c r="U114" s="70">
        <v>2480</v>
      </c>
      <c r="V114" s="70">
        <v>24930</v>
      </c>
      <c r="W114" s="70">
        <v>9182</v>
      </c>
      <c r="X114" s="70">
        <v>56383</v>
      </c>
      <c r="Y114" s="70">
        <v>201363</v>
      </c>
      <c r="Z114" s="70">
        <v>58363</v>
      </c>
      <c r="AA114" s="70">
        <v>84745</v>
      </c>
      <c r="AB114" s="70">
        <v>72062</v>
      </c>
      <c r="AC114" s="70">
        <v>102507</v>
      </c>
      <c r="AD114" s="70">
        <v>35789</v>
      </c>
      <c r="AE114" s="70">
        <v>14577</v>
      </c>
      <c r="AF114" s="70">
        <v>17914</v>
      </c>
      <c r="AG114" s="70">
        <v>438115</v>
      </c>
      <c r="AH114" s="70">
        <v>67205</v>
      </c>
      <c r="AI114" s="71">
        <v>25543</v>
      </c>
      <c r="AJ114" s="59">
        <v>77282</v>
      </c>
      <c r="AK114" s="53">
        <v>0</v>
      </c>
      <c r="AL114" s="53">
        <v>3801</v>
      </c>
      <c r="AM114" s="53">
        <v>0</v>
      </c>
      <c r="AN114" s="53">
        <v>7610</v>
      </c>
      <c r="AO114" s="53">
        <v>3774</v>
      </c>
      <c r="AP114" s="53">
        <v>1540</v>
      </c>
      <c r="AQ114" s="53">
        <v>1486</v>
      </c>
      <c r="AR114" s="53">
        <v>16031</v>
      </c>
      <c r="AS114" s="53">
        <v>1586</v>
      </c>
      <c r="AT114" s="53">
        <v>4467</v>
      </c>
      <c r="AU114" s="53">
        <v>1825</v>
      </c>
      <c r="AV114" s="53">
        <v>3089</v>
      </c>
      <c r="AW114" s="53">
        <v>30950</v>
      </c>
      <c r="AX114" s="53">
        <v>882</v>
      </c>
      <c r="AY114" s="60">
        <v>241</v>
      </c>
      <c r="AZ114" s="74">
        <f t="shared" si="35"/>
        <v>1491121</v>
      </c>
      <c r="BA114" s="72">
        <f t="shared" si="36"/>
        <v>12126</v>
      </c>
      <c r="BB114" s="72">
        <f t="shared" si="37"/>
        <v>40394</v>
      </c>
      <c r="BC114" s="72">
        <f t="shared" si="38"/>
        <v>10945</v>
      </c>
      <c r="BD114" s="72">
        <f t="shared" si="39"/>
        <v>76782</v>
      </c>
      <c r="BE114" s="72">
        <f t="shared" si="40"/>
        <v>215498</v>
      </c>
      <c r="BF114" s="72">
        <f t="shared" si="41"/>
        <v>70864</v>
      </c>
      <c r="BG114" s="72">
        <f t="shared" si="42"/>
        <v>95862</v>
      </c>
      <c r="BH114" s="72">
        <f t="shared" si="43"/>
        <v>102650</v>
      </c>
      <c r="BI114" s="72">
        <f t="shared" si="44"/>
        <v>106903</v>
      </c>
      <c r="BJ114" s="72">
        <f t="shared" si="45"/>
        <v>49560</v>
      </c>
      <c r="BK114" s="72">
        <f t="shared" si="46"/>
        <v>17090</v>
      </c>
      <c r="BL114" s="72">
        <f t="shared" si="47"/>
        <v>24001</v>
      </c>
      <c r="BM114" s="72">
        <f t="shared" si="48"/>
        <v>563746</v>
      </c>
      <c r="BN114" s="72">
        <f t="shared" si="49"/>
        <v>77870</v>
      </c>
      <c r="BO114" s="75">
        <f t="shared" si="50"/>
        <v>26830</v>
      </c>
      <c r="BP114" s="76" t="str">
        <f t="shared" si="51"/>
        <v>2.2%</v>
      </c>
      <c r="BQ114" s="73" t="str">
        <f t="shared" si="52"/>
        <v>-16.7%</v>
      </c>
      <c r="BR114" s="73" t="str">
        <f t="shared" si="53"/>
        <v>16.5%</v>
      </c>
      <c r="BS114" s="73" t="str">
        <f t="shared" si="54"/>
        <v>-24.6%</v>
      </c>
      <c r="BT114" s="73" t="str">
        <f t="shared" si="55"/>
        <v>169.1%</v>
      </c>
      <c r="BU114" s="73" t="str">
        <f t="shared" si="56"/>
        <v>23.3%</v>
      </c>
      <c r="BV114" s="73" t="str">
        <f t="shared" si="57"/>
        <v>-9.8%</v>
      </c>
      <c r="BW114" s="73" t="str">
        <f t="shared" si="58"/>
        <v>1.4%</v>
      </c>
      <c r="BX114" s="73" t="str">
        <f t="shared" si="59"/>
        <v>6.3%</v>
      </c>
      <c r="BY114" s="73" t="str">
        <f t="shared" si="60"/>
        <v>11.1%</v>
      </c>
      <c r="BZ114" s="73" t="str">
        <f t="shared" si="61"/>
        <v>-37%</v>
      </c>
      <c r="CA114" s="73" t="str">
        <f t="shared" si="62"/>
        <v>245%</v>
      </c>
      <c r="CB114" s="73" t="str">
        <f t="shared" si="63"/>
        <v>-0.7%</v>
      </c>
      <c r="CC114" s="73" t="str">
        <f t="shared" si="64"/>
        <v>-12.6%</v>
      </c>
      <c r="CD114" s="73" t="str">
        <f t="shared" si="65"/>
        <v>174.1%</v>
      </c>
      <c r="CE114" s="73" t="str">
        <f t="shared" si="66"/>
        <v>-39.2%</v>
      </c>
    </row>
    <row r="115" spans="1:83">
      <c r="A115" s="55">
        <v>2018</v>
      </c>
      <c r="B115" s="51">
        <v>6</v>
      </c>
      <c r="C115" s="56" t="s">
        <v>124</v>
      </c>
      <c r="D115" s="59">
        <v>197150</v>
      </c>
      <c r="E115" s="53">
        <v>3687</v>
      </c>
      <c r="F115" s="53">
        <v>5474</v>
      </c>
      <c r="G115" s="53">
        <v>17158</v>
      </c>
      <c r="H115" s="53">
        <v>5811</v>
      </c>
      <c r="I115" s="53">
        <v>16612</v>
      </c>
      <c r="J115" s="53">
        <v>12214</v>
      </c>
      <c r="K115" s="53">
        <v>10658</v>
      </c>
      <c r="L115" s="53">
        <v>29983</v>
      </c>
      <c r="M115" s="53">
        <v>11408</v>
      </c>
      <c r="N115" s="53">
        <v>15360</v>
      </c>
      <c r="O115" s="53">
        <v>846</v>
      </c>
      <c r="P115" s="53">
        <v>2553</v>
      </c>
      <c r="Q115" s="53">
        <v>62365</v>
      </c>
      <c r="R115" s="53">
        <v>2708</v>
      </c>
      <c r="S115" s="60">
        <v>313</v>
      </c>
      <c r="T115" s="69">
        <v>1073494</v>
      </c>
      <c r="U115" s="70">
        <v>3042</v>
      </c>
      <c r="V115" s="70">
        <v>2219</v>
      </c>
      <c r="W115" s="70">
        <v>8772</v>
      </c>
      <c r="X115" s="70">
        <v>23485</v>
      </c>
      <c r="Y115" s="70">
        <v>196408</v>
      </c>
      <c r="Z115" s="70">
        <v>21487</v>
      </c>
      <c r="AA115" s="70">
        <v>68824</v>
      </c>
      <c r="AB115" s="70">
        <v>219097</v>
      </c>
      <c r="AC115" s="70">
        <v>33988</v>
      </c>
      <c r="AD115" s="70">
        <v>78562</v>
      </c>
      <c r="AE115" s="70">
        <v>3279</v>
      </c>
      <c r="AF115" s="70">
        <v>17446</v>
      </c>
      <c r="AG115" s="70">
        <v>353563</v>
      </c>
      <c r="AH115" s="70">
        <v>32039</v>
      </c>
      <c r="AI115" s="71">
        <v>11283</v>
      </c>
      <c r="AJ115" s="59">
        <v>92995</v>
      </c>
      <c r="AK115" s="53">
        <v>11220</v>
      </c>
      <c r="AL115" s="53">
        <v>0</v>
      </c>
      <c r="AM115" s="53">
        <v>5553</v>
      </c>
      <c r="AN115" s="53">
        <v>8308</v>
      </c>
      <c r="AO115" s="53">
        <v>5285</v>
      </c>
      <c r="AP115" s="53">
        <v>1485</v>
      </c>
      <c r="AQ115" s="53">
        <v>1131</v>
      </c>
      <c r="AR115" s="53">
        <v>12135</v>
      </c>
      <c r="AS115" s="53">
        <v>2420</v>
      </c>
      <c r="AT115" s="53">
        <v>5336</v>
      </c>
      <c r="AU115" s="53">
        <v>0</v>
      </c>
      <c r="AV115" s="53">
        <v>1039</v>
      </c>
      <c r="AW115" s="53">
        <v>37288</v>
      </c>
      <c r="AX115" s="53">
        <v>1705</v>
      </c>
      <c r="AY115" s="60">
        <v>90</v>
      </c>
      <c r="AZ115" s="74">
        <f t="shared" si="35"/>
        <v>1363639</v>
      </c>
      <c r="BA115" s="72">
        <f t="shared" si="36"/>
        <v>17949</v>
      </c>
      <c r="BB115" s="72">
        <f t="shared" si="37"/>
        <v>7693</v>
      </c>
      <c r="BC115" s="72">
        <f t="shared" si="38"/>
        <v>31483</v>
      </c>
      <c r="BD115" s="72">
        <f t="shared" si="39"/>
        <v>37604</v>
      </c>
      <c r="BE115" s="72">
        <f t="shared" si="40"/>
        <v>218305</v>
      </c>
      <c r="BF115" s="72">
        <f t="shared" si="41"/>
        <v>35186</v>
      </c>
      <c r="BG115" s="72">
        <f t="shared" si="42"/>
        <v>80613</v>
      </c>
      <c r="BH115" s="72">
        <f t="shared" si="43"/>
        <v>261215</v>
      </c>
      <c r="BI115" s="72">
        <f t="shared" si="44"/>
        <v>47816</v>
      </c>
      <c r="BJ115" s="72">
        <f t="shared" si="45"/>
        <v>99258</v>
      </c>
      <c r="BK115" s="72">
        <f t="shared" si="46"/>
        <v>4125</v>
      </c>
      <c r="BL115" s="72">
        <f t="shared" si="47"/>
        <v>21038</v>
      </c>
      <c r="BM115" s="72">
        <f t="shared" si="48"/>
        <v>453216</v>
      </c>
      <c r="BN115" s="72">
        <f t="shared" si="49"/>
        <v>36452</v>
      </c>
      <c r="BO115" s="75">
        <f t="shared" si="50"/>
        <v>11686</v>
      </c>
      <c r="BP115" s="76" t="str">
        <f t="shared" si="51"/>
        <v>-8.5%</v>
      </c>
      <c r="BQ115" s="73" t="str">
        <f t="shared" si="52"/>
        <v>48%</v>
      </c>
      <c r="BR115" s="73" t="str">
        <f t="shared" si="53"/>
        <v>-81%</v>
      </c>
      <c r="BS115" s="73" t="str">
        <f t="shared" si="54"/>
        <v>187.6%</v>
      </c>
      <c r="BT115" s="73" t="str">
        <f t="shared" si="55"/>
        <v>-51%</v>
      </c>
      <c r="BU115" s="73" t="str">
        <f t="shared" si="56"/>
        <v>1.3%</v>
      </c>
      <c r="BV115" s="73" t="str">
        <f t="shared" si="57"/>
        <v>-50.3%</v>
      </c>
      <c r="BW115" s="73" t="str">
        <f t="shared" si="58"/>
        <v>-15.9%</v>
      </c>
      <c r="BX115" s="73" t="str">
        <f t="shared" si="59"/>
        <v>154.5%</v>
      </c>
      <c r="BY115" s="73" t="str">
        <f t="shared" si="60"/>
        <v>-55.3%</v>
      </c>
      <c r="BZ115" s="73" t="str">
        <f t="shared" si="61"/>
        <v>100.3%</v>
      </c>
      <c r="CA115" s="73" t="str">
        <f t="shared" si="62"/>
        <v>-75.9%</v>
      </c>
      <c r="CB115" s="73" t="str">
        <f t="shared" si="63"/>
        <v>-12.3%</v>
      </c>
      <c r="CC115" s="73" t="str">
        <f t="shared" si="64"/>
        <v>-19.6%</v>
      </c>
      <c r="CD115" s="73" t="str">
        <f t="shared" si="65"/>
        <v>-53.2%</v>
      </c>
      <c r="CE115" s="73" t="str">
        <f t="shared" si="66"/>
        <v>-56.4%</v>
      </c>
    </row>
    <row r="116" spans="1:83">
      <c r="A116" s="55">
        <v>2018</v>
      </c>
      <c r="B116" s="51">
        <v>7</v>
      </c>
      <c r="C116" s="56" t="s">
        <v>125</v>
      </c>
      <c r="D116" s="59">
        <v>183129</v>
      </c>
      <c r="E116" s="53">
        <v>3064</v>
      </c>
      <c r="F116" s="53">
        <v>6481</v>
      </c>
      <c r="G116" s="53">
        <v>20186</v>
      </c>
      <c r="H116" s="53">
        <v>5357</v>
      </c>
      <c r="I116" s="53">
        <v>10339</v>
      </c>
      <c r="J116" s="53">
        <v>5556</v>
      </c>
      <c r="K116" s="53">
        <v>8021</v>
      </c>
      <c r="L116" s="53">
        <v>62229</v>
      </c>
      <c r="M116" s="53">
        <v>4840</v>
      </c>
      <c r="N116" s="53">
        <v>23713</v>
      </c>
      <c r="O116" s="53">
        <v>2951</v>
      </c>
      <c r="P116" s="53">
        <v>1514</v>
      </c>
      <c r="Q116" s="53">
        <v>25696</v>
      </c>
      <c r="R116" s="53">
        <v>2864</v>
      </c>
      <c r="S116" s="60">
        <v>318</v>
      </c>
      <c r="T116" s="69">
        <v>553108</v>
      </c>
      <c r="U116" s="70">
        <v>964</v>
      </c>
      <c r="V116" s="70">
        <v>12343</v>
      </c>
      <c r="W116" s="70">
        <v>13426</v>
      </c>
      <c r="X116" s="70">
        <v>26034</v>
      </c>
      <c r="Y116" s="70">
        <v>40838</v>
      </c>
      <c r="Z116" s="70">
        <v>22207</v>
      </c>
      <c r="AA116" s="70">
        <v>42923</v>
      </c>
      <c r="AB116" s="70">
        <v>90676</v>
      </c>
      <c r="AC116" s="70">
        <v>30505</v>
      </c>
      <c r="AD116" s="70">
        <v>19026</v>
      </c>
      <c r="AE116" s="70">
        <v>5139</v>
      </c>
      <c r="AF116" s="70">
        <v>5428</v>
      </c>
      <c r="AG116" s="70">
        <v>230402</v>
      </c>
      <c r="AH116" s="70">
        <v>11900</v>
      </c>
      <c r="AI116" s="71">
        <v>1297</v>
      </c>
      <c r="AJ116" s="59">
        <v>47931</v>
      </c>
      <c r="AK116" s="53">
        <v>1492</v>
      </c>
      <c r="AL116" s="53">
        <v>540</v>
      </c>
      <c r="AM116" s="53">
        <v>778</v>
      </c>
      <c r="AN116" s="53">
        <v>4155</v>
      </c>
      <c r="AO116" s="53">
        <v>2785</v>
      </c>
      <c r="AP116" s="53">
        <v>1271</v>
      </c>
      <c r="AQ116" s="53">
        <v>6983</v>
      </c>
      <c r="AR116" s="53">
        <v>8488</v>
      </c>
      <c r="AS116" s="53">
        <v>2168</v>
      </c>
      <c r="AT116" s="53">
        <v>6874</v>
      </c>
      <c r="AU116" s="53">
        <v>532</v>
      </c>
      <c r="AV116" s="53">
        <v>0</v>
      </c>
      <c r="AW116" s="53">
        <v>8939</v>
      </c>
      <c r="AX116" s="53">
        <v>2487</v>
      </c>
      <c r="AY116" s="60">
        <v>439</v>
      </c>
      <c r="AZ116" s="74">
        <f t="shared" si="35"/>
        <v>784168</v>
      </c>
      <c r="BA116" s="72">
        <f t="shared" si="36"/>
        <v>5520</v>
      </c>
      <c r="BB116" s="72">
        <f t="shared" si="37"/>
        <v>19364</v>
      </c>
      <c r="BC116" s="72">
        <f t="shared" si="38"/>
        <v>34390</v>
      </c>
      <c r="BD116" s="72">
        <f t="shared" si="39"/>
        <v>35546</v>
      </c>
      <c r="BE116" s="72">
        <f t="shared" si="40"/>
        <v>53962</v>
      </c>
      <c r="BF116" s="72">
        <f t="shared" si="41"/>
        <v>29034</v>
      </c>
      <c r="BG116" s="72">
        <f t="shared" si="42"/>
        <v>57927</v>
      </c>
      <c r="BH116" s="72">
        <f t="shared" si="43"/>
        <v>161393</v>
      </c>
      <c r="BI116" s="72">
        <f t="shared" si="44"/>
        <v>37513</v>
      </c>
      <c r="BJ116" s="72">
        <f t="shared" si="45"/>
        <v>49613</v>
      </c>
      <c r="BK116" s="72">
        <f t="shared" si="46"/>
        <v>8622</v>
      </c>
      <c r="BL116" s="72">
        <f t="shared" si="47"/>
        <v>6942</v>
      </c>
      <c r="BM116" s="72">
        <f t="shared" si="48"/>
        <v>265037</v>
      </c>
      <c r="BN116" s="72">
        <f t="shared" si="49"/>
        <v>17251</v>
      </c>
      <c r="BO116" s="75">
        <f t="shared" si="50"/>
        <v>2054</v>
      </c>
      <c r="BP116" s="76" t="str">
        <f t="shared" si="51"/>
        <v>-42.5%</v>
      </c>
      <c r="BQ116" s="73" t="str">
        <f t="shared" si="52"/>
        <v>-69.2%</v>
      </c>
      <c r="BR116" s="73" t="str">
        <f t="shared" si="53"/>
        <v>151.7%</v>
      </c>
      <c r="BS116" s="73" t="str">
        <f t="shared" si="54"/>
        <v>9.2%</v>
      </c>
      <c r="BT116" s="73" t="str">
        <f t="shared" si="55"/>
        <v>-5.5%</v>
      </c>
      <c r="BU116" s="73" t="str">
        <f t="shared" si="56"/>
        <v>-75.3%</v>
      </c>
      <c r="BV116" s="73" t="str">
        <f t="shared" si="57"/>
        <v>-17.5%</v>
      </c>
      <c r="BW116" s="73" t="str">
        <f t="shared" si="58"/>
        <v>-28.1%</v>
      </c>
      <c r="BX116" s="73" t="str">
        <f t="shared" si="59"/>
        <v>-38.2%</v>
      </c>
      <c r="BY116" s="73" t="str">
        <f t="shared" si="60"/>
        <v>-21.5%</v>
      </c>
      <c r="BZ116" s="73" t="str">
        <f t="shared" si="61"/>
        <v>-50%</v>
      </c>
      <c r="CA116" s="73" t="str">
        <f t="shared" si="62"/>
        <v>109%</v>
      </c>
      <c r="CB116" s="73" t="str">
        <f t="shared" si="63"/>
        <v>-67%</v>
      </c>
      <c r="CC116" s="73" t="str">
        <f t="shared" si="64"/>
        <v>-41.5%</v>
      </c>
      <c r="CD116" s="73" t="str">
        <f t="shared" si="65"/>
        <v>-52.7%</v>
      </c>
      <c r="CE116" s="73" t="str">
        <f t="shared" si="66"/>
        <v>-82.4%</v>
      </c>
    </row>
    <row r="117" spans="1:83">
      <c r="A117" s="55">
        <v>2018</v>
      </c>
      <c r="B117" s="51">
        <v>8</v>
      </c>
      <c r="C117" s="56" t="s">
        <v>126</v>
      </c>
      <c r="D117" s="59">
        <v>319986</v>
      </c>
      <c r="E117" s="53">
        <v>2828</v>
      </c>
      <c r="F117" s="53">
        <v>21703</v>
      </c>
      <c r="G117" s="53">
        <v>5396</v>
      </c>
      <c r="H117" s="53">
        <v>10037</v>
      </c>
      <c r="I117" s="53">
        <v>24011</v>
      </c>
      <c r="J117" s="53">
        <v>8908</v>
      </c>
      <c r="K117" s="53">
        <v>15457</v>
      </c>
      <c r="L117" s="53">
        <v>9363</v>
      </c>
      <c r="M117" s="53">
        <v>24572</v>
      </c>
      <c r="N117" s="53">
        <v>15910</v>
      </c>
      <c r="O117" s="53">
        <v>5296</v>
      </c>
      <c r="P117" s="53">
        <v>19793</v>
      </c>
      <c r="Q117" s="53">
        <v>88937</v>
      </c>
      <c r="R117" s="53">
        <v>5169</v>
      </c>
      <c r="S117" s="60">
        <v>62606</v>
      </c>
      <c r="T117" s="69">
        <v>834244</v>
      </c>
      <c r="U117" s="70">
        <v>38492</v>
      </c>
      <c r="V117" s="70">
        <v>63186</v>
      </c>
      <c r="W117" s="70">
        <v>2765</v>
      </c>
      <c r="X117" s="70">
        <v>58989</v>
      </c>
      <c r="Y117" s="70">
        <v>73832</v>
      </c>
      <c r="Z117" s="70">
        <v>21494</v>
      </c>
      <c r="AA117" s="70">
        <v>31753</v>
      </c>
      <c r="AB117" s="70">
        <v>67850</v>
      </c>
      <c r="AC117" s="70">
        <v>70729</v>
      </c>
      <c r="AD117" s="70">
        <v>32576</v>
      </c>
      <c r="AE117" s="70">
        <v>3211</v>
      </c>
      <c r="AF117" s="70">
        <v>27370</v>
      </c>
      <c r="AG117" s="70">
        <v>310307</v>
      </c>
      <c r="AH117" s="70">
        <v>29307</v>
      </c>
      <c r="AI117" s="71">
        <v>2383</v>
      </c>
      <c r="AJ117" s="59">
        <v>135508</v>
      </c>
      <c r="AK117" s="53">
        <v>1189</v>
      </c>
      <c r="AL117" s="53">
        <v>461</v>
      </c>
      <c r="AM117" s="53">
        <v>5022</v>
      </c>
      <c r="AN117" s="53">
        <v>8561</v>
      </c>
      <c r="AO117" s="53">
        <v>15653</v>
      </c>
      <c r="AP117" s="53">
        <v>5261</v>
      </c>
      <c r="AQ117" s="53">
        <v>5763</v>
      </c>
      <c r="AR117" s="53">
        <v>5732</v>
      </c>
      <c r="AS117" s="53">
        <v>2206</v>
      </c>
      <c r="AT117" s="53">
        <v>2034</v>
      </c>
      <c r="AU117" s="53">
        <v>263</v>
      </c>
      <c r="AV117" s="53">
        <v>187</v>
      </c>
      <c r="AW117" s="53">
        <v>52205</v>
      </c>
      <c r="AX117" s="53">
        <v>30971</v>
      </c>
      <c r="AY117" s="60">
        <v>0</v>
      </c>
      <c r="AZ117" s="74">
        <f t="shared" si="35"/>
        <v>1289738</v>
      </c>
      <c r="BA117" s="72">
        <f t="shared" si="36"/>
        <v>42509</v>
      </c>
      <c r="BB117" s="72">
        <f t="shared" si="37"/>
        <v>85350</v>
      </c>
      <c r="BC117" s="72">
        <f t="shared" si="38"/>
        <v>13183</v>
      </c>
      <c r="BD117" s="72">
        <f t="shared" si="39"/>
        <v>77587</v>
      </c>
      <c r="BE117" s="72">
        <f t="shared" si="40"/>
        <v>113496</v>
      </c>
      <c r="BF117" s="72">
        <f t="shared" si="41"/>
        <v>35663</v>
      </c>
      <c r="BG117" s="72">
        <f t="shared" si="42"/>
        <v>52973</v>
      </c>
      <c r="BH117" s="72">
        <f t="shared" si="43"/>
        <v>82945</v>
      </c>
      <c r="BI117" s="72">
        <f t="shared" si="44"/>
        <v>97507</v>
      </c>
      <c r="BJ117" s="72">
        <f t="shared" si="45"/>
        <v>50520</v>
      </c>
      <c r="BK117" s="72">
        <f t="shared" si="46"/>
        <v>8770</v>
      </c>
      <c r="BL117" s="72">
        <f t="shared" si="47"/>
        <v>47350</v>
      </c>
      <c r="BM117" s="72">
        <f t="shared" si="48"/>
        <v>451449</v>
      </c>
      <c r="BN117" s="72">
        <f t="shared" si="49"/>
        <v>65447</v>
      </c>
      <c r="BO117" s="75">
        <f t="shared" si="50"/>
        <v>64989</v>
      </c>
      <c r="BP117" s="76" t="str">
        <f t="shared" si="51"/>
        <v>64.5%</v>
      </c>
      <c r="BQ117" s="73" t="str">
        <f t="shared" si="52"/>
        <v>670.1%</v>
      </c>
      <c r="BR117" s="73" t="str">
        <f t="shared" si="53"/>
        <v>340.8%</v>
      </c>
      <c r="BS117" s="73" t="str">
        <f t="shared" si="54"/>
        <v>-61.7%</v>
      </c>
      <c r="BT117" s="73" t="str">
        <f t="shared" si="55"/>
        <v>118.3%</v>
      </c>
      <c r="BU117" s="73" t="str">
        <f t="shared" si="56"/>
        <v>110.3%</v>
      </c>
      <c r="BV117" s="73" t="str">
        <f t="shared" si="57"/>
        <v>22.8%</v>
      </c>
      <c r="BW117" s="73" t="str">
        <f t="shared" si="58"/>
        <v>-8.6%</v>
      </c>
      <c r="BX117" s="73" t="str">
        <f t="shared" si="59"/>
        <v>-48.6%</v>
      </c>
      <c r="BY117" s="73" t="str">
        <f t="shared" si="60"/>
        <v>159.9%</v>
      </c>
      <c r="BZ117" s="73" t="str">
        <f t="shared" si="61"/>
        <v>1.8%</v>
      </c>
      <c r="CA117" s="73" t="str">
        <f t="shared" si="62"/>
        <v>1.7%</v>
      </c>
      <c r="CB117" s="73" t="str">
        <f t="shared" si="63"/>
        <v>582.1%</v>
      </c>
      <c r="CC117" s="73" t="str">
        <f t="shared" si="64"/>
        <v>70.3%</v>
      </c>
      <c r="CD117" s="73" t="str">
        <f t="shared" si="65"/>
        <v>279.4%</v>
      </c>
      <c r="CE117" s="73" t="str">
        <f t="shared" si="66"/>
        <v>3064%</v>
      </c>
    </row>
    <row r="118" spans="1:83">
      <c r="A118" s="55">
        <v>2018</v>
      </c>
      <c r="B118" s="51">
        <v>9</v>
      </c>
      <c r="C118" s="56" t="s">
        <v>127</v>
      </c>
      <c r="D118" s="59">
        <v>122276</v>
      </c>
      <c r="E118" s="53">
        <v>5887</v>
      </c>
      <c r="F118" s="53">
        <v>6356</v>
      </c>
      <c r="G118" s="53">
        <v>814</v>
      </c>
      <c r="H118" s="53">
        <v>3556</v>
      </c>
      <c r="I118" s="53">
        <v>15226</v>
      </c>
      <c r="J118" s="53">
        <v>1258</v>
      </c>
      <c r="K118" s="53">
        <v>13022</v>
      </c>
      <c r="L118" s="53">
        <v>16752</v>
      </c>
      <c r="M118" s="53">
        <v>7151</v>
      </c>
      <c r="N118" s="53">
        <v>6214</v>
      </c>
      <c r="O118" s="53">
        <v>381</v>
      </c>
      <c r="P118" s="53">
        <v>1221</v>
      </c>
      <c r="Q118" s="53">
        <v>39024</v>
      </c>
      <c r="R118" s="53">
        <v>4752</v>
      </c>
      <c r="S118" s="60">
        <v>662</v>
      </c>
      <c r="T118" s="69">
        <v>596448</v>
      </c>
      <c r="U118" s="70">
        <v>2857</v>
      </c>
      <c r="V118" s="70">
        <v>36967</v>
      </c>
      <c r="W118" s="70">
        <v>3171</v>
      </c>
      <c r="X118" s="70">
        <v>22274</v>
      </c>
      <c r="Y118" s="70">
        <v>92229</v>
      </c>
      <c r="Z118" s="70">
        <v>11403</v>
      </c>
      <c r="AA118" s="70">
        <v>38094</v>
      </c>
      <c r="AB118" s="70">
        <v>51688</v>
      </c>
      <c r="AC118" s="70">
        <v>39690</v>
      </c>
      <c r="AD118" s="70">
        <v>26735</v>
      </c>
      <c r="AE118" s="70">
        <v>3954</v>
      </c>
      <c r="AF118" s="70">
        <v>2364</v>
      </c>
      <c r="AG118" s="70">
        <v>242195</v>
      </c>
      <c r="AH118" s="70">
        <v>19130</v>
      </c>
      <c r="AI118" s="71">
        <v>3697</v>
      </c>
      <c r="AJ118" s="59">
        <v>70291</v>
      </c>
      <c r="AK118" s="53">
        <v>145</v>
      </c>
      <c r="AL118" s="53">
        <v>1920</v>
      </c>
      <c r="AM118" s="53">
        <v>407</v>
      </c>
      <c r="AN118" s="53">
        <v>1348</v>
      </c>
      <c r="AO118" s="53">
        <v>19982</v>
      </c>
      <c r="AP118" s="53">
        <v>882</v>
      </c>
      <c r="AQ118" s="53">
        <v>12219</v>
      </c>
      <c r="AR118" s="53">
        <v>3365</v>
      </c>
      <c r="AS118" s="53">
        <v>1806</v>
      </c>
      <c r="AT118" s="53">
        <v>2748</v>
      </c>
      <c r="AU118" s="53">
        <v>1806</v>
      </c>
      <c r="AV118" s="53">
        <v>3294</v>
      </c>
      <c r="AW118" s="53">
        <v>17397</v>
      </c>
      <c r="AX118" s="53">
        <v>2848</v>
      </c>
      <c r="AY118" s="60">
        <v>124</v>
      </c>
      <c r="AZ118" s="74">
        <f t="shared" si="35"/>
        <v>789015</v>
      </c>
      <c r="BA118" s="72">
        <f t="shared" si="36"/>
        <v>8889</v>
      </c>
      <c r="BB118" s="72">
        <f t="shared" si="37"/>
        <v>45243</v>
      </c>
      <c r="BC118" s="72">
        <f t="shared" si="38"/>
        <v>4392</v>
      </c>
      <c r="BD118" s="72">
        <f t="shared" si="39"/>
        <v>27178</v>
      </c>
      <c r="BE118" s="72">
        <f t="shared" si="40"/>
        <v>127437</v>
      </c>
      <c r="BF118" s="72">
        <f t="shared" si="41"/>
        <v>13543</v>
      </c>
      <c r="BG118" s="72">
        <f t="shared" si="42"/>
        <v>63335</v>
      </c>
      <c r="BH118" s="72">
        <f t="shared" si="43"/>
        <v>71805</v>
      </c>
      <c r="BI118" s="72">
        <f t="shared" si="44"/>
        <v>48647</v>
      </c>
      <c r="BJ118" s="72">
        <f t="shared" si="45"/>
        <v>35697</v>
      </c>
      <c r="BK118" s="72">
        <f t="shared" si="46"/>
        <v>6141</v>
      </c>
      <c r="BL118" s="72">
        <f t="shared" si="47"/>
        <v>6879</v>
      </c>
      <c r="BM118" s="72">
        <f t="shared" si="48"/>
        <v>298616</v>
      </c>
      <c r="BN118" s="72">
        <f t="shared" si="49"/>
        <v>26730</v>
      </c>
      <c r="BO118" s="75">
        <f t="shared" si="50"/>
        <v>4483</v>
      </c>
      <c r="BP118" s="76" t="str">
        <f t="shared" si="51"/>
        <v>-38.8%</v>
      </c>
      <c r="BQ118" s="73" t="str">
        <f t="shared" si="52"/>
        <v>-79.1%</v>
      </c>
      <c r="BR118" s="73" t="str">
        <f t="shared" si="53"/>
        <v>-47%</v>
      </c>
      <c r="BS118" s="73" t="str">
        <f t="shared" si="54"/>
        <v>-66.7%</v>
      </c>
      <c r="BT118" s="73" t="str">
        <f t="shared" si="55"/>
        <v>-65%</v>
      </c>
      <c r="BU118" s="73" t="str">
        <f t="shared" si="56"/>
        <v>12.3%</v>
      </c>
      <c r="BV118" s="73" t="str">
        <f t="shared" si="57"/>
        <v>-62%</v>
      </c>
      <c r="BW118" s="73" t="str">
        <f t="shared" si="58"/>
        <v>19.6%</v>
      </c>
      <c r="BX118" s="73" t="str">
        <f t="shared" si="59"/>
        <v>-13.4%</v>
      </c>
      <c r="BY118" s="73" t="str">
        <f t="shared" si="60"/>
        <v>-50.1%</v>
      </c>
      <c r="BZ118" s="73" t="str">
        <f t="shared" si="61"/>
        <v>-29.3%</v>
      </c>
      <c r="CA118" s="73" t="str">
        <f t="shared" si="62"/>
        <v>-30%</v>
      </c>
      <c r="CB118" s="73" t="str">
        <f t="shared" si="63"/>
        <v>-85.5%</v>
      </c>
      <c r="CC118" s="73" t="str">
        <f t="shared" si="64"/>
        <v>-33.9%</v>
      </c>
      <c r="CD118" s="73" t="str">
        <f t="shared" si="65"/>
        <v>-59.2%</v>
      </c>
      <c r="CE118" s="73" t="str">
        <f t="shared" si="66"/>
        <v>-93.1%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118"/>
  <sheetViews>
    <sheetView workbookViewId="0">
      <selection activeCell="C1" sqref="C1"/>
    </sheetView>
  </sheetViews>
  <sheetFormatPr baseColWidth="10" defaultColWidth="21.28515625" defaultRowHeight="15"/>
  <cols>
    <col min="1" max="1" width="5" bestFit="1" customWidth="1"/>
    <col min="2" max="2" width="4.85546875" bestFit="1" customWidth="1"/>
    <col min="3" max="3" width="8.140625" bestFit="1" customWidth="1"/>
    <col min="4" max="4" width="17.140625" style="35" bestFit="1" customWidth="1"/>
    <col min="5" max="5" width="10.5703125" style="50" bestFit="1" customWidth="1"/>
    <col min="6" max="6" width="11.140625" style="50" bestFit="1" customWidth="1"/>
    <col min="7" max="7" width="11.7109375" style="50" bestFit="1" customWidth="1"/>
    <col min="8" max="8" width="11.85546875" style="50" bestFit="1" customWidth="1"/>
    <col min="9" max="9" width="11.28515625" style="50" bestFit="1" customWidth="1"/>
    <col min="10" max="10" width="11.85546875" style="50" bestFit="1" customWidth="1"/>
    <col min="11" max="11" width="12.42578125" style="50" bestFit="1" customWidth="1"/>
    <col min="12" max="12" width="13" style="50" bestFit="1" customWidth="1"/>
    <col min="13" max="13" width="11.7109375" style="50" bestFit="1" customWidth="1"/>
    <col min="14" max="14" width="11.140625" style="50" bestFit="1" customWidth="1"/>
    <col min="15" max="15" width="11.7109375" style="50" bestFit="1" customWidth="1"/>
    <col min="16" max="16" width="12.28515625" style="50" bestFit="1" customWidth="1"/>
    <col min="17" max="17" width="12.85546875" style="50" bestFit="1" customWidth="1"/>
    <col min="18" max="18" width="13" style="50" bestFit="1" customWidth="1"/>
    <col min="19" max="19" width="12.42578125" style="33" bestFit="1" customWidth="1"/>
    <col min="20" max="20" width="16.28515625" style="50" bestFit="1" customWidth="1"/>
    <col min="21" max="22" width="9" style="50" bestFit="1" customWidth="1"/>
    <col min="23" max="23" width="9.5703125" style="50" bestFit="1" customWidth="1"/>
    <col min="24" max="24" width="9.7109375" style="50" bestFit="1" customWidth="1"/>
    <col min="25" max="25" width="9.140625" style="50" bestFit="1" customWidth="1"/>
    <col min="26" max="26" width="9.7109375" style="50" bestFit="1" customWidth="1"/>
    <col min="27" max="27" width="10.28515625" style="50" bestFit="1" customWidth="1"/>
    <col min="28" max="28" width="10.85546875" style="50" bestFit="1" customWidth="1"/>
    <col min="29" max="29" width="9.5703125" style="50" bestFit="1" customWidth="1"/>
    <col min="30" max="30" width="9" style="50" bestFit="1" customWidth="1"/>
    <col min="31" max="31" width="9.5703125" style="50" bestFit="1" customWidth="1"/>
    <col min="32" max="32" width="10.140625" style="50" bestFit="1" customWidth="1"/>
    <col min="33" max="33" width="10.7109375" style="50" bestFit="1" customWidth="1"/>
    <col min="34" max="34" width="10.85546875" style="50" bestFit="1" customWidth="1"/>
    <col min="35" max="35" width="10.28515625" style="50" bestFit="1" customWidth="1"/>
    <col min="36" max="36" width="16.28515625" style="35" bestFit="1" customWidth="1"/>
    <col min="37" max="37" width="8.42578125" style="50" bestFit="1" customWidth="1"/>
    <col min="38" max="38" width="9" style="50" bestFit="1" customWidth="1"/>
    <col min="39" max="39" width="9.5703125" style="50" bestFit="1" customWidth="1"/>
    <col min="40" max="40" width="9.7109375" style="50" bestFit="1" customWidth="1"/>
    <col min="41" max="41" width="9.140625" style="50" bestFit="1" customWidth="1"/>
    <col min="42" max="42" width="9.7109375" style="50" bestFit="1" customWidth="1"/>
    <col min="43" max="43" width="10.28515625" style="50" bestFit="1" customWidth="1"/>
    <col min="44" max="44" width="10.85546875" style="50" bestFit="1" customWidth="1"/>
    <col min="45" max="45" width="9.5703125" style="50" bestFit="1" customWidth="1"/>
    <col min="46" max="46" width="9" style="50" bestFit="1" customWidth="1"/>
    <col min="47" max="47" width="9.5703125" style="50" bestFit="1" customWidth="1"/>
    <col min="48" max="48" width="10.140625" style="50" bestFit="1" customWidth="1"/>
    <col min="49" max="49" width="10.7109375" style="50" bestFit="1" customWidth="1"/>
    <col min="50" max="50" width="10.85546875" style="50" bestFit="1" customWidth="1"/>
    <col min="51" max="51" width="10.28515625" style="50" bestFit="1" customWidth="1"/>
    <col min="52" max="52" width="10.5703125" style="35" bestFit="1" customWidth="1"/>
    <col min="53" max="62" width="9" style="50" bestFit="1" customWidth="1"/>
    <col min="63" max="64" width="8" style="50" bestFit="1" customWidth="1"/>
    <col min="65" max="65" width="10.5703125" style="50" bestFit="1" customWidth="1"/>
    <col min="66" max="66" width="9" style="50" bestFit="1" customWidth="1"/>
    <col min="67" max="67" width="8" style="33" bestFit="1" customWidth="1"/>
    <col min="68" max="68" width="12.85546875" bestFit="1" customWidth="1"/>
    <col min="69" max="69" width="9.5703125" bestFit="1" customWidth="1"/>
    <col min="70" max="81" width="8.5703125" bestFit="1" customWidth="1"/>
    <col min="82" max="82" width="9.5703125" bestFit="1" customWidth="1"/>
    <col min="83" max="83" width="10.5703125" bestFit="1" customWidth="1"/>
  </cols>
  <sheetData>
    <row r="1" spans="1:83" ht="15.75" thickBot="1">
      <c r="A1" s="63" t="s">
        <v>47</v>
      </c>
      <c r="B1" s="64" t="s">
        <v>89</v>
      </c>
      <c r="C1" s="24" t="s">
        <v>90</v>
      </c>
      <c r="D1" s="85" t="s">
        <v>153</v>
      </c>
      <c r="E1" s="86" t="s">
        <v>138</v>
      </c>
      <c r="F1" s="86" t="s">
        <v>139</v>
      </c>
      <c r="G1" s="86" t="s">
        <v>140</v>
      </c>
      <c r="H1" s="86" t="s">
        <v>141</v>
      </c>
      <c r="I1" s="86" t="s">
        <v>142</v>
      </c>
      <c r="J1" s="86" t="s">
        <v>143</v>
      </c>
      <c r="K1" s="86" t="s">
        <v>144</v>
      </c>
      <c r="L1" s="86" t="s">
        <v>145</v>
      </c>
      <c r="M1" s="86" t="s">
        <v>146</v>
      </c>
      <c r="N1" s="86" t="s">
        <v>147</v>
      </c>
      <c r="O1" s="86" t="s">
        <v>148</v>
      </c>
      <c r="P1" s="86" t="s">
        <v>149</v>
      </c>
      <c r="Q1" s="86" t="s">
        <v>150</v>
      </c>
      <c r="R1" s="86" t="s">
        <v>151</v>
      </c>
      <c r="S1" s="87" t="s">
        <v>152</v>
      </c>
      <c r="T1" s="83" t="s">
        <v>169</v>
      </c>
      <c r="U1" s="83" t="s">
        <v>154</v>
      </c>
      <c r="V1" s="83" t="s">
        <v>155</v>
      </c>
      <c r="W1" s="83" t="s">
        <v>156</v>
      </c>
      <c r="X1" s="83" t="s">
        <v>157</v>
      </c>
      <c r="Y1" s="83" t="s">
        <v>158</v>
      </c>
      <c r="Z1" s="83" t="s">
        <v>159</v>
      </c>
      <c r="AA1" s="83" t="s">
        <v>160</v>
      </c>
      <c r="AB1" s="83" t="s">
        <v>161</v>
      </c>
      <c r="AC1" s="83" t="s">
        <v>162</v>
      </c>
      <c r="AD1" s="83" t="s">
        <v>163</v>
      </c>
      <c r="AE1" s="83" t="s">
        <v>164</v>
      </c>
      <c r="AF1" s="83" t="s">
        <v>165</v>
      </c>
      <c r="AG1" s="83" t="s">
        <v>166</v>
      </c>
      <c r="AH1" s="83" t="s">
        <v>167</v>
      </c>
      <c r="AI1" s="83" t="s">
        <v>168</v>
      </c>
      <c r="AJ1" s="82" t="s">
        <v>170</v>
      </c>
      <c r="AK1" s="83" t="s">
        <v>171</v>
      </c>
      <c r="AL1" s="83" t="s">
        <v>172</v>
      </c>
      <c r="AM1" s="83" t="s">
        <v>173</v>
      </c>
      <c r="AN1" s="83" t="s">
        <v>174</v>
      </c>
      <c r="AO1" s="83" t="s">
        <v>175</v>
      </c>
      <c r="AP1" s="83" t="s">
        <v>176</v>
      </c>
      <c r="AQ1" s="83" t="s">
        <v>177</v>
      </c>
      <c r="AR1" s="83" t="s">
        <v>178</v>
      </c>
      <c r="AS1" s="83" t="s">
        <v>179</v>
      </c>
      <c r="AT1" s="83" t="s">
        <v>180</v>
      </c>
      <c r="AU1" s="83" t="s">
        <v>181</v>
      </c>
      <c r="AV1" s="83" t="s">
        <v>182</v>
      </c>
      <c r="AW1" s="83" t="s">
        <v>183</v>
      </c>
      <c r="AX1" s="83" t="s">
        <v>184</v>
      </c>
      <c r="AY1" s="83" t="s">
        <v>185</v>
      </c>
      <c r="AZ1" s="82" t="s">
        <v>186</v>
      </c>
      <c r="BA1" s="83" t="s">
        <v>26</v>
      </c>
      <c r="BB1" s="83" t="s">
        <v>27</v>
      </c>
      <c r="BC1" s="83" t="s">
        <v>28</v>
      </c>
      <c r="BD1" s="83" t="s">
        <v>29</v>
      </c>
      <c r="BE1" s="83" t="s">
        <v>30</v>
      </c>
      <c r="BF1" s="83" t="s">
        <v>32</v>
      </c>
      <c r="BG1" s="83" t="s">
        <v>33</v>
      </c>
      <c r="BH1" s="83" t="s">
        <v>34</v>
      </c>
      <c r="BI1" s="83" t="s">
        <v>35</v>
      </c>
      <c r="BJ1" s="83" t="s">
        <v>37</v>
      </c>
      <c r="BK1" s="83" t="s">
        <v>38</v>
      </c>
      <c r="BL1" s="83" t="s">
        <v>39</v>
      </c>
      <c r="BM1" s="83" t="s">
        <v>118</v>
      </c>
      <c r="BN1" s="83" t="s">
        <v>36</v>
      </c>
      <c r="BO1" s="84" t="s">
        <v>25</v>
      </c>
      <c r="BP1" s="66" t="str">
        <f>"Var "&amp;AZ1</f>
        <v>Var Total pais</v>
      </c>
      <c r="BQ1" s="66" t="str">
        <f t="shared" ref="BQ1:CE1" si="0">"Var "&amp;BA1</f>
        <v>Var I</v>
      </c>
      <c r="BR1" s="66" t="str">
        <f t="shared" si="0"/>
        <v>Var II</v>
      </c>
      <c r="BS1" s="66" t="str">
        <f t="shared" si="0"/>
        <v>Var III</v>
      </c>
      <c r="BT1" s="66" t="str">
        <f t="shared" si="0"/>
        <v>Var IV</v>
      </c>
      <c r="BU1" s="66" t="str">
        <f t="shared" si="0"/>
        <v>Var V</v>
      </c>
      <c r="BV1" s="66" t="str">
        <f t="shared" si="0"/>
        <v>Var VI</v>
      </c>
      <c r="BW1" s="66" t="str">
        <f t="shared" si="0"/>
        <v>Var VII</v>
      </c>
      <c r="BX1" s="66" t="str">
        <f t="shared" si="0"/>
        <v>Var VIII</v>
      </c>
      <c r="BY1" s="66" t="str">
        <f t="shared" si="0"/>
        <v>Var IX</v>
      </c>
      <c r="BZ1" s="66" t="str">
        <f t="shared" si="0"/>
        <v>Var X</v>
      </c>
      <c r="CA1" s="66" t="str">
        <f t="shared" si="0"/>
        <v>Var XI</v>
      </c>
      <c r="CB1" s="66" t="str">
        <f t="shared" si="0"/>
        <v>Var XII</v>
      </c>
      <c r="CC1" s="66" t="str">
        <f t="shared" si="0"/>
        <v>Var RM</v>
      </c>
      <c r="CD1" s="66" t="str">
        <f t="shared" si="0"/>
        <v>Var XIV</v>
      </c>
      <c r="CE1" s="68" t="str">
        <f t="shared" si="0"/>
        <v>Var XV</v>
      </c>
    </row>
    <row r="2" spans="1:83">
      <c r="A2" s="55">
        <v>2009</v>
      </c>
      <c r="B2" s="51">
        <v>1</v>
      </c>
      <c r="C2" s="52" t="s">
        <v>119</v>
      </c>
      <c r="D2" s="59">
        <f>Perm_Edif!D2</f>
        <v>199747</v>
      </c>
      <c r="E2" s="54">
        <f>Perm_Edif!E2</f>
        <v>28575</v>
      </c>
      <c r="F2" s="54">
        <f>Perm_Edif!F2</f>
        <v>7598</v>
      </c>
      <c r="G2" s="54">
        <f>Perm_Edif!G2</f>
        <v>3487</v>
      </c>
      <c r="H2" s="54">
        <f>Perm_Edif!H2</f>
        <v>8798</v>
      </c>
      <c r="I2" s="54">
        <f>Perm_Edif!I2</f>
        <v>21338</v>
      </c>
      <c r="J2" s="54">
        <f>Perm_Edif!J2</f>
        <v>8404</v>
      </c>
      <c r="K2" s="54">
        <f>Perm_Edif!K2</f>
        <v>3593</v>
      </c>
      <c r="L2" s="54">
        <f>Perm_Edif!L2</f>
        <v>38470</v>
      </c>
      <c r="M2" s="54">
        <f>Perm_Edif!M2</f>
        <v>5865</v>
      </c>
      <c r="N2" s="54">
        <f>Perm_Edif!N2</f>
        <v>11812</v>
      </c>
      <c r="O2" s="54">
        <f>Perm_Edif!O2</f>
        <v>1133</v>
      </c>
      <c r="P2" s="54">
        <f>Perm_Edif!P2</f>
        <v>389</v>
      </c>
      <c r="Q2" s="54">
        <f>Perm_Edif!Q2</f>
        <v>57207</v>
      </c>
      <c r="R2" s="54">
        <f>Perm_Edif!R2</f>
        <v>2879</v>
      </c>
      <c r="S2" s="88">
        <f>Perm_Edif!S2</f>
        <v>199</v>
      </c>
      <c r="T2" s="81">
        <f>Perm_Edif!T2</f>
        <v>636845</v>
      </c>
      <c r="U2" s="81">
        <f>Perm_Edif!U2</f>
        <v>7107</v>
      </c>
      <c r="V2" s="81">
        <f>Perm_Edif!V2</f>
        <v>3439</v>
      </c>
      <c r="W2" s="81">
        <f>Perm_Edif!W2</f>
        <v>1492</v>
      </c>
      <c r="X2" s="81">
        <f>Perm_Edif!X2</f>
        <v>27444</v>
      </c>
      <c r="Y2" s="81">
        <f>Perm_Edif!Y2</f>
        <v>129152</v>
      </c>
      <c r="Z2" s="81">
        <f>Perm_Edif!Z2</f>
        <v>25776</v>
      </c>
      <c r="AA2" s="81">
        <f>Perm_Edif!AA2</f>
        <v>45920</v>
      </c>
      <c r="AB2" s="81">
        <f>Perm_Edif!AB2</f>
        <v>26815</v>
      </c>
      <c r="AC2" s="81">
        <f>Perm_Edif!AC2</f>
        <v>37525</v>
      </c>
      <c r="AD2" s="81">
        <f>Perm_Edif!AD2</f>
        <v>32382</v>
      </c>
      <c r="AE2" s="81">
        <f>Perm_Edif!AE2</f>
        <v>2056</v>
      </c>
      <c r="AF2" s="81">
        <f>Perm_Edif!AF2</f>
        <v>823</v>
      </c>
      <c r="AG2" s="81">
        <f>Perm_Edif!AG2</f>
        <v>280130</v>
      </c>
      <c r="AH2" s="81">
        <f>Perm_Edif!AH2</f>
        <v>15925</v>
      </c>
      <c r="AI2" s="81">
        <f>Perm_Edif!AI2</f>
        <v>859</v>
      </c>
      <c r="AJ2" s="59">
        <f>Perm_Edif!AJ2</f>
        <v>195116</v>
      </c>
      <c r="AK2" s="54">
        <f>Perm_Edif!AK2</f>
        <v>256</v>
      </c>
      <c r="AL2" s="54">
        <f>Perm_Edif!AL2</f>
        <v>1102</v>
      </c>
      <c r="AM2" s="54">
        <f>Perm_Edif!AM2</f>
        <v>1239</v>
      </c>
      <c r="AN2" s="54">
        <f>Perm_Edif!AN2</f>
        <v>4055</v>
      </c>
      <c r="AO2" s="54">
        <f>Perm_Edif!AO2</f>
        <v>3767</v>
      </c>
      <c r="AP2" s="54">
        <f>Perm_Edif!AP2</f>
        <v>5497</v>
      </c>
      <c r="AQ2" s="54">
        <f>Perm_Edif!AQ2</f>
        <v>2266</v>
      </c>
      <c r="AR2" s="54">
        <f>Perm_Edif!AR2</f>
        <v>7742</v>
      </c>
      <c r="AS2" s="54">
        <f>Perm_Edif!AS2</f>
        <v>5409</v>
      </c>
      <c r="AT2" s="54">
        <f>Perm_Edif!AT2</f>
        <v>4397</v>
      </c>
      <c r="AU2" s="54">
        <f>Perm_Edif!AU2</f>
        <v>342</v>
      </c>
      <c r="AV2" s="54">
        <f>Perm_Edif!AV2</f>
        <v>321</v>
      </c>
      <c r="AW2" s="54">
        <f>Perm_Edif!AW2</f>
        <v>157734</v>
      </c>
      <c r="AX2" s="54">
        <f>Perm_Edif!AX2</f>
        <v>542</v>
      </c>
      <c r="AY2" s="54">
        <f>Perm_Edif!AY2</f>
        <v>447</v>
      </c>
      <c r="AZ2" s="59">
        <f>Perm_Edif!AZ2</f>
        <v>1031708</v>
      </c>
      <c r="BA2" s="54">
        <f>Perm_Edif!BA2</f>
        <v>35938</v>
      </c>
      <c r="BB2" s="54">
        <f>Perm_Edif!BB2</f>
        <v>12139</v>
      </c>
      <c r="BC2" s="54">
        <f>Perm_Edif!BC2</f>
        <v>6218</v>
      </c>
      <c r="BD2" s="54">
        <f>Perm_Edif!BD2</f>
        <v>40297</v>
      </c>
      <c r="BE2" s="54">
        <f>Perm_Edif!BE2</f>
        <v>154257</v>
      </c>
      <c r="BF2" s="54">
        <f>Perm_Edif!BF2</f>
        <v>39677</v>
      </c>
      <c r="BG2" s="54">
        <f>Perm_Edif!BG2</f>
        <v>51779</v>
      </c>
      <c r="BH2" s="54">
        <f>Perm_Edif!BH2</f>
        <v>73027</v>
      </c>
      <c r="BI2" s="54">
        <f>Perm_Edif!BI2</f>
        <v>48799</v>
      </c>
      <c r="BJ2" s="54">
        <f>Perm_Edif!BJ2</f>
        <v>48591</v>
      </c>
      <c r="BK2" s="54">
        <f>Perm_Edif!BK2</f>
        <v>3531</v>
      </c>
      <c r="BL2" s="54">
        <f>Perm_Edif!BL2</f>
        <v>1533</v>
      </c>
      <c r="BM2" s="54">
        <f>Perm_Edif!BM2</f>
        <v>495071</v>
      </c>
      <c r="BN2" s="54">
        <f>Perm_Edif!BN2</f>
        <v>19346</v>
      </c>
      <c r="BO2" s="88">
        <f>Perm_Edif!BO2</f>
        <v>1505</v>
      </c>
      <c r="BP2" s="54" t="str">
        <f>Perm_Edif!BP2</f>
        <v>-</v>
      </c>
      <c r="BQ2" s="54" t="str">
        <f>Perm_Edif!BQ2</f>
        <v>-</v>
      </c>
      <c r="BR2" s="54" t="str">
        <f>Perm_Edif!BR2</f>
        <v>-</v>
      </c>
      <c r="BS2" s="54" t="str">
        <f>Perm_Edif!BS2</f>
        <v>-</v>
      </c>
      <c r="BT2" s="54" t="str">
        <f>Perm_Edif!BT2</f>
        <v>-</v>
      </c>
      <c r="BU2" s="54" t="str">
        <f>Perm_Edif!BU2</f>
        <v>-</v>
      </c>
      <c r="BV2" s="54" t="str">
        <f>Perm_Edif!BV2</f>
        <v>-</v>
      </c>
      <c r="BW2" s="54" t="str">
        <f>Perm_Edif!BW2</f>
        <v>-</v>
      </c>
      <c r="BX2" s="54" t="str">
        <f>Perm_Edif!BX2</f>
        <v>-</v>
      </c>
      <c r="BY2" s="54" t="str">
        <f>Perm_Edif!BY2</f>
        <v>-</v>
      </c>
      <c r="BZ2" s="54" t="str">
        <f>Perm_Edif!BZ2</f>
        <v>-</v>
      </c>
      <c r="CA2" s="54" t="str">
        <f>Perm_Edif!CA2</f>
        <v>-</v>
      </c>
      <c r="CB2" s="54" t="str">
        <f>Perm_Edif!CB2</f>
        <v>-</v>
      </c>
      <c r="CC2" s="54" t="str">
        <f>Perm_Edif!CC2</f>
        <v>-</v>
      </c>
      <c r="CD2" s="54" t="str">
        <f>Perm_Edif!CD2</f>
        <v>-</v>
      </c>
      <c r="CE2" s="54" t="str">
        <f>Perm_Edif!CE2</f>
        <v>-</v>
      </c>
    </row>
    <row r="3" spans="1:83">
      <c r="A3" s="55">
        <v>2009</v>
      </c>
      <c r="B3" s="51">
        <v>2</v>
      </c>
      <c r="C3" s="52" t="s">
        <v>120</v>
      </c>
      <c r="D3" s="59">
        <f>IF(A3=A2,D2+Perm_Edif!D3,Perm_Edif!D3)</f>
        <v>336168</v>
      </c>
      <c r="E3" s="54">
        <f>IF(B3=B2,E2+Perm_Edif!E3,Perm_Edif!E3)</f>
        <v>2068</v>
      </c>
      <c r="F3" s="54">
        <f>IF(C3=C2,F2+Perm_Edif!F3,Perm_Edif!F3)</f>
        <v>17316</v>
      </c>
      <c r="G3" s="54">
        <f>IF(D3=D2,G2+Perm_Edif!G3,Perm_Edif!G3)</f>
        <v>7969</v>
      </c>
      <c r="H3" s="54">
        <f>IF(E3=E2,H2+Perm_Edif!H3,Perm_Edif!H3)</f>
        <v>3923</v>
      </c>
      <c r="I3" s="54">
        <f>IF(F3=F2,I2+Perm_Edif!I3,Perm_Edif!I3)</f>
        <v>7251</v>
      </c>
      <c r="J3" s="54">
        <f>IF(G3=G2,J2+Perm_Edif!J3,Perm_Edif!J3)</f>
        <v>4529</v>
      </c>
      <c r="K3" s="54">
        <f>IF(H3=H2,K2+Perm_Edif!K3,Perm_Edif!K3)</f>
        <v>5444</v>
      </c>
      <c r="L3" s="54">
        <f>IF(I3=I2,L2+Perm_Edif!L3,Perm_Edif!L3)</f>
        <v>16159</v>
      </c>
      <c r="M3" s="54">
        <f>IF(J3=J2,M2+Perm_Edif!M3,Perm_Edif!M3)</f>
        <v>9454</v>
      </c>
      <c r="N3" s="54">
        <f>IF(K3=K2,N2+Perm_Edif!N3,Perm_Edif!N3)</f>
        <v>27238</v>
      </c>
      <c r="O3" s="54">
        <f>IF(L3=L2,O2+Perm_Edif!O3,Perm_Edif!O3)</f>
        <v>802</v>
      </c>
      <c r="P3" s="54">
        <f>IF(M3=M2,P2+Perm_Edif!P3,Perm_Edif!P3)</f>
        <v>1381</v>
      </c>
      <c r="Q3" s="54">
        <f>IF(N3=N2,Q2+Perm_Edif!Q3,Perm_Edif!Q3)</f>
        <v>28823</v>
      </c>
      <c r="R3" s="54">
        <f>IF(O3=O2,R2+Perm_Edif!R3,Perm_Edif!R3)</f>
        <v>1512</v>
      </c>
      <c r="S3" s="88">
        <f>IF(P3=P2,S2+Perm_Edif!S3,Perm_Edif!S3)</f>
        <v>2552</v>
      </c>
      <c r="T3" s="81">
        <f>IF(Q3=Q2,T2+Perm_Edif!T3,Perm_Edif!T3)</f>
        <v>912930</v>
      </c>
      <c r="U3" s="81">
        <f>IF(R3=R2,U2+Perm_Edif!U3,Perm_Edif!U3)</f>
        <v>1395</v>
      </c>
      <c r="V3" s="81">
        <f>IF(S3=S2,V2+Perm_Edif!V3,Perm_Edif!V3)</f>
        <v>4309</v>
      </c>
      <c r="W3" s="81">
        <f>IF(T3=T2,W2+Perm_Edif!W3,Perm_Edif!W3)</f>
        <v>9147</v>
      </c>
      <c r="X3" s="81">
        <f>IF(U3=U2,X2+Perm_Edif!X3,Perm_Edif!X3)</f>
        <v>50527</v>
      </c>
      <c r="Y3" s="81">
        <f>IF(V3=V2,Y2+Perm_Edif!Y3,Perm_Edif!Y3)</f>
        <v>147527</v>
      </c>
      <c r="Z3" s="81">
        <f>IF(W3=W2,Z2+Perm_Edif!Z3,Perm_Edif!Z3)</f>
        <v>61558</v>
      </c>
      <c r="AA3" s="81">
        <f>IF(X3=X2,AA2+Perm_Edif!AA3,Perm_Edif!AA3)</f>
        <v>101824</v>
      </c>
      <c r="AB3" s="81">
        <f>IF(Y3=Y2,AB2+Perm_Edif!AB3,Perm_Edif!AB3)</f>
        <v>163094</v>
      </c>
      <c r="AC3" s="81">
        <f>IF(Z3=Z2,AC2+Perm_Edif!AC3,Perm_Edif!AC3)</f>
        <v>28019</v>
      </c>
      <c r="AD3" s="81">
        <f>IF(AA3=AA2,AD2+Perm_Edif!AD3,Perm_Edif!AD3)</f>
        <v>68904</v>
      </c>
      <c r="AE3" s="81">
        <f>IF(AB3=AB2,AE2+Perm_Edif!AE3,Perm_Edif!AE3)</f>
        <v>1064</v>
      </c>
      <c r="AF3" s="81">
        <f>IF(AC3=AC2,AF2+Perm_Edif!AF3,Perm_Edif!AF3)</f>
        <v>556</v>
      </c>
      <c r="AG3" s="81">
        <f>IF(AD3=AD2,AG2+Perm_Edif!AG3,Perm_Edif!AG3)</f>
        <v>229226</v>
      </c>
      <c r="AH3" s="81">
        <f>IF(AE3=AE2,AH2+Perm_Edif!AH3,Perm_Edif!AH3)</f>
        <v>17699</v>
      </c>
      <c r="AI3" s="81">
        <f>IF(AF3=AF2,AI2+Perm_Edif!AI3,Perm_Edif!AI3)</f>
        <v>28081</v>
      </c>
      <c r="AJ3" s="59">
        <f>IF(AG3=AG2,AJ2+Perm_Edif!AJ3,Perm_Edif!AJ3)</f>
        <v>77470</v>
      </c>
      <c r="AK3" s="54">
        <f>IF(AH3=AH2,AK2+Perm_Edif!AK3,Perm_Edif!AK3)</f>
        <v>0</v>
      </c>
      <c r="AL3" s="54">
        <f>IF(AI3=AI2,AL2+Perm_Edif!AL3,Perm_Edif!AL3)</f>
        <v>716</v>
      </c>
      <c r="AM3" s="54">
        <f>IF(AJ3=AJ2,AM2+Perm_Edif!AM3,Perm_Edif!AM3)</f>
        <v>178</v>
      </c>
      <c r="AN3" s="54">
        <f>IF(AK3=AK2,AN2+Perm_Edif!AN3,Perm_Edif!AN3)</f>
        <v>2661</v>
      </c>
      <c r="AO3" s="54">
        <f>IF(AL3=AL2,AO2+Perm_Edif!AO3,Perm_Edif!AO3)</f>
        <v>2446</v>
      </c>
      <c r="AP3" s="54">
        <f>IF(AM3=AM2,AP2+Perm_Edif!AP3,Perm_Edif!AP3)</f>
        <v>2163</v>
      </c>
      <c r="AQ3" s="54">
        <f>IF(AN3=AN2,AQ2+Perm_Edif!AQ3,Perm_Edif!AQ3)</f>
        <v>1379</v>
      </c>
      <c r="AR3" s="54">
        <f>IF(AO3=AO2,AR2+Perm_Edif!AR3,Perm_Edif!AR3)</f>
        <v>8393</v>
      </c>
      <c r="AS3" s="54">
        <f>IF(AP3=AP2,AS2+Perm_Edif!AS3,Perm_Edif!AS3)</f>
        <v>6919</v>
      </c>
      <c r="AT3" s="54">
        <f>IF(AQ3=AQ2,AT2+Perm_Edif!AT3,Perm_Edif!AT3)</f>
        <v>6704</v>
      </c>
      <c r="AU3" s="54">
        <f>IF(AR3=AR2,AU2+Perm_Edif!AU3,Perm_Edif!AU3)</f>
        <v>153</v>
      </c>
      <c r="AV3" s="54">
        <f>IF(AS3=AS2,AV2+Perm_Edif!AV3,Perm_Edif!AV3)</f>
        <v>0</v>
      </c>
      <c r="AW3" s="54">
        <f>IF(AT3=AT2,AW2+Perm_Edif!AW3,Perm_Edif!AW3)</f>
        <v>42484</v>
      </c>
      <c r="AX3" s="54">
        <f>IF(AU3=AU2,AX2+Perm_Edif!AX3,Perm_Edif!AX3)</f>
        <v>3024</v>
      </c>
      <c r="AY3" s="54">
        <f>IF(AV3=AV2,AY2+Perm_Edif!AY3,Perm_Edif!AY3)</f>
        <v>250</v>
      </c>
      <c r="AZ3" s="59">
        <f>IF(AW3=AW2,AZ2+Perm_Edif!AZ3,Perm_Edif!AZ3)</f>
        <v>1126821</v>
      </c>
      <c r="BA3" s="54">
        <f>IF(AX3=AX2,BA2+Perm_Edif!BA3,Perm_Edif!BA3)</f>
        <v>3463</v>
      </c>
      <c r="BB3" s="54">
        <f>IF(AY3=AY2,BB2+Perm_Edif!BB3,Perm_Edif!BB3)</f>
        <v>22341</v>
      </c>
      <c r="BC3" s="54">
        <f>IF(AZ3=AZ2,BC2+Perm_Edif!BC3,Perm_Edif!BC3)</f>
        <v>17294</v>
      </c>
      <c r="BD3" s="54">
        <f>IF(BA3=BA2,BD2+Perm_Edif!BD3,Perm_Edif!BD3)</f>
        <v>57111</v>
      </c>
      <c r="BE3" s="54">
        <f>IF(BB3=BB2,BE2+Perm_Edif!BE3,Perm_Edif!BE3)</f>
        <v>157224</v>
      </c>
      <c r="BF3" s="54">
        <f>IF(BC3=BC2,BF2+Perm_Edif!BF3,Perm_Edif!BF3)</f>
        <v>68250</v>
      </c>
      <c r="BG3" s="54">
        <f>IF(BD3=BD2,BG2+Perm_Edif!BG3,Perm_Edif!BG3)</f>
        <v>108647</v>
      </c>
      <c r="BH3" s="54">
        <f>IF(BE3=BE2,BH2+Perm_Edif!BH3,Perm_Edif!BH3)</f>
        <v>187646</v>
      </c>
      <c r="BI3" s="54">
        <f>IF(BF3=BF2,BI2+Perm_Edif!BI3,Perm_Edif!BI3)</f>
        <v>44392</v>
      </c>
      <c r="BJ3" s="54">
        <f>IF(BG3=BG2,BJ2+Perm_Edif!BJ3,Perm_Edif!BJ3)</f>
        <v>102846</v>
      </c>
      <c r="BK3" s="54">
        <f>IF(BH3=BH2,BK2+Perm_Edif!BK3,Perm_Edif!BK3)</f>
        <v>2019</v>
      </c>
      <c r="BL3" s="54">
        <f>IF(BI3=BI2,BL2+Perm_Edif!BL3,Perm_Edif!BL3)</f>
        <v>1937</v>
      </c>
      <c r="BM3" s="54">
        <f>IF(BJ3=BJ2,BM2+Perm_Edif!BM3,Perm_Edif!BM3)</f>
        <v>300533</v>
      </c>
      <c r="BN3" s="54">
        <f>IF(BK3=BK2,BN2+Perm_Edif!BN3,Perm_Edif!BN3)</f>
        <v>22235</v>
      </c>
      <c r="BO3" s="88">
        <f>IF(BL3=BL2,BO2+Perm_Edif!BO3,Perm_Edif!BO3)</f>
        <v>30883</v>
      </c>
      <c r="BP3" s="54" t="str">
        <f>Perm_Edif!BP3</f>
        <v>9.2%</v>
      </c>
      <c r="BQ3" s="54" t="str">
        <f>Perm_Edif!BQ3</f>
        <v>-90.4%</v>
      </c>
      <c r="BR3" s="54" t="str">
        <f>Perm_Edif!BR3</f>
        <v>84%</v>
      </c>
      <c r="BS3" s="54" t="str">
        <f>Perm_Edif!BS3</f>
        <v>178.1%</v>
      </c>
      <c r="BT3" s="54" t="str">
        <f>Perm_Edif!BT3</f>
        <v>41.7%</v>
      </c>
      <c r="BU3" s="54" t="str">
        <f>Perm_Edif!BU3</f>
        <v>1.9%</v>
      </c>
      <c r="BV3" s="54" t="str">
        <f>Perm_Edif!BV3</f>
        <v>72%</v>
      </c>
      <c r="BW3" s="54" t="str">
        <f>Perm_Edif!BW3</f>
        <v>109.8%</v>
      </c>
      <c r="BX3" s="54" t="str">
        <f>Perm_Edif!BX3</f>
        <v>157%</v>
      </c>
      <c r="BY3" s="54" t="str">
        <f>Perm_Edif!BY3</f>
        <v>-9%</v>
      </c>
      <c r="BZ3" s="54" t="str">
        <f>Perm_Edif!BZ3</f>
        <v>111.7%</v>
      </c>
      <c r="CA3" s="54" t="str">
        <f>Perm_Edif!CA3</f>
        <v>-42.8%</v>
      </c>
      <c r="CB3" s="54" t="str">
        <f>Perm_Edif!CB3</f>
        <v>26.4%</v>
      </c>
      <c r="CC3" s="54" t="str">
        <f>Perm_Edif!CC3</f>
        <v>-39.3%</v>
      </c>
      <c r="CD3" s="54" t="str">
        <f>Perm_Edif!CD3</f>
        <v>14.9%</v>
      </c>
      <c r="CE3" s="54" t="str">
        <f>Perm_Edif!CE3</f>
        <v>1952%</v>
      </c>
    </row>
    <row r="4" spans="1:83">
      <c r="A4" s="55">
        <v>2009</v>
      </c>
      <c r="B4" s="51">
        <v>3</v>
      </c>
      <c r="C4" s="52" t="s">
        <v>121</v>
      </c>
      <c r="D4" s="59">
        <f>IF(A4=A3,D3+Perm_Edif!D4,Perm_Edif!D4)</f>
        <v>603373</v>
      </c>
      <c r="E4" s="54">
        <f>IF(B4=B3,E3+Perm_Edif!E4,Perm_Edif!E4)</f>
        <v>5151</v>
      </c>
      <c r="F4" s="54">
        <f>IF(C4=C3,F3+Perm_Edif!F4,Perm_Edif!F4)</f>
        <v>7215</v>
      </c>
      <c r="G4" s="54">
        <f>IF(D4=D3,G3+Perm_Edif!G4,Perm_Edif!G4)</f>
        <v>3154</v>
      </c>
      <c r="H4" s="54">
        <f>IF(E4=E3,H3+Perm_Edif!H4,Perm_Edif!H4)</f>
        <v>1545</v>
      </c>
      <c r="I4" s="54">
        <f>IF(F4=F3,I3+Perm_Edif!I4,Perm_Edif!I4)</f>
        <v>17176</v>
      </c>
      <c r="J4" s="54">
        <f>IF(G4=G3,J3+Perm_Edif!J4,Perm_Edif!J4)</f>
        <v>9282</v>
      </c>
      <c r="K4" s="54">
        <f>IF(H4=H3,K3+Perm_Edif!K4,Perm_Edif!K4)</f>
        <v>5251</v>
      </c>
      <c r="L4" s="54">
        <f>IF(I4=I3,L3+Perm_Edif!L4,Perm_Edif!L4)</f>
        <v>12367</v>
      </c>
      <c r="M4" s="54">
        <f>IF(J4=J3,M3+Perm_Edif!M4,Perm_Edif!M4)</f>
        <v>12827</v>
      </c>
      <c r="N4" s="54">
        <f>IF(K4=K3,N3+Perm_Edif!N4,Perm_Edif!N4)</f>
        <v>20397</v>
      </c>
      <c r="O4" s="54">
        <f>IF(L4=L3,O3+Perm_Edif!O4,Perm_Edif!O4)</f>
        <v>1081</v>
      </c>
      <c r="P4" s="54">
        <f>IF(M4=M3,P3+Perm_Edif!P4,Perm_Edif!P4)</f>
        <v>2336</v>
      </c>
      <c r="Q4" s="54">
        <f>IF(N4=N3,Q3+Perm_Edif!Q4,Perm_Edif!Q4)</f>
        <v>164440</v>
      </c>
      <c r="R4" s="54">
        <f>IF(O4=O3,R3+Perm_Edif!R4,Perm_Edif!R4)</f>
        <v>4243</v>
      </c>
      <c r="S4" s="88">
        <f>IF(P4=P3,S3+Perm_Edif!S4,Perm_Edif!S4)</f>
        <v>740</v>
      </c>
      <c r="T4" s="81">
        <f>IF(Q4=Q3,T3+Perm_Edif!T4,Perm_Edif!T4)</f>
        <v>1356363</v>
      </c>
      <c r="U4" s="81">
        <f>IF(R4=R3,U3+Perm_Edif!U4,Perm_Edif!U4)</f>
        <v>46550</v>
      </c>
      <c r="V4" s="81">
        <f>IF(S4=S3,V3+Perm_Edif!V4,Perm_Edif!V4)</f>
        <v>16613</v>
      </c>
      <c r="W4" s="81">
        <f>IF(T4=T3,W3+Perm_Edif!W4,Perm_Edif!W4)</f>
        <v>40377</v>
      </c>
      <c r="X4" s="81">
        <f>IF(U4=U3,X3+Perm_Edif!X4,Perm_Edif!X4)</f>
        <v>40399</v>
      </c>
      <c r="Y4" s="81">
        <f>IF(V4=V3,Y3+Perm_Edif!Y4,Perm_Edif!Y4)</f>
        <v>126338</v>
      </c>
      <c r="Z4" s="81">
        <f>IF(W4=W3,Z3+Perm_Edif!Z4,Perm_Edif!Z4)</f>
        <v>246560</v>
      </c>
      <c r="AA4" s="81">
        <f>IF(X4=X3,AA3+Perm_Edif!AA4,Perm_Edif!AA4)</f>
        <v>74160</v>
      </c>
      <c r="AB4" s="81">
        <f>IF(Y4=Y3,AB3+Perm_Edif!AB4,Perm_Edif!AB4)</f>
        <v>242352</v>
      </c>
      <c r="AC4" s="81">
        <f>IF(Z4=Z3,AC3+Perm_Edif!AC4,Perm_Edif!AC4)</f>
        <v>98264</v>
      </c>
      <c r="AD4" s="81">
        <f>IF(AA4=AA3,AD3+Perm_Edif!AD4,Perm_Edif!AD4)</f>
        <v>58672</v>
      </c>
      <c r="AE4" s="81">
        <f>IF(AB4=AB3,AE3+Perm_Edif!AE4,Perm_Edif!AE4)</f>
        <v>875</v>
      </c>
      <c r="AF4" s="81">
        <f>IF(AC4=AC3,AF3+Perm_Edif!AF4,Perm_Edif!AF4)</f>
        <v>10881</v>
      </c>
      <c r="AG4" s="81">
        <f>IF(AD4=AD3,AG3+Perm_Edif!AG4,Perm_Edif!AG4)</f>
        <v>331169</v>
      </c>
      <c r="AH4" s="81">
        <f>IF(AE4=AE3,AH3+Perm_Edif!AH4,Perm_Edif!AH4)</f>
        <v>22982</v>
      </c>
      <c r="AI4" s="81">
        <f>IF(AF4=AF3,AI3+Perm_Edif!AI4,Perm_Edif!AI4)</f>
        <v>171</v>
      </c>
      <c r="AJ4" s="59">
        <f>IF(AG4=AG3,AJ3+Perm_Edif!AJ4,Perm_Edif!AJ4)</f>
        <v>213398</v>
      </c>
      <c r="AK4" s="54">
        <f>IF(AH4=AH3,AK3+Perm_Edif!AK4,Perm_Edif!AK4)</f>
        <v>1741</v>
      </c>
      <c r="AL4" s="54">
        <f>IF(AI4=AI3,AL3+Perm_Edif!AL4,Perm_Edif!AL4)</f>
        <v>13938</v>
      </c>
      <c r="AM4" s="54">
        <f>IF(AJ4=AJ3,AM3+Perm_Edif!AM4,Perm_Edif!AM4)</f>
        <v>2482</v>
      </c>
      <c r="AN4" s="54">
        <f>IF(AK4=AK3,AN3+Perm_Edif!AN4,Perm_Edif!AN4)</f>
        <v>564</v>
      </c>
      <c r="AO4" s="54">
        <f>IF(AL4=AL3,AO3+Perm_Edif!AO4,Perm_Edif!AO4)</f>
        <v>7312</v>
      </c>
      <c r="AP4" s="54">
        <f>IF(AM4=AM3,AP3+Perm_Edif!AP4,Perm_Edif!AP4)</f>
        <v>13589</v>
      </c>
      <c r="AQ4" s="54">
        <f>IF(AN4=AN3,AQ3+Perm_Edif!AQ4,Perm_Edif!AQ4)</f>
        <v>5827</v>
      </c>
      <c r="AR4" s="54">
        <f>IF(AO4=AO3,AR3+Perm_Edif!AR4,Perm_Edif!AR4)</f>
        <v>22175</v>
      </c>
      <c r="AS4" s="54">
        <f>IF(AP4=AP3,AS3+Perm_Edif!AS4,Perm_Edif!AS4)</f>
        <v>8659</v>
      </c>
      <c r="AT4" s="54">
        <f>IF(AQ4=AQ3,AT3+Perm_Edif!AT4,Perm_Edif!AT4)</f>
        <v>5661</v>
      </c>
      <c r="AU4" s="54">
        <f>IF(AR4=AR3,AU3+Perm_Edif!AU4,Perm_Edif!AU4)</f>
        <v>844</v>
      </c>
      <c r="AV4" s="54">
        <f>IF(AS4=AS3,AV3+Perm_Edif!AV4,Perm_Edif!AV4)</f>
        <v>229</v>
      </c>
      <c r="AW4" s="54">
        <f>IF(AT4=AT3,AW3+Perm_Edif!AW4,Perm_Edif!AW4)</f>
        <v>128817</v>
      </c>
      <c r="AX4" s="54">
        <f>IF(AU4=AU3,AX3+Perm_Edif!AX4,Perm_Edif!AX4)</f>
        <v>981</v>
      </c>
      <c r="AY4" s="54">
        <f>IF(AV4=AV3,AY3+Perm_Edif!AY4,Perm_Edif!AY4)</f>
        <v>579</v>
      </c>
      <c r="AZ4" s="59">
        <f>IF(AW4=AW3,AZ3+Perm_Edif!AZ4,Perm_Edif!AZ4)</f>
        <v>1836966</v>
      </c>
      <c r="BA4" s="54">
        <f>IF(AX4=AX3,BA3+Perm_Edif!BA4,Perm_Edif!BA4)</f>
        <v>53442</v>
      </c>
      <c r="BB4" s="54">
        <f>IF(AY4=AY3,BB3+Perm_Edif!BB4,Perm_Edif!BB4)</f>
        <v>37766</v>
      </c>
      <c r="BC4" s="54">
        <f>IF(AZ4=AZ3,BC3+Perm_Edif!BC4,Perm_Edif!BC4)</f>
        <v>46013</v>
      </c>
      <c r="BD4" s="54">
        <f>IF(BA4=BA3,BD3+Perm_Edif!BD4,Perm_Edif!BD4)</f>
        <v>42508</v>
      </c>
      <c r="BE4" s="54">
        <f>IF(BB4=BB3,BE3+Perm_Edif!BE4,Perm_Edif!BE4)</f>
        <v>150826</v>
      </c>
      <c r="BF4" s="54">
        <f>IF(BC4=BC3,BF3+Perm_Edif!BF4,Perm_Edif!BF4)</f>
        <v>269431</v>
      </c>
      <c r="BG4" s="54">
        <f>IF(BD4=BD3,BG3+Perm_Edif!BG4,Perm_Edif!BG4)</f>
        <v>85238</v>
      </c>
      <c r="BH4" s="54">
        <f>IF(BE4=BE3,BH3+Perm_Edif!BH4,Perm_Edif!BH4)</f>
        <v>276894</v>
      </c>
      <c r="BI4" s="54">
        <f>IF(BF4=BF3,BI3+Perm_Edif!BI4,Perm_Edif!BI4)</f>
        <v>119750</v>
      </c>
      <c r="BJ4" s="54">
        <f>IF(BG4=BG3,BJ3+Perm_Edif!BJ4,Perm_Edif!BJ4)</f>
        <v>84730</v>
      </c>
      <c r="BK4" s="54">
        <f>IF(BH4=BH3,BK3+Perm_Edif!BK4,Perm_Edif!BK4)</f>
        <v>2800</v>
      </c>
      <c r="BL4" s="54">
        <f>IF(BI4=BI3,BL3+Perm_Edif!BL4,Perm_Edif!BL4)</f>
        <v>13446</v>
      </c>
      <c r="BM4" s="54">
        <f>IF(BJ4=BJ3,BM3+Perm_Edif!BM4,Perm_Edif!BM4)</f>
        <v>624426</v>
      </c>
      <c r="BN4" s="54">
        <f>IF(BK4=BK3,BN3+Perm_Edif!BN4,Perm_Edif!BN4)</f>
        <v>28206</v>
      </c>
      <c r="BO4" s="88">
        <f>IF(BL4=BL3,BO3+Perm_Edif!BO4,Perm_Edif!BO4)</f>
        <v>1490</v>
      </c>
      <c r="BP4" s="54" t="str">
        <f>Perm_Edif!BP4</f>
        <v>63%</v>
      </c>
      <c r="BQ4" s="54" t="str">
        <f>Perm_Edif!BQ4</f>
        <v>1443.2%</v>
      </c>
      <c r="BR4" s="54" t="str">
        <f>Perm_Edif!BR4</f>
        <v>69%</v>
      </c>
      <c r="BS4" s="54" t="str">
        <f>Perm_Edif!BS4</f>
        <v>166.1%</v>
      </c>
      <c r="BT4" s="54" t="str">
        <f>Perm_Edif!BT4</f>
        <v>-25.6%</v>
      </c>
      <c r="BU4" s="54" t="str">
        <f>Perm_Edif!BU4</f>
        <v>-4.1%</v>
      </c>
      <c r="BV4" s="54" t="str">
        <f>Perm_Edif!BV4</f>
        <v>294.8%</v>
      </c>
      <c r="BW4" s="54" t="str">
        <f>Perm_Edif!BW4</f>
        <v>-21.5%</v>
      </c>
      <c r="BX4" s="54" t="str">
        <f>Perm_Edif!BX4</f>
        <v>47.6%</v>
      </c>
      <c r="BY4" s="54" t="str">
        <f>Perm_Edif!BY4</f>
        <v>169.8%</v>
      </c>
      <c r="BZ4" s="54" t="str">
        <f>Perm_Edif!BZ4</f>
        <v>-17.6%</v>
      </c>
      <c r="CA4" s="54" t="str">
        <f>Perm_Edif!CA4</f>
        <v>38.7%</v>
      </c>
      <c r="CB4" s="54" t="str">
        <f>Perm_Edif!CB4</f>
        <v>594.2%</v>
      </c>
      <c r="CC4" s="54" t="str">
        <f>Perm_Edif!CC4</f>
        <v>107.8%</v>
      </c>
      <c r="CD4" s="54" t="str">
        <f>Perm_Edif!CD4</f>
        <v>26.9%</v>
      </c>
      <c r="CE4" s="54" t="str">
        <f>Perm_Edif!CE4</f>
        <v>-95.2%</v>
      </c>
    </row>
    <row r="5" spans="1:83">
      <c r="A5" s="55">
        <v>2009</v>
      </c>
      <c r="B5" s="51">
        <v>4</v>
      </c>
      <c r="C5" s="52" t="s">
        <v>122</v>
      </c>
      <c r="D5" s="59">
        <f>IF(A5=A4,D4+Perm_Edif!D5,Perm_Edif!D5)</f>
        <v>808230</v>
      </c>
      <c r="E5" s="54">
        <f>IF(B5=B4,E4+Perm_Edif!E5,Perm_Edif!E5)</f>
        <v>3099</v>
      </c>
      <c r="F5" s="54">
        <f>IF(C5=C4,F4+Perm_Edif!F5,Perm_Edif!F5)</f>
        <v>19322</v>
      </c>
      <c r="G5" s="54">
        <f>IF(D5=D4,G4+Perm_Edif!G5,Perm_Edif!G5)</f>
        <v>4628</v>
      </c>
      <c r="H5" s="54">
        <f>IF(E5=E4,H4+Perm_Edif!H5,Perm_Edif!H5)</f>
        <v>4737</v>
      </c>
      <c r="I5" s="54">
        <f>IF(F5=F4,I4+Perm_Edif!I5,Perm_Edif!I5)</f>
        <v>25387</v>
      </c>
      <c r="J5" s="54">
        <f>IF(G5=G4,J4+Perm_Edif!J5,Perm_Edif!J5)</f>
        <v>16540</v>
      </c>
      <c r="K5" s="54">
        <f>IF(H5=H4,K4+Perm_Edif!K5,Perm_Edif!K5)</f>
        <v>8374</v>
      </c>
      <c r="L5" s="54">
        <f>IF(I5=I4,L4+Perm_Edif!L5,Perm_Edif!L5)</f>
        <v>15255</v>
      </c>
      <c r="M5" s="54">
        <f>IF(J5=J4,M4+Perm_Edif!M5,Perm_Edif!M5)</f>
        <v>10434</v>
      </c>
      <c r="N5" s="54">
        <f>IF(K5=K4,N4+Perm_Edif!N5,Perm_Edif!N5)</f>
        <v>5377</v>
      </c>
      <c r="O5" s="54">
        <f>IF(L5=L4,O4+Perm_Edif!O5,Perm_Edif!O5)</f>
        <v>304</v>
      </c>
      <c r="P5" s="54">
        <f>IF(M5=M4,P4+Perm_Edif!P5,Perm_Edif!P5)</f>
        <v>0</v>
      </c>
      <c r="Q5" s="54">
        <f>IF(N5=N4,Q4+Perm_Edif!Q5,Perm_Edif!Q5)</f>
        <v>88774</v>
      </c>
      <c r="R5" s="54">
        <f>IF(O5=O4,R4+Perm_Edif!R5,Perm_Edif!R5)</f>
        <v>1775</v>
      </c>
      <c r="S5" s="88">
        <f>IF(P5=P4,S4+Perm_Edif!S5,Perm_Edif!S5)</f>
        <v>851</v>
      </c>
      <c r="T5" s="81">
        <f>IF(Q5=Q4,T4+Perm_Edif!T5,Perm_Edif!T5)</f>
        <v>808894</v>
      </c>
      <c r="U5" s="81">
        <f>IF(R5=R4,U4+Perm_Edif!U5,Perm_Edif!U5)</f>
        <v>3662</v>
      </c>
      <c r="V5" s="81">
        <f>IF(S5=S4,V4+Perm_Edif!V5,Perm_Edif!V5)</f>
        <v>41055</v>
      </c>
      <c r="W5" s="81">
        <f>IF(T5=T4,W4+Perm_Edif!W5,Perm_Edif!W5)</f>
        <v>18125</v>
      </c>
      <c r="X5" s="81">
        <f>IF(U5=U4,X4+Perm_Edif!X5,Perm_Edif!X5)</f>
        <v>8379</v>
      </c>
      <c r="Y5" s="81">
        <f>IF(V5=V4,Y4+Perm_Edif!Y5,Perm_Edif!Y5)</f>
        <v>61115</v>
      </c>
      <c r="Z5" s="81">
        <f>IF(W5=W4,Z4+Perm_Edif!Z5,Perm_Edif!Z5)</f>
        <v>28276</v>
      </c>
      <c r="AA5" s="81">
        <f>IF(X5=X4,AA4+Perm_Edif!AA5,Perm_Edif!AA5)</f>
        <v>26880</v>
      </c>
      <c r="AB5" s="81">
        <f>IF(Y5=Y4,AB4+Perm_Edif!AB5,Perm_Edif!AB5)</f>
        <v>72618</v>
      </c>
      <c r="AC5" s="81">
        <f>IF(Z5=Z4,AC4+Perm_Edif!AC5,Perm_Edif!AC5)</f>
        <v>27103</v>
      </c>
      <c r="AD5" s="81">
        <f>IF(AA5=AA4,AD4+Perm_Edif!AD5,Perm_Edif!AD5)</f>
        <v>23264</v>
      </c>
      <c r="AE5" s="81">
        <f>IF(AB5=AB4,AE4+Perm_Edif!AE5,Perm_Edif!AE5)</f>
        <v>713</v>
      </c>
      <c r="AF5" s="81">
        <f>IF(AC5=AC4,AF4+Perm_Edif!AF5,Perm_Edif!AF5)</f>
        <v>1335</v>
      </c>
      <c r="AG5" s="81">
        <f>IF(AD5=AD4,AG4+Perm_Edif!AG5,Perm_Edif!AG5)</f>
        <v>488242</v>
      </c>
      <c r="AH5" s="81">
        <f>IF(AE5=AE4,AH4+Perm_Edif!AH5,Perm_Edif!AH5)</f>
        <v>7913</v>
      </c>
      <c r="AI5" s="81">
        <f>IF(AF5=AF4,AI4+Perm_Edif!AI5,Perm_Edif!AI5)</f>
        <v>214</v>
      </c>
      <c r="AJ5" s="59">
        <f>IF(AG5=AG4,AJ4+Perm_Edif!AJ5,Perm_Edif!AJ5)</f>
        <v>156755</v>
      </c>
      <c r="AK5" s="54">
        <f>IF(AH5=AH4,AK4+Perm_Edif!AK5,Perm_Edif!AK5)</f>
        <v>1804</v>
      </c>
      <c r="AL5" s="54">
        <f>IF(AI5=AI4,AL4+Perm_Edif!AL5,Perm_Edif!AL5)</f>
        <v>588</v>
      </c>
      <c r="AM5" s="54">
        <f>IF(AJ5=AJ4,AM4+Perm_Edif!AM5,Perm_Edif!AM5)</f>
        <v>1607</v>
      </c>
      <c r="AN5" s="54">
        <f>IF(AK5=AK4,AN4+Perm_Edif!AN5,Perm_Edif!AN5)</f>
        <v>1505</v>
      </c>
      <c r="AO5" s="54">
        <f>IF(AL5=AL4,AO4+Perm_Edif!AO5,Perm_Edif!AO5)</f>
        <v>736</v>
      </c>
      <c r="AP5" s="54">
        <f>IF(AM5=AM4,AP4+Perm_Edif!AP5,Perm_Edif!AP5)</f>
        <v>1578</v>
      </c>
      <c r="AQ5" s="54">
        <f>IF(AN5=AN4,AQ4+Perm_Edif!AQ5,Perm_Edif!AQ5)</f>
        <v>2935</v>
      </c>
      <c r="AR5" s="54">
        <f>IF(AO5=AO4,AR4+Perm_Edif!AR5,Perm_Edif!AR5)</f>
        <v>14005</v>
      </c>
      <c r="AS5" s="54">
        <f>IF(AP5=AP4,AS4+Perm_Edif!AS5,Perm_Edif!AS5)</f>
        <v>5696</v>
      </c>
      <c r="AT5" s="54">
        <f>IF(AQ5=AQ4,AT4+Perm_Edif!AT5,Perm_Edif!AT5)</f>
        <v>2678</v>
      </c>
      <c r="AU5" s="54">
        <f>IF(AR5=AR4,AU4+Perm_Edif!AU5,Perm_Edif!AU5)</f>
        <v>473</v>
      </c>
      <c r="AV5" s="54">
        <f>IF(AS5=AS4,AV4+Perm_Edif!AV5,Perm_Edif!AV5)</f>
        <v>102</v>
      </c>
      <c r="AW5" s="54">
        <f>IF(AT5=AT4,AW4+Perm_Edif!AW5,Perm_Edif!AW5)</f>
        <v>111822</v>
      </c>
      <c r="AX5" s="54">
        <f>IF(AU5=AU4,AX4+Perm_Edif!AX5,Perm_Edif!AX5)</f>
        <v>10726</v>
      </c>
      <c r="AY5" s="54">
        <f>IF(AV5=AV4,AY4+Perm_Edif!AY5,Perm_Edif!AY5)</f>
        <v>500</v>
      </c>
      <c r="AZ5" s="59">
        <f>IF(AW5=AW4,AZ4+Perm_Edif!AZ5,Perm_Edif!AZ5)</f>
        <v>1170506</v>
      </c>
      <c r="BA5" s="54">
        <f>IF(AX5=AX4,BA4+Perm_Edif!BA5,Perm_Edif!BA5)</f>
        <v>8565</v>
      </c>
      <c r="BB5" s="54">
        <f>IF(AY5=AY4,BB4+Perm_Edif!BB5,Perm_Edif!BB5)</f>
        <v>60965</v>
      </c>
      <c r="BC5" s="54">
        <f>IF(AZ5=AZ4,BC4+Perm_Edif!BC5,Perm_Edif!BC5)</f>
        <v>24360</v>
      </c>
      <c r="BD5" s="54">
        <f>IF(BA5=BA4,BD4+Perm_Edif!BD5,Perm_Edif!BD5)</f>
        <v>14621</v>
      </c>
      <c r="BE5" s="54">
        <f>IF(BB5=BB4,BE4+Perm_Edif!BE5,Perm_Edif!BE5)</f>
        <v>87238</v>
      </c>
      <c r="BF5" s="54">
        <f>IF(BC5=BC4,BF4+Perm_Edif!BF5,Perm_Edif!BF5)</f>
        <v>46394</v>
      </c>
      <c r="BG5" s="54">
        <f>IF(BD5=BD4,BG4+Perm_Edif!BG5,Perm_Edif!BG5)</f>
        <v>38189</v>
      </c>
      <c r="BH5" s="54">
        <f>IF(BE5=BE4,BH4+Perm_Edif!BH5,Perm_Edif!BH5)</f>
        <v>101878</v>
      </c>
      <c r="BI5" s="54">
        <f>IF(BF5=BF4,BI4+Perm_Edif!BI5,Perm_Edif!BI5)</f>
        <v>43233</v>
      </c>
      <c r="BJ5" s="54">
        <f>IF(BG5=BG4,BJ4+Perm_Edif!BJ5,Perm_Edif!BJ5)</f>
        <v>31319</v>
      </c>
      <c r="BK5" s="54">
        <f>IF(BH5=BH4,BK4+Perm_Edif!BK5,Perm_Edif!BK5)</f>
        <v>1490</v>
      </c>
      <c r="BL5" s="54">
        <f>IF(BI5=BI4,BL4+Perm_Edif!BL5,Perm_Edif!BL5)</f>
        <v>1437</v>
      </c>
      <c r="BM5" s="54">
        <f>IF(BJ5=BJ4,BM4+Perm_Edif!BM5,Perm_Edif!BM5)</f>
        <v>688838</v>
      </c>
      <c r="BN5" s="54">
        <f>IF(BK5=BK4,BN4+Perm_Edif!BN5,Perm_Edif!BN5)</f>
        <v>20414</v>
      </c>
      <c r="BO5" s="88">
        <f>IF(BL5=BL4,BO4+Perm_Edif!BO5,Perm_Edif!BO5)</f>
        <v>1565</v>
      </c>
      <c r="BP5" s="54" t="str">
        <f>Perm_Edif!BP5</f>
        <v>-36.3%</v>
      </c>
      <c r="BQ5" s="54" t="str">
        <f>Perm_Edif!BQ5</f>
        <v>-84%</v>
      </c>
      <c r="BR5" s="54" t="str">
        <f>Perm_Edif!BR5</f>
        <v>61.4%</v>
      </c>
      <c r="BS5" s="54" t="str">
        <f>Perm_Edif!BS5</f>
        <v>-47.1%</v>
      </c>
      <c r="BT5" s="54" t="str">
        <f>Perm_Edif!BT5</f>
        <v>-65.6%</v>
      </c>
      <c r="BU5" s="54" t="str">
        <f>Perm_Edif!BU5</f>
        <v>-42.2%</v>
      </c>
      <c r="BV5" s="54" t="str">
        <f>Perm_Edif!BV5</f>
        <v>-82.8%</v>
      </c>
      <c r="BW5" s="54" t="str">
        <f>Perm_Edif!BW5</f>
        <v>-55.2%</v>
      </c>
      <c r="BX5" s="54" t="str">
        <f>Perm_Edif!BX5</f>
        <v>-63.2%</v>
      </c>
      <c r="BY5" s="54" t="str">
        <f>Perm_Edif!BY5</f>
        <v>-63.9%</v>
      </c>
      <c r="BZ5" s="54" t="str">
        <f>Perm_Edif!BZ5</f>
        <v>-63%</v>
      </c>
      <c r="CA5" s="54" t="str">
        <f>Perm_Edif!CA5</f>
        <v>-46.8%</v>
      </c>
      <c r="CB5" s="54" t="str">
        <f>Perm_Edif!CB5</f>
        <v>-89.3%</v>
      </c>
      <c r="CC5" s="54" t="str">
        <f>Perm_Edif!CC5</f>
        <v>10.3%</v>
      </c>
      <c r="CD5" s="54" t="str">
        <f>Perm_Edif!CD5</f>
        <v>-27.6%</v>
      </c>
      <c r="CE5" s="54" t="str">
        <f>Perm_Edif!CE5</f>
        <v>5%</v>
      </c>
    </row>
    <row r="6" spans="1:83">
      <c r="A6" s="55">
        <v>2009</v>
      </c>
      <c r="B6" s="51">
        <v>5</v>
      </c>
      <c r="C6" s="52" t="s">
        <v>123</v>
      </c>
      <c r="D6" s="59">
        <f>IF(A6=A5,D5+Perm_Edif!D6,Perm_Edif!D6)</f>
        <v>997084</v>
      </c>
      <c r="E6" s="54">
        <f>IF(B6=B5,E5+Perm_Edif!E6,Perm_Edif!E6)</f>
        <v>5869</v>
      </c>
      <c r="F6" s="54">
        <f>IF(C6=C5,F5+Perm_Edif!F6,Perm_Edif!F6)</f>
        <v>4658</v>
      </c>
      <c r="G6" s="54">
        <f>IF(D6=D5,G5+Perm_Edif!G6,Perm_Edif!G6)</f>
        <v>3420</v>
      </c>
      <c r="H6" s="54">
        <f>IF(E6=E5,H5+Perm_Edif!H6,Perm_Edif!H6)</f>
        <v>1660</v>
      </c>
      <c r="I6" s="54">
        <f>IF(F6=F5,I5+Perm_Edif!I6,Perm_Edif!I6)</f>
        <v>6107</v>
      </c>
      <c r="J6" s="54">
        <f>IF(G6=G5,J5+Perm_Edif!J6,Perm_Edif!J6)</f>
        <v>12876</v>
      </c>
      <c r="K6" s="54">
        <f>IF(H6=H5,K5+Perm_Edif!K6,Perm_Edif!K6)</f>
        <v>7651</v>
      </c>
      <c r="L6" s="54">
        <f>IF(I6=I5,L5+Perm_Edif!L6,Perm_Edif!L6)</f>
        <v>21076</v>
      </c>
      <c r="M6" s="54">
        <f>IF(J6=J5,M5+Perm_Edif!M6,Perm_Edif!M6)</f>
        <v>3325</v>
      </c>
      <c r="N6" s="54">
        <f>IF(K6=K5,N5+Perm_Edif!N6,Perm_Edif!N6)</f>
        <v>8413</v>
      </c>
      <c r="O6" s="54">
        <f>IF(L6=L5,O5+Perm_Edif!O6,Perm_Edif!O6)</f>
        <v>646</v>
      </c>
      <c r="P6" s="54">
        <f>IF(M6=M5,P5+Perm_Edif!P6,Perm_Edif!P6)</f>
        <v>4374</v>
      </c>
      <c r="Q6" s="54">
        <f>IF(N6=N5,Q5+Perm_Edif!Q6,Perm_Edif!Q6)</f>
        <v>102847</v>
      </c>
      <c r="R6" s="54">
        <f>IF(O6=O5,R5+Perm_Edif!R6,Perm_Edif!R6)</f>
        <v>4265</v>
      </c>
      <c r="S6" s="88">
        <f>IF(P6=P5,S5+Perm_Edif!S6,Perm_Edif!S6)</f>
        <v>1667</v>
      </c>
      <c r="T6" s="81">
        <f>IF(Q6=Q5,T5+Perm_Edif!T6,Perm_Edif!T6)</f>
        <v>764589</v>
      </c>
      <c r="U6" s="81">
        <f>IF(R6=R5,U5+Perm_Edif!U6,Perm_Edif!U6)</f>
        <v>984</v>
      </c>
      <c r="V6" s="81">
        <f>IF(S6=S5,V5+Perm_Edif!V6,Perm_Edif!V6)</f>
        <v>18106</v>
      </c>
      <c r="W6" s="81">
        <f>IF(T6=T5,W5+Perm_Edif!W6,Perm_Edif!W6)</f>
        <v>6241</v>
      </c>
      <c r="X6" s="81">
        <f>IF(U6=U5,X5+Perm_Edif!X6,Perm_Edif!X6)</f>
        <v>34933</v>
      </c>
      <c r="Y6" s="81">
        <f>IF(V6=V5,Y5+Perm_Edif!Y6,Perm_Edif!Y6)</f>
        <v>112213</v>
      </c>
      <c r="Z6" s="81">
        <f>IF(W6=W5,Z5+Perm_Edif!Z6,Perm_Edif!Z6)</f>
        <v>54604</v>
      </c>
      <c r="AA6" s="81">
        <f>IF(X6=X5,AA5+Perm_Edif!AA6,Perm_Edif!AA6)</f>
        <v>43168</v>
      </c>
      <c r="AB6" s="81">
        <f>IF(Y6=Y5,AB5+Perm_Edif!AB6,Perm_Edif!AB6)</f>
        <v>63777</v>
      </c>
      <c r="AC6" s="81">
        <f>IF(Z6=Z5,AC5+Perm_Edif!AC6,Perm_Edif!AC6)</f>
        <v>27609</v>
      </c>
      <c r="AD6" s="81">
        <f>IF(AA6=AA5,AD5+Perm_Edif!AD6,Perm_Edif!AD6)</f>
        <v>40860</v>
      </c>
      <c r="AE6" s="81">
        <f>IF(AB6=AB5,AE5+Perm_Edif!AE6,Perm_Edif!AE6)</f>
        <v>2702</v>
      </c>
      <c r="AF6" s="81">
        <f>IF(AC6=AC5,AF5+Perm_Edif!AF6,Perm_Edif!AF6)</f>
        <v>2664</v>
      </c>
      <c r="AG6" s="81">
        <f>IF(AD6=AD5,AG5+Perm_Edif!AG6,Perm_Edif!AG6)</f>
        <v>322336</v>
      </c>
      <c r="AH6" s="81">
        <f>IF(AE6=AE5,AH5+Perm_Edif!AH6,Perm_Edif!AH6)</f>
        <v>9288</v>
      </c>
      <c r="AI6" s="81">
        <f>IF(AF6=AF5,AI5+Perm_Edif!AI6,Perm_Edif!AI6)</f>
        <v>25104</v>
      </c>
      <c r="AJ6" s="59">
        <f>IF(AG6=AG5,AJ5+Perm_Edif!AJ6,Perm_Edif!AJ6)</f>
        <v>177626</v>
      </c>
      <c r="AK6" s="54">
        <f>IF(AH6=AH5,AK5+Perm_Edif!AK6,Perm_Edif!AK6)</f>
        <v>3170</v>
      </c>
      <c r="AL6" s="54">
        <f>IF(AI6=AI5,AL5+Perm_Edif!AL6,Perm_Edif!AL6)</f>
        <v>5453</v>
      </c>
      <c r="AM6" s="54">
        <f>IF(AJ6=AJ5,AM5+Perm_Edif!AM6,Perm_Edif!AM6)</f>
        <v>1839</v>
      </c>
      <c r="AN6" s="54">
        <f>IF(AK6=AK5,AN5+Perm_Edif!AN6,Perm_Edif!AN6)</f>
        <v>1577</v>
      </c>
      <c r="AO6" s="54">
        <f>IF(AL6=AL5,AO5+Perm_Edif!AO6,Perm_Edif!AO6)</f>
        <v>21147</v>
      </c>
      <c r="AP6" s="54">
        <f>IF(AM6=AM5,AP5+Perm_Edif!AP6,Perm_Edif!AP6)</f>
        <v>5920</v>
      </c>
      <c r="AQ6" s="54">
        <f>IF(AN6=AN5,AQ5+Perm_Edif!AQ6,Perm_Edif!AQ6)</f>
        <v>775</v>
      </c>
      <c r="AR6" s="54">
        <f>IF(AO6=AO5,AR5+Perm_Edif!AR6,Perm_Edif!AR6)</f>
        <v>3931</v>
      </c>
      <c r="AS6" s="54">
        <f>IF(AP6=AP5,AS5+Perm_Edif!AS6,Perm_Edif!AS6)</f>
        <v>1679</v>
      </c>
      <c r="AT6" s="54">
        <f>IF(AQ6=AQ5,AT5+Perm_Edif!AT6,Perm_Edif!AT6)</f>
        <v>7338</v>
      </c>
      <c r="AU6" s="54">
        <f>IF(AR6=AR5,AU5+Perm_Edif!AU6,Perm_Edif!AU6)</f>
        <v>0</v>
      </c>
      <c r="AV6" s="54">
        <f>IF(AS6=AS5,AV5+Perm_Edif!AV6,Perm_Edif!AV6)</f>
        <v>184</v>
      </c>
      <c r="AW6" s="54">
        <f>IF(AT6=AT5,AW5+Perm_Edif!AW6,Perm_Edif!AW6)</f>
        <v>122977</v>
      </c>
      <c r="AX6" s="54">
        <f>IF(AU6=AU5,AX5+Perm_Edif!AX6,Perm_Edif!AX6)</f>
        <v>969</v>
      </c>
      <c r="AY6" s="54">
        <f>IF(AV6=AV5,AY5+Perm_Edif!AY6,Perm_Edif!AY6)</f>
        <v>667</v>
      </c>
      <c r="AZ6" s="59">
        <f>IF(AW6=AW5,AZ5+Perm_Edif!AZ6,Perm_Edif!AZ6)</f>
        <v>1131069</v>
      </c>
      <c r="BA6" s="54">
        <f>IF(AX6=AX5,BA5+Perm_Edif!BA6,Perm_Edif!BA6)</f>
        <v>10023</v>
      </c>
      <c r="BB6" s="54">
        <f>IF(AY6=AY5,BB5+Perm_Edif!BB6,Perm_Edif!BB6)</f>
        <v>28217</v>
      </c>
      <c r="BC6" s="54">
        <f>IF(AZ6=AZ5,BC5+Perm_Edif!BC6,Perm_Edif!BC6)</f>
        <v>11500</v>
      </c>
      <c r="BD6" s="54">
        <f>IF(BA6=BA5,BD5+Perm_Edif!BD6,Perm_Edif!BD6)</f>
        <v>38170</v>
      </c>
      <c r="BE6" s="54">
        <f>IF(BB6=BB5,BE5+Perm_Edif!BE6,Perm_Edif!BE6)</f>
        <v>139467</v>
      </c>
      <c r="BF6" s="54">
        <f>IF(BC6=BC5,BF5+Perm_Edif!BF6,Perm_Edif!BF6)</f>
        <v>73400</v>
      </c>
      <c r="BG6" s="54">
        <f>IF(BD6=BD5,BG5+Perm_Edif!BG6,Perm_Edif!BG6)</f>
        <v>51594</v>
      </c>
      <c r="BH6" s="54">
        <f>IF(BE6=BE5,BH5+Perm_Edif!BH6,Perm_Edif!BH6)</f>
        <v>88784</v>
      </c>
      <c r="BI6" s="54">
        <f>IF(BF6=BF5,BI5+Perm_Edif!BI6,Perm_Edif!BI6)</f>
        <v>32613</v>
      </c>
      <c r="BJ6" s="54">
        <f>IF(BG6=BG5,BJ5+Perm_Edif!BJ6,Perm_Edif!BJ6)</f>
        <v>56611</v>
      </c>
      <c r="BK6" s="54">
        <f>IF(BH6=BH5,BK5+Perm_Edif!BK6,Perm_Edif!BK6)</f>
        <v>3348</v>
      </c>
      <c r="BL6" s="54">
        <f>IF(BI6=BI5,BL5+Perm_Edif!BL6,Perm_Edif!BL6)</f>
        <v>7222</v>
      </c>
      <c r="BM6" s="54">
        <f>IF(BJ6=BJ5,BM5+Perm_Edif!BM6,Perm_Edif!BM6)</f>
        <v>548160</v>
      </c>
      <c r="BN6" s="54">
        <f>IF(BK6=BK5,BN5+Perm_Edif!BN6,Perm_Edif!BN6)</f>
        <v>14522</v>
      </c>
      <c r="BO6" s="88">
        <f>IF(BL6=BL5,BO5+Perm_Edif!BO6,Perm_Edif!BO6)</f>
        <v>27438</v>
      </c>
      <c r="BP6" s="54" t="str">
        <f>Perm_Edif!BP6</f>
        <v>-3.4%</v>
      </c>
      <c r="BQ6" s="54" t="str">
        <f>Perm_Edif!BQ6</f>
        <v>17%</v>
      </c>
      <c r="BR6" s="54" t="str">
        <f>Perm_Edif!BR6</f>
        <v>-53.7%</v>
      </c>
      <c r="BS6" s="54" t="str">
        <f>Perm_Edif!BS6</f>
        <v>-52.8%</v>
      </c>
      <c r="BT6" s="54" t="str">
        <f>Perm_Edif!BT6</f>
        <v>161.1%</v>
      </c>
      <c r="BU6" s="54" t="str">
        <f>Perm_Edif!BU6</f>
        <v>59.9%</v>
      </c>
      <c r="BV6" s="54" t="str">
        <f>Perm_Edif!BV6</f>
        <v>58.2%</v>
      </c>
      <c r="BW6" s="54" t="str">
        <f>Perm_Edif!BW6</f>
        <v>35.1%</v>
      </c>
      <c r="BX6" s="54" t="str">
        <f>Perm_Edif!BX6</f>
        <v>-12.9%</v>
      </c>
      <c r="BY6" s="54" t="str">
        <f>Perm_Edif!BY6</f>
        <v>-24.6%</v>
      </c>
      <c r="BZ6" s="54" t="str">
        <f>Perm_Edif!BZ6</f>
        <v>80.8%</v>
      </c>
      <c r="CA6" s="54" t="str">
        <f>Perm_Edif!CA6</f>
        <v>124.7%</v>
      </c>
      <c r="CB6" s="54" t="str">
        <f>Perm_Edif!CB6</f>
        <v>402.6%</v>
      </c>
      <c r="CC6" s="54" t="str">
        <f>Perm_Edif!CC6</f>
        <v>-20.4%</v>
      </c>
      <c r="CD6" s="54" t="str">
        <f>Perm_Edif!CD6</f>
        <v>-28.9%</v>
      </c>
      <c r="CE6" s="54" t="str">
        <f>Perm_Edif!CE6</f>
        <v>1653.2%</v>
      </c>
    </row>
    <row r="7" spans="1:83">
      <c r="A7" s="55">
        <v>2009</v>
      </c>
      <c r="B7" s="51">
        <v>6</v>
      </c>
      <c r="C7" s="52" t="s">
        <v>124</v>
      </c>
      <c r="D7" s="59">
        <f>IF(A7=A6,D6+Perm_Edif!D7,Perm_Edif!D7)</f>
        <v>1179112</v>
      </c>
      <c r="E7" s="54">
        <f>IF(B7=B6,E6+Perm_Edif!E7,Perm_Edif!E7)</f>
        <v>9370</v>
      </c>
      <c r="F7" s="54">
        <f>IF(C7=C6,F6+Perm_Edif!F7,Perm_Edif!F7)</f>
        <v>19346</v>
      </c>
      <c r="G7" s="54">
        <f>IF(D7=D6,G6+Perm_Edif!G7,Perm_Edif!G7)</f>
        <v>6275</v>
      </c>
      <c r="H7" s="54">
        <f>IF(E7=E6,H6+Perm_Edif!H7,Perm_Edif!H7)</f>
        <v>10409</v>
      </c>
      <c r="I7" s="54">
        <f>IF(F7=F6,I6+Perm_Edif!I7,Perm_Edif!I7)</f>
        <v>7357</v>
      </c>
      <c r="J7" s="54">
        <f>IF(G7=G6,J6+Perm_Edif!J7,Perm_Edif!J7)</f>
        <v>11666</v>
      </c>
      <c r="K7" s="54">
        <f>IF(H7=H6,K6+Perm_Edif!K7,Perm_Edif!K7)</f>
        <v>3331</v>
      </c>
      <c r="L7" s="54">
        <f>IF(I7=I6,L6+Perm_Edif!L7,Perm_Edif!L7)</f>
        <v>23441</v>
      </c>
      <c r="M7" s="54">
        <f>IF(J7=J6,M6+Perm_Edif!M7,Perm_Edif!M7)</f>
        <v>3308</v>
      </c>
      <c r="N7" s="54">
        <f>IF(K7=K6,N6+Perm_Edif!N7,Perm_Edif!N7)</f>
        <v>16347</v>
      </c>
      <c r="O7" s="54">
        <f>IF(L7=L6,O6+Perm_Edif!O7,Perm_Edif!O7)</f>
        <v>124</v>
      </c>
      <c r="P7" s="54">
        <f>IF(M7=M6,P6+Perm_Edif!P7,Perm_Edif!P7)</f>
        <v>4622</v>
      </c>
      <c r="Q7" s="54">
        <f>IF(N7=N6,Q6+Perm_Edif!Q7,Perm_Edif!Q7)</f>
        <v>63931</v>
      </c>
      <c r="R7" s="54">
        <f>IF(O7=O6,R6+Perm_Edif!R7,Perm_Edif!R7)</f>
        <v>2288</v>
      </c>
      <c r="S7" s="88">
        <f>IF(P7=P6,S6+Perm_Edif!S7,Perm_Edif!S7)</f>
        <v>213</v>
      </c>
      <c r="T7" s="81">
        <f>IF(Q7=Q6,T6+Perm_Edif!T7,Perm_Edif!T7)</f>
        <v>1743860</v>
      </c>
      <c r="U7" s="81">
        <f>IF(R7=R6,U6+Perm_Edif!U7,Perm_Edif!U7)</f>
        <v>29512</v>
      </c>
      <c r="V7" s="81">
        <f>IF(S7=S6,V6+Perm_Edif!V7,Perm_Edif!V7)</f>
        <v>21056</v>
      </c>
      <c r="W7" s="81">
        <f>IF(T7=T6,W6+Perm_Edif!W7,Perm_Edif!W7)</f>
        <v>6464</v>
      </c>
      <c r="X7" s="81">
        <f>IF(U7=U6,X6+Perm_Edif!X7,Perm_Edif!X7)</f>
        <v>70263</v>
      </c>
      <c r="Y7" s="81">
        <f>IF(V7=V6,Y6+Perm_Edif!Y7,Perm_Edif!Y7)</f>
        <v>186607</v>
      </c>
      <c r="Z7" s="81">
        <f>IF(W7=W6,Z6+Perm_Edif!Z7,Perm_Edif!Z7)</f>
        <v>36905</v>
      </c>
      <c r="AA7" s="81">
        <f>IF(X7=X6,AA6+Perm_Edif!AA7,Perm_Edif!AA7)</f>
        <v>50031</v>
      </c>
      <c r="AB7" s="81">
        <f>IF(Y7=Y6,AB6+Perm_Edif!AB7,Perm_Edif!AB7)</f>
        <v>136610</v>
      </c>
      <c r="AC7" s="81">
        <f>IF(Z7=Z6,AC6+Perm_Edif!AC7,Perm_Edif!AC7)</f>
        <v>88866</v>
      </c>
      <c r="AD7" s="81">
        <f>IF(AA7=AA6,AD6+Perm_Edif!AD7,Perm_Edif!AD7)</f>
        <v>95490</v>
      </c>
      <c r="AE7" s="81">
        <f>IF(AB7=AB6,AE6+Perm_Edif!AE7,Perm_Edif!AE7)</f>
        <v>2237</v>
      </c>
      <c r="AF7" s="81">
        <f>IF(AC7=AC6,AF6+Perm_Edif!AF7,Perm_Edif!AF7)</f>
        <v>22334</v>
      </c>
      <c r="AG7" s="81">
        <f>IF(AD7=AD6,AG6+Perm_Edif!AG7,Perm_Edif!AG7)</f>
        <v>983765</v>
      </c>
      <c r="AH7" s="81">
        <f>IF(AE7=AE6,AH6+Perm_Edif!AH7,Perm_Edif!AH7)</f>
        <v>13612</v>
      </c>
      <c r="AI7" s="81">
        <f>IF(AF7=AF6,AI6+Perm_Edif!AI7,Perm_Edif!AI7)</f>
        <v>108</v>
      </c>
      <c r="AJ7" s="59">
        <f>IF(AG7=AG6,AJ6+Perm_Edif!AJ7,Perm_Edif!AJ7)</f>
        <v>288390</v>
      </c>
      <c r="AK7" s="54">
        <f>IF(AH7=AH6,AK6+Perm_Edif!AK7,Perm_Edif!AK7)</f>
        <v>13071</v>
      </c>
      <c r="AL7" s="54">
        <f>IF(AI7=AI6,AL6+Perm_Edif!AL7,Perm_Edif!AL7)</f>
        <v>3879</v>
      </c>
      <c r="AM7" s="54">
        <f>IF(AJ7=AJ6,AM6+Perm_Edif!AM7,Perm_Edif!AM7)</f>
        <v>868</v>
      </c>
      <c r="AN7" s="54">
        <f>IF(AK7=AK6,AN6+Perm_Edif!AN7,Perm_Edif!AN7)</f>
        <v>1392</v>
      </c>
      <c r="AO7" s="54">
        <f>IF(AL7=AL6,AO6+Perm_Edif!AO7,Perm_Edif!AO7)</f>
        <v>45975</v>
      </c>
      <c r="AP7" s="54">
        <f>IF(AM7=AM6,AP6+Perm_Edif!AP7,Perm_Edif!AP7)</f>
        <v>3587</v>
      </c>
      <c r="AQ7" s="54">
        <f>IF(AN7=AN6,AQ6+Perm_Edif!AQ7,Perm_Edif!AQ7)</f>
        <v>1496</v>
      </c>
      <c r="AR7" s="54">
        <f>IF(AO7=AO6,AR6+Perm_Edif!AR7,Perm_Edif!AR7)</f>
        <v>19267</v>
      </c>
      <c r="AS7" s="54">
        <f>IF(AP7=AP6,AS6+Perm_Edif!AS7,Perm_Edif!AS7)</f>
        <v>7976</v>
      </c>
      <c r="AT7" s="54">
        <f>IF(AQ7=AQ6,AT6+Perm_Edif!AT7,Perm_Edif!AT7)</f>
        <v>6483</v>
      </c>
      <c r="AU7" s="54">
        <f>IF(AR7=AR6,AU6+Perm_Edif!AU7,Perm_Edif!AU7)</f>
        <v>0</v>
      </c>
      <c r="AV7" s="54">
        <f>IF(AS7=AS6,AV6+Perm_Edif!AV7,Perm_Edif!AV7)</f>
        <v>3056</v>
      </c>
      <c r="AW7" s="54">
        <f>IF(AT7=AT6,AW6+Perm_Edif!AW7,Perm_Edif!AW7)</f>
        <v>178947</v>
      </c>
      <c r="AX7" s="54">
        <f>IF(AU7=AU6,AX6+Perm_Edif!AX7,Perm_Edif!AX7)</f>
        <v>2139</v>
      </c>
      <c r="AY7" s="54">
        <f>IF(AV7=AV6,AY6+Perm_Edif!AY7,Perm_Edif!AY7)</f>
        <v>1223</v>
      </c>
      <c r="AZ7" s="59">
        <f>IF(AW7=AW6,AZ6+Perm_Edif!AZ7,Perm_Edif!AZ7)</f>
        <v>2214278</v>
      </c>
      <c r="BA7" s="54">
        <f>IF(AX7=AX6,BA6+Perm_Edif!BA7,Perm_Edif!BA7)</f>
        <v>51953</v>
      </c>
      <c r="BB7" s="54">
        <f>IF(AY7=AY6,BB6+Perm_Edif!BB7,Perm_Edif!BB7)</f>
        <v>44281</v>
      </c>
      <c r="BC7" s="54">
        <f>IF(AZ7=AZ6,BC6+Perm_Edif!BC7,Perm_Edif!BC7)</f>
        <v>13607</v>
      </c>
      <c r="BD7" s="54">
        <f>IF(BA7=BA6,BD6+Perm_Edif!BD7,Perm_Edif!BD7)</f>
        <v>82064</v>
      </c>
      <c r="BE7" s="54">
        <f>IF(BB7=BB6,BE6+Perm_Edif!BE7,Perm_Edif!BE7)</f>
        <v>239939</v>
      </c>
      <c r="BF7" s="54">
        <f>IF(BC7=BC6,BF6+Perm_Edif!BF7,Perm_Edif!BF7)</f>
        <v>52158</v>
      </c>
      <c r="BG7" s="54">
        <f>IF(BD7=BD6,BG6+Perm_Edif!BG7,Perm_Edif!BG7)</f>
        <v>54858</v>
      </c>
      <c r="BH7" s="54">
        <f>IF(BE7=BE6,BH6+Perm_Edif!BH7,Perm_Edif!BH7)</f>
        <v>179318</v>
      </c>
      <c r="BI7" s="54">
        <f>IF(BF7=BF6,BI6+Perm_Edif!BI7,Perm_Edif!BI7)</f>
        <v>100150</v>
      </c>
      <c r="BJ7" s="54">
        <f>IF(BG7=BG6,BJ6+Perm_Edif!BJ7,Perm_Edif!BJ7)</f>
        <v>118320</v>
      </c>
      <c r="BK7" s="54">
        <f>IF(BH7=BH6,BK6+Perm_Edif!BK7,Perm_Edif!BK7)</f>
        <v>2361</v>
      </c>
      <c r="BL7" s="54">
        <f>IF(BI7=BI6,BL6+Perm_Edif!BL7,Perm_Edif!BL7)</f>
        <v>30012</v>
      </c>
      <c r="BM7" s="54">
        <f>IF(BJ7=BJ6,BM6+Perm_Edif!BM7,Perm_Edif!BM7)</f>
        <v>1226643</v>
      </c>
      <c r="BN7" s="54">
        <f>IF(BK7=BK6,BN6+Perm_Edif!BN7,Perm_Edif!BN7)</f>
        <v>17070</v>
      </c>
      <c r="BO7" s="88">
        <f>IF(BL7=BL6,BO6+Perm_Edif!BO7,Perm_Edif!BO7)</f>
        <v>1544</v>
      </c>
      <c r="BP7" s="54" t="str">
        <f>Perm_Edif!BP7</f>
        <v>95.8%</v>
      </c>
      <c r="BQ7" s="54" t="str">
        <f>Perm_Edif!BQ7</f>
        <v>418.3%</v>
      </c>
      <c r="BR7" s="54" t="str">
        <f>Perm_Edif!BR7</f>
        <v>56.9%</v>
      </c>
      <c r="BS7" s="54" t="str">
        <f>Perm_Edif!BS7</f>
        <v>18.3%</v>
      </c>
      <c r="BT7" s="54" t="str">
        <f>Perm_Edif!BT7</f>
        <v>115%</v>
      </c>
      <c r="BU7" s="54" t="str">
        <f>Perm_Edif!BU7</f>
        <v>72%</v>
      </c>
      <c r="BV7" s="54" t="str">
        <f>Perm_Edif!BV7</f>
        <v>-28.9%</v>
      </c>
      <c r="BW7" s="54" t="str">
        <f>Perm_Edif!BW7</f>
        <v>6.3%</v>
      </c>
      <c r="BX7" s="54" t="str">
        <f>Perm_Edif!BX7</f>
        <v>102%</v>
      </c>
      <c r="BY7" s="54" t="str">
        <f>Perm_Edif!BY7</f>
        <v>207.1%</v>
      </c>
      <c r="BZ7" s="54" t="str">
        <f>Perm_Edif!BZ7</f>
        <v>109%</v>
      </c>
      <c r="CA7" s="54" t="str">
        <f>Perm_Edif!CA7</f>
        <v>-29.5%</v>
      </c>
      <c r="CB7" s="54" t="str">
        <f>Perm_Edif!CB7</f>
        <v>315.6%</v>
      </c>
      <c r="CC7" s="54" t="str">
        <f>Perm_Edif!CC7</f>
        <v>123.8%</v>
      </c>
      <c r="CD7" s="54" t="str">
        <f>Perm_Edif!CD7</f>
        <v>17.5%</v>
      </c>
      <c r="CE7" s="54" t="str">
        <f>Perm_Edif!CE7</f>
        <v>-94.4%</v>
      </c>
    </row>
    <row r="8" spans="1:83">
      <c r="A8" s="55">
        <v>2009</v>
      </c>
      <c r="B8" s="51">
        <v>7</v>
      </c>
      <c r="C8" s="52" t="s">
        <v>125</v>
      </c>
      <c r="D8" s="59">
        <f>IF(A8=A7,D7+Perm_Edif!D8,Perm_Edif!D8)</f>
        <v>1445995</v>
      </c>
      <c r="E8" s="54">
        <f>IF(B8=B7,E7+Perm_Edif!E8,Perm_Edif!E8)</f>
        <v>1964</v>
      </c>
      <c r="F8" s="54">
        <f>IF(C8=C7,F7+Perm_Edif!F8,Perm_Edif!F8)</f>
        <v>19116</v>
      </c>
      <c r="G8" s="54">
        <f>IF(D8=D7,G7+Perm_Edif!G8,Perm_Edif!G8)</f>
        <v>9948</v>
      </c>
      <c r="H8" s="54">
        <f>IF(E8=E7,H7+Perm_Edif!H8,Perm_Edif!H8)</f>
        <v>6284</v>
      </c>
      <c r="I8" s="54">
        <f>IF(F8=F7,I7+Perm_Edif!I8,Perm_Edif!I8)</f>
        <v>13255</v>
      </c>
      <c r="J8" s="54">
        <f>IF(G8=G7,J7+Perm_Edif!J8,Perm_Edif!J8)</f>
        <v>18088</v>
      </c>
      <c r="K8" s="54">
        <f>IF(H8=H7,K7+Perm_Edif!K8,Perm_Edif!K8)</f>
        <v>6218</v>
      </c>
      <c r="L8" s="54">
        <f>IF(I8=I7,L7+Perm_Edif!L8,Perm_Edif!L8)</f>
        <v>25801</v>
      </c>
      <c r="M8" s="54">
        <f>IF(J8=J7,M7+Perm_Edif!M8,Perm_Edif!M8)</f>
        <v>3485</v>
      </c>
      <c r="N8" s="54">
        <f>IF(K8=K7,N7+Perm_Edif!N8,Perm_Edif!N8)</f>
        <v>7045</v>
      </c>
      <c r="O8" s="54">
        <f>IF(L8=L7,O7+Perm_Edif!O8,Perm_Edif!O8)</f>
        <v>1878</v>
      </c>
      <c r="P8" s="54">
        <f>IF(M8=M7,P7+Perm_Edif!P8,Perm_Edif!P8)</f>
        <v>2906</v>
      </c>
      <c r="Q8" s="54">
        <f>IF(N8=N7,Q7+Perm_Edif!Q8,Perm_Edif!Q8)</f>
        <v>141594</v>
      </c>
      <c r="R8" s="54">
        <f>IF(O8=O7,R7+Perm_Edif!R8,Perm_Edif!R8)</f>
        <v>9301</v>
      </c>
      <c r="S8" s="88">
        <f>IF(P8=P7,S7+Perm_Edif!S8,Perm_Edif!S8)</f>
        <v>0</v>
      </c>
      <c r="T8" s="81">
        <f>IF(Q8=Q7,T7+Perm_Edif!T8,Perm_Edif!T8)</f>
        <v>405965</v>
      </c>
      <c r="U8" s="81">
        <f>IF(R8=R7,U7+Perm_Edif!U8,Perm_Edif!U8)</f>
        <v>234</v>
      </c>
      <c r="V8" s="81">
        <f>IF(S8=S7,V7+Perm_Edif!V8,Perm_Edif!V8)</f>
        <v>16882</v>
      </c>
      <c r="W8" s="81">
        <f>IF(T8=T7,W7+Perm_Edif!W8,Perm_Edif!W8)</f>
        <v>1406</v>
      </c>
      <c r="X8" s="81">
        <f>IF(U8=U7,X7+Perm_Edif!X8,Perm_Edif!X8)</f>
        <v>8677</v>
      </c>
      <c r="Y8" s="81">
        <f>IF(V8=V7,Y7+Perm_Edif!Y8,Perm_Edif!Y8)</f>
        <v>75837</v>
      </c>
      <c r="Z8" s="81">
        <f>IF(W8=W7,Z7+Perm_Edif!Z8,Perm_Edif!Z8)</f>
        <v>25254</v>
      </c>
      <c r="AA8" s="81">
        <f>IF(X8=X7,AA7+Perm_Edif!AA8,Perm_Edif!AA8)</f>
        <v>21631</v>
      </c>
      <c r="AB8" s="81">
        <f>IF(Y8=Y7,AB7+Perm_Edif!AB8,Perm_Edif!AB8)</f>
        <v>28547</v>
      </c>
      <c r="AC8" s="81">
        <f>IF(Z8=Z7,AC7+Perm_Edif!AC8,Perm_Edif!AC8)</f>
        <v>32303</v>
      </c>
      <c r="AD8" s="81">
        <f>IF(AA8=AA7,AD7+Perm_Edif!AD8,Perm_Edif!AD8)</f>
        <v>26499</v>
      </c>
      <c r="AE8" s="81">
        <f>IF(AB8=AB7,AE7+Perm_Edif!AE8,Perm_Edif!AE8)</f>
        <v>5374</v>
      </c>
      <c r="AF8" s="81">
        <f>IF(AC8=AC7,AF7+Perm_Edif!AF8,Perm_Edif!AF8)</f>
        <v>1031</v>
      </c>
      <c r="AG8" s="81">
        <f>IF(AD8=AD7,AG7+Perm_Edif!AG8,Perm_Edif!AG8)</f>
        <v>151821</v>
      </c>
      <c r="AH8" s="81">
        <f>IF(AE8=AE7,AH7+Perm_Edif!AH8,Perm_Edif!AH8)</f>
        <v>7859</v>
      </c>
      <c r="AI8" s="81">
        <f>IF(AF8=AF7,AI7+Perm_Edif!AI8,Perm_Edif!AI8)</f>
        <v>2610</v>
      </c>
      <c r="AJ8" s="59">
        <f>IF(AG8=AG7,AJ7+Perm_Edif!AJ8,Perm_Edif!AJ8)</f>
        <v>126560</v>
      </c>
      <c r="AK8" s="54">
        <f>IF(AH8=AH7,AK7+Perm_Edif!AK8,Perm_Edif!AK8)</f>
        <v>598</v>
      </c>
      <c r="AL8" s="54">
        <f>IF(AI8=AI7,AL7+Perm_Edif!AL8,Perm_Edif!AL8)</f>
        <v>2381</v>
      </c>
      <c r="AM8" s="54">
        <f>IF(AJ8=AJ7,AM7+Perm_Edif!AM8,Perm_Edif!AM8)</f>
        <v>3012</v>
      </c>
      <c r="AN8" s="54">
        <f>IF(AK8=AK7,AN7+Perm_Edif!AN8,Perm_Edif!AN8)</f>
        <v>4869</v>
      </c>
      <c r="AO8" s="54">
        <f>IF(AL8=AL7,AO7+Perm_Edif!AO8,Perm_Edif!AO8)</f>
        <v>9834</v>
      </c>
      <c r="AP8" s="54">
        <f>IF(AM8=AM7,AP7+Perm_Edif!AP8,Perm_Edif!AP8)</f>
        <v>1439</v>
      </c>
      <c r="AQ8" s="54">
        <f>IF(AN8=AN7,AQ7+Perm_Edif!AQ8,Perm_Edif!AQ8)</f>
        <v>3335</v>
      </c>
      <c r="AR8" s="54">
        <f>IF(AO8=AO7,AR7+Perm_Edif!AR8,Perm_Edif!AR8)</f>
        <v>9574</v>
      </c>
      <c r="AS8" s="54">
        <f>IF(AP8=AP7,AS7+Perm_Edif!AS8,Perm_Edif!AS8)</f>
        <v>2146</v>
      </c>
      <c r="AT8" s="54">
        <f>IF(AQ8=AQ7,AT7+Perm_Edif!AT8,Perm_Edif!AT8)</f>
        <v>4018</v>
      </c>
      <c r="AU8" s="54">
        <f>IF(AR8=AR7,AU7+Perm_Edif!AU8,Perm_Edif!AU8)</f>
        <v>3082</v>
      </c>
      <c r="AV8" s="54">
        <f>IF(AS8=AS7,AV7+Perm_Edif!AV8,Perm_Edif!AV8)</f>
        <v>1097</v>
      </c>
      <c r="AW8" s="54">
        <f>IF(AT8=AT7,AW7+Perm_Edif!AW8,Perm_Edif!AW8)</f>
        <v>73982</v>
      </c>
      <c r="AX8" s="54">
        <f>IF(AU8=AU7,AX7+Perm_Edif!AX8,Perm_Edif!AX8)</f>
        <v>3499</v>
      </c>
      <c r="AY8" s="54">
        <f>IF(AV8=AV7,AY7+Perm_Edif!AY8,Perm_Edif!AY8)</f>
        <v>3694</v>
      </c>
      <c r="AZ8" s="59">
        <f>IF(AW8=AW7,AZ7+Perm_Edif!AZ8,Perm_Edif!AZ8)</f>
        <v>799408</v>
      </c>
      <c r="BA8" s="54">
        <f>IF(AX8=AX7,BA7+Perm_Edif!BA8,Perm_Edif!BA8)</f>
        <v>2796</v>
      </c>
      <c r="BB8" s="54">
        <f>IF(AY8=AY7,BB7+Perm_Edif!BB8,Perm_Edif!BB8)</f>
        <v>38379</v>
      </c>
      <c r="BC8" s="54">
        <f>IF(AZ8=AZ7,BC7+Perm_Edif!BC8,Perm_Edif!BC8)</f>
        <v>14366</v>
      </c>
      <c r="BD8" s="54">
        <f>IF(BA8=BA7,BD7+Perm_Edif!BD8,Perm_Edif!BD8)</f>
        <v>19830</v>
      </c>
      <c r="BE8" s="54">
        <f>IF(BB8=BB7,BE7+Perm_Edif!BE8,Perm_Edif!BE8)</f>
        <v>98926</v>
      </c>
      <c r="BF8" s="54">
        <f>IF(BC8=BC7,BF7+Perm_Edif!BF8,Perm_Edif!BF8)</f>
        <v>44781</v>
      </c>
      <c r="BG8" s="54">
        <f>IF(BD8=BD7,BG7+Perm_Edif!BG8,Perm_Edif!BG8)</f>
        <v>31184</v>
      </c>
      <c r="BH8" s="54">
        <f>IF(BE8=BE7,BH7+Perm_Edif!BH8,Perm_Edif!BH8)</f>
        <v>63922</v>
      </c>
      <c r="BI8" s="54">
        <f>IF(BF8=BF7,BI7+Perm_Edif!BI8,Perm_Edif!BI8)</f>
        <v>37934</v>
      </c>
      <c r="BJ8" s="54">
        <f>IF(BG8=BG7,BJ7+Perm_Edif!BJ8,Perm_Edif!BJ8)</f>
        <v>37562</v>
      </c>
      <c r="BK8" s="54">
        <f>IF(BH8=BH7,BK7+Perm_Edif!BK8,Perm_Edif!BK8)</f>
        <v>10334</v>
      </c>
      <c r="BL8" s="54">
        <f>IF(BI8=BI7,BL7+Perm_Edif!BL8,Perm_Edif!BL8)</f>
        <v>5034</v>
      </c>
      <c r="BM8" s="54">
        <f>IF(BJ8=BJ7,BM7+Perm_Edif!BM8,Perm_Edif!BM8)</f>
        <v>367397</v>
      </c>
      <c r="BN8" s="54">
        <f>IF(BK8=BK7,BN7+Perm_Edif!BN8,Perm_Edif!BN8)</f>
        <v>20659</v>
      </c>
      <c r="BO8" s="88">
        <f>IF(BL8=BL7,BO7+Perm_Edif!BO8,Perm_Edif!BO8)</f>
        <v>6304</v>
      </c>
      <c r="BP8" s="54" t="str">
        <f>Perm_Edif!BP8</f>
        <v>-63.9%</v>
      </c>
      <c r="BQ8" s="54" t="str">
        <f>Perm_Edif!BQ8</f>
        <v>-94.6%</v>
      </c>
      <c r="BR8" s="54" t="str">
        <f>Perm_Edif!BR8</f>
        <v>-13.3%</v>
      </c>
      <c r="BS8" s="54" t="str">
        <f>Perm_Edif!BS8</f>
        <v>5.6%</v>
      </c>
      <c r="BT8" s="54" t="str">
        <f>Perm_Edif!BT8</f>
        <v>-75.8%</v>
      </c>
      <c r="BU8" s="54" t="str">
        <f>Perm_Edif!BU8</f>
        <v>-58.8%</v>
      </c>
      <c r="BV8" s="54" t="str">
        <f>Perm_Edif!BV8</f>
        <v>-14.1%</v>
      </c>
      <c r="BW8" s="54" t="str">
        <f>Perm_Edif!BW8</f>
        <v>-43.2%</v>
      </c>
      <c r="BX8" s="54" t="str">
        <f>Perm_Edif!BX8</f>
        <v>-64.4%</v>
      </c>
      <c r="BY8" s="54" t="str">
        <f>Perm_Edif!BY8</f>
        <v>-62.1%</v>
      </c>
      <c r="BZ8" s="54" t="str">
        <f>Perm_Edif!BZ8</f>
        <v>-68.3%</v>
      </c>
      <c r="CA8" s="54" t="str">
        <f>Perm_Edif!CA8</f>
        <v>337.7%</v>
      </c>
      <c r="CB8" s="54" t="str">
        <f>Perm_Edif!CB8</f>
        <v>-83.2%</v>
      </c>
      <c r="CC8" s="54" t="str">
        <f>Perm_Edif!CC8</f>
        <v>-70%</v>
      </c>
      <c r="CD8" s="54" t="str">
        <f>Perm_Edif!CD8</f>
        <v>21%</v>
      </c>
      <c r="CE8" s="54" t="str">
        <f>Perm_Edif!CE8</f>
        <v>308.3%</v>
      </c>
    </row>
    <row r="9" spans="1:83">
      <c r="A9" s="55">
        <v>2009</v>
      </c>
      <c r="B9" s="51">
        <v>8</v>
      </c>
      <c r="C9" s="52" t="s">
        <v>126</v>
      </c>
      <c r="D9" s="59">
        <f>IF(A9=A8,D8+Perm_Edif!D9,Perm_Edif!D9)</f>
        <v>1744883</v>
      </c>
      <c r="E9" s="54">
        <f>IF(B9=B8,E8+Perm_Edif!E9,Perm_Edif!E9)</f>
        <v>119668</v>
      </c>
      <c r="F9" s="54">
        <f>IF(C9=C8,F8+Perm_Edif!F9,Perm_Edif!F9)</f>
        <v>27454</v>
      </c>
      <c r="G9" s="54">
        <f>IF(D9=D8,G8+Perm_Edif!G9,Perm_Edif!G9)</f>
        <v>7099</v>
      </c>
      <c r="H9" s="54">
        <f>IF(E9=E8,H8+Perm_Edif!H9,Perm_Edif!H9)</f>
        <v>4368</v>
      </c>
      <c r="I9" s="54">
        <f>IF(F9=F8,I8+Perm_Edif!I9,Perm_Edif!I9)</f>
        <v>23367</v>
      </c>
      <c r="J9" s="54">
        <f>IF(G9=G8,J8+Perm_Edif!J9,Perm_Edif!J9)</f>
        <v>11967</v>
      </c>
      <c r="K9" s="54">
        <f>IF(H9=H8,K8+Perm_Edif!K9,Perm_Edif!K9)</f>
        <v>6594</v>
      </c>
      <c r="L9" s="54">
        <f>IF(I9=I8,L8+Perm_Edif!L9,Perm_Edif!L9)</f>
        <v>17595</v>
      </c>
      <c r="M9" s="54">
        <f>IF(J9=J8,M8+Perm_Edif!M9,Perm_Edif!M9)</f>
        <v>4257</v>
      </c>
      <c r="N9" s="54">
        <f>IF(K9=K8,N8+Perm_Edif!N9,Perm_Edif!N9)</f>
        <v>19546</v>
      </c>
      <c r="O9" s="54">
        <f>IF(L9=L8,O8+Perm_Edif!O9,Perm_Edif!O9)</f>
        <v>661</v>
      </c>
      <c r="P9" s="54">
        <f>IF(M9=M8,P8+Perm_Edif!P9,Perm_Edif!P9)</f>
        <v>825</v>
      </c>
      <c r="Q9" s="54">
        <f>IF(N9=N8,Q8+Perm_Edif!Q9,Perm_Edif!Q9)</f>
        <v>53465</v>
      </c>
      <c r="R9" s="54">
        <f>IF(O9=O8,R8+Perm_Edif!R9,Perm_Edif!R9)</f>
        <v>1779</v>
      </c>
      <c r="S9" s="88">
        <f>IF(P9=P8,S8+Perm_Edif!S9,Perm_Edif!S9)</f>
        <v>243</v>
      </c>
      <c r="T9" s="81">
        <f>IF(Q9=Q8,T8+Perm_Edif!T9,Perm_Edif!T9)</f>
        <v>519150</v>
      </c>
      <c r="U9" s="81">
        <f>IF(R9=R8,U8+Perm_Edif!U9,Perm_Edif!U9)</f>
        <v>784</v>
      </c>
      <c r="V9" s="81">
        <f>IF(S9=S8,V8+Perm_Edif!V9,Perm_Edif!V9)</f>
        <v>29324</v>
      </c>
      <c r="W9" s="81">
        <f>IF(T9=T8,W8+Perm_Edif!W9,Perm_Edif!W9)</f>
        <v>1112</v>
      </c>
      <c r="X9" s="81">
        <f>IF(U9=U8,X8+Perm_Edif!X9,Perm_Edif!X9)</f>
        <v>22834</v>
      </c>
      <c r="Y9" s="81">
        <f>IF(V9=V8,Y8+Perm_Edif!Y9,Perm_Edif!Y9)</f>
        <v>43455</v>
      </c>
      <c r="Z9" s="81">
        <f>IF(W9=W8,Z8+Perm_Edif!Z9,Perm_Edif!Z9)</f>
        <v>54145</v>
      </c>
      <c r="AA9" s="81">
        <f>IF(X9=X8,AA8+Perm_Edif!AA9,Perm_Edif!AA9)</f>
        <v>45212</v>
      </c>
      <c r="AB9" s="81">
        <f>IF(Y9=Y8,AB8+Perm_Edif!AB9,Perm_Edif!AB9)</f>
        <v>113170</v>
      </c>
      <c r="AC9" s="81">
        <f>IF(Z9=Z8,AC8+Perm_Edif!AC9,Perm_Edif!AC9)</f>
        <v>7708</v>
      </c>
      <c r="AD9" s="81">
        <f>IF(AA9=AA8,AD8+Perm_Edif!AD9,Perm_Edif!AD9)</f>
        <v>42150</v>
      </c>
      <c r="AE9" s="81">
        <f>IF(AB9=AB8,AE8+Perm_Edif!AE9,Perm_Edif!AE9)</f>
        <v>8567</v>
      </c>
      <c r="AF9" s="81">
        <f>IF(AC9=AC8,AF8+Perm_Edif!AF9,Perm_Edif!AF9)</f>
        <v>1381</v>
      </c>
      <c r="AG9" s="81">
        <f>IF(AD9=AD8,AG8+Perm_Edif!AG9,Perm_Edif!AG9)</f>
        <v>134504</v>
      </c>
      <c r="AH9" s="81">
        <f>IF(AE9=AE8,AH8+Perm_Edif!AH9,Perm_Edif!AH9)</f>
        <v>7827</v>
      </c>
      <c r="AI9" s="81">
        <f>IF(AF9=AF8,AI8+Perm_Edif!AI9,Perm_Edif!AI9)</f>
        <v>6977</v>
      </c>
      <c r="AJ9" s="59">
        <f>IF(AG9=AG8,AJ8+Perm_Edif!AJ9,Perm_Edif!AJ9)</f>
        <v>134429</v>
      </c>
      <c r="AK9" s="54">
        <f>IF(AH9=AH8,AK8+Perm_Edif!AK9,Perm_Edif!AK9)</f>
        <v>12840</v>
      </c>
      <c r="AL9" s="54">
        <f>IF(AI9=AI8,AL8+Perm_Edif!AL9,Perm_Edif!AL9)</f>
        <v>11858</v>
      </c>
      <c r="AM9" s="54">
        <f>IF(AJ9=AJ8,AM8+Perm_Edif!AM9,Perm_Edif!AM9)</f>
        <v>9060</v>
      </c>
      <c r="AN9" s="54">
        <f>IF(AK9=AK8,AN8+Perm_Edif!AN9,Perm_Edif!AN9)</f>
        <v>4839</v>
      </c>
      <c r="AO9" s="54">
        <f>IF(AL9=AL8,AO8+Perm_Edif!AO9,Perm_Edif!AO9)</f>
        <v>15235</v>
      </c>
      <c r="AP9" s="54">
        <f>IF(AM9=AM8,AP8+Perm_Edif!AP9,Perm_Edif!AP9)</f>
        <v>4130</v>
      </c>
      <c r="AQ9" s="54">
        <f>IF(AN9=AN8,AQ8+Perm_Edif!AQ9,Perm_Edif!AQ9)</f>
        <v>3539</v>
      </c>
      <c r="AR9" s="54">
        <f>IF(AO9=AO8,AR8+Perm_Edif!AR9,Perm_Edif!AR9)</f>
        <v>9910</v>
      </c>
      <c r="AS9" s="54">
        <f>IF(AP9=AP8,AS8+Perm_Edif!AS9,Perm_Edif!AS9)</f>
        <v>1305</v>
      </c>
      <c r="AT9" s="54">
        <f>IF(AQ9=AQ8,AT8+Perm_Edif!AT9,Perm_Edif!AT9)</f>
        <v>14276</v>
      </c>
      <c r="AU9" s="54">
        <f>IF(AR9=AR8,AU8+Perm_Edif!AU9,Perm_Edif!AU9)</f>
        <v>0</v>
      </c>
      <c r="AV9" s="54">
        <f>IF(AS9=AS8,AV8+Perm_Edif!AV9,Perm_Edif!AV9)</f>
        <v>1886</v>
      </c>
      <c r="AW9" s="54">
        <f>IF(AT9=AT8,AW8+Perm_Edif!AW9,Perm_Edif!AW9)</f>
        <v>40498</v>
      </c>
      <c r="AX9" s="54">
        <f>IF(AU9=AU8,AX8+Perm_Edif!AX9,Perm_Edif!AX9)</f>
        <v>4593</v>
      </c>
      <c r="AY9" s="54">
        <f>IF(AV9=AV8,AY8+Perm_Edif!AY9,Perm_Edif!AY9)</f>
        <v>460</v>
      </c>
      <c r="AZ9" s="59">
        <f>IF(AW9=AW8,AZ8+Perm_Edif!AZ9,Perm_Edif!AZ9)</f>
        <v>952467</v>
      </c>
      <c r="BA9" s="54">
        <f>IF(AX9=AX8,BA8+Perm_Edif!BA9,Perm_Edif!BA9)</f>
        <v>133292</v>
      </c>
      <c r="BB9" s="54">
        <f>IF(AY9=AY8,BB8+Perm_Edif!BB9,Perm_Edif!BB9)</f>
        <v>68636</v>
      </c>
      <c r="BC9" s="54">
        <f>IF(AZ9=AZ8,BC8+Perm_Edif!BC9,Perm_Edif!BC9)</f>
        <v>17271</v>
      </c>
      <c r="BD9" s="54">
        <f>IF(BA9=BA8,BD8+Perm_Edif!BD9,Perm_Edif!BD9)</f>
        <v>32041</v>
      </c>
      <c r="BE9" s="54">
        <f>IF(BB9=BB8,BE8+Perm_Edif!BE9,Perm_Edif!BE9)</f>
        <v>82057</v>
      </c>
      <c r="BF9" s="54">
        <f>IF(BC9=BC8,BF8+Perm_Edif!BF9,Perm_Edif!BF9)</f>
        <v>70242</v>
      </c>
      <c r="BG9" s="54">
        <f>IF(BD9=BD8,BG8+Perm_Edif!BG9,Perm_Edif!BG9)</f>
        <v>55345</v>
      </c>
      <c r="BH9" s="54">
        <f>IF(BE9=BE8,BH8+Perm_Edif!BH9,Perm_Edif!BH9)</f>
        <v>140675</v>
      </c>
      <c r="BI9" s="54">
        <f>IF(BF9=BF8,BI8+Perm_Edif!BI9,Perm_Edif!BI9)</f>
        <v>13270</v>
      </c>
      <c r="BJ9" s="54">
        <f>IF(BG9=BG8,BJ8+Perm_Edif!BJ9,Perm_Edif!BJ9)</f>
        <v>75972</v>
      </c>
      <c r="BK9" s="54">
        <f>IF(BH9=BH8,BK8+Perm_Edif!BK9,Perm_Edif!BK9)</f>
        <v>9228</v>
      </c>
      <c r="BL9" s="54">
        <f>IF(BI9=BI8,BL8+Perm_Edif!BL9,Perm_Edif!BL9)</f>
        <v>4092</v>
      </c>
      <c r="BM9" s="54">
        <f>IF(BJ9=BJ8,BM8+Perm_Edif!BM9,Perm_Edif!BM9)</f>
        <v>228467</v>
      </c>
      <c r="BN9" s="54">
        <f>IF(BK9=BK8,BN8+Perm_Edif!BN9,Perm_Edif!BN9)</f>
        <v>14199</v>
      </c>
      <c r="BO9" s="88">
        <f>IF(BL9=BL8,BO8+Perm_Edif!BO9,Perm_Edif!BO9)</f>
        <v>7680</v>
      </c>
      <c r="BP9" s="54" t="str">
        <f>Perm_Edif!BP9</f>
        <v>19.1%</v>
      </c>
      <c r="BQ9" s="54" t="str">
        <f>Perm_Edif!BQ9</f>
        <v>4667.2%</v>
      </c>
      <c r="BR9" s="54" t="str">
        <f>Perm_Edif!BR9</f>
        <v>78.8%</v>
      </c>
      <c r="BS9" s="54" t="str">
        <f>Perm_Edif!BS9</f>
        <v>20.2%</v>
      </c>
      <c r="BT9" s="54" t="str">
        <f>Perm_Edif!BT9</f>
        <v>61.6%</v>
      </c>
      <c r="BU9" s="54" t="str">
        <f>Perm_Edif!BU9</f>
        <v>-17.1%</v>
      </c>
      <c r="BV9" s="54" t="str">
        <f>Perm_Edif!BV9</f>
        <v>56.9%</v>
      </c>
      <c r="BW9" s="54" t="str">
        <f>Perm_Edif!BW9</f>
        <v>77.5%</v>
      </c>
      <c r="BX9" s="54" t="str">
        <f>Perm_Edif!BX9</f>
        <v>120.1%</v>
      </c>
      <c r="BY9" s="54" t="str">
        <f>Perm_Edif!BY9</f>
        <v>-65%</v>
      </c>
      <c r="BZ9" s="54" t="str">
        <f>Perm_Edif!BZ9</f>
        <v>102.3%</v>
      </c>
      <c r="CA9" s="54" t="str">
        <f>Perm_Edif!CA9</f>
        <v>-10.7%</v>
      </c>
      <c r="CB9" s="54" t="str">
        <f>Perm_Edif!CB9</f>
        <v>-18.7%</v>
      </c>
      <c r="CC9" s="54" t="str">
        <f>Perm_Edif!CC9</f>
        <v>-37.8%</v>
      </c>
      <c r="CD9" s="54" t="str">
        <f>Perm_Edif!CD9</f>
        <v>-31.3%</v>
      </c>
      <c r="CE9" s="54" t="str">
        <f>Perm_Edif!CE9</f>
        <v>21.8%</v>
      </c>
    </row>
    <row r="10" spans="1:83">
      <c r="A10" s="55">
        <v>2009</v>
      </c>
      <c r="B10" s="51">
        <v>9</v>
      </c>
      <c r="C10" s="52" t="s">
        <v>127</v>
      </c>
      <c r="D10" s="59">
        <f>IF(A10=A9,D9+Perm_Edif!D10,Perm_Edif!D10)</f>
        <v>1894755</v>
      </c>
      <c r="E10" s="54">
        <f>IF(B10=B9,E9+Perm_Edif!E10,Perm_Edif!E10)</f>
        <v>2084</v>
      </c>
      <c r="F10" s="54">
        <f>IF(C10=C9,F9+Perm_Edif!F10,Perm_Edif!F10)</f>
        <v>4722</v>
      </c>
      <c r="G10" s="54">
        <f>IF(D10=D9,G9+Perm_Edif!G10,Perm_Edif!G10)</f>
        <v>7465</v>
      </c>
      <c r="H10" s="54">
        <f>IF(E10=E9,H9+Perm_Edif!H10,Perm_Edif!H10)</f>
        <v>4547</v>
      </c>
      <c r="I10" s="54">
        <f>IF(F10=F9,I9+Perm_Edif!I10,Perm_Edif!I10)</f>
        <v>13554</v>
      </c>
      <c r="J10" s="54">
        <f>IF(G10=G9,J9+Perm_Edif!J10,Perm_Edif!J10)</f>
        <v>11699</v>
      </c>
      <c r="K10" s="54">
        <f>IF(H10=H9,K9+Perm_Edif!K10,Perm_Edif!K10)</f>
        <v>7495</v>
      </c>
      <c r="L10" s="54">
        <f>IF(I10=I9,L9+Perm_Edif!L10,Perm_Edif!L10)</f>
        <v>17844</v>
      </c>
      <c r="M10" s="54">
        <f>IF(J10=J9,M9+Perm_Edif!M10,Perm_Edif!M10)</f>
        <v>1911</v>
      </c>
      <c r="N10" s="54">
        <f>IF(K10=K9,N9+Perm_Edif!N10,Perm_Edif!N10)</f>
        <v>7894</v>
      </c>
      <c r="O10" s="54">
        <f>IF(L10=L9,O9+Perm_Edif!O10,Perm_Edif!O10)</f>
        <v>560</v>
      </c>
      <c r="P10" s="54">
        <f>IF(M10=M9,P9+Perm_Edif!P10,Perm_Edif!P10)</f>
        <v>78</v>
      </c>
      <c r="Q10" s="54">
        <f>IF(N10=N9,Q9+Perm_Edif!Q10,Perm_Edif!Q10)</f>
        <v>67483</v>
      </c>
      <c r="R10" s="54">
        <f>IF(O10=O9,R9+Perm_Edif!R10,Perm_Edif!R10)</f>
        <v>2344</v>
      </c>
      <c r="S10" s="88">
        <f>IF(P10=P9,S9+Perm_Edif!S10,Perm_Edif!S10)</f>
        <v>192</v>
      </c>
      <c r="T10" s="81">
        <f>IF(Q10=Q9,T9+Perm_Edif!T10,Perm_Edif!T10)</f>
        <v>596726</v>
      </c>
      <c r="U10" s="81">
        <f>IF(R10=R9,U9+Perm_Edif!U10,Perm_Edif!U10)</f>
        <v>677</v>
      </c>
      <c r="V10" s="81">
        <f>IF(S10=S9,V9+Perm_Edif!V10,Perm_Edif!V10)</f>
        <v>24147</v>
      </c>
      <c r="W10" s="81">
        <f>IF(T10=T9,W9+Perm_Edif!W10,Perm_Edif!W10)</f>
        <v>14179</v>
      </c>
      <c r="X10" s="81">
        <f>IF(U10=U9,X9+Perm_Edif!X10,Perm_Edif!X10)</f>
        <v>3569</v>
      </c>
      <c r="Y10" s="81">
        <f>IF(V10=V9,Y9+Perm_Edif!Y10,Perm_Edif!Y10)</f>
        <v>44880</v>
      </c>
      <c r="Z10" s="81">
        <f>IF(W10=W9,Z9+Perm_Edif!Z10,Perm_Edif!Z10)</f>
        <v>48506</v>
      </c>
      <c r="AA10" s="81">
        <f>IF(X10=X9,AA9+Perm_Edif!AA10,Perm_Edif!AA10)</f>
        <v>20783</v>
      </c>
      <c r="AB10" s="81">
        <f>IF(Y10=Y9,AB9+Perm_Edif!AB10,Perm_Edif!AB10)</f>
        <v>235906</v>
      </c>
      <c r="AC10" s="81">
        <f>IF(Z10=Z9,AC9+Perm_Edif!AC10,Perm_Edif!AC10)</f>
        <v>34444</v>
      </c>
      <c r="AD10" s="81">
        <f>IF(AA10=AA9,AD9+Perm_Edif!AD10,Perm_Edif!AD10)</f>
        <v>23675</v>
      </c>
      <c r="AE10" s="81">
        <f>IF(AB10=AB9,AE9+Perm_Edif!AE10,Perm_Edif!AE10)</f>
        <v>2245</v>
      </c>
      <c r="AF10" s="81">
        <f>IF(AC10=AC9,AF9+Perm_Edif!AF10,Perm_Edif!AF10)</f>
        <v>6060</v>
      </c>
      <c r="AG10" s="81">
        <f>IF(AD10=AD9,AG9+Perm_Edif!AG10,Perm_Edif!AG10)</f>
        <v>132090</v>
      </c>
      <c r="AH10" s="81">
        <f>IF(AE10=AE9,AH9+Perm_Edif!AH10,Perm_Edif!AH10)</f>
        <v>4448</v>
      </c>
      <c r="AI10" s="81">
        <f>IF(AF10=AF9,AI9+Perm_Edif!AI10,Perm_Edif!AI10)</f>
        <v>1117</v>
      </c>
      <c r="AJ10" s="59">
        <f>IF(AG10=AG9,AJ9+Perm_Edif!AJ10,Perm_Edif!AJ10)</f>
        <v>76434</v>
      </c>
      <c r="AK10" s="54">
        <f>IF(AH10=AH9,AK9+Perm_Edif!AK10,Perm_Edif!AK10)</f>
        <v>168</v>
      </c>
      <c r="AL10" s="54">
        <f>IF(AI10=AI9,AL9+Perm_Edif!AL10,Perm_Edif!AL10)</f>
        <v>4385</v>
      </c>
      <c r="AM10" s="54">
        <f>IF(AJ10=AJ9,AM9+Perm_Edif!AM10,Perm_Edif!AM10)</f>
        <v>1558</v>
      </c>
      <c r="AN10" s="54">
        <f>IF(AK10=AK9,AN9+Perm_Edif!AN10,Perm_Edif!AN10)</f>
        <v>586</v>
      </c>
      <c r="AO10" s="54">
        <f>IF(AL10=AL9,AO9+Perm_Edif!AO10,Perm_Edif!AO10)</f>
        <v>9873</v>
      </c>
      <c r="AP10" s="54">
        <f>IF(AM10=AM9,AP9+Perm_Edif!AP10,Perm_Edif!AP10)</f>
        <v>3053</v>
      </c>
      <c r="AQ10" s="54">
        <f>IF(AN10=AN9,AQ9+Perm_Edif!AQ10,Perm_Edif!AQ10)</f>
        <v>4568</v>
      </c>
      <c r="AR10" s="54">
        <f>IF(AO10=AO9,AR9+Perm_Edif!AR10,Perm_Edif!AR10)</f>
        <v>7570</v>
      </c>
      <c r="AS10" s="54">
        <f>IF(AP10=AP9,AS9+Perm_Edif!AS10,Perm_Edif!AS10)</f>
        <v>4303</v>
      </c>
      <c r="AT10" s="54">
        <f>IF(AQ10=AQ9,AT9+Perm_Edif!AT10,Perm_Edif!AT10)</f>
        <v>11208</v>
      </c>
      <c r="AU10" s="54">
        <f>IF(AR10=AR9,AU9+Perm_Edif!AU10,Perm_Edif!AU10)</f>
        <v>979</v>
      </c>
      <c r="AV10" s="54">
        <f>IF(AS10=AS9,AV9+Perm_Edif!AV10,Perm_Edif!AV10)</f>
        <v>260</v>
      </c>
      <c r="AW10" s="54">
        <f>IF(AT10=AT9,AW9+Perm_Edif!AW10,Perm_Edif!AW10)</f>
        <v>23887</v>
      </c>
      <c r="AX10" s="54">
        <f>IF(AU10=AU9,AX9+Perm_Edif!AX10,Perm_Edif!AX10)</f>
        <v>3701</v>
      </c>
      <c r="AY10" s="54">
        <f>IF(AV10=AV9,AY9+Perm_Edif!AY10,Perm_Edif!AY10)</f>
        <v>335</v>
      </c>
      <c r="AZ10" s="59">
        <f>IF(AW10=AW9,AZ9+Perm_Edif!AZ10,Perm_Edif!AZ10)</f>
        <v>823032</v>
      </c>
      <c r="BA10" s="54">
        <f>IF(AX10=AX9,BA9+Perm_Edif!BA10,Perm_Edif!BA10)</f>
        <v>2929</v>
      </c>
      <c r="BB10" s="54">
        <f>IF(AY10=AY9,BB9+Perm_Edif!BB10,Perm_Edif!BB10)</f>
        <v>33254</v>
      </c>
      <c r="BC10" s="54">
        <f>IF(AZ10=AZ9,BC9+Perm_Edif!BC10,Perm_Edif!BC10)</f>
        <v>23202</v>
      </c>
      <c r="BD10" s="54">
        <f>IF(BA10=BA9,BD9+Perm_Edif!BD10,Perm_Edif!BD10)</f>
        <v>8702</v>
      </c>
      <c r="BE10" s="54">
        <f>IF(BB10=BB9,BE9+Perm_Edif!BE10,Perm_Edif!BE10)</f>
        <v>68307</v>
      </c>
      <c r="BF10" s="54">
        <f>IF(BC10=BC9,BF9+Perm_Edif!BF10,Perm_Edif!BF10)</f>
        <v>63258</v>
      </c>
      <c r="BG10" s="54">
        <f>IF(BD10=BD9,BG9+Perm_Edif!BG10,Perm_Edif!BG10)</f>
        <v>32846</v>
      </c>
      <c r="BH10" s="54">
        <f>IF(BE10=BE9,BH9+Perm_Edif!BH10,Perm_Edif!BH10)</f>
        <v>261320</v>
      </c>
      <c r="BI10" s="54">
        <f>IF(BF10=BF9,BI9+Perm_Edif!BI10,Perm_Edif!BI10)</f>
        <v>40658</v>
      </c>
      <c r="BJ10" s="54">
        <f>IF(BG10=BG9,BJ9+Perm_Edif!BJ10,Perm_Edif!BJ10)</f>
        <v>42777</v>
      </c>
      <c r="BK10" s="54">
        <f>IF(BH10=BH9,BK9+Perm_Edif!BK10,Perm_Edif!BK10)</f>
        <v>3784</v>
      </c>
      <c r="BL10" s="54">
        <f>IF(BI10=BI9,BL9+Perm_Edif!BL10,Perm_Edif!BL10)</f>
        <v>6398</v>
      </c>
      <c r="BM10" s="54">
        <f>IF(BJ10=BJ9,BM9+Perm_Edif!BM10,Perm_Edif!BM10)</f>
        <v>223460</v>
      </c>
      <c r="BN10" s="54">
        <f>IF(BK10=BK9,BN9+Perm_Edif!BN10,Perm_Edif!BN10)</f>
        <v>10493</v>
      </c>
      <c r="BO10" s="88">
        <f>IF(BL10=BL9,BO9+Perm_Edif!BO10,Perm_Edif!BO10)</f>
        <v>1644</v>
      </c>
      <c r="BP10" s="54" t="str">
        <f>Perm_Edif!BP10</f>
        <v>-13.6%</v>
      </c>
      <c r="BQ10" s="54" t="str">
        <f>Perm_Edif!BQ10</f>
        <v>-97.8%</v>
      </c>
      <c r="BR10" s="54" t="str">
        <f>Perm_Edif!BR10</f>
        <v>-51.6%</v>
      </c>
      <c r="BS10" s="54" t="str">
        <f>Perm_Edif!BS10</f>
        <v>34.3%</v>
      </c>
      <c r="BT10" s="54" t="str">
        <f>Perm_Edif!BT10</f>
        <v>-72.8%</v>
      </c>
      <c r="BU10" s="54" t="str">
        <f>Perm_Edif!BU10</f>
        <v>-16.8%</v>
      </c>
      <c r="BV10" s="54" t="str">
        <f>Perm_Edif!BV10</f>
        <v>-9.9%</v>
      </c>
      <c r="BW10" s="54" t="str">
        <f>Perm_Edif!BW10</f>
        <v>-40.7%</v>
      </c>
      <c r="BX10" s="54" t="str">
        <f>Perm_Edif!BX10</f>
        <v>85.8%</v>
      </c>
      <c r="BY10" s="54" t="str">
        <f>Perm_Edif!BY10</f>
        <v>206.4%</v>
      </c>
      <c r="BZ10" s="54" t="str">
        <f>Perm_Edif!BZ10</f>
        <v>-43.7%</v>
      </c>
      <c r="CA10" s="54" t="str">
        <f>Perm_Edif!CA10</f>
        <v>-59%</v>
      </c>
      <c r="CB10" s="54" t="str">
        <f>Perm_Edif!CB10</f>
        <v>56.4%</v>
      </c>
      <c r="CC10" s="54" t="str">
        <f>Perm_Edif!CC10</f>
        <v>-2.2%</v>
      </c>
      <c r="CD10" s="54" t="str">
        <f>Perm_Edif!CD10</f>
        <v>-26.1%</v>
      </c>
      <c r="CE10" s="54" t="str">
        <f>Perm_Edif!CE10</f>
        <v>-78.6%</v>
      </c>
    </row>
    <row r="11" spans="1:83">
      <c r="A11" s="55">
        <v>2009</v>
      </c>
      <c r="B11" s="51">
        <v>10</v>
      </c>
      <c r="C11" s="52" t="s">
        <v>128</v>
      </c>
      <c r="D11" s="59">
        <f>IF(A11=A10,D10+Perm_Edif!D11,Perm_Edif!D11)</f>
        <v>2019520</v>
      </c>
      <c r="E11" s="54">
        <f>IF(B11=B10,E10+Perm_Edif!E11,Perm_Edif!E11)</f>
        <v>4876</v>
      </c>
      <c r="F11" s="54">
        <f>IF(C11=C10,F10+Perm_Edif!F11,Perm_Edif!F11)</f>
        <v>6644</v>
      </c>
      <c r="G11" s="54">
        <f>IF(D11=D10,G10+Perm_Edif!G11,Perm_Edif!G11)</f>
        <v>516</v>
      </c>
      <c r="H11" s="54">
        <f>IF(E11=E10,H10+Perm_Edif!H11,Perm_Edif!H11)</f>
        <v>1121</v>
      </c>
      <c r="I11" s="54">
        <f>IF(F11=F10,I10+Perm_Edif!I11,Perm_Edif!I11)</f>
        <v>6349</v>
      </c>
      <c r="J11" s="54">
        <f>IF(G11=G10,J10+Perm_Edif!J11,Perm_Edif!J11)</f>
        <v>14647</v>
      </c>
      <c r="K11" s="54">
        <f>IF(H11=H10,K10+Perm_Edif!K11,Perm_Edif!K11)</f>
        <v>4002</v>
      </c>
      <c r="L11" s="54">
        <f>IF(I11=I10,L10+Perm_Edif!L11,Perm_Edif!L11)</f>
        <v>8056</v>
      </c>
      <c r="M11" s="54">
        <f>IF(J11=J10,M10+Perm_Edif!M11,Perm_Edif!M11)</f>
        <v>13569</v>
      </c>
      <c r="N11" s="54">
        <f>IF(K11=K10,N10+Perm_Edif!N11,Perm_Edif!N11)</f>
        <v>3111</v>
      </c>
      <c r="O11" s="54">
        <f>IF(L11=L10,O10+Perm_Edif!O11,Perm_Edif!O11)</f>
        <v>303</v>
      </c>
      <c r="P11" s="54">
        <f>IF(M11=M10,P10+Perm_Edif!P11,Perm_Edif!P11)</f>
        <v>4266</v>
      </c>
      <c r="Q11" s="54">
        <f>IF(N11=N10,Q10+Perm_Edif!Q11,Perm_Edif!Q11)</f>
        <v>54420</v>
      </c>
      <c r="R11" s="54">
        <f>IF(O11=O10,R10+Perm_Edif!R11,Perm_Edif!R11)</f>
        <v>929</v>
      </c>
      <c r="S11" s="88">
        <f>IF(P11=P10,S10+Perm_Edif!S11,Perm_Edif!S11)</f>
        <v>1956</v>
      </c>
      <c r="T11" s="81">
        <f>IF(Q11=Q10,T10+Perm_Edif!T11,Perm_Edif!T11)</f>
        <v>554750</v>
      </c>
      <c r="U11" s="81">
        <f>IF(R11=R10,U10+Perm_Edif!U11,Perm_Edif!U11)</f>
        <v>15198</v>
      </c>
      <c r="V11" s="81">
        <f>IF(S11=S10,V10+Perm_Edif!V11,Perm_Edif!V11)</f>
        <v>12051</v>
      </c>
      <c r="W11" s="81">
        <f>IF(T11=T10,W10+Perm_Edif!W11,Perm_Edif!W11)</f>
        <v>16530</v>
      </c>
      <c r="X11" s="81">
        <f>IF(U11=U10,X10+Perm_Edif!X11,Perm_Edif!X11)</f>
        <v>15730</v>
      </c>
      <c r="Y11" s="81">
        <f>IF(V11=V10,Y10+Perm_Edif!Y11,Perm_Edif!Y11)</f>
        <v>86357</v>
      </c>
      <c r="Z11" s="81">
        <f>IF(W11=W10,Z10+Perm_Edif!Z11,Perm_Edif!Z11)</f>
        <v>17581</v>
      </c>
      <c r="AA11" s="81">
        <f>IF(X11=X10,AA10+Perm_Edif!AA11,Perm_Edif!AA11)</f>
        <v>50002</v>
      </c>
      <c r="AB11" s="81">
        <f>IF(Y11=Y10,AB10+Perm_Edif!AB11,Perm_Edif!AB11)</f>
        <v>58646</v>
      </c>
      <c r="AC11" s="81">
        <f>IF(Z11=Z10,AC10+Perm_Edif!AC11,Perm_Edif!AC11)</f>
        <v>45592</v>
      </c>
      <c r="AD11" s="81">
        <f>IF(AA11=AA10,AD10+Perm_Edif!AD11,Perm_Edif!AD11)</f>
        <v>21497</v>
      </c>
      <c r="AE11" s="81">
        <f>IF(AB11=AB10,AE10+Perm_Edif!AE11,Perm_Edif!AE11)</f>
        <v>2065</v>
      </c>
      <c r="AF11" s="81">
        <f>IF(AC11=AC10,AF10+Perm_Edif!AF11,Perm_Edif!AF11)</f>
        <v>2001</v>
      </c>
      <c r="AG11" s="81">
        <f>IF(AD11=AD10,AG10+Perm_Edif!AG11,Perm_Edif!AG11)</f>
        <v>179827</v>
      </c>
      <c r="AH11" s="81">
        <f>IF(AE11=AE10,AH10+Perm_Edif!AH11,Perm_Edif!AH11)</f>
        <v>17316</v>
      </c>
      <c r="AI11" s="81">
        <f>IF(AF11=AF10,AI10+Perm_Edif!AI11,Perm_Edif!AI11)</f>
        <v>14357</v>
      </c>
      <c r="AJ11" s="59">
        <f>IF(AG11=AG10,AJ10+Perm_Edif!AJ11,Perm_Edif!AJ11)</f>
        <v>128235</v>
      </c>
      <c r="AK11" s="54">
        <f>IF(AH11=AH10,AK10+Perm_Edif!AK11,Perm_Edif!AK11)</f>
        <v>313</v>
      </c>
      <c r="AL11" s="54">
        <f>IF(AI11=AI10,AL10+Perm_Edif!AL11,Perm_Edif!AL11)</f>
        <v>19855</v>
      </c>
      <c r="AM11" s="54">
        <f>IF(AJ11=AJ10,AM10+Perm_Edif!AM11,Perm_Edif!AM11)</f>
        <v>1394</v>
      </c>
      <c r="AN11" s="54">
        <f>IF(AK11=AK10,AN10+Perm_Edif!AN11,Perm_Edif!AN11)</f>
        <v>6101</v>
      </c>
      <c r="AO11" s="54">
        <f>IF(AL11=AL10,AO10+Perm_Edif!AO11,Perm_Edif!AO11)</f>
        <v>9806</v>
      </c>
      <c r="AP11" s="54">
        <f>IF(AM11=AM10,AP10+Perm_Edif!AP11,Perm_Edif!AP11)</f>
        <v>1456</v>
      </c>
      <c r="AQ11" s="54">
        <f>IF(AN11=AN10,AQ10+Perm_Edif!AQ11,Perm_Edif!AQ11)</f>
        <v>2338</v>
      </c>
      <c r="AR11" s="54">
        <f>IF(AO11=AO10,AR10+Perm_Edif!AR11,Perm_Edif!AR11)</f>
        <v>19042</v>
      </c>
      <c r="AS11" s="54">
        <f>IF(AP11=AP10,AS10+Perm_Edif!AS11,Perm_Edif!AS11)</f>
        <v>4086</v>
      </c>
      <c r="AT11" s="54">
        <f>IF(AQ11=AQ10,AT10+Perm_Edif!AT11,Perm_Edif!AT11)</f>
        <v>13095</v>
      </c>
      <c r="AU11" s="54">
        <f>IF(AR11=AR10,AU10+Perm_Edif!AU11,Perm_Edif!AU11)</f>
        <v>0</v>
      </c>
      <c r="AV11" s="54">
        <f>IF(AS11=AS10,AV10+Perm_Edif!AV11,Perm_Edif!AV11)</f>
        <v>287</v>
      </c>
      <c r="AW11" s="54">
        <f>IF(AT11=AT10,AW10+Perm_Edif!AW11,Perm_Edif!AW11)</f>
        <v>44152</v>
      </c>
      <c r="AX11" s="54">
        <f>IF(AU11=AU10,AX10+Perm_Edif!AX11,Perm_Edif!AX11)</f>
        <v>4054</v>
      </c>
      <c r="AY11" s="54">
        <f>IF(AV11=AV10,AY10+Perm_Edif!AY11,Perm_Edif!AY11)</f>
        <v>2256</v>
      </c>
      <c r="AZ11" s="59">
        <f>IF(AW11=AW10,AZ10+Perm_Edif!AZ11,Perm_Edif!AZ11)</f>
        <v>807750</v>
      </c>
      <c r="BA11" s="54">
        <f>IF(AX11=AX10,BA10+Perm_Edif!BA11,Perm_Edif!BA11)</f>
        <v>20387</v>
      </c>
      <c r="BB11" s="54">
        <f>IF(AY11=AY10,BB10+Perm_Edif!BB11,Perm_Edif!BB11)</f>
        <v>38550</v>
      </c>
      <c r="BC11" s="54">
        <f>IF(AZ11=AZ10,BC10+Perm_Edif!BC11,Perm_Edif!BC11)</f>
        <v>18440</v>
      </c>
      <c r="BD11" s="54">
        <f>IF(BA11=BA10,BD10+Perm_Edif!BD11,Perm_Edif!BD11)</f>
        <v>22952</v>
      </c>
      <c r="BE11" s="54">
        <f>IF(BB11=BB10,BE10+Perm_Edif!BE11,Perm_Edif!BE11)</f>
        <v>102512</v>
      </c>
      <c r="BF11" s="54">
        <f>IF(BC11=BC10,BF10+Perm_Edif!BF11,Perm_Edif!BF11)</f>
        <v>33684</v>
      </c>
      <c r="BG11" s="54">
        <f>IF(BD11=BD10,BG10+Perm_Edif!BG11,Perm_Edif!BG11)</f>
        <v>56342</v>
      </c>
      <c r="BH11" s="54">
        <f>IF(BE11=BE10,BH10+Perm_Edif!BH11,Perm_Edif!BH11)</f>
        <v>85744</v>
      </c>
      <c r="BI11" s="54">
        <f>IF(BF11=BF10,BI10+Perm_Edif!BI11,Perm_Edif!BI11)</f>
        <v>63247</v>
      </c>
      <c r="BJ11" s="54">
        <f>IF(BG11=BG10,BJ10+Perm_Edif!BJ11,Perm_Edif!BJ11)</f>
        <v>37703</v>
      </c>
      <c r="BK11" s="54">
        <f>IF(BH11=BH10,BK10+Perm_Edif!BK11,Perm_Edif!BK11)</f>
        <v>2368</v>
      </c>
      <c r="BL11" s="54">
        <f>IF(BI11=BI10,BL10+Perm_Edif!BL11,Perm_Edif!BL11)</f>
        <v>6554</v>
      </c>
      <c r="BM11" s="54">
        <f>IF(BJ11=BJ10,BM10+Perm_Edif!BM11,Perm_Edif!BM11)</f>
        <v>278399</v>
      </c>
      <c r="BN11" s="54">
        <f>IF(BK11=BK10,BN10+Perm_Edif!BN11,Perm_Edif!BN11)</f>
        <v>22299</v>
      </c>
      <c r="BO11" s="88">
        <f>IF(BL11=BL10,BO10+Perm_Edif!BO11,Perm_Edif!BO11)</f>
        <v>18569</v>
      </c>
      <c r="BP11" s="54" t="str">
        <f>Perm_Edif!BP11</f>
        <v>-1.9%</v>
      </c>
      <c r="BQ11" s="54" t="str">
        <f>Perm_Edif!BQ11</f>
        <v>596%</v>
      </c>
      <c r="BR11" s="54" t="str">
        <f>Perm_Edif!BR11</f>
        <v>15.9%</v>
      </c>
      <c r="BS11" s="54" t="str">
        <f>Perm_Edif!BS11</f>
        <v>-20.5%</v>
      </c>
      <c r="BT11" s="54" t="str">
        <f>Perm_Edif!BT11</f>
        <v>163.8%</v>
      </c>
      <c r="BU11" s="54" t="str">
        <f>Perm_Edif!BU11</f>
        <v>50.1%</v>
      </c>
      <c r="BV11" s="54" t="str">
        <f>Perm_Edif!BV11</f>
        <v>-46.8%</v>
      </c>
      <c r="BW11" s="54" t="str">
        <f>Perm_Edif!BW11</f>
        <v>71.5%</v>
      </c>
      <c r="BX11" s="54" t="str">
        <f>Perm_Edif!BX11</f>
        <v>-67.2%</v>
      </c>
      <c r="BY11" s="54" t="str">
        <f>Perm_Edif!BY11</f>
        <v>55.6%</v>
      </c>
      <c r="BZ11" s="54" t="str">
        <f>Perm_Edif!BZ11</f>
        <v>-11.9%</v>
      </c>
      <c r="CA11" s="54" t="str">
        <f>Perm_Edif!CA11</f>
        <v>-37.4%</v>
      </c>
      <c r="CB11" s="54" t="str">
        <f>Perm_Edif!CB11</f>
        <v>2.4%</v>
      </c>
      <c r="CC11" s="54" t="str">
        <f>Perm_Edif!CC11</f>
        <v>24.6%</v>
      </c>
      <c r="CD11" s="54" t="str">
        <f>Perm_Edif!CD11</f>
        <v>112.5%</v>
      </c>
      <c r="CE11" s="54" t="str">
        <f>Perm_Edif!CE11</f>
        <v>1029.5%</v>
      </c>
    </row>
    <row r="12" spans="1:83">
      <c r="A12" s="55">
        <v>2009</v>
      </c>
      <c r="B12" s="51">
        <v>11</v>
      </c>
      <c r="C12" s="52" t="s">
        <v>129</v>
      </c>
      <c r="D12" s="59">
        <f>IF(A12=A11,D11+Perm_Edif!D12,Perm_Edif!D12)</f>
        <v>2311111</v>
      </c>
      <c r="E12" s="54">
        <f>IF(B12=B11,E11+Perm_Edif!E12,Perm_Edif!E12)</f>
        <v>1083</v>
      </c>
      <c r="F12" s="54">
        <f>IF(C12=C11,F11+Perm_Edif!F12,Perm_Edif!F12)</f>
        <v>30018</v>
      </c>
      <c r="G12" s="54">
        <f>IF(D12=D11,G11+Perm_Edif!G12,Perm_Edif!G12)</f>
        <v>4536</v>
      </c>
      <c r="H12" s="54">
        <f>IF(E12=E11,H11+Perm_Edif!H12,Perm_Edif!H12)</f>
        <v>1496</v>
      </c>
      <c r="I12" s="54">
        <f>IF(F12=F11,I11+Perm_Edif!I12,Perm_Edif!I12)</f>
        <v>15539</v>
      </c>
      <c r="J12" s="54">
        <f>IF(G12=G11,J11+Perm_Edif!J12,Perm_Edif!J12)</f>
        <v>21031</v>
      </c>
      <c r="K12" s="54">
        <f>IF(H12=H11,K11+Perm_Edif!K12,Perm_Edif!K12)</f>
        <v>1780</v>
      </c>
      <c r="L12" s="54">
        <f>IF(I12=I11,L11+Perm_Edif!L12,Perm_Edif!L12)</f>
        <v>36139</v>
      </c>
      <c r="M12" s="54">
        <f>IF(J12=J11,M11+Perm_Edif!M12,Perm_Edif!M12)</f>
        <v>2127</v>
      </c>
      <c r="N12" s="54">
        <f>IF(K12=K11,N11+Perm_Edif!N12,Perm_Edif!N12)</f>
        <v>3454</v>
      </c>
      <c r="O12" s="54">
        <f>IF(L12=L11,O11+Perm_Edif!O12,Perm_Edif!O12)</f>
        <v>1149</v>
      </c>
      <c r="P12" s="54">
        <f>IF(M12=M11,P11+Perm_Edif!P12,Perm_Edif!P12)</f>
        <v>613</v>
      </c>
      <c r="Q12" s="54">
        <f>IF(N12=N11,Q11+Perm_Edif!Q12,Perm_Edif!Q12)</f>
        <v>169932</v>
      </c>
      <c r="R12" s="54">
        <f>IF(O12=O11,R11+Perm_Edif!R12,Perm_Edif!R12)</f>
        <v>1221</v>
      </c>
      <c r="S12" s="88">
        <f>IF(P12=P11,S11+Perm_Edif!S12,Perm_Edif!S12)</f>
        <v>1473</v>
      </c>
      <c r="T12" s="81">
        <f>IF(Q12=Q11,T11+Perm_Edif!T12,Perm_Edif!T12)</f>
        <v>460376</v>
      </c>
      <c r="U12" s="81">
        <f>IF(R12=R11,U11+Perm_Edif!U12,Perm_Edif!U12)</f>
        <v>243</v>
      </c>
      <c r="V12" s="81">
        <f>IF(S12=S11,V11+Perm_Edif!V12,Perm_Edif!V12)</f>
        <v>9236</v>
      </c>
      <c r="W12" s="81">
        <f>IF(T12=T11,W11+Perm_Edif!W12,Perm_Edif!W12)</f>
        <v>2756</v>
      </c>
      <c r="X12" s="81">
        <f>IF(U12=U11,X11+Perm_Edif!X12,Perm_Edif!X12)</f>
        <v>7018</v>
      </c>
      <c r="Y12" s="81">
        <f>IF(V12=V11,Y11+Perm_Edif!Y12,Perm_Edif!Y12)</f>
        <v>19443</v>
      </c>
      <c r="Z12" s="81">
        <f>IF(W12=W11,Z11+Perm_Edif!Z12,Perm_Edif!Z12)</f>
        <v>31571</v>
      </c>
      <c r="AA12" s="81">
        <f>IF(X12=X11,AA11+Perm_Edif!AA12,Perm_Edif!AA12)</f>
        <v>34766</v>
      </c>
      <c r="AB12" s="81">
        <f>IF(Y12=Y11,AB11+Perm_Edif!AB12,Perm_Edif!AB12)</f>
        <v>65628</v>
      </c>
      <c r="AC12" s="81">
        <f>IF(Z12=Z11,AC11+Perm_Edif!AC12,Perm_Edif!AC12)</f>
        <v>24683</v>
      </c>
      <c r="AD12" s="81">
        <f>IF(AA12=AA11,AD11+Perm_Edif!AD12,Perm_Edif!AD12)</f>
        <v>41237</v>
      </c>
      <c r="AE12" s="81">
        <f>IF(AB12=AB11,AE11+Perm_Edif!AE12,Perm_Edif!AE12)</f>
        <v>4875</v>
      </c>
      <c r="AF12" s="81">
        <f>IF(AC12=AC11,AF11+Perm_Edif!AF12,Perm_Edif!AF12)</f>
        <v>527</v>
      </c>
      <c r="AG12" s="81">
        <f>IF(AD12=AD11,AG11+Perm_Edif!AG12,Perm_Edif!AG12)</f>
        <v>185093</v>
      </c>
      <c r="AH12" s="81">
        <f>IF(AE12=AE11,AH11+Perm_Edif!AH12,Perm_Edif!AH12)</f>
        <v>21936</v>
      </c>
      <c r="AI12" s="81">
        <f>IF(AF12=AF11,AI11+Perm_Edif!AI12,Perm_Edif!AI12)</f>
        <v>11364</v>
      </c>
      <c r="AJ12" s="59">
        <f>IF(AG12=AG11,AJ11+Perm_Edif!AJ12,Perm_Edif!AJ12)</f>
        <v>98149</v>
      </c>
      <c r="AK12" s="54">
        <f>IF(AH12=AH11,AK11+Perm_Edif!AK12,Perm_Edif!AK12)</f>
        <v>98</v>
      </c>
      <c r="AL12" s="54">
        <f>IF(AI12=AI11,AL11+Perm_Edif!AL12,Perm_Edif!AL12)</f>
        <v>8715</v>
      </c>
      <c r="AM12" s="54">
        <f>IF(AJ12=AJ11,AM11+Perm_Edif!AM12,Perm_Edif!AM12)</f>
        <v>4475</v>
      </c>
      <c r="AN12" s="54">
        <f>IF(AK12=AK11,AN11+Perm_Edif!AN12,Perm_Edif!AN12)</f>
        <v>5561</v>
      </c>
      <c r="AO12" s="54">
        <f>IF(AL12=AL11,AO11+Perm_Edif!AO12,Perm_Edif!AO12)</f>
        <v>8531</v>
      </c>
      <c r="AP12" s="54">
        <f>IF(AM12=AM11,AP11+Perm_Edif!AP12,Perm_Edif!AP12)</f>
        <v>2798</v>
      </c>
      <c r="AQ12" s="54">
        <f>IF(AN12=AN11,AQ11+Perm_Edif!AQ12,Perm_Edif!AQ12)</f>
        <v>4375</v>
      </c>
      <c r="AR12" s="54">
        <f>IF(AO12=AO11,AR11+Perm_Edif!AR12,Perm_Edif!AR12)</f>
        <v>15576</v>
      </c>
      <c r="AS12" s="54">
        <f>IF(AP12=AP11,AS11+Perm_Edif!AS12,Perm_Edif!AS12)</f>
        <v>7595</v>
      </c>
      <c r="AT12" s="54">
        <f>IF(AQ12=AQ11,AT11+Perm_Edif!AT12,Perm_Edif!AT12)</f>
        <v>7125</v>
      </c>
      <c r="AU12" s="54">
        <f>IF(AR12=AR11,AU11+Perm_Edif!AU12,Perm_Edif!AU12)</f>
        <v>254</v>
      </c>
      <c r="AV12" s="54">
        <f>IF(AS12=AS11,AV11+Perm_Edif!AV12,Perm_Edif!AV12)</f>
        <v>1679</v>
      </c>
      <c r="AW12" s="54">
        <f>IF(AT12=AT11,AW11+Perm_Edif!AW12,Perm_Edif!AW12)</f>
        <v>25181</v>
      </c>
      <c r="AX12" s="54">
        <f>IF(AU12=AU11,AX11+Perm_Edif!AX12,Perm_Edif!AX12)</f>
        <v>5138</v>
      </c>
      <c r="AY12" s="54">
        <f>IF(AV12=AV11,AY11+Perm_Edif!AY12,Perm_Edif!AY12)</f>
        <v>1048</v>
      </c>
      <c r="AZ12" s="59">
        <f>IF(AW12=AW11,AZ11+Perm_Edif!AZ12,Perm_Edif!AZ12)</f>
        <v>850116</v>
      </c>
      <c r="BA12" s="54">
        <f>IF(AX12=AX11,BA11+Perm_Edif!BA12,Perm_Edif!BA12)</f>
        <v>1424</v>
      </c>
      <c r="BB12" s="54">
        <f>IF(AY12=AY11,BB11+Perm_Edif!BB12,Perm_Edif!BB12)</f>
        <v>47969</v>
      </c>
      <c r="BC12" s="54">
        <f>IF(AZ12=AZ11,BC11+Perm_Edif!BC12,Perm_Edif!BC12)</f>
        <v>11767</v>
      </c>
      <c r="BD12" s="54">
        <f>IF(BA12=BA11,BD11+Perm_Edif!BD12,Perm_Edif!BD12)</f>
        <v>14075</v>
      </c>
      <c r="BE12" s="54">
        <f>IF(BB12=BB11,BE11+Perm_Edif!BE12,Perm_Edif!BE12)</f>
        <v>43513</v>
      </c>
      <c r="BF12" s="54">
        <f>IF(BC12=BC11,BF11+Perm_Edif!BF12,Perm_Edif!BF12)</f>
        <v>55400</v>
      </c>
      <c r="BG12" s="54">
        <f>IF(BD12=BD11,BG11+Perm_Edif!BG12,Perm_Edif!BG12)</f>
        <v>40921</v>
      </c>
      <c r="BH12" s="54">
        <f>IF(BE12=BE11,BH11+Perm_Edif!BH12,Perm_Edif!BH12)</f>
        <v>117343</v>
      </c>
      <c r="BI12" s="54">
        <f>IF(BF12=BF11,BI11+Perm_Edif!BI12,Perm_Edif!BI12)</f>
        <v>34405</v>
      </c>
      <c r="BJ12" s="54">
        <f>IF(BG12=BG11,BJ11+Perm_Edif!BJ12,Perm_Edif!BJ12)</f>
        <v>51816</v>
      </c>
      <c r="BK12" s="54">
        <f>IF(BH12=BH11,BK11+Perm_Edif!BK12,Perm_Edif!BK12)</f>
        <v>6278</v>
      </c>
      <c r="BL12" s="54">
        <f>IF(BI12=BI11,BL11+Perm_Edif!BL12,Perm_Edif!BL12)</f>
        <v>2819</v>
      </c>
      <c r="BM12" s="54">
        <f>IF(BJ12=BJ11,BM11+Perm_Edif!BM12,Perm_Edif!BM12)</f>
        <v>380206</v>
      </c>
      <c r="BN12" s="54">
        <f>IF(BK12=BK11,BN11+Perm_Edif!BN12,Perm_Edif!BN12)</f>
        <v>28295</v>
      </c>
      <c r="BO12" s="88">
        <f>IF(BL12=BL11,BO11+Perm_Edif!BO12,Perm_Edif!BO12)</f>
        <v>13885</v>
      </c>
      <c r="BP12" s="54" t="str">
        <f>Perm_Edif!BP12</f>
        <v>5.2%</v>
      </c>
      <c r="BQ12" s="54" t="str">
        <f>Perm_Edif!BQ12</f>
        <v>-93%</v>
      </c>
      <c r="BR12" s="54" t="str">
        <f>Perm_Edif!BR12</f>
        <v>24.4%</v>
      </c>
      <c r="BS12" s="54" t="str">
        <f>Perm_Edif!BS12</f>
        <v>-36.2%</v>
      </c>
      <c r="BT12" s="54" t="str">
        <f>Perm_Edif!BT12</f>
        <v>-38.7%</v>
      </c>
      <c r="BU12" s="54" t="str">
        <f>Perm_Edif!BU12</f>
        <v>-57.6%</v>
      </c>
      <c r="BV12" s="54" t="str">
        <f>Perm_Edif!BV12</f>
        <v>64.5%</v>
      </c>
      <c r="BW12" s="54" t="str">
        <f>Perm_Edif!BW12</f>
        <v>-27.4%</v>
      </c>
      <c r="BX12" s="54" t="str">
        <f>Perm_Edif!BX12</f>
        <v>36.9%</v>
      </c>
      <c r="BY12" s="54" t="str">
        <f>Perm_Edif!BY12</f>
        <v>-45.6%</v>
      </c>
      <c r="BZ12" s="54" t="str">
        <f>Perm_Edif!BZ12</f>
        <v>37.4%</v>
      </c>
      <c r="CA12" s="54" t="str">
        <f>Perm_Edif!CA12</f>
        <v>165.1%</v>
      </c>
      <c r="CB12" s="54" t="str">
        <f>Perm_Edif!CB12</f>
        <v>-57%</v>
      </c>
      <c r="CC12" s="54" t="str">
        <f>Perm_Edif!CC12</f>
        <v>36.6%</v>
      </c>
      <c r="CD12" s="54" t="str">
        <f>Perm_Edif!CD12</f>
        <v>26.9%</v>
      </c>
      <c r="CE12" s="54" t="str">
        <f>Perm_Edif!CE12</f>
        <v>-25.2%</v>
      </c>
    </row>
    <row r="13" spans="1:83">
      <c r="A13" s="55">
        <v>2009</v>
      </c>
      <c r="B13" s="51">
        <v>12</v>
      </c>
      <c r="C13" s="52" t="s">
        <v>130</v>
      </c>
      <c r="D13" s="59">
        <f>IF(A13=A12,D12+Perm_Edif!D13,Perm_Edif!D13)</f>
        <v>2675320</v>
      </c>
      <c r="E13" s="54">
        <f>IF(B13=B12,E12+Perm_Edif!E13,Perm_Edif!E13)</f>
        <v>6461</v>
      </c>
      <c r="F13" s="54">
        <f>IF(C13=C12,F12+Perm_Edif!F13,Perm_Edif!F13)</f>
        <v>27284</v>
      </c>
      <c r="G13" s="54">
        <f>IF(D13=D12,G12+Perm_Edif!G13,Perm_Edif!G13)</f>
        <v>27253</v>
      </c>
      <c r="H13" s="54">
        <f>IF(E13=E12,H12+Perm_Edif!H13,Perm_Edif!H13)</f>
        <v>2726</v>
      </c>
      <c r="I13" s="54">
        <f>IF(F13=F12,I12+Perm_Edif!I13,Perm_Edif!I13)</f>
        <v>13931</v>
      </c>
      <c r="J13" s="54">
        <f>IF(G13=G12,J12+Perm_Edif!J13,Perm_Edif!J13)</f>
        <v>8512</v>
      </c>
      <c r="K13" s="54">
        <f>IF(H13=H12,K12+Perm_Edif!K13,Perm_Edif!K13)</f>
        <v>11477</v>
      </c>
      <c r="L13" s="54">
        <f>IF(I13=I12,L12+Perm_Edif!L13,Perm_Edif!L13)</f>
        <v>26253</v>
      </c>
      <c r="M13" s="54">
        <f>IF(J13=J12,M12+Perm_Edif!M13,Perm_Edif!M13)</f>
        <v>8355</v>
      </c>
      <c r="N13" s="54">
        <f>IF(K13=K12,N12+Perm_Edif!N13,Perm_Edif!N13)</f>
        <v>9113</v>
      </c>
      <c r="O13" s="54">
        <f>IF(L13=L12,O12+Perm_Edif!O13,Perm_Edif!O13)</f>
        <v>677</v>
      </c>
      <c r="P13" s="54">
        <f>IF(M13=M12,P12+Perm_Edif!P13,Perm_Edif!P13)</f>
        <v>835</v>
      </c>
      <c r="Q13" s="54">
        <f>IF(N13=N12,Q12+Perm_Edif!Q13,Perm_Edif!Q13)</f>
        <v>217490</v>
      </c>
      <c r="R13" s="54">
        <f>IF(O13=O12,R12+Perm_Edif!R13,Perm_Edif!R13)</f>
        <v>3298</v>
      </c>
      <c r="S13" s="88">
        <f>IF(P13=P12,S12+Perm_Edif!S13,Perm_Edif!S13)</f>
        <v>544</v>
      </c>
      <c r="T13" s="81">
        <f>IF(Q13=Q12,T12+Perm_Edif!T13,Perm_Edif!T13)</f>
        <v>542427</v>
      </c>
      <c r="U13" s="81">
        <f>IF(R13=R12,U12+Perm_Edif!U13,Perm_Edif!U13)</f>
        <v>7791</v>
      </c>
      <c r="V13" s="81">
        <f>IF(S13=S12,V12+Perm_Edif!V13,Perm_Edif!V13)</f>
        <v>22896</v>
      </c>
      <c r="W13" s="81">
        <f>IF(T13=T12,W12+Perm_Edif!W13,Perm_Edif!W13)</f>
        <v>1381</v>
      </c>
      <c r="X13" s="81">
        <f>IF(U13=U12,X12+Perm_Edif!X13,Perm_Edif!X13)</f>
        <v>31492</v>
      </c>
      <c r="Y13" s="81">
        <f>IF(V13=V12,Y12+Perm_Edif!Y13,Perm_Edif!Y13)</f>
        <v>74539</v>
      </c>
      <c r="Z13" s="81">
        <f>IF(W13=W12,Z12+Perm_Edif!Z13,Perm_Edif!Z13)</f>
        <v>24893</v>
      </c>
      <c r="AA13" s="81">
        <f>IF(X13=X12,AA12+Perm_Edif!AA13,Perm_Edif!AA13)</f>
        <v>58950</v>
      </c>
      <c r="AB13" s="81">
        <f>IF(Y13=Y12,AB12+Perm_Edif!AB13,Perm_Edif!AB13)</f>
        <v>65307</v>
      </c>
      <c r="AC13" s="81">
        <f>IF(Z13=Z12,AC12+Perm_Edif!AC13,Perm_Edif!AC13)</f>
        <v>48170</v>
      </c>
      <c r="AD13" s="81">
        <f>IF(AA13=AA12,AD12+Perm_Edif!AD13,Perm_Edif!AD13)</f>
        <v>53441</v>
      </c>
      <c r="AE13" s="81">
        <f>IF(AB13=AB12,AE12+Perm_Edif!AE13,Perm_Edif!AE13)</f>
        <v>12345</v>
      </c>
      <c r="AF13" s="81">
        <f>IF(AC13=AC12,AF12+Perm_Edif!AF13,Perm_Edif!AF13)</f>
        <v>1356</v>
      </c>
      <c r="AG13" s="81">
        <f>IF(AD13=AD12,AG12+Perm_Edif!AG13,Perm_Edif!AG13)</f>
        <v>123146</v>
      </c>
      <c r="AH13" s="81">
        <f>IF(AE13=AE12,AH12+Perm_Edif!AH13,Perm_Edif!AH13)</f>
        <v>16041</v>
      </c>
      <c r="AI13" s="81">
        <f>IF(AF13=AF12,AI12+Perm_Edif!AI13,Perm_Edif!AI13)</f>
        <v>679</v>
      </c>
      <c r="AJ13" s="59">
        <f>IF(AG13=AG12,AJ12+Perm_Edif!AJ13,Perm_Edif!AJ13)</f>
        <v>182211</v>
      </c>
      <c r="AK13" s="54">
        <f>IF(AH13=AH12,AK12+Perm_Edif!AK13,Perm_Edif!AK13)</f>
        <v>663</v>
      </c>
      <c r="AL13" s="54">
        <f>IF(AI13=AI12,AL12+Perm_Edif!AL13,Perm_Edif!AL13)</f>
        <v>1213</v>
      </c>
      <c r="AM13" s="54">
        <f>IF(AJ13=AJ12,AM12+Perm_Edif!AM13,Perm_Edif!AM13)</f>
        <v>1869</v>
      </c>
      <c r="AN13" s="54">
        <f>IF(AK13=AK12,AN12+Perm_Edif!AN13,Perm_Edif!AN13)</f>
        <v>8283</v>
      </c>
      <c r="AO13" s="54">
        <f>IF(AL13=AL12,AO12+Perm_Edif!AO13,Perm_Edif!AO13)</f>
        <v>19683</v>
      </c>
      <c r="AP13" s="54">
        <f>IF(AM13=AM12,AP12+Perm_Edif!AP13,Perm_Edif!AP13)</f>
        <v>91522</v>
      </c>
      <c r="AQ13" s="54">
        <f>IF(AN13=AN12,AQ12+Perm_Edif!AQ13,Perm_Edif!AQ13)</f>
        <v>8249</v>
      </c>
      <c r="AR13" s="54">
        <f>IF(AO13=AO12,AR12+Perm_Edif!AR13,Perm_Edif!AR13)</f>
        <v>7827</v>
      </c>
      <c r="AS13" s="54">
        <f>IF(AP13=AP12,AS12+Perm_Edif!AS13,Perm_Edif!AS13)</f>
        <v>7512</v>
      </c>
      <c r="AT13" s="54">
        <f>IF(AQ13=AQ12,AT12+Perm_Edif!AT13,Perm_Edif!AT13)</f>
        <v>9007</v>
      </c>
      <c r="AU13" s="54">
        <f>IF(AR13=AR12,AU12+Perm_Edif!AU13,Perm_Edif!AU13)</f>
        <v>552</v>
      </c>
      <c r="AV13" s="54">
        <f>IF(AS13=AS12,AV12+Perm_Edif!AV13,Perm_Edif!AV13)</f>
        <v>1809</v>
      </c>
      <c r="AW13" s="54">
        <f>IF(AT13=AT12,AW12+Perm_Edif!AW13,Perm_Edif!AW13)</f>
        <v>22867</v>
      </c>
      <c r="AX13" s="54">
        <f>IF(AU13=AU12,AX12+Perm_Edif!AX13,Perm_Edif!AX13)</f>
        <v>1155</v>
      </c>
      <c r="AY13" s="54">
        <f>IF(AV13=AV12,AY12+Perm_Edif!AY13,Perm_Edif!AY13)</f>
        <v>0</v>
      </c>
      <c r="AZ13" s="59">
        <f>IF(AW13=AW12,AZ12+Perm_Edif!AZ13,Perm_Edif!AZ13)</f>
        <v>1088847</v>
      </c>
      <c r="BA13" s="54">
        <f>IF(AX13=AX12,BA12+Perm_Edif!BA13,Perm_Edif!BA13)</f>
        <v>14915</v>
      </c>
      <c r="BB13" s="54">
        <f>IF(AY13=AY12,BB12+Perm_Edif!BB13,Perm_Edif!BB13)</f>
        <v>51393</v>
      </c>
      <c r="BC13" s="54">
        <f>IF(AZ13=AZ12,BC12+Perm_Edif!BC13,Perm_Edif!BC13)</f>
        <v>30503</v>
      </c>
      <c r="BD13" s="54">
        <f>IF(BA13=BA12,BD12+Perm_Edif!BD13,Perm_Edif!BD13)</f>
        <v>42501</v>
      </c>
      <c r="BE13" s="54">
        <f>IF(BB13=BB12,BE12+Perm_Edif!BE13,Perm_Edif!BE13)</f>
        <v>108153</v>
      </c>
      <c r="BF13" s="54">
        <f>IF(BC13=BC12,BF12+Perm_Edif!BF13,Perm_Edif!BF13)</f>
        <v>124927</v>
      </c>
      <c r="BG13" s="54">
        <f>IF(BD13=BD12,BG12+Perm_Edif!BG13,Perm_Edif!BG13)</f>
        <v>78676</v>
      </c>
      <c r="BH13" s="54">
        <f>IF(BE13=BE12,BH12+Perm_Edif!BH13,Perm_Edif!BH13)</f>
        <v>99387</v>
      </c>
      <c r="BI13" s="54">
        <f>IF(BF13=BF12,BI12+Perm_Edif!BI13,Perm_Edif!BI13)</f>
        <v>64037</v>
      </c>
      <c r="BJ13" s="54">
        <f>IF(BG13=BG12,BJ12+Perm_Edif!BJ13,Perm_Edif!BJ13)</f>
        <v>71561</v>
      </c>
      <c r="BK13" s="54">
        <f>IF(BH13=BH12,BK12+Perm_Edif!BK13,Perm_Edif!BK13)</f>
        <v>13574</v>
      </c>
      <c r="BL13" s="54">
        <f>IF(BI13=BI12,BL12+Perm_Edif!BL13,Perm_Edif!BL13)</f>
        <v>4000</v>
      </c>
      <c r="BM13" s="54">
        <f>IF(BJ13=BJ12,BM12+Perm_Edif!BM13,Perm_Edif!BM13)</f>
        <v>363503</v>
      </c>
      <c r="BN13" s="54">
        <f>IF(BK13=BK12,BN12+Perm_Edif!BN13,Perm_Edif!BN13)</f>
        <v>20494</v>
      </c>
      <c r="BO13" s="88">
        <f>IF(BL13=BL12,BO12+Perm_Edif!BO13,Perm_Edif!BO13)</f>
        <v>1223</v>
      </c>
      <c r="BP13" s="54" t="str">
        <f>Perm_Edif!BP13</f>
        <v>28.1%</v>
      </c>
      <c r="BQ13" s="54" t="str">
        <f>Perm_Edif!BQ13</f>
        <v>947.4%</v>
      </c>
      <c r="BR13" s="54" t="str">
        <f>Perm_Edif!BR13</f>
        <v>7.1%</v>
      </c>
      <c r="BS13" s="54" t="str">
        <f>Perm_Edif!BS13</f>
        <v>159.2%</v>
      </c>
      <c r="BT13" s="54" t="str">
        <f>Perm_Edif!BT13</f>
        <v>202%</v>
      </c>
      <c r="BU13" s="54" t="str">
        <f>Perm_Edif!BU13</f>
        <v>148.6%</v>
      </c>
      <c r="BV13" s="54" t="str">
        <f>Perm_Edif!BV13</f>
        <v>125.5%</v>
      </c>
      <c r="BW13" s="54" t="str">
        <f>Perm_Edif!BW13</f>
        <v>92.3%</v>
      </c>
      <c r="BX13" s="54" t="str">
        <f>Perm_Edif!BX13</f>
        <v>-15.3%</v>
      </c>
      <c r="BY13" s="54" t="str">
        <f>Perm_Edif!BY13</f>
        <v>86.1%</v>
      </c>
      <c r="BZ13" s="54" t="str">
        <f>Perm_Edif!BZ13</f>
        <v>38.1%</v>
      </c>
      <c r="CA13" s="54" t="str">
        <f>Perm_Edif!CA13</f>
        <v>116.2%</v>
      </c>
      <c r="CB13" s="54" t="str">
        <f>Perm_Edif!CB13</f>
        <v>41.9%</v>
      </c>
      <c r="CC13" s="54" t="str">
        <f>Perm_Edif!CC13</f>
        <v>-4.4%</v>
      </c>
      <c r="CD13" s="54" t="str">
        <f>Perm_Edif!CD13</f>
        <v>-27.6%</v>
      </c>
      <c r="CE13" s="54" t="str">
        <f>Perm_Edif!CE13</f>
        <v>-91.2%</v>
      </c>
    </row>
    <row r="14" spans="1:83">
      <c r="A14" s="55">
        <v>2010</v>
      </c>
      <c r="B14" s="51">
        <v>1</v>
      </c>
      <c r="C14" s="52" t="s">
        <v>119</v>
      </c>
      <c r="D14" s="59">
        <f>IF(A14=A13,D13+Perm_Edif!D14,Perm_Edif!D14)</f>
        <v>232204</v>
      </c>
      <c r="E14" s="54">
        <f>IF(B14=B13,E13+Perm_Edif!E14,Perm_Edif!E14)</f>
        <v>1195</v>
      </c>
      <c r="F14" s="54">
        <f>IF(C14=C13,F13+Perm_Edif!F14,Perm_Edif!F14)</f>
        <v>20822</v>
      </c>
      <c r="G14" s="54">
        <f>IF(D14=D13,G13+Perm_Edif!G14,Perm_Edif!G14)</f>
        <v>4783</v>
      </c>
      <c r="H14" s="54">
        <f>IF(E14=E13,H13+Perm_Edif!H14,Perm_Edif!H14)</f>
        <v>6630</v>
      </c>
      <c r="I14" s="54">
        <f>IF(F14=F13,I13+Perm_Edif!I14,Perm_Edif!I14)</f>
        <v>25767</v>
      </c>
      <c r="J14" s="54">
        <f>IF(G14=G13,J13+Perm_Edif!J14,Perm_Edif!J14)</f>
        <v>17643</v>
      </c>
      <c r="K14" s="54">
        <f>IF(H14=H13,K13+Perm_Edif!K14,Perm_Edif!K14)</f>
        <v>2400</v>
      </c>
      <c r="L14" s="54">
        <f>IF(I14=I13,L13+Perm_Edif!L14,Perm_Edif!L14)</f>
        <v>9060</v>
      </c>
      <c r="M14" s="54">
        <f>IF(J14=J13,M13+Perm_Edif!M14,Perm_Edif!M14)</f>
        <v>5225</v>
      </c>
      <c r="N14" s="54">
        <f>IF(K14=K13,N13+Perm_Edif!N14,Perm_Edif!N14)</f>
        <v>2927</v>
      </c>
      <c r="O14" s="54">
        <f>IF(L14=L13,O13+Perm_Edif!O14,Perm_Edif!O14)</f>
        <v>6014</v>
      </c>
      <c r="P14" s="54">
        <f>IF(M14=M13,P13+Perm_Edif!P14,Perm_Edif!P14)</f>
        <v>5125</v>
      </c>
      <c r="Q14" s="54">
        <f>IF(N14=N13,Q13+Perm_Edif!Q14,Perm_Edif!Q14)</f>
        <v>121589</v>
      </c>
      <c r="R14" s="54">
        <f>IF(O14=O13,R13+Perm_Edif!R14,Perm_Edif!R14)</f>
        <v>2664</v>
      </c>
      <c r="S14" s="88">
        <f>IF(P14=P13,S13+Perm_Edif!S14,Perm_Edif!S14)</f>
        <v>360</v>
      </c>
      <c r="T14" s="81">
        <f>IF(Q14=Q13,T13+Perm_Edif!T14,Perm_Edif!T14)</f>
        <v>646695</v>
      </c>
      <c r="U14" s="81">
        <f>IF(R14=R13,U13+Perm_Edif!U14,Perm_Edif!U14)</f>
        <v>14714</v>
      </c>
      <c r="V14" s="81">
        <f>IF(S14=S13,V13+Perm_Edif!V14,Perm_Edif!V14)</f>
        <v>14071</v>
      </c>
      <c r="W14" s="81">
        <f>IF(T14=T13,W13+Perm_Edif!W14,Perm_Edif!W14)</f>
        <v>1849</v>
      </c>
      <c r="X14" s="81">
        <f>IF(U14=U13,X13+Perm_Edif!X14,Perm_Edif!X14)</f>
        <v>24813</v>
      </c>
      <c r="Y14" s="81">
        <f>IF(V14=V13,Y13+Perm_Edif!Y14,Perm_Edif!Y14)</f>
        <v>48566</v>
      </c>
      <c r="Z14" s="81">
        <f>IF(W14=W13,Z13+Perm_Edif!Z14,Perm_Edif!Z14)</f>
        <v>69201</v>
      </c>
      <c r="AA14" s="81">
        <f>IF(X14=X13,AA13+Perm_Edif!AA14,Perm_Edif!AA14)</f>
        <v>14849</v>
      </c>
      <c r="AB14" s="81">
        <f>IF(Y14=Y13,AB13+Perm_Edif!AB14,Perm_Edif!AB14)</f>
        <v>142426</v>
      </c>
      <c r="AC14" s="81">
        <f>IF(Z14=Z13,AC13+Perm_Edif!AC14,Perm_Edif!AC14)</f>
        <v>83724</v>
      </c>
      <c r="AD14" s="81">
        <f>IF(AA14=AA13,AD13+Perm_Edif!AD14,Perm_Edif!AD14)</f>
        <v>23987</v>
      </c>
      <c r="AE14" s="81">
        <f>IF(AB14=AB13,AE13+Perm_Edif!AE14,Perm_Edif!AE14)</f>
        <v>2437</v>
      </c>
      <c r="AF14" s="81">
        <f>IF(AC14=AC13,AF13+Perm_Edif!AF14,Perm_Edif!AF14)</f>
        <v>260</v>
      </c>
      <c r="AG14" s="81">
        <f>IF(AD14=AD13,AG13+Perm_Edif!AG14,Perm_Edif!AG14)</f>
        <v>189307</v>
      </c>
      <c r="AH14" s="81">
        <f>IF(AE14=AE13,AH13+Perm_Edif!AH14,Perm_Edif!AH14)</f>
        <v>16159</v>
      </c>
      <c r="AI14" s="81">
        <f>IF(AF14=AF13,AI13+Perm_Edif!AI14,Perm_Edif!AI14)</f>
        <v>332</v>
      </c>
      <c r="AJ14" s="59">
        <f>IF(AG14=AG13,AJ13+Perm_Edif!AJ14,Perm_Edif!AJ14)</f>
        <v>136145</v>
      </c>
      <c r="AK14" s="54">
        <f>IF(AH14=AH13,AK13+Perm_Edif!AK14,Perm_Edif!AK14)</f>
        <v>4182</v>
      </c>
      <c r="AL14" s="54">
        <f>IF(AI14=AI13,AL13+Perm_Edif!AL14,Perm_Edif!AL14)</f>
        <v>2972</v>
      </c>
      <c r="AM14" s="54">
        <f>IF(AJ14=AJ13,AM13+Perm_Edif!AM14,Perm_Edif!AM14)</f>
        <v>356</v>
      </c>
      <c r="AN14" s="54">
        <f>IF(AK14=AK13,AN13+Perm_Edif!AN14,Perm_Edif!AN14)</f>
        <v>4993</v>
      </c>
      <c r="AO14" s="54">
        <f>IF(AL14=AL13,AO13+Perm_Edif!AO14,Perm_Edif!AO14)</f>
        <v>17519</v>
      </c>
      <c r="AP14" s="54">
        <f>IF(AM14=AM13,AP13+Perm_Edif!AP14,Perm_Edif!AP14)</f>
        <v>2000</v>
      </c>
      <c r="AQ14" s="54">
        <f>IF(AN14=AN13,AQ13+Perm_Edif!AQ14,Perm_Edif!AQ14)</f>
        <v>6353</v>
      </c>
      <c r="AR14" s="54">
        <f>IF(AO14=AO13,AR13+Perm_Edif!AR14,Perm_Edif!AR14)</f>
        <v>10270</v>
      </c>
      <c r="AS14" s="54">
        <f>IF(AP14=AP13,AS13+Perm_Edif!AS14,Perm_Edif!AS14)</f>
        <v>14726</v>
      </c>
      <c r="AT14" s="54">
        <f>IF(AQ14=AQ13,AT13+Perm_Edif!AT14,Perm_Edif!AT14)</f>
        <v>2033</v>
      </c>
      <c r="AU14" s="54">
        <f>IF(AR14=AR13,AU13+Perm_Edif!AU14,Perm_Edif!AU14)</f>
        <v>121</v>
      </c>
      <c r="AV14" s="54">
        <f>IF(AS14=AS13,AV13+Perm_Edif!AV14,Perm_Edif!AV14)</f>
        <v>3831</v>
      </c>
      <c r="AW14" s="54">
        <f>IF(AT14=AT13,AW13+Perm_Edif!AW14,Perm_Edif!AW14)</f>
        <v>65149</v>
      </c>
      <c r="AX14" s="54">
        <f>IF(AU14=AU13,AX13+Perm_Edif!AX14,Perm_Edif!AX14)</f>
        <v>843</v>
      </c>
      <c r="AY14" s="54">
        <f>IF(AV14=AV13,AY13+Perm_Edif!AY14,Perm_Edif!AY14)</f>
        <v>797</v>
      </c>
      <c r="AZ14" s="59">
        <f>IF(AW14=AW13,AZ13+Perm_Edif!AZ14,Perm_Edif!AZ14)</f>
        <v>1015044</v>
      </c>
      <c r="BA14" s="54">
        <f>IF(AX14=AX13,BA13+Perm_Edif!BA14,Perm_Edif!BA14)</f>
        <v>20091</v>
      </c>
      <c r="BB14" s="54">
        <f>IF(AY14=AY13,BB13+Perm_Edif!BB14,Perm_Edif!BB14)</f>
        <v>37865</v>
      </c>
      <c r="BC14" s="54">
        <f>IF(AZ14=AZ13,BC13+Perm_Edif!BC14,Perm_Edif!BC14)</f>
        <v>6988</v>
      </c>
      <c r="BD14" s="54">
        <f>IF(BA14=BA13,BD13+Perm_Edif!BD14,Perm_Edif!BD14)</f>
        <v>36436</v>
      </c>
      <c r="BE14" s="54">
        <f>IF(BB14=BB13,BE13+Perm_Edif!BE14,Perm_Edif!BE14)</f>
        <v>91852</v>
      </c>
      <c r="BF14" s="54">
        <f>IF(BC14=BC13,BF13+Perm_Edif!BF14,Perm_Edif!BF14)</f>
        <v>88844</v>
      </c>
      <c r="BG14" s="54">
        <f>IF(BD14=BD13,BG13+Perm_Edif!BG14,Perm_Edif!BG14)</f>
        <v>23602</v>
      </c>
      <c r="BH14" s="54">
        <f>IF(BE14=BE13,BH13+Perm_Edif!BH14,Perm_Edif!BH14)</f>
        <v>161756</v>
      </c>
      <c r="BI14" s="54">
        <f>IF(BF14=BF13,BI13+Perm_Edif!BI14,Perm_Edif!BI14)</f>
        <v>103675</v>
      </c>
      <c r="BJ14" s="54">
        <f>IF(BG14=BG13,BJ13+Perm_Edif!BJ14,Perm_Edif!BJ14)</f>
        <v>28947</v>
      </c>
      <c r="BK14" s="54">
        <f>IF(BH14=BH13,BK13+Perm_Edif!BK14,Perm_Edif!BK14)</f>
        <v>8572</v>
      </c>
      <c r="BL14" s="54">
        <f>IF(BI14=BI13,BL13+Perm_Edif!BL14,Perm_Edif!BL14)</f>
        <v>9216</v>
      </c>
      <c r="BM14" s="54">
        <f>IF(BJ14=BJ13,BM13+Perm_Edif!BM14,Perm_Edif!BM14)</f>
        <v>376045</v>
      </c>
      <c r="BN14" s="54">
        <f>IF(BK14=BK13,BN13+Perm_Edif!BN14,Perm_Edif!BN14)</f>
        <v>19666</v>
      </c>
      <c r="BO14" s="88">
        <f>IF(BL14=BL13,BO13+Perm_Edif!BO14,Perm_Edif!BO14)</f>
        <v>1489</v>
      </c>
      <c r="BP14" s="54" t="str">
        <f>Perm_Edif!BP14</f>
        <v>-6.8%</v>
      </c>
      <c r="BQ14" s="54" t="str">
        <f>Perm_Edif!BQ14</f>
        <v>34.7%</v>
      </c>
      <c r="BR14" s="54" t="str">
        <f>Perm_Edif!BR14</f>
        <v>-26.3%</v>
      </c>
      <c r="BS14" s="54" t="str">
        <f>Perm_Edif!BS14</f>
        <v>-77.1%</v>
      </c>
      <c r="BT14" s="54" t="str">
        <f>Perm_Edif!BT14</f>
        <v>-14.3%</v>
      </c>
      <c r="BU14" s="54" t="str">
        <f>Perm_Edif!BU14</f>
        <v>-15.1%</v>
      </c>
      <c r="BV14" s="54" t="str">
        <f>Perm_Edif!BV14</f>
        <v>-28.9%</v>
      </c>
      <c r="BW14" s="54" t="str">
        <f>Perm_Edif!BW14</f>
        <v>-70%</v>
      </c>
      <c r="BX14" s="54" t="str">
        <f>Perm_Edif!BX14</f>
        <v>62.8%</v>
      </c>
      <c r="BY14" s="54" t="str">
        <f>Perm_Edif!BY14</f>
        <v>61.9%</v>
      </c>
      <c r="BZ14" s="54" t="str">
        <f>Perm_Edif!BZ14</f>
        <v>-59.5%</v>
      </c>
      <c r="CA14" s="54" t="str">
        <f>Perm_Edif!CA14</f>
        <v>-36.8%</v>
      </c>
      <c r="CB14" s="54" t="str">
        <f>Perm_Edif!CB14</f>
        <v>130.4%</v>
      </c>
      <c r="CC14" s="54" t="str">
        <f>Perm_Edif!CC14</f>
        <v>3.5%</v>
      </c>
      <c r="CD14" s="54" t="str">
        <f>Perm_Edif!CD14</f>
        <v>-4%</v>
      </c>
      <c r="CE14" s="54" t="str">
        <f>Perm_Edif!CE14</f>
        <v>21.7%</v>
      </c>
    </row>
    <row r="15" spans="1:83">
      <c r="A15" s="55">
        <v>2010</v>
      </c>
      <c r="B15" s="51">
        <v>2</v>
      </c>
      <c r="C15" s="52" t="s">
        <v>120</v>
      </c>
      <c r="D15" s="59">
        <f>IF(A15=A14,D14+Perm_Edif!D15,Perm_Edif!D15)</f>
        <v>505798</v>
      </c>
      <c r="E15" s="54">
        <f>IF(B15=B14,E14+Perm_Edif!E15,Perm_Edif!E15)</f>
        <v>1457</v>
      </c>
      <c r="F15" s="54">
        <f>IF(C15=C14,F14+Perm_Edif!F15,Perm_Edif!F15)</f>
        <v>5534</v>
      </c>
      <c r="G15" s="54">
        <f>IF(D15=D14,G14+Perm_Edif!G15,Perm_Edif!G15)</f>
        <v>5720</v>
      </c>
      <c r="H15" s="54">
        <f>IF(E15=E14,H14+Perm_Edif!H15,Perm_Edif!H15)</f>
        <v>10033</v>
      </c>
      <c r="I15" s="54">
        <f>IF(F15=F14,I14+Perm_Edif!I15,Perm_Edif!I15)</f>
        <v>55845</v>
      </c>
      <c r="J15" s="54">
        <f>IF(G15=G14,J14+Perm_Edif!J15,Perm_Edif!J15)</f>
        <v>9600</v>
      </c>
      <c r="K15" s="54">
        <f>IF(H15=H14,K14+Perm_Edif!K15,Perm_Edif!K15)</f>
        <v>4681</v>
      </c>
      <c r="L15" s="54">
        <f>IF(I15=I14,L14+Perm_Edif!L15,Perm_Edif!L15)</f>
        <v>12307</v>
      </c>
      <c r="M15" s="54">
        <f>IF(J15=J14,M14+Perm_Edif!M15,Perm_Edif!M15)</f>
        <v>5389</v>
      </c>
      <c r="N15" s="54">
        <f>IF(K15=K14,N14+Perm_Edif!N15,Perm_Edif!N15)</f>
        <v>32274</v>
      </c>
      <c r="O15" s="54">
        <f>IF(L15=L14,O14+Perm_Edif!O15,Perm_Edif!O15)</f>
        <v>302</v>
      </c>
      <c r="P15" s="54">
        <f>IF(M15=M14,P14+Perm_Edif!P15,Perm_Edif!P15)</f>
        <v>6163</v>
      </c>
      <c r="Q15" s="54">
        <f>IF(N15=N14,Q14+Perm_Edif!Q15,Perm_Edif!Q15)</f>
        <v>120487</v>
      </c>
      <c r="R15" s="54">
        <f>IF(O15=O14,R14+Perm_Edif!R15,Perm_Edif!R15)</f>
        <v>2215</v>
      </c>
      <c r="S15" s="88">
        <f>IF(P15=P14,S14+Perm_Edif!S15,Perm_Edif!S15)</f>
        <v>1587</v>
      </c>
      <c r="T15" s="81">
        <f>IF(Q15=Q14,T14+Perm_Edif!T15,Perm_Edif!T15)</f>
        <v>330209</v>
      </c>
      <c r="U15" s="81">
        <f>IF(R15=R14,U14+Perm_Edif!U15,Perm_Edif!U15)</f>
        <v>478</v>
      </c>
      <c r="V15" s="81">
        <f>IF(S15=S14,V14+Perm_Edif!V15,Perm_Edif!V15)</f>
        <v>32118</v>
      </c>
      <c r="W15" s="81">
        <f>IF(T15=T14,W14+Perm_Edif!W15,Perm_Edif!W15)</f>
        <v>6817</v>
      </c>
      <c r="X15" s="81">
        <f>IF(U15=U14,X14+Perm_Edif!X15,Perm_Edif!X15)</f>
        <v>13636</v>
      </c>
      <c r="Y15" s="81">
        <f>IF(V15=V14,Y14+Perm_Edif!Y15,Perm_Edif!Y15)</f>
        <v>41100</v>
      </c>
      <c r="Z15" s="81">
        <f>IF(W15=W14,Z14+Perm_Edif!Z15,Perm_Edif!Z15)</f>
        <v>13026</v>
      </c>
      <c r="AA15" s="81">
        <f>IF(X15=X14,AA14+Perm_Edif!AA15,Perm_Edif!AA15)</f>
        <v>6423</v>
      </c>
      <c r="AB15" s="81">
        <f>IF(Y15=Y14,AB14+Perm_Edif!AB15,Perm_Edif!AB15)</f>
        <v>55571</v>
      </c>
      <c r="AC15" s="81">
        <f>IF(Z15=Z14,AC14+Perm_Edif!AC15,Perm_Edif!AC15)</f>
        <v>8387</v>
      </c>
      <c r="AD15" s="81">
        <f>IF(AA15=AA14,AD14+Perm_Edif!AD15,Perm_Edif!AD15)</f>
        <v>14530</v>
      </c>
      <c r="AE15" s="81">
        <f>IF(AB15=AB14,AE14+Perm_Edif!AE15,Perm_Edif!AE15)</f>
        <v>6896</v>
      </c>
      <c r="AF15" s="81">
        <f>IF(AC15=AC14,AF14+Perm_Edif!AF15,Perm_Edif!AF15)</f>
        <v>1092</v>
      </c>
      <c r="AG15" s="81">
        <f>IF(AD15=AD14,AG14+Perm_Edif!AG15,Perm_Edif!AG15)</f>
        <v>116284</v>
      </c>
      <c r="AH15" s="81">
        <f>IF(AE15=AE14,AH14+Perm_Edif!AH15,Perm_Edif!AH15)</f>
        <v>6289</v>
      </c>
      <c r="AI15" s="81">
        <f>IF(AF15=AF14,AI14+Perm_Edif!AI15,Perm_Edif!AI15)</f>
        <v>7562</v>
      </c>
      <c r="AJ15" s="59">
        <f>IF(AG15=AG14,AJ14+Perm_Edif!AJ15,Perm_Edif!AJ15)</f>
        <v>144350</v>
      </c>
      <c r="AK15" s="54">
        <f>IF(AH15=AH14,AK14+Perm_Edif!AK15,Perm_Edif!AK15)</f>
        <v>5224</v>
      </c>
      <c r="AL15" s="54">
        <f>IF(AI15=AI14,AL14+Perm_Edif!AL15,Perm_Edif!AL15)</f>
        <v>1266</v>
      </c>
      <c r="AM15" s="54">
        <f>IF(AJ15=AJ14,AM14+Perm_Edif!AM15,Perm_Edif!AM15)</f>
        <v>820</v>
      </c>
      <c r="AN15" s="54">
        <f>IF(AK15=AK14,AN14+Perm_Edif!AN15,Perm_Edif!AN15)</f>
        <v>2239</v>
      </c>
      <c r="AO15" s="54">
        <f>IF(AL15=AL14,AO14+Perm_Edif!AO15,Perm_Edif!AO15)</f>
        <v>40097</v>
      </c>
      <c r="AP15" s="54">
        <f>IF(AM15=AM14,AP14+Perm_Edif!AP15,Perm_Edif!AP15)</f>
        <v>5370</v>
      </c>
      <c r="AQ15" s="54">
        <f>IF(AN15=AN14,AQ14+Perm_Edif!AQ15,Perm_Edif!AQ15)</f>
        <v>4029</v>
      </c>
      <c r="AR15" s="54">
        <f>IF(AO15=AO14,AR14+Perm_Edif!AR15,Perm_Edif!AR15)</f>
        <v>4529</v>
      </c>
      <c r="AS15" s="54">
        <f>IF(AP15=AP14,AS14+Perm_Edif!AS15,Perm_Edif!AS15)</f>
        <v>5045</v>
      </c>
      <c r="AT15" s="54">
        <f>IF(AQ15=AQ14,AT14+Perm_Edif!AT15,Perm_Edif!AT15)</f>
        <v>2386</v>
      </c>
      <c r="AU15" s="54">
        <f>IF(AR15=AR14,AU14+Perm_Edif!AU15,Perm_Edif!AU15)</f>
        <v>2551</v>
      </c>
      <c r="AV15" s="54">
        <f>IF(AS15=AS14,AV14+Perm_Edif!AV15,Perm_Edif!AV15)</f>
        <v>0</v>
      </c>
      <c r="AW15" s="54">
        <f>IF(AT15=AT14,AW14+Perm_Edif!AW15,Perm_Edif!AW15)</f>
        <v>67850</v>
      </c>
      <c r="AX15" s="54">
        <f>IF(AU15=AU14,AX14+Perm_Edif!AX15,Perm_Edif!AX15)</f>
        <v>2944</v>
      </c>
      <c r="AY15" s="54">
        <f>IF(AV15=AV14,AY14+Perm_Edif!AY15,Perm_Edif!AY15)</f>
        <v>0</v>
      </c>
      <c r="AZ15" s="59">
        <f>IF(AW15=AW14,AZ14+Perm_Edif!AZ15,Perm_Edif!AZ15)</f>
        <v>748153</v>
      </c>
      <c r="BA15" s="54">
        <f>IF(AX15=AX14,BA14+Perm_Edif!BA15,Perm_Edif!BA15)</f>
        <v>7159</v>
      </c>
      <c r="BB15" s="54">
        <f>IF(AY15=AY14,BB14+Perm_Edif!BB15,Perm_Edif!BB15)</f>
        <v>38918</v>
      </c>
      <c r="BC15" s="54">
        <f>IF(AZ15=AZ14,BC14+Perm_Edif!BC15,Perm_Edif!BC15)</f>
        <v>13357</v>
      </c>
      <c r="BD15" s="54">
        <f>IF(BA15=BA14,BD14+Perm_Edif!BD15,Perm_Edif!BD15)</f>
        <v>25908</v>
      </c>
      <c r="BE15" s="54">
        <f>IF(BB15=BB14,BE14+Perm_Edif!BE15,Perm_Edif!BE15)</f>
        <v>137042</v>
      </c>
      <c r="BF15" s="54">
        <f>IF(BC15=BC14,BF14+Perm_Edif!BF15,Perm_Edif!BF15)</f>
        <v>27996</v>
      </c>
      <c r="BG15" s="54">
        <f>IF(BD15=BD14,BG14+Perm_Edif!BG15,Perm_Edif!BG15)</f>
        <v>15133</v>
      </c>
      <c r="BH15" s="54">
        <f>IF(BE15=BE14,BH14+Perm_Edif!BH15,Perm_Edif!BH15)</f>
        <v>72407</v>
      </c>
      <c r="BI15" s="54">
        <f>IF(BF15=BF14,BI14+Perm_Edif!BI15,Perm_Edif!BI15)</f>
        <v>18821</v>
      </c>
      <c r="BJ15" s="54">
        <f>IF(BG15=BG14,BJ14+Perm_Edif!BJ15,Perm_Edif!BJ15)</f>
        <v>49190</v>
      </c>
      <c r="BK15" s="54">
        <f>IF(BH15=BH14,BK14+Perm_Edif!BK15,Perm_Edif!BK15)</f>
        <v>9749</v>
      </c>
      <c r="BL15" s="54">
        <f>IF(BI15=BI14,BL14+Perm_Edif!BL15,Perm_Edif!BL15)</f>
        <v>7255</v>
      </c>
      <c r="BM15" s="54">
        <f>IF(BJ15=BJ14,BM14+Perm_Edif!BM15,Perm_Edif!BM15)</f>
        <v>304621</v>
      </c>
      <c r="BN15" s="54">
        <f>IF(BK15=BK14,BN14+Perm_Edif!BN15,Perm_Edif!BN15)</f>
        <v>11448</v>
      </c>
      <c r="BO15" s="88">
        <f>IF(BL15=BL14,BO14+Perm_Edif!BO15,Perm_Edif!BO15)</f>
        <v>9149</v>
      </c>
      <c r="BP15" s="54" t="str">
        <f>Perm_Edif!BP15</f>
        <v>-26.3%</v>
      </c>
      <c r="BQ15" s="54" t="str">
        <f>Perm_Edif!BQ15</f>
        <v>-64.4%</v>
      </c>
      <c r="BR15" s="54" t="str">
        <f>Perm_Edif!BR15</f>
        <v>2.8%</v>
      </c>
      <c r="BS15" s="54" t="str">
        <f>Perm_Edif!BS15</f>
        <v>91.1%</v>
      </c>
      <c r="BT15" s="54" t="str">
        <f>Perm_Edif!BT15</f>
        <v>-28.9%</v>
      </c>
      <c r="BU15" s="54" t="str">
        <f>Perm_Edif!BU15</f>
        <v>49.2%</v>
      </c>
      <c r="BV15" s="54" t="str">
        <f>Perm_Edif!BV15</f>
        <v>-68.5%</v>
      </c>
      <c r="BW15" s="54" t="str">
        <f>Perm_Edif!BW15</f>
        <v>-35.9%</v>
      </c>
      <c r="BX15" s="54" t="str">
        <f>Perm_Edif!BX15</f>
        <v>-55.2%</v>
      </c>
      <c r="BY15" s="54" t="str">
        <f>Perm_Edif!BY15</f>
        <v>-81.8%</v>
      </c>
      <c r="BZ15" s="54" t="str">
        <f>Perm_Edif!BZ15</f>
        <v>69.9%</v>
      </c>
      <c r="CA15" s="54" t="str">
        <f>Perm_Edif!CA15</f>
        <v>13.7%</v>
      </c>
      <c r="CB15" s="54" t="str">
        <f>Perm_Edif!CB15</f>
        <v>-21.3%</v>
      </c>
      <c r="CC15" s="54" t="str">
        <f>Perm_Edif!CC15</f>
        <v>-19%</v>
      </c>
      <c r="CD15" s="54" t="str">
        <f>Perm_Edif!CD15</f>
        <v>-41.8%</v>
      </c>
      <c r="CE15" s="54" t="str">
        <f>Perm_Edif!CE15</f>
        <v>514.4%</v>
      </c>
    </row>
    <row r="16" spans="1:83">
      <c r="A16" s="55">
        <v>2010</v>
      </c>
      <c r="B16" s="51">
        <v>3</v>
      </c>
      <c r="C16" s="52" t="s">
        <v>121</v>
      </c>
      <c r="D16" s="59">
        <f>IF(A16=A15,D15+Perm_Edif!D16,Perm_Edif!D16)</f>
        <v>706193</v>
      </c>
      <c r="E16" s="54">
        <f>IF(B16=B15,E15+Perm_Edif!E16,Perm_Edif!E16)</f>
        <v>10834</v>
      </c>
      <c r="F16" s="54">
        <f>IF(C16=C15,F15+Perm_Edif!F16,Perm_Edif!F16)</f>
        <v>7741</v>
      </c>
      <c r="G16" s="54">
        <f>IF(D16=D15,G15+Perm_Edif!G16,Perm_Edif!G16)</f>
        <v>3059</v>
      </c>
      <c r="H16" s="54">
        <f>IF(E16=E15,H15+Perm_Edif!H16,Perm_Edif!H16)</f>
        <v>5107</v>
      </c>
      <c r="I16" s="54">
        <f>IF(F16=F15,I15+Perm_Edif!I16,Perm_Edif!I16)</f>
        <v>8222</v>
      </c>
      <c r="J16" s="54">
        <f>IF(G16=G15,J15+Perm_Edif!J16,Perm_Edif!J16)</f>
        <v>2840</v>
      </c>
      <c r="K16" s="54">
        <f>IF(H16=H15,K15+Perm_Edif!K16,Perm_Edif!K16)</f>
        <v>2764</v>
      </c>
      <c r="L16" s="54">
        <f>IF(I16=I15,L15+Perm_Edif!L16,Perm_Edif!L16)</f>
        <v>4134</v>
      </c>
      <c r="M16" s="54">
        <f>IF(J16=J15,M15+Perm_Edif!M16,Perm_Edif!M16)</f>
        <v>14204</v>
      </c>
      <c r="N16" s="54">
        <f>IF(K16=K15,N15+Perm_Edif!N16,Perm_Edif!N16)</f>
        <v>11761</v>
      </c>
      <c r="O16" s="54">
        <f>IF(L16=L15,O15+Perm_Edif!O16,Perm_Edif!O16)</f>
        <v>456</v>
      </c>
      <c r="P16" s="54">
        <f>IF(M16=M15,P15+Perm_Edif!P16,Perm_Edif!P16)</f>
        <v>3505</v>
      </c>
      <c r="Q16" s="54">
        <f>IF(N16=N15,Q15+Perm_Edif!Q16,Perm_Edif!Q16)</f>
        <v>118430</v>
      </c>
      <c r="R16" s="54">
        <f>IF(O16=O15,R15+Perm_Edif!R16,Perm_Edif!R16)</f>
        <v>6368</v>
      </c>
      <c r="S16" s="88">
        <f>IF(P16=P15,S15+Perm_Edif!S16,Perm_Edif!S16)</f>
        <v>970</v>
      </c>
      <c r="T16" s="81">
        <f>IF(Q16=Q15,T15+Perm_Edif!T16,Perm_Edif!T16)</f>
        <v>419075</v>
      </c>
      <c r="U16" s="81">
        <f>IF(R16=R15,U15+Perm_Edif!U16,Perm_Edif!U16)</f>
        <v>683</v>
      </c>
      <c r="V16" s="81">
        <f>IF(S16=S15,V15+Perm_Edif!V16,Perm_Edif!V16)</f>
        <v>32608</v>
      </c>
      <c r="W16" s="81">
        <f>IF(T16=T15,W15+Perm_Edif!W16,Perm_Edif!W16)</f>
        <v>19029</v>
      </c>
      <c r="X16" s="81">
        <f>IF(U16=U15,X15+Perm_Edif!X16,Perm_Edif!X16)</f>
        <v>33837</v>
      </c>
      <c r="Y16" s="81">
        <f>IF(V16=V15,Y15+Perm_Edif!Y16,Perm_Edif!Y16)</f>
        <v>51831</v>
      </c>
      <c r="Z16" s="81">
        <f>IF(W16=W15,Z15+Perm_Edif!Z16,Perm_Edif!Z16)</f>
        <v>37363</v>
      </c>
      <c r="AA16" s="81">
        <f>IF(X16=X15,AA15+Perm_Edif!AA16,Perm_Edif!AA16)</f>
        <v>7816</v>
      </c>
      <c r="AB16" s="81">
        <f>IF(Y16=Y15,AB15+Perm_Edif!AB16,Perm_Edif!AB16)</f>
        <v>9291</v>
      </c>
      <c r="AC16" s="81">
        <f>IF(Z16=Z15,AC15+Perm_Edif!AC16,Perm_Edif!AC16)</f>
        <v>42742</v>
      </c>
      <c r="AD16" s="81">
        <f>IF(AA16=AA15,AD15+Perm_Edif!AD16,Perm_Edif!AD16)</f>
        <v>17775</v>
      </c>
      <c r="AE16" s="81">
        <f>IF(AB16=AB15,AE15+Perm_Edif!AE16,Perm_Edif!AE16)</f>
        <v>1618</v>
      </c>
      <c r="AF16" s="81">
        <f>IF(AC16=AC15,AF15+Perm_Edif!AF16,Perm_Edif!AF16)</f>
        <v>1231</v>
      </c>
      <c r="AG16" s="81">
        <f>IF(AD16=AD15,AG15+Perm_Edif!AG16,Perm_Edif!AG16)</f>
        <v>158238</v>
      </c>
      <c r="AH16" s="81">
        <f>IF(AE16=AE15,AH15+Perm_Edif!AH16,Perm_Edif!AH16)</f>
        <v>4892</v>
      </c>
      <c r="AI16" s="81">
        <f>IF(AF16=AF15,AI15+Perm_Edif!AI16,Perm_Edif!AI16)</f>
        <v>121</v>
      </c>
      <c r="AJ16" s="59">
        <f>IF(AG16=AG15,AJ15+Perm_Edif!AJ16,Perm_Edif!AJ16)</f>
        <v>129215</v>
      </c>
      <c r="AK16" s="54">
        <f>IF(AH16=AH15,AK15+Perm_Edif!AK16,Perm_Edif!AK16)</f>
        <v>1912</v>
      </c>
      <c r="AL16" s="54">
        <f>IF(AI16=AI15,AL15+Perm_Edif!AL16,Perm_Edif!AL16)</f>
        <v>3649</v>
      </c>
      <c r="AM16" s="54">
        <f>IF(AJ16=AJ15,AM15+Perm_Edif!AM16,Perm_Edif!AM16)</f>
        <v>9599</v>
      </c>
      <c r="AN16" s="54">
        <f>IF(AK16=AK15,AN15+Perm_Edif!AN16,Perm_Edif!AN16)</f>
        <v>3928</v>
      </c>
      <c r="AO16" s="54">
        <f>IF(AL16=AL15,AO15+Perm_Edif!AO16,Perm_Edif!AO16)</f>
        <v>7594</v>
      </c>
      <c r="AP16" s="54">
        <f>IF(AM16=AM15,AP15+Perm_Edif!AP16,Perm_Edif!AP16)</f>
        <v>2464</v>
      </c>
      <c r="AQ16" s="54">
        <f>IF(AN16=AN15,AQ15+Perm_Edif!AQ16,Perm_Edif!AQ16)</f>
        <v>770</v>
      </c>
      <c r="AR16" s="54">
        <f>IF(AO16=AO15,AR15+Perm_Edif!AR16,Perm_Edif!AR16)</f>
        <v>2447</v>
      </c>
      <c r="AS16" s="54">
        <f>IF(AP16=AP15,AS15+Perm_Edif!AS16,Perm_Edif!AS16)</f>
        <v>3413</v>
      </c>
      <c r="AT16" s="54">
        <f>IF(AQ16=AQ15,AT15+Perm_Edif!AT16,Perm_Edif!AT16)</f>
        <v>7456</v>
      </c>
      <c r="AU16" s="54">
        <f>IF(AR16=AR15,AU15+Perm_Edif!AU16,Perm_Edif!AU16)</f>
        <v>1713</v>
      </c>
      <c r="AV16" s="54">
        <f>IF(AS16=AS15,AV15+Perm_Edif!AV16,Perm_Edif!AV16)</f>
        <v>0</v>
      </c>
      <c r="AW16" s="54">
        <f>IF(AT16=AT15,AW15+Perm_Edif!AW16,Perm_Edif!AW16)</f>
        <v>72151</v>
      </c>
      <c r="AX16" s="54">
        <f>IF(AU16=AU15,AX15+Perm_Edif!AX16,Perm_Edif!AX16)</f>
        <v>11464</v>
      </c>
      <c r="AY16" s="54">
        <f>IF(AV16=AV15,AY15+Perm_Edif!AY16,Perm_Edif!AY16)</f>
        <v>655</v>
      </c>
      <c r="AZ16" s="59">
        <f>IF(AW16=AW15,AZ15+Perm_Edif!AZ16,Perm_Edif!AZ16)</f>
        <v>748685</v>
      </c>
      <c r="BA16" s="54">
        <f>IF(AX16=AX15,BA15+Perm_Edif!BA16,Perm_Edif!BA16)</f>
        <v>13429</v>
      </c>
      <c r="BB16" s="54">
        <f>IF(AY16=AY15,BB15+Perm_Edif!BB16,Perm_Edif!BB16)</f>
        <v>43998</v>
      </c>
      <c r="BC16" s="54">
        <f>IF(AZ16=AZ15,BC15+Perm_Edif!BC16,Perm_Edif!BC16)</f>
        <v>31687</v>
      </c>
      <c r="BD16" s="54">
        <f>IF(BA16=BA15,BD15+Perm_Edif!BD16,Perm_Edif!BD16)</f>
        <v>42872</v>
      </c>
      <c r="BE16" s="54">
        <f>IF(BB16=BB15,BE15+Perm_Edif!BE16,Perm_Edif!BE16)</f>
        <v>67647</v>
      </c>
      <c r="BF16" s="54">
        <f>IF(BC16=BC15,BF15+Perm_Edif!BF16,Perm_Edif!BF16)</f>
        <v>42667</v>
      </c>
      <c r="BG16" s="54">
        <f>IF(BD16=BD15,BG15+Perm_Edif!BG16,Perm_Edif!BG16)</f>
        <v>11350</v>
      </c>
      <c r="BH16" s="54">
        <f>IF(BE16=BE15,BH15+Perm_Edif!BH16,Perm_Edif!BH16)</f>
        <v>15872</v>
      </c>
      <c r="BI16" s="54">
        <f>IF(BF16=BF15,BI15+Perm_Edif!BI16,Perm_Edif!BI16)</f>
        <v>60359</v>
      </c>
      <c r="BJ16" s="54">
        <f>IF(BG16=BG15,BJ15+Perm_Edif!BJ16,Perm_Edif!BJ16)</f>
        <v>36992</v>
      </c>
      <c r="BK16" s="54">
        <f>IF(BH16=BH15,BK15+Perm_Edif!BK16,Perm_Edif!BK16)</f>
        <v>3787</v>
      </c>
      <c r="BL16" s="54">
        <f>IF(BI16=BI15,BL15+Perm_Edif!BL16,Perm_Edif!BL16)</f>
        <v>4736</v>
      </c>
      <c r="BM16" s="54">
        <f>IF(BJ16=BJ15,BM15+Perm_Edif!BM16,Perm_Edif!BM16)</f>
        <v>348819</v>
      </c>
      <c r="BN16" s="54">
        <f>IF(BK16=BK15,BN15+Perm_Edif!BN16,Perm_Edif!BN16)</f>
        <v>22724</v>
      </c>
      <c r="BO16" s="88">
        <f>IF(BL16=BL15,BO15+Perm_Edif!BO16,Perm_Edif!BO16)</f>
        <v>1746</v>
      </c>
      <c r="BP16" s="54" t="str">
        <f>Perm_Edif!BP16</f>
        <v>0.1%</v>
      </c>
      <c r="BQ16" s="54" t="str">
        <f>Perm_Edif!BQ16</f>
        <v>87.6%</v>
      </c>
      <c r="BR16" s="54" t="str">
        <f>Perm_Edif!BR16</f>
        <v>13.1%</v>
      </c>
      <c r="BS16" s="54" t="str">
        <f>Perm_Edif!BS16</f>
        <v>137.2%</v>
      </c>
      <c r="BT16" s="54" t="str">
        <f>Perm_Edif!BT16</f>
        <v>65.5%</v>
      </c>
      <c r="BU16" s="54" t="str">
        <f>Perm_Edif!BU16</f>
        <v>-50.6%</v>
      </c>
      <c r="BV16" s="54" t="str">
        <f>Perm_Edif!BV16</f>
        <v>52.4%</v>
      </c>
      <c r="BW16" s="54" t="str">
        <f>Perm_Edif!BW16</f>
        <v>-25%</v>
      </c>
      <c r="BX16" s="54" t="str">
        <f>Perm_Edif!BX16</f>
        <v>-78.1%</v>
      </c>
      <c r="BY16" s="54" t="str">
        <f>Perm_Edif!BY16</f>
        <v>220.7%</v>
      </c>
      <c r="BZ16" s="54" t="str">
        <f>Perm_Edif!BZ16</f>
        <v>-24.8%</v>
      </c>
      <c r="CA16" s="54" t="str">
        <f>Perm_Edif!CA16</f>
        <v>-61.2%</v>
      </c>
      <c r="CB16" s="54" t="str">
        <f>Perm_Edif!CB16</f>
        <v>-34.7%</v>
      </c>
      <c r="CC16" s="54" t="str">
        <f>Perm_Edif!CC16</f>
        <v>14.5%</v>
      </c>
      <c r="CD16" s="54" t="str">
        <f>Perm_Edif!CD16</f>
        <v>98.5%</v>
      </c>
      <c r="CE16" s="54" t="str">
        <f>Perm_Edif!CE16</f>
        <v>-80.9%</v>
      </c>
    </row>
    <row r="17" spans="1:83">
      <c r="A17" s="55">
        <v>2010</v>
      </c>
      <c r="B17" s="51">
        <v>4</v>
      </c>
      <c r="C17" s="52" t="s">
        <v>122</v>
      </c>
      <c r="D17" s="59">
        <f>IF(A17=A16,D16+Perm_Edif!D17,Perm_Edif!D17)</f>
        <v>915566</v>
      </c>
      <c r="E17" s="54">
        <f>IF(B17=B16,E16+Perm_Edif!E17,Perm_Edif!E17)</f>
        <v>20258</v>
      </c>
      <c r="F17" s="54">
        <f>IF(C17=C16,F16+Perm_Edif!F17,Perm_Edif!F17)</f>
        <v>4158</v>
      </c>
      <c r="G17" s="54">
        <f>IF(D17=D16,G16+Perm_Edif!G17,Perm_Edif!G17)</f>
        <v>932</v>
      </c>
      <c r="H17" s="54">
        <f>IF(E17=E16,H16+Perm_Edif!H17,Perm_Edif!H17)</f>
        <v>4765</v>
      </c>
      <c r="I17" s="54">
        <f>IF(F17=F16,I16+Perm_Edif!I17,Perm_Edif!I17)</f>
        <v>23607</v>
      </c>
      <c r="J17" s="54">
        <f>IF(G17=G16,J16+Perm_Edif!J17,Perm_Edif!J17)</f>
        <v>1376</v>
      </c>
      <c r="K17" s="54">
        <f>IF(H17=H16,K16+Perm_Edif!K17,Perm_Edif!K17)</f>
        <v>8523</v>
      </c>
      <c r="L17" s="54">
        <f>IF(I17=I16,L16+Perm_Edif!L17,Perm_Edif!L17)</f>
        <v>16914</v>
      </c>
      <c r="M17" s="54">
        <f>IF(J17=J16,M16+Perm_Edif!M17,Perm_Edif!M17)</f>
        <v>34414</v>
      </c>
      <c r="N17" s="54">
        <f>IF(K17=K16,N16+Perm_Edif!N17,Perm_Edif!N17)</f>
        <v>47829</v>
      </c>
      <c r="O17" s="54">
        <f>IF(L17=L16,O16+Perm_Edif!O17,Perm_Edif!O17)</f>
        <v>1023</v>
      </c>
      <c r="P17" s="54">
        <f>IF(M17=M16,P16+Perm_Edif!P17,Perm_Edif!P17)</f>
        <v>206</v>
      </c>
      <c r="Q17" s="54">
        <f>IF(N17=N16,Q16+Perm_Edif!Q17,Perm_Edif!Q17)</f>
        <v>41926</v>
      </c>
      <c r="R17" s="54">
        <f>IF(O17=O16,R16+Perm_Edif!R17,Perm_Edif!R17)</f>
        <v>3442</v>
      </c>
      <c r="S17" s="88">
        <f>IF(P17=P16,S16+Perm_Edif!S17,Perm_Edif!S17)</f>
        <v>0</v>
      </c>
      <c r="T17" s="81">
        <f>IF(Q17=Q16,T16+Perm_Edif!T17,Perm_Edif!T17)</f>
        <v>411236</v>
      </c>
      <c r="U17" s="81">
        <f>IF(R17=R16,U16+Perm_Edif!U17,Perm_Edif!U17)</f>
        <v>22334</v>
      </c>
      <c r="V17" s="81">
        <f>IF(S17=S16,V16+Perm_Edif!V17,Perm_Edif!V17)</f>
        <v>26702</v>
      </c>
      <c r="W17" s="81">
        <f>IF(T17=T16,W16+Perm_Edif!W17,Perm_Edif!W17)</f>
        <v>3277</v>
      </c>
      <c r="X17" s="81">
        <f>IF(U17=U16,X16+Perm_Edif!X17,Perm_Edif!X17)</f>
        <v>41036</v>
      </c>
      <c r="Y17" s="81">
        <f>IF(V17=V16,Y16+Perm_Edif!Y17,Perm_Edif!Y17)</f>
        <v>45370</v>
      </c>
      <c r="Z17" s="81">
        <f>IF(W17=W16,Z16+Perm_Edif!Z17,Perm_Edif!Z17)</f>
        <v>19671</v>
      </c>
      <c r="AA17" s="81">
        <f>IF(X17=X16,AA16+Perm_Edif!AA17,Perm_Edif!AA17)</f>
        <v>21067</v>
      </c>
      <c r="AB17" s="81">
        <f>IF(Y17=Y16,AB16+Perm_Edif!AB17,Perm_Edif!AB17)</f>
        <v>29309</v>
      </c>
      <c r="AC17" s="81">
        <f>IF(Z17=Z16,AC16+Perm_Edif!AC17,Perm_Edif!AC17)</f>
        <v>47036</v>
      </c>
      <c r="AD17" s="81">
        <f>IF(AA17=AA16,AD16+Perm_Edif!AD17,Perm_Edif!AD17)</f>
        <v>21581</v>
      </c>
      <c r="AE17" s="81">
        <f>IF(AB17=AB16,AE16+Perm_Edif!AE17,Perm_Edif!AE17)</f>
        <v>2884</v>
      </c>
      <c r="AF17" s="81">
        <f>IF(AC17=AC16,AF16+Perm_Edif!AF17,Perm_Edif!AF17)</f>
        <v>344</v>
      </c>
      <c r="AG17" s="81">
        <f>IF(AD17=AD16,AG16+Perm_Edif!AG17,Perm_Edif!AG17)</f>
        <v>100486</v>
      </c>
      <c r="AH17" s="81">
        <f>IF(AE17=AE16,AH16+Perm_Edif!AH17,Perm_Edif!AH17)</f>
        <v>18241</v>
      </c>
      <c r="AI17" s="81">
        <f>IF(AF17=AF16,AI16+Perm_Edif!AI17,Perm_Edif!AI17)</f>
        <v>11898</v>
      </c>
      <c r="AJ17" s="59">
        <f>IF(AG17=AG16,AJ16+Perm_Edif!AJ17,Perm_Edif!AJ17)</f>
        <v>425524</v>
      </c>
      <c r="AK17" s="54">
        <f>IF(AH17=AH16,AK16+Perm_Edif!AK17,Perm_Edif!AK17)</f>
        <v>6174</v>
      </c>
      <c r="AL17" s="54">
        <f>IF(AI17=AI16,AL16+Perm_Edif!AL17,Perm_Edif!AL17)</f>
        <v>6454</v>
      </c>
      <c r="AM17" s="54">
        <f>IF(AJ17=AJ16,AM16+Perm_Edif!AM17,Perm_Edif!AM17)</f>
        <v>2271</v>
      </c>
      <c r="AN17" s="54">
        <f>IF(AK17=AK16,AN16+Perm_Edif!AN17,Perm_Edif!AN17)</f>
        <v>4036</v>
      </c>
      <c r="AO17" s="54">
        <f>IF(AL17=AL16,AO16+Perm_Edif!AO17,Perm_Edif!AO17)</f>
        <v>2097</v>
      </c>
      <c r="AP17" s="54">
        <f>IF(AM17=AM16,AP16+Perm_Edif!AP17,Perm_Edif!AP17)</f>
        <v>1541</v>
      </c>
      <c r="AQ17" s="54">
        <f>IF(AN17=AN16,AQ16+Perm_Edif!AQ17,Perm_Edif!AQ17)</f>
        <v>477</v>
      </c>
      <c r="AR17" s="54">
        <f>IF(AO17=AO16,AR16+Perm_Edif!AR17,Perm_Edif!AR17)</f>
        <v>1148</v>
      </c>
      <c r="AS17" s="54">
        <f>IF(AP17=AP16,AS16+Perm_Edif!AS17,Perm_Edif!AS17)</f>
        <v>12671</v>
      </c>
      <c r="AT17" s="54">
        <f>IF(AQ17=AQ16,AT16+Perm_Edif!AT17,Perm_Edif!AT17)</f>
        <v>8874</v>
      </c>
      <c r="AU17" s="54">
        <f>IF(AR17=AR16,AU16+Perm_Edif!AU17,Perm_Edif!AU17)</f>
        <v>3494</v>
      </c>
      <c r="AV17" s="54">
        <f>IF(AS17=AS16,AV16+Perm_Edif!AV17,Perm_Edif!AV17)</f>
        <v>73</v>
      </c>
      <c r="AW17" s="54">
        <f>IF(AT17=AT16,AW16+Perm_Edif!AW17,Perm_Edif!AW17)</f>
        <v>373699</v>
      </c>
      <c r="AX17" s="54">
        <f>IF(AU17=AU16,AX16+Perm_Edif!AX17,Perm_Edif!AX17)</f>
        <v>1782</v>
      </c>
      <c r="AY17" s="54">
        <f>IF(AV17=AV16,AY16+Perm_Edif!AY17,Perm_Edif!AY17)</f>
        <v>733</v>
      </c>
      <c r="AZ17" s="59">
        <f>IF(AW17=AW16,AZ16+Perm_Edif!AZ17,Perm_Edif!AZ17)</f>
        <v>1046133</v>
      </c>
      <c r="BA17" s="54">
        <f>IF(AX17=AX16,BA16+Perm_Edif!BA17,Perm_Edif!BA17)</f>
        <v>48766</v>
      </c>
      <c r="BB17" s="54">
        <f>IF(AY17=AY16,BB16+Perm_Edif!BB17,Perm_Edif!BB17)</f>
        <v>37314</v>
      </c>
      <c r="BC17" s="54">
        <f>IF(AZ17=AZ16,BC16+Perm_Edif!BC17,Perm_Edif!BC17)</f>
        <v>6480</v>
      </c>
      <c r="BD17" s="54">
        <f>IF(BA17=BA16,BD16+Perm_Edif!BD17,Perm_Edif!BD17)</f>
        <v>49837</v>
      </c>
      <c r="BE17" s="54">
        <f>IF(BB17=BB16,BE16+Perm_Edif!BE17,Perm_Edif!BE17)</f>
        <v>71074</v>
      </c>
      <c r="BF17" s="54">
        <f>IF(BC17=BC16,BF16+Perm_Edif!BF17,Perm_Edif!BF17)</f>
        <v>22588</v>
      </c>
      <c r="BG17" s="54">
        <f>IF(BD17=BD16,BG16+Perm_Edif!BG17,Perm_Edif!BG17)</f>
        <v>30067</v>
      </c>
      <c r="BH17" s="54">
        <f>IF(BE17=BE16,BH16+Perm_Edif!BH17,Perm_Edif!BH17)</f>
        <v>47371</v>
      </c>
      <c r="BI17" s="54">
        <f>IF(BF17=BF16,BI16+Perm_Edif!BI17,Perm_Edif!BI17)</f>
        <v>94121</v>
      </c>
      <c r="BJ17" s="54">
        <f>IF(BG17=BG16,BJ16+Perm_Edif!BJ17,Perm_Edif!BJ17)</f>
        <v>78284</v>
      </c>
      <c r="BK17" s="54">
        <f>IF(BH17=BH16,BK16+Perm_Edif!BK17,Perm_Edif!BK17)</f>
        <v>7401</v>
      </c>
      <c r="BL17" s="54">
        <f>IF(BI17=BI16,BL16+Perm_Edif!BL17,Perm_Edif!BL17)</f>
        <v>623</v>
      </c>
      <c r="BM17" s="54">
        <f>IF(BJ17=BJ16,BM16+Perm_Edif!BM17,Perm_Edif!BM17)</f>
        <v>516111</v>
      </c>
      <c r="BN17" s="54">
        <f>IF(BK17=BK16,BN16+Perm_Edif!BN17,Perm_Edif!BN17)</f>
        <v>23465</v>
      </c>
      <c r="BO17" s="88">
        <f>IF(BL17=BL16,BO16+Perm_Edif!BO17,Perm_Edif!BO17)</f>
        <v>12631</v>
      </c>
      <c r="BP17" s="54" t="str">
        <f>Perm_Edif!BP17</f>
        <v>39.7%</v>
      </c>
      <c r="BQ17" s="54" t="str">
        <f>Perm_Edif!BQ17</f>
        <v>263.1%</v>
      </c>
      <c r="BR17" s="54" t="str">
        <f>Perm_Edif!BR17</f>
        <v>-15.2%</v>
      </c>
      <c r="BS17" s="54" t="str">
        <f>Perm_Edif!BS17</f>
        <v>-79.5%</v>
      </c>
      <c r="BT17" s="54" t="str">
        <f>Perm_Edif!BT17</f>
        <v>16.2%</v>
      </c>
      <c r="BU17" s="54" t="str">
        <f>Perm_Edif!BU17</f>
        <v>5.1%</v>
      </c>
      <c r="BV17" s="54" t="str">
        <f>Perm_Edif!BV17</f>
        <v>-47.1%</v>
      </c>
      <c r="BW17" s="54" t="str">
        <f>Perm_Edif!BW17</f>
        <v>164.9%</v>
      </c>
      <c r="BX17" s="54" t="str">
        <f>Perm_Edif!BX17</f>
        <v>198.5%</v>
      </c>
      <c r="BY17" s="54" t="str">
        <f>Perm_Edif!BY17</f>
        <v>55.9%</v>
      </c>
      <c r="BZ17" s="54" t="str">
        <f>Perm_Edif!BZ17</f>
        <v>111.6%</v>
      </c>
      <c r="CA17" s="54" t="str">
        <f>Perm_Edif!CA17</f>
        <v>95.4%</v>
      </c>
      <c r="CB17" s="54" t="str">
        <f>Perm_Edif!CB17</f>
        <v>-86.8%</v>
      </c>
      <c r="CC17" s="54" t="str">
        <f>Perm_Edif!CC17</f>
        <v>48%</v>
      </c>
      <c r="CD17" s="54" t="str">
        <f>Perm_Edif!CD17</f>
        <v>3.3%</v>
      </c>
      <c r="CE17" s="54" t="str">
        <f>Perm_Edif!CE17</f>
        <v>623.4%</v>
      </c>
    </row>
    <row r="18" spans="1:83">
      <c r="A18" s="55">
        <v>2010</v>
      </c>
      <c r="B18" s="51">
        <v>5</v>
      </c>
      <c r="C18" s="52" t="s">
        <v>123</v>
      </c>
      <c r="D18" s="59">
        <f>IF(A18=A17,D17+Perm_Edif!D18,Perm_Edif!D18)</f>
        <v>1165773</v>
      </c>
      <c r="E18" s="54">
        <f>IF(B18=B17,E17+Perm_Edif!E18,Perm_Edif!E18)</f>
        <v>5184</v>
      </c>
      <c r="F18" s="54">
        <f>IF(C18=C17,F17+Perm_Edif!F18,Perm_Edif!F18)</f>
        <v>2610</v>
      </c>
      <c r="G18" s="54">
        <f>IF(D18=D17,G17+Perm_Edif!G18,Perm_Edif!G18)</f>
        <v>2439</v>
      </c>
      <c r="H18" s="54">
        <f>IF(E18=E17,H17+Perm_Edif!H18,Perm_Edif!H18)</f>
        <v>11707</v>
      </c>
      <c r="I18" s="54">
        <f>IF(F18=F17,I17+Perm_Edif!I18,Perm_Edif!I18)</f>
        <v>36846</v>
      </c>
      <c r="J18" s="54">
        <f>IF(G18=G17,J17+Perm_Edif!J18,Perm_Edif!J18)</f>
        <v>16155</v>
      </c>
      <c r="K18" s="54">
        <f>IF(H18=H17,K17+Perm_Edif!K18,Perm_Edif!K18)</f>
        <v>24884</v>
      </c>
      <c r="L18" s="54">
        <f>IF(I18=I17,L17+Perm_Edif!L18,Perm_Edif!L18)</f>
        <v>23629</v>
      </c>
      <c r="M18" s="54">
        <f>IF(J18=J17,M17+Perm_Edif!M18,Perm_Edif!M18)</f>
        <v>10895</v>
      </c>
      <c r="N18" s="54">
        <f>IF(K18=K17,N17+Perm_Edif!N18,Perm_Edif!N18)</f>
        <v>18807</v>
      </c>
      <c r="O18" s="54">
        <f>IF(L18=L17,O17+Perm_Edif!O18,Perm_Edif!O18)</f>
        <v>1721</v>
      </c>
      <c r="P18" s="54">
        <f>IF(M18=M17,P17+Perm_Edif!P18,Perm_Edif!P18)</f>
        <v>523</v>
      </c>
      <c r="Q18" s="54">
        <f>IF(N18=N17,Q17+Perm_Edif!Q18,Perm_Edif!Q18)</f>
        <v>91699</v>
      </c>
      <c r="R18" s="54">
        <f>IF(O18=O17,R17+Perm_Edif!R18,Perm_Edif!R18)</f>
        <v>1986</v>
      </c>
      <c r="S18" s="88">
        <f>IF(P18=P17,S17+Perm_Edif!S18,Perm_Edif!S18)</f>
        <v>1122</v>
      </c>
      <c r="T18" s="81">
        <f>IF(Q18=Q17,T17+Perm_Edif!T18,Perm_Edif!T18)</f>
        <v>533820</v>
      </c>
      <c r="U18" s="81">
        <f>IF(R18=R17,U17+Perm_Edif!U18,Perm_Edif!U18)</f>
        <v>1817</v>
      </c>
      <c r="V18" s="81">
        <f>IF(S18=S17,V17+Perm_Edif!V18,Perm_Edif!V18)</f>
        <v>12076</v>
      </c>
      <c r="W18" s="81">
        <f>IF(T18=T17,W17+Perm_Edif!W18,Perm_Edif!W18)</f>
        <v>19564</v>
      </c>
      <c r="X18" s="81">
        <f>IF(U18=U17,X17+Perm_Edif!X18,Perm_Edif!X18)</f>
        <v>26043</v>
      </c>
      <c r="Y18" s="81">
        <f>IF(V18=V17,Y17+Perm_Edif!Y18,Perm_Edif!Y18)</f>
        <v>70105</v>
      </c>
      <c r="Z18" s="81">
        <f>IF(W18=W17,Z17+Perm_Edif!Z18,Perm_Edif!Z18)</f>
        <v>26048</v>
      </c>
      <c r="AA18" s="81">
        <f>IF(X18=X17,AA17+Perm_Edif!AA18,Perm_Edif!AA18)</f>
        <v>12907</v>
      </c>
      <c r="AB18" s="81">
        <f>IF(Y18=Y17,AB17+Perm_Edif!AB18,Perm_Edif!AB18)</f>
        <v>32682</v>
      </c>
      <c r="AC18" s="81">
        <f>IF(Z18=Z17,AC17+Perm_Edif!AC18,Perm_Edif!AC18)</f>
        <v>24518</v>
      </c>
      <c r="AD18" s="81">
        <f>IF(AA18=AA17,AD17+Perm_Edif!AD18,Perm_Edif!AD18)</f>
        <v>60920</v>
      </c>
      <c r="AE18" s="81">
        <f>IF(AB18=AB17,AE17+Perm_Edif!AE18,Perm_Edif!AE18)</f>
        <v>2364</v>
      </c>
      <c r="AF18" s="81">
        <f>IF(AC18=AC17,AF17+Perm_Edif!AF18,Perm_Edif!AF18)</f>
        <v>1376</v>
      </c>
      <c r="AG18" s="81">
        <f>IF(AD18=AD17,AG17+Perm_Edif!AG18,Perm_Edif!AG18)</f>
        <v>223273</v>
      </c>
      <c r="AH18" s="81">
        <f>IF(AE18=AE17,AH17+Perm_Edif!AH18,Perm_Edif!AH18)</f>
        <v>20127</v>
      </c>
      <c r="AI18" s="81">
        <f>IF(AF18=AF17,AI17+Perm_Edif!AI18,Perm_Edif!AI18)</f>
        <v>0</v>
      </c>
      <c r="AJ18" s="59">
        <f>IF(AG18=AG17,AJ17+Perm_Edif!AJ18,Perm_Edif!AJ18)</f>
        <v>89752</v>
      </c>
      <c r="AK18" s="54">
        <f>IF(AH18=AH17,AK17+Perm_Edif!AK18,Perm_Edif!AK18)</f>
        <v>1726</v>
      </c>
      <c r="AL18" s="54">
        <f>IF(AI18=AI17,AL17+Perm_Edif!AL18,Perm_Edif!AL18)</f>
        <v>3726</v>
      </c>
      <c r="AM18" s="54">
        <f>IF(AJ18=AJ17,AM17+Perm_Edif!AM18,Perm_Edif!AM18)</f>
        <v>1036</v>
      </c>
      <c r="AN18" s="54">
        <f>IF(AK18=AK17,AN17+Perm_Edif!AN18,Perm_Edif!AN18)</f>
        <v>1782</v>
      </c>
      <c r="AO18" s="54">
        <f>IF(AL18=AL17,AO17+Perm_Edif!AO18,Perm_Edif!AO18)</f>
        <v>19971</v>
      </c>
      <c r="AP18" s="54">
        <f>IF(AM18=AM17,AP17+Perm_Edif!AP18,Perm_Edif!AP18)</f>
        <v>3513</v>
      </c>
      <c r="AQ18" s="54">
        <f>IF(AN18=AN17,AQ17+Perm_Edif!AQ18,Perm_Edif!AQ18)</f>
        <v>3494</v>
      </c>
      <c r="AR18" s="54">
        <f>IF(AO18=AO17,AR17+Perm_Edif!AR18,Perm_Edif!AR18)</f>
        <v>3918</v>
      </c>
      <c r="AS18" s="54">
        <f>IF(AP18=AP17,AS17+Perm_Edif!AS18,Perm_Edif!AS18)</f>
        <v>9313</v>
      </c>
      <c r="AT18" s="54">
        <f>IF(AQ18=AQ17,AT17+Perm_Edif!AT18,Perm_Edif!AT18)</f>
        <v>6849</v>
      </c>
      <c r="AU18" s="54">
        <f>IF(AR18=AR17,AU17+Perm_Edif!AU18,Perm_Edif!AU18)</f>
        <v>628</v>
      </c>
      <c r="AV18" s="54">
        <f>IF(AS18=AS17,AV17+Perm_Edif!AV18,Perm_Edif!AV18)</f>
        <v>1903</v>
      </c>
      <c r="AW18" s="54">
        <f>IF(AT18=AT17,AW17+Perm_Edif!AW18,Perm_Edif!AW18)</f>
        <v>29694</v>
      </c>
      <c r="AX18" s="54">
        <f>IF(AU18=AU17,AX17+Perm_Edif!AX18,Perm_Edif!AX18)</f>
        <v>2199</v>
      </c>
      <c r="AY18" s="54">
        <f>IF(AV18=AV17,AY17+Perm_Edif!AY18,Perm_Edif!AY18)</f>
        <v>0</v>
      </c>
      <c r="AZ18" s="59">
        <f>IF(AW18=AW17,AZ17+Perm_Edif!AZ18,Perm_Edif!AZ18)</f>
        <v>873779</v>
      </c>
      <c r="BA18" s="54">
        <f>IF(AX18=AX17,BA17+Perm_Edif!BA18,Perm_Edif!BA18)</f>
        <v>8727</v>
      </c>
      <c r="BB18" s="54">
        <f>IF(AY18=AY17,BB17+Perm_Edif!BB18,Perm_Edif!BB18)</f>
        <v>18412</v>
      </c>
      <c r="BC18" s="54">
        <f>IF(AZ18=AZ17,BC17+Perm_Edif!BC18,Perm_Edif!BC18)</f>
        <v>23039</v>
      </c>
      <c r="BD18" s="54">
        <f>IF(BA18=BA17,BD17+Perm_Edif!BD18,Perm_Edif!BD18)</f>
        <v>39532</v>
      </c>
      <c r="BE18" s="54">
        <f>IF(BB18=BB17,BE17+Perm_Edif!BE18,Perm_Edif!BE18)</f>
        <v>126922</v>
      </c>
      <c r="BF18" s="54">
        <f>IF(BC18=BC17,BF17+Perm_Edif!BF18,Perm_Edif!BF18)</f>
        <v>45716</v>
      </c>
      <c r="BG18" s="54">
        <f>IF(BD18=BD17,BG17+Perm_Edif!BG18,Perm_Edif!BG18)</f>
        <v>41285</v>
      </c>
      <c r="BH18" s="54">
        <f>IF(BE18=BE17,BH17+Perm_Edif!BH18,Perm_Edif!BH18)</f>
        <v>60229</v>
      </c>
      <c r="BI18" s="54">
        <f>IF(BF18=BF17,BI17+Perm_Edif!BI18,Perm_Edif!BI18)</f>
        <v>44726</v>
      </c>
      <c r="BJ18" s="54">
        <f>IF(BG18=BG17,BJ17+Perm_Edif!BJ18,Perm_Edif!BJ18)</f>
        <v>86576</v>
      </c>
      <c r="BK18" s="54">
        <f>IF(BH18=BH17,BK17+Perm_Edif!BK18,Perm_Edif!BK18)</f>
        <v>4713</v>
      </c>
      <c r="BL18" s="54">
        <f>IF(BI18=BI17,BL17+Perm_Edif!BL18,Perm_Edif!BL18)</f>
        <v>3802</v>
      </c>
      <c r="BM18" s="54">
        <f>IF(BJ18=BJ17,BM17+Perm_Edif!BM18,Perm_Edif!BM18)</f>
        <v>344666</v>
      </c>
      <c r="BN18" s="54">
        <f>IF(BK18=BK17,BN17+Perm_Edif!BN18,Perm_Edif!BN18)</f>
        <v>24312</v>
      </c>
      <c r="BO18" s="88">
        <f>IF(BL18=BL17,BO17+Perm_Edif!BO18,Perm_Edif!BO18)</f>
        <v>1122</v>
      </c>
      <c r="BP18" s="54" t="str">
        <f>Perm_Edif!BP18</f>
        <v>-16.5%</v>
      </c>
      <c r="BQ18" s="54" t="str">
        <f>Perm_Edif!BQ18</f>
        <v>-82.1%</v>
      </c>
      <c r="BR18" s="54" t="str">
        <f>Perm_Edif!BR18</f>
        <v>-50.7%</v>
      </c>
      <c r="BS18" s="54" t="str">
        <f>Perm_Edif!BS18</f>
        <v>255.5%</v>
      </c>
      <c r="BT18" s="54" t="str">
        <f>Perm_Edif!BT18</f>
        <v>-20.7%</v>
      </c>
      <c r="BU18" s="54" t="str">
        <f>Perm_Edif!BU18</f>
        <v>78.6%</v>
      </c>
      <c r="BV18" s="54" t="str">
        <f>Perm_Edif!BV18</f>
        <v>102.4%</v>
      </c>
      <c r="BW18" s="54" t="str">
        <f>Perm_Edif!BW18</f>
        <v>37.3%</v>
      </c>
      <c r="BX18" s="54" t="str">
        <f>Perm_Edif!BX18</f>
        <v>27.1%</v>
      </c>
      <c r="BY18" s="54" t="str">
        <f>Perm_Edif!BY18</f>
        <v>-52.5%</v>
      </c>
      <c r="BZ18" s="54" t="str">
        <f>Perm_Edif!BZ18</f>
        <v>10.6%</v>
      </c>
      <c r="CA18" s="54" t="str">
        <f>Perm_Edif!CA18</f>
        <v>-36.3%</v>
      </c>
      <c r="CB18" s="54" t="str">
        <f>Perm_Edif!CB18</f>
        <v>510.3%</v>
      </c>
      <c r="CC18" s="54" t="str">
        <f>Perm_Edif!CC18</f>
        <v>-33.2%</v>
      </c>
      <c r="CD18" s="54" t="str">
        <f>Perm_Edif!CD18</f>
        <v>3.6%</v>
      </c>
      <c r="CE18" s="54" t="str">
        <f>Perm_Edif!CE18</f>
        <v>-91.1%</v>
      </c>
    </row>
    <row r="19" spans="1:83">
      <c r="A19" s="55">
        <v>2010</v>
      </c>
      <c r="B19" s="51">
        <v>6</v>
      </c>
      <c r="C19" s="52" t="s">
        <v>124</v>
      </c>
      <c r="D19" s="59">
        <f>IF(A19=A18,D18+Perm_Edif!D19,Perm_Edif!D19)</f>
        <v>1411147</v>
      </c>
      <c r="E19" s="54">
        <f>IF(B19=B18,E18+Perm_Edif!E19,Perm_Edif!E19)</f>
        <v>6064</v>
      </c>
      <c r="F19" s="54">
        <f>IF(C19=C18,F18+Perm_Edif!F19,Perm_Edif!F19)</f>
        <v>47520</v>
      </c>
      <c r="G19" s="54">
        <f>IF(D19=D18,G18+Perm_Edif!G19,Perm_Edif!G19)</f>
        <v>5171</v>
      </c>
      <c r="H19" s="54">
        <f>IF(E19=E18,H18+Perm_Edif!H19,Perm_Edif!H19)</f>
        <v>6982</v>
      </c>
      <c r="I19" s="54">
        <f>IF(F19=F18,I18+Perm_Edif!I19,Perm_Edif!I19)</f>
        <v>23691</v>
      </c>
      <c r="J19" s="54">
        <f>IF(G19=G18,J18+Perm_Edif!J19,Perm_Edif!J19)</f>
        <v>5018</v>
      </c>
      <c r="K19" s="54">
        <f>IF(H19=H18,K18+Perm_Edif!K19,Perm_Edif!K19)</f>
        <v>4864</v>
      </c>
      <c r="L19" s="54">
        <f>IF(I19=I18,L18+Perm_Edif!L19,Perm_Edif!L19)</f>
        <v>23578</v>
      </c>
      <c r="M19" s="54">
        <f>IF(J19=J18,M18+Perm_Edif!M19,Perm_Edif!M19)</f>
        <v>13322</v>
      </c>
      <c r="N19" s="54">
        <f>IF(K19=K18,N18+Perm_Edif!N19,Perm_Edif!N19)</f>
        <v>10728</v>
      </c>
      <c r="O19" s="54">
        <f>IF(L19=L18,O18+Perm_Edif!O19,Perm_Edif!O19)</f>
        <v>998</v>
      </c>
      <c r="P19" s="54">
        <f>IF(M19=M18,P18+Perm_Edif!P19,Perm_Edif!P19)</f>
        <v>2701</v>
      </c>
      <c r="Q19" s="54">
        <f>IF(N19=N18,Q18+Perm_Edif!Q19,Perm_Edif!Q19)</f>
        <v>92528</v>
      </c>
      <c r="R19" s="54">
        <f>IF(O19=O18,R18+Perm_Edif!R19,Perm_Edif!R19)</f>
        <v>1464</v>
      </c>
      <c r="S19" s="88">
        <f>IF(P19=P18,S18+Perm_Edif!S19,Perm_Edif!S19)</f>
        <v>745</v>
      </c>
      <c r="T19" s="81">
        <f>IF(Q19=Q18,T18+Perm_Edif!T19,Perm_Edif!T19)</f>
        <v>435105</v>
      </c>
      <c r="U19" s="81">
        <f>IF(R19=R18,U18+Perm_Edif!U19,Perm_Edif!U19)</f>
        <v>19472</v>
      </c>
      <c r="V19" s="81">
        <f>IF(S19=S18,V18+Perm_Edif!V19,Perm_Edif!V19)</f>
        <v>4037</v>
      </c>
      <c r="W19" s="81">
        <f>IF(T19=T18,W18+Perm_Edif!W19,Perm_Edif!W19)</f>
        <v>2395</v>
      </c>
      <c r="X19" s="81">
        <f>IF(U19=U18,X18+Perm_Edif!X19,Perm_Edif!X19)</f>
        <v>16436</v>
      </c>
      <c r="Y19" s="81">
        <f>IF(V19=V18,Y18+Perm_Edif!Y19,Perm_Edif!Y19)</f>
        <v>49475</v>
      </c>
      <c r="Z19" s="81">
        <f>IF(W19=W18,Z18+Perm_Edif!Z19,Perm_Edif!Z19)</f>
        <v>54016</v>
      </c>
      <c r="AA19" s="81">
        <f>IF(X19=X18,AA18+Perm_Edif!AA19,Perm_Edif!AA19)</f>
        <v>15076</v>
      </c>
      <c r="AB19" s="81">
        <f>IF(Y19=Y18,AB18+Perm_Edif!AB19,Perm_Edif!AB19)</f>
        <v>63675</v>
      </c>
      <c r="AC19" s="81">
        <f>IF(Z19=Z18,AC18+Perm_Edif!AC19,Perm_Edif!AC19)</f>
        <v>37290</v>
      </c>
      <c r="AD19" s="81">
        <f>IF(AA19=AA18,AD18+Perm_Edif!AD19,Perm_Edif!AD19)</f>
        <v>10667</v>
      </c>
      <c r="AE19" s="81">
        <f>IF(AB19=AB18,AE18+Perm_Edif!AE19,Perm_Edif!AE19)</f>
        <v>1023</v>
      </c>
      <c r="AF19" s="81">
        <f>IF(AC19=AC18,AF18+Perm_Edif!AF19,Perm_Edif!AF19)</f>
        <v>8295</v>
      </c>
      <c r="AG19" s="81">
        <f>IF(AD19=AD18,AG18+Perm_Edif!AG19,Perm_Edif!AG19)</f>
        <v>144509</v>
      </c>
      <c r="AH19" s="81">
        <f>IF(AE19=AE18,AH18+Perm_Edif!AH19,Perm_Edif!AH19)</f>
        <v>8653</v>
      </c>
      <c r="AI19" s="81">
        <f>IF(AF19=AF18,AI18+Perm_Edif!AI19,Perm_Edif!AI19)</f>
        <v>86</v>
      </c>
      <c r="AJ19" s="59">
        <f>IF(AG19=AG18,AJ18+Perm_Edif!AJ19,Perm_Edif!AJ19)</f>
        <v>96125</v>
      </c>
      <c r="AK19" s="54">
        <f>IF(AH19=AH18,AK18+Perm_Edif!AK19,Perm_Edif!AK19)</f>
        <v>4596</v>
      </c>
      <c r="AL19" s="54">
        <f>IF(AI19=AI18,AL18+Perm_Edif!AL19,Perm_Edif!AL19)</f>
        <v>1392</v>
      </c>
      <c r="AM19" s="54">
        <f>IF(AJ19=AJ18,AM18+Perm_Edif!AM19,Perm_Edif!AM19)</f>
        <v>622</v>
      </c>
      <c r="AN19" s="54">
        <f>IF(AK19=AK18,AN18+Perm_Edif!AN19,Perm_Edif!AN19)</f>
        <v>4030</v>
      </c>
      <c r="AO19" s="54">
        <f>IF(AL19=AL18,AO18+Perm_Edif!AO19,Perm_Edif!AO19)</f>
        <v>19626</v>
      </c>
      <c r="AP19" s="54">
        <f>IF(AM19=AM18,AP18+Perm_Edif!AP19,Perm_Edif!AP19)</f>
        <v>1002</v>
      </c>
      <c r="AQ19" s="54">
        <f>IF(AN19=AN18,AQ18+Perm_Edif!AQ19,Perm_Edif!AQ19)</f>
        <v>2252</v>
      </c>
      <c r="AR19" s="54">
        <f>IF(AO19=AO18,AR18+Perm_Edif!AR19,Perm_Edif!AR19)</f>
        <v>6388</v>
      </c>
      <c r="AS19" s="54">
        <f>IF(AP19=AP18,AS18+Perm_Edif!AS19,Perm_Edif!AS19)</f>
        <v>11880</v>
      </c>
      <c r="AT19" s="54">
        <f>IF(AQ19=AQ18,AT18+Perm_Edif!AT19,Perm_Edif!AT19)</f>
        <v>3272</v>
      </c>
      <c r="AU19" s="54">
        <f>IF(AR19=AR18,AU18+Perm_Edif!AU19,Perm_Edif!AU19)</f>
        <v>191</v>
      </c>
      <c r="AV19" s="54">
        <f>IF(AS19=AS18,AV18+Perm_Edif!AV19,Perm_Edif!AV19)</f>
        <v>679</v>
      </c>
      <c r="AW19" s="54">
        <f>IF(AT19=AT18,AW18+Perm_Edif!AW19,Perm_Edif!AW19)</f>
        <v>36597</v>
      </c>
      <c r="AX19" s="54">
        <f>IF(AU19=AU18,AX18+Perm_Edif!AX19,Perm_Edif!AX19)</f>
        <v>2841</v>
      </c>
      <c r="AY19" s="54">
        <f>IF(AV19=AV18,AY18+Perm_Edif!AY19,Perm_Edif!AY19)</f>
        <v>757</v>
      </c>
      <c r="AZ19" s="59">
        <f>IF(AW19=AW18,AZ18+Perm_Edif!AZ19,Perm_Edif!AZ19)</f>
        <v>776604</v>
      </c>
      <c r="BA19" s="54">
        <f>IF(AX19=AX18,BA18+Perm_Edif!BA19,Perm_Edif!BA19)</f>
        <v>30132</v>
      </c>
      <c r="BB19" s="54">
        <f>IF(AY19=AY18,BB18+Perm_Edif!BB19,Perm_Edif!BB19)</f>
        <v>52949</v>
      </c>
      <c r="BC19" s="54">
        <f>IF(AZ19=AZ18,BC18+Perm_Edif!BC19,Perm_Edif!BC19)</f>
        <v>8188</v>
      </c>
      <c r="BD19" s="54">
        <f>IF(BA19=BA18,BD18+Perm_Edif!BD19,Perm_Edif!BD19)</f>
        <v>27448</v>
      </c>
      <c r="BE19" s="54">
        <f>IF(BB19=BB18,BE18+Perm_Edif!BE19,Perm_Edif!BE19)</f>
        <v>92792</v>
      </c>
      <c r="BF19" s="54">
        <f>IF(BC19=BC18,BF18+Perm_Edif!BF19,Perm_Edif!BF19)</f>
        <v>60036</v>
      </c>
      <c r="BG19" s="54">
        <f>IF(BD19=BD18,BG18+Perm_Edif!BG19,Perm_Edif!BG19)</f>
        <v>22192</v>
      </c>
      <c r="BH19" s="54">
        <f>IF(BE19=BE18,BH18+Perm_Edif!BH19,Perm_Edif!BH19)</f>
        <v>93641</v>
      </c>
      <c r="BI19" s="54">
        <f>IF(BF19=BF18,BI18+Perm_Edif!BI19,Perm_Edif!BI19)</f>
        <v>62492</v>
      </c>
      <c r="BJ19" s="54">
        <f>IF(BG19=BG18,BJ18+Perm_Edif!BJ19,Perm_Edif!BJ19)</f>
        <v>24667</v>
      </c>
      <c r="BK19" s="54">
        <f>IF(BH19=BH18,BK18+Perm_Edif!BK19,Perm_Edif!BK19)</f>
        <v>2212</v>
      </c>
      <c r="BL19" s="54">
        <f>IF(BI19=BI18,BL18+Perm_Edif!BL19,Perm_Edif!BL19)</f>
        <v>11675</v>
      </c>
      <c r="BM19" s="54">
        <f>IF(BJ19=BJ18,BM18+Perm_Edif!BM19,Perm_Edif!BM19)</f>
        <v>273634</v>
      </c>
      <c r="BN19" s="54">
        <f>IF(BK19=BK18,BN18+Perm_Edif!BN19,Perm_Edif!BN19)</f>
        <v>12958</v>
      </c>
      <c r="BO19" s="88">
        <f>IF(BL19=BL18,BO18+Perm_Edif!BO19,Perm_Edif!BO19)</f>
        <v>1588</v>
      </c>
      <c r="BP19" s="54" t="str">
        <f>Perm_Edif!BP19</f>
        <v>-11.1%</v>
      </c>
      <c r="BQ19" s="54" t="str">
        <f>Perm_Edif!BQ19</f>
        <v>245.3%</v>
      </c>
      <c r="BR19" s="54" t="str">
        <f>Perm_Edif!BR19</f>
        <v>187.6%</v>
      </c>
      <c r="BS19" s="54" t="str">
        <f>Perm_Edif!BS19</f>
        <v>-64.5%</v>
      </c>
      <c r="BT19" s="54" t="str">
        <f>Perm_Edif!BT19</f>
        <v>-30.6%</v>
      </c>
      <c r="BU19" s="54" t="str">
        <f>Perm_Edif!BU19</f>
        <v>-26.9%</v>
      </c>
      <c r="BV19" s="54" t="str">
        <f>Perm_Edif!BV19</f>
        <v>31.3%</v>
      </c>
      <c r="BW19" s="54" t="str">
        <f>Perm_Edif!BW19</f>
        <v>-46.2%</v>
      </c>
      <c r="BX19" s="54" t="str">
        <f>Perm_Edif!BX19</f>
        <v>55.5%</v>
      </c>
      <c r="BY19" s="54" t="str">
        <f>Perm_Edif!BY19</f>
        <v>39.7%</v>
      </c>
      <c r="BZ19" s="54" t="str">
        <f>Perm_Edif!BZ19</f>
        <v>-71.5%</v>
      </c>
      <c r="CA19" s="54" t="str">
        <f>Perm_Edif!CA19</f>
        <v>-53.1%</v>
      </c>
      <c r="CB19" s="54" t="str">
        <f>Perm_Edif!CB19</f>
        <v>207.1%</v>
      </c>
      <c r="CC19" s="54" t="str">
        <f>Perm_Edif!CC19</f>
        <v>-20.6%</v>
      </c>
      <c r="CD19" s="54" t="str">
        <f>Perm_Edif!CD19</f>
        <v>-46.7%</v>
      </c>
      <c r="CE19" s="54" t="str">
        <f>Perm_Edif!CE19</f>
        <v>41.5%</v>
      </c>
    </row>
    <row r="20" spans="1:83">
      <c r="A20" s="55">
        <v>2010</v>
      </c>
      <c r="B20" s="51">
        <v>7</v>
      </c>
      <c r="C20" s="52" t="s">
        <v>125</v>
      </c>
      <c r="D20" s="59">
        <f>IF(A20=A19,D19+Perm_Edif!D20,Perm_Edif!D20)</f>
        <v>1718982</v>
      </c>
      <c r="E20" s="54">
        <f>IF(B20=B19,E19+Perm_Edif!E20,Perm_Edif!E20)</f>
        <v>17986</v>
      </c>
      <c r="F20" s="54">
        <f>IF(C20=C19,F19+Perm_Edif!F20,Perm_Edif!F20)</f>
        <v>6051</v>
      </c>
      <c r="G20" s="54">
        <f>IF(D20=D19,G19+Perm_Edif!G20,Perm_Edif!G20)</f>
        <v>6929</v>
      </c>
      <c r="H20" s="54">
        <f>IF(E20=E19,H19+Perm_Edif!H20,Perm_Edif!H20)</f>
        <v>8902</v>
      </c>
      <c r="I20" s="54">
        <f>IF(F20=F19,I19+Perm_Edif!I20,Perm_Edif!I20)</f>
        <v>16861</v>
      </c>
      <c r="J20" s="54">
        <f>IF(G20=G19,J19+Perm_Edif!J20,Perm_Edif!J20)</f>
        <v>15265</v>
      </c>
      <c r="K20" s="54">
        <f>IF(H20=H19,K19+Perm_Edif!K20,Perm_Edif!K20)</f>
        <v>5608</v>
      </c>
      <c r="L20" s="54">
        <f>IF(I20=I19,L19+Perm_Edif!L20,Perm_Edif!L20)</f>
        <v>54620</v>
      </c>
      <c r="M20" s="54">
        <f>IF(J20=J19,M19+Perm_Edif!M20,Perm_Edif!M20)</f>
        <v>9415</v>
      </c>
      <c r="N20" s="54">
        <f>IF(K20=K19,N19+Perm_Edif!N20,Perm_Edif!N20)</f>
        <v>10124</v>
      </c>
      <c r="O20" s="54">
        <f>IF(L20=L19,O19+Perm_Edif!O20,Perm_Edif!O20)</f>
        <v>599</v>
      </c>
      <c r="P20" s="54">
        <f>IF(M20=M19,P19+Perm_Edif!P20,Perm_Edif!P20)</f>
        <v>1895</v>
      </c>
      <c r="Q20" s="54">
        <f>IF(N20=N19,Q19+Perm_Edif!Q20,Perm_Edif!Q20)</f>
        <v>150080</v>
      </c>
      <c r="R20" s="54">
        <f>IF(O20=O19,R19+Perm_Edif!R20,Perm_Edif!R20)</f>
        <v>1545</v>
      </c>
      <c r="S20" s="88">
        <f>IF(P20=P19,S19+Perm_Edif!S20,Perm_Edif!S20)</f>
        <v>1955</v>
      </c>
      <c r="T20" s="81">
        <f>IF(Q20=Q19,T19+Perm_Edif!T20,Perm_Edif!T20)</f>
        <v>631613</v>
      </c>
      <c r="U20" s="81">
        <f>IF(R20=R19,U19+Perm_Edif!U20,Perm_Edif!U20)</f>
        <v>1955</v>
      </c>
      <c r="V20" s="81">
        <f>IF(S20=S19,V19+Perm_Edif!V20,Perm_Edif!V20)</f>
        <v>23673</v>
      </c>
      <c r="W20" s="81">
        <f>IF(T20=T19,W19+Perm_Edif!W20,Perm_Edif!W20)</f>
        <v>18785</v>
      </c>
      <c r="X20" s="81">
        <f>IF(U20=U19,X19+Perm_Edif!X20,Perm_Edif!X20)</f>
        <v>23934</v>
      </c>
      <c r="Y20" s="81">
        <f>IF(V20=V19,Y19+Perm_Edif!Y20,Perm_Edif!Y20)</f>
        <v>66268</v>
      </c>
      <c r="Z20" s="81">
        <f>IF(W20=W19,Z19+Perm_Edif!Z20,Perm_Edif!Z20)</f>
        <v>71349</v>
      </c>
      <c r="AA20" s="81">
        <f>IF(X20=X19,AA19+Perm_Edif!AA20,Perm_Edif!AA20)</f>
        <v>73695</v>
      </c>
      <c r="AB20" s="81">
        <f>IF(Y20=Y19,AB19+Perm_Edif!AB20,Perm_Edif!AB20)</f>
        <v>46016</v>
      </c>
      <c r="AC20" s="81">
        <f>IF(Z20=Z19,AC19+Perm_Edif!AC20,Perm_Edif!AC20)</f>
        <v>25765</v>
      </c>
      <c r="AD20" s="81">
        <f>IF(AA20=AA19,AD19+Perm_Edif!AD20,Perm_Edif!AD20)</f>
        <v>26046</v>
      </c>
      <c r="AE20" s="81">
        <f>IF(AB20=AB19,AE19+Perm_Edif!AE20,Perm_Edif!AE20)</f>
        <v>1131</v>
      </c>
      <c r="AF20" s="81">
        <f>IF(AC20=AC19,AF19+Perm_Edif!AF20,Perm_Edif!AF20)</f>
        <v>22942</v>
      </c>
      <c r="AG20" s="81">
        <f>IF(AD20=AD19,AG19+Perm_Edif!AG20,Perm_Edif!AG20)</f>
        <v>168101</v>
      </c>
      <c r="AH20" s="81">
        <f>IF(AE20=AE19,AH19+Perm_Edif!AH20,Perm_Edif!AH20)</f>
        <v>2362</v>
      </c>
      <c r="AI20" s="81">
        <f>IF(AF20=AF19,AI19+Perm_Edif!AI20,Perm_Edif!AI20)</f>
        <v>59591</v>
      </c>
      <c r="AJ20" s="59">
        <f>IF(AG20=AG19,AJ19+Perm_Edif!AJ20,Perm_Edif!AJ20)</f>
        <v>153288</v>
      </c>
      <c r="AK20" s="54">
        <f>IF(AH20=AH19,AK19+Perm_Edif!AK20,Perm_Edif!AK20)</f>
        <v>889</v>
      </c>
      <c r="AL20" s="54">
        <f>IF(AI20=AI19,AL19+Perm_Edif!AL20,Perm_Edif!AL20)</f>
        <v>12395</v>
      </c>
      <c r="AM20" s="54">
        <f>IF(AJ20=AJ19,AM19+Perm_Edif!AM20,Perm_Edif!AM20)</f>
        <v>166</v>
      </c>
      <c r="AN20" s="54">
        <f>IF(AK20=AK19,AN19+Perm_Edif!AN20,Perm_Edif!AN20)</f>
        <v>3870</v>
      </c>
      <c r="AO20" s="54">
        <f>IF(AL20=AL19,AO19+Perm_Edif!AO20,Perm_Edif!AO20)</f>
        <v>15347</v>
      </c>
      <c r="AP20" s="54">
        <f>IF(AM20=AM19,AP19+Perm_Edif!AP20,Perm_Edif!AP20)</f>
        <v>1820</v>
      </c>
      <c r="AQ20" s="54">
        <f>IF(AN20=AN19,AQ19+Perm_Edif!AQ20,Perm_Edif!AQ20)</f>
        <v>3007</v>
      </c>
      <c r="AR20" s="54">
        <f>IF(AO20=AO19,AR19+Perm_Edif!AR20,Perm_Edif!AR20)</f>
        <v>7810</v>
      </c>
      <c r="AS20" s="54">
        <f>IF(AP20=AP19,AS19+Perm_Edif!AS20,Perm_Edif!AS20)</f>
        <v>10845</v>
      </c>
      <c r="AT20" s="54">
        <f>IF(AQ20=AQ19,AT19+Perm_Edif!AT20,Perm_Edif!AT20)</f>
        <v>1825</v>
      </c>
      <c r="AU20" s="54">
        <f>IF(AR20=AR19,AU19+Perm_Edif!AU20,Perm_Edif!AU20)</f>
        <v>515</v>
      </c>
      <c r="AV20" s="54">
        <f>IF(AS20=AS19,AV19+Perm_Edif!AV20,Perm_Edif!AV20)</f>
        <v>3491</v>
      </c>
      <c r="AW20" s="54">
        <f>IF(AT20=AT19,AW19+Perm_Edif!AW20,Perm_Edif!AW20)</f>
        <v>80724</v>
      </c>
      <c r="AX20" s="54">
        <f>IF(AU20=AU19,AX19+Perm_Edif!AX20,Perm_Edif!AX20)</f>
        <v>3423</v>
      </c>
      <c r="AY20" s="54">
        <f>IF(AV20=AV19,AY19+Perm_Edif!AY20,Perm_Edif!AY20)</f>
        <v>7161</v>
      </c>
      <c r="AZ20" s="59">
        <f>IF(AW20=AW19,AZ19+Perm_Edif!AZ20,Perm_Edif!AZ20)</f>
        <v>1092736</v>
      </c>
      <c r="BA20" s="54">
        <f>IF(AX20=AX19,BA19+Perm_Edif!BA20,Perm_Edif!BA20)</f>
        <v>20830</v>
      </c>
      <c r="BB20" s="54">
        <f>IF(AY20=AY19,BB19+Perm_Edif!BB20,Perm_Edif!BB20)</f>
        <v>42119</v>
      </c>
      <c r="BC20" s="54">
        <f>IF(AZ20=AZ19,BC19+Perm_Edif!BC20,Perm_Edif!BC20)</f>
        <v>25880</v>
      </c>
      <c r="BD20" s="54">
        <f>IF(BA20=BA19,BD19+Perm_Edif!BD20,Perm_Edif!BD20)</f>
        <v>36706</v>
      </c>
      <c r="BE20" s="54">
        <f>IF(BB20=BB19,BE19+Perm_Edif!BE20,Perm_Edif!BE20)</f>
        <v>98476</v>
      </c>
      <c r="BF20" s="54">
        <f>IF(BC20=BC19,BF19+Perm_Edif!BF20,Perm_Edif!BF20)</f>
        <v>88434</v>
      </c>
      <c r="BG20" s="54">
        <f>IF(BD20=BD19,BG19+Perm_Edif!BG20,Perm_Edif!BG20)</f>
        <v>82310</v>
      </c>
      <c r="BH20" s="54">
        <f>IF(BE20=BE19,BH19+Perm_Edif!BH20,Perm_Edif!BH20)</f>
        <v>108446</v>
      </c>
      <c r="BI20" s="54">
        <f>IF(BF20=BF19,BI19+Perm_Edif!BI20,Perm_Edif!BI20)</f>
        <v>46025</v>
      </c>
      <c r="BJ20" s="54">
        <f>IF(BG20=BG19,BJ19+Perm_Edif!BJ20,Perm_Edif!BJ20)</f>
        <v>37995</v>
      </c>
      <c r="BK20" s="54">
        <f>IF(BH20=BH19,BK19+Perm_Edif!BK20,Perm_Edif!BK20)</f>
        <v>2245</v>
      </c>
      <c r="BL20" s="54">
        <f>IF(BI20=BI19,BL19+Perm_Edif!BL20,Perm_Edif!BL20)</f>
        <v>28328</v>
      </c>
      <c r="BM20" s="54">
        <f>IF(BJ20=BJ19,BM19+Perm_Edif!BM20,Perm_Edif!BM20)</f>
        <v>398905</v>
      </c>
      <c r="BN20" s="54">
        <f>IF(BK20=BK19,BN19+Perm_Edif!BN20,Perm_Edif!BN20)</f>
        <v>7330</v>
      </c>
      <c r="BO20" s="88">
        <f>IF(BL20=BL19,BO19+Perm_Edif!BO20,Perm_Edif!BO20)</f>
        <v>68707</v>
      </c>
      <c r="BP20" s="54" t="str">
        <f>Perm_Edif!BP20</f>
        <v>40.7%</v>
      </c>
      <c r="BQ20" s="54" t="str">
        <f>Perm_Edif!BQ20</f>
        <v>-30.9%</v>
      </c>
      <c r="BR20" s="54" t="str">
        <f>Perm_Edif!BR20</f>
        <v>-20.5%</v>
      </c>
      <c r="BS20" s="54" t="str">
        <f>Perm_Edif!BS20</f>
        <v>216.1%</v>
      </c>
      <c r="BT20" s="54" t="str">
        <f>Perm_Edif!BT20</f>
        <v>33.7%</v>
      </c>
      <c r="BU20" s="54" t="str">
        <f>Perm_Edif!BU20</f>
        <v>6.1%</v>
      </c>
      <c r="BV20" s="54" t="str">
        <f>Perm_Edif!BV20</f>
        <v>47.3%</v>
      </c>
      <c r="BW20" s="54" t="str">
        <f>Perm_Edif!BW20</f>
        <v>270.9%</v>
      </c>
      <c r="BX20" s="54" t="str">
        <f>Perm_Edif!BX20</f>
        <v>15.8%</v>
      </c>
      <c r="BY20" s="54" t="str">
        <f>Perm_Edif!BY20</f>
        <v>-26.4%</v>
      </c>
      <c r="BZ20" s="54" t="str">
        <f>Perm_Edif!BZ20</f>
        <v>54%</v>
      </c>
      <c r="CA20" s="54" t="str">
        <f>Perm_Edif!CA20</f>
        <v>1.5%</v>
      </c>
      <c r="CB20" s="54" t="str">
        <f>Perm_Edif!CB20</f>
        <v>142.6%</v>
      </c>
      <c r="CC20" s="54" t="str">
        <f>Perm_Edif!CC20</f>
        <v>45.8%</v>
      </c>
      <c r="CD20" s="54" t="str">
        <f>Perm_Edif!CD20</f>
        <v>-43.4%</v>
      </c>
      <c r="CE20" s="54" t="str">
        <f>Perm_Edif!CE20</f>
        <v>4226.6%</v>
      </c>
    </row>
    <row r="21" spans="1:83">
      <c r="A21" s="55">
        <v>2010</v>
      </c>
      <c r="B21" s="51">
        <v>8</v>
      </c>
      <c r="C21" s="52" t="s">
        <v>126</v>
      </c>
      <c r="D21" s="59">
        <f>IF(A21=A20,D20+Perm_Edif!D21,Perm_Edif!D21)</f>
        <v>1936551</v>
      </c>
      <c r="E21" s="54">
        <f>IF(B21=B20,E20+Perm_Edif!E21,Perm_Edif!E21)</f>
        <v>6406</v>
      </c>
      <c r="F21" s="54">
        <f>IF(C21=C20,F20+Perm_Edif!F21,Perm_Edif!F21)</f>
        <v>9340</v>
      </c>
      <c r="G21" s="54">
        <f>IF(D21=D20,G20+Perm_Edif!G21,Perm_Edif!G21)</f>
        <v>2165</v>
      </c>
      <c r="H21" s="54">
        <f>IF(E21=E20,H20+Perm_Edif!H21,Perm_Edif!H21)</f>
        <v>10369</v>
      </c>
      <c r="I21" s="54">
        <f>IF(F21=F20,I20+Perm_Edif!I21,Perm_Edif!I21)</f>
        <v>10951</v>
      </c>
      <c r="J21" s="54">
        <f>IF(G21=G20,J20+Perm_Edif!J21,Perm_Edif!J21)</f>
        <v>4430</v>
      </c>
      <c r="K21" s="54">
        <f>IF(H21=H20,K20+Perm_Edif!K21,Perm_Edif!K21)</f>
        <v>3822</v>
      </c>
      <c r="L21" s="54">
        <f>IF(I21=I20,L20+Perm_Edif!L21,Perm_Edif!L21)</f>
        <v>11593</v>
      </c>
      <c r="M21" s="54">
        <f>IF(J21=J20,M20+Perm_Edif!M21,Perm_Edif!M21)</f>
        <v>3318</v>
      </c>
      <c r="N21" s="54">
        <f>IF(K21=K20,N20+Perm_Edif!N21,Perm_Edif!N21)</f>
        <v>23427</v>
      </c>
      <c r="O21" s="54">
        <f>IF(L21=L20,O20+Perm_Edif!O21,Perm_Edif!O21)</f>
        <v>1520</v>
      </c>
      <c r="P21" s="54">
        <f>IF(M21=M20,P20+Perm_Edif!P21,Perm_Edif!P21)</f>
        <v>242</v>
      </c>
      <c r="Q21" s="54">
        <f>IF(N21=N20,Q20+Perm_Edif!Q21,Perm_Edif!Q21)</f>
        <v>124436</v>
      </c>
      <c r="R21" s="54">
        <f>IF(O21=O20,R20+Perm_Edif!R21,Perm_Edif!R21)</f>
        <v>5414</v>
      </c>
      <c r="S21" s="88">
        <f>IF(P21=P20,S20+Perm_Edif!S21,Perm_Edif!S21)</f>
        <v>136</v>
      </c>
      <c r="T21" s="81">
        <f>IF(Q21=Q20,T20+Perm_Edif!T21,Perm_Edif!T21)</f>
        <v>522213</v>
      </c>
      <c r="U21" s="81">
        <f>IF(R21=R20,U20+Perm_Edif!U21,Perm_Edif!U21)</f>
        <v>6322</v>
      </c>
      <c r="V21" s="81">
        <f>IF(S21=S20,V20+Perm_Edif!V21,Perm_Edif!V21)</f>
        <v>16484</v>
      </c>
      <c r="W21" s="81">
        <f>IF(T21=T20,W20+Perm_Edif!W21,Perm_Edif!W21)</f>
        <v>15069</v>
      </c>
      <c r="X21" s="81">
        <f>IF(U21=U20,X20+Perm_Edif!X21,Perm_Edif!X21)</f>
        <v>29825</v>
      </c>
      <c r="Y21" s="81">
        <f>IF(V21=V20,Y20+Perm_Edif!Y21,Perm_Edif!Y21)</f>
        <v>85454</v>
      </c>
      <c r="Z21" s="81">
        <f>IF(W21=W20,Z20+Perm_Edif!Z21,Perm_Edif!Z21)</f>
        <v>20261</v>
      </c>
      <c r="AA21" s="81">
        <f>IF(X21=X20,AA20+Perm_Edif!AA21,Perm_Edif!AA21)</f>
        <v>15493</v>
      </c>
      <c r="AB21" s="81">
        <f>IF(Y21=Y20,AB20+Perm_Edif!AB21,Perm_Edif!AB21)</f>
        <v>59719</v>
      </c>
      <c r="AC21" s="81">
        <f>IF(Z21=Z20,AC20+Perm_Edif!AC21,Perm_Edif!AC21)</f>
        <v>21270</v>
      </c>
      <c r="AD21" s="81">
        <f>IF(AA21=AA20,AD20+Perm_Edif!AD21,Perm_Edif!AD21)</f>
        <v>33680</v>
      </c>
      <c r="AE21" s="81">
        <f>IF(AB21=AB20,AE20+Perm_Edif!AE21,Perm_Edif!AE21)</f>
        <v>1279</v>
      </c>
      <c r="AF21" s="81">
        <f>IF(AC21=AC20,AF20+Perm_Edif!AF21,Perm_Edif!AF21)</f>
        <v>12533</v>
      </c>
      <c r="AG21" s="81">
        <f>IF(AD21=AD20,AG20+Perm_Edif!AG21,Perm_Edif!AG21)</f>
        <v>197594</v>
      </c>
      <c r="AH21" s="81">
        <f>IF(AE21=AE20,AH20+Perm_Edif!AH21,Perm_Edif!AH21)</f>
        <v>6410</v>
      </c>
      <c r="AI21" s="81">
        <f>IF(AF21=AF20,AI20+Perm_Edif!AI21,Perm_Edif!AI21)</f>
        <v>820</v>
      </c>
      <c r="AJ21" s="59">
        <f>IF(AG21=AG20,AJ20+Perm_Edif!AJ21,Perm_Edif!AJ21)</f>
        <v>99096</v>
      </c>
      <c r="AK21" s="54">
        <f>IF(AH21=AH20,AK20+Perm_Edif!AK21,Perm_Edif!AK21)</f>
        <v>16723</v>
      </c>
      <c r="AL21" s="54">
        <f>IF(AI21=AI20,AL20+Perm_Edif!AL21,Perm_Edif!AL21)</f>
        <v>5669</v>
      </c>
      <c r="AM21" s="54">
        <f>IF(AJ21=AJ20,AM20+Perm_Edif!AM21,Perm_Edif!AM21)</f>
        <v>1054</v>
      </c>
      <c r="AN21" s="54">
        <f>IF(AK21=AK20,AN20+Perm_Edif!AN21,Perm_Edif!AN21)</f>
        <v>3697</v>
      </c>
      <c r="AO21" s="54">
        <f>IF(AL21=AL20,AO20+Perm_Edif!AO21,Perm_Edif!AO21)</f>
        <v>1839</v>
      </c>
      <c r="AP21" s="54">
        <f>IF(AM21=AM20,AP20+Perm_Edif!AP21,Perm_Edif!AP21)</f>
        <v>4011</v>
      </c>
      <c r="AQ21" s="54">
        <f>IF(AN21=AN20,AQ20+Perm_Edif!AQ21,Perm_Edif!AQ21)</f>
        <v>1867</v>
      </c>
      <c r="AR21" s="54">
        <f>IF(AO21=AO20,AR20+Perm_Edif!AR21,Perm_Edif!AR21)</f>
        <v>5249</v>
      </c>
      <c r="AS21" s="54">
        <f>IF(AP21=AP20,AS20+Perm_Edif!AS21,Perm_Edif!AS21)</f>
        <v>6716</v>
      </c>
      <c r="AT21" s="54">
        <f>IF(AQ21=AQ20,AT20+Perm_Edif!AT21,Perm_Edif!AT21)</f>
        <v>6373</v>
      </c>
      <c r="AU21" s="54">
        <f>IF(AR21=AR20,AU20+Perm_Edif!AU21,Perm_Edif!AU21)</f>
        <v>152</v>
      </c>
      <c r="AV21" s="54">
        <f>IF(AS21=AS20,AV20+Perm_Edif!AV21,Perm_Edif!AV21)</f>
        <v>738</v>
      </c>
      <c r="AW21" s="54">
        <f>IF(AT21=AT20,AW20+Perm_Edif!AW21,Perm_Edif!AW21)</f>
        <v>41702</v>
      </c>
      <c r="AX21" s="54">
        <f>IF(AU21=AU20,AX20+Perm_Edif!AX21,Perm_Edif!AX21)</f>
        <v>2716</v>
      </c>
      <c r="AY21" s="54">
        <f>IF(AV21=AV20,AY20+Perm_Edif!AY21,Perm_Edif!AY21)</f>
        <v>590</v>
      </c>
      <c r="AZ21" s="59">
        <f>IF(AW21=AW20,AZ20+Perm_Edif!AZ21,Perm_Edif!AZ21)</f>
        <v>838878</v>
      </c>
      <c r="BA21" s="54">
        <f>IF(AX21=AX20,BA20+Perm_Edif!BA21,Perm_Edif!BA21)</f>
        <v>29451</v>
      </c>
      <c r="BB21" s="54">
        <f>IF(AY21=AY20,BB20+Perm_Edif!BB21,Perm_Edif!BB21)</f>
        <v>31493</v>
      </c>
      <c r="BC21" s="54">
        <f>IF(AZ21=AZ20,BC20+Perm_Edif!BC21,Perm_Edif!BC21)</f>
        <v>18288</v>
      </c>
      <c r="BD21" s="54">
        <f>IF(BA21=BA20,BD20+Perm_Edif!BD21,Perm_Edif!BD21)</f>
        <v>43891</v>
      </c>
      <c r="BE21" s="54">
        <f>IF(BB21=BB20,BE20+Perm_Edif!BE21,Perm_Edif!BE21)</f>
        <v>98244</v>
      </c>
      <c r="BF21" s="54">
        <f>IF(BC21=BC20,BF20+Perm_Edif!BF21,Perm_Edif!BF21)</f>
        <v>28702</v>
      </c>
      <c r="BG21" s="54">
        <f>IF(BD21=BD20,BG20+Perm_Edif!BG21,Perm_Edif!BG21)</f>
        <v>21182</v>
      </c>
      <c r="BH21" s="54">
        <f>IF(BE21=BE20,BH20+Perm_Edif!BH21,Perm_Edif!BH21)</f>
        <v>76561</v>
      </c>
      <c r="BI21" s="54">
        <f>IF(BF21=BF20,BI20+Perm_Edif!BI21,Perm_Edif!BI21)</f>
        <v>31304</v>
      </c>
      <c r="BJ21" s="54">
        <f>IF(BG21=BG20,BJ20+Perm_Edif!BJ21,Perm_Edif!BJ21)</f>
        <v>63480</v>
      </c>
      <c r="BK21" s="54">
        <f>IF(BH21=BH20,BK20+Perm_Edif!BK21,Perm_Edif!BK21)</f>
        <v>2951</v>
      </c>
      <c r="BL21" s="54">
        <f>IF(BI21=BI20,BL20+Perm_Edif!BL21,Perm_Edif!BL21)</f>
        <v>13513</v>
      </c>
      <c r="BM21" s="54">
        <f>IF(BJ21=BJ20,BM20+Perm_Edif!BM21,Perm_Edif!BM21)</f>
        <v>363732</v>
      </c>
      <c r="BN21" s="54">
        <f>IF(BK21=BK20,BN20+Perm_Edif!BN21,Perm_Edif!BN21)</f>
        <v>14540</v>
      </c>
      <c r="BO21" s="88">
        <f>IF(BL21=BL20,BO20+Perm_Edif!BO21,Perm_Edif!BO21)</f>
        <v>1546</v>
      </c>
      <c r="BP21" s="54" t="str">
        <f>Perm_Edif!BP21</f>
        <v>-23.2%</v>
      </c>
      <c r="BQ21" s="54" t="str">
        <f>Perm_Edif!BQ21</f>
        <v>41.4%</v>
      </c>
      <c r="BR21" s="54" t="str">
        <f>Perm_Edif!BR21</f>
        <v>-25.2%</v>
      </c>
      <c r="BS21" s="54" t="str">
        <f>Perm_Edif!BS21</f>
        <v>-29.3%</v>
      </c>
      <c r="BT21" s="54" t="str">
        <f>Perm_Edif!BT21</f>
        <v>19.6%</v>
      </c>
      <c r="BU21" s="54" t="str">
        <f>Perm_Edif!BU21</f>
        <v>-0.2%</v>
      </c>
      <c r="BV21" s="54" t="str">
        <f>Perm_Edif!BV21</f>
        <v>-67.5%</v>
      </c>
      <c r="BW21" s="54" t="str">
        <f>Perm_Edif!BW21</f>
        <v>-74.3%</v>
      </c>
      <c r="BX21" s="54" t="str">
        <f>Perm_Edif!BX21</f>
        <v>-29.4%</v>
      </c>
      <c r="BY21" s="54" t="str">
        <f>Perm_Edif!BY21</f>
        <v>-32%</v>
      </c>
      <c r="BZ21" s="54" t="str">
        <f>Perm_Edif!BZ21</f>
        <v>67.1%</v>
      </c>
      <c r="CA21" s="54" t="str">
        <f>Perm_Edif!CA21</f>
        <v>31.4%</v>
      </c>
      <c r="CB21" s="54" t="str">
        <f>Perm_Edif!CB21</f>
        <v>-52.3%</v>
      </c>
      <c r="CC21" s="54" t="str">
        <f>Perm_Edif!CC21</f>
        <v>-8.8%</v>
      </c>
      <c r="CD21" s="54" t="str">
        <f>Perm_Edif!CD21</f>
        <v>98.4%</v>
      </c>
      <c r="CE21" s="54" t="str">
        <f>Perm_Edif!CE21</f>
        <v>-97.7%</v>
      </c>
    </row>
    <row r="22" spans="1:83">
      <c r="A22" s="55">
        <v>2010</v>
      </c>
      <c r="B22" s="51">
        <v>9</v>
      </c>
      <c r="C22" s="52" t="s">
        <v>127</v>
      </c>
      <c r="D22" s="59">
        <f>IF(A22=A21,D21+Perm_Edif!D22,Perm_Edif!D22)</f>
        <v>2318290</v>
      </c>
      <c r="E22" s="54">
        <f>IF(B22=B21,E21+Perm_Edif!E22,Perm_Edif!E22)</f>
        <v>7845</v>
      </c>
      <c r="F22" s="54">
        <f>IF(C22=C21,F21+Perm_Edif!F22,Perm_Edif!F22)</f>
        <v>9657</v>
      </c>
      <c r="G22" s="54">
        <f>IF(D22=D21,G21+Perm_Edif!G22,Perm_Edif!G22)</f>
        <v>2253</v>
      </c>
      <c r="H22" s="54">
        <f>IF(E22=E21,H21+Perm_Edif!H22,Perm_Edif!H22)</f>
        <v>5390</v>
      </c>
      <c r="I22" s="54">
        <f>IF(F22=F21,I21+Perm_Edif!I22,Perm_Edif!I22)</f>
        <v>21735</v>
      </c>
      <c r="J22" s="54">
        <f>IF(G22=G21,J21+Perm_Edif!J22,Perm_Edif!J22)</f>
        <v>28064</v>
      </c>
      <c r="K22" s="54">
        <f>IF(H22=H21,K21+Perm_Edif!K22,Perm_Edif!K22)</f>
        <v>14207</v>
      </c>
      <c r="L22" s="54">
        <f>IF(I22=I21,L21+Perm_Edif!L22,Perm_Edif!L22)</f>
        <v>16897</v>
      </c>
      <c r="M22" s="54">
        <f>IF(J22=J21,M21+Perm_Edif!M22,Perm_Edif!M22)</f>
        <v>18718</v>
      </c>
      <c r="N22" s="54">
        <f>IF(K22=K21,N21+Perm_Edif!N22,Perm_Edif!N22)</f>
        <v>2895</v>
      </c>
      <c r="O22" s="54">
        <f>IF(L22=L21,O21+Perm_Edif!O22,Perm_Edif!O22)</f>
        <v>211</v>
      </c>
      <c r="P22" s="54">
        <f>IF(M22=M21,P21+Perm_Edif!P22,Perm_Edif!P22)</f>
        <v>309</v>
      </c>
      <c r="Q22" s="54">
        <f>IF(N22=N21,Q21+Perm_Edif!Q22,Perm_Edif!Q22)</f>
        <v>238587</v>
      </c>
      <c r="R22" s="54">
        <f>IF(O22=O21,R21+Perm_Edif!R22,Perm_Edif!R22)</f>
        <v>5703</v>
      </c>
      <c r="S22" s="88">
        <f>IF(P22=P21,S21+Perm_Edif!S22,Perm_Edif!S22)</f>
        <v>9268</v>
      </c>
      <c r="T22" s="81">
        <f>IF(Q22=Q21,T21+Perm_Edif!T22,Perm_Edif!T22)</f>
        <v>543198</v>
      </c>
      <c r="U22" s="81">
        <f>IF(R22=R21,U21+Perm_Edif!U22,Perm_Edif!U22)</f>
        <v>23070</v>
      </c>
      <c r="V22" s="81">
        <f>IF(S22=S21,V21+Perm_Edif!V22,Perm_Edif!V22)</f>
        <v>15522</v>
      </c>
      <c r="W22" s="81">
        <f>IF(T22=T21,W21+Perm_Edif!W22,Perm_Edif!W22)</f>
        <v>2918</v>
      </c>
      <c r="X22" s="81">
        <f>IF(U22=U21,X21+Perm_Edif!X22,Perm_Edif!X22)</f>
        <v>36456</v>
      </c>
      <c r="Y22" s="81">
        <f>IF(V22=V21,Y21+Perm_Edif!Y22,Perm_Edif!Y22)</f>
        <v>38314</v>
      </c>
      <c r="Z22" s="81">
        <f>IF(W22=W21,Z21+Perm_Edif!Z22,Perm_Edif!Z22)</f>
        <v>30839</v>
      </c>
      <c r="AA22" s="81">
        <f>IF(X22=X21,AA21+Perm_Edif!AA22,Perm_Edif!AA22)</f>
        <v>33004</v>
      </c>
      <c r="AB22" s="81">
        <f>IF(Y22=Y21,AB21+Perm_Edif!AB22,Perm_Edif!AB22)</f>
        <v>89939</v>
      </c>
      <c r="AC22" s="81">
        <f>IF(Z22=Z21,AC21+Perm_Edif!AC22,Perm_Edif!AC22)</f>
        <v>30747</v>
      </c>
      <c r="AD22" s="81">
        <f>IF(AA22=AA21,AD21+Perm_Edif!AD22,Perm_Edif!AD22)</f>
        <v>8514</v>
      </c>
      <c r="AE22" s="81">
        <f>IF(AB22=AB21,AE21+Perm_Edif!AE22,Perm_Edif!AE22)</f>
        <v>8211</v>
      </c>
      <c r="AF22" s="81">
        <f>IF(AC22=AC21,AF21+Perm_Edif!AF22,Perm_Edif!AF22)</f>
        <v>17627</v>
      </c>
      <c r="AG22" s="81">
        <f>IF(AD22=AD21,AG21+Perm_Edif!AG22,Perm_Edif!AG22)</f>
        <v>178490</v>
      </c>
      <c r="AH22" s="81">
        <f>IF(AE22=AE21,AH21+Perm_Edif!AH22,Perm_Edif!AH22)</f>
        <v>19256</v>
      </c>
      <c r="AI22" s="81">
        <f>IF(AF22=AF21,AI21+Perm_Edif!AI22,Perm_Edif!AI22)</f>
        <v>10291</v>
      </c>
      <c r="AJ22" s="59">
        <f>IF(AG22=AG21,AJ21+Perm_Edif!AJ22,Perm_Edif!AJ22)</f>
        <v>112538</v>
      </c>
      <c r="AK22" s="54">
        <f>IF(AH22=AH21,AK21+Perm_Edif!AK22,Perm_Edif!AK22)</f>
        <v>9340</v>
      </c>
      <c r="AL22" s="54">
        <f>IF(AI22=AI21,AL21+Perm_Edif!AL22,Perm_Edif!AL22)</f>
        <v>1483</v>
      </c>
      <c r="AM22" s="54">
        <f>IF(AJ22=AJ21,AM21+Perm_Edif!AM22,Perm_Edif!AM22)</f>
        <v>0</v>
      </c>
      <c r="AN22" s="54">
        <f>IF(AK22=AK21,AN21+Perm_Edif!AN22,Perm_Edif!AN22)</f>
        <v>1982</v>
      </c>
      <c r="AO22" s="54">
        <f>IF(AL22=AL21,AO21+Perm_Edif!AO22,Perm_Edif!AO22)</f>
        <v>8289</v>
      </c>
      <c r="AP22" s="54">
        <f>IF(AM22=AM21,AP21+Perm_Edif!AP22,Perm_Edif!AP22)</f>
        <v>3466</v>
      </c>
      <c r="AQ22" s="54">
        <f>IF(AN22=AN21,AQ21+Perm_Edif!AQ22,Perm_Edif!AQ22)</f>
        <v>1727</v>
      </c>
      <c r="AR22" s="54">
        <f>IF(AO22=AO21,AR21+Perm_Edif!AR22,Perm_Edif!AR22)</f>
        <v>6754</v>
      </c>
      <c r="AS22" s="54">
        <f>IF(AP22=AP21,AS21+Perm_Edif!AS22,Perm_Edif!AS22)</f>
        <v>10786</v>
      </c>
      <c r="AT22" s="54">
        <f>IF(AQ22=AQ21,AT21+Perm_Edif!AT22,Perm_Edif!AT22)</f>
        <v>3568</v>
      </c>
      <c r="AU22" s="54">
        <f>IF(AR22=AR21,AU21+Perm_Edif!AU22,Perm_Edif!AU22)</f>
        <v>74</v>
      </c>
      <c r="AV22" s="54">
        <f>IF(AS22=AS21,AV21+Perm_Edif!AV22,Perm_Edif!AV22)</f>
        <v>1034</v>
      </c>
      <c r="AW22" s="54">
        <f>IF(AT22=AT21,AW21+Perm_Edif!AW22,Perm_Edif!AW22)</f>
        <v>62806</v>
      </c>
      <c r="AX22" s="54">
        <f>IF(AU22=AU21,AX21+Perm_Edif!AX22,Perm_Edif!AX22)</f>
        <v>894</v>
      </c>
      <c r="AY22" s="54">
        <f>IF(AV22=AV21,AY21+Perm_Edif!AY22,Perm_Edif!AY22)</f>
        <v>335</v>
      </c>
      <c r="AZ22" s="59">
        <f>IF(AW22=AW21,AZ21+Perm_Edif!AZ22,Perm_Edif!AZ22)</f>
        <v>1037475</v>
      </c>
      <c r="BA22" s="54">
        <f>IF(AX22=AX21,BA21+Perm_Edif!BA22,Perm_Edif!BA22)</f>
        <v>40255</v>
      </c>
      <c r="BB22" s="54">
        <f>IF(AY22=AY21,BB21+Perm_Edif!BB22,Perm_Edif!BB22)</f>
        <v>26662</v>
      </c>
      <c r="BC22" s="54">
        <f>IF(AZ22=AZ21,BC21+Perm_Edif!BC22,Perm_Edif!BC22)</f>
        <v>5171</v>
      </c>
      <c r="BD22" s="54">
        <f>IF(BA22=BA21,BD21+Perm_Edif!BD22,Perm_Edif!BD22)</f>
        <v>43828</v>
      </c>
      <c r="BE22" s="54">
        <f>IF(BB22=BB21,BE21+Perm_Edif!BE22,Perm_Edif!BE22)</f>
        <v>68338</v>
      </c>
      <c r="BF22" s="54">
        <f>IF(BC22=BC21,BF21+Perm_Edif!BF22,Perm_Edif!BF22)</f>
        <v>62369</v>
      </c>
      <c r="BG22" s="54">
        <f>IF(BD22=BD21,BG21+Perm_Edif!BG22,Perm_Edif!BG22)</f>
        <v>48938</v>
      </c>
      <c r="BH22" s="54">
        <f>IF(BE22=BE21,BH21+Perm_Edif!BH22,Perm_Edif!BH22)</f>
        <v>113590</v>
      </c>
      <c r="BI22" s="54">
        <f>IF(BF22=BF21,BI21+Perm_Edif!BI22,Perm_Edif!BI22)</f>
        <v>60251</v>
      </c>
      <c r="BJ22" s="54">
        <f>IF(BG22=BG21,BJ21+Perm_Edif!BJ22,Perm_Edif!BJ22)</f>
        <v>14977</v>
      </c>
      <c r="BK22" s="54">
        <f>IF(BH22=BH21,BK21+Perm_Edif!BK22,Perm_Edif!BK22)</f>
        <v>8496</v>
      </c>
      <c r="BL22" s="54">
        <f>IF(BI22=BI21,BL21+Perm_Edif!BL22,Perm_Edif!BL22)</f>
        <v>18970</v>
      </c>
      <c r="BM22" s="54">
        <f>IF(BJ22=BJ21,BM21+Perm_Edif!BM22,Perm_Edif!BM22)</f>
        <v>479883</v>
      </c>
      <c r="BN22" s="54">
        <f>IF(BK22=BK21,BN21+Perm_Edif!BN22,Perm_Edif!BN22)</f>
        <v>25853</v>
      </c>
      <c r="BO22" s="88">
        <f>IF(BL22=BL21,BO21+Perm_Edif!BO22,Perm_Edif!BO22)</f>
        <v>19894</v>
      </c>
      <c r="BP22" s="54" t="str">
        <f>Perm_Edif!BP22</f>
        <v>23.7%</v>
      </c>
      <c r="BQ22" s="54" t="str">
        <f>Perm_Edif!BQ22</f>
        <v>36.7%</v>
      </c>
      <c r="BR22" s="54" t="str">
        <f>Perm_Edif!BR22</f>
        <v>-15.3%</v>
      </c>
      <c r="BS22" s="54" t="str">
        <f>Perm_Edif!BS22</f>
        <v>-71.7%</v>
      </c>
      <c r="BT22" s="54" t="str">
        <f>Perm_Edif!BT22</f>
        <v>-0.1%</v>
      </c>
      <c r="BU22" s="54" t="str">
        <f>Perm_Edif!BU22</f>
        <v>-30.4%</v>
      </c>
      <c r="BV22" s="54" t="str">
        <f>Perm_Edif!BV22</f>
        <v>117.3%</v>
      </c>
      <c r="BW22" s="54" t="str">
        <f>Perm_Edif!BW22</f>
        <v>131%</v>
      </c>
      <c r="BX22" s="54" t="str">
        <f>Perm_Edif!BX22</f>
        <v>48.4%</v>
      </c>
      <c r="BY22" s="54" t="str">
        <f>Perm_Edif!BY22</f>
        <v>92.5%</v>
      </c>
      <c r="BZ22" s="54" t="str">
        <f>Perm_Edif!BZ22</f>
        <v>-76.4%</v>
      </c>
      <c r="CA22" s="54" t="str">
        <f>Perm_Edif!CA22</f>
        <v>187.9%</v>
      </c>
      <c r="CB22" s="54" t="str">
        <f>Perm_Edif!CB22</f>
        <v>40.4%</v>
      </c>
      <c r="CC22" s="54" t="str">
        <f>Perm_Edif!CC22</f>
        <v>31.9%</v>
      </c>
      <c r="CD22" s="54" t="str">
        <f>Perm_Edif!CD22</f>
        <v>77.8%</v>
      </c>
      <c r="CE22" s="54" t="str">
        <f>Perm_Edif!CE22</f>
        <v>1186.8%</v>
      </c>
    </row>
    <row r="23" spans="1:83">
      <c r="A23" s="55">
        <v>2010</v>
      </c>
      <c r="B23" s="51">
        <v>10</v>
      </c>
      <c r="C23" s="52" t="s">
        <v>128</v>
      </c>
      <c r="D23" s="59">
        <f>IF(A23=A22,D22+Perm_Edif!D23,Perm_Edif!D23)</f>
        <v>2513813</v>
      </c>
      <c r="E23" s="54">
        <f>IF(B23=B22,E22+Perm_Edif!E23,Perm_Edif!E23)</f>
        <v>5941</v>
      </c>
      <c r="F23" s="54">
        <f>IF(C23=C22,F22+Perm_Edif!F23,Perm_Edif!F23)</f>
        <v>14017</v>
      </c>
      <c r="G23" s="54">
        <f>IF(D23=D22,G22+Perm_Edif!G23,Perm_Edif!G23)</f>
        <v>12511</v>
      </c>
      <c r="H23" s="54">
        <f>IF(E23=E22,H22+Perm_Edif!H23,Perm_Edif!H23)</f>
        <v>4183</v>
      </c>
      <c r="I23" s="54">
        <f>IF(F23=F22,I22+Perm_Edif!I23,Perm_Edif!I23)</f>
        <v>14546</v>
      </c>
      <c r="J23" s="54">
        <f>IF(G23=G22,J22+Perm_Edif!J23,Perm_Edif!J23)</f>
        <v>13057</v>
      </c>
      <c r="K23" s="54">
        <f>IF(H23=H22,K22+Perm_Edif!K23,Perm_Edif!K23)</f>
        <v>10846</v>
      </c>
      <c r="L23" s="54">
        <f>IF(I23=I22,L22+Perm_Edif!L23,Perm_Edif!L23)</f>
        <v>19753</v>
      </c>
      <c r="M23" s="54">
        <f>IF(J23=J22,M22+Perm_Edif!M23,Perm_Edif!M23)</f>
        <v>3199</v>
      </c>
      <c r="N23" s="54">
        <f>IF(K23=K22,N22+Perm_Edif!N23,Perm_Edif!N23)</f>
        <v>8089</v>
      </c>
      <c r="O23" s="54">
        <f>IF(L23=L22,O22+Perm_Edif!O23,Perm_Edif!O23)</f>
        <v>1240</v>
      </c>
      <c r="P23" s="54">
        <f>IF(M23=M22,P22+Perm_Edif!P23,Perm_Edif!P23)</f>
        <v>1160</v>
      </c>
      <c r="Q23" s="54">
        <f>IF(N23=N22,Q22+Perm_Edif!Q23,Perm_Edif!Q23)</f>
        <v>80526</v>
      </c>
      <c r="R23" s="54">
        <f>IF(O23=O22,R22+Perm_Edif!R23,Perm_Edif!R23)</f>
        <v>5800</v>
      </c>
      <c r="S23" s="88">
        <f>IF(P23=P22,S22+Perm_Edif!S23,Perm_Edif!S23)</f>
        <v>655</v>
      </c>
      <c r="T23" s="81">
        <f>IF(Q23=Q22,T22+Perm_Edif!T23,Perm_Edif!T23)</f>
        <v>525481</v>
      </c>
      <c r="U23" s="81">
        <f>IF(R23=R22,U22+Perm_Edif!U23,Perm_Edif!U23)</f>
        <v>22023</v>
      </c>
      <c r="V23" s="81">
        <f>IF(S23=S22,V22+Perm_Edif!V23,Perm_Edif!V23)</f>
        <v>6214</v>
      </c>
      <c r="W23" s="81">
        <f>IF(T23=T22,W22+Perm_Edif!W23,Perm_Edif!W23)</f>
        <v>15807</v>
      </c>
      <c r="X23" s="81">
        <f>IF(U23=U22,X22+Perm_Edif!X23,Perm_Edif!X23)</f>
        <v>33350</v>
      </c>
      <c r="Y23" s="81">
        <f>IF(V23=V22,Y22+Perm_Edif!Y23,Perm_Edif!Y23)</f>
        <v>55845</v>
      </c>
      <c r="Z23" s="81">
        <f>IF(W23=W22,Z22+Perm_Edif!Z23,Perm_Edif!Z23)</f>
        <v>20244</v>
      </c>
      <c r="AA23" s="81">
        <f>IF(X23=X22,AA22+Perm_Edif!AA23,Perm_Edif!AA23)</f>
        <v>24931</v>
      </c>
      <c r="AB23" s="81">
        <f>IF(Y23=Y22,AB22+Perm_Edif!AB23,Perm_Edif!AB23)</f>
        <v>44171</v>
      </c>
      <c r="AC23" s="81">
        <f>IF(Z23=Z22,AC22+Perm_Edif!AC23,Perm_Edif!AC23)</f>
        <v>33039</v>
      </c>
      <c r="AD23" s="81">
        <f>IF(AA23=AA22,AD22+Perm_Edif!AD23,Perm_Edif!AD23)</f>
        <v>30295</v>
      </c>
      <c r="AE23" s="81">
        <f>IF(AB23=AB22,AE22+Perm_Edif!AE23,Perm_Edif!AE23)</f>
        <v>2629</v>
      </c>
      <c r="AF23" s="81">
        <f>IF(AC23=AC22,AF22+Perm_Edif!AF23,Perm_Edif!AF23)</f>
        <v>711</v>
      </c>
      <c r="AG23" s="81">
        <f>IF(AD23=AD22,AG22+Perm_Edif!AG23,Perm_Edif!AG23)</f>
        <v>216151</v>
      </c>
      <c r="AH23" s="81">
        <f>IF(AE23=AE22,AH22+Perm_Edif!AH23,Perm_Edif!AH23)</f>
        <v>19670</v>
      </c>
      <c r="AI23" s="81">
        <f>IF(AF23=AF22,AI22+Perm_Edif!AI23,Perm_Edif!AI23)</f>
        <v>401</v>
      </c>
      <c r="AJ23" s="59">
        <f>IF(AG23=AG22,AJ22+Perm_Edif!AJ23,Perm_Edif!AJ23)</f>
        <v>127200</v>
      </c>
      <c r="AK23" s="54">
        <f>IF(AH23=AH22,AK22+Perm_Edif!AK23,Perm_Edif!AK23)</f>
        <v>1674</v>
      </c>
      <c r="AL23" s="54">
        <f>IF(AI23=AI22,AL22+Perm_Edif!AL23,Perm_Edif!AL23)</f>
        <v>403</v>
      </c>
      <c r="AM23" s="54">
        <f>IF(AJ23=AJ22,AM22+Perm_Edif!AM23,Perm_Edif!AM23)</f>
        <v>470</v>
      </c>
      <c r="AN23" s="54">
        <f>IF(AK23=AK22,AN22+Perm_Edif!AN23,Perm_Edif!AN23)</f>
        <v>19104</v>
      </c>
      <c r="AO23" s="54">
        <f>IF(AL23=AL22,AO22+Perm_Edif!AO23,Perm_Edif!AO23)</f>
        <v>10058</v>
      </c>
      <c r="AP23" s="54">
        <f>IF(AM23=AM22,AP22+Perm_Edif!AP23,Perm_Edif!AP23)</f>
        <v>896</v>
      </c>
      <c r="AQ23" s="54">
        <f>IF(AN23=AN22,AQ22+Perm_Edif!AQ23,Perm_Edif!AQ23)</f>
        <v>1408</v>
      </c>
      <c r="AR23" s="54">
        <f>IF(AO23=AO22,AR22+Perm_Edif!AR23,Perm_Edif!AR23)</f>
        <v>10876</v>
      </c>
      <c r="AS23" s="54">
        <f>IF(AP23=AP22,AS22+Perm_Edif!AS23,Perm_Edif!AS23)</f>
        <v>11698</v>
      </c>
      <c r="AT23" s="54">
        <f>IF(AQ23=AQ22,AT22+Perm_Edif!AT23,Perm_Edif!AT23)</f>
        <v>5868</v>
      </c>
      <c r="AU23" s="54">
        <f>IF(AR23=AR22,AU22+Perm_Edif!AU23,Perm_Edif!AU23)</f>
        <v>0</v>
      </c>
      <c r="AV23" s="54">
        <f>IF(AS23=AS22,AV22+Perm_Edif!AV23,Perm_Edif!AV23)</f>
        <v>14484</v>
      </c>
      <c r="AW23" s="54">
        <f>IF(AT23=AT22,AW22+Perm_Edif!AW23,Perm_Edif!AW23)</f>
        <v>45373</v>
      </c>
      <c r="AX23" s="54">
        <f>IF(AU23=AU22,AX22+Perm_Edif!AX23,Perm_Edif!AX23)</f>
        <v>4506</v>
      </c>
      <c r="AY23" s="54">
        <f>IF(AV23=AV22,AY22+Perm_Edif!AY23,Perm_Edif!AY23)</f>
        <v>382</v>
      </c>
      <c r="AZ23" s="59">
        <f>IF(AW23=AW22,AZ22+Perm_Edif!AZ23,Perm_Edif!AZ23)</f>
        <v>848204</v>
      </c>
      <c r="BA23" s="54">
        <f>IF(AX23=AX22,BA22+Perm_Edif!BA23,Perm_Edif!BA23)</f>
        <v>29638</v>
      </c>
      <c r="BB23" s="54">
        <f>IF(AY23=AY22,BB22+Perm_Edif!BB23,Perm_Edif!BB23)</f>
        <v>20634</v>
      </c>
      <c r="BC23" s="54">
        <f>IF(AZ23=AZ22,BC22+Perm_Edif!BC23,Perm_Edif!BC23)</f>
        <v>28788</v>
      </c>
      <c r="BD23" s="54">
        <f>IF(BA23=BA22,BD22+Perm_Edif!BD23,Perm_Edif!BD23)</f>
        <v>56637</v>
      </c>
      <c r="BE23" s="54">
        <f>IF(BB23=BB22,BE22+Perm_Edif!BE23,Perm_Edif!BE23)</f>
        <v>80449</v>
      </c>
      <c r="BF23" s="54">
        <f>IF(BC23=BC22,BF22+Perm_Edif!BF23,Perm_Edif!BF23)</f>
        <v>34197</v>
      </c>
      <c r="BG23" s="54">
        <f>IF(BD23=BD22,BG22+Perm_Edif!BG23,Perm_Edif!BG23)</f>
        <v>37185</v>
      </c>
      <c r="BH23" s="54">
        <f>IF(BE23=BE22,BH22+Perm_Edif!BH23,Perm_Edif!BH23)</f>
        <v>74800</v>
      </c>
      <c r="BI23" s="54">
        <f>IF(BF23=BF22,BI22+Perm_Edif!BI23,Perm_Edif!BI23)</f>
        <v>47936</v>
      </c>
      <c r="BJ23" s="54">
        <f>IF(BG23=BG22,BJ22+Perm_Edif!BJ23,Perm_Edif!BJ23)</f>
        <v>44252</v>
      </c>
      <c r="BK23" s="54">
        <f>IF(BH23=BH22,BK22+Perm_Edif!BK23,Perm_Edif!BK23)</f>
        <v>3869</v>
      </c>
      <c r="BL23" s="54">
        <f>IF(BI23=BI22,BL22+Perm_Edif!BL23,Perm_Edif!BL23)</f>
        <v>16355</v>
      </c>
      <c r="BM23" s="54">
        <f>IF(BJ23=BJ22,BM22+Perm_Edif!BM23,Perm_Edif!BM23)</f>
        <v>342050</v>
      </c>
      <c r="BN23" s="54">
        <f>IF(BK23=BK22,BN22+Perm_Edif!BN23,Perm_Edif!BN23)</f>
        <v>29976</v>
      </c>
      <c r="BO23" s="88">
        <f>IF(BL23=BL22,BO22+Perm_Edif!BO23,Perm_Edif!BO23)</f>
        <v>1438</v>
      </c>
      <c r="BP23" s="54" t="str">
        <f>Perm_Edif!BP23</f>
        <v>-18.2%</v>
      </c>
      <c r="BQ23" s="54" t="str">
        <f>Perm_Edif!BQ23</f>
        <v>-26.4%</v>
      </c>
      <c r="BR23" s="54" t="str">
        <f>Perm_Edif!BR23</f>
        <v>-22.6%</v>
      </c>
      <c r="BS23" s="54" t="str">
        <f>Perm_Edif!BS23</f>
        <v>456.7%</v>
      </c>
      <c r="BT23" s="54" t="str">
        <f>Perm_Edif!BT23</f>
        <v>29.2%</v>
      </c>
      <c r="BU23" s="54" t="str">
        <f>Perm_Edif!BU23</f>
        <v>17.7%</v>
      </c>
      <c r="BV23" s="54" t="str">
        <f>Perm_Edif!BV23</f>
        <v>-45.2%</v>
      </c>
      <c r="BW23" s="54" t="str">
        <f>Perm_Edif!BW23</f>
        <v>-24%</v>
      </c>
      <c r="BX23" s="54" t="str">
        <f>Perm_Edif!BX23</f>
        <v>-34.1%</v>
      </c>
      <c r="BY23" s="54" t="str">
        <f>Perm_Edif!BY23</f>
        <v>-20.4%</v>
      </c>
      <c r="BZ23" s="54" t="str">
        <f>Perm_Edif!BZ23</f>
        <v>195.5%</v>
      </c>
      <c r="CA23" s="54" t="str">
        <f>Perm_Edif!CA23</f>
        <v>-54.5%</v>
      </c>
      <c r="CB23" s="54" t="str">
        <f>Perm_Edif!CB23</f>
        <v>-13.8%</v>
      </c>
      <c r="CC23" s="54" t="str">
        <f>Perm_Edif!CC23</f>
        <v>-28.7%</v>
      </c>
      <c r="CD23" s="54" t="str">
        <f>Perm_Edif!CD23</f>
        <v>15.9%</v>
      </c>
      <c r="CE23" s="54" t="str">
        <f>Perm_Edif!CE23</f>
        <v>-92.8%</v>
      </c>
    </row>
    <row r="24" spans="1:83">
      <c r="A24" s="55">
        <v>2010</v>
      </c>
      <c r="B24" s="51">
        <v>11</v>
      </c>
      <c r="C24" s="52" t="s">
        <v>129</v>
      </c>
      <c r="D24" s="59">
        <f>IF(A24=A23,D23+Perm_Edif!D24,Perm_Edif!D24)</f>
        <v>2699587</v>
      </c>
      <c r="E24" s="54">
        <f>IF(B24=B23,E23+Perm_Edif!E24,Perm_Edif!E24)</f>
        <v>23894</v>
      </c>
      <c r="F24" s="54">
        <f>IF(C24=C23,F23+Perm_Edif!F24,Perm_Edif!F24)</f>
        <v>6621</v>
      </c>
      <c r="G24" s="54">
        <f>IF(D24=D23,G23+Perm_Edif!G24,Perm_Edif!G24)</f>
        <v>21389</v>
      </c>
      <c r="H24" s="54">
        <f>IF(E24=E23,H23+Perm_Edif!H24,Perm_Edif!H24)</f>
        <v>4513</v>
      </c>
      <c r="I24" s="54">
        <f>IF(F24=F23,I23+Perm_Edif!I24,Perm_Edif!I24)</f>
        <v>11751</v>
      </c>
      <c r="J24" s="54">
        <f>IF(G24=G23,J23+Perm_Edif!J24,Perm_Edif!J24)</f>
        <v>11342</v>
      </c>
      <c r="K24" s="54">
        <f>IF(H24=H23,K23+Perm_Edif!K24,Perm_Edif!K24)</f>
        <v>17186</v>
      </c>
      <c r="L24" s="54">
        <f>IF(I24=I23,L23+Perm_Edif!L24,Perm_Edif!L24)</f>
        <v>16622</v>
      </c>
      <c r="M24" s="54">
        <f>IF(J24=J23,M23+Perm_Edif!M24,Perm_Edif!M24)</f>
        <v>11566</v>
      </c>
      <c r="N24" s="54">
        <f>IF(K24=K23,N23+Perm_Edif!N24,Perm_Edif!N24)</f>
        <v>4333</v>
      </c>
      <c r="O24" s="54">
        <f>IF(L24=L23,O23+Perm_Edif!O24,Perm_Edif!O24)</f>
        <v>696</v>
      </c>
      <c r="P24" s="54">
        <f>IF(M24=M23,P23+Perm_Edif!P24,Perm_Edif!P24)</f>
        <v>360</v>
      </c>
      <c r="Q24" s="54">
        <f>IF(N24=N23,Q23+Perm_Edif!Q24,Perm_Edif!Q24)</f>
        <v>49871</v>
      </c>
      <c r="R24" s="54">
        <f>IF(O24=O23,R23+Perm_Edif!R24,Perm_Edif!R24)</f>
        <v>5630</v>
      </c>
      <c r="S24" s="88">
        <f>IF(P24=P23,S23+Perm_Edif!S24,Perm_Edif!S24)</f>
        <v>0</v>
      </c>
      <c r="T24" s="81">
        <f>IF(Q24=Q23,T23+Perm_Edif!T24,Perm_Edif!T24)</f>
        <v>619380</v>
      </c>
      <c r="U24" s="81">
        <f>IF(R24=R23,U23+Perm_Edif!U24,Perm_Edif!U24)</f>
        <v>8165</v>
      </c>
      <c r="V24" s="81">
        <f>IF(S24=S23,V23+Perm_Edif!V24,Perm_Edif!V24)</f>
        <v>2271</v>
      </c>
      <c r="W24" s="81">
        <f>IF(T24=T23,W23+Perm_Edif!W24,Perm_Edif!W24)</f>
        <v>47005</v>
      </c>
      <c r="X24" s="81">
        <f>IF(U24=U23,X23+Perm_Edif!X24,Perm_Edif!X24)</f>
        <v>12048</v>
      </c>
      <c r="Y24" s="81">
        <f>IF(V24=V23,Y23+Perm_Edif!Y24,Perm_Edif!Y24)</f>
        <v>130105</v>
      </c>
      <c r="Z24" s="81">
        <f>IF(W24=W23,Z23+Perm_Edif!Z24,Perm_Edif!Z24)</f>
        <v>40732</v>
      </c>
      <c r="AA24" s="81">
        <f>IF(X24=X23,AA23+Perm_Edif!AA24,Perm_Edif!AA24)</f>
        <v>41902</v>
      </c>
      <c r="AB24" s="81">
        <f>IF(Y24=Y23,AB23+Perm_Edif!AB24,Perm_Edif!AB24)</f>
        <v>87978</v>
      </c>
      <c r="AC24" s="81">
        <f>IF(Z24=Z23,AC23+Perm_Edif!AC24,Perm_Edif!AC24)</f>
        <v>26424</v>
      </c>
      <c r="AD24" s="81">
        <f>IF(AA24=AA23,AD23+Perm_Edif!AD24,Perm_Edif!AD24)</f>
        <v>16283</v>
      </c>
      <c r="AE24" s="81">
        <f>IF(AB24=AB23,AE23+Perm_Edif!AE24,Perm_Edif!AE24)</f>
        <v>3112</v>
      </c>
      <c r="AF24" s="81">
        <f>IF(AC24=AC23,AF23+Perm_Edif!AF24,Perm_Edif!AF24)</f>
        <v>1026</v>
      </c>
      <c r="AG24" s="81">
        <f>IF(AD24=AD23,AG23+Perm_Edif!AG24,Perm_Edif!AG24)</f>
        <v>195466</v>
      </c>
      <c r="AH24" s="81">
        <f>IF(AE24=AE23,AH23+Perm_Edif!AH24,Perm_Edif!AH24)</f>
        <v>5349</v>
      </c>
      <c r="AI24" s="81">
        <f>IF(AF24=AF23,AI23+Perm_Edif!AI24,Perm_Edif!AI24)</f>
        <v>1514</v>
      </c>
      <c r="AJ24" s="59">
        <f>IF(AG24=AG23,AJ23+Perm_Edif!AJ24,Perm_Edif!AJ24)</f>
        <v>133702</v>
      </c>
      <c r="AK24" s="54">
        <f>IF(AH24=AH23,AK23+Perm_Edif!AK24,Perm_Edif!AK24)</f>
        <v>1060</v>
      </c>
      <c r="AL24" s="54">
        <f>IF(AI24=AI23,AL23+Perm_Edif!AL24,Perm_Edif!AL24)</f>
        <v>35389</v>
      </c>
      <c r="AM24" s="54">
        <f>IF(AJ24=AJ23,AM23+Perm_Edif!AM24,Perm_Edif!AM24)</f>
        <v>333</v>
      </c>
      <c r="AN24" s="54">
        <f>IF(AK24=AK23,AN23+Perm_Edif!AN24,Perm_Edif!AN24)</f>
        <v>833</v>
      </c>
      <c r="AO24" s="54">
        <f>IF(AL24=AL23,AO23+Perm_Edif!AO24,Perm_Edif!AO24)</f>
        <v>20454</v>
      </c>
      <c r="AP24" s="54">
        <f>IF(AM24=AM23,AP23+Perm_Edif!AP24,Perm_Edif!AP24)</f>
        <v>3494</v>
      </c>
      <c r="AQ24" s="54">
        <f>IF(AN24=AN23,AQ23+Perm_Edif!AQ24,Perm_Edif!AQ24)</f>
        <v>3147</v>
      </c>
      <c r="AR24" s="54">
        <f>IF(AO24=AO23,AR23+Perm_Edif!AR24,Perm_Edif!AR24)</f>
        <v>11468</v>
      </c>
      <c r="AS24" s="54">
        <f>IF(AP24=AP23,AS23+Perm_Edif!AS24,Perm_Edif!AS24)</f>
        <v>7607</v>
      </c>
      <c r="AT24" s="54">
        <f>IF(AQ24=AQ23,AT23+Perm_Edif!AT24,Perm_Edif!AT24)</f>
        <v>8146</v>
      </c>
      <c r="AU24" s="54">
        <f>IF(AR24=AR23,AU23+Perm_Edif!AU24,Perm_Edif!AU24)</f>
        <v>0</v>
      </c>
      <c r="AV24" s="54">
        <f>IF(AS24=AS23,AV23+Perm_Edif!AV24,Perm_Edif!AV24)</f>
        <v>1752</v>
      </c>
      <c r="AW24" s="54">
        <f>IF(AT24=AT23,AW23+Perm_Edif!AW24,Perm_Edif!AW24)</f>
        <v>36067</v>
      </c>
      <c r="AX24" s="54">
        <f>IF(AU24=AU23,AX23+Perm_Edif!AX24,Perm_Edif!AX24)</f>
        <v>8202</v>
      </c>
      <c r="AY24" s="54">
        <f>IF(AV24=AV23,AY23+Perm_Edif!AY24,Perm_Edif!AY24)</f>
        <v>256</v>
      </c>
      <c r="AZ24" s="59">
        <f>IF(AW24=AW23,AZ23+Perm_Edif!AZ24,Perm_Edif!AZ24)</f>
        <v>938856</v>
      </c>
      <c r="BA24" s="54">
        <f>IF(AX24=AX23,BA23+Perm_Edif!BA24,Perm_Edif!BA24)</f>
        <v>33119</v>
      </c>
      <c r="BB24" s="54">
        <f>IF(AY24=AY23,BB23+Perm_Edif!BB24,Perm_Edif!BB24)</f>
        <v>44281</v>
      </c>
      <c r="BC24" s="54">
        <f>IF(AZ24=AZ23,BC23+Perm_Edif!BC24,Perm_Edif!BC24)</f>
        <v>68727</v>
      </c>
      <c r="BD24" s="54">
        <f>IF(BA24=BA23,BD23+Perm_Edif!BD24,Perm_Edif!BD24)</f>
        <v>17394</v>
      </c>
      <c r="BE24" s="54">
        <f>IF(BB24=BB23,BE23+Perm_Edif!BE24,Perm_Edif!BE24)</f>
        <v>162310</v>
      </c>
      <c r="BF24" s="54">
        <f>IF(BC24=BC23,BF23+Perm_Edif!BF24,Perm_Edif!BF24)</f>
        <v>55568</v>
      </c>
      <c r="BG24" s="54">
        <f>IF(BD24=BD23,BG23+Perm_Edif!BG24,Perm_Edif!BG24)</f>
        <v>62235</v>
      </c>
      <c r="BH24" s="54">
        <f>IF(BE24=BE23,BH23+Perm_Edif!BH24,Perm_Edif!BH24)</f>
        <v>116068</v>
      </c>
      <c r="BI24" s="54">
        <f>IF(BF24=BF23,BI23+Perm_Edif!BI24,Perm_Edif!BI24)</f>
        <v>45597</v>
      </c>
      <c r="BJ24" s="54">
        <f>IF(BG24=BG23,BJ23+Perm_Edif!BJ24,Perm_Edif!BJ24)</f>
        <v>28762</v>
      </c>
      <c r="BK24" s="54">
        <f>IF(BH24=BH23,BK23+Perm_Edif!BK24,Perm_Edif!BK24)</f>
        <v>3808</v>
      </c>
      <c r="BL24" s="54">
        <f>IF(BI24=BI23,BL23+Perm_Edif!BL24,Perm_Edif!BL24)</f>
        <v>3138</v>
      </c>
      <c r="BM24" s="54">
        <f>IF(BJ24=BJ23,BM23+Perm_Edif!BM24,Perm_Edif!BM24)</f>
        <v>281404</v>
      </c>
      <c r="BN24" s="54">
        <f>IF(BK24=BK23,BN23+Perm_Edif!BN24,Perm_Edif!BN24)</f>
        <v>14675</v>
      </c>
      <c r="BO24" s="88">
        <f>IF(BL24=BL23,BO23+Perm_Edif!BO24,Perm_Edif!BO24)</f>
        <v>1770</v>
      </c>
      <c r="BP24" s="54" t="str">
        <f>Perm_Edif!BP24</f>
        <v>10.7%</v>
      </c>
      <c r="BQ24" s="54" t="str">
        <f>Perm_Edif!BQ24</f>
        <v>11.7%</v>
      </c>
      <c r="BR24" s="54" t="str">
        <f>Perm_Edif!BR24</f>
        <v>114.6%</v>
      </c>
      <c r="BS24" s="54" t="str">
        <f>Perm_Edif!BS24</f>
        <v>138.7%</v>
      </c>
      <c r="BT24" s="54" t="str">
        <f>Perm_Edif!BT24</f>
        <v>-69.3%</v>
      </c>
      <c r="BU24" s="54" t="str">
        <f>Perm_Edif!BU24</f>
        <v>101.8%</v>
      </c>
      <c r="BV24" s="54" t="str">
        <f>Perm_Edif!BV24</f>
        <v>62.5%</v>
      </c>
      <c r="BW24" s="54" t="str">
        <f>Perm_Edif!BW24</f>
        <v>67.4%</v>
      </c>
      <c r="BX24" s="54" t="str">
        <f>Perm_Edif!BX24</f>
        <v>55.2%</v>
      </c>
      <c r="BY24" s="54" t="str">
        <f>Perm_Edif!BY24</f>
        <v>-4.9%</v>
      </c>
      <c r="BZ24" s="54" t="str">
        <f>Perm_Edif!BZ24</f>
        <v>-35%</v>
      </c>
      <c r="CA24" s="54" t="str">
        <f>Perm_Edif!CA24</f>
        <v>-1.6%</v>
      </c>
      <c r="CB24" s="54" t="str">
        <f>Perm_Edif!CB24</f>
        <v>-80.8%</v>
      </c>
      <c r="CC24" s="54" t="str">
        <f>Perm_Edif!CC24</f>
        <v>-17.7%</v>
      </c>
      <c r="CD24" s="54" t="str">
        <f>Perm_Edif!CD24</f>
        <v>-51%</v>
      </c>
      <c r="CE24" s="54" t="str">
        <f>Perm_Edif!CE24</f>
        <v>23.1%</v>
      </c>
    </row>
    <row r="25" spans="1:83">
      <c r="A25" s="55">
        <v>2010</v>
      </c>
      <c r="B25" s="51">
        <v>12</v>
      </c>
      <c r="C25" s="52" t="s">
        <v>130</v>
      </c>
      <c r="D25" s="59">
        <f>IF(A25=A24,D24+Perm_Edif!D25,Perm_Edif!D25)</f>
        <v>3064919</v>
      </c>
      <c r="E25" s="54">
        <f>IF(B25=B24,E24+Perm_Edif!E25,Perm_Edif!E25)</f>
        <v>31039</v>
      </c>
      <c r="F25" s="54">
        <f>IF(C25=C24,F24+Perm_Edif!F25,Perm_Edif!F25)</f>
        <v>36088</v>
      </c>
      <c r="G25" s="54">
        <f>IF(D25=D24,G24+Perm_Edif!G25,Perm_Edif!G25)</f>
        <v>14341</v>
      </c>
      <c r="H25" s="54">
        <f>IF(E25=E24,H24+Perm_Edif!H25,Perm_Edif!H25)</f>
        <v>5714</v>
      </c>
      <c r="I25" s="54">
        <f>IF(F25=F24,I24+Perm_Edif!I25,Perm_Edif!I25)</f>
        <v>24441</v>
      </c>
      <c r="J25" s="54">
        <f>IF(G25=G24,J24+Perm_Edif!J25,Perm_Edif!J25)</f>
        <v>6155</v>
      </c>
      <c r="K25" s="54">
        <f>IF(H25=H24,K24+Perm_Edif!K25,Perm_Edif!K25)</f>
        <v>15690</v>
      </c>
      <c r="L25" s="54">
        <f>IF(I25=I24,L24+Perm_Edif!L25,Perm_Edif!L25)</f>
        <v>12658</v>
      </c>
      <c r="M25" s="54">
        <f>IF(J25=J24,M24+Perm_Edif!M25,Perm_Edif!M25)</f>
        <v>6618</v>
      </c>
      <c r="N25" s="54">
        <f>IF(K25=K24,N24+Perm_Edif!N25,Perm_Edif!N25)</f>
        <v>26582</v>
      </c>
      <c r="O25" s="54">
        <f>IF(L25=L24,O24+Perm_Edif!O25,Perm_Edif!O25)</f>
        <v>1018</v>
      </c>
      <c r="P25" s="54">
        <f>IF(M25=M24,P24+Perm_Edif!P25,Perm_Edif!P25)</f>
        <v>864</v>
      </c>
      <c r="Q25" s="54">
        <f>IF(N25=N24,Q24+Perm_Edif!Q25,Perm_Edif!Q25)</f>
        <v>180918</v>
      </c>
      <c r="R25" s="54">
        <f>IF(O25=O24,R24+Perm_Edif!R25,Perm_Edif!R25)</f>
        <v>2075</v>
      </c>
      <c r="S25" s="88">
        <f>IF(P25=P24,S24+Perm_Edif!S25,Perm_Edif!S25)</f>
        <v>1131</v>
      </c>
      <c r="T25" s="81">
        <f>IF(Q25=Q24,T24+Perm_Edif!T25,Perm_Edif!T25)</f>
        <v>901616</v>
      </c>
      <c r="U25" s="81">
        <f>IF(R25=R24,U24+Perm_Edif!U25,Perm_Edif!U25)</f>
        <v>27422</v>
      </c>
      <c r="V25" s="81">
        <f>IF(S25=S24,V24+Perm_Edif!V25,Perm_Edif!V25)</f>
        <v>28861</v>
      </c>
      <c r="W25" s="81">
        <f>IF(T25=T24,W24+Perm_Edif!W25,Perm_Edif!W25)</f>
        <v>16474</v>
      </c>
      <c r="X25" s="81">
        <f>IF(U25=U24,X24+Perm_Edif!X25,Perm_Edif!X25)</f>
        <v>43443</v>
      </c>
      <c r="Y25" s="81">
        <f>IF(V25=V24,Y24+Perm_Edif!Y25,Perm_Edif!Y25)</f>
        <v>112099</v>
      </c>
      <c r="Z25" s="81">
        <f>IF(W25=W24,Z24+Perm_Edif!Z25,Perm_Edif!Z25)</f>
        <v>93330</v>
      </c>
      <c r="AA25" s="81">
        <f>IF(X25=X24,AA24+Perm_Edif!AA25,Perm_Edif!AA25)</f>
        <v>32884</v>
      </c>
      <c r="AB25" s="81">
        <f>IF(Y25=Y24,AB24+Perm_Edif!AB25,Perm_Edif!AB25)</f>
        <v>204542</v>
      </c>
      <c r="AC25" s="81">
        <f>IF(Z25=Z24,AC24+Perm_Edif!AC25,Perm_Edif!AC25)</f>
        <v>14952</v>
      </c>
      <c r="AD25" s="81">
        <f>IF(AA25=AA24,AD24+Perm_Edif!AD25,Perm_Edif!AD25)</f>
        <v>38460</v>
      </c>
      <c r="AE25" s="81">
        <f>IF(AB25=AB24,AE24+Perm_Edif!AE25,Perm_Edif!AE25)</f>
        <v>2168</v>
      </c>
      <c r="AF25" s="81">
        <f>IF(AC25=AC24,AF24+Perm_Edif!AF25,Perm_Edif!AF25)</f>
        <v>1342</v>
      </c>
      <c r="AG25" s="81">
        <f>IF(AD25=AD24,AG24+Perm_Edif!AG25,Perm_Edif!AG25)</f>
        <v>275996</v>
      </c>
      <c r="AH25" s="81">
        <f>IF(AE25=AE24,AH24+Perm_Edif!AH25,Perm_Edif!AH25)</f>
        <v>9262</v>
      </c>
      <c r="AI25" s="81">
        <f>IF(AF25=AF24,AI24+Perm_Edif!AI25,Perm_Edif!AI25)</f>
        <v>381</v>
      </c>
      <c r="AJ25" s="59">
        <f>IF(AG25=AG24,AJ24+Perm_Edif!AJ25,Perm_Edif!AJ25)</f>
        <v>187471</v>
      </c>
      <c r="AK25" s="54">
        <f>IF(AH25=AH24,AK24+Perm_Edif!AK25,Perm_Edif!AK25)</f>
        <v>7259</v>
      </c>
      <c r="AL25" s="54">
        <f>IF(AI25=AI24,AL24+Perm_Edif!AL25,Perm_Edif!AL25)</f>
        <v>1410</v>
      </c>
      <c r="AM25" s="54">
        <f>IF(AJ25=AJ24,AM24+Perm_Edif!AM25,Perm_Edif!AM25)</f>
        <v>4948</v>
      </c>
      <c r="AN25" s="54">
        <f>IF(AK25=AK24,AN24+Perm_Edif!AN25,Perm_Edif!AN25)</f>
        <v>2899</v>
      </c>
      <c r="AO25" s="54">
        <f>IF(AL25=AL24,AO24+Perm_Edif!AO25,Perm_Edif!AO25)</f>
        <v>4396</v>
      </c>
      <c r="AP25" s="54">
        <f>IF(AM25=AM24,AP24+Perm_Edif!AP25,Perm_Edif!AP25)</f>
        <v>3220</v>
      </c>
      <c r="AQ25" s="54">
        <f>IF(AN25=AN24,AQ24+Perm_Edif!AQ25,Perm_Edif!AQ25)</f>
        <v>2117</v>
      </c>
      <c r="AR25" s="54">
        <f>IF(AO25=AO24,AR24+Perm_Edif!AR25,Perm_Edif!AR25)</f>
        <v>9382</v>
      </c>
      <c r="AS25" s="54">
        <f>IF(AP25=AP24,AS24+Perm_Edif!AS25,Perm_Edif!AS25)</f>
        <v>5556</v>
      </c>
      <c r="AT25" s="54">
        <f>IF(AQ25=AQ24,AT24+Perm_Edif!AT25,Perm_Edif!AT25)</f>
        <v>6647</v>
      </c>
      <c r="AU25" s="54">
        <f>IF(AR25=AR24,AU24+Perm_Edif!AU25,Perm_Edif!AU25)</f>
        <v>6539</v>
      </c>
      <c r="AV25" s="54">
        <f>IF(AS25=AS24,AV24+Perm_Edif!AV25,Perm_Edif!AV25)</f>
        <v>2443</v>
      </c>
      <c r="AW25" s="54">
        <f>IF(AT25=AT24,AW24+Perm_Edif!AW25,Perm_Edif!AW25)</f>
        <v>127697</v>
      </c>
      <c r="AX25" s="54">
        <f>IF(AU25=AU24,AX24+Perm_Edif!AX25,Perm_Edif!AX25)</f>
        <v>1321</v>
      </c>
      <c r="AY25" s="54">
        <f>IF(AV25=AV24,AY24+Perm_Edif!AY25,Perm_Edif!AY25)</f>
        <v>1637</v>
      </c>
      <c r="AZ25" s="59">
        <f>IF(AW25=AW24,AZ24+Perm_Edif!AZ25,Perm_Edif!AZ25)</f>
        <v>1454419</v>
      </c>
      <c r="BA25" s="54">
        <f>IF(AX25=AX24,BA24+Perm_Edif!BA25,Perm_Edif!BA25)</f>
        <v>65720</v>
      </c>
      <c r="BB25" s="54">
        <f>IF(AY25=AY24,BB24+Perm_Edif!BB25,Perm_Edif!BB25)</f>
        <v>66359</v>
      </c>
      <c r="BC25" s="54">
        <f>IF(AZ25=AZ24,BC24+Perm_Edif!BC25,Perm_Edif!BC25)</f>
        <v>35763</v>
      </c>
      <c r="BD25" s="54">
        <f>IF(BA25=BA24,BD24+Perm_Edif!BD25,Perm_Edif!BD25)</f>
        <v>52056</v>
      </c>
      <c r="BE25" s="54">
        <f>IF(BB25=BB24,BE24+Perm_Edif!BE25,Perm_Edif!BE25)</f>
        <v>140936</v>
      </c>
      <c r="BF25" s="54">
        <f>IF(BC25=BC24,BF24+Perm_Edif!BF25,Perm_Edif!BF25)</f>
        <v>102705</v>
      </c>
      <c r="BG25" s="54">
        <f>IF(BD25=BD24,BG24+Perm_Edif!BG25,Perm_Edif!BG25)</f>
        <v>50691</v>
      </c>
      <c r="BH25" s="54">
        <f>IF(BE25=BE24,BH24+Perm_Edif!BH25,Perm_Edif!BH25)</f>
        <v>226582</v>
      </c>
      <c r="BI25" s="54">
        <f>IF(BF25=BF24,BI24+Perm_Edif!BI25,Perm_Edif!BI25)</f>
        <v>27126</v>
      </c>
      <c r="BJ25" s="54">
        <f>IF(BG25=BG24,BJ24+Perm_Edif!BJ25,Perm_Edif!BJ25)</f>
        <v>71689</v>
      </c>
      <c r="BK25" s="54">
        <f>IF(BH25=BH24,BK24+Perm_Edif!BK25,Perm_Edif!BK25)</f>
        <v>9725</v>
      </c>
      <c r="BL25" s="54">
        <f>IF(BI25=BI24,BL24+Perm_Edif!BL25,Perm_Edif!BL25)</f>
        <v>4649</v>
      </c>
      <c r="BM25" s="54">
        <f>IF(BJ25=BJ24,BM24+Perm_Edif!BM25,Perm_Edif!BM25)</f>
        <v>584611</v>
      </c>
      <c r="BN25" s="54">
        <f>IF(BK25=BK24,BN24+Perm_Edif!BN25,Perm_Edif!BN25)</f>
        <v>12658</v>
      </c>
      <c r="BO25" s="88">
        <f>IF(BL25=BL24,BO24+Perm_Edif!BO25,Perm_Edif!BO25)</f>
        <v>3149</v>
      </c>
      <c r="BP25" s="54" t="str">
        <f>Perm_Edif!BP25</f>
        <v>54.9%</v>
      </c>
      <c r="BQ25" s="54" t="str">
        <f>Perm_Edif!BQ25</f>
        <v>98.4%</v>
      </c>
      <c r="BR25" s="54" t="str">
        <f>Perm_Edif!BR25</f>
        <v>49.9%</v>
      </c>
      <c r="BS25" s="54" t="str">
        <f>Perm_Edif!BS25</f>
        <v>-48%</v>
      </c>
      <c r="BT25" s="54" t="str">
        <f>Perm_Edif!BT25</f>
        <v>199.3%</v>
      </c>
      <c r="BU25" s="54" t="str">
        <f>Perm_Edif!BU25</f>
        <v>-13.2%</v>
      </c>
      <c r="BV25" s="54" t="str">
        <f>Perm_Edif!BV25</f>
        <v>84.8%</v>
      </c>
      <c r="BW25" s="54" t="str">
        <f>Perm_Edif!BW25</f>
        <v>-18.5%</v>
      </c>
      <c r="BX25" s="54" t="str">
        <f>Perm_Edif!BX25</f>
        <v>95.2%</v>
      </c>
      <c r="BY25" s="54" t="str">
        <f>Perm_Edif!BY25</f>
        <v>-40.5%</v>
      </c>
      <c r="BZ25" s="54" t="str">
        <f>Perm_Edif!BZ25</f>
        <v>149.2%</v>
      </c>
      <c r="CA25" s="54" t="str">
        <f>Perm_Edif!CA25</f>
        <v>155.4%</v>
      </c>
      <c r="CB25" s="54" t="str">
        <f>Perm_Edif!CB25</f>
        <v>48.2%</v>
      </c>
      <c r="CC25" s="54" t="str">
        <f>Perm_Edif!CC25</f>
        <v>107.7%</v>
      </c>
      <c r="CD25" s="54" t="str">
        <f>Perm_Edif!CD25</f>
        <v>-13.7%</v>
      </c>
      <c r="CE25" s="54" t="str">
        <f>Perm_Edif!CE25</f>
        <v>77.9%</v>
      </c>
    </row>
    <row r="26" spans="1:83">
      <c r="A26" s="55">
        <v>2011</v>
      </c>
      <c r="B26" s="51">
        <v>1</v>
      </c>
      <c r="C26" s="52" t="s">
        <v>119</v>
      </c>
      <c r="D26" s="59">
        <f>IF(A26=A25,D25+Perm_Edif!D26,Perm_Edif!D26)</f>
        <v>371446</v>
      </c>
      <c r="E26" s="54">
        <f>IF(B26=B25,E25+Perm_Edif!E26,Perm_Edif!E26)</f>
        <v>18648</v>
      </c>
      <c r="F26" s="54">
        <f>IF(C26=C25,F25+Perm_Edif!F26,Perm_Edif!F26)</f>
        <v>1633</v>
      </c>
      <c r="G26" s="54">
        <f>IF(D26=D25,G25+Perm_Edif!G26,Perm_Edif!G26)</f>
        <v>16783</v>
      </c>
      <c r="H26" s="54">
        <f>IF(E26=E25,H25+Perm_Edif!H26,Perm_Edif!H26)</f>
        <v>4248</v>
      </c>
      <c r="I26" s="54">
        <f>IF(F26=F25,I25+Perm_Edif!I26,Perm_Edif!I26)</f>
        <v>47160</v>
      </c>
      <c r="J26" s="54">
        <f>IF(G26=G25,J25+Perm_Edif!J26,Perm_Edif!J26)</f>
        <v>6979</v>
      </c>
      <c r="K26" s="54">
        <f>IF(H26=H25,K25+Perm_Edif!K26,Perm_Edif!K26)</f>
        <v>18558</v>
      </c>
      <c r="L26" s="54">
        <f>IF(I26=I25,L25+Perm_Edif!L26,Perm_Edif!L26)</f>
        <v>24555</v>
      </c>
      <c r="M26" s="54">
        <f>IF(J26=J25,M25+Perm_Edif!M26,Perm_Edif!M26)</f>
        <v>11556</v>
      </c>
      <c r="N26" s="54">
        <f>IF(K26=K25,N25+Perm_Edif!N26,Perm_Edif!N26)</f>
        <v>5935</v>
      </c>
      <c r="O26" s="54">
        <f>IF(L26=L25,O25+Perm_Edif!O26,Perm_Edif!O26)</f>
        <v>262</v>
      </c>
      <c r="P26" s="54">
        <f>IF(M26=M25,P25+Perm_Edif!P26,Perm_Edif!P26)</f>
        <v>2908</v>
      </c>
      <c r="Q26" s="54">
        <f>IF(N26=N25,Q25+Perm_Edif!Q26,Perm_Edif!Q26)</f>
        <v>201048</v>
      </c>
      <c r="R26" s="54">
        <f>IF(O26=O25,R25+Perm_Edif!R26,Perm_Edif!R26)</f>
        <v>10449</v>
      </c>
      <c r="S26" s="88">
        <f>IF(P26=P25,S25+Perm_Edif!S26,Perm_Edif!S26)</f>
        <v>724</v>
      </c>
      <c r="T26" s="81">
        <f>IF(Q26=Q25,T25+Perm_Edif!T26,Perm_Edif!T26)</f>
        <v>873936</v>
      </c>
      <c r="U26" s="81">
        <f>IF(R26=R25,U25+Perm_Edif!U26,Perm_Edif!U26)</f>
        <v>1690</v>
      </c>
      <c r="V26" s="81">
        <f>IF(S26=S25,V25+Perm_Edif!V26,Perm_Edif!V26)</f>
        <v>26979</v>
      </c>
      <c r="W26" s="81">
        <f>IF(T26=T25,W25+Perm_Edif!W26,Perm_Edif!W26)</f>
        <v>15867</v>
      </c>
      <c r="X26" s="81">
        <f>IF(U26=U25,X25+Perm_Edif!X26,Perm_Edif!X26)</f>
        <v>16814</v>
      </c>
      <c r="Y26" s="81">
        <f>IF(V26=V25,Y25+Perm_Edif!Y26,Perm_Edif!Y26)</f>
        <v>117306</v>
      </c>
      <c r="Z26" s="81">
        <f>IF(W26=W25,Z25+Perm_Edif!Z26,Perm_Edif!Z26)</f>
        <v>51569</v>
      </c>
      <c r="AA26" s="81">
        <f>IF(X26=X25,AA25+Perm_Edif!AA26,Perm_Edif!AA26)</f>
        <v>32189</v>
      </c>
      <c r="AB26" s="81">
        <f>IF(Y26=Y25,AB25+Perm_Edif!AB26,Perm_Edif!AB26)</f>
        <v>268254</v>
      </c>
      <c r="AC26" s="81">
        <f>IF(Z26=Z25,AC25+Perm_Edif!AC26,Perm_Edif!AC26)</f>
        <v>55575</v>
      </c>
      <c r="AD26" s="81">
        <f>IF(AA26=AA25,AD25+Perm_Edif!AD26,Perm_Edif!AD26)</f>
        <v>22837</v>
      </c>
      <c r="AE26" s="81">
        <f>IF(AB26=AB25,AE25+Perm_Edif!AE26,Perm_Edif!AE26)</f>
        <v>1821</v>
      </c>
      <c r="AF26" s="81">
        <f>IF(AC26=AC25,AF25+Perm_Edif!AF26,Perm_Edif!AF26)</f>
        <v>1496</v>
      </c>
      <c r="AG26" s="81">
        <f>IF(AD26=AD25,AG25+Perm_Edif!AG26,Perm_Edif!AG26)</f>
        <v>253185</v>
      </c>
      <c r="AH26" s="81">
        <f>IF(AE26=AE25,AH25+Perm_Edif!AH26,Perm_Edif!AH26)</f>
        <v>7550</v>
      </c>
      <c r="AI26" s="81">
        <f>IF(AF26=AF25,AI25+Perm_Edif!AI26,Perm_Edif!AI26)</f>
        <v>804</v>
      </c>
      <c r="AJ26" s="59">
        <f>IF(AG26=AG25,AJ25+Perm_Edif!AJ26,Perm_Edif!AJ26)</f>
        <v>226165</v>
      </c>
      <c r="AK26" s="54">
        <f>IF(AH26=AH25,AK25+Perm_Edif!AK26,Perm_Edif!AK26)</f>
        <v>615</v>
      </c>
      <c r="AL26" s="54">
        <f>IF(AI26=AI25,AL25+Perm_Edif!AL26,Perm_Edif!AL26)</f>
        <v>230</v>
      </c>
      <c r="AM26" s="54">
        <f>IF(AJ26=AJ25,AM25+Perm_Edif!AM26,Perm_Edif!AM26)</f>
        <v>9970</v>
      </c>
      <c r="AN26" s="54">
        <f>IF(AK26=AK25,AN25+Perm_Edif!AN26,Perm_Edif!AN26)</f>
        <v>1765</v>
      </c>
      <c r="AO26" s="54">
        <f>IF(AL26=AL25,AO25+Perm_Edif!AO26,Perm_Edif!AO26)</f>
        <v>14792</v>
      </c>
      <c r="AP26" s="54">
        <f>IF(AM26=AM25,AP25+Perm_Edif!AP26,Perm_Edif!AP26)</f>
        <v>5814</v>
      </c>
      <c r="AQ26" s="54">
        <f>IF(AN26=AN25,AQ25+Perm_Edif!AQ26,Perm_Edif!AQ26)</f>
        <v>2748</v>
      </c>
      <c r="AR26" s="54">
        <f>IF(AO26=AO25,AR25+Perm_Edif!AR26,Perm_Edif!AR26)</f>
        <v>14469</v>
      </c>
      <c r="AS26" s="54">
        <f>IF(AP26=AP25,AS25+Perm_Edif!AS26,Perm_Edif!AS26)</f>
        <v>11342</v>
      </c>
      <c r="AT26" s="54">
        <f>IF(AQ26=AQ25,AT25+Perm_Edif!AT26,Perm_Edif!AT26)</f>
        <v>4620</v>
      </c>
      <c r="AU26" s="54">
        <f>IF(AR26=AR25,AU25+Perm_Edif!AU26,Perm_Edif!AU26)</f>
        <v>1105</v>
      </c>
      <c r="AV26" s="54">
        <f>IF(AS26=AS25,AV25+Perm_Edif!AV26,Perm_Edif!AV26)</f>
        <v>486</v>
      </c>
      <c r="AW26" s="54">
        <f>IF(AT26=AT25,AW25+Perm_Edif!AW26,Perm_Edif!AW26)</f>
        <v>139420</v>
      </c>
      <c r="AX26" s="54">
        <f>IF(AU26=AU25,AX25+Perm_Edif!AX26,Perm_Edif!AX26)</f>
        <v>18789</v>
      </c>
      <c r="AY26" s="54">
        <f>IF(AV26=AV25,AY25+Perm_Edif!AY26,Perm_Edif!AY26)</f>
        <v>0</v>
      </c>
      <c r="AZ26" s="59">
        <f>IF(AW26=AW25,AZ25+Perm_Edif!AZ26,Perm_Edif!AZ26)</f>
        <v>1471547</v>
      </c>
      <c r="BA26" s="54">
        <f>IF(AX26=AX25,BA25+Perm_Edif!BA26,Perm_Edif!BA26)</f>
        <v>20953</v>
      </c>
      <c r="BB26" s="54">
        <f>IF(AY26=AY25,BB25+Perm_Edif!BB26,Perm_Edif!BB26)</f>
        <v>28842</v>
      </c>
      <c r="BC26" s="54">
        <f>IF(AZ26=AZ25,BC25+Perm_Edif!BC26,Perm_Edif!BC26)</f>
        <v>42620</v>
      </c>
      <c r="BD26" s="54">
        <f>IF(BA26=BA25,BD25+Perm_Edif!BD26,Perm_Edif!BD26)</f>
        <v>22827</v>
      </c>
      <c r="BE26" s="54">
        <f>IF(BB26=BB25,BE25+Perm_Edif!BE26,Perm_Edif!BE26)</f>
        <v>179258</v>
      </c>
      <c r="BF26" s="54">
        <f>IF(BC26=BC25,BF25+Perm_Edif!BF26,Perm_Edif!BF26)</f>
        <v>64362</v>
      </c>
      <c r="BG26" s="54">
        <f>IF(BD26=BD25,BG25+Perm_Edif!BG26,Perm_Edif!BG26)</f>
        <v>53495</v>
      </c>
      <c r="BH26" s="54">
        <f>IF(BE26=BE25,BH25+Perm_Edif!BH26,Perm_Edif!BH26)</f>
        <v>307278</v>
      </c>
      <c r="BI26" s="54">
        <f>IF(BF26=BF25,BI25+Perm_Edif!BI26,Perm_Edif!BI26)</f>
        <v>78473</v>
      </c>
      <c r="BJ26" s="54">
        <f>IF(BG26=BG25,BJ25+Perm_Edif!BJ26,Perm_Edif!BJ26)</f>
        <v>33392</v>
      </c>
      <c r="BK26" s="54">
        <f>IF(BH26=BH25,BK25+Perm_Edif!BK26,Perm_Edif!BK26)</f>
        <v>3188</v>
      </c>
      <c r="BL26" s="54">
        <f>IF(BI26=BI25,BL25+Perm_Edif!BL26,Perm_Edif!BL26)</f>
        <v>4890</v>
      </c>
      <c r="BM26" s="54">
        <f>IF(BJ26=BJ25,BM25+Perm_Edif!BM26,Perm_Edif!BM26)</f>
        <v>593653</v>
      </c>
      <c r="BN26" s="54">
        <f>IF(BK26=BK25,BN25+Perm_Edif!BN26,Perm_Edif!BN26)</f>
        <v>36788</v>
      </c>
      <c r="BO26" s="88">
        <f>IF(BL26=BL25,BO25+Perm_Edif!BO26,Perm_Edif!BO26)</f>
        <v>1528</v>
      </c>
      <c r="BP26" s="54" t="str">
        <f>Perm_Edif!BP26</f>
        <v>1.2%</v>
      </c>
      <c r="BQ26" s="54" t="str">
        <f>Perm_Edif!BQ26</f>
        <v>-68.1%</v>
      </c>
      <c r="BR26" s="54" t="str">
        <f>Perm_Edif!BR26</f>
        <v>-56.5%</v>
      </c>
      <c r="BS26" s="54" t="str">
        <f>Perm_Edif!BS26</f>
        <v>19.2%</v>
      </c>
      <c r="BT26" s="54" t="str">
        <f>Perm_Edif!BT26</f>
        <v>-56.1%</v>
      </c>
      <c r="BU26" s="54" t="str">
        <f>Perm_Edif!BU26</f>
        <v>27.2%</v>
      </c>
      <c r="BV26" s="54" t="str">
        <f>Perm_Edif!BV26</f>
        <v>-37.3%</v>
      </c>
      <c r="BW26" s="54" t="str">
        <f>Perm_Edif!BW26</f>
        <v>5.5%</v>
      </c>
      <c r="BX26" s="54" t="str">
        <f>Perm_Edif!BX26</f>
        <v>35.6%</v>
      </c>
      <c r="BY26" s="54" t="str">
        <f>Perm_Edif!BY26</f>
        <v>189.3%</v>
      </c>
      <c r="BZ26" s="54" t="str">
        <f>Perm_Edif!BZ26</f>
        <v>-53.4%</v>
      </c>
      <c r="CA26" s="54" t="str">
        <f>Perm_Edif!CA26</f>
        <v>-67.2%</v>
      </c>
      <c r="CB26" s="54" t="str">
        <f>Perm_Edif!CB26</f>
        <v>5.2%</v>
      </c>
      <c r="CC26" s="54" t="str">
        <f>Perm_Edif!CC26</f>
        <v>1.5%</v>
      </c>
      <c r="CD26" s="54" t="str">
        <f>Perm_Edif!CD26</f>
        <v>190.6%</v>
      </c>
      <c r="CE26" s="54" t="str">
        <f>Perm_Edif!CE26</f>
        <v>-51.5%</v>
      </c>
    </row>
    <row r="27" spans="1:83">
      <c r="A27" s="55">
        <v>2011</v>
      </c>
      <c r="B27" s="51">
        <v>2</v>
      </c>
      <c r="C27" s="52" t="s">
        <v>120</v>
      </c>
      <c r="D27" s="59">
        <f>IF(A27=A26,D26+Perm_Edif!D27,Perm_Edif!D27)</f>
        <v>689377</v>
      </c>
      <c r="E27" s="54">
        <f>IF(B27=B26,E26+Perm_Edif!E27,Perm_Edif!E27)</f>
        <v>30502</v>
      </c>
      <c r="F27" s="54">
        <f>IF(C27=C26,F26+Perm_Edif!F27,Perm_Edif!F27)</f>
        <v>9451</v>
      </c>
      <c r="G27" s="54">
        <f>IF(D27=D26,G26+Perm_Edif!G27,Perm_Edif!G27)</f>
        <v>2173</v>
      </c>
      <c r="H27" s="54">
        <f>IF(E27=E26,H26+Perm_Edif!H27,Perm_Edif!H27)</f>
        <v>7263</v>
      </c>
      <c r="I27" s="54">
        <f>IF(F27=F26,I26+Perm_Edif!I27,Perm_Edif!I27)</f>
        <v>56924</v>
      </c>
      <c r="J27" s="54">
        <f>IF(G27=G26,J26+Perm_Edif!J27,Perm_Edif!J27)</f>
        <v>5403</v>
      </c>
      <c r="K27" s="54">
        <f>IF(H27=H26,K26+Perm_Edif!K27,Perm_Edif!K27)</f>
        <v>49754</v>
      </c>
      <c r="L27" s="54">
        <f>IF(I27=I26,L26+Perm_Edif!L27,Perm_Edif!L27)</f>
        <v>40662</v>
      </c>
      <c r="M27" s="54">
        <f>IF(J27=J26,M26+Perm_Edif!M27,Perm_Edif!M27)</f>
        <v>19396</v>
      </c>
      <c r="N27" s="54">
        <f>IF(K27=K26,N26+Perm_Edif!N27,Perm_Edif!N27)</f>
        <v>5661</v>
      </c>
      <c r="O27" s="54">
        <f>IF(L27=L26,O26+Perm_Edif!O27,Perm_Edif!O27)</f>
        <v>1705</v>
      </c>
      <c r="P27" s="54">
        <f>IF(M27=M26,P26+Perm_Edif!P27,Perm_Edif!P27)</f>
        <v>791</v>
      </c>
      <c r="Q27" s="54">
        <f>IF(N27=N26,Q26+Perm_Edif!Q27,Perm_Edif!Q27)</f>
        <v>86160</v>
      </c>
      <c r="R27" s="54">
        <f>IF(O27=O26,R26+Perm_Edif!R27,Perm_Edif!R27)</f>
        <v>1532</v>
      </c>
      <c r="S27" s="88">
        <f>IF(P27=P26,S26+Perm_Edif!S27,Perm_Edif!S27)</f>
        <v>554</v>
      </c>
      <c r="T27" s="81">
        <f>IF(Q27=Q26,T26+Perm_Edif!T27,Perm_Edif!T27)</f>
        <v>808404</v>
      </c>
      <c r="U27" s="81">
        <f>IF(R27=R26,U26+Perm_Edif!U27,Perm_Edif!U27)</f>
        <v>828</v>
      </c>
      <c r="V27" s="81">
        <f>IF(S27=S26,V26+Perm_Edif!V27,Perm_Edif!V27)</f>
        <v>23146</v>
      </c>
      <c r="W27" s="81">
        <f>IF(T27=T26,W26+Perm_Edif!W27,Perm_Edif!W27)</f>
        <v>35657</v>
      </c>
      <c r="X27" s="81">
        <f>IF(U27=U26,X26+Perm_Edif!X27,Perm_Edif!X27)</f>
        <v>40057</v>
      </c>
      <c r="Y27" s="81">
        <f>IF(V27=V26,Y26+Perm_Edif!Y27,Perm_Edif!Y27)</f>
        <v>134142</v>
      </c>
      <c r="Z27" s="81">
        <f>IF(W27=W26,Z26+Perm_Edif!Z27,Perm_Edif!Z27)</f>
        <v>30032</v>
      </c>
      <c r="AA27" s="81">
        <f>IF(X27=X26,AA26+Perm_Edif!AA27,Perm_Edif!AA27)</f>
        <v>65408</v>
      </c>
      <c r="AB27" s="81">
        <f>IF(Y27=Y26,AB26+Perm_Edif!AB27,Perm_Edif!AB27)</f>
        <v>104219</v>
      </c>
      <c r="AC27" s="81">
        <f>IF(Z27=Z26,AC26+Perm_Edif!AC27,Perm_Edif!AC27)</f>
        <v>159870</v>
      </c>
      <c r="AD27" s="81">
        <f>IF(AA27=AA26,AD26+Perm_Edif!AD27,Perm_Edif!AD27)</f>
        <v>26412</v>
      </c>
      <c r="AE27" s="81">
        <f>IF(AB27=AB26,AE26+Perm_Edif!AE27,Perm_Edif!AE27)</f>
        <v>7086</v>
      </c>
      <c r="AF27" s="81">
        <f>IF(AC27=AC26,AF26+Perm_Edif!AF27,Perm_Edif!AF27)</f>
        <v>579</v>
      </c>
      <c r="AG27" s="81">
        <f>IF(AD27=AD26,AG26+Perm_Edif!AG27,Perm_Edif!AG27)</f>
        <v>177817</v>
      </c>
      <c r="AH27" s="81">
        <f>IF(AE27=AE26,AH26+Perm_Edif!AH27,Perm_Edif!AH27)</f>
        <v>3151</v>
      </c>
      <c r="AI27" s="81">
        <f>IF(AF27=AF26,AI26+Perm_Edif!AI27,Perm_Edif!AI27)</f>
        <v>0</v>
      </c>
      <c r="AJ27" s="59">
        <f>IF(AG27=AG26,AJ26+Perm_Edif!AJ27,Perm_Edif!AJ27)</f>
        <v>101223</v>
      </c>
      <c r="AK27" s="54">
        <f>IF(AH27=AH26,AK26+Perm_Edif!AK27,Perm_Edif!AK27)</f>
        <v>8495</v>
      </c>
      <c r="AL27" s="54">
        <f>IF(AI27=AI26,AL26+Perm_Edif!AL27,Perm_Edif!AL27)</f>
        <v>2973</v>
      </c>
      <c r="AM27" s="54">
        <f>IF(AJ27=AJ26,AM26+Perm_Edif!AM27,Perm_Edif!AM27)</f>
        <v>362</v>
      </c>
      <c r="AN27" s="54">
        <f>IF(AK27=AK26,AN26+Perm_Edif!AN27,Perm_Edif!AN27)</f>
        <v>1612</v>
      </c>
      <c r="AO27" s="54">
        <f>IF(AL27=AL26,AO26+Perm_Edif!AO27,Perm_Edif!AO27)</f>
        <v>6320</v>
      </c>
      <c r="AP27" s="54">
        <f>IF(AM27=AM26,AP26+Perm_Edif!AP27,Perm_Edif!AP27)</f>
        <v>1317</v>
      </c>
      <c r="AQ27" s="54">
        <f>IF(AN27=AN26,AQ26+Perm_Edif!AQ27,Perm_Edif!AQ27)</f>
        <v>5469</v>
      </c>
      <c r="AR27" s="54">
        <f>IF(AO27=AO26,AR26+Perm_Edif!AR27,Perm_Edif!AR27)</f>
        <v>14316</v>
      </c>
      <c r="AS27" s="54">
        <f>IF(AP27=AP26,AS26+Perm_Edif!AS27,Perm_Edif!AS27)</f>
        <v>1866</v>
      </c>
      <c r="AT27" s="54">
        <f>IF(AQ27=AQ26,AT26+Perm_Edif!AT27,Perm_Edif!AT27)</f>
        <v>4232</v>
      </c>
      <c r="AU27" s="54">
        <f>IF(AR27=AR26,AU26+Perm_Edif!AU27,Perm_Edif!AU27)</f>
        <v>1291</v>
      </c>
      <c r="AV27" s="54">
        <f>IF(AS27=AS26,AV26+Perm_Edif!AV27,Perm_Edif!AV27)</f>
        <v>1144</v>
      </c>
      <c r="AW27" s="54">
        <f>IF(AT27=AT26,AW26+Perm_Edif!AW27,Perm_Edif!AW27)</f>
        <v>47550</v>
      </c>
      <c r="AX27" s="54">
        <f>IF(AU27=AU26,AX26+Perm_Edif!AX27,Perm_Edif!AX27)</f>
        <v>1303</v>
      </c>
      <c r="AY27" s="54">
        <f>IF(AV27=AV26,AY26+Perm_Edif!AY27,Perm_Edif!AY27)</f>
        <v>2973</v>
      </c>
      <c r="AZ27" s="59">
        <f>IF(AW27=AW26,AZ26+Perm_Edif!AZ27,Perm_Edif!AZ27)</f>
        <v>1227558</v>
      </c>
      <c r="BA27" s="54">
        <f>IF(AX27=AX26,BA26+Perm_Edif!BA27,Perm_Edif!BA27)</f>
        <v>39825</v>
      </c>
      <c r="BB27" s="54">
        <f>IF(AY27=AY26,BB26+Perm_Edif!BB27,Perm_Edif!BB27)</f>
        <v>35570</v>
      </c>
      <c r="BC27" s="54">
        <f>IF(AZ27=AZ26,BC26+Perm_Edif!BC27,Perm_Edif!BC27)</f>
        <v>38192</v>
      </c>
      <c r="BD27" s="54">
        <f>IF(BA27=BA26,BD26+Perm_Edif!BD27,Perm_Edif!BD27)</f>
        <v>48932</v>
      </c>
      <c r="BE27" s="54">
        <f>IF(BB27=BB26,BE26+Perm_Edif!BE27,Perm_Edif!BE27)</f>
        <v>197386</v>
      </c>
      <c r="BF27" s="54">
        <f>IF(BC27=BC26,BF26+Perm_Edif!BF27,Perm_Edif!BF27)</f>
        <v>36752</v>
      </c>
      <c r="BG27" s="54">
        <f>IF(BD27=BD26,BG26+Perm_Edif!BG27,Perm_Edif!BG27)</f>
        <v>120631</v>
      </c>
      <c r="BH27" s="54">
        <f>IF(BE27=BE26,BH26+Perm_Edif!BH27,Perm_Edif!BH27)</f>
        <v>159197</v>
      </c>
      <c r="BI27" s="54">
        <f>IF(BF27=BF26,BI26+Perm_Edif!BI27,Perm_Edif!BI27)</f>
        <v>181132</v>
      </c>
      <c r="BJ27" s="54">
        <f>IF(BG27=BG26,BJ26+Perm_Edif!BJ27,Perm_Edif!BJ27)</f>
        <v>36305</v>
      </c>
      <c r="BK27" s="54">
        <f>IF(BH27=BH26,BK26+Perm_Edif!BK27,Perm_Edif!BK27)</f>
        <v>10082</v>
      </c>
      <c r="BL27" s="54">
        <f>IF(BI27=BI26,BL26+Perm_Edif!BL27,Perm_Edif!BL27)</f>
        <v>2514</v>
      </c>
      <c r="BM27" s="54">
        <f>IF(BJ27=BJ26,BM26+Perm_Edif!BM27,Perm_Edif!BM27)</f>
        <v>311527</v>
      </c>
      <c r="BN27" s="54">
        <f>IF(BK27=BK26,BN26+Perm_Edif!BN27,Perm_Edif!BN27)</f>
        <v>5986</v>
      </c>
      <c r="BO27" s="88">
        <f>IF(BL27=BL26,BO26+Perm_Edif!BO27,Perm_Edif!BO27)</f>
        <v>3527</v>
      </c>
      <c r="BP27" s="54" t="str">
        <f>Perm_Edif!BP27</f>
        <v>-16.6%</v>
      </c>
      <c r="BQ27" s="54" t="str">
        <f>Perm_Edif!BQ27</f>
        <v>90.1%</v>
      </c>
      <c r="BR27" s="54" t="str">
        <f>Perm_Edif!BR27</f>
        <v>23.3%</v>
      </c>
      <c r="BS27" s="54" t="str">
        <f>Perm_Edif!BS27</f>
        <v>-10.4%</v>
      </c>
      <c r="BT27" s="54" t="str">
        <f>Perm_Edif!BT27</f>
        <v>114.4%</v>
      </c>
      <c r="BU27" s="54" t="str">
        <f>Perm_Edif!BU27</f>
        <v>10.1%</v>
      </c>
      <c r="BV27" s="54" t="str">
        <f>Perm_Edif!BV27</f>
        <v>-42.9%</v>
      </c>
      <c r="BW27" s="54" t="str">
        <f>Perm_Edif!BW27</f>
        <v>125.5%</v>
      </c>
      <c r="BX27" s="54" t="str">
        <f>Perm_Edif!BX27</f>
        <v>-48.2%</v>
      </c>
      <c r="BY27" s="54" t="str">
        <f>Perm_Edif!BY27</f>
        <v>130.8%</v>
      </c>
      <c r="BZ27" s="54" t="str">
        <f>Perm_Edif!BZ27</f>
        <v>8.7%</v>
      </c>
      <c r="CA27" s="54" t="str">
        <f>Perm_Edif!CA27</f>
        <v>216.2%</v>
      </c>
      <c r="CB27" s="54" t="str">
        <f>Perm_Edif!CB27</f>
        <v>-48.6%</v>
      </c>
      <c r="CC27" s="54" t="str">
        <f>Perm_Edif!CC27</f>
        <v>-47.5%</v>
      </c>
      <c r="CD27" s="54" t="str">
        <f>Perm_Edif!CD27</f>
        <v>-83.7%</v>
      </c>
      <c r="CE27" s="54" t="str">
        <f>Perm_Edif!CE27</f>
        <v>130.8%</v>
      </c>
    </row>
    <row r="28" spans="1:83">
      <c r="A28" s="55">
        <v>2011</v>
      </c>
      <c r="B28" s="51">
        <v>3</v>
      </c>
      <c r="C28" s="52" t="s">
        <v>121</v>
      </c>
      <c r="D28" s="59">
        <f>IF(A28=A27,D27+Perm_Edif!D28,Perm_Edif!D28)</f>
        <v>1098213</v>
      </c>
      <c r="E28" s="54">
        <f>IF(B28=B27,E27+Perm_Edif!E28,Perm_Edif!E28)</f>
        <v>14169</v>
      </c>
      <c r="F28" s="54">
        <f>IF(C28=C27,F27+Perm_Edif!F28,Perm_Edif!F28)</f>
        <v>26727</v>
      </c>
      <c r="G28" s="54">
        <f>IF(D28=D27,G27+Perm_Edif!G28,Perm_Edif!G28)</f>
        <v>1858</v>
      </c>
      <c r="H28" s="54">
        <f>IF(E28=E27,H27+Perm_Edif!H28,Perm_Edif!H28)</f>
        <v>3044</v>
      </c>
      <c r="I28" s="54">
        <f>IF(F28=F27,I27+Perm_Edif!I28,Perm_Edif!I28)</f>
        <v>12594</v>
      </c>
      <c r="J28" s="54">
        <f>IF(G28=G27,J27+Perm_Edif!J28,Perm_Edif!J28)</f>
        <v>15033</v>
      </c>
      <c r="K28" s="54">
        <f>IF(H28=H27,K27+Perm_Edif!K28,Perm_Edif!K28)</f>
        <v>11695</v>
      </c>
      <c r="L28" s="54">
        <f>IF(I28=I27,L27+Perm_Edif!L28,Perm_Edif!L28)</f>
        <v>23498</v>
      </c>
      <c r="M28" s="54">
        <f>IF(J28=J27,M27+Perm_Edif!M28,Perm_Edif!M28)</f>
        <v>6871</v>
      </c>
      <c r="N28" s="54">
        <f>IF(K28=K27,N27+Perm_Edif!N28,Perm_Edif!N28)</f>
        <v>9620</v>
      </c>
      <c r="O28" s="54">
        <f>IF(L28=L27,O27+Perm_Edif!O28,Perm_Edif!O28)</f>
        <v>7721</v>
      </c>
      <c r="P28" s="54">
        <f>IF(M28=M27,P27+Perm_Edif!P28,Perm_Edif!P28)</f>
        <v>937</v>
      </c>
      <c r="Q28" s="54">
        <f>IF(N28=N27,Q27+Perm_Edif!Q28,Perm_Edif!Q28)</f>
        <v>269261</v>
      </c>
      <c r="R28" s="54">
        <f>IF(O28=O27,R27+Perm_Edif!R28,Perm_Edif!R28)</f>
        <v>5675</v>
      </c>
      <c r="S28" s="88">
        <f>IF(P28=P27,S27+Perm_Edif!S28,Perm_Edif!S28)</f>
        <v>133</v>
      </c>
      <c r="T28" s="81">
        <f>IF(Q28=Q27,T27+Perm_Edif!T28,Perm_Edif!T28)</f>
        <v>770030</v>
      </c>
      <c r="U28" s="81">
        <f>IF(R28=R27,U27+Perm_Edif!U28,Perm_Edif!U28)</f>
        <v>3201</v>
      </c>
      <c r="V28" s="81">
        <f>IF(S28=S27,V27+Perm_Edif!V28,Perm_Edif!V28)</f>
        <v>27255</v>
      </c>
      <c r="W28" s="81">
        <f>IF(T28=T27,W27+Perm_Edif!W28,Perm_Edif!W28)</f>
        <v>3873</v>
      </c>
      <c r="X28" s="81">
        <f>IF(U28=U27,X27+Perm_Edif!X28,Perm_Edif!X28)</f>
        <v>27142</v>
      </c>
      <c r="Y28" s="81">
        <f>IF(V28=V27,Y27+Perm_Edif!Y28,Perm_Edif!Y28)</f>
        <v>92891</v>
      </c>
      <c r="Z28" s="81">
        <f>IF(W28=W27,Z27+Perm_Edif!Z28,Perm_Edif!Z28)</f>
        <v>45253</v>
      </c>
      <c r="AA28" s="81">
        <f>IF(X28=X27,AA27+Perm_Edif!AA28,Perm_Edif!AA28)</f>
        <v>90411</v>
      </c>
      <c r="AB28" s="81">
        <f>IF(Y28=Y27,AB27+Perm_Edif!AB28,Perm_Edif!AB28)</f>
        <v>174874</v>
      </c>
      <c r="AC28" s="81">
        <f>IF(Z28=Z27,AC27+Perm_Edif!AC28,Perm_Edif!AC28)</f>
        <v>40470</v>
      </c>
      <c r="AD28" s="81">
        <f>IF(AA28=AA27,AD27+Perm_Edif!AD28,Perm_Edif!AD28)</f>
        <v>15849</v>
      </c>
      <c r="AE28" s="81">
        <f>IF(AB28=AB27,AE27+Perm_Edif!AE28,Perm_Edif!AE28)</f>
        <v>3421</v>
      </c>
      <c r="AF28" s="81">
        <f>IF(AC28=AC27,AF27+Perm_Edif!AF28,Perm_Edif!AF28)</f>
        <v>4686</v>
      </c>
      <c r="AG28" s="81">
        <f>IF(AD28=AD27,AG27+Perm_Edif!AG28,Perm_Edif!AG28)</f>
        <v>226987</v>
      </c>
      <c r="AH28" s="81">
        <f>IF(AE28=AE27,AH27+Perm_Edif!AH28,Perm_Edif!AH28)</f>
        <v>12218</v>
      </c>
      <c r="AI28" s="81">
        <f>IF(AF28=AF27,AI27+Perm_Edif!AI28,Perm_Edif!AI28)</f>
        <v>1499</v>
      </c>
      <c r="AJ28" s="59">
        <f>IF(AG28=AG27,AJ27+Perm_Edif!AJ28,Perm_Edif!AJ28)</f>
        <v>396156</v>
      </c>
      <c r="AK28" s="54">
        <f>IF(AH28=AH27,AK27+Perm_Edif!AK28,Perm_Edif!AK28)</f>
        <v>0</v>
      </c>
      <c r="AL28" s="54">
        <f>IF(AI28=AI27,AL27+Perm_Edif!AL28,Perm_Edif!AL28)</f>
        <v>3583</v>
      </c>
      <c r="AM28" s="54">
        <f>IF(AJ28=AJ27,AM27+Perm_Edif!AM28,Perm_Edif!AM28)</f>
        <v>166</v>
      </c>
      <c r="AN28" s="54">
        <f>IF(AK28=AK27,AN27+Perm_Edif!AN28,Perm_Edif!AN28)</f>
        <v>3042</v>
      </c>
      <c r="AO28" s="54">
        <f>IF(AL28=AL27,AO27+Perm_Edif!AO28,Perm_Edif!AO28)</f>
        <v>14009</v>
      </c>
      <c r="AP28" s="54">
        <f>IF(AM28=AM27,AP27+Perm_Edif!AP28,Perm_Edif!AP28)</f>
        <v>4100</v>
      </c>
      <c r="AQ28" s="54">
        <f>IF(AN28=AN27,AQ27+Perm_Edif!AQ28,Perm_Edif!AQ28)</f>
        <v>7543</v>
      </c>
      <c r="AR28" s="54">
        <f>IF(AO28=AO27,AR27+Perm_Edif!AR28,Perm_Edif!AR28)</f>
        <v>31623</v>
      </c>
      <c r="AS28" s="54">
        <f>IF(AP28=AP27,AS27+Perm_Edif!AS28,Perm_Edif!AS28)</f>
        <v>12783</v>
      </c>
      <c r="AT28" s="54">
        <f>IF(AQ28=AQ27,AT27+Perm_Edif!AT28,Perm_Edif!AT28)</f>
        <v>7581</v>
      </c>
      <c r="AU28" s="54">
        <f>IF(AR28=AR27,AU27+Perm_Edif!AU28,Perm_Edif!AU28)</f>
        <v>861</v>
      </c>
      <c r="AV28" s="54">
        <f>IF(AS28=AS27,AV27+Perm_Edif!AV28,Perm_Edif!AV28)</f>
        <v>857</v>
      </c>
      <c r="AW28" s="54">
        <f>IF(AT28=AT27,AW27+Perm_Edif!AW28,Perm_Edif!AW28)</f>
        <v>307439</v>
      </c>
      <c r="AX28" s="54">
        <f>IF(AU28=AU27,AX27+Perm_Edif!AX28,Perm_Edif!AX28)</f>
        <v>2033</v>
      </c>
      <c r="AY28" s="54">
        <f>IF(AV28=AV27,AY27+Perm_Edif!AY28,Perm_Edif!AY28)</f>
        <v>536</v>
      </c>
      <c r="AZ28" s="59">
        <f>IF(AW28=AW27,AZ27+Perm_Edif!AZ28,Perm_Edif!AZ28)</f>
        <v>1575022</v>
      </c>
      <c r="BA28" s="54">
        <f>IF(AX28=AX27,BA27+Perm_Edif!BA28,Perm_Edif!BA28)</f>
        <v>17370</v>
      </c>
      <c r="BB28" s="54">
        <f>IF(AY28=AY27,BB27+Perm_Edif!BB28,Perm_Edif!BB28)</f>
        <v>57565</v>
      </c>
      <c r="BC28" s="54">
        <f>IF(AZ28=AZ27,BC27+Perm_Edif!BC28,Perm_Edif!BC28)</f>
        <v>5897</v>
      </c>
      <c r="BD28" s="54">
        <f>IF(BA28=BA27,BD27+Perm_Edif!BD28,Perm_Edif!BD28)</f>
        <v>33228</v>
      </c>
      <c r="BE28" s="54">
        <f>IF(BB28=BB27,BE27+Perm_Edif!BE28,Perm_Edif!BE28)</f>
        <v>119494</v>
      </c>
      <c r="BF28" s="54">
        <f>IF(BC28=BC27,BF27+Perm_Edif!BF28,Perm_Edif!BF28)</f>
        <v>64386</v>
      </c>
      <c r="BG28" s="54">
        <f>IF(BD28=BD27,BG27+Perm_Edif!BG28,Perm_Edif!BG28)</f>
        <v>109649</v>
      </c>
      <c r="BH28" s="54">
        <f>IF(BE28=BE27,BH27+Perm_Edif!BH28,Perm_Edif!BH28)</f>
        <v>229995</v>
      </c>
      <c r="BI28" s="54">
        <f>IF(BF28=BF27,BI27+Perm_Edif!BI28,Perm_Edif!BI28)</f>
        <v>60124</v>
      </c>
      <c r="BJ28" s="54">
        <f>IF(BG28=BG27,BJ27+Perm_Edif!BJ28,Perm_Edif!BJ28)</f>
        <v>33050</v>
      </c>
      <c r="BK28" s="54">
        <f>IF(BH28=BH27,BK27+Perm_Edif!BK28,Perm_Edif!BK28)</f>
        <v>12003</v>
      </c>
      <c r="BL28" s="54">
        <f>IF(BI28=BI27,BL27+Perm_Edif!BL28,Perm_Edif!BL28)</f>
        <v>6480</v>
      </c>
      <c r="BM28" s="54">
        <f>IF(BJ28=BJ27,BM27+Perm_Edif!BM28,Perm_Edif!BM28)</f>
        <v>803687</v>
      </c>
      <c r="BN28" s="54">
        <f>IF(BK28=BK27,BN27+Perm_Edif!BN28,Perm_Edif!BN28)</f>
        <v>19926</v>
      </c>
      <c r="BO28" s="88">
        <f>IF(BL28=BL27,BO27+Perm_Edif!BO28,Perm_Edif!BO28)</f>
        <v>2168</v>
      </c>
      <c r="BP28" s="54" t="str">
        <f>Perm_Edif!BP28</f>
        <v>28.3%</v>
      </c>
      <c r="BQ28" s="54" t="str">
        <f>Perm_Edif!BQ28</f>
        <v>-56.4%</v>
      </c>
      <c r="BR28" s="54" t="str">
        <f>Perm_Edif!BR28</f>
        <v>61.8%</v>
      </c>
      <c r="BS28" s="54" t="str">
        <f>Perm_Edif!BS28</f>
        <v>-84.6%</v>
      </c>
      <c r="BT28" s="54" t="str">
        <f>Perm_Edif!BT28</f>
        <v>-32.1%</v>
      </c>
      <c r="BU28" s="54" t="str">
        <f>Perm_Edif!BU28</f>
        <v>-39.5%</v>
      </c>
      <c r="BV28" s="54" t="str">
        <f>Perm_Edif!BV28</f>
        <v>75.2%</v>
      </c>
      <c r="BW28" s="54" t="str">
        <f>Perm_Edif!BW28</f>
        <v>-9.1%</v>
      </c>
      <c r="BX28" s="54" t="str">
        <f>Perm_Edif!BX28</f>
        <v>44.5%</v>
      </c>
      <c r="BY28" s="54" t="str">
        <f>Perm_Edif!BY28</f>
        <v>-66.8%</v>
      </c>
      <c r="BZ28" s="54" t="str">
        <f>Perm_Edif!BZ28</f>
        <v>-9%</v>
      </c>
      <c r="CA28" s="54" t="str">
        <f>Perm_Edif!CA28</f>
        <v>19.1%</v>
      </c>
      <c r="CB28" s="54" t="str">
        <f>Perm_Edif!CB28</f>
        <v>157.8%</v>
      </c>
      <c r="CC28" s="54" t="str">
        <f>Perm_Edif!CC28</f>
        <v>158%</v>
      </c>
      <c r="CD28" s="54" t="str">
        <f>Perm_Edif!CD28</f>
        <v>232.9%</v>
      </c>
      <c r="CE28" s="54" t="str">
        <f>Perm_Edif!CE28</f>
        <v>-38.5%</v>
      </c>
    </row>
    <row r="29" spans="1:83">
      <c r="A29" s="55">
        <v>2011</v>
      </c>
      <c r="B29" s="51">
        <v>4</v>
      </c>
      <c r="C29" s="52" t="s">
        <v>122</v>
      </c>
      <c r="D29" s="59">
        <f>IF(A29=A28,D28+Perm_Edif!D29,Perm_Edif!D29)</f>
        <v>1346118</v>
      </c>
      <c r="E29" s="54">
        <f>IF(B29=B28,E28+Perm_Edif!E29,Perm_Edif!E29)</f>
        <v>8043</v>
      </c>
      <c r="F29" s="54">
        <f>IF(C29=C28,F28+Perm_Edif!F29,Perm_Edif!F29)</f>
        <v>9673</v>
      </c>
      <c r="G29" s="54">
        <f>IF(D29=D28,G28+Perm_Edif!G29,Perm_Edif!G29)</f>
        <v>4813</v>
      </c>
      <c r="H29" s="54">
        <f>IF(E29=E28,H28+Perm_Edif!H29,Perm_Edif!H29)</f>
        <v>1699</v>
      </c>
      <c r="I29" s="54">
        <f>IF(F29=F28,I28+Perm_Edif!I29,Perm_Edif!I29)</f>
        <v>9418</v>
      </c>
      <c r="J29" s="54">
        <f>IF(G29=G28,J28+Perm_Edif!J29,Perm_Edif!J29)</f>
        <v>11803</v>
      </c>
      <c r="K29" s="54">
        <f>IF(H29=H28,K28+Perm_Edif!K29,Perm_Edif!K29)</f>
        <v>15636</v>
      </c>
      <c r="L29" s="54">
        <f>IF(I29=I28,L28+Perm_Edif!L29,Perm_Edif!L29)</f>
        <v>33229</v>
      </c>
      <c r="M29" s="54">
        <f>IF(J29=J28,M28+Perm_Edif!M29,Perm_Edif!M29)</f>
        <v>6613</v>
      </c>
      <c r="N29" s="54">
        <f>IF(K29=K28,N28+Perm_Edif!N29,Perm_Edif!N29)</f>
        <v>12922</v>
      </c>
      <c r="O29" s="54">
        <f>IF(L29=L28,O28+Perm_Edif!O29,Perm_Edif!O29)</f>
        <v>3362</v>
      </c>
      <c r="P29" s="54">
        <f>IF(M29=M28,P28+Perm_Edif!P29,Perm_Edif!P29)</f>
        <v>2229</v>
      </c>
      <c r="Q29" s="54">
        <f>IF(N29=N28,Q28+Perm_Edif!Q29,Perm_Edif!Q29)</f>
        <v>124589</v>
      </c>
      <c r="R29" s="54">
        <f>IF(O29=O28,R28+Perm_Edif!R29,Perm_Edif!R29)</f>
        <v>3864</v>
      </c>
      <c r="S29" s="88">
        <f>IF(P29=P28,S28+Perm_Edif!S29,Perm_Edif!S29)</f>
        <v>12</v>
      </c>
      <c r="T29" s="81">
        <f>IF(Q29=Q28,T28+Perm_Edif!T29,Perm_Edif!T29)</f>
        <v>750729</v>
      </c>
      <c r="U29" s="81">
        <f>IF(R29=R28,U28+Perm_Edif!U29,Perm_Edif!U29)</f>
        <v>11573</v>
      </c>
      <c r="V29" s="81">
        <f>IF(S29=S28,V28+Perm_Edif!V29,Perm_Edif!V29)</f>
        <v>20690</v>
      </c>
      <c r="W29" s="81">
        <f>IF(T29=T28,W28+Perm_Edif!W29,Perm_Edif!W29)</f>
        <v>26648</v>
      </c>
      <c r="X29" s="81">
        <f>IF(U29=U28,X28+Perm_Edif!X29,Perm_Edif!X29)</f>
        <v>43427</v>
      </c>
      <c r="Y29" s="81">
        <f>IF(V29=V28,Y28+Perm_Edif!Y29,Perm_Edif!Y29)</f>
        <v>38404</v>
      </c>
      <c r="Z29" s="81">
        <f>IF(W29=W28,Z28+Perm_Edif!Z29,Perm_Edif!Z29)</f>
        <v>38074</v>
      </c>
      <c r="AA29" s="81">
        <f>IF(X29=X28,AA28+Perm_Edif!AA29,Perm_Edif!AA29)</f>
        <v>88544</v>
      </c>
      <c r="AB29" s="81">
        <f>IF(Y29=Y28,AB28+Perm_Edif!AB29,Perm_Edif!AB29)</f>
        <v>169180</v>
      </c>
      <c r="AC29" s="81">
        <f>IF(Z29=Z28,AC28+Perm_Edif!AC29,Perm_Edif!AC29)</f>
        <v>36893</v>
      </c>
      <c r="AD29" s="81">
        <f>IF(AA29=AA28,AD28+Perm_Edif!AD29,Perm_Edif!AD29)</f>
        <v>31595</v>
      </c>
      <c r="AE29" s="81">
        <f>IF(AB29=AB28,AE28+Perm_Edif!AE29,Perm_Edif!AE29)</f>
        <v>2819</v>
      </c>
      <c r="AF29" s="81">
        <f>IF(AC29=AC28,AF28+Perm_Edif!AF29,Perm_Edif!AF29)</f>
        <v>1256</v>
      </c>
      <c r="AG29" s="81">
        <f>IF(AD29=AD28,AG28+Perm_Edif!AG29,Perm_Edif!AG29)</f>
        <v>232706</v>
      </c>
      <c r="AH29" s="81">
        <f>IF(AE29=AE28,AH28+Perm_Edif!AH29,Perm_Edif!AH29)</f>
        <v>8412</v>
      </c>
      <c r="AI29" s="81">
        <f>IF(AF29=AF28,AI28+Perm_Edif!AI29,Perm_Edif!AI29)</f>
        <v>508</v>
      </c>
      <c r="AJ29" s="59">
        <f>IF(AG29=AG28,AJ28+Perm_Edif!AJ29,Perm_Edif!AJ29)</f>
        <v>112823</v>
      </c>
      <c r="AK29" s="54">
        <f>IF(AH29=AH28,AK28+Perm_Edif!AK29,Perm_Edif!AK29)</f>
        <v>9059</v>
      </c>
      <c r="AL29" s="54">
        <f>IF(AI29=AI28,AL28+Perm_Edif!AL29,Perm_Edif!AL29)</f>
        <v>6019</v>
      </c>
      <c r="AM29" s="54">
        <f>IF(AJ29=AJ28,AM28+Perm_Edif!AM29,Perm_Edif!AM29)</f>
        <v>393</v>
      </c>
      <c r="AN29" s="54">
        <f>IF(AK29=AK28,AN28+Perm_Edif!AN29,Perm_Edif!AN29)</f>
        <v>785</v>
      </c>
      <c r="AO29" s="54">
        <f>IF(AL29=AL28,AO28+Perm_Edif!AO29,Perm_Edif!AO29)</f>
        <v>9542</v>
      </c>
      <c r="AP29" s="54">
        <f>IF(AM29=AM28,AP28+Perm_Edif!AP29,Perm_Edif!AP29)</f>
        <v>5016</v>
      </c>
      <c r="AQ29" s="54">
        <f>IF(AN29=AN28,AQ28+Perm_Edif!AQ29,Perm_Edif!AQ29)</f>
        <v>3700</v>
      </c>
      <c r="AR29" s="54">
        <f>IF(AO29=AO28,AR28+Perm_Edif!AR29,Perm_Edif!AR29)</f>
        <v>12022</v>
      </c>
      <c r="AS29" s="54">
        <f>IF(AP29=AP28,AS28+Perm_Edif!AS29,Perm_Edif!AS29)</f>
        <v>2427</v>
      </c>
      <c r="AT29" s="54">
        <f>IF(AQ29=AQ28,AT28+Perm_Edif!AT29,Perm_Edif!AT29)</f>
        <v>4832</v>
      </c>
      <c r="AU29" s="54">
        <f>IF(AR29=AR28,AU28+Perm_Edif!AU29,Perm_Edif!AU29)</f>
        <v>0</v>
      </c>
      <c r="AV29" s="54">
        <f>IF(AS29=AS28,AV28+Perm_Edif!AV29,Perm_Edif!AV29)</f>
        <v>117</v>
      </c>
      <c r="AW29" s="54">
        <f>IF(AT29=AT28,AW28+Perm_Edif!AW29,Perm_Edif!AW29)</f>
        <v>49934</v>
      </c>
      <c r="AX29" s="54">
        <f>IF(AU29=AU28,AX28+Perm_Edif!AX29,Perm_Edif!AX29)</f>
        <v>6481</v>
      </c>
      <c r="AY29" s="54">
        <f>IF(AV29=AV28,AY28+Perm_Edif!AY29,Perm_Edif!AY29)</f>
        <v>2496</v>
      </c>
      <c r="AZ29" s="59">
        <f>IF(AW29=AW28,AZ28+Perm_Edif!AZ29,Perm_Edif!AZ29)</f>
        <v>1111457</v>
      </c>
      <c r="BA29" s="54">
        <f>IF(AX29=AX28,BA28+Perm_Edif!BA29,Perm_Edif!BA29)</f>
        <v>28675</v>
      </c>
      <c r="BB29" s="54">
        <f>IF(AY29=AY28,BB28+Perm_Edif!BB29,Perm_Edif!BB29)</f>
        <v>36382</v>
      </c>
      <c r="BC29" s="54">
        <f>IF(AZ29=AZ28,BC28+Perm_Edif!BC29,Perm_Edif!BC29)</f>
        <v>31854</v>
      </c>
      <c r="BD29" s="54">
        <f>IF(BA29=BA28,BD28+Perm_Edif!BD29,Perm_Edif!BD29)</f>
        <v>45911</v>
      </c>
      <c r="BE29" s="54">
        <f>IF(BB29=BB28,BE28+Perm_Edif!BE29,Perm_Edif!BE29)</f>
        <v>57364</v>
      </c>
      <c r="BF29" s="54">
        <f>IF(BC29=BC28,BF28+Perm_Edif!BF29,Perm_Edif!BF29)</f>
        <v>54893</v>
      </c>
      <c r="BG29" s="54">
        <f>IF(BD29=BD28,BG28+Perm_Edif!BG29,Perm_Edif!BG29)</f>
        <v>107880</v>
      </c>
      <c r="BH29" s="54">
        <f>IF(BE29=BE28,BH28+Perm_Edif!BH29,Perm_Edif!BH29)</f>
        <v>214431</v>
      </c>
      <c r="BI29" s="54">
        <f>IF(BF29=BF28,BI28+Perm_Edif!BI29,Perm_Edif!BI29)</f>
        <v>45933</v>
      </c>
      <c r="BJ29" s="54">
        <f>IF(BG29=BG28,BJ28+Perm_Edif!BJ29,Perm_Edif!BJ29)</f>
        <v>49349</v>
      </c>
      <c r="BK29" s="54">
        <f>IF(BH29=BH28,BK28+Perm_Edif!BK29,Perm_Edif!BK29)</f>
        <v>6181</v>
      </c>
      <c r="BL29" s="54">
        <f>IF(BI29=BI28,BL28+Perm_Edif!BL29,Perm_Edif!BL29)</f>
        <v>3602</v>
      </c>
      <c r="BM29" s="54">
        <f>IF(BJ29=BJ28,BM28+Perm_Edif!BM29,Perm_Edif!BM29)</f>
        <v>407229</v>
      </c>
      <c r="BN29" s="54">
        <f>IF(BK29=BK28,BN28+Perm_Edif!BN29,Perm_Edif!BN29)</f>
        <v>18757</v>
      </c>
      <c r="BO29" s="88">
        <f>IF(BL29=BL28,BO28+Perm_Edif!BO29,Perm_Edif!BO29)</f>
        <v>3016</v>
      </c>
      <c r="BP29" s="54" t="str">
        <f>Perm_Edif!BP29</f>
        <v>-29.4%</v>
      </c>
      <c r="BQ29" s="54" t="str">
        <f>Perm_Edif!BQ29</f>
        <v>65.1%</v>
      </c>
      <c r="BR29" s="54" t="str">
        <f>Perm_Edif!BR29</f>
        <v>-36.8%</v>
      </c>
      <c r="BS29" s="54" t="str">
        <f>Perm_Edif!BS29</f>
        <v>440.2%</v>
      </c>
      <c r="BT29" s="54" t="str">
        <f>Perm_Edif!BT29</f>
        <v>38.2%</v>
      </c>
      <c r="BU29" s="54" t="str">
        <f>Perm_Edif!BU29</f>
        <v>-52%</v>
      </c>
      <c r="BV29" s="54" t="str">
        <f>Perm_Edif!BV29</f>
        <v>-14.7%</v>
      </c>
      <c r="BW29" s="54" t="str">
        <f>Perm_Edif!BW29</f>
        <v>-1.6%</v>
      </c>
      <c r="BX29" s="54" t="str">
        <f>Perm_Edif!BX29</f>
        <v>-6.8%</v>
      </c>
      <c r="BY29" s="54" t="str">
        <f>Perm_Edif!BY29</f>
        <v>-23.6%</v>
      </c>
      <c r="BZ29" s="54" t="str">
        <f>Perm_Edif!BZ29</f>
        <v>49.3%</v>
      </c>
      <c r="CA29" s="54" t="str">
        <f>Perm_Edif!CA29</f>
        <v>-48.5%</v>
      </c>
      <c r="CB29" s="54" t="str">
        <f>Perm_Edif!CB29</f>
        <v>-44.4%</v>
      </c>
      <c r="CC29" s="54" t="str">
        <f>Perm_Edif!CC29</f>
        <v>-49.3%</v>
      </c>
      <c r="CD29" s="54" t="str">
        <f>Perm_Edif!CD29</f>
        <v>-5.9%</v>
      </c>
      <c r="CE29" s="54" t="str">
        <f>Perm_Edif!CE29</f>
        <v>39.1%</v>
      </c>
    </row>
    <row r="30" spans="1:83">
      <c r="A30" s="55">
        <v>2011</v>
      </c>
      <c r="B30" s="51">
        <v>5</v>
      </c>
      <c r="C30" s="52" t="s">
        <v>123</v>
      </c>
      <c r="D30" s="59">
        <f>IF(A30=A29,D29+Perm_Edif!D30,Perm_Edif!D30)</f>
        <v>1894869</v>
      </c>
      <c r="E30" s="54">
        <f>IF(B30=B29,E29+Perm_Edif!E30,Perm_Edif!E30)</f>
        <v>27122</v>
      </c>
      <c r="F30" s="54">
        <f>IF(C30=C29,F29+Perm_Edif!F30,Perm_Edif!F30)</f>
        <v>26130</v>
      </c>
      <c r="G30" s="54">
        <f>IF(D30=D29,G29+Perm_Edif!G30,Perm_Edif!G30)</f>
        <v>228688</v>
      </c>
      <c r="H30" s="54">
        <f>IF(E30=E29,H29+Perm_Edif!H30,Perm_Edif!H30)</f>
        <v>3345</v>
      </c>
      <c r="I30" s="54">
        <f>IF(F30=F29,I29+Perm_Edif!I30,Perm_Edif!I30)</f>
        <v>46489</v>
      </c>
      <c r="J30" s="54">
        <f>IF(G30=G29,J29+Perm_Edif!J30,Perm_Edif!J30)</f>
        <v>19857</v>
      </c>
      <c r="K30" s="54">
        <f>IF(H30=H29,K29+Perm_Edif!K30,Perm_Edif!K30)</f>
        <v>19864</v>
      </c>
      <c r="L30" s="54">
        <f>IF(I30=I29,L29+Perm_Edif!L30,Perm_Edif!L30)</f>
        <v>27999</v>
      </c>
      <c r="M30" s="54">
        <f>IF(J30=J29,M29+Perm_Edif!M30,Perm_Edif!M30)</f>
        <v>10683</v>
      </c>
      <c r="N30" s="54">
        <f>IF(K30=K29,N29+Perm_Edif!N30,Perm_Edif!N30)</f>
        <v>5145</v>
      </c>
      <c r="O30" s="54">
        <f>IF(L30=L29,O29+Perm_Edif!O30,Perm_Edif!O30)</f>
        <v>1325</v>
      </c>
      <c r="P30" s="54">
        <f>IF(M30=M29,P29+Perm_Edif!P30,Perm_Edif!P30)</f>
        <v>3992</v>
      </c>
      <c r="Q30" s="54">
        <f>IF(N30=N29,Q29+Perm_Edif!Q30,Perm_Edif!Q30)</f>
        <v>122497</v>
      </c>
      <c r="R30" s="54">
        <f>IF(O30=O29,R29+Perm_Edif!R30,Perm_Edif!R30)</f>
        <v>5615</v>
      </c>
      <c r="S30" s="88">
        <f>IF(P30=P29,S29+Perm_Edif!S30,Perm_Edif!S30)</f>
        <v>0</v>
      </c>
      <c r="T30" s="81">
        <f>IF(Q30=Q29,T29+Perm_Edif!T30,Perm_Edif!T30)</f>
        <v>1041007</v>
      </c>
      <c r="U30" s="81">
        <f>IF(R30=R29,U29+Perm_Edif!U30,Perm_Edif!U30)</f>
        <v>50512</v>
      </c>
      <c r="V30" s="81">
        <f>IF(S30=S29,V29+Perm_Edif!V30,Perm_Edif!V30)</f>
        <v>56408</v>
      </c>
      <c r="W30" s="81">
        <f>IF(T30=T29,W29+Perm_Edif!W30,Perm_Edif!W30)</f>
        <v>36664</v>
      </c>
      <c r="X30" s="81">
        <f>IF(U30=U29,X29+Perm_Edif!X30,Perm_Edif!X30)</f>
        <v>36650</v>
      </c>
      <c r="Y30" s="81">
        <f>IF(V30=V29,Y29+Perm_Edif!Y30,Perm_Edif!Y30)</f>
        <v>93900</v>
      </c>
      <c r="Z30" s="81">
        <f>IF(W30=W29,Z29+Perm_Edif!Z30,Perm_Edif!Z30)</f>
        <v>86811</v>
      </c>
      <c r="AA30" s="81">
        <f>IF(X30=X29,AA29+Perm_Edif!AA30,Perm_Edif!AA30)</f>
        <v>68971</v>
      </c>
      <c r="AB30" s="81">
        <f>IF(Y30=Y29,AB29+Perm_Edif!AB30,Perm_Edif!AB30)</f>
        <v>243566</v>
      </c>
      <c r="AC30" s="81">
        <f>IF(Z30=Z29,AC29+Perm_Edif!AC30,Perm_Edif!AC30)</f>
        <v>36392</v>
      </c>
      <c r="AD30" s="81">
        <f>IF(AA30=AA29,AD29+Perm_Edif!AD30,Perm_Edif!AD30)</f>
        <v>26301</v>
      </c>
      <c r="AE30" s="81">
        <f>IF(AB30=AB29,AE29+Perm_Edif!AE30,Perm_Edif!AE30)</f>
        <v>8056</v>
      </c>
      <c r="AF30" s="81">
        <f>IF(AC30=AC29,AF29+Perm_Edif!AF30,Perm_Edif!AF30)</f>
        <v>6238</v>
      </c>
      <c r="AG30" s="81">
        <f>IF(AD30=AD29,AG29+Perm_Edif!AG30,Perm_Edif!AG30)</f>
        <v>258609</v>
      </c>
      <c r="AH30" s="81">
        <f>IF(AE30=AE29,AH29+Perm_Edif!AH30,Perm_Edif!AH30)</f>
        <v>31842</v>
      </c>
      <c r="AI30" s="81">
        <f>IF(AF30=AF29,AI29+Perm_Edif!AI30,Perm_Edif!AI30)</f>
        <v>87</v>
      </c>
      <c r="AJ30" s="59">
        <f>IF(AG30=AG29,AJ29+Perm_Edif!AJ30,Perm_Edif!AJ30)</f>
        <v>220207</v>
      </c>
      <c r="AK30" s="54">
        <f>IF(AH30=AH29,AK29+Perm_Edif!AK30,Perm_Edif!AK30)</f>
        <v>5497</v>
      </c>
      <c r="AL30" s="54">
        <f>IF(AI30=AI29,AL29+Perm_Edif!AL30,Perm_Edif!AL30)</f>
        <v>12199</v>
      </c>
      <c r="AM30" s="54">
        <f>IF(AJ30=AJ29,AM29+Perm_Edif!AM30,Perm_Edif!AM30)</f>
        <v>6436</v>
      </c>
      <c r="AN30" s="54">
        <f>IF(AK30=AK29,AN29+Perm_Edif!AN30,Perm_Edif!AN30)</f>
        <v>4866</v>
      </c>
      <c r="AO30" s="54">
        <f>IF(AL30=AL29,AO29+Perm_Edif!AO30,Perm_Edif!AO30)</f>
        <v>18747</v>
      </c>
      <c r="AP30" s="54">
        <f>IF(AM30=AM29,AP29+Perm_Edif!AP30,Perm_Edif!AP30)</f>
        <v>5514</v>
      </c>
      <c r="AQ30" s="54">
        <f>IF(AN30=AN29,AQ29+Perm_Edif!AQ30,Perm_Edif!AQ30)</f>
        <v>10632</v>
      </c>
      <c r="AR30" s="54">
        <f>IF(AO30=AO29,AR29+Perm_Edif!AR30,Perm_Edif!AR30)</f>
        <v>7918</v>
      </c>
      <c r="AS30" s="54">
        <f>IF(AP30=AP29,AS29+Perm_Edif!AS30,Perm_Edif!AS30)</f>
        <v>6810</v>
      </c>
      <c r="AT30" s="54">
        <f>IF(AQ30=AQ29,AT29+Perm_Edif!AT30,Perm_Edif!AT30)</f>
        <v>2394</v>
      </c>
      <c r="AU30" s="54">
        <f>IF(AR30=AR29,AU29+Perm_Edif!AU30,Perm_Edif!AU30)</f>
        <v>0</v>
      </c>
      <c r="AV30" s="54">
        <f>IF(AS30=AS29,AV29+Perm_Edif!AV30,Perm_Edif!AV30)</f>
        <v>119</v>
      </c>
      <c r="AW30" s="54">
        <f>IF(AT30=AT29,AW29+Perm_Edif!AW30,Perm_Edif!AW30)</f>
        <v>138173</v>
      </c>
      <c r="AX30" s="54">
        <f>IF(AU30=AU29,AX29+Perm_Edif!AX30,Perm_Edif!AX30)</f>
        <v>7383</v>
      </c>
      <c r="AY30" s="54">
        <f>IF(AV30=AV29,AY29+Perm_Edif!AY30,Perm_Edif!AY30)</f>
        <v>0</v>
      </c>
      <c r="AZ30" s="59">
        <f>IF(AW30=AW29,AZ29+Perm_Edif!AZ30,Perm_Edif!AZ30)</f>
        <v>1809965</v>
      </c>
      <c r="BA30" s="54">
        <f>IF(AX30=AX29,BA29+Perm_Edif!BA30,Perm_Edif!BA30)</f>
        <v>83131</v>
      </c>
      <c r="BB30" s="54">
        <f>IF(AY30=AY29,BB29+Perm_Edif!BB30,Perm_Edif!BB30)</f>
        <v>94737</v>
      </c>
      <c r="BC30" s="54">
        <f>IF(AZ30=AZ29,BC29+Perm_Edif!BC30,Perm_Edif!BC30)</f>
        <v>271788</v>
      </c>
      <c r="BD30" s="54">
        <f>IF(BA30=BA29,BD29+Perm_Edif!BD30,Perm_Edif!BD30)</f>
        <v>44861</v>
      </c>
      <c r="BE30" s="54">
        <f>IF(BB30=BB29,BE29+Perm_Edif!BE30,Perm_Edif!BE30)</f>
        <v>159136</v>
      </c>
      <c r="BF30" s="54">
        <f>IF(BC30=BC29,BF29+Perm_Edif!BF30,Perm_Edif!BF30)</f>
        <v>112182</v>
      </c>
      <c r="BG30" s="54">
        <f>IF(BD30=BD29,BG29+Perm_Edif!BG30,Perm_Edif!BG30)</f>
        <v>99467</v>
      </c>
      <c r="BH30" s="54">
        <f>IF(BE30=BE29,BH29+Perm_Edif!BH30,Perm_Edif!BH30)</f>
        <v>279483</v>
      </c>
      <c r="BI30" s="54">
        <f>IF(BF30=BF29,BI29+Perm_Edif!BI30,Perm_Edif!BI30)</f>
        <v>53885</v>
      </c>
      <c r="BJ30" s="54">
        <f>IF(BG30=BG29,BJ29+Perm_Edif!BJ30,Perm_Edif!BJ30)</f>
        <v>33840</v>
      </c>
      <c r="BK30" s="54">
        <f>IF(BH30=BH29,BK29+Perm_Edif!BK30,Perm_Edif!BK30)</f>
        <v>9381</v>
      </c>
      <c r="BL30" s="54">
        <f>IF(BI30=BI29,BL29+Perm_Edif!BL30,Perm_Edif!BL30)</f>
        <v>10349</v>
      </c>
      <c r="BM30" s="54">
        <f>IF(BJ30=BJ29,BM29+Perm_Edif!BM30,Perm_Edif!BM30)</f>
        <v>519279</v>
      </c>
      <c r="BN30" s="54">
        <f>IF(BK30=BK29,BN29+Perm_Edif!BN30,Perm_Edif!BN30)</f>
        <v>38359</v>
      </c>
      <c r="BO30" s="88">
        <f>IF(BL30=BL29,BO29+Perm_Edif!BO30,Perm_Edif!BO30)</f>
        <v>87</v>
      </c>
      <c r="BP30" s="54" t="str">
        <f>Perm_Edif!BP30</f>
        <v>62.8%</v>
      </c>
      <c r="BQ30" s="54" t="str">
        <f>Perm_Edif!BQ30</f>
        <v>189.9%</v>
      </c>
      <c r="BR30" s="54" t="str">
        <f>Perm_Edif!BR30</f>
        <v>160.4%</v>
      </c>
      <c r="BS30" s="54" t="str">
        <f>Perm_Edif!BS30</f>
        <v>753.2%</v>
      </c>
      <c r="BT30" s="54" t="str">
        <f>Perm_Edif!BT30</f>
        <v>-2.3%</v>
      </c>
      <c r="BU30" s="54" t="str">
        <f>Perm_Edif!BU30</f>
        <v>177.4%</v>
      </c>
      <c r="BV30" s="54" t="str">
        <f>Perm_Edif!BV30</f>
        <v>104.4%</v>
      </c>
      <c r="BW30" s="54" t="str">
        <f>Perm_Edif!BW30</f>
        <v>-7.8%</v>
      </c>
      <c r="BX30" s="54" t="str">
        <f>Perm_Edif!BX30</f>
        <v>30.3%</v>
      </c>
      <c r="BY30" s="54" t="str">
        <f>Perm_Edif!BY30</f>
        <v>17.3%</v>
      </c>
      <c r="BZ30" s="54" t="str">
        <f>Perm_Edif!BZ30</f>
        <v>-31.4%</v>
      </c>
      <c r="CA30" s="54" t="str">
        <f>Perm_Edif!CA30</f>
        <v>51.8%</v>
      </c>
      <c r="CB30" s="54" t="str">
        <f>Perm_Edif!CB30</f>
        <v>187.3%</v>
      </c>
      <c r="CC30" s="54" t="str">
        <f>Perm_Edif!CC30</f>
        <v>27.5%</v>
      </c>
      <c r="CD30" s="54" t="str">
        <f>Perm_Edif!CD30</f>
        <v>104.5%</v>
      </c>
      <c r="CE30" s="54" t="str">
        <f>Perm_Edif!CE30</f>
        <v>-97.1%</v>
      </c>
    </row>
    <row r="31" spans="1:83">
      <c r="A31" s="55">
        <v>2011</v>
      </c>
      <c r="B31" s="51">
        <v>6</v>
      </c>
      <c r="C31" s="52" t="s">
        <v>124</v>
      </c>
      <c r="D31" s="59">
        <f>IF(A31=A30,D30+Perm_Edif!D31,Perm_Edif!D31)</f>
        <v>2335151</v>
      </c>
      <c r="E31" s="54">
        <f>IF(B31=B30,E30+Perm_Edif!E31,Perm_Edif!E31)</f>
        <v>18078</v>
      </c>
      <c r="F31" s="54">
        <f>IF(C31=C30,F30+Perm_Edif!F31,Perm_Edif!F31)</f>
        <v>19441</v>
      </c>
      <c r="G31" s="54">
        <f>IF(D31=D30,G30+Perm_Edif!G31,Perm_Edif!G31)</f>
        <v>28261</v>
      </c>
      <c r="H31" s="54">
        <f>IF(E31=E30,H30+Perm_Edif!H31,Perm_Edif!H31)</f>
        <v>4206</v>
      </c>
      <c r="I31" s="54">
        <f>IF(F31=F30,I30+Perm_Edif!I31,Perm_Edif!I31)</f>
        <v>9403</v>
      </c>
      <c r="J31" s="54">
        <f>IF(G31=G30,J30+Perm_Edif!J31,Perm_Edif!J31)</f>
        <v>6456</v>
      </c>
      <c r="K31" s="54">
        <f>IF(H31=H30,K30+Perm_Edif!K31,Perm_Edif!K31)</f>
        <v>19034</v>
      </c>
      <c r="L31" s="54">
        <f>IF(I31=I30,L30+Perm_Edif!L31,Perm_Edif!L31)</f>
        <v>32049</v>
      </c>
      <c r="M31" s="54">
        <f>IF(J31=J30,M30+Perm_Edif!M31,Perm_Edif!M31)</f>
        <v>9120</v>
      </c>
      <c r="N31" s="54">
        <f>IF(K31=K30,N30+Perm_Edif!N31,Perm_Edif!N31)</f>
        <v>13319</v>
      </c>
      <c r="O31" s="54">
        <f>IF(L31=L30,O30+Perm_Edif!O31,Perm_Edif!O31)</f>
        <v>477</v>
      </c>
      <c r="P31" s="54">
        <f>IF(M31=M30,P30+Perm_Edif!P31,Perm_Edif!P31)</f>
        <v>741</v>
      </c>
      <c r="Q31" s="54">
        <f>IF(N31=N30,Q30+Perm_Edif!Q31,Perm_Edif!Q31)</f>
        <v>275469</v>
      </c>
      <c r="R31" s="54">
        <f>IF(O31=O30,R30+Perm_Edif!R31,Perm_Edif!R31)</f>
        <v>1775</v>
      </c>
      <c r="S31" s="88">
        <f>IF(P31=P30,S30+Perm_Edif!S31,Perm_Edif!S31)</f>
        <v>2453</v>
      </c>
      <c r="T31" s="81">
        <f>IF(Q31=Q30,T30+Perm_Edif!T31,Perm_Edif!T31)</f>
        <v>995320</v>
      </c>
      <c r="U31" s="81">
        <f>IF(R31=R30,U30+Perm_Edif!U31,Perm_Edif!U31)</f>
        <v>7304</v>
      </c>
      <c r="V31" s="81">
        <f>IF(S31=S30,V30+Perm_Edif!V31,Perm_Edif!V31)</f>
        <v>71106</v>
      </c>
      <c r="W31" s="81">
        <f>IF(T31=T30,W30+Perm_Edif!W31,Perm_Edif!W31)</f>
        <v>38378</v>
      </c>
      <c r="X31" s="81">
        <f>IF(U31=U30,X30+Perm_Edif!X31,Perm_Edif!X31)</f>
        <v>28494</v>
      </c>
      <c r="Y31" s="81">
        <f>IF(V31=V30,Y30+Perm_Edif!Y31,Perm_Edif!Y31)</f>
        <v>77853</v>
      </c>
      <c r="Z31" s="81">
        <f>IF(W31=W30,Z30+Perm_Edif!Z31,Perm_Edif!Z31)</f>
        <v>45248</v>
      </c>
      <c r="AA31" s="81">
        <f>IF(X31=X30,AA30+Perm_Edif!AA31,Perm_Edif!AA31)</f>
        <v>42042</v>
      </c>
      <c r="AB31" s="81">
        <f>IF(Y31=Y30,AB30+Perm_Edif!AB31,Perm_Edif!AB31)</f>
        <v>240206</v>
      </c>
      <c r="AC31" s="81">
        <f>IF(Z31=Z30,AC30+Perm_Edif!AC31,Perm_Edif!AC31)</f>
        <v>46586</v>
      </c>
      <c r="AD31" s="81">
        <f>IF(AA31=AA30,AD30+Perm_Edif!AD31,Perm_Edif!AD31)</f>
        <v>55075</v>
      </c>
      <c r="AE31" s="81">
        <f>IF(AB31=AB30,AE30+Perm_Edif!AE31,Perm_Edif!AE31)</f>
        <v>7482</v>
      </c>
      <c r="AF31" s="81">
        <f>IF(AC31=AC30,AF30+Perm_Edif!AF31,Perm_Edif!AF31)</f>
        <v>4254</v>
      </c>
      <c r="AG31" s="81">
        <f>IF(AD31=AD30,AG30+Perm_Edif!AG31,Perm_Edif!AG31)</f>
        <v>311801</v>
      </c>
      <c r="AH31" s="81">
        <f>IF(AE31=AE30,AH30+Perm_Edif!AH31,Perm_Edif!AH31)</f>
        <v>19491</v>
      </c>
      <c r="AI31" s="81">
        <f>IF(AF31=AF30,AI30+Perm_Edif!AI31,Perm_Edif!AI31)</f>
        <v>0</v>
      </c>
      <c r="AJ31" s="59">
        <f>IF(AG31=AG30,AJ30+Perm_Edif!AJ31,Perm_Edif!AJ31)</f>
        <v>137220</v>
      </c>
      <c r="AK31" s="54">
        <f>IF(AH31=AH30,AK30+Perm_Edif!AK31,Perm_Edif!AK31)</f>
        <v>103</v>
      </c>
      <c r="AL31" s="54">
        <f>IF(AI31=AI30,AL30+Perm_Edif!AL31,Perm_Edif!AL31)</f>
        <v>12787</v>
      </c>
      <c r="AM31" s="54">
        <f>IF(AJ31=AJ30,AM30+Perm_Edif!AM31,Perm_Edif!AM31)</f>
        <v>284</v>
      </c>
      <c r="AN31" s="54">
        <f>IF(AK31=AK30,AN30+Perm_Edif!AN31,Perm_Edif!AN31)</f>
        <v>5649</v>
      </c>
      <c r="AO31" s="54">
        <f>IF(AL31=AL30,AO30+Perm_Edif!AO31,Perm_Edif!AO31)</f>
        <v>17027</v>
      </c>
      <c r="AP31" s="54">
        <f>IF(AM31=AM30,AP30+Perm_Edif!AP31,Perm_Edif!AP31)</f>
        <v>1900</v>
      </c>
      <c r="AQ31" s="54">
        <f>IF(AN31=AN30,AQ30+Perm_Edif!AQ31,Perm_Edif!AQ31)</f>
        <v>6833</v>
      </c>
      <c r="AR31" s="54">
        <f>IF(AO31=AO30,AR30+Perm_Edif!AR31,Perm_Edif!AR31)</f>
        <v>11505</v>
      </c>
      <c r="AS31" s="54">
        <f>IF(AP31=AP30,AS30+Perm_Edif!AS31,Perm_Edif!AS31)</f>
        <v>1452</v>
      </c>
      <c r="AT31" s="54">
        <f>IF(AQ31=AQ30,AT30+Perm_Edif!AT31,Perm_Edif!AT31)</f>
        <v>4611</v>
      </c>
      <c r="AU31" s="54">
        <f>IF(AR31=AR30,AU30+Perm_Edif!AU31,Perm_Edif!AU31)</f>
        <v>1967</v>
      </c>
      <c r="AV31" s="54">
        <f>IF(AS31=AS30,AV30+Perm_Edif!AV31,Perm_Edif!AV31)</f>
        <v>3846</v>
      </c>
      <c r="AW31" s="54">
        <f>IF(AT31=AT30,AW30+Perm_Edif!AW31,Perm_Edif!AW31)</f>
        <v>68675</v>
      </c>
      <c r="AX31" s="54">
        <f>IF(AU31=AU30,AX30+Perm_Edif!AX31,Perm_Edif!AX31)</f>
        <v>581</v>
      </c>
      <c r="AY31" s="54">
        <f>IF(AV31=AV30,AY30+Perm_Edif!AY31,Perm_Edif!AY31)</f>
        <v>0</v>
      </c>
      <c r="AZ31" s="59">
        <f>IF(AW31=AW30,AZ30+Perm_Edif!AZ31,Perm_Edif!AZ31)</f>
        <v>1572822</v>
      </c>
      <c r="BA31" s="54">
        <f>IF(AX31=AX30,BA30+Perm_Edif!BA31,Perm_Edif!BA31)</f>
        <v>25485</v>
      </c>
      <c r="BB31" s="54">
        <f>IF(AY31=AY30,BB30+Perm_Edif!BB31,Perm_Edif!BB31)</f>
        <v>198071</v>
      </c>
      <c r="BC31" s="54">
        <f>IF(AZ31=AZ30,BC30+Perm_Edif!BC31,Perm_Edif!BC31)</f>
        <v>66923</v>
      </c>
      <c r="BD31" s="54">
        <f>IF(BA31=BA30,BD30+Perm_Edif!BD31,Perm_Edif!BD31)</f>
        <v>38349</v>
      </c>
      <c r="BE31" s="54">
        <f>IF(BB31=BB30,BE30+Perm_Edif!BE31,Perm_Edif!BE31)</f>
        <v>104283</v>
      </c>
      <c r="BF31" s="54">
        <f>IF(BC31=BC30,BF30+Perm_Edif!BF31,Perm_Edif!BF31)</f>
        <v>53604</v>
      </c>
      <c r="BG31" s="54">
        <f>IF(BD31=BD30,BG30+Perm_Edif!BG31,Perm_Edif!BG31)</f>
        <v>67909</v>
      </c>
      <c r="BH31" s="54">
        <f>IF(BE31=BE30,BH30+Perm_Edif!BH31,Perm_Edif!BH31)</f>
        <v>283760</v>
      </c>
      <c r="BI31" s="54">
        <f>IF(BF31=BF30,BI30+Perm_Edif!BI31,Perm_Edif!BI31)</f>
        <v>57158</v>
      </c>
      <c r="BJ31" s="54">
        <f>IF(BG31=BG30,BJ30+Perm_Edif!BJ31,Perm_Edif!BJ31)</f>
        <v>73005</v>
      </c>
      <c r="BK31" s="54">
        <f>IF(BH31=BH30,BK30+Perm_Edif!BK31,Perm_Edif!BK31)</f>
        <v>9926</v>
      </c>
      <c r="BL31" s="54">
        <f>IF(BI31=BI30,BL30+Perm_Edif!BL31,Perm_Edif!BL31)</f>
        <v>8841</v>
      </c>
      <c r="BM31" s="54">
        <f>IF(BJ31=BJ30,BM30+Perm_Edif!BM31,Perm_Edif!BM31)</f>
        <v>655945</v>
      </c>
      <c r="BN31" s="54">
        <f>IF(BK31=BK30,BN30+Perm_Edif!BN31,Perm_Edif!BN31)</f>
        <v>21847</v>
      </c>
      <c r="BO31" s="88">
        <f>IF(BL31=BL30,BO30+Perm_Edif!BO31,Perm_Edif!BO31)</f>
        <v>2453</v>
      </c>
      <c r="BP31" s="54" t="str">
        <f>Perm_Edif!BP31</f>
        <v>-13.1%</v>
      </c>
      <c r="BQ31" s="54" t="str">
        <f>Perm_Edif!BQ31</f>
        <v>-69.3%</v>
      </c>
      <c r="BR31" s="54" t="str">
        <f>Perm_Edif!BR31</f>
        <v>9.1%</v>
      </c>
      <c r="BS31" s="54" t="str">
        <f>Perm_Edif!BS31</f>
        <v>-75.4%</v>
      </c>
      <c r="BT31" s="54" t="str">
        <f>Perm_Edif!BT31</f>
        <v>-14.5%</v>
      </c>
      <c r="BU31" s="54" t="str">
        <f>Perm_Edif!BU31</f>
        <v>-34.5%</v>
      </c>
      <c r="BV31" s="54" t="str">
        <f>Perm_Edif!BV31</f>
        <v>-52.2%</v>
      </c>
      <c r="BW31" s="54" t="str">
        <f>Perm_Edif!BW31</f>
        <v>-31.7%</v>
      </c>
      <c r="BX31" s="54" t="str">
        <f>Perm_Edif!BX31</f>
        <v>1.5%</v>
      </c>
      <c r="BY31" s="54" t="str">
        <f>Perm_Edif!BY31</f>
        <v>6.1%</v>
      </c>
      <c r="BZ31" s="54" t="str">
        <f>Perm_Edif!BZ31</f>
        <v>115.7%</v>
      </c>
      <c r="CA31" s="54" t="str">
        <f>Perm_Edif!CA31</f>
        <v>5.8%</v>
      </c>
      <c r="CB31" s="54" t="str">
        <f>Perm_Edif!CB31</f>
        <v>-14.6%</v>
      </c>
      <c r="CC31" s="54" t="str">
        <f>Perm_Edif!CC31</f>
        <v>26.3%</v>
      </c>
      <c r="CD31" s="54" t="str">
        <f>Perm_Edif!CD31</f>
        <v>-43%</v>
      </c>
      <c r="CE31" s="54" t="str">
        <f>Perm_Edif!CE31</f>
        <v>2719.5%</v>
      </c>
    </row>
    <row r="32" spans="1:83">
      <c r="A32" s="55">
        <v>2011</v>
      </c>
      <c r="B32" s="51">
        <v>7</v>
      </c>
      <c r="C32" s="52" t="s">
        <v>125</v>
      </c>
      <c r="D32" s="59">
        <f>IF(A32=A31,D31+Perm_Edif!D32,Perm_Edif!D32)</f>
        <v>2651863</v>
      </c>
      <c r="E32" s="54">
        <f>IF(B32=B31,E31+Perm_Edif!E32,Perm_Edif!E32)</f>
        <v>12280</v>
      </c>
      <c r="F32" s="54">
        <f>IF(C32=C31,F31+Perm_Edif!F32,Perm_Edif!F32)</f>
        <v>2434</v>
      </c>
      <c r="G32" s="54">
        <f>IF(D32=D31,G31+Perm_Edif!G32,Perm_Edif!G32)</f>
        <v>4387</v>
      </c>
      <c r="H32" s="54">
        <f>IF(E32=E31,H31+Perm_Edif!H32,Perm_Edif!H32)</f>
        <v>10269</v>
      </c>
      <c r="I32" s="54">
        <f>IF(F32=F31,I31+Perm_Edif!I32,Perm_Edif!I32)</f>
        <v>15572</v>
      </c>
      <c r="J32" s="54">
        <f>IF(G32=G31,J31+Perm_Edif!J32,Perm_Edif!J32)</f>
        <v>11347</v>
      </c>
      <c r="K32" s="54">
        <f>IF(H32=H31,K31+Perm_Edif!K32,Perm_Edif!K32)</f>
        <v>29988</v>
      </c>
      <c r="L32" s="54">
        <f>IF(I32=I31,L31+Perm_Edif!L32,Perm_Edif!L32)</f>
        <v>53120</v>
      </c>
      <c r="M32" s="54">
        <f>IF(J32=J31,M31+Perm_Edif!M32,Perm_Edif!M32)</f>
        <v>16816</v>
      </c>
      <c r="N32" s="54">
        <f>IF(K32=K31,N31+Perm_Edif!N32,Perm_Edif!N32)</f>
        <v>11187</v>
      </c>
      <c r="O32" s="54">
        <f>IF(L32=L31,O31+Perm_Edif!O32,Perm_Edif!O32)</f>
        <v>2122</v>
      </c>
      <c r="P32" s="54">
        <f>IF(M32=M31,P31+Perm_Edif!P32,Perm_Edif!P32)</f>
        <v>3479</v>
      </c>
      <c r="Q32" s="54">
        <f>IF(N32=N31,Q31+Perm_Edif!Q32,Perm_Edif!Q32)</f>
        <v>140355</v>
      </c>
      <c r="R32" s="54">
        <f>IF(O32=O31,R31+Perm_Edif!R32,Perm_Edif!R32)</f>
        <v>3356</v>
      </c>
      <c r="S32" s="88">
        <f>IF(P32=P31,S31+Perm_Edif!S32,Perm_Edif!S32)</f>
        <v>0</v>
      </c>
      <c r="T32" s="81">
        <f>IF(Q32=Q31,T31+Perm_Edif!T32,Perm_Edif!T32)</f>
        <v>738272</v>
      </c>
      <c r="U32" s="81">
        <f>IF(R32=R31,U31+Perm_Edif!U32,Perm_Edif!U32)</f>
        <v>693</v>
      </c>
      <c r="V32" s="81">
        <f>IF(S32=S31,V31+Perm_Edif!V32,Perm_Edif!V32)</f>
        <v>42009</v>
      </c>
      <c r="W32" s="81">
        <f>IF(T32=T31,W31+Perm_Edif!W32,Perm_Edif!W32)</f>
        <v>6958</v>
      </c>
      <c r="X32" s="81">
        <f>IF(U32=U31,X31+Perm_Edif!X32,Perm_Edif!X32)</f>
        <v>23964</v>
      </c>
      <c r="Y32" s="81">
        <f>IF(V32=V31,Y31+Perm_Edif!Y32,Perm_Edif!Y32)</f>
        <v>119386</v>
      </c>
      <c r="Z32" s="81">
        <f>IF(W32=W31,Z31+Perm_Edif!Z32,Perm_Edif!Z32)</f>
        <v>66754</v>
      </c>
      <c r="AA32" s="81">
        <f>IF(X32=X31,AA31+Perm_Edif!AA32,Perm_Edif!AA32)</f>
        <v>76152</v>
      </c>
      <c r="AB32" s="81">
        <f>IF(Y32=Y31,AB31+Perm_Edif!AB32,Perm_Edif!AB32)</f>
        <v>138186</v>
      </c>
      <c r="AC32" s="81">
        <f>IF(Z32=Z31,AC31+Perm_Edif!AC32,Perm_Edif!AC32)</f>
        <v>12708</v>
      </c>
      <c r="AD32" s="81">
        <f>IF(AA32=AA31,AD31+Perm_Edif!AD32,Perm_Edif!AD32)</f>
        <v>20669</v>
      </c>
      <c r="AE32" s="81">
        <f>IF(AB32=AB31,AE31+Perm_Edif!AE32,Perm_Edif!AE32)</f>
        <v>1699</v>
      </c>
      <c r="AF32" s="81">
        <f>IF(AC32=AC31,AF31+Perm_Edif!AF32,Perm_Edif!AF32)</f>
        <v>1694</v>
      </c>
      <c r="AG32" s="81">
        <f>IF(AD32=AD31,AG31+Perm_Edif!AG32,Perm_Edif!AG32)</f>
        <v>206299</v>
      </c>
      <c r="AH32" s="81">
        <f>IF(AE32=AE31,AH31+Perm_Edif!AH32,Perm_Edif!AH32)</f>
        <v>13731</v>
      </c>
      <c r="AI32" s="81">
        <f>IF(AF32=AF31,AI31+Perm_Edif!AI32,Perm_Edif!AI32)</f>
        <v>7370</v>
      </c>
      <c r="AJ32" s="59">
        <f>IF(AG32=AG31,AJ31+Perm_Edif!AJ32,Perm_Edif!AJ32)</f>
        <v>211859</v>
      </c>
      <c r="AK32" s="54">
        <f>IF(AH32=AH31,AK31+Perm_Edif!AK32,Perm_Edif!AK32)</f>
        <v>1582</v>
      </c>
      <c r="AL32" s="54">
        <f>IF(AI32=AI31,AL31+Perm_Edif!AL32,Perm_Edif!AL32)</f>
        <v>25735</v>
      </c>
      <c r="AM32" s="54">
        <f>IF(AJ32=AJ31,AM31+Perm_Edif!AM32,Perm_Edif!AM32)</f>
        <v>1160</v>
      </c>
      <c r="AN32" s="54">
        <f>IF(AK32=AK31,AN31+Perm_Edif!AN32,Perm_Edif!AN32)</f>
        <v>181</v>
      </c>
      <c r="AO32" s="54">
        <f>IF(AL32=AL31,AO31+Perm_Edif!AO32,Perm_Edif!AO32)</f>
        <v>9389</v>
      </c>
      <c r="AP32" s="54">
        <f>IF(AM32=AM31,AP31+Perm_Edif!AP32,Perm_Edif!AP32)</f>
        <v>4327</v>
      </c>
      <c r="AQ32" s="54">
        <f>IF(AN32=AN31,AQ31+Perm_Edif!AQ32,Perm_Edif!AQ32)</f>
        <v>14971</v>
      </c>
      <c r="AR32" s="54">
        <f>IF(AO32=AO31,AR31+Perm_Edif!AR32,Perm_Edif!AR32)</f>
        <v>52534</v>
      </c>
      <c r="AS32" s="54">
        <f>IF(AP32=AP31,AS31+Perm_Edif!AS32,Perm_Edif!AS32)</f>
        <v>1300</v>
      </c>
      <c r="AT32" s="54">
        <f>IF(AQ32=AQ31,AT31+Perm_Edif!AT32,Perm_Edif!AT32)</f>
        <v>4343</v>
      </c>
      <c r="AU32" s="54">
        <f>IF(AR32=AR31,AU31+Perm_Edif!AU32,Perm_Edif!AU32)</f>
        <v>937</v>
      </c>
      <c r="AV32" s="54">
        <f>IF(AS32=AS31,AV31+Perm_Edif!AV32,Perm_Edif!AV32)</f>
        <v>205</v>
      </c>
      <c r="AW32" s="54">
        <f>IF(AT32=AT31,AW31+Perm_Edif!AW32,Perm_Edif!AW32)</f>
        <v>93619</v>
      </c>
      <c r="AX32" s="54">
        <f>IF(AU32=AU31,AX31+Perm_Edif!AX32,Perm_Edif!AX32)</f>
        <v>1468</v>
      </c>
      <c r="AY32" s="54">
        <f>IF(AV32=AV31,AY31+Perm_Edif!AY32,Perm_Edif!AY32)</f>
        <v>108</v>
      </c>
      <c r="AZ32" s="59">
        <f>IF(AW32=AW31,AZ31+Perm_Edif!AZ32,Perm_Edif!AZ32)</f>
        <v>1266843</v>
      </c>
      <c r="BA32" s="54">
        <f>IF(AX32=AX31,BA31+Perm_Edif!BA32,Perm_Edif!BA32)</f>
        <v>14555</v>
      </c>
      <c r="BB32" s="54">
        <f>IF(AY32=AY31,BB31+Perm_Edif!BB32,Perm_Edif!BB32)</f>
        <v>70178</v>
      </c>
      <c r="BC32" s="54">
        <f>IF(AZ32=AZ31,BC31+Perm_Edif!BC32,Perm_Edif!BC32)</f>
        <v>12505</v>
      </c>
      <c r="BD32" s="54">
        <f>IF(BA32=BA31,BD31+Perm_Edif!BD32,Perm_Edif!BD32)</f>
        <v>34414</v>
      </c>
      <c r="BE32" s="54">
        <f>IF(BB32=BB31,BE31+Perm_Edif!BE32,Perm_Edif!BE32)</f>
        <v>144347</v>
      </c>
      <c r="BF32" s="54">
        <f>IF(BC32=BC31,BF31+Perm_Edif!BF32,Perm_Edif!BF32)</f>
        <v>82428</v>
      </c>
      <c r="BG32" s="54">
        <f>IF(BD32=BD31,BG31+Perm_Edif!BG32,Perm_Edif!BG32)</f>
        <v>121111</v>
      </c>
      <c r="BH32" s="54">
        <f>IF(BE32=BE31,BH31+Perm_Edif!BH32,Perm_Edif!BH32)</f>
        <v>243840</v>
      </c>
      <c r="BI32" s="54">
        <f>IF(BF32=BF31,BI31+Perm_Edif!BI32,Perm_Edif!BI32)</f>
        <v>30824</v>
      </c>
      <c r="BJ32" s="54">
        <f>IF(BG32=BG31,BJ31+Perm_Edif!BJ32,Perm_Edif!BJ32)</f>
        <v>36199</v>
      </c>
      <c r="BK32" s="54">
        <f>IF(BH32=BH31,BK31+Perm_Edif!BK32,Perm_Edif!BK32)</f>
        <v>4758</v>
      </c>
      <c r="BL32" s="54">
        <f>IF(BI32=BI31,BL31+Perm_Edif!BL32,Perm_Edif!BL32)</f>
        <v>5378</v>
      </c>
      <c r="BM32" s="54">
        <f>IF(BJ32=BJ31,BM31+Perm_Edif!BM32,Perm_Edif!BM32)</f>
        <v>440273</v>
      </c>
      <c r="BN32" s="54">
        <f>IF(BK32=BK31,BN31+Perm_Edif!BN32,Perm_Edif!BN32)</f>
        <v>18555</v>
      </c>
      <c r="BO32" s="88">
        <f>IF(BL32=BL31,BO31+Perm_Edif!BO32,Perm_Edif!BO32)</f>
        <v>7478</v>
      </c>
      <c r="BP32" s="54" t="str">
        <f>Perm_Edif!BP32</f>
        <v>-19.5%</v>
      </c>
      <c r="BQ32" s="54" t="str">
        <f>Perm_Edif!BQ32</f>
        <v>-42.9%</v>
      </c>
      <c r="BR32" s="54" t="str">
        <f>Perm_Edif!BR32</f>
        <v>-32.1%</v>
      </c>
      <c r="BS32" s="54" t="str">
        <f>Perm_Edif!BS32</f>
        <v>-81.3%</v>
      </c>
      <c r="BT32" s="54" t="str">
        <f>Perm_Edif!BT32</f>
        <v>-10.3%</v>
      </c>
      <c r="BU32" s="54" t="str">
        <f>Perm_Edif!BU32</f>
        <v>38.4%</v>
      </c>
      <c r="BV32" s="54" t="str">
        <f>Perm_Edif!BV32</f>
        <v>53.8%</v>
      </c>
      <c r="BW32" s="54" t="str">
        <f>Perm_Edif!BW32</f>
        <v>78.3%</v>
      </c>
      <c r="BX32" s="54" t="str">
        <f>Perm_Edif!BX32</f>
        <v>-14.1%</v>
      </c>
      <c r="BY32" s="54" t="str">
        <f>Perm_Edif!BY32</f>
        <v>-46.1%</v>
      </c>
      <c r="BZ32" s="54" t="str">
        <f>Perm_Edif!BZ32</f>
        <v>-50.4%</v>
      </c>
      <c r="CA32" s="54" t="str">
        <f>Perm_Edif!CA32</f>
        <v>-52.1%</v>
      </c>
      <c r="CB32" s="54" t="str">
        <f>Perm_Edif!CB32</f>
        <v>-39.2%</v>
      </c>
      <c r="CC32" s="54" t="str">
        <f>Perm_Edif!CC32</f>
        <v>-32.9%</v>
      </c>
      <c r="CD32" s="54" t="str">
        <f>Perm_Edif!CD32</f>
        <v>-15.1%</v>
      </c>
      <c r="CE32" s="54" t="str">
        <f>Perm_Edif!CE32</f>
        <v>204.9%</v>
      </c>
    </row>
    <row r="33" spans="1:83">
      <c r="A33" s="55">
        <v>2011</v>
      </c>
      <c r="B33" s="51">
        <v>8</v>
      </c>
      <c r="C33" s="52" t="s">
        <v>126</v>
      </c>
      <c r="D33" s="59">
        <f>IF(A33=A32,D32+Perm_Edif!D33,Perm_Edif!D33)</f>
        <v>2878122</v>
      </c>
      <c r="E33" s="54">
        <f>IF(B33=B32,E32+Perm_Edif!E33,Perm_Edif!E33)</f>
        <v>26666</v>
      </c>
      <c r="F33" s="54">
        <f>IF(C33=C32,F32+Perm_Edif!F33,Perm_Edif!F33)</f>
        <v>5259</v>
      </c>
      <c r="G33" s="54">
        <f>IF(D33=D32,G32+Perm_Edif!G33,Perm_Edif!G33)</f>
        <v>2252</v>
      </c>
      <c r="H33" s="54">
        <f>IF(E33=E32,H32+Perm_Edif!H33,Perm_Edif!H33)</f>
        <v>12896</v>
      </c>
      <c r="I33" s="54">
        <f>IF(F33=F32,I32+Perm_Edif!I33,Perm_Edif!I33)</f>
        <v>6783</v>
      </c>
      <c r="J33" s="54">
        <f>IF(G33=G32,J32+Perm_Edif!J33,Perm_Edif!J33)</f>
        <v>6110</v>
      </c>
      <c r="K33" s="54">
        <f>IF(H33=H32,K32+Perm_Edif!K33,Perm_Edif!K33)</f>
        <v>12257</v>
      </c>
      <c r="L33" s="54">
        <f>IF(I33=I32,L32+Perm_Edif!L33,Perm_Edif!L33)</f>
        <v>18686</v>
      </c>
      <c r="M33" s="54">
        <f>IF(J33=J32,M32+Perm_Edif!M33,Perm_Edif!M33)</f>
        <v>17179</v>
      </c>
      <c r="N33" s="54">
        <f>IF(K33=K32,N32+Perm_Edif!N33,Perm_Edif!N33)</f>
        <v>16873</v>
      </c>
      <c r="O33" s="54">
        <f>IF(L33=L32,O32+Perm_Edif!O33,Perm_Edif!O33)</f>
        <v>1189</v>
      </c>
      <c r="P33" s="54">
        <f>IF(M33=M32,P32+Perm_Edif!P33,Perm_Edif!P33)</f>
        <v>1638</v>
      </c>
      <c r="Q33" s="54">
        <f>IF(N33=N32,Q32+Perm_Edif!Q33,Perm_Edif!Q33)</f>
        <v>95493</v>
      </c>
      <c r="R33" s="54">
        <f>IF(O33=O32,R32+Perm_Edif!R33,Perm_Edif!R33)</f>
        <v>2978</v>
      </c>
      <c r="S33" s="88">
        <f>IF(P33=P32,S32+Perm_Edif!S33,Perm_Edif!S33)</f>
        <v>0</v>
      </c>
      <c r="T33" s="81">
        <f>IF(Q33=Q32,T32+Perm_Edif!T33,Perm_Edif!T33)</f>
        <v>779476</v>
      </c>
      <c r="U33" s="81">
        <f>IF(R33=R32,U32+Perm_Edif!U33,Perm_Edif!U33)</f>
        <v>44110</v>
      </c>
      <c r="V33" s="81">
        <f>IF(S33=S32,V32+Perm_Edif!V33,Perm_Edif!V33)</f>
        <v>69312</v>
      </c>
      <c r="W33" s="81">
        <f>IF(T33=T32,W32+Perm_Edif!W33,Perm_Edif!W33)</f>
        <v>968</v>
      </c>
      <c r="X33" s="81">
        <f>IF(U33=U32,X32+Perm_Edif!X33,Perm_Edif!X33)</f>
        <v>45249</v>
      </c>
      <c r="Y33" s="81">
        <f>IF(V33=V32,Y32+Perm_Edif!Y33,Perm_Edif!Y33)</f>
        <v>83781</v>
      </c>
      <c r="Z33" s="81">
        <f>IF(W33=W32,Z32+Perm_Edif!Z33,Perm_Edif!Z33)</f>
        <v>51068</v>
      </c>
      <c r="AA33" s="81">
        <f>IF(X33=X32,AA32+Perm_Edif!AA33,Perm_Edif!AA33)</f>
        <v>46388</v>
      </c>
      <c r="AB33" s="81">
        <f>IF(Y33=Y32,AB32+Perm_Edif!AB33,Perm_Edif!AB33)</f>
        <v>98580</v>
      </c>
      <c r="AC33" s="81">
        <f>IF(Z33=Z32,AC32+Perm_Edif!AC33,Perm_Edif!AC33)</f>
        <v>45963</v>
      </c>
      <c r="AD33" s="81">
        <f>IF(AA33=AA32,AD32+Perm_Edif!AD33,Perm_Edif!AD33)</f>
        <v>28039</v>
      </c>
      <c r="AE33" s="81">
        <f>IF(AB33=AB32,AE32+Perm_Edif!AE33,Perm_Edif!AE33)</f>
        <v>40282</v>
      </c>
      <c r="AF33" s="81">
        <f>IF(AC33=AC32,AF32+Perm_Edif!AF33,Perm_Edif!AF33)</f>
        <v>1667</v>
      </c>
      <c r="AG33" s="81">
        <f>IF(AD33=AD32,AG32+Perm_Edif!AG33,Perm_Edif!AG33)</f>
        <v>260589</v>
      </c>
      <c r="AH33" s="81">
        <f>IF(AE33=AE32,AH32+Perm_Edif!AH33,Perm_Edif!AH33)</f>
        <v>4642</v>
      </c>
      <c r="AI33" s="81">
        <f>IF(AF33=AF32,AI32+Perm_Edif!AI33,Perm_Edif!AI33)</f>
        <v>847</v>
      </c>
      <c r="AJ33" s="59">
        <f>IF(AG33=AG32,AJ32+Perm_Edif!AJ33,Perm_Edif!AJ33)</f>
        <v>150397</v>
      </c>
      <c r="AK33" s="54">
        <f>IF(AH33=AH32,AK32+Perm_Edif!AK33,Perm_Edif!AK33)</f>
        <v>6562</v>
      </c>
      <c r="AL33" s="54">
        <f>IF(AI33=AI32,AL32+Perm_Edif!AL33,Perm_Edif!AL33)</f>
        <v>3868</v>
      </c>
      <c r="AM33" s="54">
        <f>IF(AJ33=AJ32,AM32+Perm_Edif!AM33,Perm_Edif!AM33)</f>
        <v>612</v>
      </c>
      <c r="AN33" s="54">
        <f>IF(AK33=AK32,AN32+Perm_Edif!AN33,Perm_Edif!AN33)</f>
        <v>5558</v>
      </c>
      <c r="AO33" s="54">
        <f>IF(AL33=AL32,AO32+Perm_Edif!AO33,Perm_Edif!AO33)</f>
        <v>14506</v>
      </c>
      <c r="AP33" s="54">
        <f>IF(AM33=AM32,AP32+Perm_Edif!AP33,Perm_Edif!AP33)</f>
        <v>3809</v>
      </c>
      <c r="AQ33" s="54">
        <f>IF(AN33=AN32,AQ32+Perm_Edif!AQ33,Perm_Edif!AQ33)</f>
        <v>4716</v>
      </c>
      <c r="AR33" s="54">
        <f>IF(AO33=AO32,AR32+Perm_Edif!AR33,Perm_Edif!AR33)</f>
        <v>27476</v>
      </c>
      <c r="AS33" s="54">
        <f>IF(AP33=AP32,AS32+Perm_Edif!AS33,Perm_Edif!AS33)</f>
        <v>14142</v>
      </c>
      <c r="AT33" s="54">
        <f>IF(AQ33=AQ32,AT32+Perm_Edif!AT33,Perm_Edif!AT33)</f>
        <v>8792</v>
      </c>
      <c r="AU33" s="54">
        <f>IF(AR33=AR32,AU32+Perm_Edif!AU33,Perm_Edif!AU33)</f>
        <v>692</v>
      </c>
      <c r="AV33" s="54">
        <f>IF(AS33=AS32,AV32+Perm_Edif!AV33,Perm_Edif!AV33)</f>
        <v>989</v>
      </c>
      <c r="AW33" s="54">
        <f>IF(AT33=AT32,AW32+Perm_Edif!AW33,Perm_Edif!AW33)</f>
        <v>51791</v>
      </c>
      <c r="AX33" s="54">
        <f>IF(AU33=AU32,AX32+Perm_Edif!AX33,Perm_Edif!AX33)</f>
        <v>6884</v>
      </c>
      <c r="AY33" s="54">
        <f>IF(AV33=AV32,AY32+Perm_Edif!AY33,Perm_Edif!AY33)</f>
        <v>0</v>
      </c>
      <c r="AZ33" s="59">
        <f>IF(AW33=AW32,AZ32+Perm_Edif!AZ33,Perm_Edif!AZ33)</f>
        <v>1156132</v>
      </c>
      <c r="BA33" s="54">
        <f>IF(AX33=AX32,BA32+Perm_Edif!BA33,Perm_Edif!BA33)</f>
        <v>77338</v>
      </c>
      <c r="BB33" s="54">
        <f>IF(AY33=AY32,BB32+Perm_Edif!BB33,Perm_Edif!BB33)</f>
        <v>36430</v>
      </c>
      <c r="BC33" s="54">
        <f>IF(AZ33=AZ32,BC32+Perm_Edif!BC33,Perm_Edif!BC33)</f>
        <v>3832</v>
      </c>
      <c r="BD33" s="54">
        <f>IF(BA33=BA32,BD32+Perm_Edif!BD33,Perm_Edif!BD33)</f>
        <v>63703</v>
      </c>
      <c r="BE33" s="54">
        <f>IF(BB33=BB32,BE32+Perm_Edif!BE33,Perm_Edif!BE33)</f>
        <v>105070</v>
      </c>
      <c r="BF33" s="54">
        <f>IF(BC33=BC32,BF32+Perm_Edif!BF33,Perm_Edif!BF33)</f>
        <v>60987</v>
      </c>
      <c r="BG33" s="54">
        <f>IF(BD33=BD32,BG32+Perm_Edif!BG33,Perm_Edif!BG33)</f>
        <v>63361</v>
      </c>
      <c r="BH33" s="54">
        <f>IF(BE33=BE32,BH32+Perm_Edif!BH33,Perm_Edif!BH33)</f>
        <v>144742</v>
      </c>
      <c r="BI33" s="54">
        <f>IF(BF33=BF32,BI32+Perm_Edif!BI33,Perm_Edif!BI33)</f>
        <v>77284</v>
      </c>
      <c r="BJ33" s="54">
        <f>IF(BG33=BG32,BJ32+Perm_Edif!BJ33,Perm_Edif!BJ33)</f>
        <v>53704</v>
      </c>
      <c r="BK33" s="54">
        <f>IF(BH33=BH32,BK32+Perm_Edif!BK33,Perm_Edif!BK33)</f>
        <v>42163</v>
      </c>
      <c r="BL33" s="54">
        <f>IF(BI33=BI32,BL32+Perm_Edif!BL33,Perm_Edif!BL33)</f>
        <v>4294</v>
      </c>
      <c r="BM33" s="54">
        <f>IF(BJ33=BJ32,BM32+Perm_Edif!BM33,Perm_Edif!BM33)</f>
        <v>407873</v>
      </c>
      <c r="BN33" s="54">
        <f>IF(BK33=BK32,BN32+Perm_Edif!BN33,Perm_Edif!BN33)</f>
        <v>14504</v>
      </c>
      <c r="BO33" s="88">
        <f>IF(BL33=BL32,BO32+Perm_Edif!BO33,Perm_Edif!BO33)</f>
        <v>847</v>
      </c>
      <c r="BP33" s="54" t="str">
        <f>Perm_Edif!BP33</f>
        <v>-8.7%</v>
      </c>
      <c r="BQ33" s="54" t="str">
        <f>Perm_Edif!BQ33</f>
        <v>431.4%</v>
      </c>
      <c r="BR33" s="54" t="str">
        <f>Perm_Edif!BR33</f>
        <v>-48.1%</v>
      </c>
      <c r="BS33" s="54" t="str">
        <f>Perm_Edif!BS33</f>
        <v>-69.4%</v>
      </c>
      <c r="BT33" s="54" t="str">
        <f>Perm_Edif!BT33</f>
        <v>85.1%</v>
      </c>
      <c r="BU33" s="54" t="str">
        <f>Perm_Edif!BU33</f>
        <v>-27.2%</v>
      </c>
      <c r="BV33" s="54" t="str">
        <f>Perm_Edif!BV33</f>
        <v>-26%</v>
      </c>
      <c r="BW33" s="54" t="str">
        <f>Perm_Edif!BW33</f>
        <v>-47.7%</v>
      </c>
      <c r="BX33" s="54" t="str">
        <f>Perm_Edif!BX33</f>
        <v>-40.6%</v>
      </c>
      <c r="BY33" s="54" t="str">
        <f>Perm_Edif!BY33</f>
        <v>150.7%</v>
      </c>
      <c r="BZ33" s="54" t="str">
        <f>Perm_Edif!BZ33</f>
        <v>48.4%</v>
      </c>
      <c r="CA33" s="54" t="str">
        <f>Perm_Edif!CA33</f>
        <v>786.1%</v>
      </c>
      <c r="CB33" s="54" t="str">
        <f>Perm_Edif!CB33</f>
        <v>-20.2%</v>
      </c>
      <c r="CC33" s="54" t="str">
        <f>Perm_Edif!CC33</f>
        <v>-7.4%</v>
      </c>
      <c r="CD33" s="54" t="str">
        <f>Perm_Edif!CD33</f>
        <v>-21.8%</v>
      </c>
      <c r="CE33" s="54" t="str">
        <f>Perm_Edif!CE33</f>
        <v>-88.7%</v>
      </c>
    </row>
    <row r="34" spans="1:83">
      <c r="A34" s="55">
        <v>2011</v>
      </c>
      <c r="B34" s="51">
        <v>9</v>
      </c>
      <c r="C34" s="52" t="s">
        <v>127</v>
      </c>
      <c r="D34" s="59">
        <f>IF(A34=A33,D33+Perm_Edif!D34,Perm_Edif!D34)</f>
        <v>3194615</v>
      </c>
      <c r="E34" s="54">
        <f>IF(B34=B33,E33+Perm_Edif!E34,Perm_Edif!E34)</f>
        <v>10739</v>
      </c>
      <c r="F34" s="54">
        <f>IF(C34=C33,F33+Perm_Edif!F34,Perm_Edif!F34)</f>
        <v>26804</v>
      </c>
      <c r="G34" s="54">
        <f>IF(D34=D33,G33+Perm_Edif!G34,Perm_Edif!G34)</f>
        <v>3872</v>
      </c>
      <c r="H34" s="54">
        <f>IF(E34=E33,H33+Perm_Edif!H34,Perm_Edif!H34)</f>
        <v>16602</v>
      </c>
      <c r="I34" s="54">
        <f>IF(F34=F33,I33+Perm_Edif!I34,Perm_Edif!I34)</f>
        <v>14736</v>
      </c>
      <c r="J34" s="54">
        <f>IF(G34=G33,J33+Perm_Edif!J34,Perm_Edif!J34)</f>
        <v>38968</v>
      </c>
      <c r="K34" s="54">
        <f>IF(H34=H33,K33+Perm_Edif!K34,Perm_Edif!K34)</f>
        <v>13143</v>
      </c>
      <c r="L34" s="54">
        <f>IF(I34=I33,L33+Perm_Edif!L34,Perm_Edif!L34)</f>
        <v>58912</v>
      </c>
      <c r="M34" s="54">
        <f>IF(J34=J33,M33+Perm_Edif!M34,Perm_Edif!M34)</f>
        <v>14754</v>
      </c>
      <c r="N34" s="54">
        <f>IF(K34=K33,N33+Perm_Edif!N34,Perm_Edif!N34)</f>
        <v>13563</v>
      </c>
      <c r="O34" s="54">
        <f>IF(L34=L33,O33+Perm_Edif!O34,Perm_Edif!O34)</f>
        <v>2285</v>
      </c>
      <c r="P34" s="54">
        <f>IF(M34=M33,P33+Perm_Edif!P34,Perm_Edif!P34)</f>
        <v>1493</v>
      </c>
      <c r="Q34" s="54">
        <f>IF(N34=N33,Q33+Perm_Edif!Q34,Perm_Edif!Q34)</f>
        <v>92330</v>
      </c>
      <c r="R34" s="54">
        <f>IF(O34=O33,R33+Perm_Edif!R34,Perm_Edif!R34)</f>
        <v>7741</v>
      </c>
      <c r="S34" s="88">
        <f>IF(P34=P33,S33+Perm_Edif!S34,Perm_Edif!S34)</f>
        <v>551</v>
      </c>
      <c r="T34" s="81">
        <f>IF(Q34=Q33,T33+Perm_Edif!T34,Perm_Edif!T34)</f>
        <v>781373</v>
      </c>
      <c r="U34" s="81">
        <f>IF(R34=R33,U33+Perm_Edif!U34,Perm_Edif!U34)</f>
        <v>1138</v>
      </c>
      <c r="V34" s="81">
        <f>IF(S34=S33,V33+Perm_Edif!V34,Perm_Edif!V34)</f>
        <v>43334</v>
      </c>
      <c r="W34" s="81">
        <f>IF(T34=T33,W33+Perm_Edif!W34,Perm_Edif!W34)</f>
        <v>11596</v>
      </c>
      <c r="X34" s="81">
        <f>IF(U34=U33,X33+Perm_Edif!X34,Perm_Edif!X34)</f>
        <v>27647</v>
      </c>
      <c r="Y34" s="81">
        <f>IF(V34=V33,Y33+Perm_Edif!Y34,Perm_Edif!Y34)</f>
        <v>85462</v>
      </c>
      <c r="Z34" s="81">
        <f>IF(W34=W33,Z33+Perm_Edif!Z34,Perm_Edif!Z34)</f>
        <v>90680</v>
      </c>
      <c r="AA34" s="81">
        <f>IF(X34=X33,AA33+Perm_Edif!AA34,Perm_Edif!AA34)</f>
        <v>84842</v>
      </c>
      <c r="AB34" s="81">
        <f>IF(Y34=Y33,AB33+Perm_Edif!AB34,Perm_Edif!AB34)</f>
        <v>172352</v>
      </c>
      <c r="AC34" s="81">
        <f>IF(Z34=Z33,AC33+Perm_Edif!AC34,Perm_Edif!AC34)</f>
        <v>22814</v>
      </c>
      <c r="AD34" s="81">
        <f>IF(AA34=AA33,AD33+Perm_Edif!AD34,Perm_Edif!AD34)</f>
        <v>33620</v>
      </c>
      <c r="AE34" s="81">
        <f>IF(AB34=AB33,AE33+Perm_Edif!AE34,Perm_Edif!AE34)</f>
        <v>3659</v>
      </c>
      <c r="AF34" s="81">
        <f>IF(AC34=AC33,AF33+Perm_Edif!AF34,Perm_Edif!AF34)</f>
        <v>936</v>
      </c>
      <c r="AG34" s="81">
        <f>IF(AD34=AD33,AG33+Perm_Edif!AG34,Perm_Edif!AG34)</f>
        <v>193013</v>
      </c>
      <c r="AH34" s="81">
        <f>IF(AE34=AE33,AH33+Perm_Edif!AH34,Perm_Edif!AH34)</f>
        <v>10280</v>
      </c>
      <c r="AI34" s="81">
        <f>IF(AF34=AF33,AI33+Perm_Edif!AI34,Perm_Edif!AI34)</f>
        <v>0</v>
      </c>
      <c r="AJ34" s="59">
        <f>IF(AG34=AG33,AJ33+Perm_Edif!AJ34,Perm_Edif!AJ34)</f>
        <v>151703</v>
      </c>
      <c r="AK34" s="54">
        <f>IF(AH34=AH33,AK33+Perm_Edif!AK34,Perm_Edif!AK34)</f>
        <v>11798</v>
      </c>
      <c r="AL34" s="54">
        <f>IF(AI34=AI33,AL33+Perm_Edif!AL34,Perm_Edif!AL34)</f>
        <v>4795</v>
      </c>
      <c r="AM34" s="54">
        <f>IF(AJ34=AJ33,AM33+Perm_Edif!AM34,Perm_Edif!AM34)</f>
        <v>226</v>
      </c>
      <c r="AN34" s="54">
        <f>IF(AK34=AK33,AN33+Perm_Edif!AN34,Perm_Edif!AN34)</f>
        <v>9240</v>
      </c>
      <c r="AO34" s="54">
        <f>IF(AL34=AL33,AO33+Perm_Edif!AO34,Perm_Edif!AO34)</f>
        <v>4210</v>
      </c>
      <c r="AP34" s="54">
        <f>IF(AM34=AM33,AP33+Perm_Edif!AP34,Perm_Edif!AP34)</f>
        <v>11370</v>
      </c>
      <c r="AQ34" s="54">
        <f>IF(AN34=AN33,AQ33+Perm_Edif!AQ34,Perm_Edif!AQ34)</f>
        <v>8817</v>
      </c>
      <c r="AR34" s="54">
        <f>IF(AO34=AO33,AR33+Perm_Edif!AR34,Perm_Edif!AR34)</f>
        <v>6303</v>
      </c>
      <c r="AS34" s="54">
        <f>IF(AP34=AP33,AS33+Perm_Edif!AS34,Perm_Edif!AS34)</f>
        <v>6775</v>
      </c>
      <c r="AT34" s="54">
        <f>IF(AQ34=AQ33,AT33+Perm_Edif!AT34,Perm_Edif!AT34)</f>
        <v>19923</v>
      </c>
      <c r="AU34" s="54">
        <f>IF(AR34=AR33,AU33+Perm_Edif!AU34,Perm_Edif!AU34)</f>
        <v>1647</v>
      </c>
      <c r="AV34" s="54">
        <f>IF(AS34=AS33,AV33+Perm_Edif!AV34,Perm_Edif!AV34)</f>
        <v>163</v>
      </c>
      <c r="AW34" s="54">
        <f>IF(AT34=AT33,AW33+Perm_Edif!AW34,Perm_Edif!AW34)</f>
        <v>62091</v>
      </c>
      <c r="AX34" s="54">
        <f>IF(AU34=AU33,AX33+Perm_Edif!AX34,Perm_Edif!AX34)</f>
        <v>3666</v>
      </c>
      <c r="AY34" s="54">
        <f>IF(AV34=AV33,AY33+Perm_Edif!AY34,Perm_Edif!AY34)</f>
        <v>679</v>
      </c>
      <c r="AZ34" s="59">
        <f>IF(AW34=AW33,AZ33+Perm_Edif!AZ34,Perm_Edif!AZ34)</f>
        <v>1249569</v>
      </c>
      <c r="BA34" s="54">
        <f>IF(AX34=AX33,BA33+Perm_Edif!BA34,Perm_Edif!BA34)</f>
        <v>23675</v>
      </c>
      <c r="BB34" s="54">
        <f>IF(AY34=AY33,BB33+Perm_Edif!BB34,Perm_Edif!BB34)</f>
        <v>74933</v>
      </c>
      <c r="BC34" s="54">
        <f>IF(AZ34=AZ33,BC33+Perm_Edif!BC34,Perm_Edif!BC34)</f>
        <v>15694</v>
      </c>
      <c r="BD34" s="54">
        <f>IF(BA34=BA33,BD33+Perm_Edif!BD34,Perm_Edif!BD34)</f>
        <v>53489</v>
      </c>
      <c r="BE34" s="54">
        <f>IF(BB34=BB33,BE33+Perm_Edif!BE34,Perm_Edif!BE34)</f>
        <v>104408</v>
      </c>
      <c r="BF34" s="54">
        <f>IF(BC34=BC33,BF33+Perm_Edif!BF34,Perm_Edif!BF34)</f>
        <v>141018</v>
      </c>
      <c r="BG34" s="54">
        <f>IF(BD34=BD33,BG33+Perm_Edif!BG34,Perm_Edif!BG34)</f>
        <v>106802</v>
      </c>
      <c r="BH34" s="54">
        <f>IF(BE34=BE33,BH33+Perm_Edif!BH34,Perm_Edif!BH34)</f>
        <v>237567</v>
      </c>
      <c r="BI34" s="54">
        <f>IF(BF34=BF33,BI33+Perm_Edif!BI34,Perm_Edif!BI34)</f>
        <v>44343</v>
      </c>
      <c r="BJ34" s="54">
        <f>IF(BG34=BG33,BJ33+Perm_Edif!BJ34,Perm_Edif!BJ34)</f>
        <v>67106</v>
      </c>
      <c r="BK34" s="54">
        <f>IF(BH34=BH33,BK33+Perm_Edif!BK34,Perm_Edif!BK34)</f>
        <v>7591</v>
      </c>
      <c r="BL34" s="54">
        <f>IF(BI34=BI33,BL33+Perm_Edif!BL34,Perm_Edif!BL34)</f>
        <v>2592</v>
      </c>
      <c r="BM34" s="54">
        <f>IF(BJ34=BJ33,BM33+Perm_Edif!BM34,Perm_Edif!BM34)</f>
        <v>347434</v>
      </c>
      <c r="BN34" s="54">
        <f>IF(BK34=BK33,BN33+Perm_Edif!BN34,Perm_Edif!BN34)</f>
        <v>21687</v>
      </c>
      <c r="BO34" s="88">
        <f>IF(BL34=BL33,BO33+Perm_Edif!BO34,Perm_Edif!BO34)</f>
        <v>1230</v>
      </c>
      <c r="BP34" s="54" t="str">
        <f>Perm_Edif!BP34</f>
        <v>8.1%</v>
      </c>
      <c r="BQ34" s="54" t="str">
        <f>Perm_Edif!BQ34</f>
        <v>-69.4%</v>
      </c>
      <c r="BR34" s="54" t="str">
        <f>Perm_Edif!BR34</f>
        <v>105.7%</v>
      </c>
      <c r="BS34" s="54" t="str">
        <f>Perm_Edif!BS34</f>
        <v>309.6%</v>
      </c>
      <c r="BT34" s="54" t="str">
        <f>Perm_Edif!BT34</f>
        <v>-16%</v>
      </c>
      <c r="BU34" s="54" t="str">
        <f>Perm_Edif!BU34</f>
        <v>-0.6%</v>
      </c>
      <c r="BV34" s="54" t="str">
        <f>Perm_Edif!BV34</f>
        <v>131.2%</v>
      </c>
      <c r="BW34" s="54" t="str">
        <f>Perm_Edif!BW34</f>
        <v>68.6%</v>
      </c>
      <c r="BX34" s="54" t="str">
        <f>Perm_Edif!BX34</f>
        <v>64.1%</v>
      </c>
      <c r="BY34" s="54" t="str">
        <f>Perm_Edif!BY34</f>
        <v>-42.6%</v>
      </c>
      <c r="BZ34" s="54" t="str">
        <f>Perm_Edif!BZ34</f>
        <v>25%</v>
      </c>
      <c r="CA34" s="54" t="str">
        <f>Perm_Edif!CA34</f>
        <v>-82%</v>
      </c>
      <c r="CB34" s="54" t="str">
        <f>Perm_Edif!CB34</f>
        <v>-39.6%</v>
      </c>
      <c r="CC34" s="54" t="str">
        <f>Perm_Edif!CC34</f>
        <v>-14.8%</v>
      </c>
      <c r="CD34" s="54" t="str">
        <f>Perm_Edif!CD34</f>
        <v>49.5%</v>
      </c>
      <c r="CE34" s="54" t="str">
        <f>Perm_Edif!CE34</f>
        <v>45.2%</v>
      </c>
    </row>
    <row r="35" spans="1:83">
      <c r="A35" s="55">
        <v>2011</v>
      </c>
      <c r="B35" s="51">
        <v>10</v>
      </c>
      <c r="C35" s="52" t="s">
        <v>128</v>
      </c>
      <c r="D35" s="59">
        <f>IF(A35=A34,D34+Perm_Edif!D35,Perm_Edif!D35)</f>
        <v>3384127</v>
      </c>
      <c r="E35" s="54">
        <f>IF(B35=B34,E34+Perm_Edif!E35,Perm_Edif!E35)</f>
        <v>3337</v>
      </c>
      <c r="F35" s="54">
        <f>IF(C35=C34,F34+Perm_Edif!F35,Perm_Edif!F35)</f>
        <v>13882</v>
      </c>
      <c r="G35" s="54">
        <f>IF(D35=D34,G34+Perm_Edif!G35,Perm_Edif!G35)</f>
        <v>1830</v>
      </c>
      <c r="H35" s="54">
        <f>IF(E35=E34,H34+Perm_Edif!H35,Perm_Edif!H35)</f>
        <v>1749</v>
      </c>
      <c r="I35" s="54">
        <f>IF(F35=F34,I34+Perm_Edif!I35,Perm_Edif!I35)</f>
        <v>13312</v>
      </c>
      <c r="J35" s="54">
        <f>IF(G35=G34,J34+Perm_Edif!J35,Perm_Edif!J35)</f>
        <v>19340</v>
      </c>
      <c r="K35" s="54">
        <f>IF(H35=H34,K34+Perm_Edif!K35,Perm_Edif!K35)</f>
        <v>14953</v>
      </c>
      <c r="L35" s="54">
        <f>IF(I35=I34,L34+Perm_Edif!L35,Perm_Edif!L35)</f>
        <v>33908</v>
      </c>
      <c r="M35" s="54">
        <f>IF(J35=J34,M34+Perm_Edif!M35,Perm_Edif!M35)</f>
        <v>18552</v>
      </c>
      <c r="N35" s="54">
        <f>IF(K35=K34,N34+Perm_Edif!N35,Perm_Edif!N35)</f>
        <v>9133</v>
      </c>
      <c r="O35" s="54">
        <f>IF(L35=L34,O34+Perm_Edif!O35,Perm_Edif!O35)</f>
        <v>4094</v>
      </c>
      <c r="P35" s="54">
        <f>IF(M35=M34,P34+Perm_Edif!P35,Perm_Edif!P35)</f>
        <v>589</v>
      </c>
      <c r="Q35" s="54">
        <f>IF(N35=N34,Q34+Perm_Edif!Q35,Perm_Edif!Q35)</f>
        <v>53099</v>
      </c>
      <c r="R35" s="54">
        <f>IF(O35=O34,R34+Perm_Edif!R35,Perm_Edif!R35)</f>
        <v>1734</v>
      </c>
      <c r="S35" s="88">
        <f>IF(P35=P34,S34+Perm_Edif!S35,Perm_Edif!S35)</f>
        <v>0</v>
      </c>
      <c r="T35" s="81">
        <f>IF(Q35=Q34,T34+Perm_Edif!T35,Perm_Edif!T35)</f>
        <v>853385</v>
      </c>
      <c r="U35" s="81">
        <f>IF(R35=R34,U34+Perm_Edif!U35,Perm_Edif!U35)</f>
        <v>2952</v>
      </c>
      <c r="V35" s="81">
        <f>IF(S35=S34,V34+Perm_Edif!V35,Perm_Edif!V35)</f>
        <v>57582</v>
      </c>
      <c r="W35" s="81">
        <f>IF(T35=T34,W34+Perm_Edif!W35,Perm_Edif!W35)</f>
        <v>8529</v>
      </c>
      <c r="X35" s="81">
        <f>IF(U35=U34,X34+Perm_Edif!X35,Perm_Edif!X35)</f>
        <v>34222</v>
      </c>
      <c r="Y35" s="81">
        <f>IF(V35=V34,Y34+Perm_Edif!Y35,Perm_Edif!Y35)</f>
        <v>50629</v>
      </c>
      <c r="Z35" s="81">
        <f>IF(W35=W34,Z34+Perm_Edif!Z35,Perm_Edif!Z35)</f>
        <v>114383</v>
      </c>
      <c r="AA35" s="81">
        <f>IF(X35=X34,AA34+Perm_Edif!AA35,Perm_Edif!AA35)</f>
        <v>97255</v>
      </c>
      <c r="AB35" s="81">
        <f>IF(Y35=Y34,AB34+Perm_Edif!AB35,Perm_Edif!AB35)</f>
        <v>148302</v>
      </c>
      <c r="AC35" s="81">
        <f>IF(Z35=Z34,AC34+Perm_Edif!AC35,Perm_Edif!AC35)</f>
        <v>80019</v>
      </c>
      <c r="AD35" s="81">
        <f>IF(AA35=AA34,AD34+Perm_Edif!AD35,Perm_Edif!AD35)</f>
        <v>31371</v>
      </c>
      <c r="AE35" s="81">
        <f>IF(AB35=AB34,AE34+Perm_Edif!AE35,Perm_Edif!AE35)</f>
        <v>1429</v>
      </c>
      <c r="AF35" s="81">
        <f>IF(AC35=AC34,AF34+Perm_Edif!AF35,Perm_Edif!AF35)</f>
        <v>924</v>
      </c>
      <c r="AG35" s="81">
        <f>IF(AD35=AD34,AG34+Perm_Edif!AG35,Perm_Edif!AG35)</f>
        <v>207815</v>
      </c>
      <c r="AH35" s="81">
        <f>IF(AE35=AE34,AH34+Perm_Edif!AH35,Perm_Edif!AH35)</f>
        <v>17727</v>
      </c>
      <c r="AI35" s="81">
        <f>IF(AF35=AF34,AI34+Perm_Edif!AI35,Perm_Edif!AI35)</f>
        <v>246</v>
      </c>
      <c r="AJ35" s="59">
        <f>IF(AG35=AG34,AJ34+Perm_Edif!AJ35,Perm_Edif!AJ35)</f>
        <v>161212</v>
      </c>
      <c r="AK35" s="54">
        <f>IF(AH35=AH34,AK34+Perm_Edif!AK35,Perm_Edif!AK35)</f>
        <v>458</v>
      </c>
      <c r="AL35" s="54">
        <f>IF(AI35=AI34,AL34+Perm_Edif!AL35,Perm_Edif!AL35)</f>
        <v>1159</v>
      </c>
      <c r="AM35" s="54">
        <f>IF(AJ35=AJ34,AM34+Perm_Edif!AM35,Perm_Edif!AM35)</f>
        <v>954</v>
      </c>
      <c r="AN35" s="54">
        <f>IF(AK35=AK34,AN34+Perm_Edif!AN35,Perm_Edif!AN35)</f>
        <v>873</v>
      </c>
      <c r="AO35" s="54">
        <f>IF(AL35=AL34,AO34+Perm_Edif!AO35,Perm_Edif!AO35)</f>
        <v>9304</v>
      </c>
      <c r="AP35" s="54">
        <f>IF(AM35=AM34,AP34+Perm_Edif!AP35,Perm_Edif!AP35)</f>
        <v>1623</v>
      </c>
      <c r="AQ35" s="54">
        <f>IF(AN35=AN34,AQ34+Perm_Edif!AQ35,Perm_Edif!AQ35)</f>
        <v>19967</v>
      </c>
      <c r="AR35" s="54">
        <f>IF(AO35=AO34,AR34+Perm_Edif!AR35,Perm_Edif!AR35)</f>
        <v>9703</v>
      </c>
      <c r="AS35" s="54">
        <f>IF(AP35=AP34,AS34+Perm_Edif!AS35,Perm_Edif!AS35)</f>
        <v>10266</v>
      </c>
      <c r="AT35" s="54">
        <f>IF(AQ35=AQ34,AT34+Perm_Edif!AT35,Perm_Edif!AT35)</f>
        <v>4651</v>
      </c>
      <c r="AU35" s="54">
        <f>IF(AR35=AR34,AU34+Perm_Edif!AU35,Perm_Edif!AU35)</f>
        <v>1172</v>
      </c>
      <c r="AV35" s="54">
        <f>IF(AS35=AS34,AV34+Perm_Edif!AV35,Perm_Edif!AV35)</f>
        <v>0</v>
      </c>
      <c r="AW35" s="54">
        <f>IF(AT35=AT34,AW34+Perm_Edif!AW35,Perm_Edif!AW35)</f>
        <v>100489</v>
      </c>
      <c r="AX35" s="54">
        <f>IF(AU35=AU34,AX34+Perm_Edif!AX35,Perm_Edif!AX35)</f>
        <v>532</v>
      </c>
      <c r="AY35" s="54">
        <f>IF(AV35=AV34,AY34+Perm_Edif!AY35,Perm_Edif!AY35)</f>
        <v>61</v>
      </c>
      <c r="AZ35" s="59">
        <f>IF(AW35=AW34,AZ34+Perm_Edif!AZ35,Perm_Edif!AZ35)</f>
        <v>1204109</v>
      </c>
      <c r="BA35" s="54">
        <f>IF(AX35=AX34,BA34+Perm_Edif!BA35,Perm_Edif!BA35)</f>
        <v>6747</v>
      </c>
      <c r="BB35" s="54">
        <f>IF(AY35=AY34,BB34+Perm_Edif!BB35,Perm_Edif!BB35)</f>
        <v>72623</v>
      </c>
      <c r="BC35" s="54">
        <f>IF(AZ35=AZ34,BC34+Perm_Edif!BC35,Perm_Edif!BC35)</f>
        <v>11313</v>
      </c>
      <c r="BD35" s="54">
        <f>IF(BA35=BA34,BD34+Perm_Edif!BD35,Perm_Edif!BD35)</f>
        <v>36844</v>
      </c>
      <c r="BE35" s="54">
        <f>IF(BB35=BB34,BE34+Perm_Edif!BE35,Perm_Edif!BE35)</f>
        <v>73245</v>
      </c>
      <c r="BF35" s="54">
        <f>IF(BC35=BC34,BF34+Perm_Edif!BF35,Perm_Edif!BF35)</f>
        <v>135346</v>
      </c>
      <c r="BG35" s="54">
        <f>IF(BD35=BD34,BG34+Perm_Edif!BG35,Perm_Edif!BG35)</f>
        <v>132175</v>
      </c>
      <c r="BH35" s="54">
        <f>IF(BE35=BE34,BH34+Perm_Edif!BH35,Perm_Edif!BH35)</f>
        <v>191913</v>
      </c>
      <c r="BI35" s="54">
        <f>IF(BF35=BF34,BI34+Perm_Edif!BI35,Perm_Edif!BI35)</f>
        <v>108837</v>
      </c>
      <c r="BJ35" s="54">
        <f>IF(BG35=BG34,BJ34+Perm_Edif!BJ35,Perm_Edif!BJ35)</f>
        <v>45155</v>
      </c>
      <c r="BK35" s="54">
        <f>IF(BH35=BH34,BK34+Perm_Edif!BK35,Perm_Edif!BK35)</f>
        <v>6695</v>
      </c>
      <c r="BL35" s="54">
        <f>IF(BI35=BI34,BL34+Perm_Edif!BL35,Perm_Edif!BL35)</f>
        <v>1513</v>
      </c>
      <c r="BM35" s="54">
        <f>IF(BJ35=BJ34,BM34+Perm_Edif!BM35,Perm_Edif!BM35)</f>
        <v>361403</v>
      </c>
      <c r="BN35" s="54">
        <f>IF(BK35=BK34,BN34+Perm_Edif!BN35,Perm_Edif!BN35)</f>
        <v>19993</v>
      </c>
      <c r="BO35" s="88">
        <f>IF(BL35=BL34,BO34+Perm_Edif!BO35,Perm_Edif!BO35)</f>
        <v>307</v>
      </c>
      <c r="BP35" s="54" t="str">
        <f>Perm_Edif!BP35</f>
        <v>-3.6%</v>
      </c>
      <c r="BQ35" s="54" t="str">
        <f>Perm_Edif!BQ35</f>
        <v>-71.5%</v>
      </c>
      <c r="BR35" s="54" t="str">
        <f>Perm_Edif!BR35</f>
        <v>-3.1%</v>
      </c>
      <c r="BS35" s="54" t="str">
        <f>Perm_Edif!BS35</f>
        <v>-27.9%</v>
      </c>
      <c r="BT35" s="54" t="str">
        <f>Perm_Edif!BT35</f>
        <v>-31.1%</v>
      </c>
      <c r="BU35" s="54" t="str">
        <f>Perm_Edif!BU35</f>
        <v>-29.8%</v>
      </c>
      <c r="BV35" s="54" t="str">
        <f>Perm_Edif!BV35</f>
        <v>-4%</v>
      </c>
      <c r="BW35" s="54" t="str">
        <f>Perm_Edif!BW35</f>
        <v>23.8%</v>
      </c>
      <c r="BX35" s="54" t="str">
        <f>Perm_Edif!BX35</f>
        <v>-19.2%</v>
      </c>
      <c r="BY35" s="54" t="str">
        <f>Perm_Edif!BY35</f>
        <v>145.4%</v>
      </c>
      <c r="BZ35" s="54" t="str">
        <f>Perm_Edif!BZ35</f>
        <v>-32.7%</v>
      </c>
      <c r="CA35" s="54" t="str">
        <f>Perm_Edif!CA35</f>
        <v>-11.8%</v>
      </c>
      <c r="CB35" s="54" t="str">
        <f>Perm_Edif!CB35</f>
        <v>-41.6%</v>
      </c>
      <c r="CC35" s="54" t="str">
        <f>Perm_Edif!CC35</f>
        <v>4%</v>
      </c>
      <c r="CD35" s="54" t="str">
        <f>Perm_Edif!CD35</f>
        <v>-7.8%</v>
      </c>
      <c r="CE35" s="54" t="str">
        <f>Perm_Edif!CE35</f>
        <v>-75%</v>
      </c>
    </row>
    <row r="36" spans="1:83">
      <c r="A36" s="55">
        <v>2011</v>
      </c>
      <c r="B36" s="51">
        <v>11</v>
      </c>
      <c r="C36" s="52" t="s">
        <v>129</v>
      </c>
      <c r="D36" s="59">
        <f>IF(A36=A35,D35+Perm_Edif!D36,Perm_Edif!D36)</f>
        <v>3749790</v>
      </c>
      <c r="E36" s="54">
        <f>IF(B36=B35,E35+Perm_Edif!E36,Perm_Edif!E36)</f>
        <v>34823</v>
      </c>
      <c r="F36" s="54">
        <f>IF(C36=C35,F35+Perm_Edif!F36,Perm_Edif!F36)</f>
        <v>41435</v>
      </c>
      <c r="G36" s="54">
        <f>IF(D36=D35,G35+Perm_Edif!G36,Perm_Edif!G36)</f>
        <v>2742</v>
      </c>
      <c r="H36" s="54">
        <f>IF(E36=E35,H35+Perm_Edif!H36,Perm_Edif!H36)</f>
        <v>7872</v>
      </c>
      <c r="I36" s="54">
        <f>IF(F36=F35,I35+Perm_Edif!I36,Perm_Edif!I36)</f>
        <v>43397</v>
      </c>
      <c r="J36" s="54">
        <f>IF(G36=G35,J35+Perm_Edif!J36,Perm_Edif!J36)</f>
        <v>12520</v>
      </c>
      <c r="K36" s="54">
        <f>IF(H36=H35,K35+Perm_Edif!K36,Perm_Edif!K36)</f>
        <v>45403</v>
      </c>
      <c r="L36" s="54">
        <f>IF(I36=I35,L35+Perm_Edif!L36,Perm_Edif!L36)</f>
        <v>44552</v>
      </c>
      <c r="M36" s="54">
        <f>IF(J36=J35,M35+Perm_Edif!M36,Perm_Edif!M36)</f>
        <v>5708</v>
      </c>
      <c r="N36" s="54">
        <f>IF(K36=K35,N35+Perm_Edif!N36,Perm_Edif!N36)</f>
        <v>13853</v>
      </c>
      <c r="O36" s="54">
        <f>IF(L36=L35,O35+Perm_Edif!O36,Perm_Edif!O36)</f>
        <v>177</v>
      </c>
      <c r="P36" s="54">
        <f>IF(M36=M35,P35+Perm_Edif!P36,Perm_Edif!P36)</f>
        <v>1500</v>
      </c>
      <c r="Q36" s="54">
        <f>IF(N36=N35,Q35+Perm_Edif!Q36,Perm_Edif!Q36)</f>
        <v>109583</v>
      </c>
      <c r="R36" s="54">
        <f>IF(O36=O35,R35+Perm_Edif!R36,Perm_Edif!R36)</f>
        <v>862</v>
      </c>
      <c r="S36" s="88">
        <f>IF(P36=P35,S35+Perm_Edif!S36,Perm_Edif!S36)</f>
        <v>1236</v>
      </c>
      <c r="T36" s="81">
        <f>IF(Q36=Q35,T35+Perm_Edif!T36,Perm_Edif!T36)</f>
        <v>913685</v>
      </c>
      <c r="U36" s="81">
        <f>IF(R36=R35,U35+Perm_Edif!U36,Perm_Edif!U36)</f>
        <v>39810</v>
      </c>
      <c r="V36" s="81">
        <f>IF(S36=S35,V35+Perm_Edif!V36,Perm_Edif!V36)</f>
        <v>21056</v>
      </c>
      <c r="W36" s="81">
        <f>IF(T36=T35,W35+Perm_Edif!W36,Perm_Edif!W36)</f>
        <v>16678</v>
      </c>
      <c r="X36" s="81">
        <f>IF(U36=U35,X35+Perm_Edif!X36,Perm_Edif!X36)</f>
        <v>25810</v>
      </c>
      <c r="Y36" s="81">
        <f>IF(V36=V35,Y35+Perm_Edif!Y36,Perm_Edif!Y36)</f>
        <v>92258</v>
      </c>
      <c r="Z36" s="81">
        <f>IF(W36=W35,Z35+Perm_Edif!Z36,Perm_Edif!Z36)</f>
        <v>73363</v>
      </c>
      <c r="AA36" s="81">
        <f>IF(X36=X35,AA35+Perm_Edif!AA36,Perm_Edif!AA36)</f>
        <v>121980</v>
      </c>
      <c r="AB36" s="81">
        <f>IF(Y36=Y35,AB35+Perm_Edif!AB36,Perm_Edif!AB36)</f>
        <v>142478</v>
      </c>
      <c r="AC36" s="81">
        <f>IF(Z36=Z35,AC35+Perm_Edif!AC36,Perm_Edif!AC36)</f>
        <v>15411</v>
      </c>
      <c r="AD36" s="81">
        <f>IF(AA36=AA35,AD35+Perm_Edif!AD36,Perm_Edif!AD36)</f>
        <v>20232</v>
      </c>
      <c r="AE36" s="81">
        <f>IF(AB36=AB35,AE35+Perm_Edif!AE36,Perm_Edif!AE36)</f>
        <v>1355</v>
      </c>
      <c r="AF36" s="81">
        <f>IF(AC36=AC35,AF35+Perm_Edif!AF36,Perm_Edif!AF36)</f>
        <v>12910</v>
      </c>
      <c r="AG36" s="81">
        <f>IF(AD36=AD35,AG35+Perm_Edif!AG36,Perm_Edif!AG36)</f>
        <v>309542</v>
      </c>
      <c r="AH36" s="81">
        <f>IF(AE36=AE35,AH35+Perm_Edif!AH36,Perm_Edif!AH36)</f>
        <v>4669</v>
      </c>
      <c r="AI36" s="81">
        <f>IF(AF36=AF35,AI35+Perm_Edif!AI36,Perm_Edif!AI36)</f>
        <v>16133</v>
      </c>
      <c r="AJ36" s="59">
        <f>IF(AG36=AG35,AJ35+Perm_Edif!AJ36,Perm_Edif!AJ36)</f>
        <v>280370</v>
      </c>
      <c r="AK36" s="54">
        <f>IF(AH36=AH35,AK35+Perm_Edif!AK36,Perm_Edif!AK36)</f>
        <v>360</v>
      </c>
      <c r="AL36" s="54">
        <f>IF(AI36=AI35,AL35+Perm_Edif!AL36,Perm_Edif!AL36)</f>
        <v>9860</v>
      </c>
      <c r="AM36" s="54">
        <f>IF(AJ36=AJ35,AM35+Perm_Edif!AM36,Perm_Edif!AM36)</f>
        <v>56</v>
      </c>
      <c r="AN36" s="54">
        <f>IF(AK36=AK35,AN35+Perm_Edif!AN36,Perm_Edif!AN36)</f>
        <v>5441</v>
      </c>
      <c r="AO36" s="54">
        <f>IF(AL36=AL35,AO35+Perm_Edif!AO36,Perm_Edif!AO36)</f>
        <v>21618</v>
      </c>
      <c r="AP36" s="54">
        <f>IF(AM36=AM35,AP35+Perm_Edif!AP36,Perm_Edif!AP36)</f>
        <v>5247</v>
      </c>
      <c r="AQ36" s="54">
        <f>IF(AN36=AN35,AQ35+Perm_Edif!AQ36,Perm_Edif!AQ36)</f>
        <v>9257</v>
      </c>
      <c r="AR36" s="54">
        <f>IF(AO36=AO35,AR35+Perm_Edif!AR36,Perm_Edif!AR36)</f>
        <v>10098</v>
      </c>
      <c r="AS36" s="54">
        <f>IF(AP36=AP35,AS35+Perm_Edif!AS36,Perm_Edif!AS36)</f>
        <v>2088</v>
      </c>
      <c r="AT36" s="54">
        <f>IF(AQ36=AQ35,AT35+Perm_Edif!AT36,Perm_Edif!AT36)</f>
        <v>3481</v>
      </c>
      <c r="AU36" s="54">
        <f>IF(AR36=AR35,AU35+Perm_Edif!AU36,Perm_Edif!AU36)</f>
        <v>168</v>
      </c>
      <c r="AV36" s="54">
        <f>IF(AS36=AS35,AV35+Perm_Edif!AV36,Perm_Edif!AV36)</f>
        <v>430</v>
      </c>
      <c r="AW36" s="54">
        <f>IF(AT36=AT35,AW35+Perm_Edif!AW36,Perm_Edif!AW36)</f>
        <v>207025</v>
      </c>
      <c r="AX36" s="54">
        <f>IF(AU36=AU35,AX35+Perm_Edif!AX36,Perm_Edif!AX36)</f>
        <v>1514</v>
      </c>
      <c r="AY36" s="54">
        <f>IF(AV36=AV35,AY35+Perm_Edif!AY36,Perm_Edif!AY36)</f>
        <v>3727</v>
      </c>
      <c r="AZ36" s="59">
        <f>IF(AW36=AW35,AZ35+Perm_Edif!AZ36,Perm_Edif!AZ36)</f>
        <v>1559718</v>
      </c>
      <c r="BA36" s="54">
        <f>IF(AX36=AX35,BA35+Perm_Edif!BA36,Perm_Edif!BA36)</f>
        <v>74993</v>
      </c>
      <c r="BB36" s="54">
        <f>IF(AY36=AY35,BB35+Perm_Edif!BB36,Perm_Edif!BB36)</f>
        <v>72351</v>
      </c>
      <c r="BC36" s="54">
        <f>IF(AZ36=AZ35,BC35+Perm_Edif!BC36,Perm_Edif!BC36)</f>
        <v>19476</v>
      </c>
      <c r="BD36" s="54">
        <f>IF(BA36=BA35,BD35+Perm_Edif!BD36,Perm_Edif!BD36)</f>
        <v>39123</v>
      </c>
      <c r="BE36" s="54">
        <f>IF(BB36=BB35,BE35+Perm_Edif!BE36,Perm_Edif!BE36)</f>
        <v>157273</v>
      </c>
      <c r="BF36" s="54">
        <f>IF(BC36=BC35,BF35+Perm_Edif!BF36,Perm_Edif!BF36)</f>
        <v>91130</v>
      </c>
      <c r="BG36" s="54">
        <f>IF(BD36=BD35,BG35+Perm_Edif!BG36,Perm_Edif!BG36)</f>
        <v>176640</v>
      </c>
      <c r="BH36" s="54">
        <f>IF(BE36=BE35,BH35+Perm_Edif!BH36,Perm_Edif!BH36)</f>
        <v>197128</v>
      </c>
      <c r="BI36" s="54">
        <f>IF(BF36=BF35,BI35+Perm_Edif!BI36,Perm_Edif!BI36)</f>
        <v>23207</v>
      </c>
      <c r="BJ36" s="54">
        <f>IF(BG36=BG35,BJ35+Perm_Edif!BJ36,Perm_Edif!BJ36)</f>
        <v>37566</v>
      </c>
      <c r="BK36" s="54">
        <f>IF(BH36=BH35,BK35+Perm_Edif!BK36,Perm_Edif!BK36)</f>
        <v>1700</v>
      </c>
      <c r="BL36" s="54">
        <f>IF(BI36=BI35,BL35+Perm_Edif!BL36,Perm_Edif!BL36)</f>
        <v>14840</v>
      </c>
      <c r="BM36" s="54">
        <f>IF(BJ36=BJ35,BM35+Perm_Edif!BM36,Perm_Edif!BM36)</f>
        <v>626150</v>
      </c>
      <c r="BN36" s="54">
        <f>IF(BK36=BK35,BN35+Perm_Edif!BN36,Perm_Edif!BN36)</f>
        <v>7045</v>
      </c>
      <c r="BO36" s="88">
        <f>IF(BL36=BL35,BO35+Perm_Edif!BO36,Perm_Edif!BO36)</f>
        <v>21096</v>
      </c>
      <c r="BP36" s="54" t="str">
        <f>Perm_Edif!BP36</f>
        <v>29.5%</v>
      </c>
      <c r="BQ36" s="54" t="str">
        <f>Perm_Edif!BQ36</f>
        <v>1011.5%</v>
      </c>
      <c r="BR36" s="54" t="str">
        <f>Perm_Edif!BR36</f>
        <v>-0.4%</v>
      </c>
      <c r="BS36" s="54" t="str">
        <f>Perm_Edif!BS36</f>
        <v>72.2%</v>
      </c>
      <c r="BT36" s="54" t="str">
        <f>Perm_Edif!BT36</f>
        <v>6.2%</v>
      </c>
      <c r="BU36" s="54" t="str">
        <f>Perm_Edif!BU36</f>
        <v>114.7%</v>
      </c>
      <c r="BV36" s="54" t="str">
        <f>Perm_Edif!BV36</f>
        <v>-32.7%</v>
      </c>
      <c r="BW36" s="54" t="str">
        <f>Perm_Edif!BW36</f>
        <v>33.6%</v>
      </c>
      <c r="BX36" s="54" t="str">
        <f>Perm_Edif!BX36</f>
        <v>2.7%</v>
      </c>
      <c r="BY36" s="54" t="str">
        <f>Perm_Edif!BY36</f>
        <v>-78.7%</v>
      </c>
      <c r="BZ36" s="54" t="str">
        <f>Perm_Edif!BZ36</f>
        <v>-16.8%</v>
      </c>
      <c r="CA36" s="54" t="str">
        <f>Perm_Edif!CA36</f>
        <v>-74.6%</v>
      </c>
      <c r="CB36" s="54" t="str">
        <f>Perm_Edif!CB36</f>
        <v>880.8%</v>
      </c>
      <c r="CC36" s="54" t="str">
        <f>Perm_Edif!CC36</f>
        <v>73.3%</v>
      </c>
      <c r="CD36" s="54" t="str">
        <f>Perm_Edif!CD36</f>
        <v>-64.8%</v>
      </c>
      <c r="CE36" s="54" t="str">
        <f>Perm_Edif!CE36</f>
        <v>6771.7%</v>
      </c>
    </row>
    <row r="37" spans="1:83">
      <c r="A37" s="55">
        <v>2011</v>
      </c>
      <c r="B37" s="51">
        <v>12</v>
      </c>
      <c r="C37" s="52" t="s">
        <v>130</v>
      </c>
      <c r="D37" s="59">
        <f>IF(A37=A36,D36+Perm_Edif!D37,Perm_Edif!D37)</f>
        <v>4040331</v>
      </c>
      <c r="E37" s="54">
        <f>IF(B37=B36,E36+Perm_Edif!E37,Perm_Edif!E37)</f>
        <v>11591</v>
      </c>
      <c r="F37" s="54">
        <f>IF(C37=C36,F36+Perm_Edif!F37,Perm_Edif!F37)</f>
        <v>19442</v>
      </c>
      <c r="G37" s="54">
        <f>IF(D37=D36,G36+Perm_Edif!G37,Perm_Edif!G37)</f>
        <v>15198</v>
      </c>
      <c r="H37" s="54">
        <f>IF(E37=E36,H36+Perm_Edif!H37,Perm_Edif!H37)</f>
        <v>18860</v>
      </c>
      <c r="I37" s="54">
        <f>IF(F37=F36,I36+Perm_Edif!I37,Perm_Edif!I37)</f>
        <v>26049</v>
      </c>
      <c r="J37" s="54">
        <f>IF(G37=G36,J36+Perm_Edif!J37,Perm_Edif!J37)</f>
        <v>22554</v>
      </c>
      <c r="K37" s="54">
        <f>IF(H37=H36,K36+Perm_Edif!K37,Perm_Edif!K37)</f>
        <v>20165</v>
      </c>
      <c r="L37" s="54">
        <f>IF(I37=I36,L36+Perm_Edif!L37,Perm_Edif!L37)</f>
        <v>33118</v>
      </c>
      <c r="M37" s="54">
        <f>IF(J37=J36,M36+Perm_Edif!M37,Perm_Edif!M37)</f>
        <v>17726</v>
      </c>
      <c r="N37" s="54">
        <f>IF(K37=K36,N36+Perm_Edif!N37,Perm_Edif!N37)</f>
        <v>14658</v>
      </c>
      <c r="O37" s="54">
        <f>IF(L37=L36,O36+Perm_Edif!O37,Perm_Edif!O37)</f>
        <v>758</v>
      </c>
      <c r="P37" s="54">
        <f>IF(M37=M36,P36+Perm_Edif!P37,Perm_Edif!P37)</f>
        <v>411</v>
      </c>
      <c r="Q37" s="54">
        <f>IF(N37=N36,Q36+Perm_Edif!Q37,Perm_Edif!Q37)</f>
        <v>80774</v>
      </c>
      <c r="R37" s="54">
        <f>IF(O37=O36,R36+Perm_Edif!R37,Perm_Edif!R37)</f>
        <v>4335</v>
      </c>
      <c r="S37" s="88">
        <f>IF(P37=P36,S36+Perm_Edif!S37,Perm_Edif!S37)</f>
        <v>4902</v>
      </c>
      <c r="T37" s="81">
        <f>IF(Q37=Q36,T36+Perm_Edif!T37,Perm_Edif!T37)</f>
        <v>1126271</v>
      </c>
      <c r="U37" s="81">
        <f>IF(R37=R36,U36+Perm_Edif!U37,Perm_Edif!U37)</f>
        <v>16459</v>
      </c>
      <c r="V37" s="81">
        <f>IF(S37=S36,V36+Perm_Edif!V37,Perm_Edif!V37)</f>
        <v>103220</v>
      </c>
      <c r="W37" s="81">
        <f>IF(T37=T36,W36+Perm_Edif!W37,Perm_Edif!W37)</f>
        <v>15414</v>
      </c>
      <c r="X37" s="81">
        <f>IF(U37=U36,X36+Perm_Edif!X37,Perm_Edif!X37)</f>
        <v>44006</v>
      </c>
      <c r="Y37" s="81">
        <f>IF(V37=V36,Y36+Perm_Edif!Y37,Perm_Edif!Y37)</f>
        <v>115359</v>
      </c>
      <c r="Z37" s="81">
        <f>IF(W37=W36,Z36+Perm_Edif!Z37,Perm_Edif!Z37)</f>
        <v>67617</v>
      </c>
      <c r="AA37" s="81">
        <f>IF(X37=X36,AA36+Perm_Edif!AA37,Perm_Edif!AA37)</f>
        <v>126236</v>
      </c>
      <c r="AB37" s="81">
        <f>IF(Y37=Y36,AB36+Perm_Edif!AB37,Perm_Edif!AB37)</f>
        <v>194021</v>
      </c>
      <c r="AC37" s="81">
        <f>IF(Z37=Z36,AC36+Perm_Edif!AC37,Perm_Edif!AC37)</f>
        <v>53606</v>
      </c>
      <c r="AD37" s="81">
        <f>IF(AA37=AA36,AD36+Perm_Edif!AD37,Perm_Edif!AD37)</f>
        <v>38133</v>
      </c>
      <c r="AE37" s="81">
        <f>IF(AB37=AB36,AE36+Perm_Edif!AE37,Perm_Edif!AE37)</f>
        <v>1741</v>
      </c>
      <c r="AF37" s="81">
        <f>IF(AC37=AC36,AF36+Perm_Edif!AF37,Perm_Edif!AF37)</f>
        <v>3630</v>
      </c>
      <c r="AG37" s="81">
        <f>IF(AD37=AD36,AG36+Perm_Edif!AG37,Perm_Edif!AG37)</f>
        <v>315568</v>
      </c>
      <c r="AH37" s="81">
        <f>IF(AE37=AE36,AH36+Perm_Edif!AH37,Perm_Edif!AH37)</f>
        <v>20845</v>
      </c>
      <c r="AI37" s="81">
        <f>IF(AF37=AF36,AI36+Perm_Edif!AI37,Perm_Edif!AI37)</f>
        <v>10416</v>
      </c>
      <c r="AJ37" s="59">
        <f>IF(AG37=AG36,AJ36+Perm_Edif!AJ37,Perm_Edif!AJ37)</f>
        <v>190095</v>
      </c>
      <c r="AK37" s="54">
        <f>IF(AH37=AH36,AK36+Perm_Edif!AK37,Perm_Edif!AK37)</f>
        <v>864</v>
      </c>
      <c r="AL37" s="54">
        <f>IF(AI37=AI36,AL36+Perm_Edif!AL37,Perm_Edif!AL37)</f>
        <v>9761</v>
      </c>
      <c r="AM37" s="54">
        <f>IF(AJ37=AJ36,AM36+Perm_Edif!AM37,Perm_Edif!AM37)</f>
        <v>3998</v>
      </c>
      <c r="AN37" s="54">
        <f>IF(AK37=AK36,AN36+Perm_Edif!AN37,Perm_Edif!AN37)</f>
        <v>8673</v>
      </c>
      <c r="AO37" s="54">
        <f>IF(AL37=AL36,AO36+Perm_Edif!AO37,Perm_Edif!AO37)</f>
        <v>3782</v>
      </c>
      <c r="AP37" s="54">
        <f>IF(AM37=AM36,AP36+Perm_Edif!AP37,Perm_Edif!AP37)</f>
        <v>6220</v>
      </c>
      <c r="AQ37" s="54">
        <f>IF(AN37=AN36,AQ36+Perm_Edif!AQ37,Perm_Edif!AQ37)</f>
        <v>16810</v>
      </c>
      <c r="AR37" s="54">
        <f>IF(AO37=AO36,AR36+Perm_Edif!AR37,Perm_Edif!AR37)</f>
        <v>22997</v>
      </c>
      <c r="AS37" s="54">
        <f>IF(AP37=AP36,AS36+Perm_Edif!AS37,Perm_Edif!AS37)</f>
        <v>6858</v>
      </c>
      <c r="AT37" s="54">
        <f>IF(AQ37=AQ36,AT36+Perm_Edif!AT37,Perm_Edif!AT37)</f>
        <v>10154</v>
      </c>
      <c r="AU37" s="54">
        <f>IF(AR37=AR36,AU36+Perm_Edif!AU37,Perm_Edif!AU37)</f>
        <v>996</v>
      </c>
      <c r="AV37" s="54">
        <f>IF(AS37=AS36,AV36+Perm_Edif!AV37,Perm_Edif!AV37)</f>
        <v>755</v>
      </c>
      <c r="AW37" s="54">
        <f>IF(AT37=AT36,AW36+Perm_Edif!AW37,Perm_Edif!AW37)</f>
        <v>95035</v>
      </c>
      <c r="AX37" s="54">
        <f>IF(AU37=AU36,AX36+Perm_Edif!AX37,Perm_Edif!AX37)</f>
        <v>402</v>
      </c>
      <c r="AY37" s="54">
        <f>IF(AV37=AV36,AY36+Perm_Edif!AY37,Perm_Edif!AY37)</f>
        <v>2790</v>
      </c>
      <c r="AZ37" s="59">
        <f>IF(AW37=AW36,AZ36+Perm_Edif!AZ37,Perm_Edif!AZ37)</f>
        <v>1606907</v>
      </c>
      <c r="BA37" s="54">
        <f>IF(AX37=AX36,BA36+Perm_Edif!BA37,Perm_Edif!BA37)</f>
        <v>28914</v>
      </c>
      <c r="BB37" s="54">
        <f>IF(AY37=AY36,BB36+Perm_Edif!BB37,Perm_Edif!BB37)</f>
        <v>132423</v>
      </c>
      <c r="BC37" s="54">
        <f>IF(AZ37=AZ36,BC36+Perm_Edif!BC37,Perm_Edif!BC37)</f>
        <v>34610</v>
      </c>
      <c r="BD37" s="54">
        <f>IF(BA37=BA36,BD36+Perm_Edif!BD37,Perm_Edif!BD37)</f>
        <v>71539</v>
      </c>
      <c r="BE37" s="54">
        <f>IF(BB37=BB36,BE36+Perm_Edif!BE37,Perm_Edif!BE37)</f>
        <v>145190</v>
      </c>
      <c r="BF37" s="54">
        <f>IF(BC37=BC36,BF36+Perm_Edif!BF37,Perm_Edif!BF37)</f>
        <v>96391</v>
      </c>
      <c r="BG37" s="54">
        <f>IF(BD37=BD36,BG36+Perm_Edif!BG37,Perm_Edif!BG37)</f>
        <v>163211</v>
      </c>
      <c r="BH37" s="54">
        <f>IF(BE37=BE36,BH36+Perm_Edif!BH37,Perm_Edif!BH37)</f>
        <v>250136</v>
      </c>
      <c r="BI37" s="54">
        <f>IF(BF37=BF36,BI36+Perm_Edif!BI37,Perm_Edif!BI37)</f>
        <v>78190</v>
      </c>
      <c r="BJ37" s="54">
        <f>IF(BG37=BG36,BJ36+Perm_Edif!BJ37,Perm_Edif!BJ37)</f>
        <v>62945</v>
      </c>
      <c r="BK37" s="54">
        <f>IF(BH37=BH36,BK36+Perm_Edif!BK37,Perm_Edif!BK37)</f>
        <v>3495</v>
      </c>
      <c r="BL37" s="54">
        <f>IF(BI37=BI36,BL36+Perm_Edif!BL37,Perm_Edif!BL37)</f>
        <v>4796</v>
      </c>
      <c r="BM37" s="54">
        <f>IF(BJ37=BJ36,BM36+Perm_Edif!BM37,Perm_Edif!BM37)</f>
        <v>491377</v>
      </c>
      <c r="BN37" s="54">
        <f>IF(BK37=BK36,BN36+Perm_Edif!BN37,Perm_Edif!BN37)</f>
        <v>25582</v>
      </c>
      <c r="BO37" s="88">
        <f>IF(BL37=BL36,BO36+Perm_Edif!BO37,Perm_Edif!BO37)</f>
        <v>18108</v>
      </c>
      <c r="BP37" s="54" t="str">
        <f>Perm_Edif!BP37</f>
        <v>3%</v>
      </c>
      <c r="BQ37" s="54" t="str">
        <f>Perm_Edif!BQ37</f>
        <v>-61.4%</v>
      </c>
      <c r="BR37" s="54" t="str">
        <f>Perm_Edif!BR37</f>
        <v>83%</v>
      </c>
      <c r="BS37" s="54" t="str">
        <f>Perm_Edif!BS37</f>
        <v>77.7%</v>
      </c>
      <c r="BT37" s="54" t="str">
        <f>Perm_Edif!BT37</f>
        <v>82.9%</v>
      </c>
      <c r="BU37" s="54" t="str">
        <f>Perm_Edif!BU37</f>
        <v>-7.7%</v>
      </c>
      <c r="BV37" s="54" t="str">
        <f>Perm_Edif!BV37</f>
        <v>5.8%</v>
      </c>
      <c r="BW37" s="54" t="str">
        <f>Perm_Edif!BW37</f>
        <v>-7.6%</v>
      </c>
      <c r="BX37" s="54" t="str">
        <f>Perm_Edif!BX37</f>
        <v>26.9%</v>
      </c>
      <c r="BY37" s="54" t="str">
        <f>Perm_Edif!BY37</f>
        <v>236.9%</v>
      </c>
      <c r="BZ37" s="54" t="str">
        <f>Perm_Edif!BZ37</f>
        <v>67.6%</v>
      </c>
      <c r="CA37" s="54" t="str">
        <f>Perm_Edif!CA37</f>
        <v>105.6%</v>
      </c>
      <c r="CB37" s="54" t="str">
        <f>Perm_Edif!CB37</f>
        <v>-67.7%</v>
      </c>
      <c r="CC37" s="54" t="str">
        <f>Perm_Edif!CC37</f>
        <v>-21.5%</v>
      </c>
      <c r="CD37" s="54" t="str">
        <f>Perm_Edif!CD37</f>
        <v>263.1%</v>
      </c>
      <c r="CE37" s="54" t="str">
        <f>Perm_Edif!CE37</f>
        <v>-14.2%</v>
      </c>
    </row>
    <row r="38" spans="1:83">
      <c r="A38" s="55">
        <v>2012</v>
      </c>
      <c r="B38" s="51">
        <v>1</v>
      </c>
      <c r="C38" s="52" t="s">
        <v>119</v>
      </c>
      <c r="D38" s="59">
        <f>IF(A38=A37,D37+Perm_Edif!D38,Perm_Edif!D38)</f>
        <v>287034</v>
      </c>
      <c r="E38" s="54">
        <f>IF(B38=B37,E37+Perm_Edif!E38,Perm_Edif!E38)</f>
        <v>28395</v>
      </c>
      <c r="F38" s="54">
        <f>IF(C38=C37,F37+Perm_Edif!F38,Perm_Edif!F38)</f>
        <v>10986</v>
      </c>
      <c r="G38" s="54">
        <f>IF(D38=D37,G37+Perm_Edif!G38,Perm_Edif!G38)</f>
        <v>6534</v>
      </c>
      <c r="H38" s="54">
        <f>IF(E38=E37,H37+Perm_Edif!H38,Perm_Edif!H38)</f>
        <v>1735</v>
      </c>
      <c r="I38" s="54">
        <f>IF(F38=F37,I37+Perm_Edif!I38,Perm_Edif!I38)</f>
        <v>15722</v>
      </c>
      <c r="J38" s="54">
        <f>IF(G38=G37,J37+Perm_Edif!J38,Perm_Edif!J38)</f>
        <v>10390</v>
      </c>
      <c r="K38" s="54">
        <f>IF(H38=H37,K37+Perm_Edif!K38,Perm_Edif!K38)</f>
        <v>18654</v>
      </c>
      <c r="L38" s="54">
        <f>IF(I38=I37,L37+Perm_Edif!L38,Perm_Edif!L38)</f>
        <v>23141</v>
      </c>
      <c r="M38" s="54">
        <f>IF(J38=J37,M37+Perm_Edif!M38,Perm_Edif!M38)</f>
        <v>26951</v>
      </c>
      <c r="N38" s="54">
        <f>IF(K38=K37,N37+Perm_Edif!N38,Perm_Edif!N38)</f>
        <v>6560</v>
      </c>
      <c r="O38" s="54">
        <f>IF(L38=L37,O37+Perm_Edif!O38,Perm_Edif!O38)</f>
        <v>8402</v>
      </c>
      <c r="P38" s="54">
        <f>IF(M38=M37,P37+Perm_Edif!P38,Perm_Edif!P38)</f>
        <v>1412</v>
      </c>
      <c r="Q38" s="54">
        <f>IF(N38=N37,Q37+Perm_Edif!Q38,Perm_Edif!Q38)</f>
        <v>116055</v>
      </c>
      <c r="R38" s="54">
        <f>IF(O38=O37,R37+Perm_Edif!R38,Perm_Edif!R38)</f>
        <v>12097</v>
      </c>
      <c r="S38" s="88">
        <f>IF(P38=P37,S37+Perm_Edif!S38,Perm_Edif!S38)</f>
        <v>0</v>
      </c>
      <c r="T38" s="81">
        <f>IF(Q38=Q37,T37+Perm_Edif!T38,Perm_Edif!T38)</f>
        <v>918531</v>
      </c>
      <c r="U38" s="81">
        <f>IF(R38=R37,U37+Perm_Edif!U38,Perm_Edif!U38)</f>
        <v>1174</v>
      </c>
      <c r="V38" s="81">
        <f>IF(S38=S37,V37+Perm_Edif!V38,Perm_Edif!V38)</f>
        <v>50920</v>
      </c>
      <c r="W38" s="81">
        <f>IF(T38=T37,W37+Perm_Edif!W38,Perm_Edif!W38)</f>
        <v>13362</v>
      </c>
      <c r="X38" s="81">
        <f>IF(U38=U37,X37+Perm_Edif!X38,Perm_Edif!X38)</f>
        <v>40030</v>
      </c>
      <c r="Y38" s="81">
        <f>IF(V38=V37,Y37+Perm_Edif!Y38,Perm_Edif!Y38)</f>
        <v>110153</v>
      </c>
      <c r="Z38" s="81">
        <f>IF(W38=W37,Z37+Perm_Edif!Z38,Perm_Edif!Z38)</f>
        <v>36095</v>
      </c>
      <c r="AA38" s="81">
        <f>IF(X38=X37,AA37+Perm_Edif!AA38,Perm_Edif!AA38)</f>
        <v>178191</v>
      </c>
      <c r="AB38" s="81">
        <f>IF(Y38=Y37,AB37+Perm_Edif!AB38,Perm_Edif!AB38)</f>
        <v>129844</v>
      </c>
      <c r="AC38" s="81">
        <f>IF(Z38=Z37,AC37+Perm_Edif!AC38,Perm_Edif!AC38)</f>
        <v>36998</v>
      </c>
      <c r="AD38" s="81">
        <f>IF(AA38=AA37,AD37+Perm_Edif!AD38,Perm_Edif!AD38)</f>
        <v>11203</v>
      </c>
      <c r="AE38" s="81">
        <f>IF(AB38=AB37,AE37+Perm_Edif!AE38,Perm_Edif!AE38)</f>
        <v>1572</v>
      </c>
      <c r="AF38" s="81">
        <f>IF(AC38=AC37,AF37+Perm_Edif!AF38,Perm_Edif!AF38)</f>
        <v>4482</v>
      </c>
      <c r="AG38" s="81">
        <f>IF(AD38=AD37,AG37+Perm_Edif!AG38,Perm_Edif!AG38)</f>
        <v>270335</v>
      </c>
      <c r="AH38" s="81">
        <f>IF(AE38=AE37,AH37+Perm_Edif!AH38,Perm_Edif!AH38)</f>
        <v>33761</v>
      </c>
      <c r="AI38" s="81">
        <f>IF(AF38=AF37,AI37+Perm_Edif!AI38,Perm_Edif!AI38)</f>
        <v>411</v>
      </c>
      <c r="AJ38" s="59">
        <f>IF(AG38=AG37,AJ37+Perm_Edif!AJ38,Perm_Edif!AJ38)</f>
        <v>174703</v>
      </c>
      <c r="AK38" s="54">
        <f>IF(AH38=AH37,AK37+Perm_Edif!AK38,Perm_Edif!AK38)</f>
        <v>463</v>
      </c>
      <c r="AL38" s="54">
        <f>IF(AI38=AI37,AL37+Perm_Edif!AL38,Perm_Edif!AL38)</f>
        <v>18957</v>
      </c>
      <c r="AM38" s="54">
        <f>IF(AJ38=AJ37,AM37+Perm_Edif!AM38,Perm_Edif!AM38)</f>
        <v>181</v>
      </c>
      <c r="AN38" s="54">
        <f>IF(AK38=AK37,AN37+Perm_Edif!AN38,Perm_Edif!AN38)</f>
        <v>8259</v>
      </c>
      <c r="AO38" s="54">
        <f>IF(AL38=AL37,AO37+Perm_Edif!AO38,Perm_Edif!AO38)</f>
        <v>31316</v>
      </c>
      <c r="AP38" s="54">
        <f>IF(AM38=AM37,AP37+Perm_Edif!AP38,Perm_Edif!AP38)</f>
        <v>4631</v>
      </c>
      <c r="AQ38" s="54">
        <f>IF(AN38=AN37,AQ37+Perm_Edif!AQ38,Perm_Edif!AQ38)</f>
        <v>19885</v>
      </c>
      <c r="AR38" s="54">
        <f>IF(AO38=AO37,AR37+Perm_Edif!AR38,Perm_Edif!AR38)</f>
        <v>10838</v>
      </c>
      <c r="AS38" s="54">
        <f>IF(AP38=AP37,AS37+Perm_Edif!AS38,Perm_Edif!AS38)</f>
        <v>10802</v>
      </c>
      <c r="AT38" s="54">
        <f>IF(AQ38=AQ37,AT37+Perm_Edif!AT38,Perm_Edif!AT38)</f>
        <v>2167</v>
      </c>
      <c r="AU38" s="54">
        <f>IF(AR38=AR37,AU37+Perm_Edif!AU38,Perm_Edif!AU38)</f>
        <v>37</v>
      </c>
      <c r="AV38" s="54">
        <f>IF(AS38=AS37,AV37+Perm_Edif!AV38,Perm_Edif!AV38)</f>
        <v>234</v>
      </c>
      <c r="AW38" s="54">
        <f>IF(AT38=AT37,AW37+Perm_Edif!AW38,Perm_Edif!AW38)</f>
        <v>64994</v>
      </c>
      <c r="AX38" s="54">
        <f>IF(AU38=AU37,AX37+Perm_Edif!AX38,Perm_Edif!AX38)</f>
        <v>1931</v>
      </c>
      <c r="AY38" s="54">
        <f>IF(AV38=AV37,AY37+Perm_Edif!AY38,Perm_Edif!AY38)</f>
        <v>8</v>
      </c>
      <c r="AZ38" s="59">
        <f>IF(AW38=AW37,AZ37+Perm_Edif!AZ38,Perm_Edif!AZ38)</f>
        <v>1380268</v>
      </c>
      <c r="BA38" s="54">
        <f>IF(AX38=AX37,BA37+Perm_Edif!BA38,Perm_Edif!BA38)</f>
        <v>30032</v>
      </c>
      <c r="BB38" s="54">
        <f>IF(AY38=AY37,BB37+Perm_Edif!BB38,Perm_Edif!BB38)</f>
        <v>80863</v>
      </c>
      <c r="BC38" s="54">
        <f>IF(AZ38=AZ37,BC37+Perm_Edif!BC38,Perm_Edif!BC38)</f>
        <v>20077</v>
      </c>
      <c r="BD38" s="54">
        <f>IF(BA38=BA37,BD37+Perm_Edif!BD38,Perm_Edif!BD38)</f>
        <v>50024</v>
      </c>
      <c r="BE38" s="54">
        <f>IF(BB38=BB37,BE37+Perm_Edif!BE38,Perm_Edif!BE38)</f>
        <v>157191</v>
      </c>
      <c r="BF38" s="54">
        <f>IF(BC38=BC37,BF37+Perm_Edif!BF38,Perm_Edif!BF38)</f>
        <v>51116</v>
      </c>
      <c r="BG38" s="54">
        <f>IF(BD38=BD37,BG37+Perm_Edif!BG38,Perm_Edif!BG38)</f>
        <v>216730</v>
      </c>
      <c r="BH38" s="54">
        <f>IF(BE38=BE37,BH37+Perm_Edif!BH38,Perm_Edif!BH38)</f>
        <v>163823</v>
      </c>
      <c r="BI38" s="54">
        <f>IF(BF38=BF37,BI37+Perm_Edif!BI38,Perm_Edif!BI38)</f>
        <v>74751</v>
      </c>
      <c r="BJ38" s="54">
        <f>IF(BG38=BG37,BJ37+Perm_Edif!BJ38,Perm_Edif!BJ38)</f>
        <v>19930</v>
      </c>
      <c r="BK38" s="54">
        <f>IF(BH38=BH37,BK37+Perm_Edif!BK38,Perm_Edif!BK38)</f>
        <v>10011</v>
      </c>
      <c r="BL38" s="54">
        <f>IF(BI38=BI37,BL37+Perm_Edif!BL38,Perm_Edif!BL38)</f>
        <v>6128</v>
      </c>
      <c r="BM38" s="54">
        <f>IF(BJ38=BJ37,BM37+Perm_Edif!BM38,Perm_Edif!BM38)</f>
        <v>451384</v>
      </c>
      <c r="BN38" s="54">
        <f>IF(BK38=BK37,BN37+Perm_Edif!BN38,Perm_Edif!BN38)</f>
        <v>47789</v>
      </c>
      <c r="BO38" s="88">
        <f>IF(BL38=BL37,BO37+Perm_Edif!BO38,Perm_Edif!BO38)</f>
        <v>419</v>
      </c>
      <c r="BP38" s="54" t="str">
        <f>Perm_Edif!BP38</f>
        <v>-14.1%</v>
      </c>
      <c r="BQ38" s="54" t="str">
        <f>Perm_Edif!BQ38</f>
        <v>3.9%</v>
      </c>
      <c r="BR38" s="54" t="str">
        <f>Perm_Edif!BR38</f>
        <v>-38.9%</v>
      </c>
      <c r="BS38" s="54" t="str">
        <f>Perm_Edif!BS38</f>
        <v>-42%</v>
      </c>
      <c r="BT38" s="54" t="str">
        <f>Perm_Edif!BT38</f>
        <v>-30.1%</v>
      </c>
      <c r="BU38" s="54" t="str">
        <f>Perm_Edif!BU38</f>
        <v>8.3%</v>
      </c>
      <c r="BV38" s="54" t="str">
        <f>Perm_Edif!BV38</f>
        <v>-47%</v>
      </c>
      <c r="BW38" s="54" t="str">
        <f>Perm_Edif!BW38</f>
        <v>32.8%</v>
      </c>
      <c r="BX38" s="54" t="str">
        <f>Perm_Edif!BX38</f>
        <v>-34.5%</v>
      </c>
      <c r="BY38" s="54" t="str">
        <f>Perm_Edif!BY38</f>
        <v>-4.4%</v>
      </c>
      <c r="BZ38" s="54" t="str">
        <f>Perm_Edif!BZ38</f>
        <v>-68.3%</v>
      </c>
      <c r="CA38" s="54" t="str">
        <f>Perm_Edif!CA38</f>
        <v>186.4%</v>
      </c>
      <c r="CB38" s="54" t="str">
        <f>Perm_Edif!CB38</f>
        <v>27.8%</v>
      </c>
      <c r="CC38" s="54" t="str">
        <f>Perm_Edif!CC38</f>
        <v>-8.1%</v>
      </c>
      <c r="CD38" s="54" t="str">
        <f>Perm_Edif!CD38</f>
        <v>86.8%</v>
      </c>
      <c r="CE38" s="54" t="str">
        <f>Perm_Edif!CE38</f>
        <v>-97.7%</v>
      </c>
    </row>
    <row r="39" spans="1:83">
      <c r="A39" s="55">
        <v>2012</v>
      </c>
      <c r="B39" s="51">
        <v>2</v>
      </c>
      <c r="C39" s="52" t="s">
        <v>120</v>
      </c>
      <c r="D39" s="59">
        <f>IF(A39=A38,D38+Perm_Edif!D39,Perm_Edif!D39)</f>
        <v>676781</v>
      </c>
      <c r="E39" s="54">
        <f>IF(B39=B38,E38+Perm_Edif!E39,Perm_Edif!E39)</f>
        <v>44464</v>
      </c>
      <c r="F39" s="54">
        <f>IF(C39=C38,F38+Perm_Edif!F39,Perm_Edif!F39)</f>
        <v>6090</v>
      </c>
      <c r="G39" s="54">
        <f>IF(D39=D38,G38+Perm_Edif!G39,Perm_Edif!G39)</f>
        <v>14901</v>
      </c>
      <c r="H39" s="54">
        <f>IF(E39=E38,H38+Perm_Edif!H39,Perm_Edif!H39)</f>
        <v>2093</v>
      </c>
      <c r="I39" s="54">
        <f>IF(F39=F38,I38+Perm_Edif!I39,Perm_Edif!I39)</f>
        <v>21463</v>
      </c>
      <c r="J39" s="54">
        <f>IF(G39=G38,J38+Perm_Edif!J39,Perm_Edif!J39)</f>
        <v>13214</v>
      </c>
      <c r="K39" s="54">
        <f>IF(H39=H38,K38+Perm_Edif!K39,Perm_Edif!K39)</f>
        <v>15240</v>
      </c>
      <c r="L39" s="54">
        <f>IF(I39=I38,L38+Perm_Edif!L39,Perm_Edif!L39)</f>
        <v>98218</v>
      </c>
      <c r="M39" s="54">
        <f>IF(J39=J38,M38+Perm_Edif!M39,Perm_Edif!M39)</f>
        <v>7627</v>
      </c>
      <c r="N39" s="54">
        <f>IF(K39=K38,N38+Perm_Edif!N39,Perm_Edif!N39)</f>
        <v>4387</v>
      </c>
      <c r="O39" s="54">
        <f>IF(L39=L38,O38+Perm_Edif!O39,Perm_Edif!O39)</f>
        <v>422</v>
      </c>
      <c r="P39" s="54">
        <f>IF(M39=M38,P38+Perm_Edif!P39,Perm_Edif!P39)</f>
        <v>888</v>
      </c>
      <c r="Q39" s="54">
        <f>IF(N39=N38,Q38+Perm_Edif!Q39,Perm_Edif!Q39)</f>
        <v>149878</v>
      </c>
      <c r="R39" s="54">
        <f>IF(O39=O38,R38+Perm_Edif!R39,Perm_Edif!R39)</f>
        <v>4416</v>
      </c>
      <c r="S39" s="88">
        <f>IF(P39=P38,S38+Perm_Edif!S39,Perm_Edif!S39)</f>
        <v>6446</v>
      </c>
      <c r="T39" s="81">
        <f>IF(Q39=Q38,T38+Perm_Edif!T39,Perm_Edif!T39)</f>
        <v>801675</v>
      </c>
      <c r="U39" s="81">
        <f>IF(R39=R38,U38+Perm_Edif!U39,Perm_Edif!U39)</f>
        <v>21326</v>
      </c>
      <c r="V39" s="81">
        <f>IF(S39=S38,V38+Perm_Edif!V39,Perm_Edif!V39)</f>
        <v>28410</v>
      </c>
      <c r="W39" s="81">
        <f>IF(T39=T38,W38+Perm_Edif!W39,Perm_Edif!W39)</f>
        <v>4047</v>
      </c>
      <c r="X39" s="81">
        <f>IF(U39=U38,X38+Perm_Edif!X39,Perm_Edif!X39)</f>
        <v>19156</v>
      </c>
      <c r="Y39" s="81">
        <f>IF(V39=V38,Y38+Perm_Edif!Y39,Perm_Edif!Y39)</f>
        <v>100727</v>
      </c>
      <c r="Z39" s="81">
        <f>IF(W39=W38,Z38+Perm_Edif!Z39,Perm_Edif!Z39)</f>
        <v>29170</v>
      </c>
      <c r="AA39" s="81">
        <f>IF(X39=X38,AA38+Perm_Edif!AA39,Perm_Edif!AA39)</f>
        <v>60465</v>
      </c>
      <c r="AB39" s="81">
        <f>IF(Y39=Y38,AB38+Perm_Edif!AB39,Perm_Edif!AB39)</f>
        <v>148645</v>
      </c>
      <c r="AC39" s="81">
        <f>IF(Z39=Z38,AC38+Perm_Edif!AC39,Perm_Edif!AC39)</f>
        <v>18602</v>
      </c>
      <c r="AD39" s="81">
        <f>IF(AA39=AA38,AD38+Perm_Edif!AD39,Perm_Edif!AD39)</f>
        <v>19622</v>
      </c>
      <c r="AE39" s="81">
        <f>IF(AB39=AB38,AE38+Perm_Edif!AE39,Perm_Edif!AE39)</f>
        <v>846</v>
      </c>
      <c r="AF39" s="81">
        <f>IF(AC39=AC38,AF38+Perm_Edif!AF39,Perm_Edif!AF39)</f>
        <v>7736</v>
      </c>
      <c r="AG39" s="81">
        <f>IF(AD39=AD38,AG38+Perm_Edif!AG39,Perm_Edif!AG39)</f>
        <v>318883</v>
      </c>
      <c r="AH39" s="81">
        <f>IF(AE39=AE38,AH38+Perm_Edif!AH39,Perm_Edif!AH39)</f>
        <v>23183</v>
      </c>
      <c r="AI39" s="81">
        <f>IF(AF39=AF38,AI38+Perm_Edif!AI39,Perm_Edif!AI39)</f>
        <v>857</v>
      </c>
      <c r="AJ39" s="59">
        <f>IF(AG39=AG38,AJ38+Perm_Edif!AJ39,Perm_Edif!AJ39)</f>
        <v>143729</v>
      </c>
      <c r="AK39" s="54">
        <f>IF(AH39=AH38,AK38+Perm_Edif!AK39,Perm_Edif!AK39)</f>
        <v>3917</v>
      </c>
      <c r="AL39" s="54">
        <f>IF(AI39=AI38,AL38+Perm_Edif!AL39,Perm_Edif!AL39)</f>
        <v>4882</v>
      </c>
      <c r="AM39" s="54">
        <f>IF(AJ39=AJ38,AM38+Perm_Edif!AM39,Perm_Edif!AM39)</f>
        <v>501</v>
      </c>
      <c r="AN39" s="54">
        <f>IF(AK39=AK38,AN38+Perm_Edif!AN39,Perm_Edif!AN39)</f>
        <v>4569</v>
      </c>
      <c r="AO39" s="54">
        <f>IF(AL39=AL38,AO38+Perm_Edif!AO39,Perm_Edif!AO39)</f>
        <v>9305</v>
      </c>
      <c r="AP39" s="54">
        <f>IF(AM39=AM38,AP38+Perm_Edif!AP39,Perm_Edif!AP39)</f>
        <v>3760</v>
      </c>
      <c r="AQ39" s="54">
        <f>IF(AN39=AN38,AQ38+Perm_Edif!AQ39,Perm_Edif!AQ39)</f>
        <v>7218</v>
      </c>
      <c r="AR39" s="54">
        <f>IF(AO39=AO38,AR38+Perm_Edif!AR39,Perm_Edif!AR39)</f>
        <v>21714</v>
      </c>
      <c r="AS39" s="54">
        <f>IF(AP39=AP38,AS38+Perm_Edif!AS39,Perm_Edif!AS39)</f>
        <v>4831</v>
      </c>
      <c r="AT39" s="54">
        <f>IF(AQ39=AQ38,AT38+Perm_Edif!AT39,Perm_Edif!AT39)</f>
        <v>5358</v>
      </c>
      <c r="AU39" s="54">
        <f>IF(AR39=AR38,AU38+Perm_Edif!AU39,Perm_Edif!AU39)</f>
        <v>468</v>
      </c>
      <c r="AV39" s="54">
        <f>IF(AS39=AS38,AV38+Perm_Edif!AV39,Perm_Edif!AV39)</f>
        <v>186</v>
      </c>
      <c r="AW39" s="54">
        <f>IF(AT39=AT38,AW38+Perm_Edif!AW39,Perm_Edif!AW39)</f>
        <v>75708</v>
      </c>
      <c r="AX39" s="54">
        <f>IF(AU39=AU38,AX38+Perm_Edif!AX39,Perm_Edif!AX39)</f>
        <v>1312</v>
      </c>
      <c r="AY39" s="54">
        <f>IF(AV39=AV38,AY38+Perm_Edif!AY39,Perm_Edif!AY39)</f>
        <v>0</v>
      </c>
      <c r="AZ39" s="59">
        <f>IF(AW39=AW38,AZ38+Perm_Edif!AZ39,Perm_Edif!AZ39)</f>
        <v>1335151</v>
      </c>
      <c r="BA39" s="54">
        <f>IF(AX39=AX38,BA38+Perm_Edif!BA39,Perm_Edif!BA39)</f>
        <v>69707</v>
      </c>
      <c r="BB39" s="54">
        <f>IF(AY39=AY38,BB38+Perm_Edif!BB39,Perm_Edif!BB39)</f>
        <v>39382</v>
      </c>
      <c r="BC39" s="54">
        <f>IF(AZ39=AZ38,BC38+Perm_Edif!BC39,Perm_Edif!BC39)</f>
        <v>19449</v>
      </c>
      <c r="BD39" s="54">
        <f>IF(BA39=BA38,BD38+Perm_Edif!BD39,Perm_Edif!BD39)</f>
        <v>25818</v>
      </c>
      <c r="BE39" s="54">
        <f>IF(BB39=BB38,BE38+Perm_Edif!BE39,Perm_Edif!BE39)</f>
        <v>131495</v>
      </c>
      <c r="BF39" s="54">
        <f>IF(BC39=BC38,BF38+Perm_Edif!BF39,Perm_Edif!BF39)</f>
        <v>46144</v>
      </c>
      <c r="BG39" s="54">
        <f>IF(BD39=BD38,BG38+Perm_Edif!BG39,Perm_Edif!BG39)</f>
        <v>82923</v>
      </c>
      <c r="BH39" s="54">
        <f>IF(BE39=BE38,BH38+Perm_Edif!BH39,Perm_Edif!BH39)</f>
        <v>268577</v>
      </c>
      <c r="BI39" s="54">
        <f>IF(BF39=BF38,BI38+Perm_Edif!BI39,Perm_Edif!BI39)</f>
        <v>31060</v>
      </c>
      <c r="BJ39" s="54">
        <f>IF(BG39=BG38,BJ38+Perm_Edif!BJ39,Perm_Edif!BJ39)</f>
        <v>29367</v>
      </c>
      <c r="BK39" s="54">
        <f>IF(BH39=BH38,BK38+Perm_Edif!BK39,Perm_Edif!BK39)</f>
        <v>1736</v>
      </c>
      <c r="BL39" s="54">
        <f>IF(BI39=BI38,BL38+Perm_Edif!BL39,Perm_Edif!BL39)</f>
        <v>8810</v>
      </c>
      <c r="BM39" s="54">
        <f>IF(BJ39=BJ38,BM38+Perm_Edif!BM39,Perm_Edif!BM39)</f>
        <v>544469</v>
      </c>
      <c r="BN39" s="54">
        <f>IF(BK39=BK38,BN38+Perm_Edif!BN39,Perm_Edif!BN39)</f>
        <v>28911</v>
      </c>
      <c r="BO39" s="88">
        <f>IF(BL39=BL38,BO38+Perm_Edif!BO39,Perm_Edif!BO39)</f>
        <v>7303</v>
      </c>
      <c r="BP39" s="54" t="str">
        <f>Perm_Edif!BP39</f>
        <v>-3.3%</v>
      </c>
      <c r="BQ39" s="54" t="str">
        <f>Perm_Edif!BQ39</f>
        <v>132.1%</v>
      </c>
      <c r="BR39" s="54" t="str">
        <f>Perm_Edif!BR39</f>
        <v>-51.3%</v>
      </c>
      <c r="BS39" s="54" t="str">
        <f>Perm_Edif!BS39</f>
        <v>-3.1%</v>
      </c>
      <c r="BT39" s="54" t="str">
        <f>Perm_Edif!BT39</f>
        <v>-48.4%</v>
      </c>
      <c r="BU39" s="54" t="str">
        <f>Perm_Edif!BU39</f>
        <v>-16.3%</v>
      </c>
      <c r="BV39" s="54" t="str">
        <f>Perm_Edif!BV39</f>
        <v>-9.7%</v>
      </c>
      <c r="BW39" s="54" t="str">
        <f>Perm_Edif!BW39</f>
        <v>-61.7%</v>
      </c>
      <c r="BX39" s="54" t="str">
        <f>Perm_Edif!BX39</f>
        <v>63.9%</v>
      </c>
      <c r="BY39" s="54" t="str">
        <f>Perm_Edif!BY39</f>
        <v>-58.4%</v>
      </c>
      <c r="BZ39" s="54" t="str">
        <f>Perm_Edif!BZ39</f>
        <v>47.4%</v>
      </c>
      <c r="CA39" s="54" t="str">
        <f>Perm_Edif!CA39</f>
        <v>-82.7%</v>
      </c>
      <c r="CB39" s="54" t="str">
        <f>Perm_Edif!CB39</f>
        <v>43.8%</v>
      </c>
      <c r="CC39" s="54" t="str">
        <f>Perm_Edif!CC39</f>
        <v>20.6%</v>
      </c>
      <c r="CD39" s="54" t="str">
        <f>Perm_Edif!CD39</f>
        <v>-39.5%</v>
      </c>
      <c r="CE39" s="54" t="str">
        <f>Perm_Edif!CE39</f>
        <v>1643%</v>
      </c>
    </row>
    <row r="40" spans="1:83">
      <c r="A40" s="55">
        <v>2012</v>
      </c>
      <c r="B40" s="51">
        <v>3</v>
      </c>
      <c r="C40" s="52" t="s">
        <v>121</v>
      </c>
      <c r="D40" s="59">
        <f>IF(A40=A39,D39+Perm_Edif!D40,Perm_Edif!D40)</f>
        <v>1105462</v>
      </c>
      <c r="E40" s="54">
        <f>IF(B40=B39,E39+Perm_Edif!E40,Perm_Edif!E40)</f>
        <v>21083</v>
      </c>
      <c r="F40" s="54">
        <f>IF(C40=C39,F39+Perm_Edif!F40,Perm_Edif!F40)</f>
        <v>14520</v>
      </c>
      <c r="G40" s="54">
        <f>IF(D40=D39,G39+Perm_Edif!G40,Perm_Edif!G40)</f>
        <v>17413</v>
      </c>
      <c r="H40" s="54">
        <f>IF(E40=E39,H39+Perm_Edif!H40,Perm_Edif!H40)</f>
        <v>17405</v>
      </c>
      <c r="I40" s="54">
        <f>IF(F40=F39,I39+Perm_Edif!I40,Perm_Edif!I40)</f>
        <v>36511</v>
      </c>
      <c r="J40" s="54">
        <f>IF(G40=G39,J39+Perm_Edif!J40,Perm_Edif!J40)</f>
        <v>8147</v>
      </c>
      <c r="K40" s="54">
        <f>IF(H40=H39,K39+Perm_Edif!K40,Perm_Edif!K40)</f>
        <v>27562</v>
      </c>
      <c r="L40" s="54">
        <f>IF(I40=I39,L39+Perm_Edif!L40,Perm_Edif!L40)</f>
        <v>24179</v>
      </c>
      <c r="M40" s="54">
        <f>IF(J40=J39,M39+Perm_Edif!M40,Perm_Edif!M40)</f>
        <v>19105</v>
      </c>
      <c r="N40" s="54">
        <f>IF(K40=K39,N39+Perm_Edif!N40,Perm_Edif!N40)</f>
        <v>5128</v>
      </c>
      <c r="O40" s="54">
        <f>IF(L40=L39,O39+Perm_Edif!O40,Perm_Edif!O40)</f>
        <v>1378</v>
      </c>
      <c r="P40" s="54">
        <f>IF(M40=M39,P39+Perm_Edif!P40,Perm_Edif!P40)</f>
        <v>1662</v>
      </c>
      <c r="Q40" s="54">
        <f>IF(N40=N39,Q39+Perm_Edif!Q40,Perm_Edif!Q40)</f>
        <v>233335</v>
      </c>
      <c r="R40" s="54">
        <f>IF(O40=O39,R39+Perm_Edif!R40,Perm_Edif!R40)</f>
        <v>1253</v>
      </c>
      <c r="S40" s="88">
        <f>IF(P40=P39,S39+Perm_Edif!S40,Perm_Edif!S40)</f>
        <v>0</v>
      </c>
      <c r="T40" s="81">
        <f>IF(Q40=Q39,T39+Perm_Edif!T40,Perm_Edif!T40)</f>
        <v>712988</v>
      </c>
      <c r="U40" s="81">
        <f>IF(R40=R39,U39+Perm_Edif!U40,Perm_Edif!U40)</f>
        <v>37943</v>
      </c>
      <c r="V40" s="81">
        <f>IF(S40=S39,V39+Perm_Edif!V40,Perm_Edif!V40)</f>
        <v>21128</v>
      </c>
      <c r="W40" s="81">
        <f>IF(T40=T39,W39+Perm_Edif!W40,Perm_Edif!W40)</f>
        <v>12114</v>
      </c>
      <c r="X40" s="81">
        <f>IF(U40=U39,X39+Perm_Edif!X40,Perm_Edif!X40)</f>
        <v>43339</v>
      </c>
      <c r="Y40" s="81">
        <f>IF(V40=V39,Y39+Perm_Edif!Y40,Perm_Edif!Y40)</f>
        <v>69836</v>
      </c>
      <c r="Z40" s="81">
        <f>IF(W40=W39,Z39+Perm_Edif!Z40,Perm_Edif!Z40)</f>
        <v>29680</v>
      </c>
      <c r="AA40" s="81">
        <f>IF(X40=X39,AA39+Perm_Edif!AA40,Perm_Edif!AA40)</f>
        <v>101413</v>
      </c>
      <c r="AB40" s="81">
        <f>IF(Y40=Y39,AB39+Perm_Edif!AB40,Perm_Edif!AB40)</f>
        <v>103509</v>
      </c>
      <c r="AC40" s="81">
        <f>IF(Z40=Z39,AC39+Perm_Edif!AC40,Perm_Edif!AC40)</f>
        <v>19800</v>
      </c>
      <c r="AD40" s="81">
        <f>IF(AA40=AA39,AD39+Perm_Edif!AD40,Perm_Edif!AD40)</f>
        <v>32161</v>
      </c>
      <c r="AE40" s="81">
        <f>IF(AB40=AB39,AE39+Perm_Edif!AE40,Perm_Edif!AE40)</f>
        <v>598</v>
      </c>
      <c r="AF40" s="81">
        <f>IF(AC40=AC39,AF39+Perm_Edif!AF40,Perm_Edif!AF40)</f>
        <v>1591</v>
      </c>
      <c r="AG40" s="81">
        <f>IF(AD40=AD39,AG39+Perm_Edif!AG40,Perm_Edif!AG40)</f>
        <v>226803</v>
      </c>
      <c r="AH40" s="81">
        <f>IF(AE40=AE39,AH39+Perm_Edif!AH40,Perm_Edif!AH40)</f>
        <v>7486</v>
      </c>
      <c r="AI40" s="81">
        <f>IF(AF40=AF39,AI39+Perm_Edif!AI40,Perm_Edif!AI40)</f>
        <v>5587</v>
      </c>
      <c r="AJ40" s="59">
        <f>IF(AG40=AG39,AJ39+Perm_Edif!AJ40,Perm_Edif!AJ40)</f>
        <v>225168</v>
      </c>
      <c r="AK40" s="54">
        <f>IF(AH40=AH39,AK39+Perm_Edif!AK40,Perm_Edif!AK40)</f>
        <v>2326</v>
      </c>
      <c r="AL40" s="54">
        <f>IF(AI40=AI39,AL39+Perm_Edif!AL40,Perm_Edif!AL40)</f>
        <v>300</v>
      </c>
      <c r="AM40" s="54">
        <f>IF(AJ40=AJ39,AM39+Perm_Edif!AM40,Perm_Edif!AM40)</f>
        <v>12514</v>
      </c>
      <c r="AN40" s="54">
        <f>IF(AK40=AK39,AN39+Perm_Edif!AN40,Perm_Edif!AN40)</f>
        <v>2292</v>
      </c>
      <c r="AO40" s="54">
        <f>IF(AL40=AL39,AO39+Perm_Edif!AO40,Perm_Edif!AO40)</f>
        <v>29867</v>
      </c>
      <c r="AP40" s="54">
        <f>IF(AM40=AM39,AP39+Perm_Edif!AP40,Perm_Edif!AP40)</f>
        <v>3696</v>
      </c>
      <c r="AQ40" s="54">
        <f>IF(AN40=AN39,AQ39+Perm_Edif!AQ40,Perm_Edif!AQ40)</f>
        <v>10335</v>
      </c>
      <c r="AR40" s="54">
        <f>IF(AO40=AO39,AR39+Perm_Edif!AR40,Perm_Edif!AR40)</f>
        <v>26006</v>
      </c>
      <c r="AS40" s="54">
        <f>IF(AP40=AP39,AS39+Perm_Edif!AS40,Perm_Edif!AS40)</f>
        <v>6824</v>
      </c>
      <c r="AT40" s="54">
        <f>IF(AQ40=AQ39,AT39+Perm_Edif!AT40,Perm_Edif!AT40)</f>
        <v>3404</v>
      </c>
      <c r="AU40" s="54">
        <f>IF(AR40=AR39,AU39+Perm_Edif!AU40,Perm_Edif!AU40)</f>
        <v>2538</v>
      </c>
      <c r="AV40" s="54">
        <f>IF(AS40=AS39,AV39+Perm_Edif!AV40,Perm_Edif!AV40)</f>
        <v>8570</v>
      </c>
      <c r="AW40" s="54">
        <f>IF(AT40=AT39,AW39+Perm_Edif!AW40,Perm_Edif!AW40)</f>
        <v>115732</v>
      </c>
      <c r="AX40" s="54">
        <f>IF(AU40=AU39,AX39+Perm_Edif!AX40,Perm_Edif!AX40)</f>
        <v>101</v>
      </c>
      <c r="AY40" s="54">
        <f>IF(AV40=AV39,AY39+Perm_Edif!AY40,Perm_Edif!AY40)</f>
        <v>663</v>
      </c>
      <c r="AZ40" s="59">
        <f>IF(AW40=AW39,AZ39+Perm_Edif!AZ40,Perm_Edif!AZ40)</f>
        <v>1366837</v>
      </c>
      <c r="BA40" s="54">
        <f>IF(AX40=AX39,BA39+Perm_Edif!BA40,Perm_Edif!BA40)</f>
        <v>61352</v>
      </c>
      <c r="BB40" s="54">
        <f>IF(AY40=AY39,BB39+Perm_Edif!BB40,Perm_Edif!BB40)</f>
        <v>35948</v>
      </c>
      <c r="BC40" s="54">
        <f>IF(AZ40=AZ39,BC39+Perm_Edif!BC40,Perm_Edif!BC40)</f>
        <v>42041</v>
      </c>
      <c r="BD40" s="54">
        <f>IF(BA40=BA39,BD39+Perm_Edif!BD40,Perm_Edif!BD40)</f>
        <v>63036</v>
      </c>
      <c r="BE40" s="54">
        <f>IF(BB40=BB39,BE39+Perm_Edif!BE40,Perm_Edif!BE40)</f>
        <v>136214</v>
      </c>
      <c r="BF40" s="54">
        <f>IF(BC40=BC39,BF39+Perm_Edif!BF40,Perm_Edif!BF40)</f>
        <v>41523</v>
      </c>
      <c r="BG40" s="54">
        <f>IF(BD40=BD39,BG39+Perm_Edif!BG40,Perm_Edif!BG40)</f>
        <v>139310</v>
      </c>
      <c r="BH40" s="54">
        <f>IF(BE40=BE39,BH39+Perm_Edif!BH40,Perm_Edif!BH40)</f>
        <v>153694</v>
      </c>
      <c r="BI40" s="54">
        <f>IF(BF40=BF39,BI39+Perm_Edif!BI40,Perm_Edif!BI40)</f>
        <v>45729</v>
      </c>
      <c r="BJ40" s="54">
        <f>IF(BG40=BG39,BJ39+Perm_Edif!BJ40,Perm_Edif!BJ40)</f>
        <v>40693</v>
      </c>
      <c r="BK40" s="54">
        <f>IF(BH40=BH39,BK39+Perm_Edif!BK40,Perm_Edif!BK40)</f>
        <v>4514</v>
      </c>
      <c r="BL40" s="54">
        <f>IF(BI40=BI39,BL39+Perm_Edif!BL40,Perm_Edif!BL40)</f>
        <v>11823</v>
      </c>
      <c r="BM40" s="54">
        <f>IF(BJ40=BJ39,BM39+Perm_Edif!BM40,Perm_Edif!BM40)</f>
        <v>575870</v>
      </c>
      <c r="BN40" s="54">
        <f>IF(BK40=BK39,BN39+Perm_Edif!BN40,Perm_Edif!BN40)</f>
        <v>8840</v>
      </c>
      <c r="BO40" s="88">
        <f>IF(BL40=BL39,BO39+Perm_Edif!BO40,Perm_Edif!BO40)</f>
        <v>6250</v>
      </c>
      <c r="BP40" s="54" t="str">
        <f>Perm_Edif!BP40</f>
        <v>2.4%</v>
      </c>
      <c r="BQ40" s="54" t="str">
        <f>Perm_Edif!BQ40</f>
        <v>-12%</v>
      </c>
      <c r="BR40" s="54" t="str">
        <f>Perm_Edif!BR40</f>
        <v>-8.7%</v>
      </c>
      <c r="BS40" s="54" t="str">
        <f>Perm_Edif!BS40</f>
        <v>116.2%</v>
      </c>
      <c r="BT40" s="54" t="str">
        <f>Perm_Edif!BT40</f>
        <v>144.2%</v>
      </c>
      <c r="BU40" s="54" t="str">
        <f>Perm_Edif!BU40</f>
        <v>3.6%</v>
      </c>
      <c r="BV40" s="54" t="str">
        <f>Perm_Edif!BV40</f>
        <v>-10%</v>
      </c>
      <c r="BW40" s="54" t="str">
        <f>Perm_Edif!BW40</f>
        <v>68%</v>
      </c>
      <c r="BX40" s="54" t="str">
        <f>Perm_Edif!BX40</f>
        <v>-42.8%</v>
      </c>
      <c r="BY40" s="54" t="str">
        <f>Perm_Edif!BY40</f>
        <v>47.2%</v>
      </c>
      <c r="BZ40" s="54" t="str">
        <f>Perm_Edif!BZ40</f>
        <v>38.6%</v>
      </c>
      <c r="CA40" s="54" t="str">
        <f>Perm_Edif!CA40</f>
        <v>160%</v>
      </c>
      <c r="CB40" s="54" t="str">
        <f>Perm_Edif!CB40</f>
        <v>34.2%</v>
      </c>
      <c r="CC40" s="54" t="str">
        <f>Perm_Edif!CC40</f>
        <v>5.8%</v>
      </c>
      <c r="CD40" s="54" t="str">
        <f>Perm_Edif!CD40</f>
        <v>-69.4%</v>
      </c>
      <c r="CE40" s="54" t="str">
        <f>Perm_Edif!CE40</f>
        <v>-14.4%</v>
      </c>
    </row>
    <row r="41" spans="1:83">
      <c r="A41" s="55">
        <v>2012</v>
      </c>
      <c r="B41" s="51">
        <v>4</v>
      </c>
      <c r="C41" s="52" t="s">
        <v>122</v>
      </c>
      <c r="D41" s="59">
        <f>IF(A41=A40,D40+Perm_Edif!D41,Perm_Edif!D41)</f>
        <v>1715821</v>
      </c>
      <c r="E41" s="54">
        <f>IF(B41=B40,E40+Perm_Edif!E41,Perm_Edif!E41)</f>
        <v>9402</v>
      </c>
      <c r="F41" s="54">
        <f>IF(C41=C40,F40+Perm_Edif!F41,Perm_Edif!F41)</f>
        <v>53074</v>
      </c>
      <c r="G41" s="54">
        <f>IF(D41=D40,G40+Perm_Edif!G41,Perm_Edif!G41)</f>
        <v>203307</v>
      </c>
      <c r="H41" s="54">
        <f>IF(E41=E40,H40+Perm_Edif!H41,Perm_Edif!H41)</f>
        <v>5817</v>
      </c>
      <c r="I41" s="54">
        <f>IF(F41=F40,I40+Perm_Edif!I41,Perm_Edif!I41)</f>
        <v>10935</v>
      </c>
      <c r="J41" s="54">
        <f>IF(G41=G40,J40+Perm_Edif!J41,Perm_Edif!J41)</f>
        <v>7232</v>
      </c>
      <c r="K41" s="54">
        <f>IF(H41=H40,K40+Perm_Edif!K41,Perm_Edif!K41)</f>
        <v>25763</v>
      </c>
      <c r="L41" s="54">
        <f>IF(I41=I40,L40+Perm_Edif!L41,Perm_Edif!L41)</f>
        <v>34672</v>
      </c>
      <c r="M41" s="54">
        <f>IF(J41=J40,M40+Perm_Edif!M41,Perm_Edif!M41)</f>
        <v>4614</v>
      </c>
      <c r="N41" s="54">
        <f>IF(K41=K40,N40+Perm_Edif!N41,Perm_Edif!N41)</f>
        <v>10394</v>
      </c>
      <c r="O41" s="54">
        <f>IF(L41=L40,O40+Perm_Edif!O41,Perm_Edif!O41)</f>
        <v>55</v>
      </c>
      <c r="P41" s="54">
        <f>IF(M41=M40,P40+Perm_Edif!P41,Perm_Edif!P41)</f>
        <v>1790</v>
      </c>
      <c r="Q41" s="54">
        <f>IF(N41=N40,Q40+Perm_Edif!Q41,Perm_Edif!Q41)</f>
        <v>233268</v>
      </c>
      <c r="R41" s="54">
        <f>IF(O41=O40,R40+Perm_Edif!R41,Perm_Edif!R41)</f>
        <v>10036</v>
      </c>
      <c r="S41" s="88">
        <f>IF(P41=P40,S40+Perm_Edif!S41,Perm_Edif!S41)</f>
        <v>0</v>
      </c>
      <c r="T41" s="81">
        <f>IF(Q41=Q40,T40+Perm_Edif!T41,Perm_Edif!T41)</f>
        <v>712840</v>
      </c>
      <c r="U41" s="81">
        <f>IF(R41=R40,U40+Perm_Edif!U41,Perm_Edif!U41)</f>
        <v>775</v>
      </c>
      <c r="V41" s="81">
        <f>IF(S41=S40,V40+Perm_Edif!V41,Perm_Edif!V41)</f>
        <v>35465</v>
      </c>
      <c r="W41" s="81">
        <f>IF(T41=T40,W40+Perm_Edif!W41,Perm_Edif!W41)</f>
        <v>12003</v>
      </c>
      <c r="X41" s="81">
        <f>IF(U41=U40,X40+Perm_Edif!X41,Perm_Edif!X41)</f>
        <v>38424</v>
      </c>
      <c r="Y41" s="81">
        <f>IF(V41=V40,Y40+Perm_Edif!Y41,Perm_Edif!Y41)</f>
        <v>90697</v>
      </c>
      <c r="Z41" s="81">
        <f>IF(W41=W40,Z40+Perm_Edif!Z41,Perm_Edif!Z41)</f>
        <v>47608</v>
      </c>
      <c r="AA41" s="81">
        <f>IF(X41=X40,AA40+Perm_Edif!AA41,Perm_Edif!AA41)</f>
        <v>70227</v>
      </c>
      <c r="AB41" s="81">
        <f>IF(Y41=Y40,AB40+Perm_Edif!AB41,Perm_Edif!AB41)</f>
        <v>67496</v>
      </c>
      <c r="AC41" s="81">
        <f>IF(Z41=Z40,AC40+Perm_Edif!AC41,Perm_Edif!AC41)</f>
        <v>27710</v>
      </c>
      <c r="AD41" s="81">
        <f>IF(AA41=AA40,AD40+Perm_Edif!AD41,Perm_Edif!AD41)</f>
        <v>25267</v>
      </c>
      <c r="AE41" s="81">
        <f>IF(AB41=AB40,AE40+Perm_Edif!AE41,Perm_Edif!AE41)</f>
        <v>2712</v>
      </c>
      <c r="AF41" s="81">
        <f>IF(AC41=AC40,AF40+Perm_Edif!AF41,Perm_Edif!AF41)</f>
        <v>2361</v>
      </c>
      <c r="AG41" s="81">
        <f>IF(AD41=AD40,AG40+Perm_Edif!AG41,Perm_Edif!AG41)</f>
        <v>298995</v>
      </c>
      <c r="AH41" s="81">
        <f>IF(AE41=AE40,AH40+Perm_Edif!AH41,Perm_Edif!AH41)</f>
        <v>5770</v>
      </c>
      <c r="AI41" s="81">
        <f>IF(AF41=AF40,AI40+Perm_Edif!AI41,Perm_Edif!AI41)</f>
        <v>8458</v>
      </c>
      <c r="AJ41" s="59">
        <f>IF(AG41=AG40,AJ40+Perm_Edif!AJ41,Perm_Edif!AJ41)</f>
        <v>200486</v>
      </c>
      <c r="AK41" s="54">
        <f>IF(AH41=AH40,AK40+Perm_Edif!AK41,Perm_Edif!AK41)</f>
        <v>6990</v>
      </c>
      <c r="AL41" s="54">
        <f>IF(AI41=AI40,AL40+Perm_Edif!AL41,Perm_Edif!AL41)</f>
        <v>84</v>
      </c>
      <c r="AM41" s="54">
        <f>IF(AJ41=AJ40,AM40+Perm_Edif!AM41,Perm_Edif!AM41)</f>
        <v>1394</v>
      </c>
      <c r="AN41" s="54">
        <f>IF(AK41=AK40,AN40+Perm_Edif!AN41,Perm_Edif!AN41)</f>
        <v>2392</v>
      </c>
      <c r="AO41" s="54">
        <f>IF(AL41=AL40,AO40+Perm_Edif!AO41,Perm_Edif!AO41)</f>
        <v>7434</v>
      </c>
      <c r="AP41" s="54">
        <f>IF(AM41=AM40,AP40+Perm_Edif!AP41,Perm_Edif!AP41)</f>
        <v>8394</v>
      </c>
      <c r="AQ41" s="54">
        <f>IF(AN41=AN40,AQ40+Perm_Edif!AQ41,Perm_Edif!AQ41)</f>
        <v>7565</v>
      </c>
      <c r="AR41" s="54">
        <f>IF(AO41=AO40,AR40+Perm_Edif!AR41,Perm_Edif!AR41)</f>
        <v>18309</v>
      </c>
      <c r="AS41" s="54">
        <f>IF(AP41=AP40,AS40+Perm_Edif!AS41,Perm_Edif!AS41)</f>
        <v>1748</v>
      </c>
      <c r="AT41" s="54">
        <f>IF(AQ41=AQ40,AT40+Perm_Edif!AT41,Perm_Edif!AT41)</f>
        <v>8171</v>
      </c>
      <c r="AU41" s="54">
        <f>IF(AR41=AR40,AU40+Perm_Edif!AU41,Perm_Edif!AU41)</f>
        <v>0</v>
      </c>
      <c r="AV41" s="54">
        <f>IF(AS41=AS40,AV40+Perm_Edif!AV41,Perm_Edif!AV41)</f>
        <v>276</v>
      </c>
      <c r="AW41" s="54">
        <f>IF(AT41=AT40,AW40+Perm_Edif!AW41,Perm_Edif!AW41)</f>
        <v>134806</v>
      </c>
      <c r="AX41" s="54">
        <f>IF(AU41=AU40,AX40+Perm_Edif!AX41,Perm_Edif!AX41)</f>
        <v>2351</v>
      </c>
      <c r="AY41" s="54">
        <f>IF(AV41=AV40,AY40+Perm_Edif!AY41,Perm_Edif!AY41)</f>
        <v>572</v>
      </c>
      <c r="AZ41" s="59">
        <f>IF(AW41=AW40,AZ40+Perm_Edif!AZ41,Perm_Edif!AZ41)</f>
        <v>1523685</v>
      </c>
      <c r="BA41" s="54">
        <f>IF(AX41=AX40,BA40+Perm_Edif!BA41,Perm_Edif!BA41)</f>
        <v>17167</v>
      </c>
      <c r="BB41" s="54">
        <f>IF(AY41=AY40,BB40+Perm_Edif!BB41,Perm_Edif!BB41)</f>
        <v>67495</v>
      </c>
      <c r="BC41" s="54">
        <f>IF(AZ41=AZ40,BC40+Perm_Edif!BC41,Perm_Edif!BC41)</f>
        <v>216704</v>
      </c>
      <c r="BD41" s="54">
        <f>IF(BA41=BA40,BD40+Perm_Edif!BD41,Perm_Edif!BD41)</f>
        <v>46633</v>
      </c>
      <c r="BE41" s="54">
        <f>IF(BB41=BB40,BE40+Perm_Edif!BE41,Perm_Edif!BE41)</f>
        <v>109066</v>
      </c>
      <c r="BF41" s="54">
        <f>IF(BC41=BC40,BF40+Perm_Edif!BF41,Perm_Edif!BF41)</f>
        <v>63234</v>
      </c>
      <c r="BG41" s="54">
        <f>IF(BD41=BD40,BG40+Perm_Edif!BG41,Perm_Edif!BG41)</f>
        <v>103555</v>
      </c>
      <c r="BH41" s="54">
        <f>IF(BE41=BE40,BH40+Perm_Edif!BH41,Perm_Edif!BH41)</f>
        <v>120477</v>
      </c>
      <c r="BI41" s="54">
        <f>IF(BF41=BF40,BI40+Perm_Edif!BI41,Perm_Edif!BI41)</f>
        <v>34072</v>
      </c>
      <c r="BJ41" s="54">
        <f>IF(BG41=BG40,BJ40+Perm_Edif!BJ41,Perm_Edif!BJ41)</f>
        <v>43832</v>
      </c>
      <c r="BK41" s="54">
        <f>IF(BH41=BH40,BK40+Perm_Edif!BK41,Perm_Edif!BK41)</f>
        <v>2767</v>
      </c>
      <c r="BL41" s="54">
        <f>IF(BI41=BI40,BL40+Perm_Edif!BL41,Perm_Edif!BL41)</f>
        <v>4427</v>
      </c>
      <c r="BM41" s="54">
        <f>IF(BJ41=BJ40,BM40+Perm_Edif!BM41,Perm_Edif!BM41)</f>
        <v>667069</v>
      </c>
      <c r="BN41" s="54">
        <f>IF(BK41=BK40,BN40+Perm_Edif!BN41,Perm_Edif!BN41)</f>
        <v>18157</v>
      </c>
      <c r="BO41" s="88">
        <f>IF(BL41=BL40,BO40+Perm_Edif!BO41,Perm_Edif!BO41)</f>
        <v>9030</v>
      </c>
      <c r="BP41" s="54" t="str">
        <f>Perm_Edif!BP41</f>
        <v>11.5%</v>
      </c>
      <c r="BQ41" s="54" t="str">
        <f>Perm_Edif!BQ41</f>
        <v>-72%</v>
      </c>
      <c r="BR41" s="54" t="str">
        <f>Perm_Edif!BR41</f>
        <v>87.8%</v>
      </c>
      <c r="BS41" s="54" t="str">
        <f>Perm_Edif!BS41</f>
        <v>415.5%</v>
      </c>
      <c r="BT41" s="54" t="str">
        <f>Perm_Edif!BT41</f>
        <v>-26%</v>
      </c>
      <c r="BU41" s="54" t="str">
        <f>Perm_Edif!BU41</f>
        <v>-19.9%</v>
      </c>
      <c r="BV41" s="54" t="str">
        <f>Perm_Edif!BV41</f>
        <v>52.3%</v>
      </c>
      <c r="BW41" s="54" t="str">
        <f>Perm_Edif!BW41</f>
        <v>-25.7%</v>
      </c>
      <c r="BX41" s="54" t="str">
        <f>Perm_Edif!BX41</f>
        <v>-21.6%</v>
      </c>
      <c r="BY41" s="54" t="str">
        <f>Perm_Edif!BY41</f>
        <v>-25.5%</v>
      </c>
      <c r="BZ41" s="54" t="str">
        <f>Perm_Edif!BZ41</f>
        <v>7.7%</v>
      </c>
      <c r="CA41" s="54" t="str">
        <f>Perm_Edif!CA41</f>
        <v>-38.7%</v>
      </c>
      <c r="CB41" s="54" t="str">
        <f>Perm_Edif!CB41</f>
        <v>-62.6%</v>
      </c>
      <c r="CC41" s="54" t="str">
        <f>Perm_Edif!CC41</f>
        <v>15.8%</v>
      </c>
      <c r="CD41" s="54" t="str">
        <f>Perm_Edif!CD41</f>
        <v>105.4%</v>
      </c>
      <c r="CE41" s="54" t="str">
        <f>Perm_Edif!CE41</f>
        <v>44.5%</v>
      </c>
    </row>
    <row r="42" spans="1:83">
      <c r="A42" s="55">
        <v>2012</v>
      </c>
      <c r="B42" s="51">
        <v>5</v>
      </c>
      <c r="C42" s="52" t="s">
        <v>123</v>
      </c>
      <c r="D42" s="59">
        <f>IF(A42=A41,D41+Perm_Edif!D42,Perm_Edif!D42)</f>
        <v>2050541</v>
      </c>
      <c r="E42" s="54">
        <f>IF(B42=B41,E41+Perm_Edif!E42,Perm_Edif!E42)</f>
        <v>7028</v>
      </c>
      <c r="F42" s="54">
        <f>IF(C42=C41,F41+Perm_Edif!F42,Perm_Edif!F42)</f>
        <v>13562</v>
      </c>
      <c r="G42" s="54">
        <f>IF(D42=D41,G41+Perm_Edif!G42,Perm_Edif!G42)</f>
        <v>5659</v>
      </c>
      <c r="H42" s="54">
        <f>IF(E42=E41,H41+Perm_Edif!H42,Perm_Edif!H42)</f>
        <v>15720</v>
      </c>
      <c r="I42" s="54">
        <f>IF(F42=F41,I41+Perm_Edif!I42,Perm_Edif!I42)</f>
        <v>18954</v>
      </c>
      <c r="J42" s="54">
        <f>IF(G42=G41,J41+Perm_Edif!J42,Perm_Edif!J42)</f>
        <v>8391</v>
      </c>
      <c r="K42" s="54">
        <f>IF(H42=H41,K41+Perm_Edif!K42,Perm_Edif!K42)</f>
        <v>17818</v>
      </c>
      <c r="L42" s="54">
        <f>IF(I42=I41,L41+Perm_Edif!L42,Perm_Edif!L42)</f>
        <v>28196</v>
      </c>
      <c r="M42" s="54">
        <f>IF(J42=J41,M41+Perm_Edif!M42,Perm_Edif!M42)</f>
        <v>6476</v>
      </c>
      <c r="N42" s="54">
        <f>IF(K42=K41,N41+Perm_Edif!N42,Perm_Edif!N42)</f>
        <v>36587</v>
      </c>
      <c r="O42" s="54">
        <f>IF(L42=L41,O41+Perm_Edif!O42,Perm_Edif!O42)</f>
        <v>1429</v>
      </c>
      <c r="P42" s="54">
        <f>IF(M42=M41,P41+Perm_Edif!P42,Perm_Edif!P42)</f>
        <v>2287</v>
      </c>
      <c r="Q42" s="54">
        <f>IF(N42=N41,Q41+Perm_Edif!Q42,Perm_Edif!Q42)</f>
        <v>164391</v>
      </c>
      <c r="R42" s="54">
        <f>IF(O42=O41,R41+Perm_Edif!R42,Perm_Edif!R42)</f>
        <v>7813</v>
      </c>
      <c r="S42" s="88">
        <f>IF(P42=P41,S41+Perm_Edif!S42,Perm_Edif!S42)</f>
        <v>409</v>
      </c>
      <c r="T42" s="81">
        <f>IF(Q42=Q41,T41+Perm_Edif!T42,Perm_Edif!T42)</f>
        <v>767801</v>
      </c>
      <c r="U42" s="81">
        <f>IF(R42=R41,U41+Perm_Edif!U42,Perm_Edif!U42)</f>
        <v>10008</v>
      </c>
      <c r="V42" s="81">
        <f>IF(S42=S41,V41+Perm_Edif!V42,Perm_Edif!V42)</f>
        <v>8184</v>
      </c>
      <c r="W42" s="81">
        <f>IF(T42=T41,W41+Perm_Edif!W42,Perm_Edif!W42)</f>
        <v>4443</v>
      </c>
      <c r="X42" s="81">
        <f>IF(U42=U41,X41+Perm_Edif!X42,Perm_Edif!X42)</f>
        <v>50115</v>
      </c>
      <c r="Y42" s="81">
        <f>IF(V42=V41,Y41+Perm_Edif!Y42,Perm_Edif!Y42)</f>
        <v>89659</v>
      </c>
      <c r="Z42" s="81">
        <f>IF(W42=W41,Z41+Perm_Edif!Z42,Perm_Edif!Z42)</f>
        <v>53968</v>
      </c>
      <c r="AA42" s="81">
        <f>IF(X42=X41,AA41+Perm_Edif!AA42,Perm_Edif!AA42)</f>
        <v>61937</v>
      </c>
      <c r="AB42" s="81">
        <f>IF(Y42=Y41,AB41+Perm_Edif!AB42,Perm_Edif!AB42)</f>
        <v>85806</v>
      </c>
      <c r="AC42" s="81">
        <f>IF(Z42=Z41,AC41+Perm_Edif!AC42,Perm_Edif!AC42)</f>
        <v>24996</v>
      </c>
      <c r="AD42" s="81">
        <f>IF(AA42=AA41,AD41+Perm_Edif!AD42,Perm_Edif!AD42)</f>
        <v>26296</v>
      </c>
      <c r="AE42" s="81">
        <f>IF(AB42=AB41,AE41+Perm_Edif!AE42,Perm_Edif!AE42)</f>
        <v>600</v>
      </c>
      <c r="AF42" s="81">
        <f>IF(AC42=AC41,AF41+Perm_Edif!AF42,Perm_Edif!AF42)</f>
        <v>2687</v>
      </c>
      <c r="AG42" s="81">
        <f>IF(AD42=AD41,AG41+Perm_Edif!AG42,Perm_Edif!AG42)</f>
        <v>341644</v>
      </c>
      <c r="AH42" s="81">
        <f>IF(AE42=AE41,AH41+Perm_Edif!AH42,Perm_Edif!AH42)</f>
        <v>6313</v>
      </c>
      <c r="AI42" s="81">
        <f>IF(AF42=AF41,AI41+Perm_Edif!AI42,Perm_Edif!AI42)</f>
        <v>1145</v>
      </c>
      <c r="AJ42" s="59">
        <f>IF(AG42=AG41,AJ41+Perm_Edif!AJ42,Perm_Edif!AJ42)</f>
        <v>201352</v>
      </c>
      <c r="AK42" s="54">
        <f>IF(AH42=AH41,AK41+Perm_Edif!AK42,Perm_Edif!AK42)</f>
        <v>1792</v>
      </c>
      <c r="AL42" s="54">
        <f>IF(AI42=AI41,AL41+Perm_Edif!AL42,Perm_Edif!AL42)</f>
        <v>3424</v>
      </c>
      <c r="AM42" s="54">
        <f>IF(AJ42=AJ41,AM41+Perm_Edif!AM42,Perm_Edif!AM42)</f>
        <v>295</v>
      </c>
      <c r="AN42" s="54">
        <f>IF(AK42=AK41,AN41+Perm_Edif!AN42,Perm_Edif!AN42)</f>
        <v>13199</v>
      </c>
      <c r="AO42" s="54">
        <f>IF(AL42=AL41,AO41+Perm_Edif!AO42,Perm_Edif!AO42)</f>
        <v>35107</v>
      </c>
      <c r="AP42" s="54">
        <f>IF(AM42=AM41,AP41+Perm_Edif!AP42,Perm_Edif!AP42)</f>
        <v>2269</v>
      </c>
      <c r="AQ42" s="54">
        <f>IF(AN42=AN41,AQ41+Perm_Edif!AQ42,Perm_Edif!AQ42)</f>
        <v>12127</v>
      </c>
      <c r="AR42" s="54">
        <f>IF(AO42=AO41,AR41+Perm_Edif!AR42,Perm_Edif!AR42)</f>
        <v>6751</v>
      </c>
      <c r="AS42" s="54">
        <f>IF(AP42=AP41,AS41+Perm_Edif!AS42,Perm_Edif!AS42)</f>
        <v>20533</v>
      </c>
      <c r="AT42" s="54">
        <f>IF(AQ42=AQ41,AT41+Perm_Edif!AT42,Perm_Edif!AT42)</f>
        <v>2583</v>
      </c>
      <c r="AU42" s="54">
        <f>IF(AR42=AR41,AU41+Perm_Edif!AU42,Perm_Edif!AU42)</f>
        <v>816</v>
      </c>
      <c r="AV42" s="54">
        <f>IF(AS42=AS41,AV41+Perm_Edif!AV42,Perm_Edif!AV42)</f>
        <v>642</v>
      </c>
      <c r="AW42" s="54">
        <f>IF(AT42=AT41,AW41+Perm_Edif!AW42,Perm_Edif!AW42)</f>
        <v>98352</v>
      </c>
      <c r="AX42" s="54">
        <f>IF(AU42=AU41,AX41+Perm_Edif!AX42,Perm_Edif!AX42)</f>
        <v>3186</v>
      </c>
      <c r="AY42" s="54">
        <f>IF(AV42=AV41,AY41+Perm_Edif!AY42,Perm_Edif!AY42)</f>
        <v>276</v>
      </c>
      <c r="AZ42" s="59">
        <f>IF(AW42=AW41,AZ41+Perm_Edif!AZ42,Perm_Edif!AZ42)</f>
        <v>1303873</v>
      </c>
      <c r="BA42" s="54">
        <f>IF(AX42=AX41,BA41+Perm_Edif!BA42,Perm_Edif!BA42)</f>
        <v>18828</v>
      </c>
      <c r="BB42" s="54">
        <f>IF(AY42=AY41,BB41+Perm_Edif!BB42,Perm_Edif!BB42)</f>
        <v>25170</v>
      </c>
      <c r="BC42" s="54">
        <f>IF(AZ42=AZ41,BC41+Perm_Edif!BC42,Perm_Edif!BC42)</f>
        <v>10397</v>
      </c>
      <c r="BD42" s="54">
        <f>IF(BA42=BA41,BD41+Perm_Edif!BD42,Perm_Edif!BD42)</f>
        <v>79034</v>
      </c>
      <c r="BE42" s="54">
        <f>IF(BB42=BB41,BE41+Perm_Edif!BE42,Perm_Edif!BE42)</f>
        <v>143720</v>
      </c>
      <c r="BF42" s="54">
        <f>IF(BC42=BC41,BF41+Perm_Edif!BF42,Perm_Edif!BF42)</f>
        <v>64628</v>
      </c>
      <c r="BG42" s="54">
        <f>IF(BD42=BD41,BG41+Perm_Edif!BG42,Perm_Edif!BG42)</f>
        <v>91882</v>
      </c>
      <c r="BH42" s="54">
        <f>IF(BE42=BE41,BH41+Perm_Edif!BH42,Perm_Edif!BH42)</f>
        <v>120753</v>
      </c>
      <c r="BI42" s="54">
        <f>IF(BF42=BF41,BI41+Perm_Edif!BI42,Perm_Edif!BI42)</f>
        <v>52005</v>
      </c>
      <c r="BJ42" s="54">
        <f>IF(BG42=BG41,BJ41+Perm_Edif!BJ42,Perm_Edif!BJ42)</f>
        <v>65466</v>
      </c>
      <c r="BK42" s="54">
        <f>IF(BH42=BH41,BK41+Perm_Edif!BK42,Perm_Edif!BK42)</f>
        <v>2845</v>
      </c>
      <c r="BL42" s="54">
        <f>IF(BI42=BI41,BL41+Perm_Edif!BL42,Perm_Edif!BL42)</f>
        <v>5616</v>
      </c>
      <c r="BM42" s="54">
        <f>IF(BJ42=BJ41,BM41+Perm_Edif!BM42,Perm_Edif!BM42)</f>
        <v>604387</v>
      </c>
      <c r="BN42" s="54">
        <f>IF(BK42=BK41,BN41+Perm_Edif!BN42,Perm_Edif!BN42)</f>
        <v>17312</v>
      </c>
      <c r="BO42" s="88">
        <f>IF(BL42=BL41,BO41+Perm_Edif!BO42,Perm_Edif!BO42)</f>
        <v>1830</v>
      </c>
      <c r="BP42" s="54" t="str">
        <f>Perm_Edif!BP42</f>
        <v>-14.4%</v>
      </c>
      <c r="BQ42" s="54" t="str">
        <f>Perm_Edif!BQ42</f>
        <v>9.7%</v>
      </c>
      <c r="BR42" s="54" t="str">
        <f>Perm_Edif!BR42</f>
        <v>-62.7%</v>
      </c>
      <c r="BS42" s="54" t="str">
        <f>Perm_Edif!BS42</f>
        <v>-95.2%</v>
      </c>
      <c r="BT42" s="54" t="str">
        <f>Perm_Edif!BT42</f>
        <v>69.5%</v>
      </c>
      <c r="BU42" s="54" t="str">
        <f>Perm_Edif!BU42</f>
        <v>31.8%</v>
      </c>
      <c r="BV42" s="54" t="str">
        <f>Perm_Edif!BV42</f>
        <v>2.2%</v>
      </c>
      <c r="BW42" s="54" t="str">
        <f>Perm_Edif!BW42</f>
        <v>-11.3%</v>
      </c>
      <c r="BX42" s="54" t="str">
        <f>Perm_Edif!BX42</f>
        <v>0.2%</v>
      </c>
      <c r="BY42" s="54" t="str">
        <f>Perm_Edif!BY42</f>
        <v>52.6%</v>
      </c>
      <c r="BZ42" s="54" t="str">
        <f>Perm_Edif!BZ42</f>
        <v>49.4%</v>
      </c>
      <c r="CA42" s="54" t="str">
        <f>Perm_Edif!CA42</f>
        <v>2.8%</v>
      </c>
      <c r="CB42" s="54" t="str">
        <f>Perm_Edif!CB42</f>
        <v>26.9%</v>
      </c>
      <c r="CC42" s="54" t="str">
        <f>Perm_Edif!CC42</f>
        <v>-9.4%</v>
      </c>
      <c r="CD42" s="54" t="str">
        <f>Perm_Edif!CD42</f>
        <v>-4.7%</v>
      </c>
      <c r="CE42" s="54" t="str">
        <f>Perm_Edif!CE42</f>
        <v>-79.7%</v>
      </c>
    </row>
    <row r="43" spans="1:83">
      <c r="A43" s="55">
        <v>2012</v>
      </c>
      <c r="B43" s="51">
        <v>6</v>
      </c>
      <c r="C43" s="52" t="s">
        <v>124</v>
      </c>
      <c r="D43" s="59">
        <f>IF(A43=A42,D42+Perm_Edif!D43,Perm_Edif!D43)</f>
        <v>2565932</v>
      </c>
      <c r="E43" s="54">
        <f>IF(B43=B42,E42+Perm_Edif!E43,Perm_Edif!E43)</f>
        <v>61282</v>
      </c>
      <c r="F43" s="54">
        <f>IF(C43=C42,F42+Perm_Edif!F43,Perm_Edif!F43)</f>
        <v>103233</v>
      </c>
      <c r="G43" s="54">
        <f>IF(D43=D42,G42+Perm_Edif!G43,Perm_Edif!G43)</f>
        <v>16262</v>
      </c>
      <c r="H43" s="54">
        <f>IF(E43=E42,H42+Perm_Edif!H43,Perm_Edif!H43)</f>
        <v>6683</v>
      </c>
      <c r="I43" s="54">
        <f>IF(F43=F42,I42+Perm_Edif!I43,Perm_Edif!I43)</f>
        <v>18653</v>
      </c>
      <c r="J43" s="54">
        <f>IF(G43=G42,J42+Perm_Edif!J43,Perm_Edif!J43)</f>
        <v>31710</v>
      </c>
      <c r="K43" s="54">
        <f>IF(H43=H42,K42+Perm_Edif!K43,Perm_Edif!K43)</f>
        <v>14532</v>
      </c>
      <c r="L43" s="54">
        <f>IF(I43=I42,L42+Perm_Edif!L43,Perm_Edif!L43)</f>
        <v>22654</v>
      </c>
      <c r="M43" s="54">
        <f>IF(J43=J42,M42+Perm_Edif!M43,Perm_Edif!M43)</f>
        <v>13877</v>
      </c>
      <c r="N43" s="54">
        <f>IF(K43=K42,N42+Perm_Edif!N43,Perm_Edif!N43)</f>
        <v>14815</v>
      </c>
      <c r="O43" s="54">
        <f>IF(L43=L42,O42+Perm_Edif!O43,Perm_Edif!O43)</f>
        <v>1285</v>
      </c>
      <c r="P43" s="54">
        <f>IF(M43=M42,P42+Perm_Edif!P43,Perm_Edif!P43)</f>
        <v>2735</v>
      </c>
      <c r="Q43" s="54">
        <f>IF(N43=N42,Q42+Perm_Edif!Q43,Perm_Edif!Q43)</f>
        <v>205825</v>
      </c>
      <c r="R43" s="54">
        <f>IF(O43=O42,R42+Perm_Edif!R43,Perm_Edif!R43)</f>
        <v>1845</v>
      </c>
      <c r="S43" s="88">
        <f>IF(P43=P42,S42+Perm_Edif!S43,Perm_Edif!S43)</f>
        <v>0</v>
      </c>
      <c r="T43" s="81">
        <f>IF(Q43=Q42,T42+Perm_Edif!T43,Perm_Edif!T43)</f>
        <v>620192</v>
      </c>
      <c r="U43" s="81">
        <f>IF(R43=R42,U42+Perm_Edif!U43,Perm_Edif!U43)</f>
        <v>21055</v>
      </c>
      <c r="V43" s="81">
        <f>IF(S43=S42,V42+Perm_Edif!V43,Perm_Edif!V43)</f>
        <v>29179</v>
      </c>
      <c r="W43" s="81">
        <f>IF(T43=T42,W42+Perm_Edif!W43,Perm_Edif!W43)</f>
        <v>2493</v>
      </c>
      <c r="X43" s="81">
        <f>IF(U43=U42,X42+Perm_Edif!X43,Perm_Edif!X43)</f>
        <v>15427</v>
      </c>
      <c r="Y43" s="81">
        <f>IF(V43=V42,Y42+Perm_Edif!Y43,Perm_Edif!Y43)</f>
        <v>63555</v>
      </c>
      <c r="Z43" s="81">
        <f>IF(W43=W42,Z42+Perm_Edif!Z43,Perm_Edif!Z43)</f>
        <v>58408</v>
      </c>
      <c r="AA43" s="81">
        <f>IF(X43=X42,AA42+Perm_Edif!AA43,Perm_Edif!AA43)</f>
        <v>40964</v>
      </c>
      <c r="AB43" s="81">
        <f>IF(Y43=Y42,AB42+Perm_Edif!AB43,Perm_Edif!AB43)</f>
        <v>62776</v>
      </c>
      <c r="AC43" s="81">
        <f>IF(Z43=Z42,AC42+Perm_Edif!AC43,Perm_Edif!AC43)</f>
        <v>29207</v>
      </c>
      <c r="AD43" s="81">
        <f>IF(AA43=AA42,AD42+Perm_Edif!AD43,Perm_Edif!AD43)</f>
        <v>16973</v>
      </c>
      <c r="AE43" s="81">
        <f>IF(AB43=AB42,AE42+Perm_Edif!AE43,Perm_Edif!AE43)</f>
        <v>2048</v>
      </c>
      <c r="AF43" s="81">
        <f>IF(AC43=AC42,AF42+Perm_Edif!AF43,Perm_Edif!AF43)</f>
        <v>11107</v>
      </c>
      <c r="AG43" s="81">
        <f>IF(AD43=AD42,AG42+Perm_Edif!AG43,Perm_Edif!AG43)</f>
        <v>264220</v>
      </c>
      <c r="AH43" s="81">
        <f>IF(AE43=AE42,AH42+Perm_Edif!AH43,Perm_Edif!AH43)</f>
        <v>2508</v>
      </c>
      <c r="AI43" s="81">
        <f>IF(AF43=AF42,AI42+Perm_Edif!AI43,Perm_Edif!AI43)</f>
        <v>272</v>
      </c>
      <c r="AJ43" s="59">
        <f>IF(AG43=AG42,AJ42+Perm_Edif!AJ43,Perm_Edif!AJ43)</f>
        <v>181733</v>
      </c>
      <c r="AK43" s="54">
        <f>IF(AH43=AH42,AK42+Perm_Edif!AK43,Perm_Edif!AK43)</f>
        <v>5084</v>
      </c>
      <c r="AL43" s="54">
        <f>IF(AI43=AI42,AL42+Perm_Edif!AL43,Perm_Edif!AL43)</f>
        <v>5313</v>
      </c>
      <c r="AM43" s="54">
        <f>IF(AJ43=AJ42,AM42+Perm_Edif!AM43,Perm_Edif!AM43)</f>
        <v>1752</v>
      </c>
      <c r="AN43" s="54">
        <f>IF(AK43=AK42,AN42+Perm_Edif!AN43,Perm_Edif!AN43)</f>
        <v>758</v>
      </c>
      <c r="AO43" s="54">
        <f>IF(AL43=AL42,AO42+Perm_Edif!AO43,Perm_Edif!AO43)</f>
        <v>16583</v>
      </c>
      <c r="AP43" s="54">
        <f>IF(AM43=AM42,AP42+Perm_Edif!AP43,Perm_Edif!AP43)</f>
        <v>11014</v>
      </c>
      <c r="AQ43" s="54">
        <f>IF(AN43=AN42,AQ42+Perm_Edif!AQ43,Perm_Edif!AQ43)</f>
        <v>3416</v>
      </c>
      <c r="AR43" s="54">
        <f>IF(AO43=AO42,AR42+Perm_Edif!AR43,Perm_Edif!AR43)</f>
        <v>25269</v>
      </c>
      <c r="AS43" s="54">
        <f>IF(AP43=AP42,AS42+Perm_Edif!AS43,Perm_Edif!AS43)</f>
        <v>8587</v>
      </c>
      <c r="AT43" s="54">
        <f>IF(AQ43=AQ42,AT42+Perm_Edif!AT43,Perm_Edif!AT43)</f>
        <v>7279</v>
      </c>
      <c r="AU43" s="54">
        <f>IF(AR43=AR42,AU42+Perm_Edif!AU43,Perm_Edif!AU43)</f>
        <v>186</v>
      </c>
      <c r="AV43" s="54">
        <f>IF(AS43=AS42,AV42+Perm_Edif!AV43,Perm_Edif!AV43)</f>
        <v>0</v>
      </c>
      <c r="AW43" s="54">
        <f>IF(AT43=AT42,AW42+Perm_Edif!AW43,Perm_Edif!AW43)</f>
        <v>91389</v>
      </c>
      <c r="AX43" s="54">
        <f>IF(AU43=AU42,AX42+Perm_Edif!AX43,Perm_Edif!AX43)</f>
        <v>5103</v>
      </c>
      <c r="AY43" s="54">
        <f>IF(AV43=AV42,AY42+Perm_Edif!AY43,Perm_Edif!AY43)</f>
        <v>0</v>
      </c>
      <c r="AZ43" s="59">
        <f>IF(AW43=AW42,AZ42+Perm_Edif!AZ43,Perm_Edif!AZ43)</f>
        <v>1317316</v>
      </c>
      <c r="BA43" s="54">
        <f>IF(AX43=AX42,BA42+Perm_Edif!BA43,Perm_Edif!BA43)</f>
        <v>87421</v>
      </c>
      <c r="BB43" s="54">
        <f>IF(AY43=AY42,BB42+Perm_Edif!BB43,Perm_Edif!BB43)</f>
        <v>137725</v>
      </c>
      <c r="BC43" s="54">
        <f>IF(AZ43=AZ42,BC42+Perm_Edif!BC43,Perm_Edif!BC43)</f>
        <v>20507</v>
      </c>
      <c r="BD43" s="54">
        <f>IF(BA43=BA42,BD42+Perm_Edif!BD43,Perm_Edif!BD43)</f>
        <v>22868</v>
      </c>
      <c r="BE43" s="54">
        <f>IF(BB43=BB42,BE42+Perm_Edif!BE43,Perm_Edif!BE43)</f>
        <v>98791</v>
      </c>
      <c r="BF43" s="54">
        <f>IF(BC43=BC42,BF42+Perm_Edif!BF43,Perm_Edif!BF43)</f>
        <v>101132</v>
      </c>
      <c r="BG43" s="54">
        <f>IF(BD43=BD42,BG42+Perm_Edif!BG43,Perm_Edif!BG43)</f>
        <v>58912</v>
      </c>
      <c r="BH43" s="54">
        <f>IF(BE43=BE42,BH42+Perm_Edif!BH43,Perm_Edif!BH43)</f>
        <v>110699</v>
      </c>
      <c r="BI43" s="54">
        <f>IF(BF43=BF42,BI42+Perm_Edif!BI43,Perm_Edif!BI43)</f>
        <v>51671</v>
      </c>
      <c r="BJ43" s="54">
        <f>IF(BG43=BG42,BJ42+Perm_Edif!BJ43,Perm_Edif!BJ43)</f>
        <v>39067</v>
      </c>
      <c r="BK43" s="54">
        <f>IF(BH43=BH42,BK42+Perm_Edif!BK43,Perm_Edif!BK43)</f>
        <v>3519</v>
      </c>
      <c r="BL43" s="54">
        <f>IF(BI43=BI42,BL42+Perm_Edif!BL43,Perm_Edif!BL43)</f>
        <v>13842</v>
      </c>
      <c r="BM43" s="54">
        <f>IF(BJ43=BJ42,BM42+Perm_Edif!BM43,Perm_Edif!BM43)</f>
        <v>561434</v>
      </c>
      <c r="BN43" s="54">
        <f>IF(BK43=BK42,BN42+Perm_Edif!BN43,Perm_Edif!BN43)</f>
        <v>9456</v>
      </c>
      <c r="BO43" s="88">
        <f>IF(BL43=BL42,BO42+Perm_Edif!BO43,Perm_Edif!BO43)</f>
        <v>272</v>
      </c>
      <c r="BP43" s="54" t="str">
        <f>Perm_Edif!BP43</f>
        <v>1%</v>
      </c>
      <c r="BQ43" s="54" t="str">
        <f>Perm_Edif!BQ43</f>
        <v>364.3%</v>
      </c>
      <c r="BR43" s="54" t="str">
        <f>Perm_Edif!BR43</f>
        <v>447.2%</v>
      </c>
      <c r="BS43" s="54" t="str">
        <f>Perm_Edif!BS43</f>
        <v>97.2%</v>
      </c>
      <c r="BT43" s="54" t="str">
        <f>Perm_Edif!BT43</f>
        <v>-71.1%</v>
      </c>
      <c r="BU43" s="54" t="str">
        <f>Perm_Edif!BU43</f>
        <v>-31.3%</v>
      </c>
      <c r="BV43" s="54" t="str">
        <f>Perm_Edif!BV43</f>
        <v>56.5%</v>
      </c>
      <c r="BW43" s="54" t="str">
        <f>Perm_Edif!BW43</f>
        <v>-35.9%</v>
      </c>
      <c r="BX43" s="54" t="str">
        <f>Perm_Edif!BX43</f>
        <v>-8.3%</v>
      </c>
      <c r="BY43" s="54" t="str">
        <f>Perm_Edif!BY43</f>
        <v>-0.6%</v>
      </c>
      <c r="BZ43" s="54" t="str">
        <f>Perm_Edif!BZ43</f>
        <v>-40.3%</v>
      </c>
      <c r="CA43" s="54" t="str">
        <f>Perm_Edif!CA43</f>
        <v>23.7%</v>
      </c>
      <c r="CB43" s="54" t="str">
        <f>Perm_Edif!CB43</f>
        <v>146.5%</v>
      </c>
      <c r="CC43" s="54" t="str">
        <f>Perm_Edif!CC43</f>
        <v>-7.1%</v>
      </c>
      <c r="CD43" s="54" t="str">
        <f>Perm_Edif!CD43</f>
        <v>-45.4%</v>
      </c>
      <c r="CE43" s="54" t="str">
        <f>Perm_Edif!CE43</f>
        <v>-85.1%</v>
      </c>
    </row>
    <row r="44" spans="1:83">
      <c r="A44" s="55">
        <v>2012</v>
      </c>
      <c r="B44" s="51">
        <v>7</v>
      </c>
      <c r="C44" s="52" t="s">
        <v>125</v>
      </c>
      <c r="D44" s="59">
        <f>IF(A44=A43,D43+Perm_Edif!D44,Perm_Edif!D44)</f>
        <v>3180993</v>
      </c>
      <c r="E44" s="54">
        <f>IF(B44=B43,E43+Perm_Edif!E44,Perm_Edif!E44)</f>
        <v>4412</v>
      </c>
      <c r="F44" s="54">
        <f>IF(C44=C43,F43+Perm_Edif!F44,Perm_Edif!F44)</f>
        <v>8465</v>
      </c>
      <c r="G44" s="54">
        <f>IF(D44=D43,G43+Perm_Edif!G44,Perm_Edif!G44)</f>
        <v>49629</v>
      </c>
      <c r="H44" s="54">
        <f>IF(E44=E43,H43+Perm_Edif!H44,Perm_Edif!H44)</f>
        <v>3699</v>
      </c>
      <c r="I44" s="54">
        <f>IF(F44=F43,I43+Perm_Edif!I44,Perm_Edif!I44)</f>
        <v>18804</v>
      </c>
      <c r="J44" s="54">
        <f>IF(G44=G43,J43+Perm_Edif!J44,Perm_Edif!J44)</f>
        <v>18171</v>
      </c>
      <c r="K44" s="54">
        <f>IF(H44=H43,K43+Perm_Edif!K44,Perm_Edif!K44)</f>
        <v>35632</v>
      </c>
      <c r="L44" s="54">
        <f>IF(I44=I43,L43+Perm_Edif!L44,Perm_Edif!L44)</f>
        <v>26350</v>
      </c>
      <c r="M44" s="54">
        <f>IF(J44=J43,M43+Perm_Edif!M44,Perm_Edif!M44)</f>
        <v>12664</v>
      </c>
      <c r="N44" s="54">
        <f>IF(K44=K43,N43+Perm_Edif!N44,Perm_Edif!N44)</f>
        <v>7413</v>
      </c>
      <c r="O44" s="54">
        <f>IF(L44=L43,O43+Perm_Edif!O44,Perm_Edif!O44)</f>
        <v>651</v>
      </c>
      <c r="P44" s="54">
        <f>IF(M44=M43,P43+Perm_Edif!P44,Perm_Edif!P44)</f>
        <v>9491</v>
      </c>
      <c r="Q44" s="54">
        <f>IF(N44=N43,Q43+Perm_Edif!Q44,Perm_Edif!Q44)</f>
        <v>416884</v>
      </c>
      <c r="R44" s="54">
        <f>IF(O44=O43,R43+Perm_Edif!R44,Perm_Edif!R44)</f>
        <v>2289</v>
      </c>
      <c r="S44" s="88">
        <f>IF(P44=P43,S43+Perm_Edif!S44,Perm_Edif!S44)</f>
        <v>507</v>
      </c>
      <c r="T44" s="81">
        <f>IF(Q44=Q43,T43+Perm_Edif!T44,Perm_Edif!T44)</f>
        <v>510420</v>
      </c>
      <c r="U44" s="81">
        <f>IF(R44=R43,U43+Perm_Edif!U44,Perm_Edif!U44)</f>
        <v>788</v>
      </c>
      <c r="V44" s="81">
        <f>IF(S44=S43,V43+Perm_Edif!V44,Perm_Edif!V44)</f>
        <v>23821</v>
      </c>
      <c r="W44" s="81">
        <f>IF(T44=T43,W43+Perm_Edif!W44,Perm_Edif!W44)</f>
        <v>2059</v>
      </c>
      <c r="X44" s="81">
        <f>IF(U44=U43,X43+Perm_Edif!X44,Perm_Edif!X44)</f>
        <v>17953</v>
      </c>
      <c r="Y44" s="81">
        <f>IF(V44=V43,Y43+Perm_Edif!Y44,Perm_Edif!Y44)</f>
        <v>52673</v>
      </c>
      <c r="Z44" s="81">
        <f>IF(W44=W43,Z43+Perm_Edif!Z44,Perm_Edif!Z44)</f>
        <v>24242</v>
      </c>
      <c r="AA44" s="81">
        <f>IF(X44=X43,AA43+Perm_Edif!AA44,Perm_Edif!AA44)</f>
        <v>38332</v>
      </c>
      <c r="AB44" s="81">
        <f>IF(Y44=Y43,AB43+Perm_Edif!AB44,Perm_Edif!AB44)</f>
        <v>79107</v>
      </c>
      <c r="AC44" s="81">
        <f>IF(Z44=Z43,AC43+Perm_Edif!AC44,Perm_Edif!AC44)</f>
        <v>31751</v>
      </c>
      <c r="AD44" s="81">
        <f>IF(AA44=AA43,AD43+Perm_Edif!AD44,Perm_Edif!AD44)</f>
        <v>10073</v>
      </c>
      <c r="AE44" s="81">
        <f>IF(AB44=AB43,AE43+Perm_Edif!AE44,Perm_Edif!AE44)</f>
        <v>2148</v>
      </c>
      <c r="AF44" s="81">
        <f>IF(AC44=AC43,AF43+Perm_Edif!AF44,Perm_Edif!AF44)</f>
        <v>4121</v>
      </c>
      <c r="AG44" s="81">
        <f>IF(AD44=AD43,AG43+Perm_Edif!AG44,Perm_Edif!AG44)</f>
        <v>211383</v>
      </c>
      <c r="AH44" s="81">
        <f>IF(AE44=AE43,AH43+Perm_Edif!AH44,Perm_Edif!AH44)</f>
        <v>3461</v>
      </c>
      <c r="AI44" s="81">
        <f>IF(AF44=AF43,AI43+Perm_Edif!AI44,Perm_Edif!AI44)</f>
        <v>8508</v>
      </c>
      <c r="AJ44" s="59">
        <f>IF(AG44=AG43,AJ43+Perm_Edif!AJ44,Perm_Edif!AJ44)</f>
        <v>312640</v>
      </c>
      <c r="AK44" s="54">
        <f>IF(AH44=AH43,AK43+Perm_Edif!AK44,Perm_Edif!AK44)</f>
        <v>422</v>
      </c>
      <c r="AL44" s="54">
        <f>IF(AI44=AI43,AL43+Perm_Edif!AL44,Perm_Edif!AL44)</f>
        <v>6148</v>
      </c>
      <c r="AM44" s="54">
        <f>IF(AJ44=AJ43,AM43+Perm_Edif!AM44,Perm_Edif!AM44)</f>
        <v>26991</v>
      </c>
      <c r="AN44" s="54">
        <f>IF(AK44=AK43,AN43+Perm_Edif!AN44,Perm_Edif!AN44)</f>
        <v>490</v>
      </c>
      <c r="AO44" s="54">
        <f>IF(AL44=AL43,AO43+Perm_Edif!AO44,Perm_Edif!AO44)</f>
        <v>11719</v>
      </c>
      <c r="AP44" s="54">
        <f>IF(AM44=AM43,AP43+Perm_Edif!AP44,Perm_Edif!AP44)</f>
        <v>9280</v>
      </c>
      <c r="AQ44" s="54">
        <f>IF(AN44=AN43,AQ43+Perm_Edif!AQ44,Perm_Edif!AQ44)</f>
        <v>1355</v>
      </c>
      <c r="AR44" s="54">
        <f>IF(AO44=AO43,AR43+Perm_Edif!AR44,Perm_Edif!AR44)</f>
        <v>5053</v>
      </c>
      <c r="AS44" s="54">
        <f>IF(AP44=AP43,AS43+Perm_Edif!AS44,Perm_Edif!AS44)</f>
        <v>2072</v>
      </c>
      <c r="AT44" s="54">
        <f>IF(AQ44=AQ43,AT43+Perm_Edif!AT44,Perm_Edif!AT44)</f>
        <v>3718</v>
      </c>
      <c r="AU44" s="54">
        <f>IF(AR44=AR43,AU43+Perm_Edif!AU44,Perm_Edif!AU44)</f>
        <v>192</v>
      </c>
      <c r="AV44" s="54">
        <f>IF(AS44=AS43,AV43+Perm_Edif!AV44,Perm_Edif!AV44)</f>
        <v>0</v>
      </c>
      <c r="AW44" s="54">
        <f>IF(AT44=AT43,AW43+Perm_Edif!AW44,Perm_Edif!AW44)</f>
        <v>243391</v>
      </c>
      <c r="AX44" s="54">
        <f>IF(AU44=AU43,AX43+Perm_Edif!AX44,Perm_Edif!AX44)</f>
        <v>1809</v>
      </c>
      <c r="AY44" s="54">
        <f>IF(AV44=AV43,AY43+Perm_Edif!AY44,Perm_Edif!AY44)</f>
        <v>0</v>
      </c>
      <c r="AZ44" s="59">
        <f>IF(AW44=AW43,AZ43+Perm_Edif!AZ44,Perm_Edif!AZ44)</f>
        <v>1438121</v>
      </c>
      <c r="BA44" s="54">
        <f>IF(AX44=AX43,BA43+Perm_Edif!BA44,Perm_Edif!BA44)</f>
        <v>5622</v>
      </c>
      <c r="BB44" s="54">
        <f>IF(AY44=AY43,BB43+Perm_Edif!BB44,Perm_Edif!BB44)</f>
        <v>176159</v>
      </c>
      <c r="BC44" s="54">
        <f>IF(AZ44=AZ43,BC43+Perm_Edif!BC44,Perm_Edif!BC44)</f>
        <v>78679</v>
      </c>
      <c r="BD44" s="54">
        <f>IF(BA44=BA43,BD43+Perm_Edif!BD44,Perm_Edif!BD44)</f>
        <v>22142</v>
      </c>
      <c r="BE44" s="54">
        <f>IF(BB44=BB43,BE43+Perm_Edif!BE44,Perm_Edif!BE44)</f>
        <v>83196</v>
      </c>
      <c r="BF44" s="54">
        <f>IF(BC44=BC43,BF43+Perm_Edif!BF44,Perm_Edif!BF44)</f>
        <v>51693</v>
      </c>
      <c r="BG44" s="54">
        <f>IF(BD44=BD43,BG43+Perm_Edif!BG44,Perm_Edif!BG44)</f>
        <v>75319</v>
      </c>
      <c r="BH44" s="54">
        <f>IF(BE44=BE43,BH43+Perm_Edif!BH44,Perm_Edif!BH44)</f>
        <v>110510</v>
      </c>
      <c r="BI44" s="54">
        <f>IF(BF44=BF43,BI43+Perm_Edif!BI44,Perm_Edif!BI44)</f>
        <v>46487</v>
      </c>
      <c r="BJ44" s="54">
        <f>IF(BG44=BG43,BJ43+Perm_Edif!BJ44,Perm_Edif!BJ44)</f>
        <v>21204</v>
      </c>
      <c r="BK44" s="54">
        <f>IF(BH44=BH43,BK43+Perm_Edif!BK44,Perm_Edif!BK44)</f>
        <v>2991</v>
      </c>
      <c r="BL44" s="54">
        <f>IF(BI44=BI43,BL43+Perm_Edif!BL44,Perm_Edif!BL44)</f>
        <v>13612</v>
      </c>
      <c r="BM44" s="54">
        <f>IF(BJ44=BJ43,BM43+Perm_Edif!BM44,Perm_Edif!BM44)</f>
        <v>871658</v>
      </c>
      <c r="BN44" s="54">
        <f>IF(BK44=BK43,BN43+Perm_Edif!BN44,Perm_Edif!BN44)</f>
        <v>7559</v>
      </c>
      <c r="BO44" s="88">
        <f>IF(BL44=BL43,BO43+Perm_Edif!BO44,Perm_Edif!BO44)</f>
        <v>9015</v>
      </c>
      <c r="BP44" s="54" t="str">
        <f>Perm_Edif!BP44</f>
        <v>9.2%</v>
      </c>
      <c r="BQ44" s="54" t="str">
        <f>Perm_Edif!BQ44</f>
        <v>-93.6%</v>
      </c>
      <c r="BR44" s="54" t="str">
        <f>Perm_Edif!BR44</f>
        <v>-72.1%</v>
      </c>
      <c r="BS44" s="54" t="str">
        <f>Perm_Edif!BS44</f>
        <v>283.7%</v>
      </c>
      <c r="BT44" s="54" t="str">
        <f>Perm_Edif!BT44</f>
        <v>-3.2%</v>
      </c>
      <c r="BU44" s="54" t="str">
        <f>Perm_Edif!BU44</f>
        <v>-15.8%</v>
      </c>
      <c r="BV44" s="54" t="str">
        <f>Perm_Edif!BV44</f>
        <v>-48.9%</v>
      </c>
      <c r="BW44" s="54" t="str">
        <f>Perm_Edif!BW44</f>
        <v>27.9%</v>
      </c>
      <c r="BX44" s="54" t="str">
        <f>Perm_Edif!BX44</f>
        <v>-0.2%</v>
      </c>
      <c r="BY44" s="54" t="str">
        <f>Perm_Edif!BY44</f>
        <v>-10%</v>
      </c>
      <c r="BZ44" s="54" t="str">
        <f>Perm_Edif!BZ44</f>
        <v>-45.7%</v>
      </c>
      <c r="CA44" s="54" t="str">
        <f>Perm_Edif!CA44</f>
        <v>-15%</v>
      </c>
      <c r="CB44" s="54" t="str">
        <f>Perm_Edif!CB44</f>
        <v>-1.7%</v>
      </c>
      <c r="CC44" s="54" t="str">
        <f>Perm_Edif!CC44</f>
        <v>55.3%</v>
      </c>
      <c r="CD44" s="54" t="str">
        <f>Perm_Edif!CD44</f>
        <v>-20.1%</v>
      </c>
      <c r="CE44" s="54" t="str">
        <f>Perm_Edif!CE44</f>
        <v>3214.3%</v>
      </c>
    </row>
    <row r="45" spans="1:83">
      <c r="A45" s="55">
        <v>2012</v>
      </c>
      <c r="B45" s="51">
        <v>8</v>
      </c>
      <c r="C45" s="52" t="s">
        <v>126</v>
      </c>
      <c r="D45" s="59">
        <f>IF(A45=A44,D44+Perm_Edif!D45,Perm_Edif!D45)</f>
        <v>3611742</v>
      </c>
      <c r="E45" s="54">
        <f>IF(B45=B44,E44+Perm_Edif!E45,Perm_Edif!E45)</f>
        <v>5288</v>
      </c>
      <c r="F45" s="54">
        <f>IF(C45=C44,F44+Perm_Edif!F45,Perm_Edif!F45)</f>
        <v>23667</v>
      </c>
      <c r="G45" s="54">
        <f>IF(D45=D44,G44+Perm_Edif!G45,Perm_Edif!G45)</f>
        <v>2477</v>
      </c>
      <c r="H45" s="54">
        <f>IF(E45=E44,H44+Perm_Edif!H45,Perm_Edif!H45)</f>
        <v>3445</v>
      </c>
      <c r="I45" s="54">
        <f>IF(F45=F44,I44+Perm_Edif!I45,Perm_Edif!I45)</f>
        <v>17227</v>
      </c>
      <c r="J45" s="54">
        <f>IF(G45=G44,J44+Perm_Edif!J45,Perm_Edif!J45)</f>
        <v>98688</v>
      </c>
      <c r="K45" s="54">
        <f>IF(H45=H44,K44+Perm_Edif!K45,Perm_Edif!K45)</f>
        <v>21269</v>
      </c>
      <c r="L45" s="54">
        <f>IF(I45=I44,L44+Perm_Edif!L45,Perm_Edif!L45)</f>
        <v>37980</v>
      </c>
      <c r="M45" s="54">
        <f>IF(J45=J44,M44+Perm_Edif!M45,Perm_Edif!M45)</f>
        <v>18144</v>
      </c>
      <c r="N45" s="54">
        <f>IF(K45=K44,N44+Perm_Edif!N45,Perm_Edif!N45)</f>
        <v>7197</v>
      </c>
      <c r="O45" s="54">
        <f>IF(L45=L44,O44+Perm_Edif!O45,Perm_Edif!O45)</f>
        <v>4467</v>
      </c>
      <c r="P45" s="54">
        <f>IF(M45=M44,P44+Perm_Edif!P45,Perm_Edif!P45)</f>
        <v>17805</v>
      </c>
      <c r="Q45" s="54">
        <f>IF(N45=N44,Q44+Perm_Edif!Q45,Perm_Edif!Q45)</f>
        <v>162980</v>
      </c>
      <c r="R45" s="54">
        <f>IF(O45=O44,R44+Perm_Edif!R45,Perm_Edif!R45)</f>
        <v>4968</v>
      </c>
      <c r="S45" s="88">
        <f>IF(P45=P44,S44+Perm_Edif!S45,Perm_Edif!S45)</f>
        <v>5147</v>
      </c>
      <c r="T45" s="81">
        <f>IF(Q45=Q44,T44+Perm_Edif!T45,Perm_Edif!T45)</f>
        <v>811312</v>
      </c>
      <c r="U45" s="81">
        <f>IF(R45=R44,U44+Perm_Edif!U45,Perm_Edif!U45)</f>
        <v>26400</v>
      </c>
      <c r="V45" s="81">
        <f>IF(S45=S44,V44+Perm_Edif!V45,Perm_Edif!V45)</f>
        <v>79175</v>
      </c>
      <c r="W45" s="81">
        <f>IF(T45=T44,W44+Perm_Edif!W45,Perm_Edif!W45)</f>
        <v>17475</v>
      </c>
      <c r="X45" s="81">
        <f>IF(U45=U44,X44+Perm_Edif!X45,Perm_Edif!X45)</f>
        <v>58275</v>
      </c>
      <c r="Y45" s="81">
        <f>IF(V45=V44,Y44+Perm_Edif!Y45,Perm_Edif!Y45)</f>
        <v>96657</v>
      </c>
      <c r="Z45" s="81">
        <f>IF(W45=W44,Z44+Perm_Edif!Z45,Perm_Edif!Z45)</f>
        <v>46174</v>
      </c>
      <c r="AA45" s="81">
        <f>IF(X45=X44,AA44+Perm_Edif!AA45,Perm_Edif!AA45)</f>
        <v>51366</v>
      </c>
      <c r="AB45" s="81">
        <f>IF(Y45=Y44,AB44+Perm_Edif!AB45,Perm_Edif!AB45)</f>
        <v>87304</v>
      </c>
      <c r="AC45" s="81">
        <f>IF(Z45=Z44,AC44+Perm_Edif!AC45,Perm_Edif!AC45)</f>
        <v>38512</v>
      </c>
      <c r="AD45" s="81">
        <f>IF(AA45=AA44,AD44+Perm_Edif!AD45,Perm_Edif!AD45)</f>
        <v>26525</v>
      </c>
      <c r="AE45" s="81">
        <f>IF(AB45=AB44,AE44+Perm_Edif!AE45,Perm_Edif!AE45)</f>
        <v>1551</v>
      </c>
      <c r="AF45" s="81">
        <f>IF(AC45=AC44,AF44+Perm_Edif!AF45,Perm_Edif!AF45)</f>
        <v>1687</v>
      </c>
      <c r="AG45" s="81">
        <f>IF(AD45=AD44,AG44+Perm_Edif!AG45,Perm_Edif!AG45)</f>
        <v>273748</v>
      </c>
      <c r="AH45" s="81">
        <f>IF(AE45=AE44,AH44+Perm_Edif!AH45,Perm_Edif!AH45)</f>
        <v>6126</v>
      </c>
      <c r="AI45" s="81">
        <f>IF(AF45=AF44,AI44+Perm_Edif!AI45,Perm_Edif!AI45)</f>
        <v>337</v>
      </c>
      <c r="AJ45" s="59">
        <f>IF(AG45=AG44,AJ44+Perm_Edif!AJ45,Perm_Edif!AJ45)</f>
        <v>181249</v>
      </c>
      <c r="AK45" s="54">
        <f>IF(AH45=AH44,AK44+Perm_Edif!AK45,Perm_Edif!AK45)</f>
        <v>1680</v>
      </c>
      <c r="AL45" s="54">
        <f>IF(AI45=AI44,AL44+Perm_Edif!AL45,Perm_Edif!AL45)</f>
        <v>16345</v>
      </c>
      <c r="AM45" s="54">
        <f>IF(AJ45=AJ44,AM44+Perm_Edif!AM45,Perm_Edif!AM45)</f>
        <v>2349</v>
      </c>
      <c r="AN45" s="54">
        <f>IF(AK45=AK44,AN44+Perm_Edif!AN45,Perm_Edif!AN45)</f>
        <v>3613</v>
      </c>
      <c r="AO45" s="54">
        <f>IF(AL45=AL44,AO44+Perm_Edif!AO45,Perm_Edif!AO45)</f>
        <v>4495</v>
      </c>
      <c r="AP45" s="54">
        <f>IF(AM45=AM44,AP44+Perm_Edif!AP45,Perm_Edif!AP45)</f>
        <v>13430</v>
      </c>
      <c r="AQ45" s="54">
        <f>IF(AN45=AN44,AQ44+Perm_Edif!AQ45,Perm_Edif!AQ45)</f>
        <v>4034</v>
      </c>
      <c r="AR45" s="54">
        <f>IF(AO45=AO44,AR44+Perm_Edif!AR45,Perm_Edif!AR45)</f>
        <v>14862</v>
      </c>
      <c r="AS45" s="54">
        <f>IF(AP45=AP44,AS44+Perm_Edif!AS45,Perm_Edif!AS45)</f>
        <v>6034</v>
      </c>
      <c r="AT45" s="54">
        <f>IF(AQ45=AQ44,AT44+Perm_Edif!AT45,Perm_Edif!AT45)</f>
        <v>4695</v>
      </c>
      <c r="AU45" s="54">
        <f>IF(AR45=AR44,AU44+Perm_Edif!AU45,Perm_Edif!AU45)</f>
        <v>231</v>
      </c>
      <c r="AV45" s="54">
        <f>IF(AS45=AS44,AV44+Perm_Edif!AV45,Perm_Edif!AV45)</f>
        <v>0</v>
      </c>
      <c r="AW45" s="54">
        <f>IF(AT45=AT44,AW44+Perm_Edif!AW45,Perm_Edif!AW45)</f>
        <v>108694</v>
      </c>
      <c r="AX45" s="54">
        <f>IF(AU45=AU44,AX44+Perm_Edif!AX45,Perm_Edif!AX45)</f>
        <v>658</v>
      </c>
      <c r="AY45" s="54">
        <f>IF(AV45=AV44,AY44+Perm_Edif!AY45,Perm_Edif!AY45)</f>
        <v>129</v>
      </c>
      <c r="AZ45" s="59">
        <f>IF(AW45=AW44,AZ44+Perm_Edif!AZ45,Perm_Edif!AZ45)</f>
        <v>1423310</v>
      </c>
      <c r="BA45" s="54">
        <f>IF(AX45=AX44,BA44+Perm_Edif!BA45,Perm_Edif!BA45)</f>
        <v>33368</v>
      </c>
      <c r="BB45" s="54">
        <f>IF(AY45=AY44,BB44+Perm_Edif!BB45,Perm_Edif!BB45)</f>
        <v>119187</v>
      </c>
      <c r="BC45" s="54">
        <f>IF(AZ45=AZ44,BC44+Perm_Edif!BC45,Perm_Edif!BC45)</f>
        <v>22301</v>
      </c>
      <c r="BD45" s="54">
        <f>IF(BA45=BA44,BD44+Perm_Edif!BD45,Perm_Edif!BD45)</f>
        <v>65333</v>
      </c>
      <c r="BE45" s="54">
        <f>IF(BB45=BB44,BE44+Perm_Edif!BE45,Perm_Edif!BE45)</f>
        <v>118379</v>
      </c>
      <c r="BF45" s="54">
        <f>IF(BC45=BC44,BF44+Perm_Edif!BF45,Perm_Edif!BF45)</f>
        <v>158292</v>
      </c>
      <c r="BG45" s="54">
        <f>IF(BD45=BD44,BG44+Perm_Edif!BG45,Perm_Edif!BG45)</f>
        <v>76669</v>
      </c>
      <c r="BH45" s="54">
        <f>IF(BE45=BE44,BH44+Perm_Edif!BH45,Perm_Edif!BH45)</f>
        <v>140146</v>
      </c>
      <c r="BI45" s="54">
        <f>IF(BF45=BF44,BI44+Perm_Edif!BI45,Perm_Edif!BI45)</f>
        <v>62690</v>
      </c>
      <c r="BJ45" s="54">
        <f>IF(BG45=BG44,BJ44+Perm_Edif!BJ45,Perm_Edif!BJ45)</f>
        <v>38417</v>
      </c>
      <c r="BK45" s="54">
        <f>IF(BH45=BH44,BK44+Perm_Edif!BK45,Perm_Edif!BK45)</f>
        <v>6249</v>
      </c>
      <c r="BL45" s="54">
        <f>IF(BI45=BI44,BL44+Perm_Edif!BL45,Perm_Edif!BL45)</f>
        <v>19492</v>
      </c>
      <c r="BM45" s="54">
        <f>IF(BJ45=BJ44,BM44+Perm_Edif!BM45,Perm_Edif!BM45)</f>
        <v>545422</v>
      </c>
      <c r="BN45" s="54">
        <f>IF(BK45=BK44,BN44+Perm_Edif!BN45,Perm_Edif!BN45)</f>
        <v>11752</v>
      </c>
      <c r="BO45" s="88">
        <f>IF(BL45=BL44,BO44+Perm_Edif!BO45,Perm_Edif!BO45)</f>
        <v>5613</v>
      </c>
      <c r="BP45" s="54" t="str">
        <f>Perm_Edif!BP45</f>
        <v>-1%</v>
      </c>
      <c r="BQ45" s="54" t="str">
        <f>Perm_Edif!BQ45</f>
        <v>493.5%</v>
      </c>
      <c r="BR45" s="54" t="str">
        <f>Perm_Edif!BR45</f>
        <v>210.1%</v>
      </c>
      <c r="BS45" s="54" t="str">
        <f>Perm_Edif!BS45</f>
        <v>-71.7%</v>
      </c>
      <c r="BT45" s="54" t="str">
        <f>Perm_Edif!BT45</f>
        <v>195.1%</v>
      </c>
      <c r="BU45" s="54" t="str">
        <f>Perm_Edif!BU45</f>
        <v>42.3%</v>
      </c>
      <c r="BV45" s="54" t="str">
        <f>Perm_Edif!BV45</f>
        <v>206.2%</v>
      </c>
      <c r="BW45" s="54" t="str">
        <f>Perm_Edif!BW45</f>
        <v>1.8%</v>
      </c>
      <c r="BX45" s="54" t="str">
        <f>Perm_Edif!BX45</f>
        <v>26.8%</v>
      </c>
      <c r="BY45" s="54" t="str">
        <f>Perm_Edif!BY45</f>
        <v>34.9%</v>
      </c>
      <c r="BZ45" s="54" t="str">
        <f>Perm_Edif!BZ45</f>
        <v>81.2%</v>
      </c>
      <c r="CA45" s="54" t="str">
        <f>Perm_Edif!CA45</f>
        <v>108.9%</v>
      </c>
      <c r="CB45" s="54" t="str">
        <f>Perm_Edif!CB45</f>
        <v>43.2%</v>
      </c>
      <c r="CC45" s="54" t="str">
        <f>Perm_Edif!CC45</f>
        <v>-37.4%</v>
      </c>
      <c r="CD45" s="54" t="str">
        <f>Perm_Edif!CD45</f>
        <v>55.5%</v>
      </c>
      <c r="CE45" s="54" t="str">
        <f>Perm_Edif!CE45</f>
        <v>-37.7%</v>
      </c>
    </row>
    <row r="46" spans="1:83">
      <c r="A46" s="55">
        <v>2012</v>
      </c>
      <c r="B46" s="51">
        <v>9</v>
      </c>
      <c r="C46" s="52" t="s">
        <v>127</v>
      </c>
      <c r="D46" s="59">
        <f>IF(A46=A45,D45+Perm_Edif!D46,Perm_Edif!D46)</f>
        <v>3898689</v>
      </c>
      <c r="E46" s="54">
        <f>IF(B46=B45,E45+Perm_Edif!E46,Perm_Edif!E46)</f>
        <v>28294</v>
      </c>
      <c r="F46" s="54">
        <f>IF(C46=C45,F45+Perm_Edif!F46,Perm_Edif!F46)</f>
        <v>30236</v>
      </c>
      <c r="G46" s="54">
        <f>IF(D46=D45,G45+Perm_Edif!G46,Perm_Edif!G46)</f>
        <v>4499</v>
      </c>
      <c r="H46" s="54">
        <f>IF(E46=E45,H45+Perm_Edif!H46,Perm_Edif!H46)</f>
        <v>31570</v>
      </c>
      <c r="I46" s="54">
        <f>IF(F46=F45,I45+Perm_Edif!I46,Perm_Edif!I46)</f>
        <v>10000</v>
      </c>
      <c r="J46" s="54">
        <f>IF(G46=G45,J45+Perm_Edif!J46,Perm_Edif!J46)</f>
        <v>10243</v>
      </c>
      <c r="K46" s="54">
        <f>IF(H46=H45,K45+Perm_Edif!K46,Perm_Edif!K46)</f>
        <v>9681</v>
      </c>
      <c r="L46" s="54">
        <f>IF(I46=I45,L45+Perm_Edif!L46,Perm_Edif!L46)</f>
        <v>36970</v>
      </c>
      <c r="M46" s="54">
        <f>IF(J46=J45,M45+Perm_Edif!M46,Perm_Edif!M46)</f>
        <v>9940</v>
      </c>
      <c r="N46" s="54">
        <f>IF(K46=K45,N45+Perm_Edif!N46,Perm_Edif!N46)</f>
        <v>8344</v>
      </c>
      <c r="O46" s="54">
        <f>IF(L46=L45,O45+Perm_Edif!O46,Perm_Edif!O46)</f>
        <v>243</v>
      </c>
      <c r="P46" s="54">
        <f>IF(M46=M45,P45+Perm_Edif!P46,Perm_Edif!P46)</f>
        <v>10711</v>
      </c>
      <c r="Q46" s="54">
        <f>IF(N46=N45,Q45+Perm_Edif!Q46,Perm_Edif!Q46)</f>
        <v>87415</v>
      </c>
      <c r="R46" s="54">
        <f>IF(O46=O45,R45+Perm_Edif!R46,Perm_Edif!R46)</f>
        <v>8801</v>
      </c>
      <c r="S46" s="88">
        <f>IF(P46=P45,S45+Perm_Edif!S46,Perm_Edif!S46)</f>
        <v>0</v>
      </c>
      <c r="T46" s="81">
        <f>IF(Q46=Q45,T45+Perm_Edif!T46,Perm_Edif!T46)</f>
        <v>686649</v>
      </c>
      <c r="U46" s="81">
        <f>IF(R46=R45,U45+Perm_Edif!U46,Perm_Edif!U46)</f>
        <v>44657</v>
      </c>
      <c r="V46" s="81">
        <f>IF(S46=S45,V45+Perm_Edif!V46,Perm_Edif!V46)</f>
        <v>19367</v>
      </c>
      <c r="W46" s="81">
        <f>IF(T46=T45,W45+Perm_Edif!W46,Perm_Edif!W46)</f>
        <v>14457</v>
      </c>
      <c r="X46" s="81">
        <f>IF(U46=U45,X45+Perm_Edif!X46,Perm_Edif!X46)</f>
        <v>97850</v>
      </c>
      <c r="Y46" s="81">
        <f>IF(V46=V45,Y45+Perm_Edif!Y46,Perm_Edif!Y46)</f>
        <v>67820</v>
      </c>
      <c r="Z46" s="81">
        <f>IF(W46=W45,Z45+Perm_Edif!Z46,Perm_Edif!Z46)</f>
        <v>34343</v>
      </c>
      <c r="AA46" s="81">
        <f>IF(X46=X45,AA45+Perm_Edif!AA46,Perm_Edif!AA46)</f>
        <v>101903</v>
      </c>
      <c r="AB46" s="81">
        <f>IF(Y46=Y45,AB45+Perm_Edif!AB46,Perm_Edif!AB46)</f>
        <v>148625</v>
      </c>
      <c r="AC46" s="81">
        <f>IF(Z46=Z45,AC45+Perm_Edif!AC46,Perm_Edif!AC46)</f>
        <v>11751</v>
      </c>
      <c r="AD46" s="81">
        <f>IF(AA46=AA45,AD45+Perm_Edif!AD46,Perm_Edif!AD46)</f>
        <v>9209</v>
      </c>
      <c r="AE46" s="81">
        <f>IF(AB46=AB45,AE45+Perm_Edif!AE46,Perm_Edif!AE46)</f>
        <v>7756</v>
      </c>
      <c r="AF46" s="81">
        <f>IF(AC46=AC45,AF45+Perm_Edif!AF46,Perm_Edif!AF46)</f>
        <v>1125</v>
      </c>
      <c r="AG46" s="81">
        <f>IF(AD46=AD45,AG45+Perm_Edif!AG46,Perm_Edif!AG46)</f>
        <v>123853</v>
      </c>
      <c r="AH46" s="81">
        <f>IF(AE46=AE45,AH45+Perm_Edif!AH46,Perm_Edif!AH46)</f>
        <v>3447</v>
      </c>
      <c r="AI46" s="81">
        <f>IF(AF46=AF45,AI45+Perm_Edif!AI46,Perm_Edif!AI46)</f>
        <v>486</v>
      </c>
      <c r="AJ46" s="59">
        <f>IF(AG46=AG45,AJ45+Perm_Edif!AJ46,Perm_Edif!AJ46)</f>
        <v>145301</v>
      </c>
      <c r="AK46" s="54">
        <f>IF(AH46=AH45,AK45+Perm_Edif!AK46,Perm_Edif!AK46)</f>
        <v>9996</v>
      </c>
      <c r="AL46" s="54">
        <f>IF(AI46=AI45,AL45+Perm_Edif!AL46,Perm_Edif!AL46)</f>
        <v>703</v>
      </c>
      <c r="AM46" s="54">
        <f>IF(AJ46=AJ45,AM45+Perm_Edif!AM46,Perm_Edif!AM46)</f>
        <v>185</v>
      </c>
      <c r="AN46" s="54">
        <f>IF(AK46=AK45,AN45+Perm_Edif!AN46,Perm_Edif!AN46)</f>
        <v>4924</v>
      </c>
      <c r="AO46" s="54">
        <f>IF(AL46=AL45,AO45+Perm_Edif!AO46,Perm_Edif!AO46)</f>
        <v>9396</v>
      </c>
      <c r="AP46" s="54">
        <f>IF(AM46=AM45,AP45+Perm_Edif!AP46,Perm_Edif!AP46)</f>
        <v>7933</v>
      </c>
      <c r="AQ46" s="54">
        <f>IF(AN46=AN45,AQ45+Perm_Edif!AQ46,Perm_Edif!AQ46)</f>
        <v>3961</v>
      </c>
      <c r="AR46" s="54">
        <f>IF(AO46=AO45,AR45+Perm_Edif!AR46,Perm_Edif!AR46)</f>
        <v>15425</v>
      </c>
      <c r="AS46" s="54">
        <f>IF(AP46=AP45,AS45+Perm_Edif!AS46,Perm_Edif!AS46)</f>
        <v>2737</v>
      </c>
      <c r="AT46" s="54">
        <f>IF(AQ46=AQ45,AT45+Perm_Edif!AT46,Perm_Edif!AT46)</f>
        <v>4322</v>
      </c>
      <c r="AU46" s="54">
        <f>IF(AR46=AR45,AU45+Perm_Edif!AU46,Perm_Edif!AU46)</f>
        <v>43</v>
      </c>
      <c r="AV46" s="54">
        <f>IF(AS46=AS45,AV45+Perm_Edif!AV46,Perm_Edif!AV46)</f>
        <v>60</v>
      </c>
      <c r="AW46" s="54">
        <f>IF(AT46=AT45,AW45+Perm_Edif!AW46,Perm_Edif!AW46)</f>
        <v>85230</v>
      </c>
      <c r="AX46" s="54">
        <f>IF(AU46=AU45,AX45+Perm_Edif!AX46,Perm_Edif!AX46)</f>
        <v>386</v>
      </c>
      <c r="AY46" s="54">
        <f>IF(AV46=AV45,AY45+Perm_Edif!AY46,Perm_Edif!AY46)</f>
        <v>0</v>
      </c>
      <c r="AZ46" s="59">
        <f>IF(AW46=AW45,AZ45+Perm_Edif!AZ46,Perm_Edif!AZ46)</f>
        <v>1118897</v>
      </c>
      <c r="BA46" s="54">
        <f>IF(AX46=AX45,BA45+Perm_Edif!BA46,Perm_Edif!BA46)</f>
        <v>82947</v>
      </c>
      <c r="BB46" s="54">
        <f>IF(AY46=AY45,BB45+Perm_Edif!BB46,Perm_Edif!BB46)</f>
        <v>50306</v>
      </c>
      <c r="BC46" s="54">
        <f>IF(AZ46=AZ45,BC45+Perm_Edif!BC46,Perm_Edif!BC46)</f>
        <v>19141</v>
      </c>
      <c r="BD46" s="54">
        <f>IF(BA46=BA45,BD45+Perm_Edif!BD46,Perm_Edif!BD46)</f>
        <v>134344</v>
      </c>
      <c r="BE46" s="54">
        <f>IF(BB46=BB45,BE45+Perm_Edif!BE46,Perm_Edif!BE46)</f>
        <v>87216</v>
      </c>
      <c r="BF46" s="54">
        <f>IF(BC46=BC45,BF45+Perm_Edif!BF46,Perm_Edif!BF46)</f>
        <v>52519</v>
      </c>
      <c r="BG46" s="54">
        <f>IF(BD46=BD45,BG45+Perm_Edif!BG46,Perm_Edif!BG46)</f>
        <v>115545</v>
      </c>
      <c r="BH46" s="54">
        <f>IF(BE46=BE45,BH45+Perm_Edif!BH46,Perm_Edif!BH46)</f>
        <v>201020</v>
      </c>
      <c r="BI46" s="54">
        <f>IF(BF46=BF45,BI45+Perm_Edif!BI46,Perm_Edif!BI46)</f>
        <v>24428</v>
      </c>
      <c r="BJ46" s="54">
        <f>IF(BG46=BG45,BJ45+Perm_Edif!BJ46,Perm_Edif!BJ46)</f>
        <v>21875</v>
      </c>
      <c r="BK46" s="54">
        <f>IF(BH46=BH45,BK45+Perm_Edif!BK46,Perm_Edif!BK46)</f>
        <v>8042</v>
      </c>
      <c r="BL46" s="54">
        <f>IF(BI46=BI45,BL45+Perm_Edif!BL46,Perm_Edif!BL46)</f>
        <v>11896</v>
      </c>
      <c r="BM46" s="54">
        <f>IF(BJ46=BJ45,BM45+Perm_Edif!BM46,Perm_Edif!BM46)</f>
        <v>296498</v>
      </c>
      <c r="BN46" s="54">
        <f>IF(BK46=BK45,BN45+Perm_Edif!BN46,Perm_Edif!BN46)</f>
        <v>12634</v>
      </c>
      <c r="BO46" s="88">
        <f>IF(BL46=BL45,BO45+Perm_Edif!BO46,Perm_Edif!BO46)</f>
        <v>486</v>
      </c>
      <c r="BP46" s="54" t="str">
        <f>Perm_Edif!BP46</f>
        <v>-21.4%</v>
      </c>
      <c r="BQ46" s="54" t="str">
        <f>Perm_Edif!BQ46</f>
        <v>148.6%</v>
      </c>
      <c r="BR46" s="54" t="str">
        <f>Perm_Edif!BR46</f>
        <v>-57.8%</v>
      </c>
      <c r="BS46" s="54" t="str">
        <f>Perm_Edif!BS46</f>
        <v>-14.2%</v>
      </c>
      <c r="BT46" s="54" t="str">
        <f>Perm_Edif!BT46</f>
        <v>105.6%</v>
      </c>
      <c r="BU46" s="54" t="str">
        <f>Perm_Edif!BU46</f>
        <v>-26.3%</v>
      </c>
      <c r="BV46" s="54" t="str">
        <f>Perm_Edif!BV46</f>
        <v>-66.8%</v>
      </c>
      <c r="BW46" s="54" t="str">
        <f>Perm_Edif!BW46</f>
        <v>50.7%</v>
      </c>
      <c r="BX46" s="54" t="str">
        <f>Perm_Edif!BX46</f>
        <v>43.4%</v>
      </c>
      <c r="BY46" s="54" t="str">
        <f>Perm_Edif!BY46</f>
        <v>-61%</v>
      </c>
      <c r="BZ46" s="54" t="str">
        <f>Perm_Edif!BZ46</f>
        <v>-43.1%</v>
      </c>
      <c r="CA46" s="54" t="str">
        <f>Perm_Edif!CA46</f>
        <v>28.7%</v>
      </c>
      <c r="CB46" s="54" t="str">
        <f>Perm_Edif!CB46</f>
        <v>-39%</v>
      </c>
      <c r="CC46" s="54" t="str">
        <f>Perm_Edif!CC46</f>
        <v>-45.6%</v>
      </c>
      <c r="CD46" s="54" t="str">
        <f>Perm_Edif!CD46</f>
        <v>7.5%</v>
      </c>
      <c r="CE46" s="54" t="str">
        <f>Perm_Edif!CE46</f>
        <v>-91.3%</v>
      </c>
    </row>
    <row r="47" spans="1:83">
      <c r="A47" s="55">
        <v>2012</v>
      </c>
      <c r="B47" s="51">
        <v>10</v>
      </c>
      <c r="C47" s="52" t="s">
        <v>128</v>
      </c>
      <c r="D47" s="59">
        <f>IF(A47=A46,D46+Perm_Edif!D47,Perm_Edif!D47)</f>
        <v>4329184</v>
      </c>
      <c r="E47" s="54">
        <f>IF(B47=B46,E46+Perm_Edif!E47,Perm_Edif!E47)</f>
        <v>8457</v>
      </c>
      <c r="F47" s="54">
        <f>IF(C47=C46,F46+Perm_Edif!F47,Perm_Edif!F47)</f>
        <v>8446</v>
      </c>
      <c r="G47" s="54">
        <f>IF(D47=D46,G46+Perm_Edif!G47,Perm_Edif!G47)</f>
        <v>8267</v>
      </c>
      <c r="H47" s="54">
        <f>IF(E47=E46,H46+Perm_Edif!H47,Perm_Edif!H47)</f>
        <v>12182</v>
      </c>
      <c r="I47" s="54">
        <f>IF(F47=F46,I46+Perm_Edif!I47,Perm_Edif!I47)</f>
        <v>14815</v>
      </c>
      <c r="J47" s="54">
        <f>IF(G47=G46,J46+Perm_Edif!J47,Perm_Edif!J47)</f>
        <v>12336</v>
      </c>
      <c r="K47" s="54">
        <f>IF(H47=H46,K46+Perm_Edif!K47,Perm_Edif!K47)</f>
        <v>23280</v>
      </c>
      <c r="L47" s="54">
        <f>IF(I47=I46,L46+Perm_Edif!L47,Perm_Edif!L47)</f>
        <v>75843</v>
      </c>
      <c r="M47" s="54">
        <f>IF(J47=J46,M46+Perm_Edif!M47,Perm_Edif!M47)</f>
        <v>19148</v>
      </c>
      <c r="N47" s="54">
        <f>IF(K47=K46,N46+Perm_Edif!N47,Perm_Edif!N47)</f>
        <v>14786</v>
      </c>
      <c r="O47" s="54">
        <f>IF(L47=L46,O46+Perm_Edif!O47,Perm_Edif!O47)</f>
        <v>1955</v>
      </c>
      <c r="P47" s="54">
        <f>IF(M47=M46,P46+Perm_Edif!P47,Perm_Edif!P47)</f>
        <v>2541</v>
      </c>
      <c r="Q47" s="54">
        <f>IF(N47=N46,Q46+Perm_Edif!Q47,Perm_Edif!Q47)</f>
        <v>205419</v>
      </c>
      <c r="R47" s="54">
        <f>IF(O47=O46,R46+Perm_Edif!R47,Perm_Edif!R47)</f>
        <v>4826</v>
      </c>
      <c r="S47" s="88">
        <f>IF(P47=P46,S46+Perm_Edif!S47,Perm_Edif!S47)</f>
        <v>18194</v>
      </c>
      <c r="T47" s="81">
        <f>IF(Q47=Q46,T46+Perm_Edif!T47,Perm_Edif!T47)</f>
        <v>892904</v>
      </c>
      <c r="U47" s="81">
        <f>IF(R47=R46,U46+Perm_Edif!U47,Perm_Edif!U47)</f>
        <v>1271</v>
      </c>
      <c r="V47" s="81">
        <f>IF(S47=S46,V46+Perm_Edif!V47,Perm_Edif!V47)</f>
        <v>30367</v>
      </c>
      <c r="W47" s="81">
        <f>IF(T47=T46,W46+Perm_Edif!W47,Perm_Edif!W47)</f>
        <v>3691</v>
      </c>
      <c r="X47" s="81">
        <f>IF(U47=U46,X46+Perm_Edif!X47,Perm_Edif!X47)</f>
        <v>58954</v>
      </c>
      <c r="Y47" s="81">
        <f>IF(V47=V46,Y46+Perm_Edif!Y47,Perm_Edif!Y47)</f>
        <v>91934</v>
      </c>
      <c r="Z47" s="81">
        <f>IF(W47=W46,Z46+Perm_Edif!Z47,Perm_Edif!Z47)</f>
        <v>49424</v>
      </c>
      <c r="AA47" s="81">
        <f>IF(X47=X46,AA46+Perm_Edif!AA47,Perm_Edif!AA47)</f>
        <v>172575</v>
      </c>
      <c r="AB47" s="81">
        <f>IF(Y47=Y46,AB46+Perm_Edif!AB47,Perm_Edif!AB47)</f>
        <v>127759</v>
      </c>
      <c r="AC47" s="81">
        <f>IF(Z47=Z46,AC46+Perm_Edif!AC47,Perm_Edif!AC47)</f>
        <v>37758</v>
      </c>
      <c r="AD47" s="81">
        <f>IF(AA47=AA46,AD46+Perm_Edif!AD47,Perm_Edif!AD47)</f>
        <v>30934</v>
      </c>
      <c r="AE47" s="81">
        <f>IF(AB47=AB46,AE46+Perm_Edif!AE47,Perm_Edif!AE47)</f>
        <v>1488</v>
      </c>
      <c r="AF47" s="81">
        <f>IF(AC47=AC46,AF46+Perm_Edif!AF47,Perm_Edif!AF47)</f>
        <v>2240</v>
      </c>
      <c r="AG47" s="81">
        <f>IF(AD47=AD46,AG46+Perm_Edif!AG47,Perm_Edif!AG47)</f>
        <v>245034</v>
      </c>
      <c r="AH47" s="81">
        <f>IF(AE47=AE46,AH46+Perm_Edif!AH47,Perm_Edif!AH47)</f>
        <v>12172</v>
      </c>
      <c r="AI47" s="81">
        <f>IF(AF47=AF46,AI46+Perm_Edif!AI47,Perm_Edif!AI47)</f>
        <v>27303</v>
      </c>
      <c r="AJ47" s="59">
        <f>IF(AG47=AG46,AJ46+Perm_Edif!AJ47,Perm_Edif!AJ47)</f>
        <v>174859</v>
      </c>
      <c r="AK47" s="54">
        <f>IF(AH47=AH46,AK46+Perm_Edif!AK47,Perm_Edif!AK47)</f>
        <v>1065</v>
      </c>
      <c r="AL47" s="54">
        <f>IF(AI47=AI46,AL46+Perm_Edif!AL47,Perm_Edif!AL47)</f>
        <v>3558</v>
      </c>
      <c r="AM47" s="54">
        <f>IF(AJ47=AJ46,AM46+Perm_Edif!AM47,Perm_Edif!AM47)</f>
        <v>12959</v>
      </c>
      <c r="AN47" s="54">
        <f>IF(AK47=AK46,AN46+Perm_Edif!AN47,Perm_Edif!AN47)</f>
        <v>3506</v>
      </c>
      <c r="AO47" s="54">
        <f>IF(AL47=AL46,AO46+Perm_Edif!AO47,Perm_Edif!AO47)</f>
        <v>20112</v>
      </c>
      <c r="AP47" s="54">
        <f>IF(AM47=AM46,AP46+Perm_Edif!AP47,Perm_Edif!AP47)</f>
        <v>11703</v>
      </c>
      <c r="AQ47" s="54">
        <f>IF(AN47=AN46,AQ46+Perm_Edif!AQ47,Perm_Edif!AQ47)</f>
        <v>5248</v>
      </c>
      <c r="AR47" s="54">
        <f>IF(AO47=AO46,AR46+Perm_Edif!AR47,Perm_Edif!AR47)</f>
        <v>17367</v>
      </c>
      <c r="AS47" s="54">
        <f>IF(AP47=AP46,AS46+Perm_Edif!AS47,Perm_Edif!AS47)</f>
        <v>22505</v>
      </c>
      <c r="AT47" s="54">
        <f>IF(AQ47=AQ46,AT46+Perm_Edif!AT47,Perm_Edif!AT47)</f>
        <v>9066</v>
      </c>
      <c r="AU47" s="54">
        <f>IF(AR47=AR46,AU46+Perm_Edif!AU47,Perm_Edif!AU47)</f>
        <v>560</v>
      </c>
      <c r="AV47" s="54">
        <f>IF(AS47=AS46,AV46+Perm_Edif!AV47,Perm_Edif!AV47)</f>
        <v>3773</v>
      </c>
      <c r="AW47" s="54">
        <f>IF(AT47=AT46,AW46+Perm_Edif!AW47,Perm_Edif!AW47)</f>
        <v>61994</v>
      </c>
      <c r="AX47" s="54">
        <f>IF(AU47=AU46,AX46+Perm_Edif!AX47,Perm_Edif!AX47)</f>
        <v>1443</v>
      </c>
      <c r="AY47" s="54">
        <f>IF(AV47=AV46,AY46+Perm_Edif!AY47,Perm_Edif!AY47)</f>
        <v>0</v>
      </c>
      <c r="AZ47" s="59">
        <f>IF(AW47=AW46,AZ46+Perm_Edif!AZ47,Perm_Edif!AZ47)</f>
        <v>1498258</v>
      </c>
      <c r="BA47" s="54">
        <f>IF(AX47=AX46,BA46+Perm_Edif!BA47,Perm_Edif!BA47)</f>
        <v>10793</v>
      </c>
      <c r="BB47" s="54">
        <f>IF(AY47=AY46,BB46+Perm_Edif!BB47,Perm_Edif!BB47)</f>
        <v>92677</v>
      </c>
      <c r="BC47" s="54">
        <f>IF(AZ47=AZ46,BC46+Perm_Edif!BC47,Perm_Edif!BC47)</f>
        <v>24917</v>
      </c>
      <c r="BD47" s="54">
        <f>IF(BA47=BA46,BD46+Perm_Edif!BD47,Perm_Edif!BD47)</f>
        <v>74642</v>
      </c>
      <c r="BE47" s="54">
        <f>IF(BB47=BB46,BE46+Perm_Edif!BE47,Perm_Edif!BE47)</f>
        <v>126861</v>
      </c>
      <c r="BF47" s="54">
        <f>IF(BC47=BC46,BF46+Perm_Edif!BF47,Perm_Edif!BF47)</f>
        <v>73463</v>
      </c>
      <c r="BG47" s="54">
        <f>IF(BD47=BD46,BG46+Perm_Edif!BG47,Perm_Edif!BG47)</f>
        <v>201103</v>
      </c>
      <c r="BH47" s="54">
        <f>IF(BE47=BE46,BH46+Perm_Edif!BH47,Perm_Edif!BH47)</f>
        <v>220969</v>
      </c>
      <c r="BI47" s="54">
        <f>IF(BF47=BF46,BI46+Perm_Edif!BI47,Perm_Edif!BI47)</f>
        <v>79411</v>
      </c>
      <c r="BJ47" s="54">
        <f>IF(BG47=BG46,BJ46+Perm_Edif!BJ47,Perm_Edif!BJ47)</f>
        <v>54786</v>
      </c>
      <c r="BK47" s="54">
        <f>IF(BH47=BH46,BK46+Perm_Edif!BK47,Perm_Edif!BK47)</f>
        <v>4003</v>
      </c>
      <c r="BL47" s="54">
        <f>IF(BI47=BI46,BL46+Perm_Edif!BL47,Perm_Edif!BL47)</f>
        <v>8554</v>
      </c>
      <c r="BM47" s="54">
        <f>IF(BJ47=BJ46,BM46+Perm_Edif!BM47,Perm_Edif!BM47)</f>
        <v>512447</v>
      </c>
      <c r="BN47" s="54">
        <f>IF(BK47=BK46,BN46+Perm_Edif!BN47,Perm_Edif!BN47)</f>
        <v>18441</v>
      </c>
      <c r="BO47" s="88">
        <f>IF(BL47=BL46,BO46+Perm_Edif!BO47,Perm_Edif!BO47)</f>
        <v>45497</v>
      </c>
      <c r="BP47" s="54" t="str">
        <f>Perm_Edif!BP47</f>
        <v>33.9%</v>
      </c>
      <c r="BQ47" s="54" t="str">
        <f>Perm_Edif!BQ47</f>
        <v>-87%</v>
      </c>
      <c r="BR47" s="54" t="str">
        <f>Perm_Edif!BR47</f>
        <v>-15.8%</v>
      </c>
      <c r="BS47" s="54" t="str">
        <f>Perm_Edif!BS47</f>
        <v>30.2%</v>
      </c>
      <c r="BT47" s="54" t="str">
        <f>Perm_Edif!BT47</f>
        <v>-44.4%</v>
      </c>
      <c r="BU47" s="54" t="str">
        <f>Perm_Edif!BU47</f>
        <v>45.5%</v>
      </c>
      <c r="BV47" s="54" t="str">
        <f>Perm_Edif!BV47</f>
        <v>39.9%</v>
      </c>
      <c r="BW47" s="54" t="str">
        <f>Perm_Edif!BW47</f>
        <v>74%</v>
      </c>
      <c r="BX47" s="54" t="str">
        <f>Perm_Edif!BX47</f>
        <v>9.9%</v>
      </c>
      <c r="BY47" s="54" t="str">
        <f>Perm_Edif!BY47</f>
        <v>225.1%</v>
      </c>
      <c r="BZ47" s="54" t="str">
        <f>Perm_Edif!BZ47</f>
        <v>150.5%</v>
      </c>
      <c r="CA47" s="54" t="str">
        <f>Perm_Edif!CA47</f>
        <v>-50.2%</v>
      </c>
      <c r="CB47" s="54" t="str">
        <f>Perm_Edif!CB47</f>
        <v>-28.1%</v>
      </c>
      <c r="CC47" s="54" t="str">
        <f>Perm_Edif!CC47</f>
        <v>72.8%</v>
      </c>
      <c r="CD47" s="54" t="str">
        <f>Perm_Edif!CD47</f>
        <v>46%</v>
      </c>
      <c r="CE47" s="54" t="str">
        <f>Perm_Edif!CE47</f>
        <v>9261.5%</v>
      </c>
    </row>
    <row r="48" spans="1:83">
      <c r="A48" s="55">
        <v>2012</v>
      </c>
      <c r="B48" s="51">
        <v>11</v>
      </c>
      <c r="C48" s="52" t="s">
        <v>129</v>
      </c>
      <c r="D48" s="59">
        <f>IF(A48=A47,D47+Perm_Edif!D48,Perm_Edif!D48)</f>
        <v>4727391</v>
      </c>
      <c r="E48" s="54">
        <f>IF(B48=B47,E47+Perm_Edif!E48,Perm_Edif!E48)</f>
        <v>7420</v>
      </c>
      <c r="F48" s="54">
        <f>IF(C48=C47,F47+Perm_Edif!F48,Perm_Edif!F48)</f>
        <v>15669</v>
      </c>
      <c r="G48" s="54">
        <f>IF(D48=D47,G47+Perm_Edif!G48,Perm_Edif!G48)</f>
        <v>15167</v>
      </c>
      <c r="H48" s="54">
        <f>IF(E48=E47,H47+Perm_Edif!H48,Perm_Edif!H48)</f>
        <v>16682</v>
      </c>
      <c r="I48" s="54">
        <f>IF(F48=F47,I47+Perm_Edif!I48,Perm_Edif!I48)</f>
        <v>20106</v>
      </c>
      <c r="J48" s="54">
        <f>IF(G48=G47,J47+Perm_Edif!J48,Perm_Edif!J48)</f>
        <v>8582</v>
      </c>
      <c r="K48" s="54">
        <f>IF(H48=H47,K47+Perm_Edif!K48,Perm_Edif!K48)</f>
        <v>10607</v>
      </c>
      <c r="L48" s="54">
        <f>IF(I48=I47,L47+Perm_Edif!L48,Perm_Edif!L48)</f>
        <v>40797</v>
      </c>
      <c r="M48" s="54">
        <f>IF(J48=J47,M47+Perm_Edif!M48,Perm_Edif!M48)</f>
        <v>12461</v>
      </c>
      <c r="N48" s="54">
        <f>IF(K48=K47,N47+Perm_Edif!N48,Perm_Edif!N48)</f>
        <v>17055</v>
      </c>
      <c r="O48" s="54">
        <f>IF(L48=L47,O47+Perm_Edif!O48,Perm_Edif!O48)</f>
        <v>1788</v>
      </c>
      <c r="P48" s="54">
        <f>IF(M48=M47,P47+Perm_Edif!P48,Perm_Edif!P48)</f>
        <v>354</v>
      </c>
      <c r="Q48" s="54">
        <f>IF(N48=N47,Q47+Perm_Edif!Q48,Perm_Edif!Q48)</f>
        <v>225432</v>
      </c>
      <c r="R48" s="54">
        <f>IF(O48=O47,R47+Perm_Edif!R48,Perm_Edif!R48)</f>
        <v>4797</v>
      </c>
      <c r="S48" s="88">
        <f>IF(P48=P47,S47+Perm_Edif!S48,Perm_Edif!S48)</f>
        <v>1290</v>
      </c>
      <c r="T48" s="81">
        <f>IF(Q48=Q47,T47+Perm_Edif!T48,Perm_Edif!T48)</f>
        <v>797259</v>
      </c>
      <c r="U48" s="81">
        <f>IF(R48=R47,U47+Perm_Edif!U48,Perm_Edif!U48)</f>
        <v>1004</v>
      </c>
      <c r="V48" s="81">
        <f>IF(S48=S47,V47+Perm_Edif!V48,Perm_Edif!V48)</f>
        <v>20034</v>
      </c>
      <c r="W48" s="81">
        <f>IF(T48=T47,W47+Perm_Edif!W48,Perm_Edif!W48)</f>
        <v>30199</v>
      </c>
      <c r="X48" s="81">
        <f>IF(U48=U47,X47+Perm_Edif!X48,Perm_Edif!X48)</f>
        <v>2885</v>
      </c>
      <c r="Y48" s="81">
        <f>IF(V48=V47,Y47+Perm_Edif!Y48,Perm_Edif!Y48)</f>
        <v>106869</v>
      </c>
      <c r="Z48" s="81">
        <f>IF(W48=W47,Z47+Perm_Edif!Z48,Perm_Edif!Z48)</f>
        <v>71125</v>
      </c>
      <c r="AA48" s="81">
        <f>IF(X48=X47,AA47+Perm_Edif!AA48,Perm_Edif!AA48)</f>
        <v>49400</v>
      </c>
      <c r="AB48" s="81">
        <f>IF(Y48=Y47,AB47+Perm_Edif!AB48,Perm_Edif!AB48)</f>
        <v>139242</v>
      </c>
      <c r="AC48" s="81">
        <f>IF(Z48=Z47,AC47+Perm_Edif!AC48,Perm_Edif!AC48)</f>
        <v>32436</v>
      </c>
      <c r="AD48" s="81">
        <f>IF(AA48=AA47,AD47+Perm_Edif!AD48,Perm_Edif!AD48)</f>
        <v>18820</v>
      </c>
      <c r="AE48" s="81">
        <f>IF(AB48=AB47,AE47+Perm_Edif!AE48,Perm_Edif!AE48)</f>
        <v>2627</v>
      </c>
      <c r="AF48" s="81">
        <f>IF(AC48=AC47,AF47+Perm_Edif!AF48,Perm_Edif!AF48)</f>
        <v>6677</v>
      </c>
      <c r="AG48" s="81">
        <f>IF(AD48=AD47,AG47+Perm_Edif!AG48,Perm_Edif!AG48)</f>
        <v>299433</v>
      </c>
      <c r="AH48" s="81">
        <f>IF(AE48=AE47,AH47+Perm_Edif!AH48,Perm_Edif!AH48)</f>
        <v>15176</v>
      </c>
      <c r="AI48" s="81">
        <f>IF(AF48=AF47,AI47+Perm_Edif!AI48,Perm_Edif!AI48)</f>
        <v>1332</v>
      </c>
      <c r="AJ48" s="59">
        <f>IF(AG48=AG47,AJ47+Perm_Edif!AJ48,Perm_Edif!AJ48)</f>
        <v>258253</v>
      </c>
      <c r="AK48" s="54">
        <f>IF(AH48=AH47,AK47+Perm_Edif!AK48,Perm_Edif!AK48)</f>
        <v>578</v>
      </c>
      <c r="AL48" s="54">
        <f>IF(AI48=AI47,AL47+Perm_Edif!AL48,Perm_Edif!AL48)</f>
        <v>11375</v>
      </c>
      <c r="AM48" s="54">
        <f>IF(AJ48=AJ47,AM47+Perm_Edif!AM48,Perm_Edif!AM48)</f>
        <v>8000</v>
      </c>
      <c r="AN48" s="54">
        <f>IF(AK48=AK47,AN47+Perm_Edif!AN48,Perm_Edif!AN48)</f>
        <v>1661</v>
      </c>
      <c r="AO48" s="54">
        <f>IF(AL48=AL47,AO47+Perm_Edif!AO48,Perm_Edif!AO48)</f>
        <v>6943</v>
      </c>
      <c r="AP48" s="54">
        <f>IF(AM48=AM47,AP47+Perm_Edif!AP48,Perm_Edif!AP48)</f>
        <v>5387</v>
      </c>
      <c r="AQ48" s="54">
        <f>IF(AN48=AN47,AQ47+Perm_Edif!AQ48,Perm_Edif!AQ48)</f>
        <v>2780</v>
      </c>
      <c r="AR48" s="54">
        <f>IF(AO48=AO47,AR47+Perm_Edif!AR48,Perm_Edif!AR48)</f>
        <v>20856</v>
      </c>
      <c r="AS48" s="54">
        <f>IF(AP48=AP47,AS47+Perm_Edif!AS48,Perm_Edif!AS48)</f>
        <v>7538</v>
      </c>
      <c r="AT48" s="54">
        <f>IF(AQ48=AQ47,AT47+Perm_Edif!AT48,Perm_Edif!AT48)</f>
        <v>2877</v>
      </c>
      <c r="AU48" s="54">
        <f>IF(AR48=AR47,AU47+Perm_Edif!AU48,Perm_Edif!AU48)</f>
        <v>86</v>
      </c>
      <c r="AV48" s="54">
        <f>IF(AS48=AS47,AV47+Perm_Edif!AV48,Perm_Edif!AV48)</f>
        <v>2689</v>
      </c>
      <c r="AW48" s="54">
        <f>IF(AT48=AT47,AW47+Perm_Edif!AW48,Perm_Edif!AW48)</f>
        <v>185417</v>
      </c>
      <c r="AX48" s="54">
        <f>IF(AU48=AU47,AX47+Perm_Edif!AX48,Perm_Edif!AX48)</f>
        <v>1987</v>
      </c>
      <c r="AY48" s="54">
        <f>IF(AV48=AV47,AY47+Perm_Edif!AY48,Perm_Edif!AY48)</f>
        <v>79</v>
      </c>
      <c r="AZ48" s="59">
        <f>IF(AW48=AW47,AZ47+Perm_Edif!AZ48,Perm_Edif!AZ48)</f>
        <v>1453719</v>
      </c>
      <c r="BA48" s="54">
        <f>IF(AX48=AX47,BA47+Perm_Edif!BA48,Perm_Edif!BA48)</f>
        <v>9002</v>
      </c>
      <c r="BB48" s="54">
        <f>IF(AY48=AY47,BB47+Perm_Edif!BB48,Perm_Edif!BB48)</f>
        <v>47078</v>
      </c>
      <c r="BC48" s="54">
        <f>IF(AZ48=AZ47,BC47+Perm_Edif!BC48,Perm_Edif!BC48)</f>
        <v>53366</v>
      </c>
      <c r="BD48" s="54">
        <f>IF(BA48=BA47,BD47+Perm_Edif!BD48,Perm_Edif!BD48)</f>
        <v>21228</v>
      </c>
      <c r="BE48" s="54">
        <f>IF(BB48=BB47,BE47+Perm_Edif!BE48,Perm_Edif!BE48)</f>
        <v>133918</v>
      </c>
      <c r="BF48" s="54">
        <f>IF(BC48=BC47,BF47+Perm_Edif!BF48,Perm_Edif!BF48)</f>
        <v>85094</v>
      </c>
      <c r="BG48" s="54">
        <f>IF(BD48=BD47,BG47+Perm_Edif!BG48,Perm_Edif!BG48)</f>
        <v>62787</v>
      </c>
      <c r="BH48" s="54">
        <f>IF(BE48=BE47,BH47+Perm_Edif!BH48,Perm_Edif!BH48)</f>
        <v>200895</v>
      </c>
      <c r="BI48" s="54">
        <f>IF(BF48=BF47,BI47+Perm_Edif!BI48,Perm_Edif!BI48)</f>
        <v>52435</v>
      </c>
      <c r="BJ48" s="54">
        <f>IF(BG48=BG47,BJ47+Perm_Edif!BJ48,Perm_Edif!BJ48)</f>
        <v>38752</v>
      </c>
      <c r="BK48" s="54">
        <f>IF(BH48=BH47,BK47+Perm_Edif!BK48,Perm_Edif!BK48)</f>
        <v>4501</v>
      </c>
      <c r="BL48" s="54">
        <f>IF(BI48=BI47,BL47+Perm_Edif!BL48,Perm_Edif!BL48)</f>
        <v>9720</v>
      </c>
      <c r="BM48" s="54">
        <f>IF(BJ48=BJ47,BM47+Perm_Edif!BM48,Perm_Edif!BM48)</f>
        <v>710282</v>
      </c>
      <c r="BN48" s="54">
        <f>IF(BK48=BK47,BN47+Perm_Edif!BN48,Perm_Edif!BN48)</f>
        <v>21960</v>
      </c>
      <c r="BO48" s="88">
        <f>IF(BL48=BL47,BO47+Perm_Edif!BO48,Perm_Edif!BO48)</f>
        <v>2701</v>
      </c>
      <c r="BP48" s="54" t="str">
        <f>Perm_Edif!BP48</f>
        <v>-3%</v>
      </c>
      <c r="BQ48" s="54" t="str">
        <f>Perm_Edif!BQ48</f>
        <v>-16.6%</v>
      </c>
      <c r="BR48" s="54" t="str">
        <f>Perm_Edif!BR48</f>
        <v>11.1%</v>
      </c>
      <c r="BS48" s="54" t="str">
        <f>Perm_Edif!BS48</f>
        <v>114.2%</v>
      </c>
      <c r="BT48" s="54" t="str">
        <f>Perm_Edif!BT48</f>
        <v>-71.6%</v>
      </c>
      <c r="BU48" s="54" t="str">
        <f>Perm_Edif!BU48</f>
        <v>5.6%</v>
      </c>
      <c r="BV48" s="54" t="str">
        <f>Perm_Edif!BV48</f>
        <v>15.8%</v>
      </c>
      <c r="BW48" s="54" t="str">
        <f>Perm_Edif!BW48</f>
        <v>-68.8%</v>
      </c>
      <c r="BX48" s="54" t="str">
        <f>Perm_Edif!BX48</f>
        <v>-9.1%</v>
      </c>
      <c r="BY48" s="54" t="str">
        <f>Perm_Edif!BY48</f>
        <v>-34%</v>
      </c>
      <c r="BZ48" s="54" t="str">
        <f>Perm_Edif!BZ48</f>
        <v>-29.3%</v>
      </c>
      <c r="CA48" s="54" t="str">
        <f>Perm_Edif!CA48</f>
        <v>12.4%</v>
      </c>
      <c r="CB48" s="54" t="str">
        <f>Perm_Edif!CB48</f>
        <v>13.6%</v>
      </c>
      <c r="CC48" s="54" t="str">
        <f>Perm_Edif!CC48</f>
        <v>38.6%</v>
      </c>
      <c r="CD48" s="54" t="str">
        <f>Perm_Edif!CD48</f>
        <v>19.1%</v>
      </c>
      <c r="CE48" s="54" t="str">
        <f>Perm_Edif!CE48</f>
        <v>-94.1%</v>
      </c>
    </row>
    <row r="49" spans="1:83">
      <c r="A49" s="55">
        <v>2012</v>
      </c>
      <c r="B49" s="51">
        <v>12</v>
      </c>
      <c r="C49" s="52" t="s">
        <v>130</v>
      </c>
      <c r="D49" s="59">
        <f>IF(A49=A48,D48+Perm_Edif!D49,Perm_Edif!D49)</f>
        <v>5068268</v>
      </c>
      <c r="E49" s="54">
        <f>IF(B49=B48,E48+Perm_Edif!E49,Perm_Edif!E49)</f>
        <v>11041</v>
      </c>
      <c r="F49" s="54">
        <f>IF(C49=C48,F48+Perm_Edif!F49,Perm_Edif!F49)</f>
        <v>19337</v>
      </c>
      <c r="G49" s="54">
        <f>IF(D49=D48,G48+Perm_Edif!G49,Perm_Edif!G49)</f>
        <v>54209</v>
      </c>
      <c r="H49" s="54">
        <f>IF(E49=E48,H48+Perm_Edif!H49,Perm_Edif!H49)</f>
        <v>5895</v>
      </c>
      <c r="I49" s="54">
        <f>IF(F49=F48,I48+Perm_Edif!I49,Perm_Edif!I49)</f>
        <v>20997</v>
      </c>
      <c r="J49" s="54">
        <f>IF(G49=G48,J48+Perm_Edif!J49,Perm_Edif!J49)</f>
        <v>13553</v>
      </c>
      <c r="K49" s="54">
        <f>IF(H49=H48,K48+Perm_Edif!K49,Perm_Edif!K49)</f>
        <v>13521</v>
      </c>
      <c r="L49" s="54">
        <f>IF(I49=I48,L48+Perm_Edif!L49,Perm_Edif!L49)</f>
        <v>14946</v>
      </c>
      <c r="M49" s="54">
        <f>IF(J49=J48,M48+Perm_Edif!M49,Perm_Edif!M49)</f>
        <v>15050</v>
      </c>
      <c r="N49" s="54">
        <f>IF(K49=K48,N48+Perm_Edif!N49,Perm_Edif!N49)</f>
        <v>11078</v>
      </c>
      <c r="O49" s="54">
        <f>IF(L49=L48,O48+Perm_Edif!O49,Perm_Edif!O49)</f>
        <v>1906</v>
      </c>
      <c r="P49" s="54">
        <f>IF(M49=M48,P48+Perm_Edif!P49,Perm_Edif!P49)</f>
        <v>32</v>
      </c>
      <c r="Q49" s="54">
        <f>IF(N49=N48,Q48+Perm_Edif!Q49,Perm_Edif!Q49)</f>
        <v>154979</v>
      </c>
      <c r="R49" s="54">
        <f>IF(O49=O48,R48+Perm_Edif!R49,Perm_Edif!R49)</f>
        <v>3089</v>
      </c>
      <c r="S49" s="88">
        <f>IF(P49=P48,S48+Perm_Edif!S49,Perm_Edif!S49)</f>
        <v>1244</v>
      </c>
      <c r="T49" s="81">
        <f>IF(Q49=Q48,T48+Perm_Edif!T49,Perm_Edif!T49)</f>
        <v>745961</v>
      </c>
      <c r="U49" s="81">
        <f>IF(R49=R48,U48+Perm_Edif!U49,Perm_Edif!U49)</f>
        <v>16460</v>
      </c>
      <c r="V49" s="81">
        <f>IF(S49=S48,V48+Perm_Edif!V49,Perm_Edif!V49)</f>
        <v>6250</v>
      </c>
      <c r="W49" s="81">
        <f>IF(T49=T48,W48+Perm_Edif!W49,Perm_Edif!W49)</f>
        <v>36238</v>
      </c>
      <c r="X49" s="81">
        <f>IF(U49=U48,X48+Perm_Edif!X49,Perm_Edif!X49)</f>
        <v>9007</v>
      </c>
      <c r="Y49" s="81">
        <f>IF(V49=V48,Y48+Perm_Edif!Y49,Perm_Edif!Y49)</f>
        <v>62754</v>
      </c>
      <c r="Z49" s="81">
        <f>IF(W49=W48,Z48+Perm_Edif!Z49,Perm_Edif!Z49)</f>
        <v>77773</v>
      </c>
      <c r="AA49" s="81">
        <f>IF(X49=X48,AA48+Perm_Edif!AA49,Perm_Edif!AA49)</f>
        <v>32450</v>
      </c>
      <c r="AB49" s="81">
        <f>IF(Y49=Y48,AB48+Perm_Edif!AB49,Perm_Edif!AB49)</f>
        <v>74807</v>
      </c>
      <c r="AC49" s="81">
        <f>IF(Z49=Z48,AC48+Perm_Edif!AC49,Perm_Edif!AC49)</f>
        <v>58696</v>
      </c>
      <c r="AD49" s="81">
        <f>IF(AA49=AA48,AD48+Perm_Edif!AD49,Perm_Edif!AD49)</f>
        <v>35808</v>
      </c>
      <c r="AE49" s="81">
        <f>IF(AB49=AB48,AE48+Perm_Edif!AE49,Perm_Edif!AE49)</f>
        <v>3301</v>
      </c>
      <c r="AF49" s="81">
        <f>IF(AC49=AC48,AF48+Perm_Edif!AF49,Perm_Edif!AF49)</f>
        <v>1392</v>
      </c>
      <c r="AG49" s="81">
        <f>IF(AD49=AD48,AG48+Perm_Edif!AG49,Perm_Edif!AG49)</f>
        <v>319487</v>
      </c>
      <c r="AH49" s="81">
        <f>IF(AE49=AE48,AH48+Perm_Edif!AH49,Perm_Edif!AH49)</f>
        <v>11288</v>
      </c>
      <c r="AI49" s="81">
        <f>IF(AF49=AF48,AI48+Perm_Edif!AI49,Perm_Edif!AI49)</f>
        <v>250</v>
      </c>
      <c r="AJ49" s="59">
        <f>IF(AG49=AG48,AJ48+Perm_Edif!AJ49,Perm_Edif!AJ49)</f>
        <v>189564</v>
      </c>
      <c r="AK49" s="54">
        <f>IF(AH49=AH48,AK48+Perm_Edif!AK49,Perm_Edif!AK49)</f>
        <v>8114</v>
      </c>
      <c r="AL49" s="54">
        <f>IF(AI49=AI48,AL48+Perm_Edif!AL49,Perm_Edif!AL49)</f>
        <v>8367</v>
      </c>
      <c r="AM49" s="54">
        <f>IF(AJ49=AJ48,AM48+Perm_Edif!AM49,Perm_Edif!AM49)</f>
        <v>18592</v>
      </c>
      <c r="AN49" s="54">
        <f>IF(AK49=AK48,AN48+Perm_Edif!AN49,Perm_Edif!AN49)</f>
        <v>1013</v>
      </c>
      <c r="AO49" s="54">
        <f>IF(AL49=AL48,AO48+Perm_Edif!AO49,Perm_Edif!AO49)</f>
        <v>8798</v>
      </c>
      <c r="AP49" s="54">
        <f>IF(AM49=AM48,AP48+Perm_Edif!AP49,Perm_Edif!AP49)</f>
        <v>14400</v>
      </c>
      <c r="AQ49" s="54">
        <f>IF(AN49=AN48,AQ48+Perm_Edif!AQ49,Perm_Edif!AQ49)</f>
        <v>5721</v>
      </c>
      <c r="AR49" s="54">
        <f>IF(AO49=AO48,AR48+Perm_Edif!AR49,Perm_Edif!AR49)</f>
        <v>14383</v>
      </c>
      <c r="AS49" s="54">
        <f>IF(AP49=AP48,AS48+Perm_Edif!AS49,Perm_Edif!AS49)</f>
        <v>14189</v>
      </c>
      <c r="AT49" s="54">
        <f>IF(AQ49=AQ48,AT48+Perm_Edif!AT49,Perm_Edif!AT49)</f>
        <v>4930</v>
      </c>
      <c r="AU49" s="54">
        <f>IF(AR49=AR48,AU48+Perm_Edif!AU49,Perm_Edif!AU49)</f>
        <v>0</v>
      </c>
      <c r="AV49" s="54">
        <f>IF(AS49=AS48,AV48+Perm_Edif!AV49,Perm_Edif!AV49)</f>
        <v>1324</v>
      </c>
      <c r="AW49" s="54">
        <f>IF(AT49=AT48,AW48+Perm_Edif!AW49,Perm_Edif!AW49)</f>
        <v>86904</v>
      </c>
      <c r="AX49" s="54">
        <f>IF(AU49=AU48,AX48+Perm_Edif!AX49,Perm_Edif!AX49)</f>
        <v>1346</v>
      </c>
      <c r="AY49" s="54">
        <f>IF(AV49=AV48,AY48+Perm_Edif!AY49,Perm_Edif!AY49)</f>
        <v>1483</v>
      </c>
      <c r="AZ49" s="59">
        <f>IF(AW49=AW48,AZ48+Perm_Edif!AZ49,Perm_Edif!AZ49)</f>
        <v>1276402</v>
      </c>
      <c r="BA49" s="54">
        <f>IF(AX49=AX48,BA48+Perm_Edif!BA49,Perm_Edif!BA49)</f>
        <v>35615</v>
      </c>
      <c r="BB49" s="54">
        <f>IF(AY49=AY48,BB48+Perm_Edif!BB49,Perm_Edif!BB49)</f>
        <v>33954</v>
      </c>
      <c r="BC49" s="54">
        <f>IF(AZ49=AZ48,BC48+Perm_Edif!BC49,Perm_Edif!BC49)</f>
        <v>109039</v>
      </c>
      <c r="BD49" s="54">
        <f>IF(BA49=BA48,BD48+Perm_Edif!BD49,Perm_Edif!BD49)</f>
        <v>15915</v>
      </c>
      <c r="BE49" s="54">
        <f>IF(BB49=BB48,BE48+Perm_Edif!BE49,Perm_Edif!BE49)</f>
        <v>92549</v>
      </c>
      <c r="BF49" s="54">
        <f>IF(BC49=BC48,BF48+Perm_Edif!BF49,Perm_Edif!BF49)</f>
        <v>105726</v>
      </c>
      <c r="BG49" s="54">
        <f>IF(BD49=BD48,BG48+Perm_Edif!BG49,Perm_Edif!BG49)</f>
        <v>51692</v>
      </c>
      <c r="BH49" s="54">
        <f>IF(BE49=BE48,BH48+Perm_Edif!BH49,Perm_Edif!BH49)</f>
        <v>104136</v>
      </c>
      <c r="BI49" s="54">
        <f>IF(BF49=BF48,BI48+Perm_Edif!BI49,Perm_Edif!BI49)</f>
        <v>87935</v>
      </c>
      <c r="BJ49" s="54">
        <f>IF(BG49=BG48,BJ48+Perm_Edif!BJ49,Perm_Edif!BJ49)</f>
        <v>51816</v>
      </c>
      <c r="BK49" s="54">
        <f>IF(BH49=BH48,BK48+Perm_Edif!BK49,Perm_Edif!BK49)</f>
        <v>5207</v>
      </c>
      <c r="BL49" s="54">
        <f>IF(BI49=BI48,BL48+Perm_Edif!BL49,Perm_Edif!BL49)</f>
        <v>2748</v>
      </c>
      <c r="BM49" s="54">
        <f>IF(BJ49=BJ48,BM48+Perm_Edif!BM49,Perm_Edif!BM49)</f>
        <v>561370</v>
      </c>
      <c r="BN49" s="54">
        <f>IF(BK49=BK48,BN48+Perm_Edif!BN49,Perm_Edif!BN49)</f>
        <v>15723</v>
      </c>
      <c r="BO49" s="88">
        <f>IF(BL49=BL48,BO48+Perm_Edif!BO49,Perm_Edif!BO49)</f>
        <v>2977</v>
      </c>
      <c r="BP49" s="54" t="str">
        <f>Perm_Edif!BP49</f>
        <v>-12.2%</v>
      </c>
      <c r="BQ49" s="54" t="str">
        <f>Perm_Edif!BQ49</f>
        <v>295.6%</v>
      </c>
      <c r="BR49" s="54" t="str">
        <f>Perm_Edif!BR49</f>
        <v>-27.9%</v>
      </c>
      <c r="BS49" s="54" t="str">
        <f>Perm_Edif!BS49</f>
        <v>104.3%</v>
      </c>
      <c r="BT49" s="54" t="str">
        <f>Perm_Edif!BT49</f>
        <v>-25%</v>
      </c>
      <c r="BU49" s="54" t="str">
        <f>Perm_Edif!BU49</f>
        <v>-30.9%</v>
      </c>
      <c r="BV49" s="54" t="str">
        <f>Perm_Edif!BV49</f>
        <v>24.2%</v>
      </c>
      <c r="BW49" s="54" t="str">
        <f>Perm_Edif!BW49</f>
        <v>-17.7%</v>
      </c>
      <c r="BX49" s="54" t="str">
        <f>Perm_Edif!BX49</f>
        <v>-48.2%</v>
      </c>
      <c r="BY49" s="54" t="str">
        <f>Perm_Edif!BY49</f>
        <v>67.7%</v>
      </c>
      <c r="BZ49" s="54" t="str">
        <f>Perm_Edif!BZ49</f>
        <v>33.7%</v>
      </c>
      <c r="CA49" s="54" t="str">
        <f>Perm_Edif!CA49</f>
        <v>15.7%</v>
      </c>
      <c r="CB49" s="54" t="str">
        <f>Perm_Edif!CB49</f>
        <v>-71.7%</v>
      </c>
      <c r="CC49" s="54" t="str">
        <f>Perm_Edif!CC49</f>
        <v>-21%</v>
      </c>
      <c r="CD49" s="54" t="str">
        <f>Perm_Edif!CD49</f>
        <v>-28.4%</v>
      </c>
      <c r="CE49" s="54" t="str">
        <f>Perm_Edif!CE49</f>
        <v>10.2%</v>
      </c>
    </row>
    <row r="50" spans="1:83">
      <c r="A50" s="55">
        <v>2013</v>
      </c>
      <c r="B50" s="51">
        <v>1</v>
      </c>
      <c r="C50" s="52" t="s">
        <v>119</v>
      </c>
      <c r="D50" s="59">
        <f>IF(A50=A49,D49+Perm_Edif!D50,Perm_Edif!D50)</f>
        <v>221137</v>
      </c>
      <c r="E50" s="54">
        <f>IF(B50=B49,E49+Perm_Edif!E50,Perm_Edif!E50)</f>
        <v>1757</v>
      </c>
      <c r="F50" s="54">
        <f>IF(C50=C49,F49+Perm_Edif!F50,Perm_Edif!F50)</f>
        <v>10042</v>
      </c>
      <c r="G50" s="54">
        <f>IF(D50=D49,G49+Perm_Edif!G50,Perm_Edif!G50)</f>
        <v>7013</v>
      </c>
      <c r="H50" s="54">
        <f>IF(E50=E49,H49+Perm_Edif!H50,Perm_Edif!H50)</f>
        <v>10154</v>
      </c>
      <c r="I50" s="54">
        <f>IF(F50=F49,I49+Perm_Edif!I50,Perm_Edif!I50)</f>
        <v>11724</v>
      </c>
      <c r="J50" s="54">
        <f>IF(G50=G49,J49+Perm_Edif!J50,Perm_Edif!J50)</f>
        <v>13787</v>
      </c>
      <c r="K50" s="54">
        <f>IF(H50=H49,K49+Perm_Edif!K50,Perm_Edif!K50)</f>
        <v>20771</v>
      </c>
      <c r="L50" s="54">
        <f>IF(I50=I49,L49+Perm_Edif!L50,Perm_Edif!L50)</f>
        <v>17289</v>
      </c>
      <c r="M50" s="54">
        <f>IF(J50=J49,M49+Perm_Edif!M50,Perm_Edif!M50)</f>
        <v>11479</v>
      </c>
      <c r="N50" s="54">
        <f>IF(K50=K49,N49+Perm_Edif!N50,Perm_Edif!N50)</f>
        <v>7403</v>
      </c>
      <c r="O50" s="54">
        <f>IF(L50=L49,O49+Perm_Edif!O50,Perm_Edif!O50)</f>
        <v>1214</v>
      </c>
      <c r="P50" s="54">
        <f>IF(M50=M49,P49+Perm_Edif!P50,Perm_Edif!P50)</f>
        <v>1512</v>
      </c>
      <c r="Q50" s="54">
        <f>IF(N50=N49,Q49+Perm_Edif!Q50,Perm_Edif!Q50)</f>
        <v>94834</v>
      </c>
      <c r="R50" s="54">
        <f>IF(O50=O49,R49+Perm_Edif!R50,Perm_Edif!R50)</f>
        <v>12158</v>
      </c>
      <c r="S50" s="88">
        <f>IF(P50=P49,S49+Perm_Edif!S50,Perm_Edif!S50)</f>
        <v>0</v>
      </c>
      <c r="T50" s="81">
        <f>IF(Q50=Q49,T49+Perm_Edif!T50,Perm_Edif!T50)</f>
        <v>860931</v>
      </c>
      <c r="U50" s="81">
        <f>IF(R50=R49,U49+Perm_Edif!U50,Perm_Edif!U50)</f>
        <v>582</v>
      </c>
      <c r="V50" s="81">
        <f>IF(S50=S49,V49+Perm_Edif!V50,Perm_Edif!V50)</f>
        <v>29276</v>
      </c>
      <c r="W50" s="81">
        <f>IF(T50=T49,W49+Perm_Edif!W50,Perm_Edif!W50)</f>
        <v>8980</v>
      </c>
      <c r="X50" s="81">
        <f>IF(U50=U49,X49+Perm_Edif!X50,Perm_Edif!X50)</f>
        <v>75199</v>
      </c>
      <c r="Y50" s="81">
        <f>IF(V50=V49,Y49+Perm_Edif!Y50,Perm_Edif!Y50)</f>
        <v>125197</v>
      </c>
      <c r="Z50" s="81">
        <f>IF(W50=W49,Z49+Perm_Edif!Z50,Perm_Edif!Z50)</f>
        <v>124277</v>
      </c>
      <c r="AA50" s="81">
        <f>IF(X50=X49,AA49+Perm_Edif!AA50,Perm_Edif!AA50)</f>
        <v>39947</v>
      </c>
      <c r="AB50" s="81">
        <f>IF(Y50=Y49,AB49+Perm_Edif!AB50,Perm_Edif!AB50)</f>
        <v>106613</v>
      </c>
      <c r="AC50" s="81">
        <f>IF(Z50=Z49,AC49+Perm_Edif!AC50,Perm_Edif!AC50)</f>
        <v>52717</v>
      </c>
      <c r="AD50" s="81">
        <f>IF(AA50=AA49,AD49+Perm_Edif!AD50,Perm_Edif!AD50)</f>
        <v>26062</v>
      </c>
      <c r="AE50" s="81">
        <f>IF(AB50=AB49,AE49+Perm_Edif!AE50,Perm_Edif!AE50)</f>
        <v>1521</v>
      </c>
      <c r="AF50" s="81">
        <f>IF(AC50=AC49,AF49+Perm_Edif!AF50,Perm_Edif!AF50)</f>
        <v>1803</v>
      </c>
      <c r="AG50" s="81">
        <f>IF(AD50=AD49,AG49+Perm_Edif!AG50,Perm_Edif!AG50)</f>
        <v>259768</v>
      </c>
      <c r="AH50" s="81">
        <f>IF(AE50=AE49,AH49+Perm_Edif!AH50,Perm_Edif!AH50)</f>
        <v>8174</v>
      </c>
      <c r="AI50" s="81">
        <f>IF(AF50=AF49,AI49+Perm_Edif!AI50,Perm_Edif!AI50)</f>
        <v>815</v>
      </c>
      <c r="AJ50" s="59">
        <f>IF(AG50=AG49,AJ49+Perm_Edif!AJ50,Perm_Edif!AJ50)</f>
        <v>243675</v>
      </c>
      <c r="AK50" s="54">
        <f>IF(AH50=AH49,AK49+Perm_Edif!AK50,Perm_Edif!AK50)</f>
        <v>309</v>
      </c>
      <c r="AL50" s="54">
        <f>IF(AI50=AI49,AL49+Perm_Edif!AL50,Perm_Edif!AL50)</f>
        <v>3676</v>
      </c>
      <c r="AM50" s="54">
        <f>IF(AJ50=AJ49,AM49+Perm_Edif!AM50,Perm_Edif!AM50)</f>
        <v>8760</v>
      </c>
      <c r="AN50" s="54">
        <f>IF(AK50=AK49,AN49+Perm_Edif!AN50,Perm_Edif!AN50)</f>
        <v>6391</v>
      </c>
      <c r="AO50" s="54">
        <f>IF(AL50=AL49,AO49+Perm_Edif!AO50,Perm_Edif!AO50)</f>
        <v>13100</v>
      </c>
      <c r="AP50" s="54">
        <f>IF(AM50=AM49,AP49+Perm_Edif!AP50,Perm_Edif!AP50)</f>
        <v>24606</v>
      </c>
      <c r="AQ50" s="54">
        <f>IF(AN50=AN49,AQ49+Perm_Edif!AQ50,Perm_Edif!AQ50)</f>
        <v>16648</v>
      </c>
      <c r="AR50" s="54">
        <f>IF(AO50=AO49,AR49+Perm_Edif!AR50,Perm_Edif!AR50)</f>
        <v>49526</v>
      </c>
      <c r="AS50" s="54">
        <f>IF(AP50=AP49,AS49+Perm_Edif!AS50,Perm_Edif!AS50)</f>
        <v>3597</v>
      </c>
      <c r="AT50" s="54">
        <f>IF(AQ50=AQ49,AT49+Perm_Edif!AT50,Perm_Edif!AT50)</f>
        <v>2064</v>
      </c>
      <c r="AU50" s="54">
        <f>IF(AR50=AR49,AU49+Perm_Edif!AU50,Perm_Edif!AU50)</f>
        <v>16547</v>
      </c>
      <c r="AV50" s="54">
        <f>IF(AS50=AS49,AV49+Perm_Edif!AV50,Perm_Edif!AV50)</f>
        <v>491</v>
      </c>
      <c r="AW50" s="54">
        <f>IF(AT50=AT49,AW49+Perm_Edif!AW50,Perm_Edif!AW50)</f>
        <v>94803</v>
      </c>
      <c r="AX50" s="54">
        <f>IF(AU50=AU49,AX49+Perm_Edif!AX50,Perm_Edif!AX50)</f>
        <v>3157</v>
      </c>
      <c r="AY50" s="54">
        <f>IF(AV50=AV49,AY49+Perm_Edif!AY50,Perm_Edif!AY50)</f>
        <v>0</v>
      </c>
      <c r="AZ50" s="59">
        <f>IF(AW50=AW49,AZ49+Perm_Edif!AZ50,Perm_Edif!AZ50)</f>
        <v>1325743</v>
      </c>
      <c r="BA50" s="54">
        <f>IF(AX50=AX49,BA49+Perm_Edif!BA50,Perm_Edif!BA50)</f>
        <v>2648</v>
      </c>
      <c r="BB50" s="54">
        <f>IF(AY50=AY49,BB49+Perm_Edif!BB50,Perm_Edif!BB50)</f>
        <v>42994</v>
      </c>
      <c r="BC50" s="54">
        <f>IF(AZ50=AZ49,BC49+Perm_Edif!BC50,Perm_Edif!BC50)</f>
        <v>24753</v>
      </c>
      <c r="BD50" s="54">
        <f>IF(BA50=BA49,BD49+Perm_Edif!BD50,Perm_Edif!BD50)</f>
        <v>91744</v>
      </c>
      <c r="BE50" s="54">
        <f>IF(BB50=BB49,BE49+Perm_Edif!BE50,Perm_Edif!BE50)</f>
        <v>150021</v>
      </c>
      <c r="BF50" s="54">
        <f>IF(BC50=BC49,BF49+Perm_Edif!BF50,Perm_Edif!BF50)</f>
        <v>162670</v>
      </c>
      <c r="BG50" s="54">
        <f>IF(BD50=BD49,BG49+Perm_Edif!BG50,Perm_Edif!BG50)</f>
        <v>77366</v>
      </c>
      <c r="BH50" s="54">
        <f>IF(BE50=BE49,BH49+Perm_Edif!BH50,Perm_Edif!BH50)</f>
        <v>173428</v>
      </c>
      <c r="BI50" s="54">
        <f>IF(BF50=BF49,BI49+Perm_Edif!BI50,Perm_Edif!BI50)</f>
        <v>67793</v>
      </c>
      <c r="BJ50" s="54">
        <f>IF(BG50=BG49,BJ49+Perm_Edif!BJ50,Perm_Edif!BJ50)</f>
        <v>35529</v>
      </c>
      <c r="BK50" s="54">
        <f>IF(BH50=BH49,BK49+Perm_Edif!BK50,Perm_Edif!BK50)</f>
        <v>19282</v>
      </c>
      <c r="BL50" s="54">
        <f>IF(BI50=BI49,BL49+Perm_Edif!BL50,Perm_Edif!BL50)</f>
        <v>3806</v>
      </c>
      <c r="BM50" s="54">
        <f>IF(BJ50=BJ49,BM49+Perm_Edif!BM50,Perm_Edif!BM50)</f>
        <v>449405</v>
      </c>
      <c r="BN50" s="54">
        <f>IF(BK50=BK49,BN49+Perm_Edif!BN50,Perm_Edif!BN50)</f>
        <v>23489</v>
      </c>
      <c r="BO50" s="88">
        <f>IF(BL50=BL49,BO49+Perm_Edif!BO50,Perm_Edif!BO50)</f>
        <v>815</v>
      </c>
      <c r="BP50" s="54" t="str">
        <f>Perm_Edif!BP50</f>
        <v>3.9%</v>
      </c>
      <c r="BQ50" s="54" t="str">
        <f>Perm_Edif!BQ50</f>
        <v>-92.6%</v>
      </c>
      <c r="BR50" s="54" t="str">
        <f>Perm_Edif!BR50</f>
        <v>26.6%</v>
      </c>
      <c r="BS50" s="54" t="str">
        <f>Perm_Edif!BS50</f>
        <v>-77.3%</v>
      </c>
      <c r="BT50" s="54" t="str">
        <f>Perm_Edif!BT50</f>
        <v>476.5%</v>
      </c>
      <c r="BU50" s="54" t="str">
        <f>Perm_Edif!BU50</f>
        <v>62.1%</v>
      </c>
      <c r="BV50" s="54" t="str">
        <f>Perm_Edif!BV50</f>
        <v>53.9%</v>
      </c>
      <c r="BW50" s="54" t="str">
        <f>Perm_Edif!BW50</f>
        <v>49.7%</v>
      </c>
      <c r="BX50" s="54" t="str">
        <f>Perm_Edif!BX50</f>
        <v>66.5%</v>
      </c>
      <c r="BY50" s="54" t="str">
        <f>Perm_Edif!BY50</f>
        <v>-22.9%</v>
      </c>
      <c r="BZ50" s="54" t="str">
        <f>Perm_Edif!BZ50</f>
        <v>-31.4%</v>
      </c>
      <c r="CA50" s="54" t="str">
        <f>Perm_Edif!CA50</f>
        <v>270.3%</v>
      </c>
      <c r="CB50" s="54" t="str">
        <f>Perm_Edif!CB50</f>
        <v>38.5%</v>
      </c>
      <c r="CC50" s="54" t="str">
        <f>Perm_Edif!CC50</f>
        <v>-19.9%</v>
      </c>
      <c r="CD50" s="54" t="str">
        <f>Perm_Edif!CD50</f>
        <v>49.4%</v>
      </c>
      <c r="CE50" s="54" t="str">
        <f>Perm_Edif!CE50</f>
        <v>-72.6%</v>
      </c>
    </row>
    <row r="51" spans="1:83">
      <c r="A51" s="55">
        <v>2013</v>
      </c>
      <c r="B51" s="51">
        <v>2</v>
      </c>
      <c r="C51" s="52" t="s">
        <v>120</v>
      </c>
      <c r="D51" s="59">
        <f>IF(A51=A50,D50+Perm_Edif!D51,Perm_Edif!D51)</f>
        <v>602127</v>
      </c>
      <c r="E51" s="54">
        <f>IF(B51=B50,E50+Perm_Edif!E51,Perm_Edif!E51)</f>
        <v>1793</v>
      </c>
      <c r="F51" s="54">
        <f>IF(C51=C50,F50+Perm_Edif!F51,Perm_Edif!F51)</f>
        <v>15397</v>
      </c>
      <c r="G51" s="54">
        <f>IF(D51=D50,G50+Perm_Edif!G51,Perm_Edif!G51)</f>
        <v>13424</v>
      </c>
      <c r="H51" s="54">
        <f>IF(E51=E50,H50+Perm_Edif!H51,Perm_Edif!H51)</f>
        <v>1588</v>
      </c>
      <c r="I51" s="54">
        <f>IF(F51=F50,I50+Perm_Edif!I51,Perm_Edif!I51)</f>
        <v>83924</v>
      </c>
      <c r="J51" s="54">
        <f>IF(G51=G50,J50+Perm_Edif!J51,Perm_Edif!J51)</f>
        <v>15992</v>
      </c>
      <c r="K51" s="54">
        <f>IF(H51=H50,K50+Perm_Edif!K51,Perm_Edif!K51)</f>
        <v>13863</v>
      </c>
      <c r="L51" s="54">
        <f>IF(I51=I50,L50+Perm_Edif!L51,Perm_Edif!L51)</f>
        <v>40740</v>
      </c>
      <c r="M51" s="54">
        <f>IF(J51=J50,M50+Perm_Edif!M51,Perm_Edif!M51)</f>
        <v>10594</v>
      </c>
      <c r="N51" s="54">
        <f>IF(K51=K50,N50+Perm_Edif!N51,Perm_Edif!N51)</f>
        <v>17936</v>
      </c>
      <c r="O51" s="54">
        <f>IF(L51=L50,O50+Perm_Edif!O51,Perm_Edif!O51)</f>
        <v>530</v>
      </c>
      <c r="P51" s="54">
        <f>IF(M51=M50,P50+Perm_Edif!P51,Perm_Edif!P51)</f>
        <v>1491</v>
      </c>
      <c r="Q51" s="54">
        <f>IF(N51=N50,Q50+Perm_Edif!Q51,Perm_Edif!Q51)</f>
        <v>157201</v>
      </c>
      <c r="R51" s="54">
        <f>IF(O51=O50,R50+Perm_Edif!R51,Perm_Edif!R51)</f>
        <v>5840</v>
      </c>
      <c r="S51" s="88">
        <f>IF(P51=P50,S50+Perm_Edif!S51,Perm_Edif!S51)</f>
        <v>677</v>
      </c>
      <c r="T51" s="81">
        <f>IF(Q51=Q50,T50+Perm_Edif!T51,Perm_Edif!T51)</f>
        <v>780824</v>
      </c>
      <c r="U51" s="81">
        <f>IF(R51=R50,U50+Perm_Edif!U51,Perm_Edif!U51)</f>
        <v>11437</v>
      </c>
      <c r="V51" s="81">
        <f>IF(S51=S50,V50+Perm_Edif!V51,Perm_Edif!V51)</f>
        <v>5541</v>
      </c>
      <c r="W51" s="81">
        <f>IF(T51=T50,W50+Perm_Edif!W51,Perm_Edif!W51)</f>
        <v>741</v>
      </c>
      <c r="X51" s="81">
        <f>IF(U51=U50,X50+Perm_Edif!X51,Perm_Edif!X51)</f>
        <v>24986</v>
      </c>
      <c r="Y51" s="81">
        <f>IF(V51=V50,Y50+Perm_Edif!Y51,Perm_Edif!Y51)</f>
        <v>122054</v>
      </c>
      <c r="Z51" s="81">
        <f>IF(W51=W50,Z50+Perm_Edif!Z51,Perm_Edif!Z51)</f>
        <v>40506</v>
      </c>
      <c r="AA51" s="81">
        <f>IF(X51=X50,AA50+Perm_Edif!AA51,Perm_Edif!AA51)</f>
        <v>77231</v>
      </c>
      <c r="AB51" s="81">
        <f>IF(Y51=Y50,AB50+Perm_Edif!AB51,Perm_Edif!AB51)</f>
        <v>43997</v>
      </c>
      <c r="AC51" s="81">
        <f>IF(Z51=Z50,AC50+Perm_Edif!AC51,Perm_Edif!AC51)</f>
        <v>27835</v>
      </c>
      <c r="AD51" s="81">
        <f>IF(AA51=AA50,AD50+Perm_Edif!AD51,Perm_Edif!AD51)</f>
        <v>14747</v>
      </c>
      <c r="AE51" s="81">
        <f>IF(AB51=AB50,AE50+Perm_Edif!AE51,Perm_Edif!AE51)</f>
        <v>2827</v>
      </c>
      <c r="AF51" s="81">
        <f>IF(AC51=AC50,AF50+Perm_Edif!AF51,Perm_Edif!AF51)</f>
        <v>1351</v>
      </c>
      <c r="AG51" s="81">
        <f>IF(AD51=AD50,AG50+Perm_Edif!AG51,Perm_Edif!AG51)</f>
        <v>336696</v>
      </c>
      <c r="AH51" s="81">
        <f>IF(AE51=AE50,AH50+Perm_Edif!AH51,Perm_Edif!AH51)</f>
        <v>24425</v>
      </c>
      <c r="AI51" s="81">
        <f>IF(AF51=AF50,AI50+Perm_Edif!AI51,Perm_Edif!AI51)</f>
        <v>46450</v>
      </c>
      <c r="AJ51" s="59">
        <f>IF(AG51=AG50,AJ50+Perm_Edif!AJ51,Perm_Edif!AJ51)</f>
        <v>303359</v>
      </c>
      <c r="AK51" s="54">
        <f>IF(AH51=AH50,AK50+Perm_Edif!AK51,Perm_Edif!AK51)</f>
        <v>2406</v>
      </c>
      <c r="AL51" s="54">
        <f>IF(AI51=AI50,AL50+Perm_Edif!AL51,Perm_Edif!AL51)</f>
        <v>11904</v>
      </c>
      <c r="AM51" s="54">
        <f>IF(AJ51=AJ50,AM50+Perm_Edif!AM51,Perm_Edif!AM51)</f>
        <v>1447</v>
      </c>
      <c r="AN51" s="54">
        <f>IF(AK51=AK50,AN50+Perm_Edif!AN51,Perm_Edif!AN51)</f>
        <v>5235</v>
      </c>
      <c r="AO51" s="54">
        <f>IF(AL51=AL50,AO50+Perm_Edif!AO51,Perm_Edif!AO51)</f>
        <v>63873</v>
      </c>
      <c r="AP51" s="54">
        <f>IF(AM51=AM50,AP50+Perm_Edif!AP51,Perm_Edif!AP51)</f>
        <v>11227</v>
      </c>
      <c r="AQ51" s="54">
        <f>IF(AN51=AN50,AQ50+Perm_Edif!AQ51,Perm_Edif!AQ51)</f>
        <v>1994</v>
      </c>
      <c r="AR51" s="54">
        <f>IF(AO51=AO50,AR50+Perm_Edif!AR51,Perm_Edif!AR51)</f>
        <v>7392</v>
      </c>
      <c r="AS51" s="54">
        <f>IF(AP51=AP50,AS50+Perm_Edif!AS51,Perm_Edif!AS51)</f>
        <v>5943</v>
      </c>
      <c r="AT51" s="54">
        <f>IF(AQ51=AQ50,AT50+Perm_Edif!AT51,Perm_Edif!AT51)</f>
        <v>19320</v>
      </c>
      <c r="AU51" s="54">
        <f>IF(AR51=AR50,AU50+Perm_Edif!AU51,Perm_Edif!AU51)</f>
        <v>1278</v>
      </c>
      <c r="AV51" s="54">
        <f>IF(AS51=AS50,AV50+Perm_Edif!AV51,Perm_Edif!AV51)</f>
        <v>5211</v>
      </c>
      <c r="AW51" s="54">
        <f>IF(AT51=AT50,AW50+Perm_Edif!AW51,Perm_Edif!AW51)</f>
        <v>162445</v>
      </c>
      <c r="AX51" s="54">
        <f>IF(AU51=AU50,AX50+Perm_Edif!AX51,Perm_Edif!AX51)</f>
        <v>1461</v>
      </c>
      <c r="AY51" s="54">
        <f>IF(AV51=AV50,AY50+Perm_Edif!AY51,Perm_Edif!AY51)</f>
        <v>2223</v>
      </c>
      <c r="AZ51" s="59">
        <f>IF(AW51=AW50,AZ50+Perm_Edif!AZ51,Perm_Edif!AZ51)</f>
        <v>1465173</v>
      </c>
      <c r="BA51" s="54">
        <f>IF(AX51=AX50,BA50+Perm_Edif!BA51,Perm_Edif!BA51)</f>
        <v>15636</v>
      </c>
      <c r="BB51" s="54">
        <f>IF(AY51=AY50,BB50+Perm_Edif!BB51,Perm_Edif!BB51)</f>
        <v>32842</v>
      </c>
      <c r="BC51" s="54">
        <f>IF(AZ51=AZ50,BC50+Perm_Edif!BC51,Perm_Edif!BC51)</f>
        <v>15612</v>
      </c>
      <c r="BD51" s="54">
        <f>IF(BA51=BA50,BD50+Perm_Edif!BD51,Perm_Edif!BD51)</f>
        <v>31809</v>
      </c>
      <c r="BE51" s="54">
        <f>IF(BB51=BB50,BE50+Perm_Edif!BE51,Perm_Edif!BE51)</f>
        <v>269851</v>
      </c>
      <c r="BF51" s="54">
        <f>IF(BC51=BC50,BF50+Perm_Edif!BF51,Perm_Edif!BF51)</f>
        <v>67725</v>
      </c>
      <c r="BG51" s="54">
        <f>IF(BD51=BD50,BG50+Perm_Edif!BG51,Perm_Edif!BG51)</f>
        <v>93088</v>
      </c>
      <c r="BH51" s="54">
        <f>IF(BE51=BE50,BH50+Perm_Edif!BH51,Perm_Edif!BH51)</f>
        <v>92129</v>
      </c>
      <c r="BI51" s="54">
        <f>IF(BF51=BF50,BI50+Perm_Edif!BI51,Perm_Edif!BI51)</f>
        <v>44372</v>
      </c>
      <c r="BJ51" s="54">
        <f>IF(BG51=BG50,BJ50+Perm_Edif!BJ51,Perm_Edif!BJ51)</f>
        <v>52003</v>
      </c>
      <c r="BK51" s="54">
        <f>IF(BH51=BH50,BK50+Perm_Edif!BK51,Perm_Edif!BK51)</f>
        <v>4635</v>
      </c>
      <c r="BL51" s="54">
        <f>IF(BI51=BI50,BL50+Perm_Edif!BL51,Perm_Edif!BL51)</f>
        <v>8053</v>
      </c>
      <c r="BM51" s="54">
        <f>IF(BJ51=BJ50,BM50+Perm_Edif!BM51,Perm_Edif!BM51)</f>
        <v>656342</v>
      </c>
      <c r="BN51" s="54">
        <f>IF(BK51=BK50,BN50+Perm_Edif!BN51,Perm_Edif!BN51)</f>
        <v>31726</v>
      </c>
      <c r="BO51" s="88">
        <f>IF(BL51=BL50,BO50+Perm_Edif!BO51,Perm_Edif!BO51)</f>
        <v>49350</v>
      </c>
      <c r="BP51" s="54" t="str">
        <f>Perm_Edif!BP51</f>
        <v>10.5%</v>
      </c>
      <c r="BQ51" s="54" t="str">
        <f>Perm_Edif!BQ51</f>
        <v>490.5%</v>
      </c>
      <c r="BR51" s="54" t="str">
        <f>Perm_Edif!BR51</f>
        <v>-23.6%</v>
      </c>
      <c r="BS51" s="54" t="str">
        <f>Perm_Edif!BS51</f>
        <v>-36.9%</v>
      </c>
      <c r="BT51" s="54" t="str">
        <f>Perm_Edif!BT51</f>
        <v>-65.3%</v>
      </c>
      <c r="BU51" s="54" t="str">
        <f>Perm_Edif!BU51</f>
        <v>79.9%</v>
      </c>
      <c r="BV51" s="54" t="str">
        <f>Perm_Edif!BV51</f>
        <v>-58.4%</v>
      </c>
      <c r="BW51" s="54" t="str">
        <f>Perm_Edif!BW51</f>
        <v>20.3%</v>
      </c>
      <c r="BX51" s="54" t="str">
        <f>Perm_Edif!BX51</f>
        <v>-46.9%</v>
      </c>
      <c r="BY51" s="54" t="str">
        <f>Perm_Edif!BY51</f>
        <v>-34.5%</v>
      </c>
      <c r="BZ51" s="54" t="str">
        <f>Perm_Edif!BZ51</f>
        <v>46.4%</v>
      </c>
      <c r="CA51" s="54" t="str">
        <f>Perm_Edif!CA51</f>
        <v>-76%</v>
      </c>
      <c r="CB51" s="54" t="str">
        <f>Perm_Edif!CB51</f>
        <v>111.6%</v>
      </c>
      <c r="CC51" s="54" t="str">
        <f>Perm_Edif!CC51</f>
        <v>46%</v>
      </c>
      <c r="CD51" s="54" t="str">
        <f>Perm_Edif!CD51</f>
        <v>35.1%</v>
      </c>
      <c r="CE51" s="54" t="str">
        <f>Perm_Edif!CE51</f>
        <v>5955.2%</v>
      </c>
    </row>
    <row r="52" spans="1:83">
      <c r="A52" s="55">
        <v>2013</v>
      </c>
      <c r="B52" s="51">
        <v>3</v>
      </c>
      <c r="C52" s="52" t="s">
        <v>121</v>
      </c>
      <c r="D52" s="59">
        <f>IF(A52=A51,D51+Perm_Edif!D52,Perm_Edif!D52)</f>
        <v>983917</v>
      </c>
      <c r="E52" s="54">
        <f>IF(B52=B51,E51+Perm_Edif!E52,Perm_Edif!E52)</f>
        <v>7785</v>
      </c>
      <c r="F52" s="54">
        <f>IF(C52=C51,F51+Perm_Edif!F52,Perm_Edif!F52)</f>
        <v>9268</v>
      </c>
      <c r="G52" s="54">
        <f>IF(D52=D51,G51+Perm_Edif!G52,Perm_Edif!G52)</f>
        <v>14098</v>
      </c>
      <c r="H52" s="54">
        <f>IF(E52=E51,H51+Perm_Edif!H52,Perm_Edif!H52)</f>
        <v>16693</v>
      </c>
      <c r="I52" s="54">
        <f>IF(F52=F51,I51+Perm_Edif!I52,Perm_Edif!I52)</f>
        <v>31585</v>
      </c>
      <c r="J52" s="54">
        <f>IF(G52=G51,J51+Perm_Edif!J52,Perm_Edif!J52)</f>
        <v>6735</v>
      </c>
      <c r="K52" s="54">
        <f>IF(H52=H51,K51+Perm_Edif!K52,Perm_Edif!K52)</f>
        <v>11069</v>
      </c>
      <c r="L52" s="54">
        <f>IF(I52=I51,L51+Perm_Edif!L52,Perm_Edif!L52)</f>
        <v>29769</v>
      </c>
      <c r="M52" s="54">
        <f>IF(J52=J51,M51+Perm_Edif!M52,Perm_Edif!M52)</f>
        <v>9975</v>
      </c>
      <c r="N52" s="54">
        <f>IF(K52=K51,N51+Perm_Edif!N52,Perm_Edif!N52)</f>
        <v>20679</v>
      </c>
      <c r="O52" s="54">
        <f>IF(L52=L51,O51+Perm_Edif!O52,Perm_Edif!O52)</f>
        <v>256</v>
      </c>
      <c r="P52" s="54">
        <f>IF(M52=M51,P51+Perm_Edif!P52,Perm_Edif!P52)</f>
        <v>8635</v>
      </c>
      <c r="Q52" s="54">
        <f>IF(N52=N51,Q51+Perm_Edif!Q52,Perm_Edif!Q52)</f>
        <v>206055</v>
      </c>
      <c r="R52" s="54">
        <f>IF(O52=O51,R51+Perm_Edif!R52,Perm_Edif!R52)</f>
        <v>2733</v>
      </c>
      <c r="S52" s="88">
        <f>IF(P52=P51,S51+Perm_Edif!S52,Perm_Edif!S52)</f>
        <v>6455</v>
      </c>
      <c r="T52" s="81">
        <f>IF(Q52=Q51,T51+Perm_Edif!T52,Perm_Edif!T52)</f>
        <v>626743</v>
      </c>
      <c r="U52" s="81">
        <f>IF(R52=R51,U51+Perm_Edif!U52,Perm_Edif!U52)</f>
        <v>28983</v>
      </c>
      <c r="V52" s="81">
        <f>IF(S52=S51,V51+Perm_Edif!V52,Perm_Edif!V52)</f>
        <v>6269</v>
      </c>
      <c r="W52" s="81">
        <f>IF(T52=T51,W51+Perm_Edif!W52,Perm_Edif!W52)</f>
        <v>1998</v>
      </c>
      <c r="X52" s="81">
        <f>IF(U52=U51,X51+Perm_Edif!X52,Perm_Edif!X52)</f>
        <v>35476</v>
      </c>
      <c r="Y52" s="81">
        <f>IF(V52=V51,Y51+Perm_Edif!Y52,Perm_Edif!Y52)</f>
        <v>47267</v>
      </c>
      <c r="Z52" s="81">
        <f>IF(W52=W51,Z51+Perm_Edif!Z52,Perm_Edif!Z52)</f>
        <v>49951</v>
      </c>
      <c r="AA52" s="81">
        <f>IF(X52=X51,AA51+Perm_Edif!AA52,Perm_Edif!AA52)</f>
        <v>67722</v>
      </c>
      <c r="AB52" s="81">
        <f>IF(Y52=Y51,AB51+Perm_Edif!AB52,Perm_Edif!AB52)</f>
        <v>84986</v>
      </c>
      <c r="AC52" s="81">
        <f>IF(Z52=Z51,AC51+Perm_Edif!AC52,Perm_Edif!AC52)</f>
        <v>42413</v>
      </c>
      <c r="AD52" s="81">
        <f>IF(AA52=AA51,AD51+Perm_Edif!AD52,Perm_Edif!AD52)</f>
        <v>27774</v>
      </c>
      <c r="AE52" s="81">
        <f>IF(AB52=AB51,AE51+Perm_Edif!AE52,Perm_Edif!AE52)</f>
        <v>1763</v>
      </c>
      <c r="AF52" s="81">
        <f>IF(AC52=AC51,AF51+Perm_Edif!AF52,Perm_Edif!AF52)</f>
        <v>3028</v>
      </c>
      <c r="AG52" s="81">
        <f>IF(AD52=AD51,AG51+Perm_Edif!AG52,Perm_Edif!AG52)</f>
        <v>192985</v>
      </c>
      <c r="AH52" s="81">
        <f>IF(AE52=AE51,AH51+Perm_Edif!AH52,Perm_Edif!AH52)</f>
        <v>35399</v>
      </c>
      <c r="AI52" s="81">
        <f>IF(AF52=AF51,AI51+Perm_Edif!AI52,Perm_Edif!AI52)</f>
        <v>729</v>
      </c>
      <c r="AJ52" s="59">
        <f>IF(AG52=AG51,AJ51+Perm_Edif!AJ52,Perm_Edif!AJ52)</f>
        <v>140622</v>
      </c>
      <c r="AK52" s="54">
        <f>IF(AH52=AH51,AK51+Perm_Edif!AK52,Perm_Edif!AK52)</f>
        <v>80</v>
      </c>
      <c r="AL52" s="54">
        <f>IF(AI52=AI51,AL51+Perm_Edif!AL52,Perm_Edif!AL52)</f>
        <v>1998</v>
      </c>
      <c r="AM52" s="54">
        <f>IF(AJ52=AJ51,AM51+Perm_Edif!AM52,Perm_Edif!AM52)</f>
        <v>2137</v>
      </c>
      <c r="AN52" s="54">
        <f>IF(AK52=AK51,AN51+Perm_Edif!AN52,Perm_Edif!AN52)</f>
        <v>3701</v>
      </c>
      <c r="AO52" s="54">
        <f>IF(AL52=AL51,AO51+Perm_Edif!AO52,Perm_Edif!AO52)</f>
        <v>7275</v>
      </c>
      <c r="AP52" s="54">
        <f>IF(AM52=AM51,AP51+Perm_Edif!AP52,Perm_Edif!AP52)</f>
        <v>1264</v>
      </c>
      <c r="AQ52" s="54">
        <f>IF(AN52=AN51,AQ51+Perm_Edif!AQ52,Perm_Edif!AQ52)</f>
        <v>3821</v>
      </c>
      <c r="AR52" s="54">
        <f>IF(AO52=AO51,AR51+Perm_Edif!AR52,Perm_Edif!AR52)</f>
        <v>8593</v>
      </c>
      <c r="AS52" s="54">
        <f>IF(AP52=AP51,AS51+Perm_Edif!AS52,Perm_Edif!AS52)</f>
        <v>13169</v>
      </c>
      <c r="AT52" s="54">
        <f>IF(AQ52=AQ51,AT51+Perm_Edif!AT52,Perm_Edif!AT52)</f>
        <v>2320</v>
      </c>
      <c r="AU52" s="54">
        <f>IF(AR52=AR51,AU51+Perm_Edif!AU52,Perm_Edif!AU52)</f>
        <v>494</v>
      </c>
      <c r="AV52" s="54">
        <f>IF(AS52=AS51,AV51+Perm_Edif!AV52,Perm_Edif!AV52)</f>
        <v>945</v>
      </c>
      <c r="AW52" s="54">
        <f>IF(AT52=AT51,AW51+Perm_Edif!AW52,Perm_Edif!AW52)</f>
        <v>93686</v>
      </c>
      <c r="AX52" s="54">
        <f>IF(AU52=AU51,AX51+Perm_Edif!AX52,Perm_Edif!AX52)</f>
        <v>1139</v>
      </c>
      <c r="AY52" s="54">
        <f>IF(AV52=AV51,AY51+Perm_Edif!AY52,Perm_Edif!AY52)</f>
        <v>0</v>
      </c>
      <c r="AZ52" s="59">
        <f>IF(AW52=AW51,AZ51+Perm_Edif!AZ52,Perm_Edif!AZ52)</f>
        <v>1149155</v>
      </c>
      <c r="BA52" s="54">
        <f>IF(AX52=AX51,BA51+Perm_Edif!BA52,Perm_Edif!BA52)</f>
        <v>36848</v>
      </c>
      <c r="BB52" s="54">
        <f>IF(AY52=AY51,BB51+Perm_Edif!BB52,Perm_Edif!BB52)</f>
        <v>17535</v>
      </c>
      <c r="BC52" s="54">
        <f>IF(AZ52=AZ51,BC51+Perm_Edif!BC52,Perm_Edif!BC52)</f>
        <v>18233</v>
      </c>
      <c r="BD52" s="54">
        <f>IF(BA52=BA51,BD51+Perm_Edif!BD52,Perm_Edif!BD52)</f>
        <v>55870</v>
      </c>
      <c r="BE52" s="54">
        <f>IF(BB52=BB51,BE51+Perm_Edif!BE52,Perm_Edif!BE52)</f>
        <v>86127</v>
      </c>
      <c r="BF52" s="54">
        <f>IF(BC52=BC51,BF51+Perm_Edif!BF52,Perm_Edif!BF52)</f>
        <v>57950</v>
      </c>
      <c r="BG52" s="54">
        <f>IF(BD52=BD51,BG51+Perm_Edif!BG52,Perm_Edif!BG52)</f>
        <v>82612</v>
      </c>
      <c r="BH52" s="54">
        <f>IF(BE52=BE51,BH51+Perm_Edif!BH52,Perm_Edif!BH52)</f>
        <v>123348</v>
      </c>
      <c r="BI52" s="54">
        <f>IF(BF52=BF51,BI51+Perm_Edif!BI52,Perm_Edif!BI52)</f>
        <v>65557</v>
      </c>
      <c r="BJ52" s="54">
        <f>IF(BG52=BG51,BJ51+Perm_Edif!BJ52,Perm_Edif!BJ52)</f>
        <v>50773</v>
      </c>
      <c r="BK52" s="54">
        <f>IF(BH52=BH51,BK51+Perm_Edif!BK52,Perm_Edif!BK52)</f>
        <v>2513</v>
      </c>
      <c r="BL52" s="54">
        <f>IF(BI52=BI51,BL51+Perm_Edif!BL52,Perm_Edif!BL52)</f>
        <v>12608</v>
      </c>
      <c r="BM52" s="54">
        <f>IF(BJ52=BJ51,BM51+Perm_Edif!BM52,Perm_Edif!BM52)</f>
        <v>492726</v>
      </c>
      <c r="BN52" s="54">
        <f>IF(BK52=BK51,BN51+Perm_Edif!BN52,Perm_Edif!BN52)</f>
        <v>39271</v>
      </c>
      <c r="BO52" s="88">
        <f>IF(BL52=BL51,BO51+Perm_Edif!BO52,Perm_Edif!BO52)</f>
        <v>7184</v>
      </c>
      <c r="BP52" s="54" t="str">
        <f>Perm_Edif!BP52</f>
        <v>-21.6%</v>
      </c>
      <c r="BQ52" s="54" t="str">
        <f>Perm_Edif!BQ52</f>
        <v>135.7%</v>
      </c>
      <c r="BR52" s="54" t="str">
        <f>Perm_Edif!BR52</f>
        <v>-46.6%</v>
      </c>
      <c r="BS52" s="54" t="str">
        <f>Perm_Edif!BS52</f>
        <v>16.8%</v>
      </c>
      <c r="BT52" s="54" t="str">
        <f>Perm_Edif!BT52</f>
        <v>75.6%</v>
      </c>
      <c r="BU52" s="54" t="str">
        <f>Perm_Edif!BU52</f>
        <v>-68.1%</v>
      </c>
      <c r="BV52" s="54" t="str">
        <f>Perm_Edif!BV52</f>
        <v>-14.4%</v>
      </c>
      <c r="BW52" s="54" t="str">
        <f>Perm_Edif!BW52</f>
        <v>-11.3%</v>
      </c>
      <c r="BX52" s="54" t="str">
        <f>Perm_Edif!BX52</f>
        <v>33.9%</v>
      </c>
      <c r="BY52" s="54" t="str">
        <f>Perm_Edif!BY52</f>
        <v>47.7%</v>
      </c>
      <c r="BZ52" s="54" t="str">
        <f>Perm_Edif!BZ52</f>
        <v>-2.4%</v>
      </c>
      <c r="CA52" s="54" t="str">
        <f>Perm_Edif!CA52</f>
        <v>-45.8%</v>
      </c>
      <c r="CB52" s="54" t="str">
        <f>Perm_Edif!CB52</f>
        <v>56.6%</v>
      </c>
      <c r="CC52" s="54" t="str">
        <f>Perm_Edif!CC52</f>
        <v>-24.9%</v>
      </c>
      <c r="CD52" s="54" t="str">
        <f>Perm_Edif!CD52</f>
        <v>23.8%</v>
      </c>
      <c r="CE52" s="54" t="str">
        <f>Perm_Edif!CE52</f>
        <v>-85.4%</v>
      </c>
    </row>
    <row r="53" spans="1:83">
      <c r="A53" s="55">
        <v>2013</v>
      </c>
      <c r="B53" s="51">
        <v>4</v>
      </c>
      <c r="C53" s="52" t="s">
        <v>122</v>
      </c>
      <c r="D53" s="59">
        <f>IF(A53=A52,D52+Perm_Edif!D53,Perm_Edif!D53)</f>
        <v>1248125</v>
      </c>
      <c r="E53" s="54">
        <f>IF(B53=B52,E52+Perm_Edif!E53,Perm_Edif!E53)</f>
        <v>16196</v>
      </c>
      <c r="F53" s="54">
        <f>IF(C53=C52,F52+Perm_Edif!F53,Perm_Edif!F53)</f>
        <v>7035</v>
      </c>
      <c r="G53" s="54">
        <f>IF(D53=D52,G52+Perm_Edif!G53,Perm_Edif!G53)</f>
        <v>11199</v>
      </c>
      <c r="H53" s="54">
        <f>IF(E53=E52,H52+Perm_Edif!H53,Perm_Edif!H53)</f>
        <v>4824</v>
      </c>
      <c r="I53" s="54">
        <f>IF(F53=F52,I52+Perm_Edif!I53,Perm_Edif!I53)</f>
        <v>7046</v>
      </c>
      <c r="J53" s="54">
        <f>IF(G53=G52,J52+Perm_Edif!J53,Perm_Edif!J53)</f>
        <v>4706</v>
      </c>
      <c r="K53" s="54">
        <f>IF(H53=H52,K52+Perm_Edif!K53,Perm_Edif!K53)</f>
        <v>16110</v>
      </c>
      <c r="L53" s="54">
        <f>IF(I53=I52,L52+Perm_Edif!L53,Perm_Edif!L53)</f>
        <v>10097</v>
      </c>
      <c r="M53" s="54">
        <f>IF(J53=J52,M52+Perm_Edif!M53,Perm_Edif!M53)</f>
        <v>13719</v>
      </c>
      <c r="N53" s="54">
        <f>IF(K53=K52,N52+Perm_Edif!N53,Perm_Edif!N53)</f>
        <v>2677</v>
      </c>
      <c r="O53" s="54">
        <f>IF(L53=L52,O52+Perm_Edif!O53,Perm_Edif!O53)</f>
        <v>445</v>
      </c>
      <c r="P53" s="54">
        <f>IF(M53=M52,P52+Perm_Edif!P53,Perm_Edif!P53)</f>
        <v>516</v>
      </c>
      <c r="Q53" s="54">
        <f>IF(N53=N52,Q52+Perm_Edif!Q53,Perm_Edif!Q53)</f>
        <v>165940</v>
      </c>
      <c r="R53" s="54">
        <f>IF(O53=O52,R52+Perm_Edif!R53,Perm_Edif!R53)</f>
        <v>2422</v>
      </c>
      <c r="S53" s="88">
        <f>IF(P53=P52,S52+Perm_Edif!S53,Perm_Edif!S53)</f>
        <v>1276</v>
      </c>
      <c r="T53" s="81">
        <f>IF(Q53=Q52,T52+Perm_Edif!T53,Perm_Edif!T53)</f>
        <v>688284</v>
      </c>
      <c r="U53" s="81">
        <f>IF(R53=R52,U52+Perm_Edif!U53,Perm_Edif!U53)</f>
        <v>11032</v>
      </c>
      <c r="V53" s="81">
        <f>IF(S53=S52,V52+Perm_Edif!V53,Perm_Edif!V53)</f>
        <v>21311</v>
      </c>
      <c r="W53" s="81">
        <f>IF(T53=T52,W52+Perm_Edif!W53,Perm_Edif!W53)</f>
        <v>31069</v>
      </c>
      <c r="X53" s="81">
        <f>IF(U53=U52,X52+Perm_Edif!X53,Perm_Edif!X53)</f>
        <v>2490</v>
      </c>
      <c r="Y53" s="81">
        <f>IF(V53=V52,Y52+Perm_Edif!Y53,Perm_Edif!Y53)</f>
        <v>63392</v>
      </c>
      <c r="Z53" s="81">
        <f>IF(W53=W52,Z52+Perm_Edif!Z53,Perm_Edif!Z53)</f>
        <v>45835</v>
      </c>
      <c r="AA53" s="81">
        <f>IF(X53=X52,AA52+Perm_Edif!AA53,Perm_Edif!AA53)</f>
        <v>76441</v>
      </c>
      <c r="AB53" s="81">
        <f>IF(Y53=Y52,AB52+Perm_Edif!AB53,Perm_Edif!AB53)</f>
        <v>50989</v>
      </c>
      <c r="AC53" s="81">
        <f>IF(Z53=Z52,AC52+Perm_Edif!AC53,Perm_Edif!AC53)</f>
        <v>49372</v>
      </c>
      <c r="AD53" s="81">
        <f>IF(AA53=AA52,AD52+Perm_Edif!AD53,Perm_Edif!AD53)</f>
        <v>43332</v>
      </c>
      <c r="AE53" s="81">
        <f>IF(AB53=AB52,AE52+Perm_Edif!AE53,Perm_Edif!AE53)</f>
        <v>2029</v>
      </c>
      <c r="AF53" s="81">
        <f>IF(AC53=AC52,AF52+Perm_Edif!AF53,Perm_Edif!AF53)</f>
        <v>1864</v>
      </c>
      <c r="AG53" s="81">
        <f>IF(AD53=AD52,AG52+Perm_Edif!AG53,Perm_Edif!AG53)</f>
        <v>274165</v>
      </c>
      <c r="AH53" s="81">
        <f>IF(AE53=AE52,AH52+Perm_Edif!AH53,Perm_Edif!AH53)</f>
        <v>14299</v>
      </c>
      <c r="AI53" s="81">
        <f>IF(AF53=AF52,AI52+Perm_Edif!AI53,Perm_Edif!AI53)</f>
        <v>664</v>
      </c>
      <c r="AJ53" s="59">
        <f>IF(AG53=AG52,AJ52+Perm_Edif!AJ53,Perm_Edif!AJ53)</f>
        <v>196662</v>
      </c>
      <c r="AK53" s="54">
        <f>IF(AH53=AH52,AK52+Perm_Edif!AK53,Perm_Edif!AK53)</f>
        <v>6362</v>
      </c>
      <c r="AL53" s="54">
        <f>IF(AI53=AI52,AL52+Perm_Edif!AL53,Perm_Edif!AL53)</f>
        <v>5853</v>
      </c>
      <c r="AM53" s="54">
        <f>IF(AJ53=AJ52,AM52+Perm_Edif!AM53,Perm_Edif!AM53)</f>
        <v>2607</v>
      </c>
      <c r="AN53" s="54">
        <f>IF(AK53=AK52,AN52+Perm_Edif!AN53,Perm_Edif!AN53)</f>
        <v>153</v>
      </c>
      <c r="AO53" s="54">
        <f>IF(AL53=AL52,AO52+Perm_Edif!AO53,Perm_Edif!AO53)</f>
        <v>4069</v>
      </c>
      <c r="AP53" s="54">
        <f>IF(AM53=AM52,AP52+Perm_Edif!AP53,Perm_Edif!AP53)</f>
        <v>3848</v>
      </c>
      <c r="AQ53" s="54">
        <f>IF(AN53=AN52,AQ52+Perm_Edif!AQ53,Perm_Edif!AQ53)</f>
        <v>8074</v>
      </c>
      <c r="AR53" s="54">
        <f>IF(AO53=AO52,AR52+Perm_Edif!AR53,Perm_Edif!AR53)</f>
        <v>35305</v>
      </c>
      <c r="AS53" s="54">
        <f>IF(AP53=AP52,AS52+Perm_Edif!AS53,Perm_Edif!AS53)</f>
        <v>11452</v>
      </c>
      <c r="AT53" s="54">
        <f>IF(AQ53=AQ52,AT52+Perm_Edif!AT53,Perm_Edif!AT53)</f>
        <v>2683</v>
      </c>
      <c r="AU53" s="54">
        <f>IF(AR53=AR52,AU52+Perm_Edif!AU53,Perm_Edif!AU53)</f>
        <v>1007</v>
      </c>
      <c r="AV53" s="54">
        <f>IF(AS53=AS52,AV52+Perm_Edif!AV53,Perm_Edif!AV53)</f>
        <v>795</v>
      </c>
      <c r="AW53" s="54">
        <f>IF(AT53=AT52,AW52+Perm_Edif!AW53,Perm_Edif!AW53)</f>
        <v>110256</v>
      </c>
      <c r="AX53" s="54">
        <f>IF(AU53=AU52,AX52+Perm_Edif!AX53,Perm_Edif!AX53)</f>
        <v>4198</v>
      </c>
      <c r="AY53" s="54">
        <f>IF(AV53=AV52,AY52+Perm_Edif!AY53,Perm_Edif!AY53)</f>
        <v>0</v>
      </c>
      <c r="AZ53" s="59">
        <f>IF(AW53=AW52,AZ52+Perm_Edif!AZ53,Perm_Edif!AZ53)</f>
        <v>1149154</v>
      </c>
      <c r="BA53" s="54">
        <f>IF(AX53=AX52,BA52+Perm_Edif!BA53,Perm_Edif!BA53)</f>
        <v>33590</v>
      </c>
      <c r="BB53" s="54">
        <f>IF(AY53=AY52,BB52+Perm_Edif!BB53,Perm_Edif!BB53)</f>
        <v>51734</v>
      </c>
      <c r="BC53" s="54">
        <f>IF(AZ53=AZ52,BC52+Perm_Edif!BC53,Perm_Edif!BC53)</f>
        <v>44875</v>
      </c>
      <c r="BD53" s="54">
        <f>IF(BA53=BA52,BD52+Perm_Edif!BD53,Perm_Edif!BD53)</f>
        <v>7467</v>
      </c>
      <c r="BE53" s="54">
        <f>IF(BB53=BB52,BE52+Perm_Edif!BE53,Perm_Edif!BE53)</f>
        <v>74507</v>
      </c>
      <c r="BF53" s="54">
        <f>IF(BC53=BC52,BF52+Perm_Edif!BF53,Perm_Edif!BF53)</f>
        <v>54389</v>
      </c>
      <c r="BG53" s="54">
        <f>IF(BD53=BD52,BG52+Perm_Edif!BG53,Perm_Edif!BG53)</f>
        <v>100625</v>
      </c>
      <c r="BH53" s="54">
        <f>IF(BE53=BE52,BH52+Perm_Edif!BH53,Perm_Edif!BH53)</f>
        <v>96391</v>
      </c>
      <c r="BI53" s="54">
        <f>IF(BF53=BF52,BI52+Perm_Edif!BI53,Perm_Edif!BI53)</f>
        <v>74543</v>
      </c>
      <c r="BJ53" s="54">
        <f>IF(BG53=BG52,BJ52+Perm_Edif!BJ53,Perm_Edif!BJ53)</f>
        <v>48692</v>
      </c>
      <c r="BK53" s="54">
        <f>IF(BH53=BH52,BK52+Perm_Edif!BK53,Perm_Edif!BK53)</f>
        <v>3481</v>
      </c>
      <c r="BL53" s="54">
        <f>IF(BI53=BI52,BL52+Perm_Edif!BL53,Perm_Edif!BL53)</f>
        <v>3175</v>
      </c>
      <c r="BM53" s="54">
        <f>IF(BJ53=BJ52,BM52+Perm_Edif!BM53,Perm_Edif!BM53)</f>
        <v>550361</v>
      </c>
      <c r="BN53" s="54">
        <f>IF(BK53=BK52,BN52+Perm_Edif!BN53,Perm_Edif!BN53)</f>
        <v>20919</v>
      </c>
      <c r="BO53" s="88">
        <f>IF(BL53=BL52,BO52+Perm_Edif!BO53,Perm_Edif!BO53)</f>
        <v>1940</v>
      </c>
      <c r="BP53" s="54" t="str">
        <f>Perm_Edif!BP53</f>
        <v>0%</v>
      </c>
      <c r="BQ53" s="54" t="str">
        <f>Perm_Edif!BQ53</f>
        <v>-8.8%</v>
      </c>
      <c r="BR53" s="54" t="str">
        <f>Perm_Edif!BR53</f>
        <v>95%</v>
      </c>
      <c r="BS53" s="54" t="str">
        <f>Perm_Edif!BS53</f>
        <v>146.1%</v>
      </c>
      <c r="BT53" s="54" t="str">
        <f>Perm_Edif!BT53</f>
        <v>-86.6%</v>
      </c>
      <c r="BU53" s="54" t="str">
        <f>Perm_Edif!BU53</f>
        <v>-13.5%</v>
      </c>
      <c r="BV53" s="54" t="str">
        <f>Perm_Edif!BV53</f>
        <v>-6.1%</v>
      </c>
      <c r="BW53" s="54" t="str">
        <f>Perm_Edif!BW53</f>
        <v>21.8%</v>
      </c>
      <c r="BX53" s="54" t="str">
        <f>Perm_Edif!BX53</f>
        <v>-21.9%</v>
      </c>
      <c r="BY53" s="54" t="str">
        <f>Perm_Edif!BY53</f>
        <v>13.7%</v>
      </c>
      <c r="BZ53" s="54" t="str">
        <f>Perm_Edif!BZ53</f>
        <v>-4.1%</v>
      </c>
      <c r="CA53" s="54" t="str">
        <f>Perm_Edif!CA53</f>
        <v>38.5%</v>
      </c>
      <c r="CB53" s="54" t="str">
        <f>Perm_Edif!CB53</f>
        <v>-74.8%</v>
      </c>
      <c r="CC53" s="54" t="str">
        <f>Perm_Edif!CC53</f>
        <v>11.7%</v>
      </c>
      <c r="CD53" s="54" t="str">
        <f>Perm_Edif!CD53</f>
        <v>-46.7%</v>
      </c>
      <c r="CE53" s="54" t="str">
        <f>Perm_Edif!CE53</f>
        <v>-73%</v>
      </c>
    </row>
    <row r="54" spans="1:83">
      <c r="A54" s="55">
        <v>2013</v>
      </c>
      <c r="B54" s="51">
        <v>5</v>
      </c>
      <c r="C54" s="52" t="s">
        <v>123</v>
      </c>
      <c r="D54" s="59">
        <f>IF(A54=A53,D53+Perm_Edif!D54,Perm_Edif!D54)</f>
        <v>1581885</v>
      </c>
      <c r="E54" s="54">
        <f>IF(B54=B53,E53+Perm_Edif!E54,Perm_Edif!E54)</f>
        <v>4385</v>
      </c>
      <c r="F54" s="54">
        <f>IF(C54=C53,F53+Perm_Edif!F54,Perm_Edif!F54)</f>
        <v>31270</v>
      </c>
      <c r="G54" s="54">
        <f>IF(D54=D53,G53+Perm_Edif!G54,Perm_Edif!G54)</f>
        <v>22910</v>
      </c>
      <c r="H54" s="54">
        <f>IF(E54=E53,H53+Perm_Edif!H54,Perm_Edif!H54)</f>
        <v>4045</v>
      </c>
      <c r="I54" s="54">
        <f>IF(F54=F53,I53+Perm_Edif!I54,Perm_Edif!I54)</f>
        <v>15158</v>
      </c>
      <c r="J54" s="54">
        <f>IF(G54=G53,J53+Perm_Edif!J54,Perm_Edif!J54)</f>
        <v>9148</v>
      </c>
      <c r="K54" s="54">
        <f>IF(H54=H53,K53+Perm_Edif!K54,Perm_Edif!K54)</f>
        <v>6715</v>
      </c>
      <c r="L54" s="54">
        <f>IF(I54=I53,L53+Perm_Edif!L54,Perm_Edif!L54)</f>
        <v>52931</v>
      </c>
      <c r="M54" s="54">
        <f>IF(J54=J53,M53+Perm_Edif!M54,Perm_Edif!M54)</f>
        <v>10418</v>
      </c>
      <c r="N54" s="54">
        <f>IF(K54=K53,N53+Perm_Edif!N54,Perm_Edif!N54)</f>
        <v>7161</v>
      </c>
      <c r="O54" s="54">
        <f>IF(L54=L53,O53+Perm_Edif!O54,Perm_Edif!O54)</f>
        <v>505</v>
      </c>
      <c r="P54" s="54">
        <f>IF(M54=M53,P53+Perm_Edif!P54,Perm_Edif!P54)</f>
        <v>1273</v>
      </c>
      <c r="Q54" s="54">
        <f>IF(N54=N53,Q53+Perm_Edif!Q54,Perm_Edif!Q54)</f>
        <v>158689</v>
      </c>
      <c r="R54" s="54">
        <f>IF(O54=O53,R53+Perm_Edif!R54,Perm_Edif!R54)</f>
        <v>6179</v>
      </c>
      <c r="S54" s="88">
        <f>IF(P54=P53,S53+Perm_Edif!S54,Perm_Edif!S54)</f>
        <v>2973</v>
      </c>
      <c r="T54" s="81">
        <f>IF(Q54=Q53,T53+Perm_Edif!T54,Perm_Edif!T54)</f>
        <v>776773</v>
      </c>
      <c r="U54" s="81">
        <f>IF(R54=R53,U53+Perm_Edif!U54,Perm_Edif!U54)</f>
        <v>1112</v>
      </c>
      <c r="V54" s="81">
        <f>IF(S54=S53,V53+Perm_Edif!V54,Perm_Edif!V54)</f>
        <v>10799</v>
      </c>
      <c r="W54" s="81">
        <f>IF(T54=T53,W53+Perm_Edif!W54,Perm_Edif!W54)</f>
        <v>27058</v>
      </c>
      <c r="X54" s="81">
        <f>IF(U54=U53,X53+Perm_Edif!X54,Perm_Edif!X54)</f>
        <v>36577</v>
      </c>
      <c r="Y54" s="81">
        <f>IF(V54=V53,Y53+Perm_Edif!Y54,Perm_Edif!Y54)</f>
        <v>64874</v>
      </c>
      <c r="Z54" s="81">
        <f>IF(W54=W53,Z53+Perm_Edif!Z54,Perm_Edif!Z54)</f>
        <v>53995</v>
      </c>
      <c r="AA54" s="81">
        <f>IF(X54=X53,AA53+Perm_Edif!AA54,Perm_Edif!AA54)</f>
        <v>41901</v>
      </c>
      <c r="AB54" s="81">
        <f>IF(Y54=Y53,AB53+Perm_Edif!AB54,Perm_Edif!AB54)</f>
        <v>105718</v>
      </c>
      <c r="AC54" s="81">
        <f>IF(Z54=Z53,AC53+Perm_Edif!AC54,Perm_Edif!AC54)</f>
        <v>63224</v>
      </c>
      <c r="AD54" s="81">
        <f>IF(AA54=AA53,AD53+Perm_Edif!AD54,Perm_Edif!AD54)</f>
        <v>33262</v>
      </c>
      <c r="AE54" s="81">
        <f>IF(AB54=AB53,AE53+Perm_Edif!AE54,Perm_Edif!AE54)</f>
        <v>2306</v>
      </c>
      <c r="AF54" s="81">
        <f>IF(AC54=AC53,AF53+Perm_Edif!AF54,Perm_Edif!AF54)</f>
        <v>9819</v>
      </c>
      <c r="AG54" s="81">
        <f>IF(AD54=AD53,AG53+Perm_Edif!AG54,Perm_Edif!AG54)</f>
        <v>312973</v>
      </c>
      <c r="AH54" s="81">
        <f>IF(AE54=AE53,AH53+Perm_Edif!AH54,Perm_Edif!AH54)</f>
        <v>5942</v>
      </c>
      <c r="AI54" s="81">
        <f>IF(AF54=AF53,AI53+Perm_Edif!AI54,Perm_Edif!AI54)</f>
        <v>7213</v>
      </c>
      <c r="AJ54" s="59">
        <f>IF(AG54=AG53,AJ53+Perm_Edif!AJ54,Perm_Edif!AJ54)</f>
        <v>201171</v>
      </c>
      <c r="AK54" s="54">
        <f>IF(AH54=AH53,AK53+Perm_Edif!AK54,Perm_Edif!AK54)</f>
        <v>0</v>
      </c>
      <c r="AL54" s="54">
        <f>IF(AI54=AI53,AL53+Perm_Edif!AL54,Perm_Edif!AL54)</f>
        <v>16277</v>
      </c>
      <c r="AM54" s="54">
        <f>IF(AJ54=AJ53,AM53+Perm_Edif!AM54,Perm_Edif!AM54)</f>
        <v>10846</v>
      </c>
      <c r="AN54" s="54">
        <f>IF(AK54=AK53,AN53+Perm_Edif!AN54,Perm_Edif!AN54)</f>
        <v>6880</v>
      </c>
      <c r="AO54" s="54">
        <f>IF(AL54=AL53,AO53+Perm_Edif!AO54,Perm_Edif!AO54)</f>
        <v>6873</v>
      </c>
      <c r="AP54" s="54">
        <f>IF(AM54=AM53,AP53+Perm_Edif!AP54,Perm_Edif!AP54)</f>
        <v>7645</v>
      </c>
      <c r="AQ54" s="54">
        <f>IF(AN54=AN53,AQ53+Perm_Edif!AQ54,Perm_Edif!AQ54)</f>
        <v>7805</v>
      </c>
      <c r="AR54" s="54">
        <f>IF(AO54=AO53,AR53+Perm_Edif!AR54,Perm_Edif!AR54)</f>
        <v>19883</v>
      </c>
      <c r="AS54" s="54">
        <f>IF(AP54=AP53,AS53+Perm_Edif!AS54,Perm_Edif!AS54)</f>
        <v>10778</v>
      </c>
      <c r="AT54" s="54">
        <f>IF(AQ54=AQ53,AT53+Perm_Edif!AT54,Perm_Edif!AT54)</f>
        <v>7690</v>
      </c>
      <c r="AU54" s="54">
        <f>IF(AR54=AR53,AU53+Perm_Edif!AU54,Perm_Edif!AU54)</f>
        <v>256</v>
      </c>
      <c r="AV54" s="54">
        <f>IF(AS54=AS53,AV53+Perm_Edif!AV54,Perm_Edif!AV54)</f>
        <v>155</v>
      </c>
      <c r="AW54" s="54">
        <f>IF(AT54=AT53,AW53+Perm_Edif!AW54,Perm_Edif!AW54)</f>
        <v>102299</v>
      </c>
      <c r="AX54" s="54">
        <f>IF(AU54=AU53,AX53+Perm_Edif!AX54,Perm_Edif!AX54)</f>
        <v>3292</v>
      </c>
      <c r="AY54" s="54">
        <f>IF(AV54=AV53,AY53+Perm_Edif!AY54,Perm_Edif!AY54)</f>
        <v>492</v>
      </c>
      <c r="AZ54" s="59">
        <f>IF(AW54=AW53,AZ53+Perm_Edif!AZ54,Perm_Edif!AZ54)</f>
        <v>1311704</v>
      </c>
      <c r="BA54" s="54">
        <f>IF(AX54=AX53,BA53+Perm_Edif!BA54,Perm_Edif!BA54)</f>
        <v>5497</v>
      </c>
      <c r="BB54" s="54">
        <f>IF(AY54=AY53,BB53+Perm_Edif!BB54,Perm_Edif!BB54)</f>
        <v>58346</v>
      </c>
      <c r="BC54" s="54">
        <f>IF(AZ54=AZ53,BC53+Perm_Edif!BC54,Perm_Edif!BC54)</f>
        <v>60814</v>
      </c>
      <c r="BD54" s="54">
        <f>IF(BA54=BA53,BD53+Perm_Edif!BD54,Perm_Edif!BD54)</f>
        <v>47502</v>
      </c>
      <c r="BE54" s="54">
        <f>IF(BB54=BB53,BE53+Perm_Edif!BE54,Perm_Edif!BE54)</f>
        <v>86905</v>
      </c>
      <c r="BF54" s="54">
        <f>IF(BC54=BC53,BF53+Perm_Edif!BF54,Perm_Edif!BF54)</f>
        <v>70788</v>
      </c>
      <c r="BG54" s="54">
        <f>IF(BD54=BD53,BG53+Perm_Edif!BG54,Perm_Edif!BG54)</f>
        <v>56421</v>
      </c>
      <c r="BH54" s="54">
        <f>IF(BE54=BE53,BH53+Perm_Edif!BH54,Perm_Edif!BH54)</f>
        <v>178532</v>
      </c>
      <c r="BI54" s="54">
        <f>IF(BF54=BF53,BI53+Perm_Edif!BI54,Perm_Edif!BI54)</f>
        <v>84420</v>
      </c>
      <c r="BJ54" s="54">
        <f>IF(BG54=BG53,BJ53+Perm_Edif!BJ54,Perm_Edif!BJ54)</f>
        <v>48113</v>
      </c>
      <c r="BK54" s="54">
        <f>IF(BH54=BH53,BK53+Perm_Edif!BK54,Perm_Edif!BK54)</f>
        <v>3067</v>
      </c>
      <c r="BL54" s="54">
        <f>IF(BI54=BI53,BL53+Perm_Edif!BL54,Perm_Edif!BL54)</f>
        <v>11247</v>
      </c>
      <c r="BM54" s="54">
        <f>IF(BJ54=BJ53,BM53+Perm_Edif!BM54,Perm_Edif!BM54)</f>
        <v>573961</v>
      </c>
      <c r="BN54" s="54">
        <f>IF(BK54=BK53,BN53+Perm_Edif!BN54,Perm_Edif!BN54)</f>
        <v>15413</v>
      </c>
      <c r="BO54" s="88">
        <f>IF(BL54=BL53,BO53+Perm_Edif!BO54,Perm_Edif!BO54)</f>
        <v>10678</v>
      </c>
      <c r="BP54" s="54" t="str">
        <f>Perm_Edif!BP54</f>
        <v>14.1%</v>
      </c>
      <c r="BQ54" s="54" t="str">
        <f>Perm_Edif!BQ54</f>
        <v>-83.6%</v>
      </c>
      <c r="BR54" s="54" t="str">
        <f>Perm_Edif!BR54</f>
        <v>70.6%</v>
      </c>
      <c r="BS54" s="54" t="str">
        <f>Perm_Edif!BS54</f>
        <v>35.5%</v>
      </c>
      <c r="BT54" s="54" t="str">
        <f>Perm_Edif!BT54</f>
        <v>536.2%</v>
      </c>
      <c r="BU54" s="54" t="str">
        <f>Perm_Edif!BU54</f>
        <v>16.6%</v>
      </c>
      <c r="BV54" s="54" t="str">
        <f>Perm_Edif!BV54</f>
        <v>30.2%</v>
      </c>
      <c r="BW54" s="54" t="str">
        <f>Perm_Edif!BW54</f>
        <v>-43.9%</v>
      </c>
      <c r="BX54" s="54" t="str">
        <f>Perm_Edif!BX54</f>
        <v>85.2%</v>
      </c>
      <c r="BY54" s="54" t="str">
        <f>Perm_Edif!BY54</f>
        <v>13.3%</v>
      </c>
      <c r="BZ54" s="54" t="str">
        <f>Perm_Edif!BZ54</f>
        <v>-1.2%</v>
      </c>
      <c r="CA54" s="54" t="str">
        <f>Perm_Edif!CA54</f>
        <v>-11.9%</v>
      </c>
      <c r="CB54" s="54" t="str">
        <f>Perm_Edif!CB54</f>
        <v>254.2%</v>
      </c>
      <c r="CC54" s="54" t="str">
        <f>Perm_Edif!CC54</f>
        <v>4.3%</v>
      </c>
      <c r="CD54" s="54" t="str">
        <f>Perm_Edif!CD54</f>
        <v>-26.3%</v>
      </c>
      <c r="CE54" s="54" t="str">
        <f>Perm_Edif!CE54</f>
        <v>450.4%</v>
      </c>
    </row>
    <row r="55" spans="1:83">
      <c r="A55" s="55">
        <v>2013</v>
      </c>
      <c r="B55" s="51">
        <v>6</v>
      </c>
      <c r="C55" s="52" t="s">
        <v>124</v>
      </c>
      <c r="D55" s="59">
        <f>IF(A55=A54,D54+Perm_Edif!D55,Perm_Edif!D55)</f>
        <v>1931734</v>
      </c>
      <c r="E55" s="54">
        <f>IF(B55=B54,E54+Perm_Edif!E55,Perm_Edif!E55)</f>
        <v>7986</v>
      </c>
      <c r="F55" s="54">
        <f>IF(C55=C54,F54+Perm_Edif!F55,Perm_Edif!F55)</f>
        <v>14095</v>
      </c>
      <c r="G55" s="54">
        <f>IF(D55=D54,G54+Perm_Edif!G55,Perm_Edif!G55)</f>
        <v>40784</v>
      </c>
      <c r="H55" s="54">
        <f>IF(E55=E54,H54+Perm_Edif!H55,Perm_Edif!H55)</f>
        <v>10470</v>
      </c>
      <c r="I55" s="54">
        <f>IF(F55=F54,I54+Perm_Edif!I55,Perm_Edif!I55)</f>
        <v>22182</v>
      </c>
      <c r="J55" s="54">
        <f>IF(G55=G54,J54+Perm_Edif!J55,Perm_Edif!J55)</f>
        <v>8691</v>
      </c>
      <c r="K55" s="54">
        <f>IF(H55=H54,K54+Perm_Edif!K55,Perm_Edif!K55)</f>
        <v>9036</v>
      </c>
      <c r="L55" s="54">
        <f>IF(I55=I54,L54+Perm_Edif!L55,Perm_Edif!L55)</f>
        <v>34457</v>
      </c>
      <c r="M55" s="54">
        <f>IF(J55=J54,M54+Perm_Edif!M55,Perm_Edif!M55)</f>
        <v>12253</v>
      </c>
      <c r="N55" s="54">
        <f>IF(K55=K54,N54+Perm_Edif!N55,Perm_Edif!N55)</f>
        <v>25359</v>
      </c>
      <c r="O55" s="54">
        <f>IF(L55=L54,O54+Perm_Edif!O55,Perm_Edif!O55)</f>
        <v>2582</v>
      </c>
      <c r="P55" s="54">
        <f>IF(M55=M54,P54+Perm_Edif!P55,Perm_Edif!P55)</f>
        <v>0</v>
      </c>
      <c r="Q55" s="54">
        <f>IF(N55=N54,Q54+Perm_Edif!Q55,Perm_Edif!Q55)</f>
        <v>146878</v>
      </c>
      <c r="R55" s="54">
        <f>IF(O55=O54,R54+Perm_Edif!R55,Perm_Edif!R55)</f>
        <v>15076</v>
      </c>
      <c r="S55" s="88">
        <f>IF(P55=P54,S54+Perm_Edif!S55,Perm_Edif!S55)</f>
        <v>0</v>
      </c>
      <c r="T55" s="81">
        <f>IF(Q55=Q54,T54+Perm_Edif!T55,Perm_Edif!T55)</f>
        <v>841388</v>
      </c>
      <c r="U55" s="81">
        <f>IF(R55=R54,U54+Perm_Edif!U55,Perm_Edif!U55)</f>
        <v>29433</v>
      </c>
      <c r="V55" s="81">
        <f>IF(S55=S54,V54+Perm_Edif!V55,Perm_Edif!V55)</f>
        <v>17427</v>
      </c>
      <c r="W55" s="81">
        <f>IF(T55=T54,W54+Perm_Edif!W55,Perm_Edif!W55)</f>
        <v>35198</v>
      </c>
      <c r="X55" s="81">
        <f>IF(U55=U54,X54+Perm_Edif!X55,Perm_Edif!X55)</f>
        <v>56538</v>
      </c>
      <c r="Y55" s="81">
        <f>IF(V55=V54,Y54+Perm_Edif!Y55,Perm_Edif!Y55)</f>
        <v>57845</v>
      </c>
      <c r="Z55" s="81">
        <f>IF(W55=W54,Z54+Perm_Edif!Z55,Perm_Edif!Z55)</f>
        <v>38176</v>
      </c>
      <c r="AA55" s="81">
        <f>IF(X55=X54,AA54+Perm_Edif!AA55,Perm_Edif!AA55)</f>
        <v>44315</v>
      </c>
      <c r="AB55" s="81">
        <f>IF(Y55=Y54,AB54+Perm_Edif!AB55,Perm_Edif!AB55)</f>
        <v>113145</v>
      </c>
      <c r="AC55" s="81">
        <f>IF(Z55=Z54,AC54+Perm_Edif!AC55,Perm_Edif!AC55)</f>
        <v>97090</v>
      </c>
      <c r="AD55" s="81">
        <f>IF(AA55=AA54,AD54+Perm_Edif!AD55,Perm_Edif!AD55)</f>
        <v>25916</v>
      </c>
      <c r="AE55" s="81">
        <f>IF(AB55=AB54,AE54+Perm_Edif!AE55,Perm_Edif!AE55)</f>
        <v>2919</v>
      </c>
      <c r="AF55" s="81">
        <f>IF(AC55=AC54,AF54+Perm_Edif!AF55,Perm_Edif!AF55)</f>
        <v>1685</v>
      </c>
      <c r="AG55" s="81">
        <f>IF(AD55=AD54,AG54+Perm_Edif!AG55,Perm_Edif!AG55)</f>
        <v>313829</v>
      </c>
      <c r="AH55" s="81">
        <f>IF(AE55=AE54,AH54+Perm_Edif!AH55,Perm_Edif!AH55)</f>
        <v>6925</v>
      </c>
      <c r="AI55" s="81">
        <f>IF(AF55=AF54,AI54+Perm_Edif!AI55,Perm_Edif!AI55)</f>
        <v>947</v>
      </c>
      <c r="AJ55" s="59">
        <f>IF(AG55=AG54,AJ54+Perm_Edif!AJ55,Perm_Edif!AJ55)</f>
        <v>131373</v>
      </c>
      <c r="AK55" s="54">
        <f>IF(AH55=AH54,AK54+Perm_Edif!AK55,Perm_Edif!AK55)</f>
        <v>1569</v>
      </c>
      <c r="AL55" s="54">
        <f>IF(AI55=AI54,AL54+Perm_Edif!AL55,Perm_Edif!AL55)</f>
        <v>1291</v>
      </c>
      <c r="AM55" s="54">
        <f>IF(AJ55=AJ54,AM54+Perm_Edif!AM55,Perm_Edif!AM55)</f>
        <v>1409</v>
      </c>
      <c r="AN55" s="54">
        <f>IF(AK55=AK54,AN54+Perm_Edif!AN55,Perm_Edif!AN55)</f>
        <v>2498</v>
      </c>
      <c r="AO55" s="54">
        <f>IF(AL55=AL54,AO54+Perm_Edif!AO55,Perm_Edif!AO55)</f>
        <v>3013</v>
      </c>
      <c r="AP55" s="54">
        <f>IF(AM55=AM54,AP54+Perm_Edif!AP55,Perm_Edif!AP55)</f>
        <v>745</v>
      </c>
      <c r="AQ55" s="54">
        <f>IF(AN55=AN54,AQ54+Perm_Edif!AQ55,Perm_Edif!AQ55)</f>
        <v>1635</v>
      </c>
      <c r="AR55" s="54">
        <f>IF(AO55=AO54,AR54+Perm_Edif!AR55,Perm_Edif!AR55)</f>
        <v>14230</v>
      </c>
      <c r="AS55" s="54">
        <f>IF(AP55=AP54,AS54+Perm_Edif!AS55,Perm_Edif!AS55)</f>
        <v>13624</v>
      </c>
      <c r="AT55" s="54">
        <f>IF(AQ55=AQ54,AT54+Perm_Edif!AT55,Perm_Edif!AT55)</f>
        <v>5603</v>
      </c>
      <c r="AU55" s="54">
        <f>IF(AR55=AR54,AU54+Perm_Edif!AU55,Perm_Edif!AU55)</f>
        <v>356</v>
      </c>
      <c r="AV55" s="54">
        <f>IF(AS55=AS54,AV54+Perm_Edif!AV55,Perm_Edif!AV55)</f>
        <v>0</v>
      </c>
      <c r="AW55" s="54">
        <f>IF(AT55=AT54,AW54+Perm_Edif!AW55,Perm_Edif!AW55)</f>
        <v>84703</v>
      </c>
      <c r="AX55" s="54">
        <f>IF(AU55=AU54,AX54+Perm_Edif!AX55,Perm_Edif!AX55)</f>
        <v>697</v>
      </c>
      <c r="AY55" s="54">
        <f>IF(AV55=AV54,AY54+Perm_Edif!AY55,Perm_Edif!AY55)</f>
        <v>0</v>
      </c>
      <c r="AZ55" s="59">
        <f>IF(AW55=AW54,AZ54+Perm_Edif!AZ55,Perm_Edif!AZ55)</f>
        <v>1322610</v>
      </c>
      <c r="BA55" s="54">
        <f>IF(AX55=AX54,BA54+Perm_Edif!BA55,Perm_Edif!BA55)</f>
        <v>38988</v>
      </c>
      <c r="BB55" s="54">
        <f>IF(AY55=AY54,BB54+Perm_Edif!BB55,Perm_Edif!BB55)</f>
        <v>32813</v>
      </c>
      <c r="BC55" s="54">
        <f>IF(AZ55=AZ54,BC54+Perm_Edif!BC55,Perm_Edif!BC55)</f>
        <v>77391</v>
      </c>
      <c r="BD55" s="54">
        <f>IF(BA55=BA54,BD54+Perm_Edif!BD55,Perm_Edif!BD55)</f>
        <v>69506</v>
      </c>
      <c r="BE55" s="54">
        <f>IF(BB55=BB54,BE54+Perm_Edif!BE55,Perm_Edif!BE55)</f>
        <v>83040</v>
      </c>
      <c r="BF55" s="54">
        <f>IF(BC55=BC54,BF54+Perm_Edif!BF55,Perm_Edif!BF55)</f>
        <v>47612</v>
      </c>
      <c r="BG55" s="54">
        <f>IF(BD55=BD54,BG54+Perm_Edif!BG55,Perm_Edif!BG55)</f>
        <v>54986</v>
      </c>
      <c r="BH55" s="54">
        <f>IF(BE55=BE54,BH54+Perm_Edif!BH55,Perm_Edif!BH55)</f>
        <v>161832</v>
      </c>
      <c r="BI55" s="54">
        <f>IF(BF55=BF54,BI54+Perm_Edif!BI55,Perm_Edif!BI55)</f>
        <v>122967</v>
      </c>
      <c r="BJ55" s="54">
        <f>IF(BG55=BG54,BJ54+Perm_Edif!BJ55,Perm_Edif!BJ55)</f>
        <v>56878</v>
      </c>
      <c r="BK55" s="54">
        <f>IF(BH55=BH54,BK54+Perm_Edif!BK55,Perm_Edif!BK55)</f>
        <v>5857</v>
      </c>
      <c r="BL55" s="54">
        <f>IF(BI55=BI54,BL54+Perm_Edif!BL55,Perm_Edif!BL55)</f>
        <v>1685</v>
      </c>
      <c r="BM55" s="54">
        <f>IF(BJ55=BJ54,BM54+Perm_Edif!BM55,Perm_Edif!BM55)</f>
        <v>545410</v>
      </c>
      <c r="BN55" s="54">
        <f>IF(BK55=BK54,BN54+Perm_Edif!BN55,Perm_Edif!BN55)</f>
        <v>22698</v>
      </c>
      <c r="BO55" s="88">
        <f>IF(BL55=BL54,BO54+Perm_Edif!BO55,Perm_Edif!BO55)</f>
        <v>947</v>
      </c>
      <c r="BP55" s="54" t="str">
        <f>Perm_Edif!BP55</f>
        <v>0.8%</v>
      </c>
      <c r="BQ55" s="54" t="str">
        <f>Perm_Edif!BQ55</f>
        <v>609.3%</v>
      </c>
      <c r="BR55" s="54" t="str">
        <f>Perm_Edif!BR55</f>
        <v>-43.8%</v>
      </c>
      <c r="BS55" s="54" t="str">
        <f>Perm_Edif!BS55</f>
        <v>27.3%</v>
      </c>
      <c r="BT55" s="54" t="str">
        <f>Perm_Edif!BT55</f>
        <v>46.3%</v>
      </c>
      <c r="BU55" s="54" t="str">
        <f>Perm_Edif!BU55</f>
        <v>-4.4%</v>
      </c>
      <c r="BV55" s="54" t="str">
        <f>Perm_Edif!BV55</f>
        <v>-32.7%</v>
      </c>
      <c r="BW55" s="54" t="str">
        <f>Perm_Edif!BW55</f>
        <v>-2.5%</v>
      </c>
      <c r="BX55" s="54" t="str">
        <f>Perm_Edif!BX55</f>
        <v>-9.4%</v>
      </c>
      <c r="BY55" s="54" t="str">
        <f>Perm_Edif!BY55</f>
        <v>45.7%</v>
      </c>
      <c r="BZ55" s="54" t="str">
        <f>Perm_Edif!BZ55</f>
        <v>18.2%</v>
      </c>
      <c r="CA55" s="54" t="str">
        <f>Perm_Edif!CA55</f>
        <v>91%</v>
      </c>
      <c r="CB55" s="54" t="str">
        <f>Perm_Edif!CB55</f>
        <v>-85%</v>
      </c>
      <c r="CC55" s="54" t="str">
        <f>Perm_Edif!CC55</f>
        <v>-5%</v>
      </c>
      <c r="CD55" s="54" t="str">
        <f>Perm_Edif!CD55</f>
        <v>47.3%</v>
      </c>
      <c r="CE55" s="54" t="str">
        <f>Perm_Edif!CE55</f>
        <v>-91.1%</v>
      </c>
    </row>
    <row r="56" spans="1:83">
      <c r="A56" s="55">
        <v>2013</v>
      </c>
      <c r="B56" s="51">
        <v>7</v>
      </c>
      <c r="C56" s="52" t="s">
        <v>125</v>
      </c>
      <c r="D56" s="59">
        <f>IF(A56=A55,D55+Perm_Edif!D56,Perm_Edif!D56)</f>
        <v>2196992</v>
      </c>
      <c r="E56" s="54">
        <f>IF(B56=B55,E55+Perm_Edif!E56,Perm_Edif!E56)</f>
        <v>6006</v>
      </c>
      <c r="F56" s="54">
        <f>IF(C56=C55,F55+Perm_Edif!F56,Perm_Edif!F56)</f>
        <v>20828</v>
      </c>
      <c r="G56" s="54">
        <f>IF(D56=D55,G55+Perm_Edif!G56,Perm_Edif!G56)</f>
        <v>7812</v>
      </c>
      <c r="H56" s="54">
        <f>IF(E56=E55,H55+Perm_Edif!H56,Perm_Edif!H56)</f>
        <v>6511</v>
      </c>
      <c r="I56" s="54">
        <f>IF(F56=F55,I55+Perm_Edif!I56,Perm_Edif!I56)</f>
        <v>29046</v>
      </c>
      <c r="J56" s="54">
        <f>IF(G56=G55,J55+Perm_Edif!J56,Perm_Edif!J56)</f>
        <v>13809</v>
      </c>
      <c r="K56" s="54">
        <f>IF(H56=H55,K55+Perm_Edif!K56,Perm_Edif!K56)</f>
        <v>11068</v>
      </c>
      <c r="L56" s="54">
        <f>IF(I56=I55,L55+Perm_Edif!L56,Perm_Edif!L56)</f>
        <v>36074</v>
      </c>
      <c r="M56" s="54">
        <f>IF(J56=J55,M55+Perm_Edif!M56,Perm_Edif!M56)</f>
        <v>9902</v>
      </c>
      <c r="N56" s="54">
        <f>IF(K56=K55,N55+Perm_Edif!N56,Perm_Edif!N56)</f>
        <v>4598</v>
      </c>
      <c r="O56" s="54">
        <f>IF(L56=L55,O55+Perm_Edif!O56,Perm_Edif!O56)</f>
        <v>1320</v>
      </c>
      <c r="P56" s="54">
        <f>IF(M56=M55,P55+Perm_Edif!P56,Perm_Edif!P56)</f>
        <v>577</v>
      </c>
      <c r="Q56" s="54">
        <f>IF(N56=N55,Q55+Perm_Edif!Q56,Perm_Edif!Q56)</f>
        <v>111457</v>
      </c>
      <c r="R56" s="54">
        <f>IF(O56=O55,R55+Perm_Edif!R56,Perm_Edif!R56)</f>
        <v>5727</v>
      </c>
      <c r="S56" s="88">
        <f>IF(P56=P55,S55+Perm_Edif!S56,Perm_Edif!S56)</f>
        <v>523</v>
      </c>
      <c r="T56" s="81">
        <f>IF(Q56=Q55,T55+Perm_Edif!T56,Perm_Edif!T56)</f>
        <v>889057</v>
      </c>
      <c r="U56" s="81">
        <f>IF(R56=R55,U55+Perm_Edif!U56,Perm_Edif!U56)</f>
        <v>1123</v>
      </c>
      <c r="V56" s="81">
        <f>IF(S56=S55,V55+Perm_Edif!V56,Perm_Edif!V56)</f>
        <v>164372</v>
      </c>
      <c r="W56" s="81">
        <f>IF(T56=T55,W55+Perm_Edif!W56,Perm_Edif!W56)</f>
        <v>18387</v>
      </c>
      <c r="X56" s="81">
        <f>IF(U56=U55,X55+Perm_Edif!X56,Perm_Edif!X56)</f>
        <v>110240</v>
      </c>
      <c r="Y56" s="81">
        <f>IF(V56=V55,Y55+Perm_Edif!Y56,Perm_Edif!Y56)</f>
        <v>94638</v>
      </c>
      <c r="Z56" s="81">
        <f>IF(W56=W55,Z55+Perm_Edif!Z56,Perm_Edif!Z56)</f>
        <v>22278</v>
      </c>
      <c r="AA56" s="81">
        <f>IF(X56=X55,AA55+Perm_Edif!AA56,Perm_Edif!AA56)</f>
        <v>130882</v>
      </c>
      <c r="AB56" s="81">
        <f>IF(Y56=Y55,AB55+Perm_Edif!AB56,Perm_Edif!AB56)</f>
        <v>71727</v>
      </c>
      <c r="AC56" s="81">
        <f>IF(Z56=Z55,AC55+Perm_Edif!AC56,Perm_Edif!AC56)</f>
        <v>44241</v>
      </c>
      <c r="AD56" s="81">
        <f>IF(AA56=AA55,AD55+Perm_Edif!AD56,Perm_Edif!AD56)</f>
        <v>17022</v>
      </c>
      <c r="AE56" s="81">
        <f>IF(AB56=AB55,AE55+Perm_Edif!AE56,Perm_Edif!AE56)</f>
        <v>12721</v>
      </c>
      <c r="AF56" s="81">
        <f>IF(AC56=AC55,AF55+Perm_Edif!AF56,Perm_Edif!AF56)</f>
        <v>2548</v>
      </c>
      <c r="AG56" s="81">
        <f>IF(AD56=AD55,AG55+Perm_Edif!AG56,Perm_Edif!AG56)</f>
        <v>179791</v>
      </c>
      <c r="AH56" s="81">
        <f>IF(AE56=AE55,AH55+Perm_Edif!AH56,Perm_Edif!AH56)</f>
        <v>12400</v>
      </c>
      <c r="AI56" s="81">
        <f>IF(AF56=AF55,AI55+Perm_Edif!AI56,Perm_Edif!AI56)</f>
        <v>6687</v>
      </c>
      <c r="AJ56" s="59">
        <f>IF(AG56=AG55,AJ55+Perm_Edif!AJ56,Perm_Edif!AJ56)</f>
        <v>153792</v>
      </c>
      <c r="AK56" s="54">
        <f>IF(AH56=AH55,AK55+Perm_Edif!AK56,Perm_Edif!AK56)</f>
        <v>251</v>
      </c>
      <c r="AL56" s="54">
        <f>IF(AI56=AI55,AL55+Perm_Edif!AL56,Perm_Edif!AL56)</f>
        <v>21107</v>
      </c>
      <c r="AM56" s="54">
        <f>IF(AJ56=AJ55,AM55+Perm_Edif!AM56,Perm_Edif!AM56)</f>
        <v>4277</v>
      </c>
      <c r="AN56" s="54">
        <f>IF(AK56=AK55,AN55+Perm_Edif!AN56,Perm_Edif!AN56)</f>
        <v>299</v>
      </c>
      <c r="AO56" s="54">
        <f>IF(AL56=AL55,AO55+Perm_Edif!AO56,Perm_Edif!AO56)</f>
        <v>32486</v>
      </c>
      <c r="AP56" s="54">
        <f>IF(AM56=AM55,AP55+Perm_Edif!AP56,Perm_Edif!AP56)</f>
        <v>1347</v>
      </c>
      <c r="AQ56" s="54">
        <f>IF(AN56=AN55,AQ55+Perm_Edif!AQ56,Perm_Edif!AQ56)</f>
        <v>7582</v>
      </c>
      <c r="AR56" s="54">
        <f>IF(AO56=AO55,AR55+Perm_Edif!AR56,Perm_Edif!AR56)</f>
        <v>26482</v>
      </c>
      <c r="AS56" s="54">
        <f>IF(AP56=AP55,AS55+Perm_Edif!AS56,Perm_Edif!AS56)</f>
        <v>9421</v>
      </c>
      <c r="AT56" s="54">
        <f>IF(AQ56=AQ55,AT55+Perm_Edif!AT56,Perm_Edif!AT56)</f>
        <v>1497</v>
      </c>
      <c r="AU56" s="54">
        <f>IF(AR56=AR55,AU55+Perm_Edif!AU56,Perm_Edif!AU56)</f>
        <v>1656</v>
      </c>
      <c r="AV56" s="54">
        <f>IF(AS56=AS55,AV55+Perm_Edif!AV56,Perm_Edif!AV56)</f>
        <v>1311</v>
      </c>
      <c r="AW56" s="54">
        <f>IF(AT56=AT55,AW55+Perm_Edif!AW56,Perm_Edif!AW56)</f>
        <v>44129</v>
      </c>
      <c r="AX56" s="54">
        <f>IF(AU56=AU55,AX55+Perm_Edif!AX56,Perm_Edif!AX56)</f>
        <v>1102</v>
      </c>
      <c r="AY56" s="54">
        <f>IF(AV56=AV55,AY55+Perm_Edif!AY56,Perm_Edif!AY56)</f>
        <v>845</v>
      </c>
      <c r="AZ56" s="59">
        <f>IF(AW56=AW55,AZ55+Perm_Edif!AZ56,Perm_Edif!AZ56)</f>
        <v>1308107</v>
      </c>
      <c r="BA56" s="54">
        <f>IF(AX56=AX55,BA55+Perm_Edif!BA56,Perm_Edif!BA56)</f>
        <v>7380</v>
      </c>
      <c r="BB56" s="54">
        <f>IF(AY56=AY55,BB55+Perm_Edif!BB56,Perm_Edif!BB56)</f>
        <v>206307</v>
      </c>
      <c r="BC56" s="54">
        <f>IF(AZ56=AZ55,BC55+Perm_Edif!BC56,Perm_Edif!BC56)</f>
        <v>30476</v>
      </c>
      <c r="BD56" s="54">
        <f>IF(BA56=BA55,BD55+Perm_Edif!BD56,Perm_Edif!BD56)</f>
        <v>117050</v>
      </c>
      <c r="BE56" s="54">
        <f>IF(BB56=BB55,BE55+Perm_Edif!BE56,Perm_Edif!BE56)</f>
        <v>156170</v>
      </c>
      <c r="BF56" s="54">
        <f>IF(BC56=BC55,BF55+Perm_Edif!BF56,Perm_Edif!BF56)</f>
        <v>37434</v>
      </c>
      <c r="BG56" s="54">
        <f>IF(BD56=BD55,BG55+Perm_Edif!BG56,Perm_Edif!BG56)</f>
        <v>149532</v>
      </c>
      <c r="BH56" s="54">
        <f>IF(BE56=BE55,BH55+Perm_Edif!BH56,Perm_Edif!BH56)</f>
        <v>134283</v>
      </c>
      <c r="BI56" s="54">
        <f>IF(BF56=BF55,BI55+Perm_Edif!BI56,Perm_Edif!BI56)</f>
        <v>63564</v>
      </c>
      <c r="BJ56" s="54">
        <f>IF(BG56=BG55,BJ55+Perm_Edif!BJ56,Perm_Edif!BJ56)</f>
        <v>23117</v>
      </c>
      <c r="BK56" s="54">
        <f>IF(BH56=BH55,BK55+Perm_Edif!BK56,Perm_Edif!BK56)</f>
        <v>15697</v>
      </c>
      <c r="BL56" s="54">
        <f>IF(BI56=BI55,BL55+Perm_Edif!BL56,Perm_Edif!BL56)</f>
        <v>4436</v>
      </c>
      <c r="BM56" s="54">
        <f>IF(BJ56=BJ55,BM55+Perm_Edif!BM56,Perm_Edif!BM56)</f>
        <v>335377</v>
      </c>
      <c r="BN56" s="54">
        <f>IF(BK56=BK55,BN55+Perm_Edif!BN56,Perm_Edif!BN56)</f>
        <v>19229</v>
      </c>
      <c r="BO56" s="88">
        <f>IF(BL56=BL55,BO55+Perm_Edif!BO56,Perm_Edif!BO56)</f>
        <v>8055</v>
      </c>
      <c r="BP56" s="54" t="str">
        <f>Perm_Edif!BP56</f>
        <v>-1.1%</v>
      </c>
      <c r="BQ56" s="54" t="str">
        <f>Perm_Edif!BQ56</f>
        <v>-81.1%</v>
      </c>
      <c r="BR56" s="54" t="str">
        <f>Perm_Edif!BR56</f>
        <v>528.7%</v>
      </c>
      <c r="BS56" s="54" t="str">
        <f>Perm_Edif!BS56</f>
        <v>-60.6%</v>
      </c>
      <c r="BT56" s="54" t="str">
        <f>Perm_Edif!BT56</f>
        <v>68.4%</v>
      </c>
      <c r="BU56" s="54" t="str">
        <f>Perm_Edif!BU56</f>
        <v>88.1%</v>
      </c>
      <c r="BV56" s="54" t="str">
        <f>Perm_Edif!BV56</f>
        <v>-21.4%</v>
      </c>
      <c r="BW56" s="54" t="str">
        <f>Perm_Edif!BW56</f>
        <v>171.9%</v>
      </c>
      <c r="BX56" s="54" t="str">
        <f>Perm_Edif!BX56</f>
        <v>-17%</v>
      </c>
      <c r="BY56" s="54" t="str">
        <f>Perm_Edif!BY56</f>
        <v>-48.3%</v>
      </c>
      <c r="BZ56" s="54" t="str">
        <f>Perm_Edif!BZ56</f>
        <v>-59.4%</v>
      </c>
      <c r="CA56" s="54" t="str">
        <f>Perm_Edif!CA56</f>
        <v>168%</v>
      </c>
      <c r="CB56" s="54" t="str">
        <f>Perm_Edif!CB56</f>
        <v>163.3%</v>
      </c>
      <c r="CC56" s="54" t="str">
        <f>Perm_Edif!CC56</f>
        <v>-38.5%</v>
      </c>
      <c r="CD56" s="54" t="str">
        <f>Perm_Edif!CD56</f>
        <v>-15.3%</v>
      </c>
      <c r="CE56" s="54" t="str">
        <f>Perm_Edif!CE56</f>
        <v>750.6%</v>
      </c>
    </row>
    <row r="57" spans="1:83">
      <c r="A57" s="55">
        <v>2013</v>
      </c>
      <c r="B57" s="51">
        <v>8</v>
      </c>
      <c r="C57" s="52" t="s">
        <v>126</v>
      </c>
      <c r="D57" s="59">
        <f>IF(A57=A56,D56+Perm_Edif!D57,Perm_Edif!D57)</f>
        <v>2510099</v>
      </c>
      <c r="E57" s="54">
        <f>IF(B57=B56,E56+Perm_Edif!E57,Perm_Edif!E57)</f>
        <v>6930</v>
      </c>
      <c r="F57" s="54">
        <f>IF(C57=C56,F56+Perm_Edif!F57,Perm_Edif!F57)</f>
        <v>3774</v>
      </c>
      <c r="G57" s="54">
        <f>IF(D57=D56,G56+Perm_Edif!G57,Perm_Edif!G57)</f>
        <v>8794</v>
      </c>
      <c r="H57" s="54">
        <f>IF(E57=E56,H56+Perm_Edif!H57,Perm_Edif!H57)</f>
        <v>12269</v>
      </c>
      <c r="I57" s="54">
        <f>IF(F57=F56,I56+Perm_Edif!I57,Perm_Edif!I57)</f>
        <v>100166</v>
      </c>
      <c r="J57" s="54">
        <f>IF(G57=G56,J56+Perm_Edif!J57,Perm_Edif!J57)</f>
        <v>4079</v>
      </c>
      <c r="K57" s="54">
        <f>IF(H57=H56,K56+Perm_Edif!K57,Perm_Edif!K57)</f>
        <v>13922</v>
      </c>
      <c r="L57" s="54">
        <f>IF(I57=I56,L56+Perm_Edif!L57,Perm_Edif!L57)</f>
        <v>15036</v>
      </c>
      <c r="M57" s="54">
        <f>IF(J57=J56,M56+Perm_Edif!M57,Perm_Edif!M57)</f>
        <v>19934</v>
      </c>
      <c r="N57" s="54">
        <f>IF(K57=K56,N56+Perm_Edif!N57,Perm_Edif!N57)</f>
        <v>8530</v>
      </c>
      <c r="O57" s="54">
        <f>IF(L57=L56,O56+Perm_Edif!O57,Perm_Edif!O57)</f>
        <v>782</v>
      </c>
      <c r="P57" s="54">
        <f>IF(M57=M56,P56+Perm_Edif!P57,Perm_Edif!P57)</f>
        <v>1825</v>
      </c>
      <c r="Q57" s="54">
        <f>IF(N57=N56,Q56+Perm_Edif!Q57,Perm_Edif!Q57)</f>
        <v>112171</v>
      </c>
      <c r="R57" s="54">
        <f>IF(O57=O56,R56+Perm_Edif!R57,Perm_Edif!R57)</f>
        <v>4869</v>
      </c>
      <c r="S57" s="88">
        <f>IF(P57=P56,S56+Perm_Edif!S57,Perm_Edif!S57)</f>
        <v>26</v>
      </c>
      <c r="T57" s="81">
        <f>IF(Q57=Q56,T56+Perm_Edif!T57,Perm_Edif!T57)</f>
        <v>918172</v>
      </c>
      <c r="U57" s="81">
        <f>IF(R57=R56,U56+Perm_Edif!U57,Perm_Edif!U57)</f>
        <v>4974</v>
      </c>
      <c r="V57" s="81">
        <f>IF(S57=S56,V56+Perm_Edif!V57,Perm_Edif!V57)</f>
        <v>26663</v>
      </c>
      <c r="W57" s="81">
        <f>IF(T57=T56,W56+Perm_Edif!W57,Perm_Edif!W57)</f>
        <v>5442</v>
      </c>
      <c r="X57" s="81">
        <f>IF(U57=U56,X56+Perm_Edif!X57,Perm_Edif!X57)</f>
        <v>47268</v>
      </c>
      <c r="Y57" s="81">
        <f>IF(V57=V56,Y56+Perm_Edif!Y57,Perm_Edif!Y57)</f>
        <v>154682</v>
      </c>
      <c r="Z57" s="81">
        <f>IF(W57=W56,Z56+Perm_Edif!Z57,Perm_Edif!Z57)</f>
        <v>31920</v>
      </c>
      <c r="AA57" s="81">
        <f>IF(X57=X56,AA56+Perm_Edif!AA57,Perm_Edif!AA57)</f>
        <v>101130</v>
      </c>
      <c r="AB57" s="81">
        <f>IF(Y57=Y56,AB56+Perm_Edif!AB57,Perm_Edif!AB57)</f>
        <v>97750</v>
      </c>
      <c r="AC57" s="81">
        <f>IF(Z57=Z56,AC56+Perm_Edif!AC57,Perm_Edif!AC57)</f>
        <v>81697</v>
      </c>
      <c r="AD57" s="81">
        <f>IF(AA57=AA56,AD56+Perm_Edif!AD57,Perm_Edif!AD57)</f>
        <v>35307</v>
      </c>
      <c r="AE57" s="81">
        <f>IF(AB57=AB56,AE56+Perm_Edif!AE57,Perm_Edif!AE57)</f>
        <v>2957</v>
      </c>
      <c r="AF57" s="81">
        <f>IF(AC57=AC56,AF56+Perm_Edif!AF57,Perm_Edif!AF57)</f>
        <v>1523</v>
      </c>
      <c r="AG57" s="81">
        <f>IF(AD57=AD56,AG56+Perm_Edif!AG57,Perm_Edif!AG57)</f>
        <v>310151</v>
      </c>
      <c r="AH57" s="81">
        <f>IF(AE57=AE56,AH56+Perm_Edif!AH57,Perm_Edif!AH57)</f>
        <v>15970</v>
      </c>
      <c r="AI57" s="81">
        <f>IF(AF57=AF56,AI56+Perm_Edif!AI57,Perm_Edif!AI57)</f>
        <v>738</v>
      </c>
      <c r="AJ57" s="59">
        <f>IF(AG57=AG56,AJ56+Perm_Edif!AJ57,Perm_Edif!AJ57)</f>
        <v>89853</v>
      </c>
      <c r="AK57" s="54">
        <f>IF(AH57=AH56,AK56+Perm_Edif!AK57,Perm_Edif!AK57)</f>
        <v>799</v>
      </c>
      <c r="AL57" s="54">
        <f>IF(AI57=AI56,AL56+Perm_Edif!AL57,Perm_Edif!AL57)</f>
        <v>1476</v>
      </c>
      <c r="AM57" s="54">
        <f>IF(AJ57=AJ56,AM56+Perm_Edif!AM57,Perm_Edif!AM57)</f>
        <v>399</v>
      </c>
      <c r="AN57" s="54">
        <f>IF(AK57=AK56,AN56+Perm_Edif!AN57,Perm_Edif!AN57)</f>
        <v>145</v>
      </c>
      <c r="AO57" s="54">
        <f>IF(AL57=AL56,AO56+Perm_Edif!AO57,Perm_Edif!AO57)</f>
        <v>6832</v>
      </c>
      <c r="AP57" s="54">
        <f>IF(AM57=AM56,AP56+Perm_Edif!AP57,Perm_Edif!AP57)</f>
        <v>7638</v>
      </c>
      <c r="AQ57" s="54">
        <f>IF(AN57=AN56,AQ56+Perm_Edif!AQ57,Perm_Edif!AQ57)</f>
        <v>20858</v>
      </c>
      <c r="AR57" s="54">
        <f>IF(AO57=AO56,AR56+Perm_Edif!AR57,Perm_Edif!AR57)</f>
        <v>6519</v>
      </c>
      <c r="AS57" s="54">
        <f>IF(AP57=AP56,AS56+Perm_Edif!AS57,Perm_Edif!AS57)</f>
        <v>3498</v>
      </c>
      <c r="AT57" s="54">
        <f>IF(AQ57=AQ56,AT56+Perm_Edif!AT57,Perm_Edif!AT57)</f>
        <v>4817</v>
      </c>
      <c r="AU57" s="54">
        <f>IF(AR57=AR56,AU56+Perm_Edif!AU57,Perm_Edif!AU57)</f>
        <v>436</v>
      </c>
      <c r="AV57" s="54">
        <f>IF(AS57=AS56,AV56+Perm_Edif!AV57,Perm_Edif!AV57)</f>
        <v>266</v>
      </c>
      <c r="AW57" s="54">
        <f>IF(AT57=AT56,AW56+Perm_Edif!AW57,Perm_Edif!AW57)</f>
        <v>31541</v>
      </c>
      <c r="AX57" s="54">
        <f>IF(AU57=AU56,AX56+Perm_Edif!AX57,Perm_Edif!AX57)</f>
        <v>4629</v>
      </c>
      <c r="AY57" s="54">
        <f>IF(AV57=AV56,AY56+Perm_Edif!AY57,Perm_Edif!AY57)</f>
        <v>0</v>
      </c>
      <c r="AZ57" s="59">
        <f>IF(AW57=AW56,AZ56+Perm_Edif!AZ57,Perm_Edif!AZ57)</f>
        <v>1321132</v>
      </c>
      <c r="BA57" s="54">
        <f>IF(AX57=AX56,BA56+Perm_Edif!BA57,Perm_Edif!BA57)</f>
        <v>12703</v>
      </c>
      <c r="BB57" s="54">
        <f>IF(AY57=AY56,BB56+Perm_Edif!BB57,Perm_Edif!BB57)</f>
        <v>31913</v>
      </c>
      <c r="BC57" s="54">
        <f>IF(AZ57=AZ56,BC56+Perm_Edif!BC57,Perm_Edif!BC57)</f>
        <v>14635</v>
      </c>
      <c r="BD57" s="54">
        <f>IF(BA57=BA56,BD56+Perm_Edif!BD57,Perm_Edif!BD57)</f>
        <v>59682</v>
      </c>
      <c r="BE57" s="54">
        <f>IF(BB57=BB56,BE56+Perm_Edif!BE57,Perm_Edif!BE57)</f>
        <v>261680</v>
      </c>
      <c r="BF57" s="54">
        <f>IF(BC57=BC56,BF56+Perm_Edif!BF57,Perm_Edif!BF57)</f>
        <v>43637</v>
      </c>
      <c r="BG57" s="54">
        <f>IF(BD57=BD56,BG56+Perm_Edif!BG57,Perm_Edif!BG57)</f>
        <v>135910</v>
      </c>
      <c r="BH57" s="54">
        <f>IF(BE57=BE56,BH56+Perm_Edif!BH57,Perm_Edif!BH57)</f>
        <v>119305</v>
      </c>
      <c r="BI57" s="54">
        <f>IF(BF57=BF56,BI56+Perm_Edif!BI57,Perm_Edif!BI57)</f>
        <v>105129</v>
      </c>
      <c r="BJ57" s="54">
        <f>IF(BG57=BG56,BJ56+Perm_Edif!BJ57,Perm_Edif!BJ57)</f>
        <v>48654</v>
      </c>
      <c r="BK57" s="54">
        <f>IF(BH57=BH56,BK56+Perm_Edif!BK57,Perm_Edif!BK57)</f>
        <v>4175</v>
      </c>
      <c r="BL57" s="54">
        <f>IF(BI57=BI56,BL56+Perm_Edif!BL57,Perm_Edif!BL57)</f>
        <v>3614</v>
      </c>
      <c r="BM57" s="54">
        <f>IF(BJ57=BJ56,BM56+Perm_Edif!BM57,Perm_Edif!BM57)</f>
        <v>453863</v>
      </c>
      <c r="BN57" s="54">
        <f>IF(BK57=BK56,BN56+Perm_Edif!BN57,Perm_Edif!BN57)</f>
        <v>25468</v>
      </c>
      <c r="BO57" s="88">
        <f>IF(BL57=BL56,BO56+Perm_Edif!BO57,Perm_Edif!BO57)</f>
        <v>764</v>
      </c>
      <c r="BP57" s="54" t="str">
        <f>Perm_Edif!BP57</f>
        <v>1%</v>
      </c>
      <c r="BQ57" s="54" t="str">
        <f>Perm_Edif!BQ57</f>
        <v>72.1%</v>
      </c>
      <c r="BR57" s="54" t="str">
        <f>Perm_Edif!BR57</f>
        <v>-84.5%</v>
      </c>
      <c r="BS57" s="54" t="str">
        <f>Perm_Edif!BS57</f>
        <v>-52%</v>
      </c>
      <c r="BT57" s="54" t="str">
        <f>Perm_Edif!BT57</f>
        <v>-49%</v>
      </c>
      <c r="BU57" s="54" t="str">
        <f>Perm_Edif!BU57</f>
        <v>67.6%</v>
      </c>
      <c r="BV57" s="54" t="str">
        <f>Perm_Edif!BV57</f>
        <v>16.6%</v>
      </c>
      <c r="BW57" s="54" t="str">
        <f>Perm_Edif!BW57</f>
        <v>-9.1%</v>
      </c>
      <c r="BX57" s="54" t="str">
        <f>Perm_Edif!BX57</f>
        <v>-11.2%</v>
      </c>
      <c r="BY57" s="54" t="str">
        <f>Perm_Edif!BY57</f>
        <v>65.4%</v>
      </c>
      <c r="BZ57" s="54" t="str">
        <f>Perm_Edif!BZ57</f>
        <v>110.5%</v>
      </c>
      <c r="CA57" s="54" t="str">
        <f>Perm_Edif!CA57</f>
        <v>-73.4%</v>
      </c>
      <c r="CB57" s="54" t="str">
        <f>Perm_Edif!CB57</f>
        <v>-18.5%</v>
      </c>
      <c r="CC57" s="54" t="str">
        <f>Perm_Edif!CC57</f>
        <v>35.3%</v>
      </c>
      <c r="CD57" s="54" t="str">
        <f>Perm_Edif!CD57</f>
        <v>32.4%</v>
      </c>
      <c r="CE57" s="54" t="str">
        <f>Perm_Edif!CE57</f>
        <v>-90.5%</v>
      </c>
    </row>
    <row r="58" spans="1:83">
      <c r="A58" s="55">
        <v>2013</v>
      </c>
      <c r="B58" s="51">
        <v>9</v>
      </c>
      <c r="C58" s="52" t="s">
        <v>127</v>
      </c>
      <c r="D58" s="59">
        <f>IF(A58=A57,D57+Perm_Edif!D58,Perm_Edif!D58)</f>
        <v>2805700</v>
      </c>
      <c r="E58" s="54">
        <f>IF(B58=B57,E57+Perm_Edif!E58,Perm_Edif!E58)</f>
        <v>8444</v>
      </c>
      <c r="F58" s="54">
        <f>IF(C58=C57,F57+Perm_Edif!F58,Perm_Edif!F58)</f>
        <v>35222</v>
      </c>
      <c r="G58" s="54">
        <f>IF(D58=D57,G57+Perm_Edif!G58,Perm_Edif!G58)</f>
        <v>2592</v>
      </c>
      <c r="H58" s="54">
        <f>IF(E58=E57,H57+Perm_Edif!H58,Perm_Edif!H58)</f>
        <v>17200</v>
      </c>
      <c r="I58" s="54">
        <f>IF(F58=F57,I57+Perm_Edif!I58,Perm_Edif!I58)</f>
        <v>15927</v>
      </c>
      <c r="J58" s="54">
        <f>IF(G58=G57,J57+Perm_Edif!J58,Perm_Edif!J58)</f>
        <v>16675</v>
      </c>
      <c r="K58" s="54">
        <f>IF(H58=H57,K57+Perm_Edif!K58,Perm_Edif!K58)</f>
        <v>23958</v>
      </c>
      <c r="L58" s="54">
        <f>IF(I58=I57,L57+Perm_Edif!L58,Perm_Edif!L58)</f>
        <v>30022</v>
      </c>
      <c r="M58" s="54">
        <f>IF(J58=J57,M57+Perm_Edif!M58,Perm_Edif!M58)</f>
        <v>2093</v>
      </c>
      <c r="N58" s="54">
        <f>IF(K58=K57,N57+Perm_Edif!N58,Perm_Edif!N58)</f>
        <v>11664</v>
      </c>
      <c r="O58" s="54">
        <f>IF(L58=L57,O57+Perm_Edif!O58,Perm_Edif!O58)</f>
        <v>1504</v>
      </c>
      <c r="P58" s="54">
        <f>IF(M58=M57,P57+Perm_Edif!P58,Perm_Edif!P58)</f>
        <v>308</v>
      </c>
      <c r="Q58" s="54">
        <f>IF(N58=N57,Q57+Perm_Edif!Q58,Perm_Edif!Q58)</f>
        <v>126650</v>
      </c>
      <c r="R58" s="54">
        <f>IF(O58=O57,R57+Perm_Edif!R58,Perm_Edif!R58)</f>
        <v>3305</v>
      </c>
      <c r="S58" s="88">
        <f>IF(P58=P57,S57+Perm_Edif!S58,Perm_Edif!S58)</f>
        <v>37</v>
      </c>
      <c r="T58" s="81">
        <f>IF(Q58=Q57,T57+Perm_Edif!T58,Perm_Edif!T58)</f>
        <v>751674</v>
      </c>
      <c r="U58" s="81">
        <f>IF(R58=R57,U57+Perm_Edif!U58,Perm_Edif!U58)</f>
        <v>1392</v>
      </c>
      <c r="V58" s="81">
        <f>IF(S58=S57,V57+Perm_Edif!V58,Perm_Edif!V58)</f>
        <v>30786</v>
      </c>
      <c r="W58" s="81">
        <f>IF(T58=T57,W57+Perm_Edif!W58,Perm_Edif!W58)</f>
        <v>5757</v>
      </c>
      <c r="X58" s="81">
        <f>IF(U58=U57,X57+Perm_Edif!X58,Perm_Edif!X58)</f>
        <v>19961</v>
      </c>
      <c r="Y58" s="81">
        <f>IF(V58=V57,Y57+Perm_Edif!Y58,Perm_Edif!Y58)</f>
        <v>125932</v>
      </c>
      <c r="Z58" s="81">
        <f>IF(W58=W57,Z57+Perm_Edif!Z58,Perm_Edif!Z58)</f>
        <v>39040</v>
      </c>
      <c r="AA58" s="81">
        <f>IF(X58=X57,AA57+Perm_Edif!AA58,Perm_Edif!AA58)</f>
        <v>65316</v>
      </c>
      <c r="AB58" s="81">
        <f>IF(Y58=Y57,AB57+Perm_Edif!AB58,Perm_Edif!AB58)</f>
        <v>120798</v>
      </c>
      <c r="AC58" s="81">
        <f>IF(Z58=Z57,AC57+Perm_Edif!AC58,Perm_Edif!AC58)</f>
        <v>32390</v>
      </c>
      <c r="AD58" s="81">
        <f>IF(AA58=AA57,AD57+Perm_Edif!AD58,Perm_Edif!AD58)</f>
        <v>38463</v>
      </c>
      <c r="AE58" s="81">
        <f>IF(AB58=AB57,AE57+Perm_Edif!AE58,Perm_Edif!AE58)</f>
        <v>4263</v>
      </c>
      <c r="AF58" s="81">
        <f>IF(AC58=AC57,AF57+Perm_Edif!AF58,Perm_Edif!AF58)</f>
        <v>1743</v>
      </c>
      <c r="AG58" s="81">
        <f>IF(AD58=AD57,AG57+Perm_Edif!AG58,Perm_Edif!AG58)</f>
        <v>249365</v>
      </c>
      <c r="AH58" s="81">
        <f>IF(AE58=AE57,AH57+Perm_Edif!AH58,Perm_Edif!AH58)</f>
        <v>16413</v>
      </c>
      <c r="AI58" s="81">
        <f>IF(AF58=AF57,AI57+Perm_Edif!AI58,Perm_Edif!AI58)</f>
        <v>55</v>
      </c>
      <c r="AJ58" s="59">
        <f>IF(AG58=AG57,AJ57+Perm_Edif!AJ58,Perm_Edif!AJ58)</f>
        <v>71930</v>
      </c>
      <c r="AK58" s="54">
        <f>IF(AH58=AH57,AK57+Perm_Edif!AK58,Perm_Edif!AK58)</f>
        <v>0</v>
      </c>
      <c r="AL58" s="54">
        <f>IF(AI58=AI57,AL57+Perm_Edif!AL58,Perm_Edif!AL58)</f>
        <v>10178</v>
      </c>
      <c r="AM58" s="54">
        <f>IF(AJ58=AJ57,AM57+Perm_Edif!AM58,Perm_Edif!AM58)</f>
        <v>1845</v>
      </c>
      <c r="AN58" s="54">
        <f>IF(AK58=AK57,AN57+Perm_Edif!AN58,Perm_Edif!AN58)</f>
        <v>1186</v>
      </c>
      <c r="AO58" s="54">
        <f>IF(AL58=AL57,AO57+Perm_Edif!AO58,Perm_Edif!AO58)</f>
        <v>4793</v>
      </c>
      <c r="AP58" s="54">
        <f>IF(AM58=AM57,AP57+Perm_Edif!AP58,Perm_Edif!AP58)</f>
        <v>4158</v>
      </c>
      <c r="AQ58" s="54">
        <f>IF(AN58=AN57,AQ57+Perm_Edif!AQ58,Perm_Edif!AQ58)</f>
        <v>6046</v>
      </c>
      <c r="AR58" s="54">
        <f>IF(AO58=AO57,AR57+Perm_Edif!AR58,Perm_Edif!AR58)</f>
        <v>8322</v>
      </c>
      <c r="AS58" s="54">
        <f>IF(AP58=AP57,AS57+Perm_Edif!AS58,Perm_Edif!AS58)</f>
        <v>3879</v>
      </c>
      <c r="AT58" s="54">
        <f>IF(AQ58=AQ57,AT57+Perm_Edif!AT58,Perm_Edif!AT58)</f>
        <v>4180</v>
      </c>
      <c r="AU58" s="54">
        <f>IF(AR58=AR57,AU57+Perm_Edif!AU58,Perm_Edif!AU58)</f>
        <v>49</v>
      </c>
      <c r="AV58" s="54">
        <f>IF(AS58=AS57,AV57+Perm_Edif!AV58,Perm_Edif!AV58)</f>
        <v>0</v>
      </c>
      <c r="AW58" s="54">
        <f>IF(AT58=AT57,AW57+Perm_Edif!AW58,Perm_Edif!AW58)</f>
        <v>23337</v>
      </c>
      <c r="AX58" s="54">
        <f>IF(AU58=AU57,AX57+Perm_Edif!AX58,Perm_Edif!AX58)</f>
        <v>3957</v>
      </c>
      <c r="AY58" s="54">
        <f>IF(AV58=AV57,AY57+Perm_Edif!AY58,Perm_Edif!AY58)</f>
        <v>0</v>
      </c>
      <c r="AZ58" s="59">
        <f>IF(AW58=AW57,AZ57+Perm_Edif!AZ58,Perm_Edif!AZ58)</f>
        <v>1119205</v>
      </c>
      <c r="BA58" s="54">
        <f>IF(AX58=AX57,BA57+Perm_Edif!BA58,Perm_Edif!BA58)</f>
        <v>9836</v>
      </c>
      <c r="BB58" s="54">
        <f>IF(AY58=AY57,BB57+Perm_Edif!BB58,Perm_Edif!BB58)</f>
        <v>108099</v>
      </c>
      <c r="BC58" s="54">
        <f>IF(AZ58=AZ57,BC57+Perm_Edif!BC58,Perm_Edif!BC58)</f>
        <v>10194</v>
      </c>
      <c r="BD58" s="54">
        <f>IF(BA58=BA57,BD57+Perm_Edif!BD58,Perm_Edif!BD58)</f>
        <v>38347</v>
      </c>
      <c r="BE58" s="54">
        <f>IF(BB58=BB57,BE57+Perm_Edif!BE58,Perm_Edif!BE58)</f>
        <v>146652</v>
      </c>
      <c r="BF58" s="54">
        <f>IF(BC58=BC57,BF57+Perm_Edif!BF58,Perm_Edif!BF58)</f>
        <v>59873</v>
      </c>
      <c r="BG58" s="54">
        <f>IF(BD58=BD57,BG57+Perm_Edif!BG58,Perm_Edif!BG58)</f>
        <v>95320</v>
      </c>
      <c r="BH58" s="54">
        <f>IF(BE58=BE57,BH57+Perm_Edif!BH58,Perm_Edif!BH58)</f>
        <v>159142</v>
      </c>
      <c r="BI58" s="54">
        <f>IF(BF58=BF57,BI57+Perm_Edif!BI58,Perm_Edif!BI58)</f>
        <v>38362</v>
      </c>
      <c r="BJ58" s="54">
        <f>IF(BG58=BG57,BJ57+Perm_Edif!BJ58,Perm_Edif!BJ58)</f>
        <v>54307</v>
      </c>
      <c r="BK58" s="54">
        <f>IF(BH58=BH57,BK57+Perm_Edif!BK58,Perm_Edif!BK58)</f>
        <v>5816</v>
      </c>
      <c r="BL58" s="54">
        <f>IF(BI58=BI57,BL57+Perm_Edif!BL58,Perm_Edif!BL58)</f>
        <v>2051</v>
      </c>
      <c r="BM58" s="54">
        <f>IF(BJ58=BJ57,BM57+Perm_Edif!BM58,Perm_Edif!BM58)</f>
        <v>399352</v>
      </c>
      <c r="BN58" s="54">
        <f>IF(BK58=BK57,BN57+Perm_Edif!BN58,Perm_Edif!BN58)</f>
        <v>23675</v>
      </c>
      <c r="BO58" s="88">
        <f>IF(BL58=BL57,BO57+Perm_Edif!BO58,Perm_Edif!BO58)</f>
        <v>92</v>
      </c>
      <c r="BP58" s="54" t="str">
        <f>Perm_Edif!BP58</f>
        <v>-15.3%</v>
      </c>
      <c r="BQ58" s="54" t="str">
        <f>Perm_Edif!BQ58</f>
        <v>-22.6%</v>
      </c>
      <c r="BR58" s="54" t="str">
        <f>Perm_Edif!BR58</f>
        <v>138.7%</v>
      </c>
      <c r="BS58" s="54" t="str">
        <f>Perm_Edif!BS58</f>
        <v>-30.3%</v>
      </c>
      <c r="BT58" s="54" t="str">
        <f>Perm_Edif!BT58</f>
        <v>-35.7%</v>
      </c>
      <c r="BU58" s="54" t="str">
        <f>Perm_Edif!BU58</f>
        <v>-44%</v>
      </c>
      <c r="BV58" s="54" t="str">
        <f>Perm_Edif!BV58</f>
        <v>37.2%</v>
      </c>
      <c r="BW58" s="54" t="str">
        <f>Perm_Edif!BW58</f>
        <v>-29.9%</v>
      </c>
      <c r="BX58" s="54" t="str">
        <f>Perm_Edif!BX58</f>
        <v>33.4%</v>
      </c>
      <c r="BY58" s="54" t="str">
        <f>Perm_Edif!BY58</f>
        <v>-63.5%</v>
      </c>
      <c r="BZ58" s="54" t="str">
        <f>Perm_Edif!BZ58</f>
        <v>11.6%</v>
      </c>
      <c r="CA58" s="54" t="str">
        <f>Perm_Edif!CA58</f>
        <v>39.3%</v>
      </c>
      <c r="CB58" s="54" t="str">
        <f>Perm_Edif!CB58</f>
        <v>-43.2%</v>
      </c>
      <c r="CC58" s="54" t="str">
        <f>Perm_Edif!CC58</f>
        <v>-12%</v>
      </c>
      <c r="CD58" s="54" t="str">
        <f>Perm_Edif!CD58</f>
        <v>-7%</v>
      </c>
      <c r="CE58" s="54" t="str">
        <f>Perm_Edif!CE58</f>
        <v>-88%</v>
      </c>
    </row>
    <row r="59" spans="1:83">
      <c r="A59" s="55">
        <v>2013</v>
      </c>
      <c r="B59" s="51">
        <v>10</v>
      </c>
      <c r="C59" s="52" t="s">
        <v>128</v>
      </c>
      <c r="D59" s="59">
        <f>IF(A59=A58,D58+Perm_Edif!D59,Perm_Edif!D59)</f>
        <v>3012893</v>
      </c>
      <c r="E59" s="54">
        <f>IF(B59=B58,E58+Perm_Edif!E59,Perm_Edif!E59)</f>
        <v>2742</v>
      </c>
      <c r="F59" s="54">
        <f>IF(C59=C58,F58+Perm_Edif!F59,Perm_Edif!F59)</f>
        <v>11963</v>
      </c>
      <c r="G59" s="54">
        <f>IF(D59=D58,G58+Perm_Edif!G59,Perm_Edif!G59)</f>
        <v>4959</v>
      </c>
      <c r="H59" s="54">
        <f>IF(E59=E58,H58+Perm_Edif!H59,Perm_Edif!H59)</f>
        <v>8452</v>
      </c>
      <c r="I59" s="54">
        <f>IF(F59=F58,I58+Perm_Edif!I59,Perm_Edif!I59)</f>
        <v>11865</v>
      </c>
      <c r="J59" s="54">
        <f>IF(G59=G58,J58+Perm_Edif!J59,Perm_Edif!J59)</f>
        <v>3727</v>
      </c>
      <c r="K59" s="54">
        <f>IF(H59=H58,K58+Perm_Edif!K59,Perm_Edif!K59)</f>
        <v>8866</v>
      </c>
      <c r="L59" s="54">
        <f>IF(I59=I58,L58+Perm_Edif!L59,Perm_Edif!L59)</f>
        <v>68924</v>
      </c>
      <c r="M59" s="54">
        <f>IF(J59=J58,M58+Perm_Edif!M59,Perm_Edif!M59)</f>
        <v>6998</v>
      </c>
      <c r="N59" s="54">
        <f>IF(K59=K58,N58+Perm_Edif!N59,Perm_Edif!N59)</f>
        <v>797</v>
      </c>
      <c r="O59" s="54">
        <f>IF(L59=L58,O58+Perm_Edif!O59,Perm_Edif!O59)</f>
        <v>576</v>
      </c>
      <c r="P59" s="54">
        <f>IF(M59=M58,P58+Perm_Edif!P59,Perm_Edif!P59)</f>
        <v>534</v>
      </c>
      <c r="Q59" s="54">
        <f>IF(N59=N58,Q58+Perm_Edif!Q59,Perm_Edif!Q59)</f>
        <v>71017</v>
      </c>
      <c r="R59" s="54">
        <f>IF(O59=O58,R58+Perm_Edif!R59,Perm_Edif!R59)</f>
        <v>5773</v>
      </c>
      <c r="S59" s="88">
        <f>IF(P59=P58,S58+Perm_Edif!S59,Perm_Edif!S59)</f>
        <v>0</v>
      </c>
      <c r="T59" s="81">
        <f>IF(Q59=Q58,T58+Perm_Edif!T59,Perm_Edif!T59)</f>
        <v>786022</v>
      </c>
      <c r="U59" s="81">
        <f>IF(R59=R58,U58+Perm_Edif!U59,Perm_Edif!U59)</f>
        <v>1381</v>
      </c>
      <c r="V59" s="81">
        <f>IF(S59=S58,V58+Perm_Edif!V59,Perm_Edif!V59)</f>
        <v>94964</v>
      </c>
      <c r="W59" s="81">
        <f>IF(T59=T58,W58+Perm_Edif!W59,Perm_Edif!W59)</f>
        <v>1839</v>
      </c>
      <c r="X59" s="81">
        <f>IF(U59=U58,X58+Perm_Edif!X59,Perm_Edif!X59)</f>
        <v>67887</v>
      </c>
      <c r="Y59" s="81">
        <f>IF(V59=V58,Y58+Perm_Edif!Y59,Perm_Edif!Y59)</f>
        <v>49014</v>
      </c>
      <c r="Z59" s="81">
        <f>IF(W59=W58,Z58+Perm_Edif!Z59,Perm_Edif!Z59)</f>
        <v>28413</v>
      </c>
      <c r="AA59" s="81">
        <f>IF(X59=X58,AA58+Perm_Edif!AA59,Perm_Edif!AA59)</f>
        <v>23921</v>
      </c>
      <c r="AB59" s="81">
        <f>IF(Y59=Y58,AB58+Perm_Edif!AB59,Perm_Edif!AB59)</f>
        <v>109413</v>
      </c>
      <c r="AC59" s="81">
        <f>IF(Z59=Z58,AC58+Perm_Edif!AC59,Perm_Edif!AC59)</f>
        <v>23877</v>
      </c>
      <c r="AD59" s="81">
        <f>IF(AA59=AA58,AD58+Perm_Edif!AD59,Perm_Edif!AD59)</f>
        <v>17607</v>
      </c>
      <c r="AE59" s="81">
        <f>IF(AB59=AB58,AE58+Perm_Edif!AE59,Perm_Edif!AE59)</f>
        <v>1599</v>
      </c>
      <c r="AF59" s="81">
        <f>IF(AC59=AC58,AF58+Perm_Edif!AF59,Perm_Edif!AF59)</f>
        <v>1108</v>
      </c>
      <c r="AG59" s="81">
        <f>IF(AD59=AD58,AG58+Perm_Edif!AG59,Perm_Edif!AG59)</f>
        <v>352613</v>
      </c>
      <c r="AH59" s="81">
        <f>IF(AE59=AE58,AH58+Perm_Edif!AH59,Perm_Edif!AH59)</f>
        <v>12292</v>
      </c>
      <c r="AI59" s="81">
        <f>IF(AF59=AF58,AI58+Perm_Edif!AI59,Perm_Edif!AI59)</f>
        <v>94</v>
      </c>
      <c r="AJ59" s="59">
        <f>IF(AG59=AG58,AJ58+Perm_Edif!AJ59,Perm_Edif!AJ59)</f>
        <v>99969</v>
      </c>
      <c r="AK59" s="54">
        <f>IF(AH59=AH58,AK58+Perm_Edif!AK59,Perm_Edif!AK59)</f>
        <v>583</v>
      </c>
      <c r="AL59" s="54">
        <f>IF(AI59=AI58,AL58+Perm_Edif!AL59,Perm_Edif!AL59)</f>
        <v>10390</v>
      </c>
      <c r="AM59" s="54">
        <f>IF(AJ59=AJ58,AM58+Perm_Edif!AM59,Perm_Edif!AM59)</f>
        <v>3304</v>
      </c>
      <c r="AN59" s="54">
        <f>IF(AK59=AK58,AN58+Perm_Edif!AN59,Perm_Edif!AN59)</f>
        <v>549</v>
      </c>
      <c r="AO59" s="54">
        <f>IF(AL59=AL58,AO58+Perm_Edif!AO59,Perm_Edif!AO59)</f>
        <v>505</v>
      </c>
      <c r="AP59" s="54">
        <f>IF(AM59=AM58,AP58+Perm_Edif!AP59,Perm_Edif!AP59)</f>
        <v>4806</v>
      </c>
      <c r="AQ59" s="54">
        <f>IF(AN59=AN58,AQ58+Perm_Edif!AQ59,Perm_Edif!AQ59)</f>
        <v>5334</v>
      </c>
      <c r="AR59" s="54">
        <f>IF(AO59=AO58,AR58+Perm_Edif!AR59,Perm_Edif!AR59)</f>
        <v>4466</v>
      </c>
      <c r="AS59" s="54">
        <f>IF(AP59=AP58,AS58+Perm_Edif!AS59,Perm_Edif!AS59)</f>
        <v>22529</v>
      </c>
      <c r="AT59" s="54">
        <f>IF(AQ59=AQ58,AT58+Perm_Edif!AT59,Perm_Edif!AT59)</f>
        <v>6005</v>
      </c>
      <c r="AU59" s="54">
        <f>IF(AR59=AR58,AU58+Perm_Edif!AU59,Perm_Edif!AU59)</f>
        <v>105</v>
      </c>
      <c r="AV59" s="54">
        <f>IF(AS59=AS58,AV58+Perm_Edif!AV59,Perm_Edif!AV59)</f>
        <v>79</v>
      </c>
      <c r="AW59" s="54">
        <f>IF(AT59=AT58,AW58+Perm_Edif!AW59,Perm_Edif!AW59)</f>
        <v>40358</v>
      </c>
      <c r="AX59" s="54">
        <f>IF(AU59=AU58,AX58+Perm_Edif!AX59,Perm_Edif!AX59)</f>
        <v>956</v>
      </c>
      <c r="AY59" s="54">
        <f>IF(AV59=AV58,AY58+Perm_Edif!AY59,Perm_Edif!AY59)</f>
        <v>0</v>
      </c>
      <c r="AZ59" s="59">
        <f>IF(AW59=AW58,AZ58+Perm_Edif!AZ59,Perm_Edif!AZ59)</f>
        <v>1093184</v>
      </c>
      <c r="BA59" s="54">
        <f>IF(AX59=AX58,BA58+Perm_Edif!BA59,Perm_Edif!BA59)</f>
        <v>4706</v>
      </c>
      <c r="BB59" s="54">
        <f>IF(AY59=AY58,BB58+Perm_Edif!BB59,Perm_Edif!BB59)</f>
        <v>225416</v>
      </c>
      <c r="BC59" s="54">
        <f>IF(AZ59=AZ58,BC58+Perm_Edif!BC59,Perm_Edif!BC59)</f>
        <v>10102</v>
      </c>
      <c r="BD59" s="54">
        <f>IF(BA59=BA58,BD58+Perm_Edif!BD59,Perm_Edif!BD59)</f>
        <v>76888</v>
      </c>
      <c r="BE59" s="54">
        <f>IF(BB59=BB58,BE58+Perm_Edif!BE59,Perm_Edif!BE59)</f>
        <v>61384</v>
      </c>
      <c r="BF59" s="54">
        <f>IF(BC59=BC58,BF58+Perm_Edif!BF59,Perm_Edif!BF59)</f>
        <v>36946</v>
      </c>
      <c r="BG59" s="54">
        <f>IF(BD59=BD58,BG58+Perm_Edif!BG59,Perm_Edif!BG59)</f>
        <v>38121</v>
      </c>
      <c r="BH59" s="54">
        <f>IF(BE59=BE58,BH58+Perm_Edif!BH59,Perm_Edif!BH59)</f>
        <v>182803</v>
      </c>
      <c r="BI59" s="54">
        <f>IF(BF59=BF58,BI58+Perm_Edif!BI59,Perm_Edif!BI59)</f>
        <v>53404</v>
      </c>
      <c r="BJ59" s="54">
        <f>IF(BG59=BG58,BJ58+Perm_Edif!BJ59,Perm_Edif!BJ59)</f>
        <v>24409</v>
      </c>
      <c r="BK59" s="54">
        <f>IF(BH59=BH58,BK58+Perm_Edif!BK59,Perm_Edif!BK59)</f>
        <v>2280</v>
      </c>
      <c r="BL59" s="54">
        <f>IF(BI59=BI58,BL58+Perm_Edif!BL59,Perm_Edif!BL59)</f>
        <v>1721</v>
      </c>
      <c r="BM59" s="54">
        <f>IF(BJ59=BJ58,BM58+Perm_Edif!BM59,Perm_Edif!BM59)</f>
        <v>463988</v>
      </c>
      <c r="BN59" s="54">
        <f>IF(BK59=BK58,BN58+Perm_Edif!BN59,Perm_Edif!BN59)</f>
        <v>19021</v>
      </c>
      <c r="BO59" s="88">
        <f>IF(BL59=BL58,BO58+Perm_Edif!BO59,Perm_Edif!BO59)</f>
        <v>94</v>
      </c>
      <c r="BP59" s="54" t="str">
        <f>Perm_Edif!BP59</f>
        <v>-2.3%</v>
      </c>
      <c r="BQ59" s="54" t="str">
        <f>Perm_Edif!BQ59</f>
        <v>-52.2%</v>
      </c>
      <c r="BR59" s="54" t="str">
        <f>Perm_Edif!BR59</f>
        <v>54%</v>
      </c>
      <c r="BS59" s="54" t="str">
        <f>Perm_Edif!BS59</f>
        <v>-0.9%</v>
      </c>
      <c r="BT59" s="54" t="str">
        <f>Perm_Edif!BT59</f>
        <v>100.5%</v>
      </c>
      <c r="BU59" s="54" t="str">
        <f>Perm_Edif!BU59</f>
        <v>-58.1%</v>
      </c>
      <c r="BV59" s="54" t="str">
        <f>Perm_Edif!BV59</f>
        <v>-38.3%</v>
      </c>
      <c r="BW59" s="54" t="str">
        <f>Perm_Edif!BW59</f>
        <v>-60%</v>
      </c>
      <c r="BX59" s="54" t="str">
        <f>Perm_Edif!BX59</f>
        <v>14.9%</v>
      </c>
      <c r="BY59" s="54" t="str">
        <f>Perm_Edif!BY59</f>
        <v>39.2%</v>
      </c>
      <c r="BZ59" s="54" t="str">
        <f>Perm_Edif!BZ59</f>
        <v>-55.1%</v>
      </c>
      <c r="CA59" s="54" t="str">
        <f>Perm_Edif!CA59</f>
        <v>-60.8%</v>
      </c>
      <c r="CB59" s="54" t="str">
        <f>Perm_Edif!CB59</f>
        <v>-16.1%</v>
      </c>
      <c r="CC59" s="54" t="str">
        <f>Perm_Edif!CC59</f>
        <v>16.2%</v>
      </c>
      <c r="CD59" s="54" t="str">
        <f>Perm_Edif!CD59</f>
        <v>-19.7%</v>
      </c>
      <c r="CE59" s="54" t="str">
        <f>Perm_Edif!CE59</f>
        <v>2.2%</v>
      </c>
    </row>
    <row r="60" spans="1:83">
      <c r="A60" s="55">
        <v>2013</v>
      </c>
      <c r="B60" s="51">
        <v>11</v>
      </c>
      <c r="C60" s="52" t="s">
        <v>129</v>
      </c>
      <c r="D60" s="59">
        <f>IF(A60=A59,D59+Perm_Edif!D60,Perm_Edif!D60)</f>
        <v>3235306</v>
      </c>
      <c r="E60" s="54">
        <f>IF(B60=B59,E59+Perm_Edif!E60,Perm_Edif!E60)</f>
        <v>408</v>
      </c>
      <c r="F60" s="54">
        <f>IF(C60=C59,F59+Perm_Edif!F60,Perm_Edif!F60)</f>
        <v>26370</v>
      </c>
      <c r="G60" s="54">
        <f>IF(D60=D59,G59+Perm_Edif!G60,Perm_Edif!G60)</f>
        <v>2283</v>
      </c>
      <c r="H60" s="54">
        <f>IF(E60=E59,H59+Perm_Edif!H60,Perm_Edif!H60)</f>
        <v>15487</v>
      </c>
      <c r="I60" s="54">
        <f>IF(F60=F59,I59+Perm_Edif!I60,Perm_Edif!I60)</f>
        <v>9250</v>
      </c>
      <c r="J60" s="54">
        <f>IF(G60=G59,J59+Perm_Edif!J60,Perm_Edif!J60)</f>
        <v>3240</v>
      </c>
      <c r="K60" s="54">
        <f>IF(H60=H59,K59+Perm_Edif!K60,Perm_Edif!K60)</f>
        <v>12192</v>
      </c>
      <c r="L60" s="54">
        <f>IF(I60=I59,L59+Perm_Edif!L60,Perm_Edif!L60)</f>
        <v>10100</v>
      </c>
      <c r="M60" s="54">
        <f>IF(J60=J59,M59+Perm_Edif!M60,Perm_Edif!M60)</f>
        <v>2240</v>
      </c>
      <c r="N60" s="54">
        <f>IF(K60=K59,N59+Perm_Edif!N60,Perm_Edif!N60)</f>
        <v>7335</v>
      </c>
      <c r="O60" s="54">
        <f>IF(L60=L59,O59+Perm_Edif!O60,Perm_Edif!O60)</f>
        <v>307</v>
      </c>
      <c r="P60" s="54">
        <f>IF(M60=M59,P59+Perm_Edif!P60,Perm_Edif!P60)</f>
        <v>1258</v>
      </c>
      <c r="Q60" s="54">
        <f>IF(N60=N59,Q59+Perm_Edif!Q60,Perm_Edif!Q60)</f>
        <v>131351</v>
      </c>
      <c r="R60" s="54">
        <f>IF(O60=O59,R59+Perm_Edif!R60,Perm_Edif!R60)</f>
        <v>570</v>
      </c>
      <c r="S60" s="88">
        <f>IF(P60=P59,S59+Perm_Edif!S60,Perm_Edif!S60)</f>
        <v>22</v>
      </c>
      <c r="T60" s="81">
        <f>IF(Q60=Q59,T59+Perm_Edif!T60,Perm_Edif!T60)</f>
        <v>642370</v>
      </c>
      <c r="U60" s="81">
        <f>IF(R60=R59,U59+Perm_Edif!U60,Perm_Edif!U60)</f>
        <v>30798</v>
      </c>
      <c r="V60" s="81">
        <f>IF(S60=S59,V59+Perm_Edif!V60,Perm_Edif!V60)</f>
        <v>25017</v>
      </c>
      <c r="W60" s="81">
        <f>IF(T60=T59,W59+Perm_Edif!W60,Perm_Edif!W60)</f>
        <v>920</v>
      </c>
      <c r="X60" s="81">
        <f>IF(U60=U59,X59+Perm_Edif!X60,Perm_Edif!X60)</f>
        <v>26134</v>
      </c>
      <c r="Y60" s="81">
        <f>IF(V60=V59,Y59+Perm_Edif!Y60,Perm_Edif!Y60)</f>
        <v>76098</v>
      </c>
      <c r="Z60" s="81">
        <f>IF(W60=W59,Z59+Perm_Edif!Z60,Perm_Edif!Z60)</f>
        <v>51577</v>
      </c>
      <c r="AA60" s="81">
        <f>IF(X60=X59,AA59+Perm_Edif!AA60,Perm_Edif!AA60)</f>
        <v>61327</v>
      </c>
      <c r="AB60" s="81">
        <f>IF(Y60=Y59,AB59+Perm_Edif!AB60,Perm_Edif!AB60)</f>
        <v>63788</v>
      </c>
      <c r="AC60" s="81">
        <f>IF(Z60=Z59,AC59+Perm_Edif!AC60,Perm_Edif!AC60)</f>
        <v>10610</v>
      </c>
      <c r="AD60" s="81">
        <f>IF(AA60=AA59,AD59+Perm_Edif!AD60,Perm_Edif!AD60)</f>
        <v>34171</v>
      </c>
      <c r="AE60" s="81">
        <f>IF(AB60=AB59,AE59+Perm_Edif!AE60,Perm_Edif!AE60)</f>
        <v>1726</v>
      </c>
      <c r="AF60" s="81">
        <f>IF(AC60=AC59,AF59+Perm_Edif!AF60,Perm_Edif!AF60)</f>
        <v>10731</v>
      </c>
      <c r="AG60" s="81">
        <f>IF(AD60=AD59,AG59+Perm_Edif!AG60,Perm_Edif!AG60)</f>
        <v>231346</v>
      </c>
      <c r="AH60" s="81">
        <f>IF(AE60=AE59,AH59+Perm_Edif!AH60,Perm_Edif!AH60)</f>
        <v>8799</v>
      </c>
      <c r="AI60" s="81">
        <f>IF(AF60=AF59,AI59+Perm_Edif!AI60,Perm_Edif!AI60)</f>
        <v>9328</v>
      </c>
      <c r="AJ60" s="59">
        <f>IF(AG60=AG59,AJ59+Perm_Edif!AJ60,Perm_Edif!AJ60)</f>
        <v>154379</v>
      </c>
      <c r="AK60" s="54">
        <f>IF(AH60=AH59,AK59+Perm_Edif!AK60,Perm_Edif!AK60)</f>
        <v>30378</v>
      </c>
      <c r="AL60" s="54">
        <f>IF(AI60=AI59,AL59+Perm_Edif!AL60,Perm_Edif!AL60)</f>
        <v>0</v>
      </c>
      <c r="AM60" s="54">
        <f>IF(AJ60=AJ59,AM59+Perm_Edif!AM60,Perm_Edif!AM60)</f>
        <v>3234</v>
      </c>
      <c r="AN60" s="54">
        <f>IF(AK60=AK59,AN59+Perm_Edif!AN60,Perm_Edif!AN60)</f>
        <v>822</v>
      </c>
      <c r="AO60" s="54">
        <f>IF(AL60=AL59,AO59+Perm_Edif!AO60,Perm_Edif!AO60)</f>
        <v>1245</v>
      </c>
      <c r="AP60" s="54">
        <f>IF(AM60=AM59,AP59+Perm_Edif!AP60,Perm_Edif!AP60)</f>
        <v>1344</v>
      </c>
      <c r="AQ60" s="54">
        <f>IF(AN60=AN59,AQ59+Perm_Edif!AQ60,Perm_Edif!AQ60)</f>
        <v>3335</v>
      </c>
      <c r="AR60" s="54">
        <f>IF(AO60=AO59,AR59+Perm_Edif!AR60,Perm_Edif!AR60)</f>
        <v>20102</v>
      </c>
      <c r="AS60" s="54">
        <f>IF(AP60=AP59,AS59+Perm_Edif!AS60,Perm_Edif!AS60)</f>
        <v>2705</v>
      </c>
      <c r="AT60" s="54">
        <f>IF(AQ60=AQ59,AT59+Perm_Edif!AT60,Perm_Edif!AT60)</f>
        <v>5872</v>
      </c>
      <c r="AU60" s="54">
        <f>IF(AR60=AR59,AU59+Perm_Edif!AU60,Perm_Edif!AU60)</f>
        <v>254</v>
      </c>
      <c r="AV60" s="54">
        <f>IF(AS60=AS59,AV59+Perm_Edif!AV60,Perm_Edif!AV60)</f>
        <v>1774</v>
      </c>
      <c r="AW60" s="54">
        <f>IF(AT60=AT59,AW59+Perm_Edif!AW60,Perm_Edif!AW60)</f>
        <v>78997</v>
      </c>
      <c r="AX60" s="54">
        <f>IF(AU60=AU59,AX59+Perm_Edif!AX60,Perm_Edif!AX60)</f>
        <v>4176</v>
      </c>
      <c r="AY60" s="54">
        <f>IF(AV60=AV59,AY59+Perm_Edif!AY60,Perm_Edif!AY60)</f>
        <v>141</v>
      </c>
      <c r="AZ60" s="59">
        <f>IF(AW60=AW59,AZ59+Perm_Edif!AZ60,Perm_Edif!AZ60)</f>
        <v>1019162</v>
      </c>
      <c r="BA60" s="54">
        <f>IF(AX60=AX59,BA59+Perm_Edif!BA60,Perm_Edif!BA60)</f>
        <v>61584</v>
      </c>
      <c r="BB60" s="54">
        <f>IF(AY60=AY59,BB59+Perm_Edif!BB60,Perm_Edif!BB60)</f>
        <v>51387</v>
      </c>
      <c r="BC60" s="54">
        <f>IF(AZ60=AZ59,BC59+Perm_Edif!BC60,Perm_Edif!BC60)</f>
        <v>6437</v>
      </c>
      <c r="BD60" s="54">
        <f>IF(BA60=BA59,BD59+Perm_Edif!BD60,Perm_Edif!BD60)</f>
        <v>42443</v>
      </c>
      <c r="BE60" s="54">
        <f>IF(BB60=BB59,BE59+Perm_Edif!BE60,Perm_Edif!BE60)</f>
        <v>86593</v>
      </c>
      <c r="BF60" s="54">
        <f>IF(BC60=BC59,BF59+Perm_Edif!BF60,Perm_Edif!BF60)</f>
        <v>56161</v>
      </c>
      <c r="BG60" s="54">
        <f>IF(BD60=BD59,BG59+Perm_Edif!BG60,Perm_Edif!BG60)</f>
        <v>76854</v>
      </c>
      <c r="BH60" s="54">
        <f>IF(BE60=BE59,BH59+Perm_Edif!BH60,Perm_Edif!BH60)</f>
        <v>93990</v>
      </c>
      <c r="BI60" s="54">
        <f>IF(BF60=BF59,BI59+Perm_Edif!BI60,Perm_Edif!BI60)</f>
        <v>15555</v>
      </c>
      <c r="BJ60" s="54">
        <f>IF(BG60=BG59,BJ59+Perm_Edif!BJ60,Perm_Edif!BJ60)</f>
        <v>47378</v>
      </c>
      <c r="BK60" s="54">
        <f>IF(BH60=BH59,BK59+Perm_Edif!BK60,Perm_Edif!BK60)</f>
        <v>2287</v>
      </c>
      <c r="BL60" s="54">
        <f>IF(BI60=BI59,BL59+Perm_Edif!BL60,Perm_Edif!BL60)</f>
        <v>13763</v>
      </c>
      <c r="BM60" s="54">
        <f>IF(BJ60=BJ59,BM59+Perm_Edif!BM60,Perm_Edif!BM60)</f>
        <v>441694</v>
      </c>
      <c r="BN60" s="54">
        <f>IF(BK60=BK59,BN59+Perm_Edif!BN60,Perm_Edif!BN60)</f>
        <v>13545</v>
      </c>
      <c r="BO60" s="88">
        <f>IF(BL60=BL59,BO59+Perm_Edif!BO60,Perm_Edif!BO60)</f>
        <v>9491</v>
      </c>
      <c r="BP60" s="54" t="str">
        <f>Perm_Edif!BP60</f>
        <v>-6.8%</v>
      </c>
      <c r="BQ60" s="54" t="str">
        <f>Perm_Edif!BQ60</f>
        <v>1208.6%</v>
      </c>
      <c r="BR60" s="54" t="str">
        <f>Perm_Edif!BR60</f>
        <v>-56.2%</v>
      </c>
      <c r="BS60" s="54" t="str">
        <f>Perm_Edif!BS60</f>
        <v>-36.3%</v>
      </c>
      <c r="BT60" s="54" t="str">
        <f>Perm_Edif!BT60</f>
        <v>-44.8%</v>
      </c>
      <c r="BU60" s="54" t="str">
        <f>Perm_Edif!BU60</f>
        <v>41.1%</v>
      </c>
      <c r="BV60" s="54" t="str">
        <f>Perm_Edif!BV60</f>
        <v>52%</v>
      </c>
      <c r="BW60" s="54" t="str">
        <f>Perm_Edif!BW60</f>
        <v>101.6%</v>
      </c>
      <c r="BX60" s="54" t="str">
        <f>Perm_Edif!BX60</f>
        <v>-48.6%</v>
      </c>
      <c r="BY60" s="54" t="str">
        <f>Perm_Edif!BY60</f>
        <v>-70.9%</v>
      </c>
      <c r="BZ60" s="54" t="str">
        <f>Perm_Edif!BZ60</f>
        <v>94.1%</v>
      </c>
      <c r="CA60" s="54" t="str">
        <f>Perm_Edif!CA60</f>
        <v>0.3%</v>
      </c>
      <c r="CB60" s="54" t="str">
        <f>Perm_Edif!CB60</f>
        <v>699.7%</v>
      </c>
      <c r="CC60" s="54" t="str">
        <f>Perm_Edif!CC60</f>
        <v>-4.8%</v>
      </c>
      <c r="CD60" s="54" t="str">
        <f>Perm_Edif!CD60</f>
        <v>-28.8%</v>
      </c>
      <c r="CE60" s="54" t="str">
        <f>Perm_Edif!CE60</f>
        <v>9996.8%</v>
      </c>
    </row>
    <row r="61" spans="1:83">
      <c r="A61" s="55">
        <v>2013</v>
      </c>
      <c r="B61" s="51">
        <v>12</v>
      </c>
      <c r="C61" s="52" t="s">
        <v>130</v>
      </c>
      <c r="D61" s="59">
        <f>IF(A61=A60,D60+Perm_Edif!D61,Perm_Edif!D61)</f>
        <v>3590995</v>
      </c>
      <c r="E61" s="54">
        <f>IF(B61=B60,E60+Perm_Edif!E61,Perm_Edif!E61)</f>
        <v>8610</v>
      </c>
      <c r="F61" s="54">
        <f>IF(C61=C60,F60+Perm_Edif!F61,Perm_Edif!F61)</f>
        <v>10590</v>
      </c>
      <c r="G61" s="54">
        <f>IF(D61=D60,G60+Perm_Edif!G61,Perm_Edif!G61)</f>
        <v>21574</v>
      </c>
      <c r="H61" s="54">
        <f>IF(E61=E60,H60+Perm_Edif!H61,Perm_Edif!H61)</f>
        <v>3445</v>
      </c>
      <c r="I61" s="54">
        <f>IF(F61=F60,I60+Perm_Edif!I61,Perm_Edif!I61)</f>
        <v>36860</v>
      </c>
      <c r="J61" s="54">
        <f>IF(G61=G60,J60+Perm_Edif!J61,Perm_Edif!J61)</f>
        <v>6084</v>
      </c>
      <c r="K61" s="54">
        <f>IF(H61=H60,K60+Perm_Edif!K61,Perm_Edif!K61)</f>
        <v>30380</v>
      </c>
      <c r="L61" s="54">
        <f>IF(I61=I60,L60+Perm_Edif!L61,Perm_Edif!L61)</f>
        <v>37862</v>
      </c>
      <c r="M61" s="54">
        <f>IF(J61=J60,M60+Perm_Edif!M61,Perm_Edif!M61)</f>
        <v>33391</v>
      </c>
      <c r="N61" s="54">
        <f>IF(K61=K60,N60+Perm_Edif!N61,Perm_Edif!N61)</f>
        <v>31053</v>
      </c>
      <c r="O61" s="54">
        <f>IF(L61=L60,O60+Perm_Edif!O61,Perm_Edif!O61)</f>
        <v>459</v>
      </c>
      <c r="P61" s="54">
        <f>IF(M61=M60,P60+Perm_Edif!P61,Perm_Edif!P61)</f>
        <v>4071</v>
      </c>
      <c r="Q61" s="54">
        <f>IF(N61=N60,Q60+Perm_Edif!Q61,Perm_Edif!Q61)</f>
        <v>121583</v>
      </c>
      <c r="R61" s="54">
        <f>IF(O61=O60,R60+Perm_Edif!R61,Perm_Edif!R61)</f>
        <v>9727</v>
      </c>
      <c r="S61" s="88">
        <f>IF(P61=P60,S60+Perm_Edif!S61,Perm_Edif!S61)</f>
        <v>0</v>
      </c>
      <c r="T61" s="81">
        <f>IF(Q61=Q60,T60+Perm_Edif!T61,Perm_Edif!T61)</f>
        <v>854175</v>
      </c>
      <c r="U61" s="81">
        <f>IF(R61=R60,U60+Perm_Edif!U61,Perm_Edif!U61)</f>
        <v>22420</v>
      </c>
      <c r="V61" s="81">
        <f>IF(S61=S60,V60+Perm_Edif!V61,Perm_Edif!V61)</f>
        <v>2027</v>
      </c>
      <c r="W61" s="81">
        <f>IF(T61=T60,W60+Perm_Edif!W61,Perm_Edif!W61)</f>
        <v>11081</v>
      </c>
      <c r="X61" s="81">
        <f>IF(U61=U60,X60+Perm_Edif!X61,Perm_Edif!X61)</f>
        <v>3363</v>
      </c>
      <c r="Y61" s="81">
        <f>IF(V61=V60,Y60+Perm_Edif!Y61,Perm_Edif!Y61)</f>
        <v>192757</v>
      </c>
      <c r="Z61" s="81">
        <f>IF(W61=W60,Z60+Perm_Edif!Z61,Perm_Edif!Z61)</f>
        <v>52419</v>
      </c>
      <c r="AA61" s="81">
        <f>IF(X61=X60,AA60+Perm_Edif!AA61,Perm_Edif!AA61)</f>
        <v>48404</v>
      </c>
      <c r="AB61" s="81">
        <f>IF(Y61=Y60,AB60+Perm_Edif!AB61,Perm_Edif!AB61)</f>
        <v>102282</v>
      </c>
      <c r="AC61" s="81">
        <f>IF(Z61=Z60,AC60+Perm_Edif!AC61,Perm_Edif!AC61)</f>
        <v>50947</v>
      </c>
      <c r="AD61" s="81">
        <f>IF(AA61=AA60,AD60+Perm_Edif!AD61,Perm_Edif!AD61)</f>
        <v>55317</v>
      </c>
      <c r="AE61" s="81">
        <f>IF(AB61=AB60,AE60+Perm_Edif!AE61,Perm_Edif!AE61)</f>
        <v>2751</v>
      </c>
      <c r="AF61" s="81">
        <f>IF(AC61=AC60,AF60+Perm_Edif!AF61,Perm_Edif!AF61)</f>
        <v>2331</v>
      </c>
      <c r="AG61" s="81">
        <f>IF(AD61=AD60,AG60+Perm_Edif!AG61,Perm_Edif!AG61)</f>
        <v>301116</v>
      </c>
      <c r="AH61" s="81">
        <f>IF(AE61=AE60,AH60+Perm_Edif!AH61,Perm_Edif!AH61)</f>
        <v>6603</v>
      </c>
      <c r="AI61" s="81">
        <f>IF(AF61=AF60,AI60+Perm_Edif!AI61,Perm_Edif!AI61)</f>
        <v>357</v>
      </c>
      <c r="AJ61" s="59">
        <f>IF(AG61=AG60,AJ60+Perm_Edif!AJ61,Perm_Edif!AJ61)</f>
        <v>220729</v>
      </c>
      <c r="AK61" s="54">
        <f>IF(AH61=AH60,AK60+Perm_Edif!AK61,Perm_Edif!AK61)</f>
        <v>1295</v>
      </c>
      <c r="AL61" s="54">
        <f>IF(AI61=AI60,AL60+Perm_Edif!AL61,Perm_Edif!AL61)</f>
        <v>10611</v>
      </c>
      <c r="AM61" s="54">
        <f>IF(AJ61=AJ60,AM60+Perm_Edif!AM61,Perm_Edif!AM61)</f>
        <v>862</v>
      </c>
      <c r="AN61" s="54">
        <f>IF(AK61=AK60,AN60+Perm_Edif!AN61,Perm_Edif!AN61)</f>
        <v>619</v>
      </c>
      <c r="AO61" s="54">
        <f>IF(AL61=AL60,AO60+Perm_Edif!AO61,Perm_Edif!AO61)</f>
        <v>9961</v>
      </c>
      <c r="AP61" s="54">
        <f>IF(AM61=AM60,AP60+Perm_Edif!AP61,Perm_Edif!AP61)</f>
        <v>25360</v>
      </c>
      <c r="AQ61" s="54">
        <f>IF(AN61=AN60,AQ60+Perm_Edif!AQ61,Perm_Edif!AQ61)</f>
        <v>5742</v>
      </c>
      <c r="AR61" s="54">
        <f>IF(AO61=AO60,AR60+Perm_Edif!AR61,Perm_Edif!AR61)</f>
        <v>20005</v>
      </c>
      <c r="AS61" s="54">
        <f>IF(AP61=AP60,AS60+Perm_Edif!AS61,Perm_Edif!AS61)</f>
        <v>5066</v>
      </c>
      <c r="AT61" s="54">
        <f>IF(AQ61=AQ60,AT60+Perm_Edif!AT61,Perm_Edif!AT61)</f>
        <v>7948</v>
      </c>
      <c r="AU61" s="54">
        <f>IF(AR61=AR60,AU60+Perm_Edif!AU61,Perm_Edif!AU61)</f>
        <v>0</v>
      </c>
      <c r="AV61" s="54">
        <f>IF(AS61=AS60,AV60+Perm_Edif!AV61,Perm_Edif!AV61)</f>
        <v>409</v>
      </c>
      <c r="AW61" s="54">
        <f>IF(AT61=AT60,AW60+Perm_Edif!AW61,Perm_Edif!AW61)</f>
        <v>118067</v>
      </c>
      <c r="AX61" s="54">
        <f>IF(AU61=AU60,AX60+Perm_Edif!AX61,Perm_Edif!AX61)</f>
        <v>14631</v>
      </c>
      <c r="AY61" s="54">
        <f>IF(AV61=AV60,AY60+Perm_Edif!AY61,Perm_Edif!AY61)</f>
        <v>153</v>
      </c>
      <c r="AZ61" s="59">
        <f>IF(AW61=AW60,AZ60+Perm_Edif!AZ61,Perm_Edif!AZ61)</f>
        <v>1430593</v>
      </c>
      <c r="BA61" s="54">
        <f>IF(AX61=AX60,BA60+Perm_Edif!BA61,Perm_Edif!BA61)</f>
        <v>32325</v>
      </c>
      <c r="BB61" s="54">
        <f>IF(AY61=AY60,BB60+Perm_Edif!BB61,Perm_Edif!BB61)</f>
        <v>23228</v>
      </c>
      <c r="BC61" s="54">
        <f>IF(AZ61=AZ60,BC60+Perm_Edif!BC61,Perm_Edif!BC61)</f>
        <v>33517</v>
      </c>
      <c r="BD61" s="54">
        <f>IF(BA61=BA60,BD60+Perm_Edif!BD61,Perm_Edif!BD61)</f>
        <v>7427</v>
      </c>
      <c r="BE61" s="54">
        <f>IF(BB61=BB60,BE60+Perm_Edif!BE61,Perm_Edif!BE61)</f>
        <v>239578</v>
      </c>
      <c r="BF61" s="54">
        <f>IF(BC61=BC60,BF60+Perm_Edif!BF61,Perm_Edif!BF61)</f>
        <v>83863</v>
      </c>
      <c r="BG61" s="54">
        <f>IF(BD61=BD60,BG60+Perm_Edif!BG61,Perm_Edif!BG61)</f>
        <v>84526</v>
      </c>
      <c r="BH61" s="54">
        <f>IF(BE61=BE60,BH60+Perm_Edif!BH61,Perm_Edif!BH61)</f>
        <v>160149</v>
      </c>
      <c r="BI61" s="54">
        <f>IF(BF61=BF60,BI60+Perm_Edif!BI61,Perm_Edif!BI61)</f>
        <v>89404</v>
      </c>
      <c r="BJ61" s="54">
        <f>IF(BG61=BG60,BJ60+Perm_Edif!BJ61,Perm_Edif!BJ61)</f>
        <v>94318</v>
      </c>
      <c r="BK61" s="54">
        <f>IF(BH61=BH60,BK60+Perm_Edif!BK61,Perm_Edif!BK61)</f>
        <v>3210</v>
      </c>
      <c r="BL61" s="54">
        <f>IF(BI61=BI60,BL60+Perm_Edif!BL61,Perm_Edif!BL61)</f>
        <v>6811</v>
      </c>
      <c r="BM61" s="54">
        <f>IF(BJ61=BJ60,BM60+Perm_Edif!BM61,Perm_Edif!BM61)</f>
        <v>540766</v>
      </c>
      <c r="BN61" s="54">
        <f>IF(BK61=BK60,BN60+Perm_Edif!BN61,Perm_Edif!BN61)</f>
        <v>30961</v>
      </c>
      <c r="BO61" s="88">
        <f>IF(BL61=BL60,BO60+Perm_Edif!BO61,Perm_Edif!BO61)</f>
        <v>510</v>
      </c>
      <c r="BP61" s="54" t="str">
        <f>Perm_Edif!BP61</f>
        <v>40.4%</v>
      </c>
      <c r="BQ61" s="54" t="str">
        <f>Perm_Edif!BQ61</f>
        <v>-47.5%</v>
      </c>
      <c r="BR61" s="54" t="str">
        <f>Perm_Edif!BR61</f>
        <v>-54.8%</v>
      </c>
      <c r="BS61" s="54" t="str">
        <f>Perm_Edif!BS61</f>
        <v>420.7%</v>
      </c>
      <c r="BT61" s="54" t="str">
        <f>Perm_Edif!BT61</f>
        <v>-82.5%</v>
      </c>
      <c r="BU61" s="54" t="str">
        <f>Perm_Edif!BU61</f>
        <v>176.7%</v>
      </c>
      <c r="BV61" s="54" t="str">
        <f>Perm_Edif!BV61</f>
        <v>49.3%</v>
      </c>
      <c r="BW61" s="54" t="str">
        <f>Perm_Edif!BW61</f>
        <v>10%</v>
      </c>
      <c r="BX61" s="54" t="str">
        <f>Perm_Edif!BX61</f>
        <v>70.4%</v>
      </c>
      <c r="BY61" s="54" t="str">
        <f>Perm_Edif!BY61</f>
        <v>474.8%</v>
      </c>
      <c r="BZ61" s="54" t="str">
        <f>Perm_Edif!BZ61</f>
        <v>99.1%</v>
      </c>
      <c r="CA61" s="54" t="str">
        <f>Perm_Edif!CA61</f>
        <v>40.4%</v>
      </c>
      <c r="CB61" s="54" t="str">
        <f>Perm_Edif!CB61</f>
        <v>-50.5%</v>
      </c>
      <c r="CC61" s="54" t="str">
        <f>Perm_Edif!CC61</f>
        <v>22.4%</v>
      </c>
      <c r="CD61" s="54" t="str">
        <f>Perm_Edif!CD61</f>
        <v>128.6%</v>
      </c>
      <c r="CE61" s="54" t="str">
        <f>Perm_Edif!CE61</f>
        <v>-94.6%</v>
      </c>
    </row>
    <row r="62" spans="1:83">
      <c r="A62" s="55">
        <v>2014</v>
      </c>
      <c r="B62" s="51">
        <v>1</v>
      </c>
      <c r="C62" s="52" t="s">
        <v>119</v>
      </c>
      <c r="D62" s="59">
        <f>IF(A62=A61,D61+Perm_Edif!D62,Perm_Edif!D62)</f>
        <v>327905</v>
      </c>
      <c r="E62" s="54">
        <f>IF(B62=B61,E61+Perm_Edif!E62,Perm_Edif!E62)</f>
        <v>4196</v>
      </c>
      <c r="F62" s="54">
        <f>IF(C62=C61,F61+Perm_Edif!F62,Perm_Edif!F62)</f>
        <v>34058</v>
      </c>
      <c r="G62" s="54">
        <f>IF(D62=D61,G61+Perm_Edif!G62,Perm_Edif!G62)</f>
        <v>3317</v>
      </c>
      <c r="H62" s="54">
        <f>IF(E62=E61,H61+Perm_Edif!H62,Perm_Edif!H62)</f>
        <v>6452</v>
      </c>
      <c r="I62" s="54">
        <f>IF(F62=F61,I61+Perm_Edif!I62,Perm_Edif!I62)</f>
        <v>14505</v>
      </c>
      <c r="J62" s="54">
        <f>IF(G62=G61,J61+Perm_Edif!J62,Perm_Edif!J62)</f>
        <v>5715</v>
      </c>
      <c r="K62" s="54">
        <f>IF(H62=H61,K61+Perm_Edif!K62,Perm_Edif!K62)</f>
        <v>26003</v>
      </c>
      <c r="L62" s="54">
        <f>IF(I62=I61,L61+Perm_Edif!L62,Perm_Edif!L62)</f>
        <v>29294</v>
      </c>
      <c r="M62" s="54">
        <f>IF(J62=J61,M61+Perm_Edif!M62,Perm_Edif!M62)</f>
        <v>7973</v>
      </c>
      <c r="N62" s="54">
        <f>IF(K62=K61,N61+Perm_Edif!N62,Perm_Edif!N62)</f>
        <v>28887</v>
      </c>
      <c r="O62" s="54">
        <f>IF(L62=L61,O61+Perm_Edif!O62,Perm_Edif!O62)</f>
        <v>2275</v>
      </c>
      <c r="P62" s="54">
        <f>IF(M62=M61,P61+Perm_Edif!P62,Perm_Edif!P62)</f>
        <v>1247</v>
      </c>
      <c r="Q62" s="54">
        <f>IF(N62=N61,Q61+Perm_Edif!Q62,Perm_Edif!Q62)</f>
        <v>159072</v>
      </c>
      <c r="R62" s="54">
        <f>IF(O62=O61,R61+Perm_Edif!R62,Perm_Edif!R62)</f>
        <v>3227</v>
      </c>
      <c r="S62" s="88">
        <f>IF(P62=P61,S61+Perm_Edif!S62,Perm_Edif!S62)</f>
        <v>1684</v>
      </c>
      <c r="T62" s="81">
        <f>IF(Q62=Q61,T61+Perm_Edif!T62,Perm_Edif!T62)</f>
        <v>1160055</v>
      </c>
      <c r="U62" s="81">
        <f>IF(R62=R61,U61+Perm_Edif!U62,Perm_Edif!U62)</f>
        <v>41464</v>
      </c>
      <c r="V62" s="81">
        <f>IF(S62=S61,V61+Perm_Edif!V62,Perm_Edif!V62)</f>
        <v>102036</v>
      </c>
      <c r="W62" s="81">
        <f>IF(T62=T61,W61+Perm_Edif!W62,Perm_Edif!W62)</f>
        <v>3541</v>
      </c>
      <c r="X62" s="81">
        <f>IF(U62=U61,X61+Perm_Edif!X62,Perm_Edif!X62)</f>
        <v>35264</v>
      </c>
      <c r="Y62" s="81">
        <f>IF(V62=V61,Y61+Perm_Edif!Y62,Perm_Edif!Y62)</f>
        <v>93927</v>
      </c>
      <c r="Z62" s="81">
        <f>IF(W62=W61,Z61+Perm_Edif!Z62,Perm_Edif!Z62)</f>
        <v>116541</v>
      </c>
      <c r="AA62" s="81">
        <f>IF(X62=X61,AA61+Perm_Edif!AA62,Perm_Edif!AA62)</f>
        <v>68142</v>
      </c>
      <c r="AB62" s="81">
        <f>IF(Y62=Y61,AB61+Perm_Edif!AB62,Perm_Edif!AB62)</f>
        <v>130996</v>
      </c>
      <c r="AC62" s="81">
        <f>IF(Z62=Z61,AC61+Perm_Edif!AC62,Perm_Edif!AC62)</f>
        <v>54366</v>
      </c>
      <c r="AD62" s="81">
        <f>IF(AA62=AA61,AD61+Perm_Edif!AD62,Perm_Edif!AD62)</f>
        <v>23137</v>
      </c>
      <c r="AE62" s="81">
        <f>IF(AB62=AB61,AE61+Perm_Edif!AE62,Perm_Edif!AE62)</f>
        <v>9894</v>
      </c>
      <c r="AF62" s="81">
        <f>IF(AC62=AC61,AF61+Perm_Edif!AF62,Perm_Edif!AF62)</f>
        <v>2274</v>
      </c>
      <c r="AG62" s="81">
        <f>IF(AD62=AD61,AG61+Perm_Edif!AG62,Perm_Edif!AG62)</f>
        <v>466761</v>
      </c>
      <c r="AH62" s="81">
        <f>IF(AE62=AE61,AH61+Perm_Edif!AH62,Perm_Edif!AH62)</f>
        <v>11061</v>
      </c>
      <c r="AI62" s="81">
        <f>IF(AF62=AF61,AI61+Perm_Edif!AI62,Perm_Edif!AI62)</f>
        <v>651</v>
      </c>
      <c r="AJ62" s="59">
        <f>IF(AG62=AG61,AJ61+Perm_Edif!AJ62,Perm_Edif!AJ62)</f>
        <v>95840</v>
      </c>
      <c r="AK62" s="54">
        <f>IF(AH62=AH61,AK61+Perm_Edif!AK62,Perm_Edif!AK62)</f>
        <v>321</v>
      </c>
      <c r="AL62" s="54">
        <f>IF(AI62=AI61,AL61+Perm_Edif!AL62,Perm_Edif!AL62)</f>
        <v>4877</v>
      </c>
      <c r="AM62" s="54">
        <f>IF(AJ62=AJ61,AM61+Perm_Edif!AM62,Perm_Edif!AM62)</f>
        <v>347</v>
      </c>
      <c r="AN62" s="54">
        <f>IF(AK62=AK61,AN61+Perm_Edif!AN62,Perm_Edif!AN62)</f>
        <v>4381</v>
      </c>
      <c r="AO62" s="54">
        <f>IF(AL62=AL61,AO61+Perm_Edif!AO62,Perm_Edif!AO62)</f>
        <v>22403</v>
      </c>
      <c r="AP62" s="54">
        <f>IF(AM62=AM61,AP61+Perm_Edif!AP62,Perm_Edif!AP62)</f>
        <v>10770</v>
      </c>
      <c r="AQ62" s="54">
        <f>IF(AN62=AN61,AQ61+Perm_Edif!AQ62,Perm_Edif!AQ62)</f>
        <v>1920</v>
      </c>
      <c r="AR62" s="54">
        <f>IF(AO62=AO61,AR61+Perm_Edif!AR62,Perm_Edif!AR62)</f>
        <v>7639</v>
      </c>
      <c r="AS62" s="54">
        <f>IF(AP62=AP61,AS61+Perm_Edif!AS62,Perm_Edif!AS62)</f>
        <v>4071</v>
      </c>
      <c r="AT62" s="54">
        <f>IF(AQ62=AQ61,AT61+Perm_Edif!AT62,Perm_Edif!AT62)</f>
        <v>10718</v>
      </c>
      <c r="AU62" s="54">
        <f>IF(AR62=AR61,AU61+Perm_Edif!AU62,Perm_Edif!AU62)</f>
        <v>1245</v>
      </c>
      <c r="AV62" s="54">
        <f>IF(AS62=AS61,AV61+Perm_Edif!AV62,Perm_Edif!AV62)</f>
        <v>3088</v>
      </c>
      <c r="AW62" s="54">
        <f>IF(AT62=AT61,AW61+Perm_Edif!AW62,Perm_Edif!AW62)</f>
        <v>20864</v>
      </c>
      <c r="AX62" s="54">
        <f>IF(AU62=AU61,AX61+Perm_Edif!AX62,Perm_Edif!AX62)</f>
        <v>3196</v>
      </c>
      <c r="AY62" s="54">
        <f>IF(AV62=AV61,AY61+Perm_Edif!AY62,Perm_Edif!AY62)</f>
        <v>0</v>
      </c>
      <c r="AZ62" s="59">
        <f>IF(AW62=AW61,AZ61+Perm_Edif!AZ62,Perm_Edif!AZ62)</f>
        <v>1583800</v>
      </c>
      <c r="BA62" s="54">
        <f>IF(AX62=AX61,BA61+Perm_Edif!BA62,Perm_Edif!BA62)</f>
        <v>45981</v>
      </c>
      <c r="BB62" s="54">
        <f>IF(AY62=AY61,BB61+Perm_Edif!BB62,Perm_Edif!BB62)</f>
        <v>140971</v>
      </c>
      <c r="BC62" s="54">
        <f>IF(AZ62=AZ61,BC61+Perm_Edif!BC62,Perm_Edif!BC62)</f>
        <v>7205</v>
      </c>
      <c r="BD62" s="54">
        <f>IF(BA62=BA61,BD61+Perm_Edif!BD62,Perm_Edif!BD62)</f>
        <v>46097</v>
      </c>
      <c r="BE62" s="54">
        <f>IF(BB62=BB61,BE61+Perm_Edif!BE62,Perm_Edif!BE62)</f>
        <v>130835</v>
      </c>
      <c r="BF62" s="54">
        <f>IF(BC62=BC61,BF61+Perm_Edif!BF62,Perm_Edif!BF62)</f>
        <v>133026</v>
      </c>
      <c r="BG62" s="54">
        <f>IF(BD62=BD61,BG61+Perm_Edif!BG62,Perm_Edif!BG62)</f>
        <v>96065</v>
      </c>
      <c r="BH62" s="54">
        <f>IF(BE62=BE61,BH61+Perm_Edif!BH62,Perm_Edif!BH62)</f>
        <v>167929</v>
      </c>
      <c r="BI62" s="54">
        <f>IF(BF62=BF61,BI61+Perm_Edif!BI62,Perm_Edif!BI62)</f>
        <v>66410</v>
      </c>
      <c r="BJ62" s="54">
        <f>IF(BG62=BG61,BJ61+Perm_Edif!BJ62,Perm_Edif!BJ62)</f>
        <v>62742</v>
      </c>
      <c r="BK62" s="54">
        <f>IF(BH62=BH61,BK61+Perm_Edif!BK62,Perm_Edif!BK62)</f>
        <v>13414</v>
      </c>
      <c r="BL62" s="54">
        <f>IF(BI62=BI61,BL61+Perm_Edif!BL62,Perm_Edif!BL62)</f>
        <v>6609</v>
      </c>
      <c r="BM62" s="54">
        <f>IF(BJ62=BJ61,BM61+Perm_Edif!BM62,Perm_Edif!BM62)</f>
        <v>646697</v>
      </c>
      <c r="BN62" s="54">
        <f>IF(BK62=BK61,BN61+Perm_Edif!BN62,Perm_Edif!BN62)</f>
        <v>17484</v>
      </c>
      <c r="BO62" s="88">
        <f>IF(BL62=BL61,BO61+Perm_Edif!BO62,Perm_Edif!BO62)</f>
        <v>2335</v>
      </c>
      <c r="BP62" s="54" t="str">
        <f>Perm_Edif!BP62</f>
        <v>10.7%</v>
      </c>
      <c r="BQ62" s="54" t="str">
        <f>Perm_Edif!BQ62</f>
        <v>42.2%</v>
      </c>
      <c r="BR62" s="54" t="str">
        <f>Perm_Edif!BR62</f>
        <v>506.9%</v>
      </c>
      <c r="BS62" s="54" t="str">
        <f>Perm_Edif!BS62</f>
        <v>-78.5%</v>
      </c>
      <c r="BT62" s="54" t="str">
        <f>Perm_Edif!BT62</f>
        <v>520.7%</v>
      </c>
      <c r="BU62" s="54" t="str">
        <f>Perm_Edif!BU62</f>
        <v>-45.4%</v>
      </c>
      <c r="BV62" s="54" t="str">
        <f>Perm_Edif!BV62</f>
        <v>58.6%</v>
      </c>
      <c r="BW62" s="54" t="str">
        <f>Perm_Edif!BW62</f>
        <v>13.7%</v>
      </c>
      <c r="BX62" s="54" t="str">
        <f>Perm_Edif!BX62</f>
        <v>4.9%</v>
      </c>
      <c r="BY62" s="54" t="str">
        <f>Perm_Edif!BY62</f>
        <v>-25.7%</v>
      </c>
      <c r="BZ62" s="54" t="str">
        <f>Perm_Edif!BZ62</f>
        <v>-33.5%</v>
      </c>
      <c r="CA62" s="54" t="str">
        <f>Perm_Edif!CA62</f>
        <v>317.9%</v>
      </c>
      <c r="CB62" s="54" t="str">
        <f>Perm_Edif!CB62</f>
        <v>-3%</v>
      </c>
      <c r="CC62" s="54" t="str">
        <f>Perm_Edif!CC62</f>
        <v>19.6%</v>
      </c>
      <c r="CD62" s="54" t="str">
        <f>Perm_Edif!CD62</f>
        <v>-43.5%</v>
      </c>
      <c r="CE62" s="54" t="str">
        <f>Perm_Edif!CE62</f>
        <v>357.8%</v>
      </c>
    </row>
    <row r="63" spans="1:83">
      <c r="A63" s="55">
        <v>2014</v>
      </c>
      <c r="B63" s="51">
        <v>2</v>
      </c>
      <c r="C63" s="52" t="s">
        <v>120</v>
      </c>
      <c r="D63" s="59">
        <f>IF(A63=A62,D62+Perm_Edif!D63,Perm_Edif!D63)</f>
        <v>621063</v>
      </c>
      <c r="E63" s="54">
        <f>IF(B63=B62,E62+Perm_Edif!E63,Perm_Edif!E63)</f>
        <v>5793</v>
      </c>
      <c r="F63" s="54">
        <f>IF(C63=C62,F62+Perm_Edif!F63,Perm_Edif!F63)</f>
        <v>22744</v>
      </c>
      <c r="G63" s="54">
        <f>IF(D63=D62,G62+Perm_Edif!G63,Perm_Edif!G63)</f>
        <v>20168</v>
      </c>
      <c r="H63" s="54">
        <f>IF(E63=E62,H62+Perm_Edif!H63,Perm_Edif!H63)</f>
        <v>1665</v>
      </c>
      <c r="I63" s="54">
        <f>IF(F63=F62,I62+Perm_Edif!I63,Perm_Edif!I63)</f>
        <v>39049</v>
      </c>
      <c r="J63" s="54">
        <f>IF(G63=G62,J62+Perm_Edif!J63,Perm_Edif!J63)</f>
        <v>10074</v>
      </c>
      <c r="K63" s="54">
        <f>IF(H63=H62,K62+Perm_Edif!K63,Perm_Edif!K63)</f>
        <v>14297</v>
      </c>
      <c r="L63" s="54">
        <f>IF(I63=I62,L62+Perm_Edif!L63,Perm_Edif!L63)</f>
        <v>30722</v>
      </c>
      <c r="M63" s="54">
        <f>IF(J63=J62,M62+Perm_Edif!M63,Perm_Edif!M63)</f>
        <v>6291</v>
      </c>
      <c r="N63" s="54">
        <f>IF(K63=K62,N62+Perm_Edif!N63,Perm_Edif!N63)</f>
        <v>12373</v>
      </c>
      <c r="O63" s="54">
        <f>IF(L63=L62,O62+Perm_Edif!O63,Perm_Edif!O63)</f>
        <v>1140</v>
      </c>
      <c r="P63" s="54">
        <f>IF(M63=M62,P62+Perm_Edif!P63,Perm_Edif!P63)</f>
        <v>3434</v>
      </c>
      <c r="Q63" s="54">
        <f>IF(N63=N62,Q62+Perm_Edif!Q63,Perm_Edif!Q63)</f>
        <v>122911</v>
      </c>
      <c r="R63" s="54">
        <f>IF(O63=O62,R62+Perm_Edif!R63,Perm_Edif!R63)</f>
        <v>557</v>
      </c>
      <c r="S63" s="88">
        <f>IF(P63=P62,S62+Perm_Edif!S63,Perm_Edif!S63)</f>
        <v>1940</v>
      </c>
      <c r="T63" s="81">
        <f>IF(Q63=Q62,T62+Perm_Edif!T63,Perm_Edif!T63)</f>
        <v>810077</v>
      </c>
      <c r="U63" s="81">
        <f>IF(R63=R62,U62+Perm_Edif!U63,Perm_Edif!U63)</f>
        <v>9820</v>
      </c>
      <c r="V63" s="81">
        <f>IF(S63=S62,V62+Perm_Edif!V63,Perm_Edif!V63)</f>
        <v>50791</v>
      </c>
      <c r="W63" s="81">
        <f>IF(T63=T62,W62+Perm_Edif!W63,Perm_Edif!W63)</f>
        <v>34488</v>
      </c>
      <c r="X63" s="81">
        <f>IF(U63=U62,X62+Perm_Edif!X63,Perm_Edif!X63)</f>
        <v>47981</v>
      </c>
      <c r="Y63" s="81">
        <f>IF(V63=V62,Y62+Perm_Edif!Y63,Perm_Edif!Y63)</f>
        <v>65648</v>
      </c>
      <c r="Z63" s="81">
        <f>IF(W63=W62,Z62+Perm_Edif!Z63,Perm_Edif!Z63)</f>
        <v>20113</v>
      </c>
      <c r="AA63" s="81">
        <f>IF(X63=X62,AA62+Perm_Edif!AA63,Perm_Edif!AA63)</f>
        <v>47840</v>
      </c>
      <c r="AB63" s="81">
        <f>IF(Y63=Y62,AB62+Perm_Edif!AB63,Perm_Edif!AB63)</f>
        <v>108851</v>
      </c>
      <c r="AC63" s="81">
        <f>IF(Z63=Z62,AC62+Perm_Edif!AC63,Perm_Edif!AC63)</f>
        <v>12969</v>
      </c>
      <c r="AD63" s="81">
        <f>IF(AA63=AA62,AD62+Perm_Edif!AD63,Perm_Edif!AD63)</f>
        <v>35539</v>
      </c>
      <c r="AE63" s="81">
        <f>IF(AB63=AB62,AE62+Perm_Edif!AE63,Perm_Edif!AE63)</f>
        <v>2887</v>
      </c>
      <c r="AF63" s="81">
        <f>IF(AC63=AC62,AF62+Perm_Edif!AF63,Perm_Edif!AF63)</f>
        <v>3419</v>
      </c>
      <c r="AG63" s="81">
        <f>IF(AD63=AD62,AG62+Perm_Edif!AG63,Perm_Edif!AG63)</f>
        <v>365335</v>
      </c>
      <c r="AH63" s="81">
        <f>IF(AE63=AE62,AH62+Perm_Edif!AH63,Perm_Edif!AH63)</f>
        <v>4234</v>
      </c>
      <c r="AI63" s="81">
        <f>IF(AF63=AF62,AI62+Perm_Edif!AI63,Perm_Edif!AI63)</f>
        <v>162</v>
      </c>
      <c r="AJ63" s="59">
        <f>IF(AG63=AG62,AJ62+Perm_Edif!AJ63,Perm_Edif!AJ63)</f>
        <v>132258</v>
      </c>
      <c r="AK63" s="54">
        <f>IF(AH63=AH62,AK62+Perm_Edif!AK63,Perm_Edif!AK63)</f>
        <v>2163</v>
      </c>
      <c r="AL63" s="54">
        <f>IF(AI63=AI62,AL62+Perm_Edif!AL63,Perm_Edif!AL63)</f>
        <v>1033</v>
      </c>
      <c r="AM63" s="54">
        <f>IF(AJ63=AJ62,AM62+Perm_Edif!AM63,Perm_Edif!AM63)</f>
        <v>4948</v>
      </c>
      <c r="AN63" s="54">
        <f>IF(AK63=AK62,AN62+Perm_Edif!AN63,Perm_Edif!AN63)</f>
        <v>251</v>
      </c>
      <c r="AO63" s="54">
        <f>IF(AL63=AL62,AO62+Perm_Edif!AO63,Perm_Edif!AO63)</f>
        <v>21745</v>
      </c>
      <c r="AP63" s="54">
        <f>IF(AM63=AM62,AP62+Perm_Edif!AP63,Perm_Edif!AP63)</f>
        <v>5052</v>
      </c>
      <c r="AQ63" s="54">
        <f>IF(AN63=AN62,AQ62+Perm_Edif!AQ63,Perm_Edif!AQ63)</f>
        <v>3354</v>
      </c>
      <c r="AR63" s="54">
        <f>IF(AO63=AO62,AR62+Perm_Edif!AR63,Perm_Edif!AR63)</f>
        <v>6249</v>
      </c>
      <c r="AS63" s="54">
        <f>IF(AP63=AP62,AS62+Perm_Edif!AS63,Perm_Edif!AS63)</f>
        <v>7393</v>
      </c>
      <c r="AT63" s="54">
        <f>IF(AQ63=AQ62,AT62+Perm_Edif!AT63,Perm_Edif!AT63)</f>
        <v>7861</v>
      </c>
      <c r="AU63" s="54">
        <f>IF(AR63=AR62,AU62+Perm_Edif!AU63,Perm_Edif!AU63)</f>
        <v>1716</v>
      </c>
      <c r="AV63" s="54">
        <f>IF(AS63=AS62,AV62+Perm_Edif!AV63,Perm_Edif!AV63)</f>
        <v>5532</v>
      </c>
      <c r="AW63" s="54">
        <f>IF(AT63=AT62,AW62+Perm_Edif!AW63,Perm_Edif!AW63)</f>
        <v>64535</v>
      </c>
      <c r="AX63" s="54">
        <f>IF(AU63=AU62,AX62+Perm_Edif!AX63,Perm_Edif!AX63)</f>
        <v>426</v>
      </c>
      <c r="AY63" s="54">
        <f>IF(AV63=AV62,AY62+Perm_Edif!AY63,Perm_Edif!AY63)</f>
        <v>0</v>
      </c>
      <c r="AZ63" s="59">
        <f>IF(AW63=AW62,AZ62+Perm_Edif!AZ63,Perm_Edif!AZ63)</f>
        <v>1235493</v>
      </c>
      <c r="BA63" s="54">
        <f>IF(AX63=AX62,BA62+Perm_Edif!BA63,Perm_Edif!BA63)</f>
        <v>17776</v>
      </c>
      <c r="BB63" s="54">
        <f>IF(AY63=AY62,BB62+Perm_Edif!BB63,Perm_Edif!BB63)</f>
        <v>215539</v>
      </c>
      <c r="BC63" s="54">
        <f>IF(AZ63=AZ62,BC62+Perm_Edif!BC63,Perm_Edif!BC63)</f>
        <v>59604</v>
      </c>
      <c r="BD63" s="54">
        <f>IF(BA63=BA62,BD62+Perm_Edif!BD63,Perm_Edif!BD63)</f>
        <v>49897</v>
      </c>
      <c r="BE63" s="54">
        <f>IF(BB63=BB62,BE62+Perm_Edif!BE63,Perm_Edif!BE63)</f>
        <v>126442</v>
      </c>
      <c r="BF63" s="54">
        <f>IF(BC63=BC62,BF62+Perm_Edif!BF63,Perm_Edif!BF63)</f>
        <v>35239</v>
      </c>
      <c r="BG63" s="54">
        <f>IF(BD63=BD62,BG62+Perm_Edif!BG63,Perm_Edif!BG63)</f>
        <v>65491</v>
      </c>
      <c r="BH63" s="54">
        <f>IF(BE63=BE62,BH62+Perm_Edif!BH63,Perm_Edif!BH63)</f>
        <v>145822</v>
      </c>
      <c r="BI63" s="54">
        <f>IF(BF63=BF62,BI62+Perm_Edif!BI63,Perm_Edif!BI63)</f>
        <v>26653</v>
      </c>
      <c r="BJ63" s="54">
        <f>IF(BG63=BG62,BJ62+Perm_Edif!BJ63,Perm_Edif!BJ63)</f>
        <v>55773</v>
      </c>
      <c r="BK63" s="54">
        <f>IF(BH63=BH62,BK62+Perm_Edif!BK63,Perm_Edif!BK63)</f>
        <v>5743</v>
      </c>
      <c r="BL63" s="54">
        <f>IF(BI63=BI62,BL62+Perm_Edif!BL63,Perm_Edif!BL63)</f>
        <v>12385</v>
      </c>
      <c r="BM63" s="54">
        <f>IF(BJ63=BJ62,BM62+Perm_Edif!BM63,Perm_Edif!BM63)</f>
        <v>552781</v>
      </c>
      <c r="BN63" s="54">
        <f>IF(BK63=BK62,BN62+Perm_Edif!BN63,Perm_Edif!BN63)</f>
        <v>5217</v>
      </c>
      <c r="BO63" s="88">
        <f>IF(BL63=BL62,BO62+Perm_Edif!BO63,Perm_Edif!BO63)</f>
        <v>2102</v>
      </c>
      <c r="BP63" s="54" t="str">
        <f>Perm_Edif!BP63</f>
        <v>-22%</v>
      </c>
      <c r="BQ63" s="54" t="str">
        <f>Perm_Edif!BQ63</f>
        <v>-61.3%</v>
      </c>
      <c r="BR63" s="54" t="str">
        <f>Perm_Edif!BR63</f>
        <v>-47.1%</v>
      </c>
      <c r="BS63" s="54" t="str">
        <f>Perm_Edif!BS63</f>
        <v>727.3%</v>
      </c>
      <c r="BT63" s="54" t="str">
        <f>Perm_Edif!BT63</f>
        <v>8.2%</v>
      </c>
      <c r="BU63" s="54" t="str">
        <f>Perm_Edif!BU63</f>
        <v>-3.4%</v>
      </c>
      <c r="BV63" s="54" t="str">
        <f>Perm_Edif!BV63</f>
        <v>-73.5%</v>
      </c>
      <c r="BW63" s="54" t="str">
        <f>Perm_Edif!BW63</f>
        <v>-31.8%</v>
      </c>
      <c r="BX63" s="54" t="str">
        <f>Perm_Edif!BX63</f>
        <v>-13.2%</v>
      </c>
      <c r="BY63" s="54" t="str">
        <f>Perm_Edif!BY63</f>
        <v>-59.9%</v>
      </c>
      <c r="BZ63" s="54" t="str">
        <f>Perm_Edif!BZ63</f>
        <v>-11.1%</v>
      </c>
      <c r="CA63" s="54" t="str">
        <f>Perm_Edif!CA63</f>
        <v>-57.2%</v>
      </c>
      <c r="CB63" s="54" t="str">
        <f>Perm_Edif!CB63</f>
        <v>87.4%</v>
      </c>
      <c r="CC63" s="54" t="str">
        <f>Perm_Edif!CC63</f>
        <v>-14.5%</v>
      </c>
      <c r="CD63" s="54" t="str">
        <f>Perm_Edif!CD63</f>
        <v>-70.2%</v>
      </c>
      <c r="CE63" s="54" t="str">
        <f>Perm_Edif!CE63</f>
        <v>-10%</v>
      </c>
    </row>
    <row r="64" spans="1:83">
      <c r="A64" s="55">
        <v>2014</v>
      </c>
      <c r="B64" s="51">
        <v>3</v>
      </c>
      <c r="C64" s="52" t="s">
        <v>121</v>
      </c>
      <c r="D64" s="59">
        <f>IF(A64=A63,D63+Perm_Edif!D64,Perm_Edif!D64)</f>
        <v>1132705</v>
      </c>
      <c r="E64" s="54">
        <f>IF(B64=B63,E63+Perm_Edif!E64,Perm_Edif!E64)</f>
        <v>5322</v>
      </c>
      <c r="F64" s="54">
        <f>IF(C64=C63,F63+Perm_Edif!F64,Perm_Edif!F64)</f>
        <v>123929</v>
      </c>
      <c r="G64" s="54">
        <f>IF(D64=D63,G63+Perm_Edif!G64,Perm_Edif!G64)</f>
        <v>5255</v>
      </c>
      <c r="H64" s="54">
        <f>IF(E64=E63,H63+Perm_Edif!H64,Perm_Edif!H64)</f>
        <v>18321</v>
      </c>
      <c r="I64" s="54">
        <f>IF(F64=F63,I63+Perm_Edif!I64,Perm_Edif!I64)</f>
        <v>17659</v>
      </c>
      <c r="J64" s="54">
        <f>IF(G64=G63,J63+Perm_Edif!J64,Perm_Edif!J64)</f>
        <v>18828</v>
      </c>
      <c r="K64" s="54">
        <f>IF(H64=H63,K63+Perm_Edif!K64,Perm_Edif!K64)</f>
        <v>19518</v>
      </c>
      <c r="L64" s="54">
        <f>IF(I64=I63,L63+Perm_Edif!L64,Perm_Edif!L64)</f>
        <v>16814</v>
      </c>
      <c r="M64" s="54">
        <f>IF(J64=J63,M63+Perm_Edif!M64,Perm_Edif!M64)</f>
        <v>11649</v>
      </c>
      <c r="N64" s="54">
        <f>IF(K64=K63,N63+Perm_Edif!N64,Perm_Edif!N64)</f>
        <v>12841</v>
      </c>
      <c r="O64" s="54">
        <f>IF(L64=L63,O63+Perm_Edif!O64,Perm_Edif!O64)</f>
        <v>668</v>
      </c>
      <c r="P64" s="54">
        <f>IF(M64=M63,P63+Perm_Edif!P64,Perm_Edif!P64)</f>
        <v>6133</v>
      </c>
      <c r="Q64" s="54">
        <f>IF(N64=N63,Q63+Perm_Edif!Q64,Perm_Edif!Q64)</f>
        <v>187093</v>
      </c>
      <c r="R64" s="54">
        <f>IF(O64=O63,R63+Perm_Edif!R64,Perm_Edif!R64)</f>
        <v>66363</v>
      </c>
      <c r="S64" s="88">
        <f>IF(P64=P63,S63+Perm_Edif!S64,Perm_Edif!S64)</f>
        <v>1249</v>
      </c>
      <c r="T64" s="81">
        <f>IF(Q64=Q63,T63+Perm_Edif!T64,Perm_Edif!T64)</f>
        <v>881445</v>
      </c>
      <c r="U64" s="81">
        <f>IF(R64=R63,U63+Perm_Edif!U64,Perm_Edif!U64)</f>
        <v>1784</v>
      </c>
      <c r="V64" s="81">
        <f>IF(S64=S63,V63+Perm_Edif!V64,Perm_Edif!V64)</f>
        <v>5782</v>
      </c>
      <c r="W64" s="81">
        <f>IF(T64=T63,W63+Perm_Edif!W64,Perm_Edif!W64)</f>
        <v>2471</v>
      </c>
      <c r="X64" s="81">
        <f>IF(U64=U63,X63+Perm_Edif!X64,Perm_Edif!X64)</f>
        <v>29237</v>
      </c>
      <c r="Y64" s="81">
        <f>IF(V64=V63,Y63+Perm_Edif!Y64,Perm_Edif!Y64)</f>
        <v>79913</v>
      </c>
      <c r="Z64" s="81">
        <f>IF(W64=W63,Z63+Perm_Edif!Z64,Perm_Edif!Z64)</f>
        <v>50599</v>
      </c>
      <c r="AA64" s="81">
        <f>IF(X64=X63,AA63+Perm_Edif!AA64,Perm_Edif!AA64)</f>
        <v>57205</v>
      </c>
      <c r="AB64" s="81">
        <f>IF(Y64=Y63,AB63+Perm_Edif!AB64,Perm_Edif!AB64)</f>
        <v>70055</v>
      </c>
      <c r="AC64" s="81">
        <f>IF(Z64=Z63,AC63+Perm_Edif!AC64,Perm_Edif!AC64)</f>
        <v>34219</v>
      </c>
      <c r="AD64" s="81">
        <f>IF(AA64=AA63,AD63+Perm_Edif!AD64,Perm_Edif!AD64)</f>
        <v>13611</v>
      </c>
      <c r="AE64" s="81">
        <f>IF(AB64=AB63,AE63+Perm_Edif!AE64,Perm_Edif!AE64)</f>
        <v>19522</v>
      </c>
      <c r="AF64" s="81">
        <f>IF(AC64=AC63,AF63+Perm_Edif!AF64,Perm_Edif!AF64)</f>
        <v>2215</v>
      </c>
      <c r="AG64" s="81">
        <f>IF(AD64=AD63,AG63+Perm_Edif!AG64,Perm_Edif!AG64)</f>
        <v>467383</v>
      </c>
      <c r="AH64" s="81">
        <f>IF(AE64=AE63,AH63+Perm_Edif!AH64,Perm_Edif!AH64)</f>
        <v>27459</v>
      </c>
      <c r="AI64" s="81">
        <f>IF(AF64=AF63,AI63+Perm_Edif!AI64,Perm_Edif!AI64)</f>
        <v>19990</v>
      </c>
      <c r="AJ64" s="59">
        <f>IF(AG64=AG63,AJ63+Perm_Edif!AJ64,Perm_Edif!AJ64)</f>
        <v>126669</v>
      </c>
      <c r="AK64" s="54">
        <f>IF(AH64=AH63,AK63+Perm_Edif!AK64,Perm_Edif!AK64)</f>
        <v>2007</v>
      </c>
      <c r="AL64" s="54">
        <f>IF(AI64=AI63,AL63+Perm_Edif!AL64,Perm_Edif!AL64)</f>
        <v>7112</v>
      </c>
      <c r="AM64" s="54">
        <f>IF(AJ64=AJ63,AM63+Perm_Edif!AM64,Perm_Edif!AM64)</f>
        <v>210</v>
      </c>
      <c r="AN64" s="54">
        <f>IF(AK64=AK63,AN63+Perm_Edif!AN64,Perm_Edif!AN64)</f>
        <v>1173</v>
      </c>
      <c r="AO64" s="54">
        <f>IF(AL64=AL63,AO63+Perm_Edif!AO64,Perm_Edif!AO64)</f>
        <v>13121</v>
      </c>
      <c r="AP64" s="54">
        <f>IF(AM64=AM63,AP63+Perm_Edif!AP64,Perm_Edif!AP64)</f>
        <v>12993</v>
      </c>
      <c r="AQ64" s="54">
        <f>IF(AN64=AN63,AQ63+Perm_Edif!AQ64,Perm_Edif!AQ64)</f>
        <v>3082</v>
      </c>
      <c r="AR64" s="54">
        <f>IF(AO64=AO63,AR63+Perm_Edif!AR64,Perm_Edif!AR64)</f>
        <v>10518</v>
      </c>
      <c r="AS64" s="54">
        <f>IF(AP64=AP63,AS63+Perm_Edif!AS64,Perm_Edif!AS64)</f>
        <v>9554</v>
      </c>
      <c r="AT64" s="54">
        <f>IF(AQ64=AQ63,AT63+Perm_Edif!AT64,Perm_Edif!AT64)</f>
        <v>13698</v>
      </c>
      <c r="AU64" s="54">
        <f>IF(AR64=AR63,AU63+Perm_Edif!AU64,Perm_Edif!AU64)</f>
        <v>316</v>
      </c>
      <c r="AV64" s="54">
        <f>IF(AS64=AS63,AV63+Perm_Edif!AV64,Perm_Edif!AV64)</f>
        <v>3112</v>
      </c>
      <c r="AW64" s="54">
        <f>IF(AT64=AT63,AW63+Perm_Edif!AW64,Perm_Edif!AW64)</f>
        <v>37821</v>
      </c>
      <c r="AX64" s="54">
        <f>IF(AU64=AU63,AX63+Perm_Edif!AX64,Perm_Edif!AX64)</f>
        <v>11952</v>
      </c>
      <c r="AY64" s="54">
        <f>IF(AV64=AV63,AY63+Perm_Edif!AY64,Perm_Edif!AY64)</f>
        <v>0</v>
      </c>
      <c r="AZ64" s="59">
        <f>IF(AW64=AW63,AZ63+Perm_Edif!AZ64,Perm_Edif!AZ64)</f>
        <v>1519756</v>
      </c>
      <c r="BA64" s="54">
        <f>IF(AX64=AX63,BA63+Perm_Edif!BA64,Perm_Edif!BA64)</f>
        <v>9113</v>
      </c>
      <c r="BB64" s="54">
        <f>IF(AY64=AY63,BB63+Perm_Edif!BB64,Perm_Edif!BB64)</f>
        <v>352362</v>
      </c>
      <c r="BC64" s="54">
        <f>IF(AZ64=AZ63,BC63+Perm_Edif!BC64,Perm_Edif!BC64)</f>
        <v>7936</v>
      </c>
      <c r="BD64" s="54">
        <f>IF(BA64=BA63,BD63+Perm_Edif!BD64,Perm_Edif!BD64)</f>
        <v>48731</v>
      </c>
      <c r="BE64" s="54">
        <f>IF(BB64=BB63,BE63+Perm_Edif!BE64,Perm_Edif!BE64)</f>
        <v>110693</v>
      </c>
      <c r="BF64" s="54">
        <f>IF(BC64=BC63,BF63+Perm_Edif!BF64,Perm_Edif!BF64)</f>
        <v>82420</v>
      </c>
      <c r="BG64" s="54">
        <f>IF(BD64=BD63,BG63+Perm_Edif!BG64,Perm_Edif!BG64)</f>
        <v>79805</v>
      </c>
      <c r="BH64" s="54">
        <f>IF(BE64=BE63,BH63+Perm_Edif!BH64,Perm_Edif!BH64)</f>
        <v>97387</v>
      </c>
      <c r="BI64" s="54">
        <f>IF(BF64=BF63,BI63+Perm_Edif!BI64,Perm_Edif!BI64)</f>
        <v>55422</v>
      </c>
      <c r="BJ64" s="54">
        <f>IF(BG64=BG63,BJ63+Perm_Edif!BJ64,Perm_Edif!BJ64)</f>
        <v>40150</v>
      </c>
      <c r="BK64" s="54">
        <f>IF(BH64=BH63,BK63+Perm_Edif!BK64,Perm_Edif!BK64)</f>
        <v>20506</v>
      </c>
      <c r="BL64" s="54">
        <f>IF(BI64=BI63,BL63+Perm_Edif!BL64,Perm_Edif!BL64)</f>
        <v>11460</v>
      </c>
      <c r="BM64" s="54">
        <f>IF(BJ64=BJ63,BM63+Perm_Edif!BM64,Perm_Edif!BM64)</f>
        <v>692297</v>
      </c>
      <c r="BN64" s="54">
        <f>IF(BK64=BK63,BN63+Perm_Edif!BN64,Perm_Edif!BN64)</f>
        <v>105774</v>
      </c>
      <c r="BO64" s="88">
        <f>IF(BL64=BL63,BO63+Perm_Edif!BO64,Perm_Edif!BO64)</f>
        <v>21239</v>
      </c>
      <c r="BP64" s="54" t="str">
        <f>Perm_Edif!BP64</f>
        <v>23%</v>
      </c>
      <c r="BQ64" s="54" t="str">
        <f>Perm_Edif!BQ64</f>
        <v>-48.7%</v>
      </c>
      <c r="BR64" s="54" t="str">
        <f>Perm_Edif!BR64</f>
        <v>83.5%</v>
      </c>
      <c r="BS64" s="54" t="str">
        <f>Perm_Edif!BS64</f>
        <v>-86.7%</v>
      </c>
      <c r="BT64" s="54" t="str">
        <f>Perm_Edif!BT64</f>
        <v>-2.3%</v>
      </c>
      <c r="BU64" s="54" t="str">
        <f>Perm_Edif!BU64</f>
        <v>-12.5%</v>
      </c>
      <c r="BV64" s="54" t="str">
        <f>Perm_Edif!BV64</f>
        <v>133.9%</v>
      </c>
      <c r="BW64" s="54" t="str">
        <f>Perm_Edif!BW64</f>
        <v>21.9%</v>
      </c>
      <c r="BX64" s="54" t="str">
        <f>Perm_Edif!BX64</f>
        <v>-33.2%</v>
      </c>
      <c r="BY64" s="54" t="str">
        <f>Perm_Edif!BY64</f>
        <v>107.9%</v>
      </c>
      <c r="BZ64" s="54" t="str">
        <f>Perm_Edif!BZ64</f>
        <v>-28%</v>
      </c>
      <c r="CA64" s="54" t="str">
        <f>Perm_Edif!CA64</f>
        <v>257.1%</v>
      </c>
      <c r="CB64" s="54" t="str">
        <f>Perm_Edif!CB64</f>
        <v>-7.5%</v>
      </c>
      <c r="CC64" s="54" t="str">
        <f>Perm_Edif!CC64</f>
        <v>25.2%</v>
      </c>
      <c r="CD64" s="54" t="str">
        <f>Perm_Edif!CD64</f>
        <v>1927.5%</v>
      </c>
      <c r="CE64" s="54" t="str">
        <f>Perm_Edif!CE64</f>
        <v>910.4%</v>
      </c>
    </row>
    <row r="65" spans="1:83">
      <c r="A65" s="55">
        <v>2014</v>
      </c>
      <c r="B65" s="51">
        <v>4</v>
      </c>
      <c r="C65" s="52" t="s">
        <v>122</v>
      </c>
      <c r="D65" s="59">
        <f>IF(A65=A64,D64+Perm_Edif!D65,Perm_Edif!D65)</f>
        <v>1439324</v>
      </c>
      <c r="E65" s="54">
        <f>IF(B65=B64,E64+Perm_Edif!E65,Perm_Edif!E65)</f>
        <v>13102</v>
      </c>
      <c r="F65" s="54">
        <f>IF(C65=C64,F64+Perm_Edif!F65,Perm_Edif!F65)</f>
        <v>39714</v>
      </c>
      <c r="G65" s="54">
        <f>IF(D65=D64,G64+Perm_Edif!G65,Perm_Edif!G65)</f>
        <v>6292</v>
      </c>
      <c r="H65" s="54">
        <f>IF(E65=E64,H64+Perm_Edif!H65,Perm_Edif!H65)</f>
        <v>1777</v>
      </c>
      <c r="I65" s="54">
        <f>IF(F65=F64,I64+Perm_Edif!I65,Perm_Edif!I65)</f>
        <v>13749</v>
      </c>
      <c r="J65" s="54">
        <f>IF(G65=G64,J64+Perm_Edif!J65,Perm_Edif!J65)</f>
        <v>6231</v>
      </c>
      <c r="K65" s="54">
        <f>IF(H65=H64,K64+Perm_Edif!K65,Perm_Edif!K65)</f>
        <v>20102</v>
      </c>
      <c r="L65" s="54">
        <f>IF(I65=I64,L64+Perm_Edif!L65,Perm_Edif!L65)</f>
        <v>25021</v>
      </c>
      <c r="M65" s="54">
        <f>IF(J65=J64,M64+Perm_Edif!M65,Perm_Edif!M65)</f>
        <v>15231</v>
      </c>
      <c r="N65" s="54">
        <f>IF(K65=K64,N64+Perm_Edif!N65,Perm_Edif!N65)</f>
        <v>4840</v>
      </c>
      <c r="O65" s="54">
        <f>IF(L65=L64,O64+Perm_Edif!O65,Perm_Edif!O65)</f>
        <v>7396</v>
      </c>
      <c r="P65" s="54">
        <f>IF(M65=M64,P64+Perm_Edif!P65,Perm_Edif!P65)</f>
        <v>1357</v>
      </c>
      <c r="Q65" s="54">
        <f>IF(N65=N64,Q64+Perm_Edif!Q65,Perm_Edif!Q65)</f>
        <v>107661</v>
      </c>
      <c r="R65" s="54">
        <f>IF(O65=O64,R64+Perm_Edif!R65,Perm_Edif!R65)</f>
        <v>44146</v>
      </c>
      <c r="S65" s="88">
        <f>IF(P65=P64,S64+Perm_Edif!S65,Perm_Edif!S65)</f>
        <v>0</v>
      </c>
      <c r="T65" s="81">
        <f>IF(Q65=Q64,T64+Perm_Edif!T65,Perm_Edif!T65)</f>
        <v>1113217</v>
      </c>
      <c r="U65" s="81">
        <f>IF(R65=R64,U64+Perm_Edif!U65,Perm_Edif!U65)</f>
        <v>34941</v>
      </c>
      <c r="V65" s="81">
        <f>IF(S65=S64,V64+Perm_Edif!V65,Perm_Edif!V65)</f>
        <v>5400</v>
      </c>
      <c r="W65" s="81">
        <f>IF(T65=T64,W64+Perm_Edif!W65,Perm_Edif!W65)</f>
        <v>11314</v>
      </c>
      <c r="X65" s="81">
        <f>IF(U65=U64,X64+Perm_Edif!X65,Perm_Edif!X65)</f>
        <v>70496</v>
      </c>
      <c r="Y65" s="81">
        <f>IF(V65=V64,Y64+Perm_Edif!Y65,Perm_Edif!Y65)</f>
        <v>106196</v>
      </c>
      <c r="Z65" s="81">
        <f>IF(W65=W64,Z64+Perm_Edif!Z65,Perm_Edif!Z65)</f>
        <v>21086</v>
      </c>
      <c r="AA65" s="81">
        <f>IF(X65=X64,AA64+Perm_Edif!AA65,Perm_Edif!AA65)</f>
        <v>48157</v>
      </c>
      <c r="AB65" s="81">
        <f>IF(Y65=Y64,AB64+Perm_Edif!AB65,Perm_Edif!AB65)</f>
        <v>103101</v>
      </c>
      <c r="AC65" s="81">
        <f>IF(Z65=Z64,AC64+Perm_Edif!AC65,Perm_Edif!AC65)</f>
        <v>20182</v>
      </c>
      <c r="AD65" s="81">
        <f>IF(AA65=AA64,AD64+Perm_Edif!AD65,Perm_Edif!AD65)</f>
        <v>111084</v>
      </c>
      <c r="AE65" s="81">
        <f>IF(AB65=AB64,AE64+Perm_Edif!AE65,Perm_Edif!AE65)</f>
        <v>8495</v>
      </c>
      <c r="AF65" s="81">
        <f>IF(AC65=AC64,AF64+Perm_Edif!AF65,Perm_Edif!AF65)</f>
        <v>1404</v>
      </c>
      <c r="AG65" s="81">
        <f>IF(AD65=AD64,AG64+Perm_Edif!AG65,Perm_Edif!AG65)</f>
        <v>547743</v>
      </c>
      <c r="AH65" s="81">
        <f>IF(AE65=AE64,AH64+Perm_Edif!AH65,Perm_Edif!AH65)</f>
        <v>14785</v>
      </c>
      <c r="AI65" s="81">
        <f>IF(AF65=AF64,AI64+Perm_Edif!AI65,Perm_Edif!AI65)</f>
        <v>8833</v>
      </c>
      <c r="AJ65" s="59">
        <f>IF(AG65=AG64,AJ64+Perm_Edif!AJ65,Perm_Edif!AJ65)</f>
        <v>104286</v>
      </c>
      <c r="AK65" s="54">
        <f>IF(AH65=AH64,AK64+Perm_Edif!AK65,Perm_Edif!AK65)</f>
        <v>0</v>
      </c>
      <c r="AL65" s="54">
        <f>IF(AI65=AI64,AL64+Perm_Edif!AL65,Perm_Edif!AL65)</f>
        <v>60</v>
      </c>
      <c r="AM65" s="54">
        <f>IF(AJ65=AJ64,AM64+Perm_Edif!AM65,Perm_Edif!AM65)</f>
        <v>887</v>
      </c>
      <c r="AN65" s="54">
        <f>IF(AK65=AK64,AN64+Perm_Edif!AN65,Perm_Edif!AN65)</f>
        <v>2540</v>
      </c>
      <c r="AO65" s="54">
        <f>IF(AL65=AL64,AO64+Perm_Edif!AO65,Perm_Edif!AO65)</f>
        <v>6833</v>
      </c>
      <c r="AP65" s="54">
        <f>IF(AM65=AM64,AP64+Perm_Edif!AP65,Perm_Edif!AP65)</f>
        <v>1983</v>
      </c>
      <c r="AQ65" s="54">
        <f>IF(AN65=AN64,AQ64+Perm_Edif!AQ65,Perm_Edif!AQ65)</f>
        <v>5813</v>
      </c>
      <c r="AR65" s="54">
        <f>IF(AO65=AO64,AR64+Perm_Edif!AR65,Perm_Edif!AR65)</f>
        <v>7676</v>
      </c>
      <c r="AS65" s="54">
        <f>IF(AP65=AP64,AS64+Perm_Edif!AS65,Perm_Edif!AS65)</f>
        <v>6013</v>
      </c>
      <c r="AT65" s="54">
        <f>IF(AQ65=AQ64,AT64+Perm_Edif!AT65,Perm_Edif!AT65)</f>
        <v>1831</v>
      </c>
      <c r="AU65" s="54">
        <f>IF(AR65=AR64,AU64+Perm_Edif!AU65,Perm_Edif!AU65)</f>
        <v>1045</v>
      </c>
      <c r="AV65" s="54">
        <f>IF(AS65=AS64,AV64+Perm_Edif!AV65,Perm_Edif!AV65)</f>
        <v>746</v>
      </c>
      <c r="AW65" s="54">
        <f>IF(AT65=AT64,AW64+Perm_Edif!AW65,Perm_Edif!AW65)</f>
        <v>62228</v>
      </c>
      <c r="AX65" s="54">
        <f>IF(AU65=AU64,AX64+Perm_Edif!AX65,Perm_Edif!AX65)</f>
        <v>4157</v>
      </c>
      <c r="AY65" s="54">
        <f>IF(AV65=AV64,AY64+Perm_Edif!AY65,Perm_Edif!AY65)</f>
        <v>2474</v>
      </c>
      <c r="AZ65" s="59">
        <f>IF(AW65=AW64,AZ64+Perm_Edif!AZ65,Perm_Edif!AZ65)</f>
        <v>1524122</v>
      </c>
      <c r="BA65" s="54">
        <f>IF(AX65=AX64,BA64+Perm_Edif!BA65,Perm_Edif!BA65)</f>
        <v>48043</v>
      </c>
      <c r="BB65" s="54">
        <f>IF(AY65=AY64,BB64+Perm_Edif!BB65,Perm_Edif!BB65)</f>
        <v>45174</v>
      </c>
      <c r="BC65" s="54">
        <f>IF(AZ65=AZ64,BC64+Perm_Edif!BC65,Perm_Edif!BC65)</f>
        <v>18493</v>
      </c>
      <c r="BD65" s="54">
        <f>IF(BA65=BA64,BD64+Perm_Edif!BD65,Perm_Edif!BD65)</f>
        <v>74813</v>
      </c>
      <c r="BE65" s="54">
        <f>IF(BB65=BB64,BE64+Perm_Edif!BE65,Perm_Edif!BE65)</f>
        <v>126778</v>
      </c>
      <c r="BF65" s="54">
        <f>IF(BC65=BC64,BF64+Perm_Edif!BF65,Perm_Edif!BF65)</f>
        <v>29300</v>
      </c>
      <c r="BG65" s="54">
        <f>IF(BD65=BD64,BG64+Perm_Edif!BG65,Perm_Edif!BG65)</f>
        <v>74072</v>
      </c>
      <c r="BH65" s="54">
        <f>IF(BE65=BE64,BH64+Perm_Edif!BH65,Perm_Edif!BH65)</f>
        <v>135798</v>
      </c>
      <c r="BI65" s="54">
        <f>IF(BF65=BF64,BI64+Perm_Edif!BI65,Perm_Edif!BI65)</f>
        <v>41426</v>
      </c>
      <c r="BJ65" s="54">
        <f>IF(BG65=BG64,BJ64+Perm_Edif!BJ65,Perm_Edif!BJ65)</f>
        <v>117755</v>
      </c>
      <c r="BK65" s="54">
        <f>IF(BH65=BH64,BK64+Perm_Edif!BK65,Perm_Edif!BK65)</f>
        <v>16936</v>
      </c>
      <c r="BL65" s="54">
        <f>IF(BI65=BI64,BL64+Perm_Edif!BL65,Perm_Edif!BL65)</f>
        <v>3507</v>
      </c>
      <c r="BM65" s="54">
        <f>IF(BJ65=BJ64,BM64+Perm_Edif!BM65,Perm_Edif!BM65)</f>
        <v>717632</v>
      </c>
      <c r="BN65" s="54">
        <f>IF(BK65=BK64,BN64+Perm_Edif!BN65,Perm_Edif!BN65)</f>
        <v>63088</v>
      </c>
      <c r="BO65" s="88">
        <f>IF(BL65=BL64,BO64+Perm_Edif!BO65,Perm_Edif!BO65)</f>
        <v>11307</v>
      </c>
      <c r="BP65" s="54" t="str">
        <f>Perm_Edif!BP65</f>
        <v>0.3%</v>
      </c>
      <c r="BQ65" s="54" t="str">
        <f>Perm_Edif!BQ65</f>
        <v>427.2%</v>
      </c>
      <c r="BR65" s="54" t="str">
        <f>Perm_Edif!BR65</f>
        <v>-67%</v>
      </c>
      <c r="BS65" s="54" t="str">
        <f>Perm_Edif!BS65</f>
        <v>133%</v>
      </c>
      <c r="BT65" s="54" t="str">
        <f>Perm_Edif!BT65</f>
        <v>53.5%</v>
      </c>
      <c r="BU65" s="54" t="str">
        <f>Perm_Edif!BU65</f>
        <v>14.5%</v>
      </c>
      <c r="BV65" s="54" t="str">
        <f>Perm_Edif!BV65</f>
        <v>-64.5%</v>
      </c>
      <c r="BW65" s="54" t="str">
        <f>Perm_Edif!BW65</f>
        <v>-7.2%</v>
      </c>
      <c r="BX65" s="54" t="str">
        <f>Perm_Edif!BX65</f>
        <v>39.4%</v>
      </c>
      <c r="BY65" s="54" t="str">
        <f>Perm_Edif!BY65</f>
        <v>-25.3%</v>
      </c>
      <c r="BZ65" s="54" t="str">
        <f>Perm_Edif!BZ65</f>
        <v>193.3%</v>
      </c>
      <c r="CA65" s="54" t="str">
        <f>Perm_Edif!CA65</f>
        <v>-17.4%</v>
      </c>
      <c r="CB65" s="54" t="str">
        <f>Perm_Edif!CB65</f>
        <v>-69.4%</v>
      </c>
      <c r="CC65" s="54" t="str">
        <f>Perm_Edif!CC65</f>
        <v>3.7%</v>
      </c>
      <c r="CD65" s="54" t="str">
        <f>Perm_Edif!CD65</f>
        <v>-40.4%</v>
      </c>
      <c r="CE65" s="54" t="str">
        <f>Perm_Edif!CE65</f>
        <v>-46.8%</v>
      </c>
    </row>
    <row r="66" spans="1:83">
      <c r="A66" s="55">
        <v>2014</v>
      </c>
      <c r="B66" s="51">
        <v>5</v>
      </c>
      <c r="C66" s="52" t="s">
        <v>123</v>
      </c>
      <c r="D66" s="59">
        <f>IF(A66=A65,D65+Perm_Edif!D66,Perm_Edif!D66)</f>
        <v>1797733</v>
      </c>
      <c r="E66" s="54">
        <f>IF(B66=B65,E65+Perm_Edif!E66,Perm_Edif!E66)</f>
        <v>4486</v>
      </c>
      <c r="F66" s="54">
        <f>IF(C66=C65,F65+Perm_Edif!F66,Perm_Edif!F66)</f>
        <v>69212</v>
      </c>
      <c r="G66" s="54">
        <f>IF(D66=D65,G65+Perm_Edif!G66,Perm_Edif!G66)</f>
        <v>4592</v>
      </c>
      <c r="H66" s="54">
        <f>IF(E66=E65,H65+Perm_Edif!H66,Perm_Edif!H66)</f>
        <v>13341</v>
      </c>
      <c r="I66" s="54">
        <f>IF(F66=F65,I65+Perm_Edif!I66,Perm_Edif!I66)</f>
        <v>23855</v>
      </c>
      <c r="J66" s="54">
        <f>IF(G66=G65,J65+Perm_Edif!J66,Perm_Edif!J66)</f>
        <v>8913</v>
      </c>
      <c r="K66" s="54">
        <f>IF(H66=H65,K65+Perm_Edif!K66,Perm_Edif!K66)</f>
        <v>12357</v>
      </c>
      <c r="L66" s="54">
        <f>IF(I66=I65,L65+Perm_Edif!L66,Perm_Edif!L66)</f>
        <v>46719</v>
      </c>
      <c r="M66" s="54">
        <f>IF(J66=J65,M65+Perm_Edif!M66,Perm_Edif!M66)</f>
        <v>11913</v>
      </c>
      <c r="N66" s="54">
        <f>IF(K66=K65,N65+Perm_Edif!N66,Perm_Edif!N66)</f>
        <v>15760</v>
      </c>
      <c r="O66" s="54">
        <f>IF(L66=L65,O65+Perm_Edif!O66,Perm_Edif!O66)</f>
        <v>1045</v>
      </c>
      <c r="P66" s="54">
        <f>IF(M66=M65,P65+Perm_Edif!P66,Perm_Edif!P66)</f>
        <v>2048</v>
      </c>
      <c r="Q66" s="54">
        <f>IF(N66=N65,Q65+Perm_Edif!Q66,Perm_Edif!Q66)</f>
        <v>136465</v>
      </c>
      <c r="R66" s="54">
        <f>IF(O66=O65,R65+Perm_Edif!R66,Perm_Edif!R66)</f>
        <v>7036</v>
      </c>
      <c r="S66" s="88">
        <f>IF(P66=P65,S65+Perm_Edif!S66,Perm_Edif!S66)</f>
        <v>667</v>
      </c>
      <c r="T66" s="81">
        <f>IF(Q66=Q65,T65+Perm_Edif!T66,Perm_Edif!T66)</f>
        <v>976685</v>
      </c>
      <c r="U66" s="81">
        <f>IF(R66=R65,U65+Perm_Edif!U66,Perm_Edif!U66)</f>
        <v>40408</v>
      </c>
      <c r="V66" s="81">
        <f>IF(S66=S65,V65+Perm_Edif!V66,Perm_Edif!V66)</f>
        <v>3009</v>
      </c>
      <c r="W66" s="81">
        <f>IF(T66=T65,W65+Perm_Edif!W66,Perm_Edif!W66)</f>
        <v>1833</v>
      </c>
      <c r="X66" s="81">
        <f>IF(U66=U65,X65+Perm_Edif!X66,Perm_Edif!X66)</f>
        <v>108573</v>
      </c>
      <c r="Y66" s="81">
        <f>IF(V66=V65,Y65+Perm_Edif!Y66,Perm_Edif!Y66)</f>
        <v>104643</v>
      </c>
      <c r="Z66" s="81">
        <f>IF(W66=W65,Z65+Perm_Edif!Z66,Perm_Edif!Z66)</f>
        <v>40938</v>
      </c>
      <c r="AA66" s="81">
        <f>IF(X66=X65,AA65+Perm_Edif!AA66,Perm_Edif!AA66)</f>
        <v>31772</v>
      </c>
      <c r="AB66" s="81">
        <f>IF(Y66=Y65,AB65+Perm_Edif!AB66,Perm_Edif!AB66)</f>
        <v>106721</v>
      </c>
      <c r="AC66" s="81">
        <f>IF(Z66=Z65,AC65+Perm_Edif!AC66,Perm_Edif!AC66)</f>
        <v>42145</v>
      </c>
      <c r="AD66" s="81">
        <f>IF(AA66=AA65,AD65+Perm_Edif!AD66,Perm_Edif!AD66)</f>
        <v>12943</v>
      </c>
      <c r="AE66" s="81">
        <f>IF(AB66=AB65,AE65+Perm_Edif!AE66,Perm_Edif!AE66)</f>
        <v>2404</v>
      </c>
      <c r="AF66" s="81">
        <f>IF(AC66=AC65,AF65+Perm_Edif!AF66,Perm_Edif!AF66)</f>
        <v>15099</v>
      </c>
      <c r="AG66" s="81">
        <f>IF(AD66=AD65,AG65+Perm_Edif!AG66,Perm_Edif!AG66)</f>
        <v>458368</v>
      </c>
      <c r="AH66" s="81">
        <f>IF(AE66=AE65,AH65+Perm_Edif!AH66,Perm_Edif!AH66)</f>
        <v>7109</v>
      </c>
      <c r="AI66" s="81">
        <f>IF(AF66=AF65,AI65+Perm_Edif!AI66,Perm_Edif!AI66)</f>
        <v>720</v>
      </c>
      <c r="AJ66" s="59">
        <f>IF(AG66=AG65,AJ65+Perm_Edif!AJ66,Perm_Edif!AJ66)</f>
        <v>71882</v>
      </c>
      <c r="AK66" s="54">
        <f>IF(AH66=AH65,AK65+Perm_Edif!AK66,Perm_Edif!AK66)</f>
        <v>0</v>
      </c>
      <c r="AL66" s="54">
        <f>IF(AI66=AI65,AL65+Perm_Edif!AL66,Perm_Edif!AL66)</f>
        <v>0</v>
      </c>
      <c r="AM66" s="54">
        <f>IF(AJ66=AJ65,AM65+Perm_Edif!AM66,Perm_Edif!AM66)</f>
        <v>1265</v>
      </c>
      <c r="AN66" s="54">
        <f>IF(AK66=AK65,AN65+Perm_Edif!AN66,Perm_Edif!AN66)</f>
        <v>21020</v>
      </c>
      <c r="AO66" s="54">
        <f>IF(AL66=AL65,AO65+Perm_Edif!AO66,Perm_Edif!AO66)</f>
        <v>6659</v>
      </c>
      <c r="AP66" s="54">
        <f>IF(AM66=AM65,AP65+Perm_Edif!AP66,Perm_Edif!AP66)</f>
        <v>3322</v>
      </c>
      <c r="AQ66" s="54">
        <f>IF(AN66=AN65,AQ65+Perm_Edif!AQ66,Perm_Edif!AQ66)</f>
        <v>1797</v>
      </c>
      <c r="AR66" s="54">
        <f>IF(AO66=AO65,AR65+Perm_Edif!AR66,Perm_Edif!AR66)</f>
        <v>11727</v>
      </c>
      <c r="AS66" s="54">
        <f>IF(AP66=AP65,AS65+Perm_Edif!AS66,Perm_Edif!AS66)</f>
        <v>1467</v>
      </c>
      <c r="AT66" s="54">
        <f>IF(AQ66=AQ65,AT65+Perm_Edif!AT66,Perm_Edif!AT66)</f>
        <v>2846</v>
      </c>
      <c r="AU66" s="54">
        <f>IF(AR66=AR65,AU65+Perm_Edif!AU66,Perm_Edif!AU66)</f>
        <v>60</v>
      </c>
      <c r="AV66" s="54">
        <f>IF(AS66=AS65,AV65+Perm_Edif!AV66,Perm_Edif!AV66)</f>
        <v>302</v>
      </c>
      <c r="AW66" s="54">
        <f>IF(AT66=AT65,AW65+Perm_Edif!AW66,Perm_Edif!AW66)</f>
        <v>23314</v>
      </c>
      <c r="AX66" s="54">
        <f>IF(AU66=AU65,AX65+Perm_Edif!AX66,Perm_Edif!AX66)</f>
        <v>643</v>
      </c>
      <c r="AY66" s="54">
        <f>IF(AV66=AV65,AY65+Perm_Edif!AY66,Perm_Edif!AY66)</f>
        <v>0</v>
      </c>
      <c r="AZ66" s="59">
        <f>IF(AW66=AW65,AZ65+Perm_Edif!AZ66,Perm_Edif!AZ66)</f>
        <v>1406976</v>
      </c>
      <c r="BA66" s="54">
        <f>IF(AX66=AX65,BA65+Perm_Edif!BA66,Perm_Edif!BA66)</f>
        <v>44894</v>
      </c>
      <c r="BB66" s="54">
        <f>IF(AY66=AY65,BB65+Perm_Edif!BB66,Perm_Edif!BB66)</f>
        <v>72221</v>
      </c>
      <c r="BC66" s="54">
        <f>IF(AZ66=AZ65,BC65+Perm_Edif!BC66,Perm_Edif!BC66)</f>
        <v>7690</v>
      </c>
      <c r="BD66" s="54">
        <f>IF(BA66=BA65,BD65+Perm_Edif!BD66,Perm_Edif!BD66)</f>
        <v>140394</v>
      </c>
      <c r="BE66" s="54">
        <f>IF(BB66=BB65,BE65+Perm_Edif!BE66,Perm_Edif!BE66)</f>
        <v>135157</v>
      </c>
      <c r="BF66" s="54">
        <f>IF(BC66=BC65,BF65+Perm_Edif!BF66,Perm_Edif!BF66)</f>
        <v>53173</v>
      </c>
      <c r="BG66" s="54">
        <f>IF(BD66=BD65,BG65+Perm_Edif!BG66,Perm_Edif!BG66)</f>
        <v>45926</v>
      </c>
      <c r="BH66" s="54">
        <f>IF(BE66=BE65,BH65+Perm_Edif!BH66,Perm_Edif!BH66)</f>
        <v>165167</v>
      </c>
      <c r="BI66" s="54">
        <f>IF(BF66=BF65,BI65+Perm_Edif!BI66,Perm_Edif!BI66)</f>
        <v>55525</v>
      </c>
      <c r="BJ66" s="54">
        <f>IF(BG66=BG65,BJ65+Perm_Edif!BJ66,Perm_Edif!BJ66)</f>
        <v>31549</v>
      </c>
      <c r="BK66" s="54">
        <f>IF(BH66=BH65,BK65+Perm_Edif!BK66,Perm_Edif!BK66)</f>
        <v>3509</v>
      </c>
      <c r="BL66" s="54">
        <f>IF(BI66=BI65,BL65+Perm_Edif!BL66,Perm_Edif!BL66)</f>
        <v>17449</v>
      </c>
      <c r="BM66" s="54">
        <f>IF(BJ66=BJ65,BM65+Perm_Edif!BM66,Perm_Edif!BM66)</f>
        <v>618147</v>
      </c>
      <c r="BN66" s="54">
        <f>IF(BK66=BK65,BN65+Perm_Edif!BN66,Perm_Edif!BN66)</f>
        <v>14788</v>
      </c>
      <c r="BO66" s="88">
        <f>IF(BL66=BL65,BO65+Perm_Edif!BO66,Perm_Edif!BO66)</f>
        <v>1387</v>
      </c>
      <c r="BP66" s="54" t="str">
        <f>Perm_Edif!BP66</f>
        <v>-7.7%</v>
      </c>
      <c r="BQ66" s="54" t="str">
        <f>Perm_Edif!BQ66</f>
        <v>-6.6%</v>
      </c>
      <c r="BR66" s="54" t="str">
        <f>Perm_Edif!BR66</f>
        <v>59.9%</v>
      </c>
      <c r="BS66" s="54" t="str">
        <f>Perm_Edif!BS66</f>
        <v>-58.4%</v>
      </c>
      <c r="BT66" s="54" t="str">
        <f>Perm_Edif!BT66</f>
        <v>87.7%</v>
      </c>
      <c r="BU66" s="54" t="str">
        <f>Perm_Edif!BU66</f>
        <v>6.6%</v>
      </c>
      <c r="BV66" s="54" t="str">
        <f>Perm_Edif!BV66</f>
        <v>81.5%</v>
      </c>
      <c r="BW66" s="54" t="str">
        <f>Perm_Edif!BW66</f>
        <v>-38%</v>
      </c>
      <c r="BX66" s="54" t="str">
        <f>Perm_Edif!BX66</f>
        <v>21.6%</v>
      </c>
      <c r="BY66" s="54" t="str">
        <f>Perm_Edif!BY66</f>
        <v>34%</v>
      </c>
      <c r="BZ66" s="54" t="str">
        <f>Perm_Edif!BZ66</f>
        <v>-73.2%</v>
      </c>
      <c r="CA66" s="54" t="str">
        <f>Perm_Edif!CA66</f>
        <v>-79.3%</v>
      </c>
      <c r="CB66" s="54" t="str">
        <f>Perm_Edif!CB66</f>
        <v>397.5%</v>
      </c>
      <c r="CC66" s="54" t="str">
        <f>Perm_Edif!CC66</f>
        <v>-13.9%</v>
      </c>
      <c r="CD66" s="54" t="str">
        <f>Perm_Edif!CD66</f>
        <v>-76.6%</v>
      </c>
      <c r="CE66" s="54" t="str">
        <f>Perm_Edif!CE66</f>
        <v>-87.7%</v>
      </c>
    </row>
    <row r="67" spans="1:83">
      <c r="A67" s="55">
        <v>2014</v>
      </c>
      <c r="B67" s="51">
        <v>6</v>
      </c>
      <c r="C67" s="52" t="s">
        <v>124</v>
      </c>
      <c r="D67" s="59">
        <f>IF(A67=A66,D66+Perm_Edif!D67,Perm_Edif!D67)</f>
        <v>2195942</v>
      </c>
      <c r="E67" s="54">
        <f>IF(B67=B66,E66+Perm_Edif!E67,Perm_Edif!E67)</f>
        <v>4977</v>
      </c>
      <c r="F67" s="54">
        <f>IF(C67=C66,F66+Perm_Edif!F67,Perm_Edif!F67)</f>
        <v>7261</v>
      </c>
      <c r="G67" s="54">
        <f>IF(D67=D66,G66+Perm_Edif!G67,Perm_Edif!G67)</f>
        <v>40056</v>
      </c>
      <c r="H67" s="54">
        <f>IF(E67=E66,H66+Perm_Edif!H67,Perm_Edif!H67)</f>
        <v>12048</v>
      </c>
      <c r="I67" s="54">
        <f>IF(F67=F66,I66+Perm_Edif!I67,Perm_Edif!I67)</f>
        <v>16248</v>
      </c>
      <c r="J67" s="54">
        <f>IF(G67=G66,J66+Perm_Edif!J67,Perm_Edif!J67)</f>
        <v>25298</v>
      </c>
      <c r="K67" s="54">
        <f>IF(H67=H66,K66+Perm_Edif!K67,Perm_Edif!K67)</f>
        <v>30470</v>
      </c>
      <c r="L67" s="54">
        <f>IF(I67=I66,L66+Perm_Edif!L67,Perm_Edif!L67)</f>
        <v>18670</v>
      </c>
      <c r="M67" s="54">
        <f>IF(J67=J66,M66+Perm_Edif!M67,Perm_Edif!M67)</f>
        <v>3634</v>
      </c>
      <c r="N67" s="54">
        <f>IF(K67=K66,N66+Perm_Edif!N67,Perm_Edif!N67)</f>
        <v>14020</v>
      </c>
      <c r="O67" s="54">
        <f>IF(L67=L66,O66+Perm_Edif!O67,Perm_Edif!O67)</f>
        <v>1145</v>
      </c>
      <c r="P67" s="54">
        <f>IF(M67=M66,P66+Perm_Edif!P67,Perm_Edif!P67)</f>
        <v>1128</v>
      </c>
      <c r="Q67" s="54">
        <f>IF(N67=N66,Q66+Perm_Edif!Q67,Perm_Edif!Q67)</f>
        <v>218040</v>
      </c>
      <c r="R67" s="54">
        <f>IF(O67=O66,R66+Perm_Edif!R67,Perm_Edif!R67)</f>
        <v>2597</v>
      </c>
      <c r="S67" s="88">
        <f>IF(P67=P66,S66+Perm_Edif!S67,Perm_Edif!S67)</f>
        <v>2617</v>
      </c>
      <c r="T67" s="81">
        <f>IF(Q67=Q66,T66+Perm_Edif!T67,Perm_Edif!T67)</f>
        <v>1223358</v>
      </c>
      <c r="U67" s="81">
        <f>IF(R67=R66,U66+Perm_Edif!U67,Perm_Edif!U67)</f>
        <v>24330</v>
      </c>
      <c r="V67" s="81">
        <f>IF(S67=S66,V66+Perm_Edif!V67,Perm_Edif!V67)</f>
        <v>56741</v>
      </c>
      <c r="W67" s="81">
        <f>IF(T67=T66,W66+Perm_Edif!W67,Perm_Edif!W67)</f>
        <v>1526</v>
      </c>
      <c r="X67" s="81">
        <f>IF(U67=U66,X66+Perm_Edif!X67,Perm_Edif!X67)</f>
        <v>10356</v>
      </c>
      <c r="Y67" s="81">
        <f>IF(V67=V66,Y66+Perm_Edif!Y67,Perm_Edif!Y67)</f>
        <v>104039</v>
      </c>
      <c r="Z67" s="81">
        <f>IF(W67=W66,Z66+Perm_Edif!Z67,Perm_Edif!Z67)</f>
        <v>54999</v>
      </c>
      <c r="AA67" s="81">
        <f>IF(X67=X66,AA66+Perm_Edif!AA67,Perm_Edif!AA67)</f>
        <v>67815</v>
      </c>
      <c r="AB67" s="81">
        <f>IF(Y67=Y66,AB66+Perm_Edif!AB67,Perm_Edif!AB67)</f>
        <v>165064</v>
      </c>
      <c r="AC67" s="81">
        <f>IF(Z67=Z66,AC66+Perm_Edif!AC67,Perm_Edif!AC67)</f>
        <v>30583</v>
      </c>
      <c r="AD67" s="81">
        <f>IF(AA67=AA66,AD66+Perm_Edif!AD67,Perm_Edif!AD67)</f>
        <v>80060</v>
      </c>
      <c r="AE67" s="81">
        <f>IF(AB67=AB66,AE66+Perm_Edif!AE67,Perm_Edif!AE67)</f>
        <v>2842</v>
      </c>
      <c r="AF67" s="81">
        <f>IF(AC67=AC66,AF66+Perm_Edif!AF67,Perm_Edif!AF67)</f>
        <v>2474</v>
      </c>
      <c r="AG67" s="81">
        <f>IF(AD67=AD66,AG66+Perm_Edif!AG67,Perm_Edif!AG67)</f>
        <v>605375</v>
      </c>
      <c r="AH67" s="81">
        <f>IF(AE67=AE66,AH66+Perm_Edif!AH67,Perm_Edif!AH67)</f>
        <v>13907</v>
      </c>
      <c r="AI67" s="81">
        <f>IF(AF67=AF66,AI66+Perm_Edif!AI67,Perm_Edif!AI67)</f>
        <v>3247</v>
      </c>
      <c r="AJ67" s="59">
        <f>IF(AG67=AG66,AJ66+Perm_Edif!AJ67,Perm_Edif!AJ67)</f>
        <v>89525</v>
      </c>
      <c r="AK67" s="54">
        <f>IF(AH67=AH66,AK66+Perm_Edif!AK67,Perm_Edif!AK67)</f>
        <v>366</v>
      </c>
      <c r="AL67" s="54">
        <f>IF(AI67=AI66,AL66+Perm_Edif!AL67,Perm_Edif!AL67)</f>
        <v>190</v>
      </c>
      <c r="AM67" s="54">
        <f>IF(AJ67=AJ66,AM66+Perm_Edif!AM67,Perm_Edif!AM67)</f>
        <v>4122</v>
      </c>
      <c r="AN67" s="54">
        <f>IF(AK67=AK66,AN66+Perm_Edif!AN67,Perm_Edif!AN67)</f>
        <v>1355</v>
      </c>
      <c r="AO67" s="54">
        <f>IF(AL67=AL66,AO66+Perm_Edif!AO67,Perm_Edif!AO67)</f>
        <v>1743</v>
      </c>
      <c r="AP67" s="54">
        <f>IF(AM67=AM66,AP66+Perm_Edif!AP67,Perm_Edif!AP67)</f>
        <v>6065</v>
      </c>
      <c r="AQ67" s="54">
        <f>IF(AN67=AN66,AQ66+Perm_Edif!AQ67,Perm_Edif!AQ67)</f>
        <v>2089</v>
      </c>
      <c r="AR67" s="54">
        <f>IF(AO67=AO66,AR66+Perm_Edif!AR67,Perm_Edif!AR67)</f>
        <v>20153</v>
      </c>
      <c r="AS67" s="54">
        <f>IF(AP67=AP66,AS66+Perm_Edif!AS67,Perm_Edif!AS67)</f>
        <v>7030</v>
      </c>
      <c r="AT67" s="54">
        <f>IF(AQ67=AQ66,AT66+Perm_Edif!AT67,Perm_Edif!AT67)</f>
        <v>1273</v>
      </c>
      <c r="AU67" s="54">
        <f>IF(AR67=AR66,AU66+Perm_Edif!AU67,Perm_Edif!AU67)</f>
        <v>1957</v>
      </c>
      <c r="AV67" s="54">
        <f>IF(AS67=AS66,AV66+Perm_Edif!AV67,Perm_Edif!AV67)</f>
        <v>196</v>
      </c>
      <c r="AW67" s="54">
        <f>IF(AT67=AT66,AW66+Perm_Edif!AW67,Perm_Edif!AW67)</f>
        <v>39869</v>
      </c>
      <c r="AX67" s="54">
        <f>IF(AU67=AU66,AX66+Perm_Edif!AX67,Perm_Edif!AX67)</f>
        <v>2729</v>
      </c>
      <c r="AY67" s="54">
        <f>IF(AV67=AV66,AY66+Perm_Edif!AY67,Perm_Edif!AY67)</f>
        <v>388</v>
      </c>
      <c r="AZ67" s="59">
        <f>IF(AW67=AW66,AZ66+Perm_Edif!AZ67,Perm_Edif!AZ67)</f>
        <v>1711092</v>
      </c>
      <c r="BA67" s="54">
        <f>IF(AX67=AX66,BA66+Perm_Edif!BA67,Perm_Edif!BA67)</f>
        <v>29673</v>
      </c>
      <c r="BB67" s="54">
        <f>IF(AY67=AY66,BB66+Perm_Edif!BB67,Perm_Edif!BB67)</f>
        <v>64192</v>
      </c>
      <c r="BC67" s="54">
        <f>IF(AZ67=AZ66,BC66+Perm_Edif!BC67,Perm_Edif!BC67)</f>
        <v>45704</v>
      </c>
      <c r="BD67" s="54">
        <f>IF(BA67=BA66,BD66+Perm_Edif!BD67,Perm_Edif!BD67)</f>
        <v>23759</v>
      </c>
      <c r="BE67" s="54">
        <f>IF(BB67=BB66,BE66+Perm_Edif!BE67,Perm_Edif!BE67)</f>
        <v>122030</v>
      </c>
      <c r="BF67" s="54">
        <f>IF(BC67=BC66,BF66+Perm_Edif!BF67,Perm_Edif!BF67)</f>
        <v>86362</v>
      </c>
      <c r="BG67" s="54">
        <f>IF(BD67=BD66,BG66+Perm_Edif!BG67,Perm_Edif!BG67)</f>
        <v>100374</v>
      </c>
      <c r="BH67" s="54">
        <f>IF(BE67=BE66,BH66+Perm_Edif!BH67,Perm_Edif!BH67)</f>
        <v>203887</v>
      </c>
      <c r="BI67" s="54">
        <f>IF(BF67=BF66,BI66+Perm_Edif!BI67,Perm_Edif!BI67)</f>
        <v>41247</v>
      </c>
      <c r="BJ67" s="54">
        <f>IF(BG67=BG66,BJ66+Perm_Edif!BJ67,Perm_Edif!BJ67)</f>
        <v>95353</v>
      </c>
      <c r="BK67" s="54">
        <f>IF(BH67=BH66,BK66+Perm_Edif!BK67,Perm_Edif!BK67)</f>
        <v>5944</v>
      </c>
      <c r="BL67" s="54">
        <f>IF(BI67=BI66,BL66+Perm_Edif!BL67,Perm_Edif!BL67)</f>
        <v>3798</v>
      </c>
      <c r="BM67" s="54">
        <f>IF(BJ67=BJ66,BM66+Perm_Edif!BM67,Perm_Edif!BM67)</f>
        <v>863284</v>
      </c>
      <c r="BN67" s="54">
        <f>IF(BK67=BK66,BN66+Perm_Edif!BN67,Perm_Edif!BN67)</f>
        <v>19233</v>
      </c>
      <c r="BO67" s="88">
        <f>IF(BL67=BL66,BO66+Perm_Edif!BO67,Perm_Edif!BO67)</f>
        <v>6252</v>
      </c>
      <c r="BP67" s="54" t="str">
        <f>Perm_Edif!BP67</f>
        <v>21.6%</v>
      </c>
      <c r="BQ67" s="54" t="str">
        <f>Perm_Edif!BQ67</f>
        <v>-33.9%</v>
      </c>
      <c r="BR67" s="54" t="str">
        <f>Perm_Edif!BR67</f>
        <v>-11.1%</v>
      </c>
      <c r="BS67" s="54" t="str">
        <f>Perm_Edif!BS67</f>
        <v>494.3%</v>
      </c>
      <c r="BT67" s="54" t="str">
        <f>Perm_Edif!BT67</f>
        <v>-83.1%</v>
      </c>
      <c r="BU67" s="54" t="str">
        <f>Perm_Edif!BU67</f>
        <v>-9.7%</v>
      </c>
      <c r="BV67" s="54" t="str">
        <f>Perm_Edif!BV67</f>
        <v>62.4%</v>
      </c>
      <c r="BW67" s="54" t="str">
        <f>Perm_Edif!BW67</f>
        <v>118.6%</v>
      </c>
      <c r="BX67" s="54" t="str">
        <f>Perm_Edif!BX67</f>
        <v>23.4%</v>
      </c>
      <c r="BY67" s="54" t="str">
        <f>Perm_Edif!BY67</f>
        <v>-25.7%</v>
      </c>
      <c r="BZ67" s="54" t="str">
        <f>Perm_Edif!BZ67</f>
        <v>202.2%</v>
      </c>
      <c r="CA67" s="54" t="str">
        <f>Perm_Edif!CA67</f>
        <v>69.4%</v>
      </c>
      <c r="CB67" s="54" t="str">
        <f>Perm_Edif!CB67</f>
        <v>-78.2%</v>
      </c>
      <c r="CC67" s="54" t="str">
        <f>Perm_Edif!CC67</f>
        <v>39.7%</v>
      </c>
      <c r="CD67" s="54" t="str">
        <f>Perm_Edif!CD67</f>
        <v>30.1%</v>
      </c>
      <c r="CE67" s="54" t="str">
        <f>Perm_Edif!CE67</f>
        <v>350.8%</v>
      </c>
    </row>
    <row r="68" spans="1:83">
      <c r="A68" s="55">
        <v>2014</v>
      </c>
      <c r="B68" s="51">
        <v>7</v>
      </c>
      <c r="C68" s="52" t="s">
        <v>125</v>
      </c>
      <c r="D68" s="59">
        <f>IF(A68=A67,D67+Perm_Edif!D68,Perm_Edif!D68)</f>
        <v>2643431</v>
      </c>
      <c r="E68" s="54">
        <f>IF(B68=B67,E67+Perm_Edif!E68,Perm_Edif!E68)</f>
        <v>3953</v>
      </c>
      <c r="F68" s="54">
        <f>IF(C68=C67,F67+Perm_Edif!F68,Perm_Edif!F68)</f>
        <v>7877</v>
      </c>
      <c r="G68" s="54">
        <f>IF(D68=D67,G67+Perm_Edif!G68,Perm_Edif!G68)</f>
        <v>11771</v>
      </c>
      <c r="H68" s="54">
        <f>IF(E68=E67,H67+Perm_Edif!H68,Perm_Edif!H68)</f>
        <v>15657</v>
      </c>
      <c r="I68" s="54">
        <f>IF(F68=F67,I67+Perm_Edif!I68,Perm_Edif!I68)</f>
        <v>122779</v>
      </c>
      <c r="J68" s="54">
        <f>IF(G68=G67,J67+Perm_Edif!J68,Perm_Edif!J68)</f>
        <v>24261</v>
      </c>
      <c r="K68" s="54">
        <f>IF(H68=H67,K67+Perm_Edif!K68,Perm_Edif!K68)</f>
        <v>15850</v>
      </c>
      <c r="L68" s="54">
        <f>IF(I68=I67,L67+Perm_Edif!L68,Perm_Edif!L68)</f>
        <v>27903</v>
      </c>
      <c r="M68" s="54">
        <f>IF(J68=J67,M67+Perm_Edif!M68,Perm_Edif!M68)</f>
        <v>11472</v>
      </c>
      <c r="N68" s="54">
        <f>IF(K68=K67,N67+Perm_Edif!N68,Perm_Edif!N68)</f>
        <v>22973</v>
      </c>
      <c r="O68" s="54">
        <f>IF(L68=L67,O67+Perm_Edif!O68,Perm_Edif!O68)</f>
        <v>1707</v>
      </c>
      <c r="P68" s="54">
        <f>IF(M68=M67,P67+Perm_Edif!P68,Perm_Edif!P68)</f>
        <v>830</v>
      </c>
      <c r="Q68" s="54">
        <f>IF(N68=N67,Q67+Perm_Edif!Q68,Perm_Edif!Q68)</f>
        <v>176691</v>
      </c>
      <c r="R68" s="54">
        <f>IF(O68=O67,R67+Perm_Edif!R68,Perm_Edif!R68)</f>
        <v>2999</v>
      </c>
      <c r="S68" s="88">
        <f>IF(P68=P67,S67+Perm_Edif!S68,Perm_Edif!S68)</f>
        <v>766</v>
      </c>
      <c r="T68" s="81">
        <f>IF(Q68=Q67,T67+Perm_Edif!T68,Perm_Edif!T68)</f>
        <v>930414</v>
      </c>
      <c r="U68" s="81">
        <f>IF(R68=R67,U67+Perm_Edif!U68,Perm_Edif!U68)</f>
        <v>50072</v>
      </c>
      <c r="V68" s="81">
        <f>IF(S68=S67,V67+Perm_Edif!V68,Perm_Edif!V68)</f>
        <v>37814</v>
      </c>
      <c r="W68" s="81">
        <f>IF(T68=T67,W67+Perm_Edif!W68,Perm_Edif!W68)</f>
        <v>6038</v>
      </c>
      <c r="X68" s="81">
        <f>IF(U68=U67,X67+Perm_Edif!X68,Perm_Edif!X68)</f>
        <v>93561</v>
      </c>
      <c r="Y68" s="81">
        <f>IF(V68=V67,Y67+Perm_Edif!Y68,Perm_Edif!Y68)</f>
        <v>90914</v>
      </c>
      <c r="Z68" s="81">
        <f>IF(W68=W67,Z67+Perm_Edif!Z68,Perm_Edif!Z68)</f>
        <v>59521</v>
      </c>
      <c r="AA68" s="81">
        <f>IF(X68=X67,AA67+Perm_Edif!AA68,Perm_Edif!AA68)</f>
        <v>52782</v>
      </c>
      <c r="AB68" s="81">
        <f>IF(Y68=Y67,AB67+Perm_Edif!AB68,Perm_Edif!AB68)</f>
        <v>123615</v>
      </c>
      <c r="AC68" s="81">
        <f>IF(Z68=Z67,AC67+Perm_Edif!AC68,Perm_Edif!AC68)</f>
        <v>39313</v>
      </c>
      <c r="AD68" s="81">
        <f>IF(AA68=AA67,AD67+Perm_Edif!AD68,Perm_Edif!AD68)</f>
        <v>20374</v>
      </c>
      <c r="AE68" s="81">
        <f>IF(AB68=AB67,AE67+Perm_Edif!AE68,Perm_Edif!AE68)</f>
        <v>2540</v>
      </c>
      <c r="AF68" s="81">
        <f>IF(AC68=AC67,AF67+Perm_Edif!AF68,Perm_Edif!AF68)</f>
        <v>2810</v>
      </c>
      <c r="AG68" s="81">
        <f>IF(AD68=AD67,AG67+Perm_Edif!AG68,Perm_Edif!AG68)</f>
        <v>340117</v>
      </c>
      <c r="AH68" s="81">
        <f>IF(AE68=AE67,AH67+Perm_Edif!AH68,Perm_Edif!AH68)</f>
        <v>10485</v>
      </c>
      <c r="AI68" s="81">
        <f>IF(AF68=AF67,AI67+Perm_Edif!AI68,Perm_Edif!AI68)</f>
        <v>458</v>
      </c>
      <c r="AJ68" s="59">
        <f>IF(AG68=AG67,AJ67+Perm_Edif!AJ68,Perm_Edif!AJ68)</f>
        <v>79150</v>
      </c>
      <c r="AK68" s="54">
        <f>IF(AH68=AH67,AK67+Perm_Edif!AK68,Perm_Edif!AK68)</f>
        <v>4961</v>
      </c>
      <c r="AL68" s="54">
        <f>IF(AI68=AI67,AL67+Perm_Edif!AL68,Perm_Edif!AL68)</f>
        <v>472</v>
      </c>
      <c r="AM68" s="54">
        <f>IF(AJ68=AJ67,AM67+Perm_Edif!AM68,Perm_Edif!AM68)</f>
        <v>735</v>
      </c>
      <c r="AN68" s="54">
        <f>IF(AK68=AK67,AN67+Perm_Edif!AN68,Perm_Edif!AN68)</f>
        <v>18609</v>
      </c>
      <c r="AO68" s="54">
        <f>IF(AL68=AL67,AO67+Perm_Edif!AO68,Perm_Edif!AO68)</f>
        <v>5967</v>
      </c>
      <c r="AP68" s="54">
        <f>IF(AM68=AM67,AP67+Perm_Edif!AP68,Perm_Edif!AP68)</f>
        <v>4739</v>
      </c>
      <c r="AQ68" s="54">
        <f>IF(AN68=AN67,AQ67+Perm_Edif!AQ68,Perm_Edif!AQ68)</f>
        <v>5184</v>
      </c>
      <c r="AR68" s="54">
        <f>IF(AO68=AO67,AR67+Perm_Edif!AR68,Perm_Edif!AR68)</f>
        <v>7798</v>
      </c>
      <c r="AS68" s="54">
        <f>IF(AP68=AP67,AS67+Perm_Edif!AS68,Perm_Edif!AS68)</f>
        <v>431</v>
      </c>
      <c r="AT68" s="54">
        <f>IF(AQ68=AQ67,AT67+Perm_Edif!AT68,Perm_Edif!AT68)</f>
        <v>3476</v>
      </c>
      <c r="AU68" s="54">
        <f>IF(AR68=AR67,AU67+Perm_Edif!AU68,Perm_Edif!AU68)</f>
        <v>514</v>
      </c>
      <c r="AV68" s="54">
        <f>IF(AS68=AS67,AV67+Perm_Edif!AV68,Perm_Edif!AV68)</f>
        <v>670</v>
      </c>
      <c r="AW68" s="54">
        <f>IF(AT68=AT67,AW67+Perm_Edif!AW68,Perm_Edif!AW68)</f>
        <v>24672</v>
      </c>
      <c r="AX68" s="54">
        <f>IF(AU68=AU67,AX67+Perm_Edif!AX68,Perm_Edif!AX68)</f>
        <v>922</v>
      </c>
      <c r="AY68" s="54">
        <f>IF(AV68=AV67,AY67+Perm_Edif!AY68,Perm_Edif!AY68)</f>
        <v>0</v>
      </c>
      <c r="AZ68" s="59">
        <f>IF(AW68=AW67,AZ67+Perm_Edif!AZ68,Perm_Edif!AZ68)</f>
        <v>1457053</v>
      </c>
      <c r="BA68" s="54">
        <f>IF(AX68=AX67,BA67+Perm_Edif!BA68,Perm_Edif!BA68)</f>
        <v>58986</v>
      </c>
      <c r="BB68" s="54">
        <f>IF(AY68=AY67,BB67+Perm_Edif!BB68,Perm_Edif!BB68)</f>
        <v>46163</v>
      </c>
      <c r="BC68" s="54">
        <f>IF(AZ68=AZ67,BC67+Perm_Edif!BC68,Perm_Edif!BC68)</f>
        <v>18544</v>
      </c>
      <c r="BD68" s="54">
        <f>IF(BA68=BA67,BD67+Perm_Edif!BD68,Perm_Edif!BD68)</f>
        <v>127827</v>
      </c>
      <c r="BE68" s="54">
        <f>IF(BB68=BB67,BE67+Perm_Edif!BE68,Perm_Edif!BE68)</f>
        <v>219660</v>
      </c>
      <c r="BF68" s="54">
        <f>IF(BC68=BC67,BF67+Perm_Edif!BF68,Perm_Edif!BF68)</f>
        <v>88521</v>
      </c>
      <c r="BG68" s="54">
        <f>IF(BD68=BD67,BG67+Perm_Edif!BG68,Perm_Edif!BG68)</f>
        <v>73816</v>
      </c>
      <c r="BH68" s="54">
        <f>IF(BE68=BE67,BH67+Perm_Edif!BH68,Perm_Edif!BH68)</f>
        <v>159316</v>
      </c>
      <c r="BI68" s="54">
        <f>IF(BF68=BF67,BI67+Perm_Edif!BI68,Perm_Edif!BI68)</f>
        <v>51216</v>
      </c>
      <c r="BJ68" s="54">
        <f>IF(BG68=BG67,BJ67+Perm_Edif!BJ68,Perm_Edif!BJ68)</f>
        <v>46823</v>
      </c>
      <c r="BK68" s="54">
        <f>IF(BH68=BH67,BK67+Perm_Edif!BK68,Perm_Edif!BK68)</f>
        <v>4761</v>
      </c>
      <c r="BL68" s="54">
        <f>IF(BI68=BI67,BL67+Perm_Edif!BL68,Perm_Edif!BL68)</f>
        <v>4310</v>
      </c>
      <c r="BM68" s="54">
        <f>IF(BJ68=BJ67,BM67+Perm_Edif!BM68,Perm_Edif!BM68)</f>
        <v>541480</v>
      </c>
      <c r="BN68" s="54">
        <f>IF(BK68=BK67,BN67+Perm_Edif!BN68,Perm_Edif!BN68)</f>
        <v>14406</v>
      </c>
      <c r="BO68" s="88">
        <f>IF(BL68=BL67,BO67+Perm_Edif!BO68,Perm_Edif!BO68)</f>
        <v>1224</v>
      </c>
      <c r="BP68" s="54" t="str">
        <f>Perm_Edif!BP68</f>
        <v>-14.8%</v>
      </c>
      <c r="BQ68" s="54" t="str">
        <f>Perm_Edif!BQ68</f>
        <v>98.8%</v>
      </c>
      <c r="BR68" s="54" t="str">
        <f>Perm_Edif!BR68</f>
        <v>-28.1%</v>
      </c>
      <c r="BS68" s="54" t="str">
        <f>Perm_Edif!BS68</f>
        <v>-59.4%</v>
      </c>
      <c r="BT68" s="54" t="str">
        <f>Perm_Edif!BT68</f>
        <v>438%</v>
      </c>
      <c r="BU68" s="54" t="str">
        <f>Perm_Edif!BU68</f>
        <v>80%</v>
      </c>
      <c r="BV68" s="54" t="str">
        <f>Perm_Edif!BV68</f>
        <v>2.5%</v>
      </c>
      <c r="BW68" s="54" t="str">
        <f>Perm_Edif!BW68</f>
        <v>-26.5%</v>
      </c>
      <c r="BX68" s="54" t="str">
        <f>Perm_Edif!BX68</f>
        <v>-21.9%</v>
      </c>
      <c r="BY68" s="54" t="str">
        <f>Perm_Edif!BY68</f>
        <v>24.2%</v>
      </c>
      <c r="BZ68" s="54" t="str">
        <f>Perm_Edif!BZ68</f>
        <v>-50.9%</v>
      </c>
      <c r="CA68" s="54" t="str">
        <f>Perm_Edif!CA68</f>
        <v>-19.9%</v>
      </c>
      <c r="CB68" s="54" t="str">
        <f>Perm_Edif!CB68</f>
        <v>13.5%</v>
      </c>
      <c r="CC68" s="54" t="str">
        <f>Perm_Edif!CC68</f>
        <v>-37.3%</v>
      </c>
      <c r="CD68" s="54" t="str">
        <f>Perm_Edif!CD68</f>
        <v>-25.1%</v>
      </c>
      <c r="CE68" s="54" t="str">
        <f>Perm_Edif!CE68</f>
        <v>-80.4%</v>
      </c>
    </row>
    <row r="69" spans="1:83">
      <c r="A69" s="55">
        <v>2014</v>
      </c>
      <c r="B69" s="51">
        <v>8</v>
      </c>
      <c r="C69" s="52" t="s">
        <v>126</v>
      </c>
      <c r="D69" s="59">
        <f>IF(A69=A68,D68+Perm_Edif!D69,Perm_Edif!D69)</f>
        <v>2957835</v>
      </c>
      <c r="E69" s="54">
        <f>IF(B69=B68,E68+Perm_Edif!E69,Perm_Edif!E69)</f>
        <v>3651</v>
      </c>
      <c r="F69" s="54">
        <f>IF(C69=C68,F68+Perm_Edif!F69,Perm_Edif!F69)</f>
        <v>15094</v>
      </c>
      <c r="G69" s="54">
        <f>IF(D69=D68,G68+Perm_Edif!G69,Perm_Edif!G69)</f>
        <v>16453</v>
      </c>
      <c r="H69" s="54">
        <f>IF(E69=E68,H68+Perm_Edif!H69,Perm_Edif!H69)</f>
        <v>5963</v>
      </c>
      <c r="I69" s="54">
        <f>IF(F69=F68,I68+Perm_Edif!I69,Perm_Edif!I69)</f>
        <v>16594</v>
      </c>
      <c r="J69" s="54">
        <f>IF(G69=G68,J68+Perm_Edif!J69,Perm_Edif!J69)</f>
        <v>13887</v>
      </c>
      <c r="K69" s="54">
        <f>IF(H69=H68,K68+Perm_Edif!K69,Perm_Edif!K69)</f>
        <v>11892</v>
      </c>
      <c r="L69" s="54">
        <f>IF(I69=I68,L68+Perm_Edif!L69,Perm_Edif!L69)</f>
        <v>17039</v>
      </c>
      <c r="M69" s="54">
        <f>IF(J69=J68,M68+Perm_Edif!M69,Perm_Edif!M69)</f>
        <v>10403</v>
      </c>
      <c r="N69" s="54">
        <f>IF(K69=K68,N68+Perm_Edif!N69,Perm_Edif!N69)</f>
        <v>6957</v>
      </c>
      <c r="O69" s="54">
        <f>IF(L69=L68,O68+Perm_Edif!O69,Perm_Edif!O69)</f>
        <v>3114</v>
      </c>
      <c r="P69" s="54">
        <f>IF(M69=M68,P68+Perm_Edif!P69,Perm_Edif!P69)</f>
        <v>2091</v>
      </c>
      <c r="Q69" s="54">
        <f>IF(N69=N68,Q68+Perm_Edif!Q69,Perm_Edif!Q69)</f>
        <v>186741</v>
      </c>
      <c r="R69" s="54">
        <f>IF(O69=O68,R68+Perm_Edif!R69,Perm_Edif!R69)</f>
        <v>4525</v>
      </c>
      <c r="S69" s="88">
        <f>IF(P69=P68,S68+Perm_Edif!S69,Perm_Edif!S69)</f>
        <v>0</v>
      </c>
      <c r="T69" s="81">
        <f>IF(Q69=Q68,T68+Perm_Edif!T69,Perm_Edif!T69)</f>
        <v>1109462</v>
      </c>
      <c r="U69" s="81">
        <f>IF(R69=R68,U68+Perm_Edif!U69,Perm_Edif!U69)</f>
        <v>9993</v>
      </c>
      <c r="V69" s="81">
        <f>IF(S69=S68,V68+Perm_Edif!V69,Perm_Edif!V69)</f>
        <v>76131</v>
      </c>
      <c r="W69" s="81">
        <f>IF(T69=T68,W68+Perm_Edif!W69,Perm_Edif!W69)</f>
        <v>10176</v>
      </c>
      <c r="X69" s="81">
        <f>IF(U69=U68,X68+Perm_Edif!X69,Perm_Edif!X69)</f>
        <v>11322</v>
      </c>
      <c r="Y69" s="81">
        <f>IF(V69=V68,Y68+Perm_Edif!Y69,Perm_Edif!Y69)</f>
        <v>202934</v>
      </c>
      <c r="Z69" s="81">
        <f>IF(W69=W68,Z68+Perm_Edif!Z69,Perm_Edif!Z69)</f>
        <v>25146</v>
      </c>
      <c r="AA69" s="81">
        <f>IF(X69=X68,AA68+Perm_Edif!AA69,Perm_Edif!AA69)</f>
        <v>62906</v>
      </c>
      <c r="AB69" s="81">
        <f>IF(Y69=Y68,AB68+Perm_Edif!AB69,Perm_Edif!AB69)</f>
        <v>83363</v>
      </c>
      <c r="AC69" s="81">
        <f>IF(Z69=Z68,AC68+Perm_Edif!AC69,Perm_Edif!AC69)</f>
        <v>36024</v>
      </c>
      <c r="AD69" s="81">
        <f>IF(AA69=AA68,AD68+Perm_Edif!AD69,Perm_Edif!AD69)</f>
        <v>11764</v>
      </c>
      <c r="AE69" s="81">
        <f>IF(AB69=AB68,AE68+Perm_Edif!AE69,Perm_Edif!AE69)</f>
        <v>4200</v>
      </c>
      <c r="AF69" s="81">
        <f>IF(AC69=AC68,AF68+Perm_Edif!AF69,Perm_Edif!AF69)</f>
        <v>9871</v>
      </c>
      <c r="AG69" s="81">
        <f>IF(AD69=AD68,AG68+Perm_Edif!AG69,Perm_Edif!AG69)</f>
        <v>547782</v>
      </c>
      <c r="AH69" s="81">
        <f>IF(AE69=AE68,AH68+Perm_Edif!AH69,Perm_Edif!AH69)</f>
        <v>17129</v>
      </c>
      <c r="AI69" s="81">
        <f>IF(AF69=AF68,AI68+Perm_Edif!AI69,Perm_Edif!AI69)</f>
        <v>721</v>
      </c>
      <c r="AJ69" s="59">
        <f>IF(AG69=AG68,AJ68+Perm_Edif!AJ69,Perm_Edif!AJ69)</f>
        <v>68240</v>
      </c>
      <c r="AK69" s="54">
        <f>IF(AH69=AH68,AK68+Perm_Edif!AK69,Perm_Edif!AK69)</f>
        <v>2820</v>
      </c>
      <c r="AL69" s="54">
        <f>IF(AI69=AI68,AL68+Perm_Edif!AL69,Perm_Edif!AL69)</f>
        <v>6455</v>
      </c>
      <c r="AM69" s="54">
        <f>IF(AJ69=AJ68,AM68+Perm_Edif!AM69,Perm_Edif!AM69)</f>
        <v>126</v>
      </c>
      <c r="AN69" s="54">
        <f>IF(AK69=AK68,AN68+Perm_Edif!AN69,Perm_Edif!AN69)</f>
        <v>471</v>
      </c>
      <c r="AO69" s="54">
        <f>IF(AL69=AL68,AO68+Perm_Edif!AO69,Perm_Edif!AO69)</f>
        <v>1473</v>
      </c>
      <c r="AP69" s="54">
        <f>IF(AM69=AM68,AP68+Perm_Edif!AP69,Perm_Edif!AP69)</f>
        <v>511</v>
      </c>
      <c r="AQ69" s="54">
        <f>IF(AN69=AN68,AQ68+Perm_Edif!AQ69,Perm_Edif!AQ69)</f>
        <v>1870</v>
      </c>
      <c r="AR69" s="54">
        <f>IF(AO69=AO68,AR68+Perm_Edif!AR69,Perm_Edif!AR69)</f>
        <v>10670</v>
      </c>
      <c r="AS69" s="54">
        <f>IF(AP69=AP68,AS68+Perm_Edif!AS69,Perm_Edif!AS69)</f>
        <v>2285</v>
      </c>
      <c r="AT69" s="54">
        <f>IF(AQ69=AQ68,AT68+Perm_Edif!AT69,Perm_Edif!AT69)</f>
        <v>6304</v>
      </c>
      <c r="AU69" s="54">
        <f>IF(AR69=AR68,AU68+Perm_Edif!AU69,Perm_Edif!AU69)</f>
        <v>355</v>
      </c>
      <c r="AV69" s="54">
        <f>IF(AS69=AS68,AV68+Perm_Edif!AV69,Perm_Edif!AV69)</f>
        <v>1329</v>
      </c>
      <c r="AW69" s="54">
        <f>IF(AT69=AT68,AW68+Perm_Edif!AW69,Perm_Edif!AW69)</f>
        <v>33142</v>
      </c>
      <c r="AX69" s="54">
        <f>IF(AU69=AU68,AX68+Perm_Edif!AX69,Perm_Edif!AX69)</f>
        <v>244</v>
      </c>
      <c r="AY69" s="54">
        <f>IF(AV69=AV68,AY68+Perm_Edif!AY69,Perm_Edif!AY69)</f>
        <v>185</v>
      </c>
      <c r="AZ69" s="59">
        <f>IF(AW69=AW68,AZ68+Perm_Edif!AZ69,Perm_Edif!AZ69)</f>
        <v>1492106</v>
      </c>
      <c r="BA69" s="54">
        <f>IF(AX69=AX68,BA68+Perm_Edif!BA69,Perm_Edif!BA69)</f>
        <v>16464</v>
      </c>
      <c r="BB69" s="54">
        <f>IF(AY69=AY68,BB68+Perm_Edif!BB69,Perm_Edif!BB69)</f>
        <v>97680</v>
      </c>
      <c r="BC69" s="54">
        <f>IF(AZ69=AZ68,BC68+Perm_Edif!BC69,Perm_Edif!BC69)</f>
        <v>26755</v>
      </c>
      <c r="BD69" s="54">
        <f>IF(BA69=BA68,BD68+Perm_Edif!BD69,Perm_Edif!BD69)</f>
        <v>17756</v>
      </c>
      <c r="BE69" s="54">
        <f>IF(BB69=BB68,BE68+Perm_Edif!BE69,Perm_Edif!BE69)</f>
        <v>221001</v>
      </c>
      <c r="BF69" s="54">
        <f>IF(BC69=BC68,BF68+Perm_Edif!BF69,Perm_Edif!BF69)</f>
        <v>39544</v>
      </c>
      <c r="BG69" s="54">
        <f>IF(BD69=BD68,BG68+Perm_Edif!BG69,Perm_Edif!BG69)</f>
        <v>76668</v>
      </c>
      <c r="BH69" s="54">
        <f>IF(BE69=BE68,BH68+Perm_Edif!BH69,Perm_Edif!BH69)</f>
        <v>111072</v>
      </c>
      <c r="BI69" s="54">
        <f>IF(BF69=BF68,BI68+Perm_Edif!BI69,Perm_Edif!BI69)</f>
        <v>48712</v>
      </c>
      <c r="BJ69" s="54">
        <f>IF(BG69=BG68,BJ68+Perm_Edif!BJ69,Perm_Edif!BJ69)</f>
        <v>25025</v>
      </c>
      <c r="BK69" s="54">
        <f>IF(BH69=BH68,BK68+Perm_Edif!BK69,Perm_Edif!BK69)</f>
        <v>7669</v>
      </c>
      <c r="BL69" s="54">
        <f>IF(BI69=BI68,BL68+Perm_Edif!BL69,Perm_Edif!BL69)</f>
        <v>13291</v>
      </c>
      <c r="BM69" s="54">
        <f>IF(BJ69=BJ68,BM68+Perm_Edif!BM69,Perm_Edif!BM69)</f>
        <v>767665</v>
      </c>
      <c r="BN69" s="54">
        <f>IF(BK69=BK68,BN68+Perm_Edif!BN69,Perm_Edif!BN69)</f>
        <v>21898</v>
      </c>
      <c r="BO69" s="88">
        <f>IF(BL69=BL68,BO68+Perm_Edif!BO69,Perm_Edif!BO69)</f>
        <v>906</v>
      </c>
      <c r="BP69" s="54" t="str">
        <f>Perm_Edif!BP69</f>
        <v>2.4%</v>
      </c>
      <c r="BQ69" s="54" t="str">
        <f>Perm_Edif!BQ69</f>
        <v>-72.1%</v>
      </c>
      <c r="BR69" s="54" t="str">
        <f>Perm_Edif!BR69</f>
        <v>111.6%</v>
      </c>
      <c r="BS69" s="54" t="str">
        <f>Perm_Edif!BS69</f>
        <v>44.3%</v>
      </c>
      <c r="BT69" s="54" t="str">
        <f>Perm_Edif!BT69</f>
        <v>-86.1%</v>
      </c>
      <c r="BU69" s="54" t="str">
        <f>Perm_Edif!BU69</f>
        <v>0.6%</v>
      </c>
      <c r="BV69" s="54" t="str">
        <f>Perm_Edif!BV69</f>
        <v>-55.3%</v>
      </c>
      <c r="BW69" s="54" t="str">
        <f>Perm_Edif!BW69</f>
        <v>3.9%</v>
      </c>
      <c r="BX69" s="54" t="str">
        <f>Perm_Edif!BX69</f>
        <v>-30.3%</v>
      </c>
      <c r="BY69" s="54" t="str">
        <f>Perm_Edif!BY69</f>
        <v>-4.9%</v>
      </c>
      <c r="BZ69" s="54" t="str">
        <f>Perm_Edif!BZ69</f>
        <v>-46.6%</v>
      </c>
      <c r="CA69" s="54" t="str">
        <f>Perm_Edif!CA69</f>
        <v>61.1%</v>
      </c>
      <c r="CB69" s="54" t="str">
        <f>Perm_Edif!CB69</f>
        <v>208.4%</v>
      </c>
      <c r="CC69" s="54" t="str">
        <f>Perm_Edif!CC69</f>
        <v>41.8%</v>
      </c>
      <c r="CD69" s="54" t="str">
        <f>Perm_Edif!CD69</f>
        <v>52%</v>
      </c>
      <c r="CE69" s="54" t="str">
        <f>Perm_Edif!CE69</f>
        <v>-26%</v>
      </c>
    </row>
    <row r="70" spans="1:83">
      <c r="A70" s="55">
        <v>2014</v>
      </c>
      <c r="B70" s="51">
        <v>9</v>
      </c>
      <c r="C70" s="52" t="s">
        <v>127</v>
      </c>
      <c r="D70" s="59">
        <f>IF(A70=A69,D69+Perm_Edif!D70,Perm_Edif!D70)</f>
        <v>3606360</v>
      </c>
      <c r="E70" s="54">
        <f>IF(B70=B69,E69+Perm_Edif!E70,Perm_Edif!E70)</f>
        <v>16352</v>
      </c>
      <c r="F70" s="54">
        <f>IF(C70=C69,F69+Perm_Edif!F70,Perm_Edif!F70)</f>
        <v>32887</v>
      </c>
      <c r="G70" s="54">
        <f>IF(D70=D69,G69+Perm_Edif!G70,Perm_Edif!G70)</f>
        <v>6670</v>
      </c>
      <c r="H70" s="54">
        <f>IF(E70=E69,H69+Perm_Edif!H70,Perm_Edif!H70)</f>
        <v>3291</v>
      </c>
      <c r="I70" s="54">
        <f>IF(F70=F69,I69+Perm_Edif!I70,Perm_Edif!I70)</f>
        <v>19566</v>
      </c>
      <c r="J70" s="54">
        <f>IF(G70=G69,J69+Perm_Edif!J70,Perm_Edif!J70)</f>
        <v>25780</v>
      </c>
      <c r="K70" s="54">
        <f>IF(H70=H69,K69+Perm_Edif!K70,Perm_Edif!K70)</f>
        <v>8381</v>
      </c>
      <c r="L70" s="54">
        <f>IF(I70=I69,L69+Perm_Edif!L70,Perm_Edif!L70)</f>
        <v>43437</v>
      </c>
      <c r="M70" s="54">
        <f>IF(J70=J69,M69+Perm_Edif!M70,Perm_Edif!M70)</f>
        <v>11804</v>
      </c>
      <c r="N70" s="54">
        <f>IF(K70=K69,N69+Perm_Edif!N70,Perm_Edif!N70)</f>
        <v>3447</v>
      </c>
      <c r="O70" s="54">
        <f>IF(L70=L69,O69+Perm_Edif!O70,Perm_Edif!O70)</f>
        <v>2046</v>
      </c>
      <c r="P70" s="54">
        <f>IF(M70=M69,P69+Perm_Edif!P70,Perm_Edif!P70)</f>
        <v>3261</v>
      </c>
      <c r="Q70" s="54">
        <f>IF(N70=N69,Q69+Perm_Edif!Q70,Perm_Edif!Q70)</f>
        <v>451647</v>
      </c>
      <c r="R70" s="54">
        <f>IF(O70=O69,R69+Perm_Edif!R70,Perm_Edif!R70)</f>
        <v>5627</v>
      </c>
      <c r="S70" s="88">
        <f>IF(P70=P69,S69+Perm_Edif!S70,Perm_Edif!S70)</f>
        <v>14329</v>
      </c>
      <c r="T70" s="81">
        <f>IF(Q70=Q69,T69+Perm_Edif!T70,Perm_Edif!T70)</f>
        <v>1080590</v>
      </c>
      <c r="U70" s="81">
        <f>IF(R70=R69,U69+Perm_Edif!U70,Perm_Edif!U70)</f>
        <v>4449</v>
      </c>
      <c r="V70" s="81">
        <f>IF(S70=S69,V69+Perm_Edif!V70,Perm_Edif!V70)</f>
        <v>103738</v>
      </c>
      <c r="W70" s="81">
        <f>IF(T70=T69,W69+Perm_Edif!W70,Perm_Edif!W70)</f>
        <v>3389</v>
      </c>
      <c r="X70" s="81">
        <f>IF(U70=U69,X69+Perm_Edif!X70,Perm_Edif!X70)</f>
        <v>44172</v>
      </c>
      <c r="Y70" s="81">
        <f>IF(V70=V69,Y69+Perm_Edif!Y70,Perm_Edif!Y70)</f>
        <v>117397</v>
      </c>
      <c r="Z70" s="81">
        <f>IF(W70=W69,Z69+Perm_Edif!Z70,Perm_Edif!Z70)</f>
        <v>25646</v>
      </c>
      <c r="AA70" s="81">
        <f>IF(X70=X69,AA69+Perm_Edif!AA70,Perm_Edif!AA70)</f>
        <v>37194</v>
      </c>
      <c r="AB70" s="81">
        <f>IF(Y70=Y69,AB69+Perm_Edif!AB70,Perm_Edif!AB70)</f>
        <v>145498</v>
      </c>
      <c r="AC70" s="81">
        <f>IF(Z70=Z69,AC69+Perm_Edif!AC70,Perm_Edif!AC70)</f>
        <v>80261</v>
      </c>
      <c r="AD70" s="81">
        <f>IF(AA70=AA69,AD69+Perm_Edif!AD70,Perm_Edif!AD70)</f>
        <v>23557</v>
      </c>
      <c r="AE70" s="81">
        <f>IF(AB70=AB69,AE69+Perm_Edif!AE70,Perm_Edif!AE70)</f>
        <v>3078</v>
      </c>
      <c r="AF70" s="81">
        <f>IF(AC70=AC69,AF69+Perm_Edif!AF70,Perm_Edif!AF70)</f>
        <v>1997</v>
      </c>
      <c r="AG70" s="81">
        <f>IF(AD70=AD69,AG69+Perm_Edif!AG70,Perm_Edif!AG70)</f>
        <v>463666</v>
      </c>
      <c r="AH70" s="81">
        <f>IF(AE70=AE69,AH69+Perm_Edif!AH70,Perm_Edif!AH70)</f>
        <v>12884</v>
      </c>
      <c r="AI70" s="81">
        <f>IF(AF70=AF69,AI69+Perm_Edif!AI70,Perm_Edif!AI70)</f>
        <v>13664</v>
      </c>
      <c r="AJ70" s="59">
        <f>IF(AG70=AG69,AJ69+Perm_Edif!AJ70,Perm_Edif!AJ70)</f>
        <v>110626</v>
      </c>
      <c r="AK70" s="54">
        <f>IF(AH70=AH69,AK69+Perm_Edif!AK70,Perm_Edif!AK70)</f>
        <v>422</v>
      </c>
      <c r="AL70" s="54">
        <f>IF(AI70=AI69,AL69+Perm_Edif!AL70,Perm_Edif!AL70)</f>
        <v>13992</v>
      </c>
      <c r="AM70" s="54">
        <f>IF(AJ70=AJ69,AM69+Perm_Edif!AM70,Perm_Edif!AM70)</f>
        <v>737</v>
      </c>
      <c r="AN70" s="54">
        <f>IF(AK70=AK69,AN69+Perm_Edif!AN70,Perm_Edif!AN70)</f>
        <v>732</v>
      </c>
      <c r="AO70" s="54">
        <f>IF(AL70=AL69,AO69+Perm_Edif!AO70,Perm_Edif!AO70)</f>
        <v>11448</v>
      </c>
      <c r="AP70" s="54">
        <f>IF(AM70=AM69,AP69+Perm_Edif!AP70,Perm_Edif!AP70)</f>
        <v>2818</v>
      </c>
      <c r="AQ70" s="54">
        <f>IF(AN70=AN69,AQ69+Perm_Edif!AQ70,Perm_Edif!AQ70)</f>
        <v>6441</v>
      </c>
      <c r="AR70" s="54">
        <f>IF(AO70=AO69,AR69+Perm_Edif!AR70,Perm_Edif!AR70)</f>
        <v>9603</v>
      </c>
      <c r="AS70" s="54">
        <f>IF(AP70=AP69,AS69+Perm_Edif!AS70,Perm_Edif!AS70)</f>
        <v>9251</v>
      </c>
      <c r="AT70" s="54">
        <f>IF(AQ70=AQ69,AT69+Perm_Edif!AT70,Perm_Edif!AT70)</f>
        <v>3079</v>
      </c>
      <c r="AU70" s="54">
        <f>IF(AR70=AR69,AU69+Perm_Edif!AU70,Perm_Edif!AU70)</f>
        <v>146</v>
      </c>
      <c r="AV70" s="54">
        <f>IF(AS70=AS69,AV69+Perm_Edif!AV70,Perm_Edif!AV70)</f>
        <v>147</v>
      </c>
      <c r="AW70" s="54">
        <f>IF(AT70=AT69,AW69+Perm_Edif!AW70,Perm_Edif!AW70)</f>
        <v>39434</v>
      </c>
      <c r="AX70" s="54">
        <f>IF(AU70=AU69,AX69+Perm_Edif!AX70,Perm_Edif!AX70)</f>
        <v>2202</v>
      </c>
      <c r="AY70" s="54">
        <f>IF(AV70=AV69,AY69+Perm_Edif!AY70,Perm_Edif!AY70)</f>
        <v>10174</v>
      </c>
      <c r="AZ70" s="59">
        <f>IF(AW70=AW69,AZ69+Perm_Edif!AZ70,Perm_Edif!AZ70)</f>
        <v>1839741</v>
      </c>
      <c r="BA70" s="54">
        <f>IF(AX70=AX69,BA69+Perm_Edif!BA70,Perm_Edif!BA70)</f>
        <v>21223</v>
      </c>
      <c r="BB70" s="54">
        <f>IF(AY70=AY69,BB69+Perm_Edif!BB70,Perm_Edif!BB70)</f>
        <v>150617</v>
      </c>
      <c r="BC70" s="54">
        <f>IF(AZ70=AZ69,BC69+Perm_Edif!BC70,Perm_Edif!BC70)</f>
        <v>10796</v>
      </c>
      <c r="BD70" s="54">
        <f>IF(BA70=BA69,BD69+Perm_Edif!BD70,Perm_Edif!BD70)</f>
        <v>48195</v>
      </c>
      <c r="BE70" s="54">
        <f>IF(BB70=BB69,BE69+Perm_Edif!BE70,Perm_Edif!BE70)</f>
        <v>148411</v>
      </c>
      <c r="BF70" s="54">
        <f>IF(BC70=BC69,BF69+Perm_Edif!BF70,Perm_Edif!BF70)</f>
        <v>54244</v>
      </c>
      <c r="BG70" s="54">
        <f>IF(BD70=BD69,BG69+Perm_Edif!BG70,Perm_Edif!BG70)</f>
        <v>52016</v>
      </c>
      <c r="BH70" s="54">
        <f>IF(BE70=BE69,BH69+Perm_Edif!BH70,Perm_Edif!BH70)</f>
        <v>198538</v>
      </c>
      <c r="BI70" s="54">
        <f>IF(BF70=BF69,BI69+Perm_Edif!BI70,Perm_Edif!BI70)</f>
        <v>101316</v>
      </c>
      <c r="BJ70" s="54">
        <f>IF(BG70=BG69,BJ69+Perm_Edif!BJ70,Perm_Edif!BJ70)</f>
        <v>30083</v>
      </c>
      <c r="BK70" s="54">
        <f>IF(BH70=BH69,BK69+Perm_Edif!BK70,Perm_Edif!BK70)</f>
        <v>5270</v>
      </c>
      <c r="BL70" s="54">
        <f>IF(BI70=BI69,BL69+Perm_Edif!BL70,Perm_Edif!BL70)</f>
        <v>5405</v>
      </c>
      <c r="BM70" s="54">
        <f>IF(BJ70=BJ69,BM69+Perm_Edif!BM70,Perm_Edif!BM70)</f>
        <v>954747</v>
      </c>
      <c r="BN70" s="54">
        <f>IF(BK70=BK69,BN69+Perm_Edif!BN70,Perm_Edif!BN70)</f>
        <v>20713</v>
      </c>
      <c r="BO70" s="88">
        <f>IF(BL70=BL69,BO69+Perm_Edif!BO70,Perm_Edif!BO70)</f>
        <v>38167</v>
      </c>
      <c r="BP70" s="54" t="str">
        <f>Perm_Edif!BP70</f>
        <v>23.3%</v>
      </c>
      <c r="BQ70" s="54" t="str">
        <f>Perm_Edif!BQ70</f>
        <v>28.9%</v>
      </c>
      <c r="BR70" s="54" t="str">
        <f>Perm_Edif!BR70</f>
        <v>54.2%</v>
      </c>
      <c r="BS70" s="54" t="str">
        <f>Perm_Edif!BS70</f>
        <v>-59.6%</v>
      </c>
      <c r="BT70" s="54" t="str">
        <f>Perm_Edif!BT70</f>
        <v>171.4%</v>
      </c>
      <c r="BU70" s="54" t="str">
        <f>Perm_Edif!BU70</f>
        <v>-32.8%</v>
      </c>
      <c r="BV70" s="54" t="str">
        <f>Perm_Edif!BV70</f>
        <v>37.2%</v>
      </c>
      <c r="BW70" s="54" t="str">
        <f>Perm_Edif!BW70</f>
        <v>-32.2%</v>
      </c>
      <c r="BX70" s="54" t="str">
        <f>Perm_Edif!BX70</f>
        <v>78.7%</v>
      </c>
      <c r="BY70" s="54" t="str">
        <f>Perm_Edif!BY70</f>
        <v>108%</v>
      </c>
      <c r="BZ70" s="54" t="str">
        <f>Perm_Edif!BZ70</f>
        <v>20.2%</v>
      </c>
      <c r="CA70" s="54" t="str">
        <f>Perm_Edif!CA70</f>
        <v>-31.3%</v>
      </c>
      <c r="CB70" s="54" t="str">
        <f>Perm_Edif!CB70</f>
        <v>-59.3%</v>
      </c>
      <c r="CC70" s="54" t="str">
        <f>Perm_Edif!CC70</f>
        <v>24.4%</v>
      </c>
      <c r="CD70" s="54" t="str">
        <f>Perm_Edif!CD70</f>
        <v>-5.4%</v>
      </c>
      <c r="CE70" s="54" t="str">
        <f>Perm_Edif!CE70</f>
        <v>4112.7%</v>
      </c>
    </row>
    <row r="71" spans="1:83">
      <c r="A71" s="55">
        <v>2014</v>
      </c>
      <c r="B71" s="51">
        <v>10</v>
      </c>
      <c r="C71" s="52" t="s">
        <v>128</v>
      </c>
      <c r="D71" s="59">
        <f>IF(A71=A70,D70+Perm_Edif!D71,Perm_Edif!D71)</f>
        <v>3918270</v>
      </c>
      <c r="E71" s="54">
        <f>IF(B71=B70,E70+Perm_Edif!E71,Perm_Edif!E71)</f>
        <v>1312</v>
      </c>
      <c r="F71" s="54">
        <f>IF(C71=C70,F70+Perm_Edif!F71,Perm_Edif!F71)</f>
        <v>37033</v>
      </c>
      <c r="G71" s="54">
        <f>IF(D71=D70,G70+Perm_Edif!G71,Perm_Edif!G71)</f>
        <v>23590</v>
      </c>
      <c r="H71" s="54">
        <f>IF(E71=E70,H70+Perm_Edif!H71,Perm_Edif!H71)</f>
        <v>11016</v>
      </c>
      <c r="I71" s="54">
        <f>IF(F71=F70,I70+Perm_Edif!I71,Perm_Edif!I71)</f>
        <v>25995</v>
      </c>
      <c r="J71" s="54">
        <f>IF(G71=G70,J70+Perm_Edif!J71,Perm_Edif!J71)</f>
        <v>13380</v>
      </c>
      <c r="K71" s="54">
        <f>IF(H71=H70,K70+Perm_Edif!K71,Perm_Edif!K71)</f>
        <v>16560</v>
      </c>
      <c r="L71" s="54">
        <f>IF(I71=I70,L70+Perm_Edif!L71,Perm_Edif!L71)</f>
        <v>32893</v>
      </c>
      <c r="M71" s="54">
        <f>IF(J71=J70,M70+Perm_Edif!M71,Perm_Edif!M71)</f>
        <v>9702</v>
      </c>
      <c r="N71" s="54">
        <f>IF(K71=K70,N70+Perm_Edif!N71,Perm_Edif!N71)</f>
        <v>11154</v>
      </c>
      <c r="O71" s="54">
        <f>IF(L71=L70,O70+Perm_Edif!O71,Perm_Edif!O71)</f>
        <v>1589</v>
      </c>
      <c r="P71" s="54">
        <f>IF(M71=M70,P70+Perm_Edif!P71,Perm_Edif!P71)</f>
        <v>2220</v>
      </c>
      <c r="Q71" s="54">
        <f>IF(N71=N70,Q70+Perm_Edif!Q71,Perm_Edif!Q71)</f>
        <v>122254</v>
      </c>
      <c r="R71" s="54">
        <f>IF(O71=O70,R70+Perm_Edif!R71,Perm_Edif!R71)</f>
        <v>2962</v>
      </c>
      <c r="S71" s="88">
        <f>IF(P71=P70,S70+Perm_Edif!S71,Perm_Edif!S71)</f>
        <v>250</v>
      </c>
      <c r="T71" s="81">
        <f>IF(Q71=Q70,T70+Perm_Edif!T71,Perm_Edif!T71)</f>
        <v>1084315</v>
      </c>
      <c r="U71" s="81">
        <f>IF(R71=R70,U70+Perm_Edif!U71,Perm_Edif!U71)</f>
        <v>3366</v>
      </c>
      <c r="V71" s="81">
        <f>IF(S71=S70,V70+Perm_Edif!V71,Perm_Edif!V71)</f>
        <v>29903</v>
      </c>
      <c r="W71" s="81">
        <f>IF(T71=T70,W70+Perm_Edif!W71,Perm_Edif!W71)</f>
        <v>8158</v>
      </c>
      <c r="X71" s="81">
        <f>IF(U71=U70,X70+Perm_Edif!X71,Perm_Edif!X71)</f>
        <v>80066</v>
      </c>
      <c r="Y71" s="81">
        <f>IF(V71=V70,Y70+Perm_Edif!Y71,Perm_Edif!Y71)</f>
        <v>126482</v>
      </c>
      <c r="Z71" s="81">
        <f>IF(W71=W70,Z70+Perm_Edif!Z71,Perm_Edif!Z71)</f>
        <v>120686</v>
      </c>
      <c r="AA71" s="81">
        <f>IF(X71=X70,AA70+Perm_Edif!AA71,Perm_Edif!AA71)</f>
        <v>67721</v>
      </c>
      <c r="AB71" s="81">
        <f>IF(Y71=Y70,AB70+Perm_Edif!AB71,Perm_Edif!AB71)</f>
        <v>114220</v>
      </c>
      <c r="AC71" s="81">
        <f>IF(Z71=Z70,AC70+Perm_Edif!AC71,Perm_Edif!AC71)</f>
        <v>76969</v>
      </c>
      <c r="AD71" s="81">
        <f>IF(AA71=AA70,AD70+Perm_Edif!AD71,Perm_Edif!AD71)</f>
        <v>20103</v>
      </c>
      <c r="AE71" s="81">
        <f>IF(AB71=AB70,AE70+Perm_Edif!AE71,Perm_Edif!AE71)</f>
        <v>4246</v>
      </c>
      <c r="AF71" s="81">
        <f>IF(AC71=AC70,AF70+Perm_Edif!AF71,Perm_Edif!AF71)</f>
        <v>11711</v>
      </c>
      <c r="AG71" s="81">
        <f>IF(AD71=AD70,AG70+Perm_Edif!AG71,Perm_Edif!AG71)</f>
        <v>393690</v>
      </c>
      <c r="AH71" s="81">
        <f>IF(AE71=AE70,AH70+Perm_Edif!AH71,Perm_Edif!AH71)</f>
        <v>21889</v>
      </c>
      <c r="AI71" s="81">
        <f>IF(AF71=AF70,AI70+Perm_Edif!AI71,Perm_Edif!AI71)</f>
        <v>5105</v>
      </c>
      <c r="AJ71" s="59">
        <f>IF(AG71=AG70,AJ70+Perm_Edif!AJ71,Perm_Edif!AJ71)</f>
        <v>181788</v>
      </c>
      <c r="AK71" s="54">
        <f>IF(AH71=AH70,AK70+Perm_Edif!AK71,Perm_Edif!AK71)</f>
        <v>0</v>
      </c>
      <c r="AL71" s="54">
        <f>IF(AI71=AI70,AL70+Perm_Edif!AL71,Perm_Edif!AL71)</f>
        <v>105735</v>
      </c>
      <c r="AM71" s="54">
        <f>IF(AJ71=AJ70,AM70+Perm_Edif!AM71,Perm_Edif!AM71)</f>
        <v>237</v>
      </c>
      <c r="AN71" s="54">
        <f>IF(AK71=AK70,AN70+Perm_Edif!AN71,Perm_Edif!AN71)</f>
        <v>3061</v>
      </c>
      <c r="AO71" s="54">
        <f>IF(AL71=AL70,AO70+Perm_Edif!AO71,Perm_Edif!AO71)</f>
        <v>1069</v>
      </c>
      <c r="AP71" s="54">
        <f>IF(AM71=AM70,AP70+Perm_Edif!AP71,Perm_Edif!AP71)</f>
        <v>514</v>
      </c>
      <c r="AQ71" s="54">
        <f>IF(AN71=AN70,AQ70+Perm_Edif!AQ71,Perm_Edif!AQ71)</f>
        <v>14583</v>
      </c>
      <c r="AR71" s="54">
        <f>IF(AO71=AO70,AR70+Perm_Edif!AR71,Perm_Edif!AR71)</f>
        <v>8463</v>
      </c>
      <c r="AS71" s="54">
        <f>IF(AP71=AP70,AS70+Perm_Edif!AS71,Perm_Edif!AS71)</f>
        <v>2963</v>
      </c>
      <c r="AT71" s="54">
        <f>IF(AQ71=AQ70,AT70+Perm_Edif!AT71,Perm_Edif!AT71)</f>
        <v>8724</v>
      </c>
      <c r="AU71" s="54">
        <f>IF(AR71=AR70,AU70+Perm_Edif!AU71,Perm_Edif!AU71)</f>
        <v>71</v>
      </c>
      <c r="AV71" s="54">
        <f>IF(AS71=AS70,AV70+Perm_Edif!AV71,Perm_Edif!AV71)</f>
        <v>167</v>
      </c>
      <c r="AW71" s="54">
        <f>IF(AT71=AT70,AW70+Perm_Edif!AW71,Perm_Edif!AW71)</f>
        <v>32613</v>
      </c>
      <c r="AX71" s="54">
        <f>IF(AU71=AU70,AX70+Perm_Edif!AX71,Perm_Edif!AX71)</f>
        <v>3588</v>
      </c>
      <c r="AY71" s="54">
        <f>IF(AV71=AV70,AY70+Perm_Edif!AY71,Perm_Edif!AY71)</f>
        <v>0</v>
      </c>
      <c r="AZ71" s="59">
        <f>IF(AW71=AW70,AZ70+Perm_Edif!AZ71,Perm_Edif!AZ71)</f>
        <v>1578013</v>
      </c>
      <c r="BA71" s="54">
        <f>IF(AX71=AX70,BA70+Perm_Edif!BA71,Perm_Edif!BA71)</f>
        <v>4678</v>
      </c>
      <c r="BB71" s="54">
        <f>IF(AY71=AY70,BB70+Perm_Edif!BB71,Perm_Edif!BB71)</f>
        <v>172671</v>
      </c>
      <c r="BC71" s="54">
        <f>IF(AZ71=AZ70,BC70+Perm_Edif!BC71,Perm_Edif!BC71)</f>
        <v>31985</v>
      </c>
      <c r="BD71" s="54">
        <f>IF(BA71=BA70,BD70+Perm_Edif!BD71,Perm_Edif!BD71)</f>
        <v>94143</v>
      </c>
      <c r="BE71" s="54">
        <f>IF(BB71=BB70,BE70+Perm_Edif!BE71,Perm_Edif!BE71)</f>
        <v>153546</v>
      </c>
      <c r="BF71" s="54">
        <f>IF(BC71=BC70,BF70+Perm_Edif!BF71,Perm_Edif!BF71)</f>
        <v>134580</v>
      </c>
      <c r="BG71" s="54">
        <f>IF(BD71=BD70,BG70+Perm_Edif!BG71,Perm_Edif!BG71)</f>
        <v>98864</v>
      </c>
      <c r="BH71" s="54">
        <f>IF(BE71=BE70,BH70+Perm_Edif!BH71,Perm_Edif!BH71)</f>
        <v>155576</v>
      </c>
      <c r="BI71" s="54">
        <f>IF(BF71=BF70,BI70+Perm_Edif!BI71,Perm_Edif!BI71)</f>
        <v>89634</v>
      </c>
      <c r="BJ71" s="54">
        <f>IF(BG71=BG70,BJ70+Perm_Edif!BJ71,Perm_Edif!BJ71)</f>
        <v>39981</v>
      </c>
      <c r="BK71" s="54">
        <f>IF(BH71=BH70,BK70+Perm_Edif!BK71,Perm_Edif!BK71)</f>
        <v>5906</v>
      </c>
      <c r="BL71" s="54">
        <f>IF(BI71=BI70,BL70+Perm_Edif!BL71,Perm_Edif!BL71)</f>
        <v>14098</v>
      </c>
      <c r="BM71" s="54">
        <f>IF(BJ71=BJ70,BM70+Perm_Edif!BM71,Perm_Edif!BM71)</f>
        <v>548557</v>
      </c>
      <c r="BN71" s="54">
        <f>IF(BK71=BK70,BN70+Perm_Edif!BN71,Perm_Edif!BN71)</f>
        <v>28439</v>
      </c>
      <c r="BO71" s="88">
        <f>IF(BL71=BL70,BO70+Perm_Edif!BO71,Perm_Edif!BO71)</f>
        <v>5355</v>
      </c>
      <c r="BP71" s="54" t="str">
        <f>Perm_Edif!BP71</f>
        <v>-14.2%</v>
      </c>
      <c r="BQ71" s="54" t="str">
        <f>Perm_Edif!BQ71</f>
        <v>-78%</v>
      </c>
      <c r="BR71" s="54" t="str">
        <f>Perm_Edif!BR71</f>
        <v>14.6%</v>
      </c>
      <c r="BS71" s="54" t="str">
        <f>Perm_Edif!BS71</f>
        <v>196.3%</v>
      </c>
      <c r="BT71" s="54" t="str">
        <f>Perm_Edif!BT71</f>
        <v>95.3%</v>
      </c>
      <c r="BU71" s="54" t="str">
        <f>Perm_Edif!BU71</f>
        <v>3.5%</v>
      </c>
      <c r="BV71" s="54" t="str">
        <f>Perm_Edif!BV71</f>
        <v>148.1%</v>
      </c>
      <c r="BW71" s="54" t="str">
        <f>Perm_Edif!BW71</f>
        <v>90.1%</v>
      </c>
      <c r="BX71" s="54" t="str">
        <f>Perm_Edif!BX71</f>
        <v>-21.6%</v>
      </c>
      <c r="BY71" s="54" t="str">
        <f>Perm_Edif!BY71</f>
        <v>-11.5%</v>
      </c>
      <c r="BZ71" s="54" t="str">
        <f>Perm_Edif!BZ71</f>
        <v>32.9%</v>
      </c>
      <c r="CA71" s="54" t="str">
        <f>Perm_Edif!CA71</f>
        <v>12.1%</v>
      </c>
      <c r="CB71" s="54" t="str">
        <f>Perm_Edif!CB71</f>
        <v>160.8%</v>
      </c>
      <c r="CC71" s="54" t="str">
        <f>Perm_Edif!CC71</f>
        <v>-42.5%</v>
      </c>
      <c r="CD71" s="54" t="str">
        <f>Perm_Edif!CD71</f>
        <v>37.3%</v>
      </c>
      <c r="CE71" s="54" t="str">
        <f>Perm_Edif!CE71</f>
        <v>-86%</v>
      </c>
    </row>
    <row r="72" spans="1:83">
      <c r="A72" s="55">
        <v>2014</v>
      </c>
      <c r="B72" s="51">
        <v>11</v>
      </c>
      <c r="C72" s="52" t="s">
        <v>129</v>
      </c>
      <c r="D72" s="59">
        <f>IF(A72=A71,D71+Perm_Edif!D72,Perm_Edif!D72)</f>
        <v>4353540</v>
      </c>
      <c r="E72" s="54">
        <f>IF(B72=B71,E71+Perm_Edif!E72,Perm_Edif!E72)</f>
        <v>897</v>
      </c>
      <c r="F72" s="54">
        <f>IF(C72=C71,F71+Perm_Edif!F72,Perm_Edif!F72)</f>
        <v>15035</v>
      </c>
      <c r="G72" s="54">
        <f>IF(D72=D71,G71+Perm_Edif!G72,Perm_Edif!G72)</f>
        <v>10703</v>
      </c>
      <c r="H72" s="54">
        <f>IF(E72=E71,H71+Perm_Edif!H72,Perm_Edif!H72)</f>
        <v>63861</v>
      </c>
      <c r="I72" s="54">
        <f>IF(F72=F71,I71+Perm_Edif!I72,Perm_Edif!I72)</f>
        <v>13661</v>
      </c>
      <c r="J72" s="54">
        <f>IF(G72=G71,J71+Perm_Edif!J72,Perm_Edif!J72)</f>
        <v>28027</v>
      </c>
      <c r="K72" s="54">
        <f>IF(H72=H71,K71+Perm_Edif!K72,Perm_Edif!K72)</f>
        <v>17169</v>
      </c>
      <c r="L72" s="54">
        <f>IF(I72=I71,L71+Perm_Edif!L72,Perm_Edif!L72)</f>
        <v>22323</v>
      </c>
      <c r="M72" s="54">
        <f>IF(J72=J71,M71+Perm_Edif!M72,Perm_Edif!M72)</f>
        <v>6783</v>
      </c>
      <c r="N72" s="54">
        <f>IF(K72=K71,N71+Perm_Edif!N72,Perm_Edif!N72)</f>
        <v>85852</v>
      </c>
      <c r="O72" s="54">
        <f>IF(L72=L71,O71+Perm_Edif!O72,Perm_Edif!O72)</f>
        <v>520</v>
      </c>
      <c r="P72" s="54">
        <f>IF(M72=M71,P71+Perm_Edif!P72,Perm_Edif!P72)</f>
        <v>1327</v>
      </c>
      <c r="Q72" s="54">
        <f>IF(N72=N71,Q71+Perm_Edif!Q72,Perm_Edif!Q72)</f>
        <v>160927</v>
      </c>
      <c r="R72" s="54">
        <f>IF(O72=O71,R71+Perm_Edif!R72,Perm_Edif!R72)</f>
        <v>8109</v>
      </c>
      <c r="S72" s="88">
        <f>IF(P72=P71,S71+Perm_Edif!S72,Perm_Edif!S72)</f>
        <v>76</v>
      </c>
      <c r="T72" s="81">
        <f>IF(Q72=Q71,T71+Perm_Edif!T72,Perm_Edif!T72)</f>
        <v>908808</v>
      </c>
      <c r="U72" s="81">
        <f>IF(R72=R71,U71+Perm_Edif!U72,Perm_Edif!U72)</f>
        <v>972</v>
      </c>
      <c r="V72" s="81">
        <f>IF(S72=S71,V71+Perm_Edif!V72,Perm_Edif!V72)</f>
        <v>28747</v>
      </c>
      <c r="W72" s="81">
        <f>IF(T72=T71,W71+Perm_Edif!W72,Perm_Edif!W72)</f>
        <v>4590</v>
      </c>
      <c r="X72" s="81">
        <f>IF(U72=U71,X71+Perm_Edif!X72,Perm_Edif!X72)</f>
        <v>26095</v>
      </c>
      <c r="Y72" s="81">
        <f>IF(V72=V71,Y71+Perm_Edif!Y72,Perm_Edif!Y72)</f>
        <v>148543</v>
      </c>
      <c r="Z72" s="81">
        <f>IF(W72=W71,Z71+Perm_Edif!Z72,Perm_Edif!Z72)</f>
        <v>20087</v>
      </c>
      <c r="AA72" s="81">
        <f>IF(X72=X71,AA71+Perm_Edif!AA72,Perm_Edif!AA72)</f>
        <v>34858</v>
      </c>
      <c r="AB72" s="81">
        <f>IF(Y72=Y71,AB71+Perm_Edif!AB72,Perm_Edif!AB72)</f>
        <v>87241</v>
      </c>
      <c r="AC72" s="81">
        <f>IF(Z72=Z71,AC71+Perm_Edif!AC72,Perm_Edif!AC72)</f>
        <v>84048</v>
      </c>
      <c r="AD72" s="81">
        <f>IF(AA72=AA71,AD71+Perm_Edif!AD72,Perm_Edif!AD72)</f>
        <v>50087</v>
      </c>
      <c r="AE72" s="81">
        <f>IF(AB72=AB71,AE71+Perm_Edif!AE72,Perm_Edif!AE72)</f>
        <v>1438</v>
      </c>
      <c r="AF72" s="81">
        <f>IF(AC72=AC71,AF71+Perm_Edif!AF72,Perm_Edif!AF72)</f>
        <v>681</v>
      </c>
      <c r="AG72" s="81">
        <f>IF(AD72=AD71,AG71+Perm_Edif!AG72,Perm_Edif!AG72)</f>
        <v>393140</v>
      </c>
      <c r="AH72" s="81">
        <f>IF(AE72=AE71,AH71+Perm_Edif!AH72,Perm_Edif!AH72)</f>
        <v>26501</v>
      </c>
      <c r="AI72" s="81">
        <f>IF(AF72=AF71,AI71+Perm_Edif!AI72,Perm_Edif!AI72)</f>
        <v>1780</v>
      </c>
      <c r="AJ72" s="59">
        <f>IF(AG72=AG71,AJ71+Perm_Edif!AJ72,Perm_Edif!AJ72)</f>
        <v>84794</v>
      </c>
      <c r="AK72" s="54">
        <f>IF(AH72=AH71,AK71+Perm_Edif!AK72,Perm_Edif!AK72)</f>
        <v>1868</v>
      </c>
      <c r="AL72" s="54">
        <f>IF(AI72=AI71,AL71+Perm_Edif!AL72,Perm_Edif!AL72)</f>
        <v>3821</v>
      </c>
      <c r="AM72" s="54">
        <f>IF(AJ72=AJ71,AM71+Perm_Edif!AM72,Perm_Edif!AM72)</f>
        <v>146</v>
      </c>
      <c r="AN72" s="54">
        <f>IF(AK72=AK71,AN71+Perm_Edif!AN72,Perm_Edif!AN72)</f>
        <v>24419</v>
      </c>
      <c r="AO72" s="54">
        <f>IF(AL72=AL71,AO71+Perm_Edif!AO72,Perm_Edif!AO72)</f>
        <v>2315</v>
      </c>
      <c r="AP72" s="54">
        <f>IF(AM72=AM71,AP71+Perm_Edif!AP72,Perm_Edif!AP72)</f>
        <v>530</v>
      </c>
      <c r="AQ72" s="54">
        <f>IF(AN72=AN71,AQ71+Perm_Edif!AQ72,Perm_Edif!AQ72)</f>
        <v>11186</v>
      </c>
      <c r="AR72" s="54">
        <f>IF(AO72=AO71,AR71+Perm_Edif!AR72,Perm_Edif!AR72)</f>
        <v>3819</v>
      </c>
      <c r="AS72" s="54">
        <f>IF(AP72=AP71,AS71+Perm_Edif!AS72,Perm_Edif!AS72)</f>
        <v>2495</v>
      </c>
      <c r="AT72" s="54">
        <f>IF(AQ72=AQ71,AT71+Perm_Edif!AT72,Perm_Edif!AT72)</f>
        <v>4564</v>
      </c>
      <c r="AU72" s="54">
        <f>IF(AR72=AR71,AU71+Perm_Edif!AU72,Perm_Edif!AU72)</f>
        <v>1020</v>
      </c>
      <c r="AV72" s="54">
        <f>IF(AS72=AS71,AV71+Perm_Edif!AV72,Perm_Edif!AV72)</f>
        <v>275</v>
      </c>
      <c r="AW72" s="54">
        <f>IF(AT72=AT71,AW71+Perm_Edif!AW72,Perm_Edif!AW72)</f>
        <v>27123</v>
      </c>
      <c r="AX72" s="54">
        <f>IF(AU72=AU71,AX71+Perm_Edif!AX72,Perm_Edif!AX72)</f>
        <v>1213</v>
      </c>
      <c r="AY72" s="54">
        <f>IF(AV72=AV71,AY71+Perm_Edif!AY72,Perm_Edif!AY72)</f>
        <v>0</v>
      </c>
      <c r="AZ72" s="59">
        <f>IF(AW72=AW71,AZ71+Perm_Edif!AZ72,Perm_Edif!AZ72)</f>
        <v>1428872</v>
      </c>
      <c r="BA72" s="54">
        <f>IF(AX72=AX71,BA71+Perm_Edif!BA72,Perm_Edif!BA72)</f>
        <v>3737</v>
      </c>
      <c r="BB72" s="54">
        <f>IF(AY72=AY71,BB71+Perm_Edif!BB72,Perm_Edif!BB72)</f>
        <v>220274</v>
      </c>
      <c r="BC72" s="54">
        <f>IF(AZ72=AZ71,BC71+Perm_Edif!BC72,Perm_Edif!BC72)</f>
        <v>15439</v>
      </c>
      <c r="BD72" s="54">
        <f>IF(BA72=BA71,BD71+Perm_Edif!BD72,Perm_Edif!BD72)</f>
        <v>114375</v>
      </c>
      <c r="BE72" s="54">
        <f>IF(BB72=BB71,BE71+Perm_Edif!BE72,Perm_Edif!BE72)</f>
        <v>164519</v>
      </c>
      <c r="BF72" s="54">
        <f>IF(BC72=BC71,BF71+Perm_Edif!BF72,Perm_Edif!BF72)</f>
        <v>48644</v>
      </c>
      <c r="BG72" s="54">
        <f>IF(BD72=BD71,BG71+Perm_Edif!BG72,Perm_Edif!BG72)</f>
        <v>63213</v>
      </c>
      <c r="BH72" s="54">
        <f>IF(BE72=BE71,BH71+Perm_Edif!BH72,Perm_Edif!BH72)</f>
        <v>113383</v>
      </c>
      <c r="BI72" s="54">
        <f>IF(BF72=BF71,BI71+Perm_Edif!BI72,Perm_Edif!BI72)</f>
        <v>93326</v>
      </c>
      <c r="BJ72" s="54">
        <f>IF(BG72=BG71,BJ71+Perm_Edif!BJ72,Perm_Edif!BJ72)</f>
        <v>140503</v>
      </c>
      <c r="BK72" s="54">
        <f>IF(BH72=BH71,BK71+Perm_Edif!BK72,Perm_Edif!BK72)</f>
        <v>2978</v>
      </c>
      <c r="BL72" s="54">
        <f>IF(BI72=BI71,BL71+Perm_Edif!BL72,Perm_Edif!BL72)</f>
        <v>2283</v>
      </c>
      <c r="BM72" s="54">
        <f>IF(BJ72=BJ71,BM71+Perm_Edif!BM72,Perm_Edif!BM72)</f>
        <v>581190</v>
      </c>
      <c r="BN72" s="54">
        <f>IF(BK72=BK71,BN71+Perm_Edif!BN72,Perm_Edif!BN72)</f>
        <v>35823</v>
      </c>
      <c r="BO72" s="88">
        <f>IF(BL72=BL71,BO71+Perm_Edif!BO72,Perm_Edif!BO72)</f>
        <v>1856</v>
      </c>
      <c r="BP72" s="54" t="str">
        <f>Perm_Edif!BP72</f>
        <v>-9.5%</v>
      </c>
      <c r="BQ72" s="54" t="str">
        <f>Perm_Edif!BQ72</f>
        <v>-20.1%</v>
      </c>
      <c r="BR72" s="54" t="str">
        <f>Perm_Edif!BR72</f>
        <v>-72.4%</v>
      </c>
      <c r="BS72" s="54" t="str">
        <f>Perm_Edif!BS72</f>
        <v>-51.7%</v>
      </c>
      <c r="BT72" s="54" t="str">
        <f>Perm_Edif!BT72</f>
        <v>21.5%</v>
      </c>
      <c r="BU72" s="54" t="str">
        <f>Perm_Edif!BU72</f>
        <v>7.1%</v>
      </c>
      <c r="BV72" s="54" t="str">
        <f>Perm_Edif!BV72</f>
        <v>-63.9%</v>
      </c>
      <c r="BW72" s="54" t="str">
        <f>Perm_Edif!BW72</f>
        <v>-36.1%</v>
      </c>
      <c r="BX72" s="54" t="str">
        <f>Perm_Edif!BX72</f>
        <v>-27.1%</v>
      </c>
      <c r="BY72" s="54" t="str">
        <f>Perm_Edif!BY72</f>
        <v>4.1%</v>
      </c>
      <c r="BZ72" s="54" t="str">
        <f>Perm_Edif!BZ72</f>
        <v>251.4%</v>
      </c>
      <c r="CA72" s="54" t="str">
        <f>Perm_Edif!CA72</f>
        <v>-49.6%</v>
      </c>
      <c r="CB72" s="54" t="str">
        <f>Perm_Edif!CB72</f>
        <v>-83.8%</v>
      </c>
      <c r="CC72" s="54" t="str">
        <f>Perm_Edif!CC72</f>
        <v>5.9%</v>
      </c>
      <c r="CD72" s="54" t="str">
        <f>Perm_Edif!CD72</f>
        <v>26%</v>
      </c>
      <c r="CE72" s="54" t="str">
        <f>Perm_Edif!CE72</f>
        <v>-65.3%</v>
      </c>
    </row>
    <row r="73" spans="1:83">
      <c r="A73" s="55">
        <v>2014</v>
      </c>
      <c r="B73" s="51">
        <v>12</v>
      </c>
      <c r="C73" s="52" t="s">
        <v>130</v>
      </c>
      <c r="D73" s="59">
        <f>IF(A73=A72,D72+Perm_Edif!D73,Perm_Edif!D73)</f>
        <v>4875234</v>
      </c>
      <c r="E73" s="54">
        <f>IF(B73=B72,E72+Perm_Edif!E73,Perm_Edif!E73)</f>
        <v>8467</v>
      </c>
      <c r="F73" s="54">
        <f>IF(C73=C72,F72+Perm_Edif!F73,Perm_Edif!F73)</f>
        <v>15398</v>
      </c>
      <c r="G73" s="54">
        <f>IF(D73=D72,G72+Perm_Edif!G73,Perm_Edif!G73)</f>
        <v>8016</v>
      </c>
      <c r="H73" s="54">
        <f>IF(E73=E72,H72+Perm_Edif!H73,Perm_Edif!H73)</f>
        <v>10110</v>
      </c>
      <c r="I73" s="54">
        <f>IF(F73=F72,I72+Perm_Edif!I73,Perm_Edif!I73)</f>
        <v>23184</v>
      </c>
      <c r="J73" s="54">
        <f>IF(G73=G72,J72+Perm_Edif!J73,Perm_Edif!J73)</f>
        <v>28617</v>
      </c>
      <c r="K73" s="54">
        <f>IF(H73=H72,K72+Perm_Edif!K73,Perm_Edif!K73)</f>
        <v>28494</v>
      </c>
      <c r="L73" s="54">
        <f>IF(I73=I72,L72+Perm_Edif!L73,Perm_Edif!L73)</f>
        <v>49527</v>
      </c>
      <c r="M73" s="54">
        <f>IF(J73=J72,M72+Perm_Edif!M73,Perm_Edif!M73)</f>
        <v>11646</v>
      </c>
      <c r="N73" s="54">
        <f>IF(K73=K72,N72+Perm_Edif!N73,Perm_Edif!N73)</f>
        <v>19545</v>
      </c>
      <c r="O73" s="54">
        <f>IF(L73=L72,O72+Perm_Edif!O73,Perm_Edif!O73)</f>
        <v>1602</v>
      </c>
      <c r="P73" s="54">
        <f>IF(M73=M72,P72+Perm_Edif!P73,Perm_Edif!P73)</f>
        <v>320</v>
      </c>
      <c r="Q73" s="54">
        <f>IF(N73=N72,Q72+Perm_Edif!Q73,Perm_Edif!Q73)</f>
        <v>271621</v>
      </c>
      <c r="R73" s="54">
        <f>IF(O73=O72,R72+Perm_Edif!R73,Perm_Edif!R73)</f>
        <v>6003</v>
      </c>
      <c r="S73" s="88">
        <f>IF(P73=P72,S72+Perm_Edif!S73,Perm_Edif!S73)</f>
        <v>39144</v>
      </c>
      <c r="T73" s="81">
        <f>IF(Q73=Q72,T72+Perm_Edif!T73,Perm_Edif!T73)</f>
        <v>1221978</v>
      </c>
      <c r="U73" s="81">
        <f>IF(R73=R72,U72+Perm_Edif!U73,Perm_Edif!U73)</f>
        <v>9394</v>
      </c>
      <c r="V73" s="81">
        <f>IF(S73=S72,V72+Perm_Edif!V73,Perm_Edif!V73)</f>
        <v>114426</v>
      </c>
      <c r="W73" s="81">
        <f>IF(T73=T72,W72+Perm_Edif!W73,Perm_Edif!W73)</f>
        <v>1623</v>
      </c>
      <c r="X73" s="81">
        <f>IF(U73=U72,X72+Perm_Edif!X73,Perm_Edif!X73)</f>
        <v>44569</v>
      </c>
      <c r="Y73" s="81">
        <f>IF(V73=V72,Y72+Perm_Edif!Y73,Perm_Edif!Y73)</f>
        <v>104889</v>
      </c>
      <c r="Z73" s="81">
        <f>IF(W73=W72,Z72+Perm_Edif!Z73,Perm_Edif!Z73)</f>
        <v>29386</v>
      </c>
      <c r="AA73" s="81">
        <f>IF(X73=X72,AA72+Perm_Edif!AA73,Perm_Edif!AA73)</f>
        <v>59638</v>
      </c>
      <c r="AB73" s="81">
        <f>IF(Y73=Y72,AB72+Perm_Edif!AB73,Perm_Edif!AB73)</f>
        <v>136097</v>
      </c>
      <c r="AC73" s="81">
        <f>IF(Z73=Z72,AC72+Perm_Edif!AC73,Perm_Edif!AC73)</f>
        <v>30596</v>
      </c>
      <c r="AD73" s="81">
        <f>IF(AA73=AA72,AD72+Perm_Edif!AD73,Perm_Edif!AD73)</f>
        <v>28360</v>
      </c>
      <c r="AE73" s="81">
        <f>IF(AB73=AB72,AE72+Perm_Edif!AE73,Perm_Edif!AE73)</f>
        <v>2964</v>
      </c>
      <c r="AF73" s="81">
        <f>IF(AC73=AC72,AF72+Perm_Edif!AF73,Perm_Edif!AF73)</f>
        <v>2269</v>
      </c>
      <c r="AG73" s="81">
        <f>IF(AD73=AD72,AG72+Perm_Edif!AG73,Perm_Edif!AG73)</f>
        <v>631180</v>
      </c>
      <c r="AH73" s="81">
        <f>IF(AE73=AE72,AH72+Perm_Edif!AH73,Perm_Edif!AH73)</f>
        <v>12395</v>
      </c>
      <c r="AI73" s="81">
        <f>IF(AF73=AF72,AI72+Perm_Edif!AI73,Perm_Edif!AI73)</f>
        <v>14192</v>
      </c>
      <c r="AJ73" s="59">
        <f>IF(AG73=AG72,AJ72+Perm_Edif!AJ73,Perm_Edif!AJ73)</f>
        <v>231151</v>
      </c>
      <c r="AK73" s="54">
        <f>IF(AH73=AH72,AK72+Perm_Edif!AK73,Perm_Edif!AK73)</f>
        <v>0</v>
      </c>
      <c r="AL73" s="54">
        <f>IF(AI73=AI72,AL72+Perm_Edif!AL73,Perm_Edif!AL73)</f>
        <v>5725</v>
      </c>
      <c r="AM73" s="54">
        <f>IF(AJ73=AJ72,AM72+Perm_Edif!AM73,Perm_Edif!AM73)</f>
        <v>740</v>
      </c>
      <c r="AN73" s="54">
        <f>IF(AK73=AK72,AN72+Perm_Edif!AN73,Perm_Edif!AN73)</f>
        <v>42626</v>
      </c>
      <c r="AO73" s="54">
        <f>IF(AL73=AL72,AO72+Perm_Edif!AO73,Perm_Edif!AO73)</f>
        <v>4793</v>
      </c>
      <c r="AP73" s="54">
        <f>IF(AM73=AM72,AP72+Perm_Edif!AP73,Perm_Edif!AP73)</f>
        <v>1154</v>
      </c>
      <c r="AQ73" s="54">
        <f>IF(AN73=AN72,AQ72+Perm_Edif!AQ73,Perm_Edif!AQ73)</f>
        <v>11123</v>
      </c>
      <c r="AR73" s="54">
        <f>IF(AO73=AO72,AR72+Perm_Edif!AR73,Perm_Edif!AR73)</f>
        <v>14177</v>
      </c>
      <c r="AS73" s="54">
        <f>IF(AP73=AP72,AS72+Perm_Edif!AS73,Perm_Edif!AS73)</f>
        <v>1311</v>
      </c>
      <c r="AT73" s="54">
        <f>IF(AQ73=AQ72,AT72+Perm_Edif!AT73,Perm_Edif!AT73)</f>
        <v>4747</v>
      </c>
      <c r="AU73" s="54">
        <f>IF(AR73=AR72,AU72+Perm_Edif!AU73,Perm_Edif!AU73)</f>
        <v>432</v>
      </c>
      <c r="AV73" s="54">
        <f>IF(AS73=AS72,AV72+Perm_Edif!AV73,Perm_Edif!AV73)</f>
        <v>1645</v>
      </c>
      <c r="AW73" s="54">
        <f>IF(AT73=AT72,AW72+Perm_Edif!AW73,Perm_Edif!AW73)</f>
        <v>132439</v>
      </c>
      <c r="AX73" s="54">
        <f>IF(AU73=AU72,AX72+Perm_Edif!AX73,Perm_Edif!AX73)</f>
        <v>10239</v>
      </c>
      <c r="AY73" s="54">
        <f>IF(AV73=AV72,AY72+Perm_Edif!AY73,Perm_Edif!AY73)</f>
        <v>0</v>
      </c>
      <c r="AZ73" s="59">
        <f>IF(AW73=AW72,AZ72+Perm_Edif!AZ73,Perm_Edif!AZ73)</f>
        <v>1974823</v>
      </c>
      <c r="BA73" s="54">
        <f>IF(AX73=AX72,BA72+Perm_Edif!BA73,Perm_Edif!BA73)</f>
        <v>17861</v>
      </c>
      <c r="BB73" s="54">
        <f>IF(AY73=AY72,BB72+Perm_Edif!BB73,Perm_Edif!BB73)</f>
        <v>355823</v>
      </c>
      <c r="BC73" s="54">
        <f>IF(AZ73=AZ72,BC72+Perm_Edif!BC73,Perm_Edif!BC73)</f>
        <v>10379</v>
      </c>
      <c r="BD73" s="54">
        <f>IF(BA73=BA72,BD72+Perm_Edif!BD73,Perm_Edif!BD73)</f>
        <v>97305</v>
      </c>
      <c r="BE73" s="54">
        <f>IF(BB73=BB72,BE72+Perm_Edif!BE73,Perm_Edif!BE73)</f>
        <v>132866</v>
      </c>
      <c r="BF73" s="54">
        <f>IF(BC73=BC72,BF72+Perm_Edif!BF73,Perm_Edif!BF73)</f>
        <v>59157</v>
      </c>
      <c r="BG73" s="54">
        <f>IF(BD73=BD72,BG72+Perm_Edif!BG73,Perm_Edif!BG73)</f>
        <v>99255</v>
      </c>
      <c r="BH73" s="54">
        <f>IF(BE73=BE72,BH72+Perm_Edif!BH73,Perm_Edif!BH73)</f>
        <v>199801</v>
      </c>
      <c r="BI73" s="54">
        <f>IF(BF73=BF72,BI72+Perm_Edif!BI73,Perm_Edif!BI73)</f>
        <v>43553</v>
      </c>
      <c r="BJ73" s="54">
        <f>IF(BG73=BG72,BJ72+Perm_Edif!BJ73,Perm_Edif!BJ73)</f>
        <v>52652</v>
      </c>
      <c r="BK73" s="54">
        <f>IF(BH73=BH72,BK72+Perm_Edif!BK73,Perm_Edif!BK73)</f>
        <v>4998</v>
      </c>
      <c r="BL73" s="54">
        <f>IF(BI73=BI72,BL72+Perm_Edif!BL73,Perm_Edif!BL73)</f>
        <v>4234</v>
      </c>
      <c r="BM73" s="54">
        <f>IF(BJ73=BJ72,BM72+Perm_Edif!BM73,Perm_Edif!BM73)</f>
        <v>1035240</v>
      </c>
      <c r="BN73" s="54">
        <f>IF(BK73=BK72,BN72+Perm_Edif!BN73,Perm_Edif!BN73)</f>
        <v>28637</v>
      </c>
      <c r="BO73" s="88">
        <f>IF(BL73=BL72,BO72+Perm_Edif!BO73,Perm_Edif!BO73)</f>
        <v>53336</v>
      </c>
      <c r="BP73" s="54" t="str">
        <f>Perm_Edif!BP73</f>
        <v>38.2%</v>
      </c>
      <c r="BQ73" s="54" t="str">
        <f>Perm_Edif!BQ73</f>
        <v>378%</v>
      </c>
      <c r="BR73" s="54" t="str">
        <f>Perm_Edif!BR73</f>
        <v>184.7%</v>
      </c>
      <c r="BS73" s="54" t="str">
        <f>Perm_Edif!BS73</f>
        <v>-32.8%</v>
      </c>
      <c r="BT73" s="54" t="str">
        <f>Perm_Edif!BT73</f>
        <v>-14.9%</v>
      </c>
      <c r="BU73" s="54" t="str">
        <f>Perm_Edif!BU73</f>
        <v>-19.2%</v>
      </c>
      <c r="BV73" s="54" t="str">
        <f>Perm_Edif!BV73</f>
        <v>21.6%</v>
      </c>
      <c r="BW73" s="54" t="str">
        <f>Perm_Edif!BW73</f>
        <v>57%</v>
      </c>
      <c r="BX73" s="54" t="str">
        <f>Perm_Edif!BX73</f>
        <v>76.2%</v>
      </c>
      <c r="BY73" s="54" t="str">
        <f>Perm_Edif!BY73</f>
        <v>-53.3%</v>
      </c>
      <c r="BZ73" s="54" t="str">
        <f>Perm_Edif!BZ73</f>
        <v>-62.5%</v>
      </c>
      <c r="CA73" s="54" t="str">
        <f>Perm_Edif!CA73</f>
        <v>67.8%</v>
      </c>
      <c r="CB73" s="54" t="str">
        <f>Perm_Edif!CB73</f>
        <v>85.5%</v>
      </c>
      <c r="CC73" s="54" t="str">
        <f>Perm_Edif!CC73</f>
        <v>78.1%</v>
      </c>
      <c r="CD73" s="54" t="str">
        <f>Perm_Edif!CD73</f>
        <v>-20.1%</v>
      </c>
      <c r="CE73" s="54" t="str">
        <f>Perm_Edif!CE73</f>
        <v>2773.7%</v>
      </c>
    </row>
    <row r="74" spans="1:83">
      <c r="A74" s="55">
        <v>2015</v>
      </c>
      <c r="B74" s="51">
        <v>1</v>
      </c>
      <c r="C74" s="52" t="s">
        <v>119</v>
      </c>
      <c r="D74" s="59">
        <f>IF(A74=A73,D73+Perm_Edif!D74,Perm_Edif!D74)</f>
        <v>287534</v>
      </c>
      <c r="E74" s="54">
        <f>IF(B74=B73,E73+Perm_Edif!E74,Perm_Edif!E74)</f>
        <v>28237</v>
      </c>
      <c r="F74" s="54">
        <f>IF(C74=C73,F73+Perm_Edif!F74,Perm_Edif!F74)</f>
        <v>17212</v>
      </c>
      <c r="G74" s="54">
        <f>IF(D74=D73,G73+Perm_Edif!G74,Perm_Edif!G74)</f>
        <v>1943</v>
      </c>
      <c r="H74" s="54">
        <f>IF(E74=E73,H73+Perm_Edif!H74,Perm_Edif!H74)</f>
        <v>1823</v>
      </c>
      <c r="I74" s="54">
        <f>IF(F74=F73,I73+Perm_Edif!I74,Perm_Edif!I74)</f>
        <v>17851</v>
      </c>
      <c r="J74" s="54">
        <f>IF(G74=G73,J73+Perm_Edif!J74,Perm_Edif!J74)</f>
        <v>10493</v>
      </c>
      <c r="K74" s="54">
        <f>IF(H74=H73,K73+Perm_Edif!K74,Perm_Edif!K74)</f>
        <v>15030</v>
      </c>
      <c r="L74" s="54">
        <f>IF(I74=I73,L73+Perm_Edif!L74,Perm_Edif!L74)</f>
        <v>45076</v>
      </c>
      <c r="M74" s="54">
        <f>IF(J74=J73,M73+Perm_Edif!M74,Perm_Edif!M74)</f>
        <v>4155</v>
      </c>
      <c r="N74" s="54">
        <f>IF(K74=K73,N73+Perm_Edif!N74,Perm_Edif!N74)</f>
        <v>17645</v>
      </c>
      <c r="O74" s="54">
        <f>IF(L74=L73,O73+Perm_Edif!O74,Perm_Edif!O74)</f>
        <v>2320</v>
      </c>
      <c r="P74" s="54">
        <f>IF(M74=M73,P73+Perm_Edif!P74,Perm_Edif!P74)</f>
        <v>946</v>
      </c>
      <c r="Q74" s="54">
        <f>IF(N74=N73,Q73+Perm_Edif!Q74,Perm_Edif!Q74)</f>
        <v>121932</v>
      </c>
      <c r="R74" s="54">
        <f>IF(O74=O73,R73+Perm_Edif!R74,Perm_Edif!R74)</f>
        <v>2871</v>
      </c>
      <c r="S74" s="88">
        <f>IF(P74=P73,S73+Perm_Edif!S74,Perm_Edif!S74)</f>
        <v>0</v>
      </c>
      <c r="T74" s="81">
        <f>IF(Q74=Q73,T73+Perm_Edif!T74,Perm_Edif!T74)</f>
        <v>856211</v>
      </c>
      <c r="U74" s="81">
        <f>IF(R74=R73,U73+Perm_Edif!U74,Perm_Edif!U74)</f>
        <v>18427</v>
      </c>
      <c r="V74" s="81">
        <f>IF(S74=S73,V73+Perm_Edif!V74,Perm_Edif!V74)</f>
        <v>36486</v>
      </c>
      <c r="W74" s="81">
        <f>IF(T74=T73,W73+Perm_Edif!W74,Perm_Edif!W74)</f>
        <v>2253</v>
      </c>
      <c r="X74" s="81">
        <f>IF(U74=U73,X73+Perm_Edif!X74,Perm_Edif!X74)</f>
        <v>28735</v>
      </c>
      <c r="Y74" s="81">
        <f>IF(V74=V73,Y73+Perm_Edif!Y74,Perm_Edif!Y74)</f>
        <v>125769</v>
      </c>
      <c r="Z74" s="81">
        <f>IF(W74=W73,Z73+Perm_Edif!Z74,Perm_Edif!Z74)</f>
        <v>66753</v>
      </c>
      <c r="AA74" s="81">
        <f>IF(X74=X73,AA73+Perm_Edif!AA74,Perm_Edif!AA74)</f>
        <v>37378</v>
      </c>
      <c r="AB74" s="81">
        <f>IF(Y74=Y73,AB73+Perm_Edif!AB74,Perm_Edif!AB74)</f>
        <v>75313</v>
      </c>
      <c r="AC74" s="81">
        <f>IF(Z74=Z73,AC73+Perm_Edif!AC74,Perm_Edif!AC74)</f>
        <v>46845</v>
      </c>
      <c r="AD74" s="81">
        <f>IF(AA74=AA73,AD73+Perm_Edif!AD74,Perm_Edif!AD74)</f>
        <v>43409</v>
      </c>
      <c r="AE74" s="81">
        <f>IF(AB74=AB73,AE73+Perm_Edif!AE74,Perm_Edif!AE74)</f>
        <v>3037</v>
      </c>
      <c r="AF74" s="81">
        <f>IF(AC74=AC73,AF73+Perm_Edif!AF74,Perm_Edif!AF74)</f>
        <v>5145</v>
      </c>
      <c r="AG74" s="81">
        <f>IF(AD74=AD73,AG73+Perm_Edif!AG74,Perm_Edif!AG74)</f>
        <v>337617</v>
      </c>
      <c r="AH74" s="81">
        <f>IF(AE74=AE73,AH73+Perm_Edif!AH74,Perm_Edif!AH74)</f>
        <v>5152</v>
      </c>
      <c r="AI74" s="81">
        <f>IF(AF74=AF73,AI73+Perm_Edif!AI74,Perm_Edif!AI74)</f>
        <v>23892</v>
      </c>
      <c r="AJ74" s="59">
        <f>IF(AG74=AG73,AJ73+Perm_Edif!AJ74,Perm_Edif!AJ74)</f>
        <v>58671</v>
      </c>
      <c r="AK74" s="54">
        <f>IF(AH74=AH73,AK73+Perm_Edif!AK74,Perm_Edif!AK74)</f>
        <v>718</v>
      </c>
      <c r="AL74" s="54">
        <f>IF(AI74=AI73,AL73+Perm_Edif!AL74,Perm_Edif!AL74)</f>
        <v>267</v>
      </c>
      <c r="AM74" s="54">
        <f>IF(AJ74=AJ73,AM73+Perm_Edif!AM74,Perm_Edif!AM74)</f>
        <v>51</v>
      </c>
      <c r="AN74" s="54">
        <f>IF(AK74=AK73,AN73+Perm_Edif!AN74,Perm_Edif!AN74)</f>
        <v>10374</v>
      </c>
      <c r="AO74" s="54">
        <f>IF(AL74=AL73,AO73+Perm_Edif!AO74,Perm_Edif!AO74)</f>
        <v>2920</v>
      </c>
      <c r="AP74" s="54">
        <f>IF(AM74=AM73,AP73+Perm_Edif!AP74,Perm_Edif!AP74)</f>
        <v>1594</v>
      </c>
      <c r="AQ74" s="54">
        <f>IF(AN74=AN73,AQ73+Perm_Edif!AQ74,Perm_Edif!AQ74)</f>
        <v>8636</v>
      </c>
      <c r="AR74" s="54">
        <f>IF(AO74=AO73,AR73+Perm_Edif!AR74,Perm_Edif!AR74)</f>
        <v>11101</v>
      </c>
      <c r="AS74" s="54">
        <f>IF(AP74=AP73,AS73+Perm_Edif!AS74,Perm_Edif!AS74)</f>
        <v>5303</v>
      </c>
      <c r="AT74" s="54">
        <f>IF(AQ74=AQ73,AT73+Perm_Edif!AT74,Perm_Edif!AT74)</f>
        <v>3286</v>
      </c>
      <c r="AU74" s="54">
        <f>IF(AR74=AR73,AU73+Perm_Edif!AU74,Perm_Edif!AU74)</f>
        <v>0</v>
      </c>
      <c r="AV74" s="54">
        <f>IF(AS74=AS73,AV73+Perm_Edif!AV74,Perm_Edif!AV74)</f>
        <v>612</v>
      </c>
      <c r="AW74" s="54">
        <f>IF(AT74=AT73,AW73+Perm_Edif!AW74,Perm_Edif!AW74)</f>
        <v>4642</v>
      </c>
      <c r="AX74" s="54">
        <f>IF(AU74=AU73,AX73+Perm_Edif!AX74,Perm_Edif!AX74)</f>
        <v>8715</v>
      </c>
      <c r="AY74" s="54">
        <f>IF(AV74=AV73,AY73+Perm_Edif!AY74,Perm_Edif!AY74)</f>
        <v>452</v>
      </c>
      <c r="AZ74" s="59">
        <f>IF(AW74=AW73,AZ73+Perm_Edif!AZ74,Perm_Edif!AZ74)</f>
        <v>1202416</v>
      </c>
      <c r="BA74" s="54">
        <f>IF(AX74=AX73,BA73+Perm_Edif!BA74,Perm_Edif!BA74)</f>
        <v>47382</v>
      </c>
      <c r="BB74" s="54">
        <f>IF(AY74=AY73,BB73+Perm_Edif!BB74,Perm_Edif!BB74)</f>
        <v>53965</v>
      </c>
      <c r="BC74" s="54">
        <f>IF(AZ74=AZ73,BC73+Perm_Edif!BC74,Perm_Edif!BC74)</f>
        <v>4247</v>
      </c>
      <c r="BD74" s="54">
        <f>IF(BA74=BA73,BD73+Perm_Edif!BD74,Perm_Edif!BD74)</f>
        <v>40932</v>
      </c>
      <c r="BE74" s="54">
        <f>IF(BB74=BB73,BE73+Perm_Edif!BE74,Perm_Edif!BE74)</f>
        <v>146540</v>
      </c>
      <c r="BF74" s="54">
        <f>IF(BC74=BC73,BF73+Perm_Edif!BF74,Perm_Edif!BF74)</f>
        <v>78840</v>
      </c>
      <c r="BG74" s="54">
        <f>IF(BD74=BD73,BG73+Perm_Edif!BG74,Perm_Edif!BG74)</f>
        <v>61044</v>
      </c>
      <c r="BH74" s="54">
        <f>IF(BE74=BE73,BH73+Perm_Edif!BH74,Perm_Edif!BH74)</f>
        <v>131490</v>
      </c>
      <c r="BI74" s="54">
        <f>IF(BF74=BF73,BI73+Perm_Edif!BI74,Perm_Edif!BI74)</f>
        <v>56303</v>
      </c>
      <c r="BJ74" s="54">
        <f>IF(BG74=BG73,BJ73+Perm_Edif!BJ74,Perm_Edif!BJ74)</f>
        <v>64340</v>
      </c>
      <c r="BK74" s="54">
        <f>IF(BH74=BH73,BK73+Perm_Edif!BK74,Perm_Edif!BK74)</f>
        <v>5357</v>
      </c>
      <c r="BL74" s="54">
        <f>IF(BI74=BI73,BL73+Perm_Edif!BL74,Perm_Edif!BL74)</f>
        <v>6703</v>
      </c>
      <c r="BM74" s="54">
        <f>IF(BJ74=BJ73,BM73+Perm_Edif!BM74,Perm_Edif!BM74)</f>
        <v>464191</v>
      </c>
      <c r="BN74" s="54">
        <f>IF(BK74=BK73,BN73+Perm_Edif!BN74,Perm_Edif!BN74)</f>
        <v>16738</v>
      </c>
      <c r="BO74" s="88">
        <f>IF(BL74=BL73,BO73+Perm_Edif!BO74,Perm_Edif!BO74)</f>
        <v>24344</v>
      </c>
      <c r="BP74" s="54" t="str">
        <f>Perm_Edif!BP74</f>
        <v>-39.1%</v>
      </c>
      <c r="BQ74" s="54" t="str">
        <f>Perm_Edif!BQ74</f>
        <v>165.3%</v>
      </c>
      <c r="BR74" s="54" t="str">
        <f>Perm_Edif!BR74</f>
        <v>-60.2%</v>
      </c>
      <c r="BS74" s="54" t="str">
        <f>Perm_Edif!BS74</f>
        <v>-59.1%</v>
      </c>
      <c r="BT74" s="54" t="str">
        <f>Perm_Edif!BT74</f>
        <v>-57.9%</v>
      </c>
      <c r="BU74" s="54" t="str">
        <f>Perm_Edif!BU74</f>
        <v>10.3%</v>
      </c>
      <c r="BV74" s="54" t="str">
        <f>Perm_Edif!BV74</f>
        <v>33.3%</v>
      </c>
      <c r="BW74" s="54" t="str">
        <f>Perm_Edif!BW74</f>
        <v>-38.5%</v>
      </c>
      <c r="BX74" s="54" t="str">
        <f>Perm_Edif!BX74</f>
        <v>-34.2%</v>
      </c>
      <c r="BY74" s="54" t="str">
        <f>Perm_Edif!BY74</f>
        <v>29.3%</v>
      </c>
      <c r="BZ74" s="54" t="str">
        <f>Perm_Edif!BZ74</f>
        <v>22.2%</v>
      </c>
      <c r="CA74" s="54" t="str">
        <f>Perm_Edif!CA74</f>
        <v>7.2%</v>
      </c>
      <c r="CB74" s="54" t="str">
        <f>Perm_Edif!CB74</f>
        <v>58.3%</v>
      </c>
      <c r="CC74" s="54" t="str">
        <f>Perm_Edif!CC74</f>
        <v>-55.2%</v>
      </c>
      <c r="CD74" s="54" t="str">
        <f>Perm_Edif!CD74</f>
        <v>-41.6%</v>
      </c>
      <c r="CE74" s="54" t="str">
        <f>Perm_Edif!CE74</f>
        <v>-54.4%</v>
      </c>
    </row>
    <row r="75" spans="1:83">
      <c r="A75" s="55">
        <v>2015</v>
      </c>
      <c r="B75" s="51">
        <v>2</v>
      </c>
      <c r="C75" s="52" t="s">
        <v>120</v>
      </c>
      <c r="D75" s="59">
        <f>IF(A75=A74,D74+Perm_Edif!D75,Perm_Edif!D75)</f>
        <v>670539</v>
      </c>
      <c r="E75" s="54">
        <f>IF(B75=B74,E74+Perm_Edif!E75,Perm_Edif!E75)</f>
        <v>21949</v>
      </c>
      <c r="F75" s="54">
        <f>IF(C75=C74,F74+Perm_Edif!F75,Perm_Edif!F75)</f>
        <v>17035</v>
      </c>
      <c r="G75" s="54">
        <f>IF(D75=D74,G74+Perm_Edif!G75,Perm_Edif!G75)</f>
        <v>14490</v>
      </c>
      <c r="H75" s="54">
        <f>IF(E75=E74,H74+Perm_Edif!H75,Perm_Edif!H75)</f>
        <v>3712</v>
      </c>
      <c r="I75" s="54">
        <f>IF(F75=F74,I74+Perm_Edif!I75,Perm_Edif!I75)</f>
        <v>42493</v>
      </c>
      <c r="J75" s="54">
        <f>IF(G75=G74,J74+Perm_Edif!J75,Perm_Edif!J75)</f>
        <v>4178</v>
      </c>
      <c r="K75" s="54">
        <f>IF(H75=H74,K74+Perm_Edif!K75,Perm_Edif!K75)</f>
        <v>7742</v>
      </c>
      <c r="L75" s="54">
        <f>IF(I75=I74,L74+Perm_Edif!L75,Perm_Edif!L75)</f>
        <v>28948</v>
      </c>
      <c r="M75" s="54">
        <f>IF(J75=J74,M74+Perm_Edif!M75,Perm_Edif!M75)</f>
        <v>7050</v>
      </c>
      <c r="N75" s="54">
        <f>IF(K75=K74,N74+Perm_Edif!N75,Perm_Edif!N75)</f>
        <v>13498</v>
      </c>
      <c r="O75" s="54">
        <f>IF(L75=L74,O74+Perm_Edif!O75,Perm_Edif!O75)</f>
        <v>307</v>
      </c>
      <c r="P75" s="54">
        <f>IF(M75=M74,P74+Perm_Edif!P75,Perm_Edif!P75)</f>
        <v>1438</v>
      </c>
      <c r="Q75" s="54">
        <f>IF(N75=N74,Q74+Perm_Edif!Q75,Perm_Edif!Q75)</f>
        <v>211929</v>
      </c>
      <c r="R75" s="54">
        <f>IF(O75=O74,R74+Perm_Edif!R75,Perm_Edif!R75)</f>
        <v>3732</v>
      </c>
      <c r="S75" s="88">
        <f>IF(P75=P74,S74+Perm_Edif!S75,Perm_Edif!S75)</f>
        <v>4504</v>
      </c>
      <c r="T75" s="81">
        <f>IF(Q75=Q74,T74+Perm_Edif!T75,Perm_Edif!T75)</f>
        <v>902697</v>
      </c>
      <c r="U75" s="81">
        <f>IF(R75=R74,U74+Perm_Edif!U75,Perm_Edif!U75)</f>
        <v>26319</v>
      </c>
      <c r="V75" s="81">
        <f>IF(S75=S74,V74+Perm_Edif!V75,Perm_Edif!V75)</f>
        <v>16839</v>
      </c>
      <c r="W75" s="81">
        <f>IF(T75=T74,W74+Perm_Edif!W75,Perm_Edif!W75)</f>
        <v>4580</v>
      </c>
      <c r="X75" s="81">
        <f>IF(U75=U74,X74+Perm_Edif!X75,Perm_Edif!X75)</f>
        <v>39478</v>
      </c>
      <c r="Y75" s="81">
        <f>IF(V75=V74,Y74+Perm_Edif!Y75,Perm_Edif!Y75)</f>
        <v>169670</v>
      </c>
      <c r="Z75" s="81">
        <f>IF(W75=W74,Z74+Perm_Edif!Z75,Perm_Edif!Z75)</f>
        <v>43825</v>
      </c>
      <c r="AA75" s="81">
        <f>IF(X75=X74,AA74+Perm_Edif!AA75,Perm_Edif!AA75)</f>
        <v>21553</v>
      </c>
      <c r="AB75" s="81">
        <f>IF(Y75=Y74,AB74+Perm_Edif!AB75,Perm_Edif!AB75)</f>
        <v>107179</v>
      </c>
      <c r="AC75" s="81">
        <f>IF(Z75=Z74,AC74+Perm_Edif!AC75,Perm_Edif!AC75)</f>
        <v>40270</v>
      </c>
      <c r="AD75" s="81">
        <f>IF(AA75=AA74,AD74+Perm_Edif!AD75,Perm_Edif!AD75)</f>
        <v>46388</v>
      </c>
      <c r="AE75" s="81">
        <f>IF(AB75=AB74,AE74+Perm_Edif!AE75,Perm_Edif!AE75)</f>
        <v>3352</v>
      </c>
      <c r="AF75" s="81">
        <f>IF(AC75=AC74,AF74+Perm_Edif!AF75,Perm_Edif!AF75)</f>
        <v>3500</v>
      </c>
      <c r="AG75" s="81">
        <f>IF(AD75=AD74,AG74+Perm_Edif!AG75,Perm_Edif!AG75)</f>
        <v>326068</v>
      </c>
      <c r="AH75" s="81">
        <f>IF(AE75=AE74,AH74+Perm_Edif!AH75,Perm_Edif!AH75)</f>
        <v>44934</v>
      </c>
      <c r="AI75" s="81">
        <f>IF(AF75=AF74,AI74+Perm_Edif!AI75,Perm_Edif!AI75)</f>
        <v>8742</v>
      </c>
      <c r="AJ75" s="59">
        <f>IF(AG75=AG74,AJ74+Perm_Edif!AJ75,Perm_Edif!AJ75)</f>
        <v>154894</v>
      </c>
      <c r="AK75" s="54">
        <f>IF(AH75=AH74,AK74+Perm_Edif!AK75,Perm_Edif!AK75)</f>
        <v>2068</v>
      </c>
      <c r="AL75" s="54">
        <f>IF(AI75=AI74,AL74+Perm_Edif!AL75,Perm_Edif!AL75)</f>
        <v>912</v>
      </c>
      <c r="AM75" s="54">
        <f>IF(AJ75=AJ74,AM74+Perm_Edif!AM75,Perm_Edif!AM75)</f>
        <v>0</v>
      </c>
      <c r="AN75" s="54">
        <f>IF(AK75=AK74,AN74+Perm_Edif!AN75,Perm_Edif!AN75)</f>
        <v>1030</v>
      </c>
      <c r="AO75" s="54">
        <f>IF(AL75=AL74,AO74+Perm_Edif!AO75,Perm_Edif!AO75)</f>
        <v>583</v>
      </c>
      <c r="AP75" s="54">
        <f>IF(AM75=AM74,AP74+Perm_Edif!AP75,Perm_Edif!AP75)</f>
        <v>1331</v>
      </c>
      <c r="AQ75" s="54">
        <f>IF(AN75=AN74,AQ74+Perm_Edif!AQ75,Perm_Edif!AQ75)</f>
        <v>2776</v>
      </c>
      <c r="AR75" s="54">
        <f>IF(AO75=AO74,AR74+Perm_Edif!AR75,Perm_Edif!AR75)</f>
        <v>25348</v>
      </c>
      <c r="AS75" s="54">
        <f>IF(AP75=AP74,AS74+Perm_Edif!AS75,Perm_Edif!AS75)</f>
        <v>45875</v>
      </c>
      <c r="AT75" s="54">
        <f>IF(AQ75=AQ74,AT74+Perm_Edif!AT75,Perm_Edif!AT75)</f>
        <v>6761</v>
      </c>
      <c r="AU75" s="54">
        <f>IF(AR75=AR74,AU74+Perm_Edif!AU75,Perm_Edif!AU75)</f>
        <v>343</v>
      </c>
      <c r="AV75" s="54">
        <f>IF(AS75=AS74,AV74+Perm_Edif!AV75,Perm_Edif!AV75)</f>
        <v>200</v>
      </c>
      <c r="AW75" s="54">
        <f>IF(AT75=AT74,AW74+Perm_Edif!AW75,Perm_Edif!AW75)</f>
        <v>65458</v>
      </c>
      <c r="AX75" s="54">
        <f>IF(AU75=AU74,AX74+Perm_Edif!AX75,Perm_Edif!AX75)</f>
        <v>2209</v>
      </c>
      <c r="AY75" s="54">
        <f>IF(AV75=AV74,AY74+Perm_Edif!AY75,Perm_Edif!AY75)</f>
        <v>0</v>
      </c>
      <c r="AZ75" s="59">
        <f>IF(AW75=AW74,AZ74+Perm_Edif!AZ75,Perm_Edif!AZ75)</f>
        <v>1440596</v>
      </c>
      <c r="BA75" s="54">
        <f>IF(AX75=AX74,BA74+Perm_Edif!BA75,Perm_Edif!BA75)</f>
        <v>50336</v>
      </c>
      <c r="BB75" s="54">
        <f>IF(AY75=AY74,BB74+Perm_Edif!BB75,Perm_Edif!BB75)</f>
        <v>34786</v>
      </c>
      <c r="BC75" s="54">
        <f>IF(AZ75=AZ74,BC74+Perm_Edif!BC75,Perm_Edif!BC75)</f>
        <v>19070</v>
      </c>
      <c r="BD75" s="54">
        <f>IF(BA75=BA74,BD74+Perm_Edif!BD75,Perm_Edif!BD75)</f>
        <v>44220</v>
      </c>
      <c r="BE75" s="54">
        <f>IF(BB75=BB74,BE74+Perm_Edif!BE75,Perm_Edif!BE75)</f>
        <v>212746</v>
      </c>
      <c r="BF75" s="54">
        <f>IF(BC75=BC74,BF74+Perm_Edif!BF75,Perm_Edif!BF75)</f>
        <v>49334</v>
      </c>
      <c r="BG75" s="54">
        <f>IF(BD75=BD74,BG74+Perm_Edif!BG75,Perm_Edif!BG75)</f>
        <v>32071</v>
      </c>
      <c r="BH75" s="54">
        <f>IF(BE75=BE74,BH74+Perm_Edif!BH75,Perm_Edif!BH75)</f>
        <v>161475</v>
      </c>
      <c r="BI75" s="54">
        <f>IF(BF75=BF74,BI74+Perm_Edif!BI75,Perm_Edif!BI75)</f>
        <v>93195</v>
      </c>
      <c r="BJ75" s="54">
        <f>IF(BG75=BG74,BJ74+Perm_Edif!BJ75,Perm_Edif!BJ75)</f>
        <v>66647</v>
      </c>
      <c r="BK75" s="54">
        <f>IF(BH75=BH74,BK74+Perm_Edif!BK75,Perm_Edif!BK75)</f>
        <v>4002</v>
      </c>
      <c r="BL75" s="54">
        <f>IF(BI75=BI74,BL74+Perm_Edif!BL75,Perm_Edif!BL75)</f>
        <v>5138</v>
      </c>
      <c r="BM75" s="54">
        <f>IF(BJ75=BJ74,BM74+Perm_Edif!BM75,Perm_Edif!BM75)</f>
        <v>603455</v>
      </c>
      <c r="BN75" s="54">
        <f>IF(BK75=BK74,BN74+Perm_Edif!BN75,Perm_Edif!BN75)</f>
        <v>50875</v>
      </c>
      <c r="BO75" s="88">
        <f>IF(BL75=BL74,BO74+Perm_Edif!BO75,Perm_Edif!BO75)</f>
        <v>13246</v>
      </c>
      <c r="BP75" s="54" t="str">
        <f>Perm_Edif!BP75</f>
        <v>19.8%</v>
      </c>
      <c r="BQ75" s="54" t="str">
        <f>Perm_Edif!BQ75</f>
        <v>6.2%</v>
      </c>
      <c r="BR75" s="54" t="str">
        <f>Perm_Edif!BR75</f>
        <v>-35.5%</v>
      </c>
      <c r="BS75" s="54" t="str">
        <f>Perm_Edif!BS75</f>
        <v>349%</v>
      </c>
      <c r="BT75" s="54" t="str">
        <f>Perm_Edif!BT75</f>
        <v>8%</v>
      </c>
      <c r="BU75" s="54" t="str">
        <f>Perm_Edif!BU75</f>
        <v>45.2%</v>
      </c>
      <c r="BV75" s="54" t="str">
        <f>Perm_Edif!BV75</f>
        <v>-37.4%</v>
      </c>
      <c r="BW75" s="54" t="str">
        <f>Perm_Edif!BW75</f>
        <v>-47.5%</v>
      </c>
      <c r="BX75" s="54" t="str">
        <f>Perm_Edif!BX75</f>
        <v>22.8%</v>
      </c>
      <c r="BY75" s="54" t="str">
        <f>Perm_Edif!BY75</f>
        <v>65.5%</v>
      </c>
      <c r="BZ75" s="54" t="str">
        <f>Perm_Edif!BZ75</f>
        <v>3.6%</v>
      </c>
      <c r="CA75" s="54" t="str">
        <f>Perm_Edif!CA75</f>
        <v>-25.3%</v>
      </c>
      <c r="CB75" s="54" t="str">
        <f>Perm_Edif!CB75</f>
        <v>-23.3%</v>
      </c>
      <c r="CC75" s="54" t="str">
        <f>Perm_Edif!CC75</f>
        <v>30%</v>
      </c>
      <c r="CD75" s="54" t="str">
        <f>Perm_Edif!CD75</f>
        <v>203.9%</v>
      </c>
      <c r="CE75" s="54" t="str">
        <f>Perm_Edif!CE75</f>
        <v>-45.6%</v>
      </c>
    </row>
    <row r="76" spans="1:83">
      <c r="A76" s="55">
        <v>2015</v>
      </c>
      <c r="B76" s="51">
        <v>3</v>
      </c>
      <c r="C76" s="52" t="s">
        <v>121</v>
      </c>
      <c r="D76" s="59">
        <f>IF(A76=A75,D75+Perm_Edif!D76,Perm_Edif!D76)</f>
        <v>922515</v>
      </c>
      <c r="E76" s="54">
        <f>IF(B76=B75,E75+Perm_Edif!E76,Perm_Edif!E76)</f>
        <v>6999</v>
      </c>
      <c r="F76" s="54">
        <f>IF(C76=C75,F75+Perm_Edif!F76,Perm_Edif!F76)</f>
        <v>9377</v>
      </c>
      <c r="G76" s="54">
        <f>IF(D76=D75,G75+Perm_Edif!G76,Perm_Edif!G76)</f>
        <v>5873</v>
      </c>
      <c r="H76" s="54">
        <f>IF(E76=E75,H75+Perm_Edif!H76,Perm_Edif!H76)</f>
        <v>5629</v>
      </c>
      <c r="I76" s="54">
        <f>IF(F76=F75,I75+Perm_Edif!I76,Perm_Edif!I76)</f>
        <v>36670</v>
      </c>
      <c r="J76" s="54">
        <f>IF(G76=G75,J75+Perm_Edif!J76,Perm_Edif!J76)</f>
        <v>8434</v>
      </c>
      <c r="K76" s="54">
        <f>IF(H76=H75,K75+Perm_Edif!K76,Perm_Edif!K76)</f>
        <v>24994</v>
      </c>
      <c r="L76" s="54">
        <f>IF(I76=I75,L75+Perm_Edif!L76,Perm_Edif!L76)</f>
        <v>25822</v>
      </c>
      <c r="M76" s="54">
        <f>IF(J76=J75,M75+Perm_Edif!M76,Perm_Edif!M76)</f>
        <v>7370</v>
      </c>
      <c r="N76" s="54">
        <f>IF(K76=K75,N75+Perm_Edif!N76,Perm_Edif!N76)</f>
        <v>24311</v>
      </c>
      <c r="O76" s="54">
        <f>IF(L76=L75,O75+Perm_Edif!O76,Perm_Edif!O76)</f>
        <v>1970</v>
      </c>
      <c r="P76" s="54">
        <f>IF(M76=M75,P75+Perm_Edif!P76,Perm_Edif!P76)</f>
        <v>1804</v>
      </c>
      <c r="Q76" s="54">
        <f>IF(N76=N75,Q75+Perm_Edif!Q76,Perm_Edif!Q76)</f>
        <v>87257</v>
      </c>
      <c r="R76" s="54">
        <f>IF(O76=O75,R75+Perm_Edif!R76,Perm_Edif!R76)</f>
        <v>4116</v>
      </c>
      <c r="S76" s="88">
        <f>IF(P76=P75,S75+Perm_Edif!S76,Perm_Edif!S76)</f>
        <v>1350</v>
      </c>
      <c r="T76" s="81">
        <f>IF(Q76=Q75,T75+Perm_Edif!T76,Perm_Edif!T76)</f>
        <v>884864</v>
      </c>
      <c r="U76" s="81">
        <f>IF(R76=R75,U75+Perm_Edif!U76,Perm_Edif!U76)</f>
        <v>8657</v>
      </c>
      <c r="V76" s="81">
        <f>IF(S76=S75,V75+Perm_Edif!V76,Perm_Edif!V76)</f>
        <v>7657</v>
      </c>
      <c r="W76" s="81">
        <f>IF(T76=T75,W75+Perm_Edif!W76,Perm_Edif!W76)</f>
        <v>26985</v>
      </c>
      <c r="X76" s="81">
        <f>IF(U76=U75,X75+Perm_Edif!X76,Perm_Edif!X76)</f>
        <v>46888</v>
      </c>
      <c r="Y76" s="81">
        <f>IF(V76=V75,Y75+Perm_Edif!Y76,Perm_Edif!Y76)</f>
        <v>190580</v>
      </c>
      <c r="Z76" s="81">
        <f>IF(W76=W75,Z75+Perm_Edif!Z76,Perm_Edif!Z76)</f>
        <v>38215</v>
      </c>
      <c r="AA76" s="81">
        <f>IF(X76=X75,AA75+Perm_Edif!AA76,Perm_Edif!AA76)</f>
        <v>39494</v>
      </c>
      <c r="AB76" s="81">
        <f>IF(Y76=Y75,AB75+Perm_Edif!AB76,Perm_Edif!AB76)</f>
        <v>119634</v>
      </c>
      <c r="AC76" s="81">
        <f>IF(Z76=Z75,AC75+Perm_Edif!AC76,Perm_Edif!AC76)</f>
        <v>45811</v>
      </c>
      <c r="AD76" s="81">
        <f>IF(AA76=AA75,AD75+Perm_Edif!AD76,Perm_Edif!AD76)</f>
        <v>17437</v>
      </c>
      <c r="AE76" s="81">
        <f>IF(AB76=AB75,AE75+Perm_Edif!AE76,Perm_Edif!AE76)</f>
        <v>2931</v>
      </c>
      <c r="AF76" s="81">
        <f>IF(AC76=AC75,AF75+Perm_Edif!AF76,Perm_Edif!AF76)</f>
        <v>2895</v>
      </c>
      <c r="AG76" s="81">
        <f>IF(AD76=AD75,AG75+Perm_Edif!AG76,Perm_Edif!AG76)</f>
        <v>323838</v>
      </c>
      <c r="AH76" s="81">
        <f>IF(AE76=AE75,AH75+Perm_Edif!AH76,Perm_Edif!AH76)</f>
        <v>11754</v>
      </c>
      <c r="AI76" s="81">
        <f>IF(AF76=AF75,AI75+Perm_Edif!AI76,Perm_Edif!AI76)</f>
        <v>2088</v>
      </c>
      <c r="AJ76" s="59">
        <f>IF(AG76=AG75,AJ75+Perm_Edif!AJ76,Perm_Edif!AJ76)</f>
        <v>113199</v>
      </c>
      <c r="AK76" s="54">
        <f>IF(AH76=AH75,AK75+Perm_Edif!AK76,Perm_Edif!AK76)</f>
        <v>491</v>
      </c>
      <c r="AL76" s="54">
        <f>IF(AI76=AI75,AL75+Perm_Edif!AL76,Perm_Edif!AL76)</f>
        <v>1411</v>
      </c>
      <c r="AM76" s="54">
        <f>IF(AJ76=AJ75,AM75+Perm_Edif!AM76,Perm_Edif!AM76)</f>
        <v>1237</v>
      </c>
      <c r="AN76" s="54">
        <f>IF(AK76=AK75,AN75+Perm_Edif!AN76,Perm_Edif!AN76)</f>
        <v>4515</v>
      </c>
      <c r="AO76" s="54">
        <f>IF(AL76=AL75,AO75+Perm_Edif!AO76,Perm_Edif!AO76)</f>
        <v>6011</v>
      </c>
      <c r="AP76" s="54">
        <f>IF(AM76=AM75,AP75+Perm_Edif!AP76,Perm_Edif!AP76)</f>
        <v>3820</v>
      </c>
      <c r="AQ76" s="54">
        <f>IF(AN76=AN75,AQ75+Perm_Edif!AQ76,Perm_Edif!AQ76)</f>
        <v>5536</v>
      </c>
      <c r="AR76" s="54">
        <f>IF(AO76=AO75,AR75+Perm_Edif!AR76,Perm_Edif!AR76)</f>
        <v>21761</v>
      </c>
      <c r="AS76" s="54">
        <f>IF(AP76=AP75,AS75+Perm_Edif!AS76,Perm_Edif!AS76)</f>
        <v>5414</v>
      </c>
      <c r="AT76" s="54">
        <f>IF(AQ76=AQ75,AT75+Perm_Edif!AT76,Perm_Edif!AT76)</f>
        <v>9044</v>
      </c>
      <c r="AU76" s="54">
        <f>IF(AR76=AR75,AU75+Perm_Edif!AU76,Perm_Edif!AU76)</f>
        <v>909</v>
      </c>
      <c r="AV76" s="54">
        <f>IF(AS76=AS75,AV75+Perm_Edif!AV76,Perm_Edif!AV76)</f>
        <v>455</v>
      </c>
      <c r="AW76" s="54">
        <f>IF(AT76=AT75,AW75+Perm_Edif!AW76,Perm_Edif!AW76)</f>
        <v>50077</v>
      </c>
      <c r="AX76" s="54">
        <f>IF(AU76=AU75,AX75+Perm_Edif!AX76,Perm_Edif!AX76)</f>
        <v>2154</v>
      </c>
      <c r="AY76" s="54">
        <f>IF(AV76=AV75,AY75+Perm_Edif!AY76,Perm_Edif!AY76)</f>
        <v>364</v>
      </c>
      <c r="AZ76" s="59">
        <f>IF(AW76=AW75,AZ75+Perm_Edif!AZ76,Perm_Edif!AZ76)</f>
        <v>1250039</v>
      </c>
      <c r="BA76" s="54">
        <f>IF(AX76=AX75,BA75+Perm_Edif!BA76,Perm_Edif!BA76)</f>
        <v>16147</v>
      </c>
      <c r="BB76" s="54">
        <f>IF(AY76=AY75,BB75+Perm_Edif!BB76,Perm_Edif!BB76)</f>
        <v>18445</v>
      </c>
      <c r="BC76" s="54">
        <f>IF(AZ76=AZ75,BC75+Perm_Edif!BC76,Perm_Edif!BC76)</f>
        <v>34095</v>
      </c>
      <c r="BD76" s="54">
        <f>IF(BA76=BA75,BD75+Perm_Edif!BD76,Perm_Edif!BD76)</f>
        <v>57032</v>
      </c>
      <c r="BE76" s="54">
        <f>IF(BB76=BB75,BE75+Perm_Edif!BE76,Perm_Edif!BE76)</f>
        <v>233261</v>
      </c>
      <c r="BF76" s="54">
        <f>IF(BC76=BC75,BF75+Perm_Edif!BF76,Perm_Edif!BF76)</f>
        <v>50469</v>
      </c>
      <c r="BG76" s="54">
        <f>IF(BD76=BD75,BG75+Perm_Edif!BG76,Perm_Edif!BG76)</f>
        <v>70024</v>
      </c>
      <c r="BH76" s="54">
        <f>IF(BE76=BE75,BH75+Perm_Edif!BH76,Perm_Edif!BH76)</f>
        <v>167217</v>
      </c>
      <c r="BI76" s="54">
        <f>IF(BF76=BF75,BI75+Perm_Edif!BI76,Perm_Edif!BI76)</f>
        <v>58595</v>
      </c>
      <c r="BJ76" s="54">
        <f>IF(BG76=BG75,BJ75+Perm_Edif!BJ76,Perm_Edif!BJ76)</f>
        <v>50792</v>
      </c>
      <c r="BK76" s="54">
        <f>IF(BH76=BH75,BK75+Perm_Edif!BK76,Perm_Edif!BK76)</f>
        <v>5810</v>
      </c>
      <c r="BL76" s="54">
        <f>IF(BI76=BI75,BL75+Perm_Edif!BL76,Perm_Edif!BL76)</f>
        <v>5154</v>
      </c>
      <c r="BM76" s="54">
        <f>IF(BJ76=BJ75,BM75+Perm_Edif!BM76,Perm_Edif!BM76)</f>
        <v>461172</v>
      </c>
      <c r="BN76" s="54">
        <f>IF(BK76=BK75,BN75+Perm_Edif!BN76,Perm_Edif!BN76)</f>
        <v>18024</v>
      </c>
      <c r="BO76" s="88">
        <f>IF(BL76=BL75,BO75+Perm_Edif!BO76,Perm_Edif!BO76)</f>
        <v>3802</v>
      </c>
      <c r="BP76" s="54" t="str">
        <f>Perm_Edif!BP76</f>
        <v>-13.2%</v>
      </c>
      <c r="BQ76" s="54" t="str">
        <f>Perm_Edif!BQ76</f>
        <v>-67.9%</v>
      </c>
      <c r="BR76" s="54" t="str">
        <f>Perm_Edif!BR76</f>
        <v>-47%</v>
      </c>
      <c r="BS76" s="54" t="str">
        <f>Perm_Edif!BS76</f>
        <v>78.8%</v>
      </c>
      <c r="BT76" s="54" t="str">
        <f>Perm_Edif!BT76</f>
        <v>29%</v>
      </c>
      <c r="BU76" s="54" t="str">
        <f>Perm_Edif!BU76</f>
        <v>9.6%</v>
      </c>
      <c r="BV76" s="54" t="str">
        <f>Perm_Edif!BV76</f>
        <v>2.3%</v>
      </c>
      <c r="BW76" s="54" t="str">
        <f>Perm_Edif!BW76</f>
        <v>118.3%</v>
      </c>
      <c r="BX76" s="54" t="str">
        <f>Perm_Edif!BX76</f>
        <v>3.6%</v>
      </c>
      <c r="BY76" s="54" t="str">
        <f>Perm_Edif!BY76</f>
        <v>-37.1%</v>
      </c>
      <c r="BZ76" s="54" t="str">
        <f>Perm_Edif!BZ76</f>
        <v>-23.8%</v>
      </c>
      <c r="CA76" s="54" t="str">
        <f>Perm_Edif!CA76</f>
        <v>45.2%</v>
      </c>
      <c r="CB76" s="54" t="str">
        <f>Perm_Edif!CB76</f>
        <v>0.3%</v>
      </c>
      <c r="CC76" s="54" t="str">
        <f>Perm_Edif!CC76</f>
        <v>-23.6%</v>
      </c>
      <c r="CD76" s="54" t="str">
        <f>Perm_Edif!CD76</f>
        <v>-64.6%</v>
      </c>
      <c r="CE76" s="54" t="str">
        <f>Perm_Edif!CE76</f>
        <v>-71.3%</v>
      </c>
    </row>
    <row r="77" spans="1:83">
      <c r="A77" s="55">
        <v>2015</v>
      </c>
      <c r="B77" s="51">
        <v>4</v>
      </c>
      <c r="C77" s="52" t="s">
        <v>122</v>
      </c>
      <c r="D77" s="59">
        <f>IF(A77=A76,D76+Perm_Edif!D77,Perm_Edif!D77)</f>
        <v>1283539</v>
      </c>
      <c r="E77" s="54">
        <f>IF(B77=B76,E76+Perm_Edif!E77,Perm_Edif!E77)</f>
        <v>13544</v>
      </c>
      <c r="F77" s="54">
        <f>IF(C77=C76,F76+Perm_Edif!F77,Perm_Edif!F77)</f>
        <v>105936</v>
      </c>
      <c r="G77" s="54">
        <f>IF(D77=D76,G76+Perm_Edif!G77,Perm_Edif!G77)</f>
        <v>296</v>
      </c>
      <c r="H77" s="54">
        <f>IF(E77=E76,H76+Perm_Edif!H77,Perm_Edif!H77)</f>
        <v>10977</v>
      </c>
      <c r="I77" s="54">
        <f>IF(F77=F76,I76+Perm_Edif!I77,Perm_Edif!I77)</f>
        <v>33702</v>
      </c>
      <c r="J77" s="54">
        <f>IF(G77=G76,J76+Perm_Edif!J77,Perm_Edif!J77)</f>
        <v>10607</v>
      </c>
      <c r="K77" s="54">
        <f>IF(H77=H76,K76+Perm_Edif!K77,Perm_Edif!K77)</f>
        <v>12571</v>
      </c>
      <c r="L77" s="54">
        <f>IF(I77=I76,L76+Perm_Edif!L77,Perm_Edif!L77)</f>
        <v>30624</v>
      </c>
      <c r="M77" s="54">
        <f>IF(J77=J76,M76+Perm_Edif!M77,Perm_Edif!M77)</f>
        <v>4644</v>
      </c>
      <c r="N77" s="54">
        <f>IF(K77=K76,N76+Perm_Edif!N77,Perm_Edif!N77)</f>
        <v>10018</v>
      </c>
      <c r="O77" s="54">
        <f>IF(L77=L76,O76+Perm_Edif!O77,Perm_Edif!O77)</f>
        <v>1506</v>
      </c>
      <c r="P77" s="54">
        <f>IF(M77=M76,P76+Perm_Edif!P77,Perm_Edif!P77)</f>
        <v>1542</v>
      </c>
      <c r="Q77" s="54">
        <f>IF(N77=N76,Q76+Perm_Edif!Q77,Perm_Edif!Q77)</f>
        <v>118248</v>
      </c>
      <c r="R77" s="54">
        <f>IF(O77=O76,R76+Perm_Edif!R77,Perm_Edif!R77)</f>
        <v>5549</v>
      </c>
      <c r="S77" s="88">
        <f>IF(P77=P76,S76+Perm_Edif!S77,Perm_Edif!S77)</f>
        <v>1260</v>
      </c>
      <c r="T77" s="81">
        <f>IF(Q77=Q76,T76+Perm_Edif!T77,Perm_Edif!T77)</f>
        <v>871387</v>
      </c>
      <c r="U77" s="81">
        <f>IF(R77=R76,U76+Perm_Edif!U77,Perm_Edif!U77)</f>
        <v>2739</v>
      </c>
      <c r="V77" s="81">
        <f>IF(S77=S76,V76+Perm_Edif!V77,Perm_Edif!V77)</f>
        <v>41966</v>
      </c>
      <c r="W77" s="81">
        <f>IF(T77=T76,W76+Perm_Edif!W77,Perm_Edif!W77)</f>
        <v>2140</v>
      </c>
      <c r="X77" s="81">
        <f>IF(U77=U76,X76+Perm_Edif!X77,Perm_Edif!X77)</f>
        <v>41023</v>
      </c>
      <c r="Y77" s="81">
        <f>IF(V77=V76,Y76+Perm_Edif!Y77,Perm_Edif!Y77)</f>
        <v>83871</v>
      </c>
      <c r="Z77" s="81">
        <f>IF(W77=W76,Z76+Perm_Edif!Z77,Perm_Edif!Z77)</f>
        <v>24546</v>
      </c>
      <c r="AA77" s="81">
        <f>IF(X77=X76,AA76+Perm_Edif!AA77,Perm_Edif!AA77)</f>
        <v>43866</v>
      </c>
      <c r="AB77" s="81">
        <f>IF(Y77=Y76,AB76+Perm_Edif!AB77,Perm_Edif!AB77)</f>
        <v>122285</v>
      </c>
      <c r="AC77" s="81">
        <f>IF(Z77=Z76,AC76+Perm_Edif!AC77,Perm_Edif!AC77)</f>
        <v>51740</v>
      </c>
      <c r="AD77" s="81">
        <f>IF(AA77=AA76,AD76+Perm_Edif!AD77,Perm_Edif!AD77)</f>
        <v>16413</v>
      </c>
      <c r="AE77" s="81">
        <f>IF(AB77=AB76,AE76+Perm_Edif!AE77,Perm_Edif!AE77)</f>
        <v>4567</v>
      </c>
      <c r="AF77" s="81">
        <f>IF(AC77=AC76,AF76+Perm_Edif!AF77,Perm_Edif!AF77)</f>
        <v>2174</v>
      </c>
      <c r="AG77" s="81">
        <f>IF(AD77=AD76,AG76+Perm_Edif!AG77,Perm_Edif!AG77)</f>
        <v>406163</v>
      </c>
      <c r="AH77" s="81">
        <f>IF(AE77=AE76,AH76+Perm_Edif!AH77,Perm_Edif!AH77)</f>
        <v>13694</v>
      </c>
      <c r="AI77" s="81">
        <f>IF(AF77=AF76,AI76+Perm_Edif!AI77,Perm_Edif!AI77)</f>
        <v>14200</v>
      </c>
      <c r="AJ77" s="59">
        <f>IF(AG77=AG76,AJ76+Perm_Edif!AJ77,Perm_Edif!AJ77)</f>
        <v>122795</v>
      </c>
      <c r="AK77" s="54">
        <f>IF(AH77=AH76,AK76+Perm_Edif!AK77,Perm_Edif!AK77)</f>
        <v>756</v>
      </c>
      <c r="AL77" s="54">
        <f>IF(AI77=AI76,AL76+Perm_Edif!AL77,Perm_Edif!AL77)</f>
        <v>184</v>
      </c>
      <c r="AM77" s="54">
        <f>IF(AJ77=AJ76,AM76+Perm_Edif!AM77,Perm_Edif!AM77)</f>
        <v>854</v>
      </c>
      <c r="AN77" s="54">
        <f>IF(AK77=AK76,AN76+Perm_Edif!AN77,Perm_Edif!AN77)</f>
        <v>3620</v>
      </c>
      <c r="AO77" s="54">
        <f>IF(AL77=AL76,AO76+Perm_Edif!AO77,Perm_Edif!AO77)</f>
        <v>3161</v>
      </c>
      <c r="AP77" s="54">
        <f>IF(AM77=AM76,AP76+Perm_Edif!AP77,Perm_Edif!AP77)</f>
        <v>13179</v>
      </c>
      <c r="AQ77" s="54">
        <f>IF(AN77=AN76,AQ76+Perm_Edif!AQ77,Perm_Edif!AQ77)</f>
        <v>2539</v>
      </c>
      <c r="AR77" s="54">
        <f>IF(AO77=AO76,AR76+Perm_Edif!AR77,Perm_Edif!AR77)</f>
        <v>4636</v>
      </c>
      <c r="AS77" s="54">
        <f>IF(AP77=AP76,AS76+Perm_Edif!AS77,Perm_Edif!AS77)</f>
        <v>3155</v>
      </c>
      <c r="AT77" s="54">
        <f>IF(AQ77=AQ76,AT76+Perm_Edif!AT77,Perm_Edif!AT77)</f>
        <v>2894</v>
      </c>
      <c r="AU77" s="54">
        <f>IF(AR77=AR76,AU76+Perm_Edif!AU77,Perm_Edif!AU77)</f>
        <v>489</v>
      </c>
      <c r="AV77" s="54">
        <f>IF(AS77=AS76,AV76+Perm_Edif!AV77,Perm_Edif!AV77)</f>
        <v>1172</v>
      </c>
      <c r="AW77" s="54">
        <f>IF(AT77=AT76,AW76+Perm_Edif!AW77,Perm_Edif!AW77)</f>
        <v>81441</v>
      </c>
      <c r="AX77" s="54">
        <f>IF(AU77=AU76,AX76+Perm_Edif!AX77,Perm_Edif!AX77)</f>
        <v>2663</v>
      </c>
      <c r="AY77" s="54">
        <f>IF(AV77=AV76,AY76+Perm_Edif!AY77,Perm_Edif!AY77)</f>
        <v>2052</v>
      </c>
      <c r="AZ77" s="59">
        <f>IF(AW77=AW76,AZ76+Perm_Edif!AZ77,Perm_Edif!AZ77)</f>
        <v>1355206</v>
      </c>
      <c r="BA77" s="54">
        <f>IF(AX77=AX76,BA76+Perm_Edif!BA77,Perm_Edif!BA77)</f>
        <v>17039</v>
      </c>
      <c r="BB77" s="54">
        <f>IF(AY77=AY76,BB76+Perm_Edif!BB77,Perm_Edif!BB77)</f>
        <v>148086</v>
      </c>
      <c r="BC77" s="54">
        <f>IF(AZ77=AZ76,BC76+Perm_Edif!BC77,Perm_Edif!BC77)</f>
        <v>3290</v>
      </c>
      <c r="BD77" s="54">
        <f>IF(BA77=BA76,BD76+Perm_Edif!BD77,Perm_Edif!BD77)</f>
        <v>55620</v>
      </c>
      <c r="BE77" s="54">
        <f>IF(BB77=BB76,BE76+Perm_Edif!BE77,Perm_Edif!BE77)</f>
        <v>120734</v>
      </c>
      <c r="BF77" s="54">
        <f>IF(BC77=BC76,BF76+Perm_Edif!BF77,Perm_Edif!BF77)</f>
        <v>48332</v>
      </c>
      <c r="BG77" s="54">
        <f>IF(BD77=BD76,BG76+Perm_Edif!BG77,Perm_Edif!BG77)</f>
        <v>58976</v>
      </c>
      <c r="BH77" s="54">
        <f>IF(BE77=BE76,BH76+Perm_Edif!BH77,Perm_Edif!BH77)</f>
        <v>157545</v>
      </c>
      <c r="BI77" s="54">
        <f>IF(BF77=BF76,BI76+Perm_Edif!BI77,Perm_Edif!BI77)</f>
        <v>59539</v>
      </c>
      <c r="BJ77" s="54">
        <f>IF(BG77=BG76,BJ76+Perm_Edif!BJ77,Perm_Edif!BJ77)</f>
        <v>29325</v>
      </c>
      <c r="BK77" s="54">
        <f>IF(BH77=BH76,BK76+Perm_Edif!BK77,Perm_Edif!BK77)</f>
        <v>6562</v>
      </c>
      <c r="BL77" s="54">
        <f>IF(BI77=BI76,BL76+Perm_Edif!BL77,Perm_Edif!BL77)</f>
        <v>4888</v>
      </c>
      <c r="BM77" s="54">
        <f>IF(BJ77=BJ76,BM76+Perm_Edif!BM77,Perm_Edif!BM77)</f>
        <v>605852</v>
      </c>
      <c r="BN77" s="54">
        <f>IF(BK77=BK76,BN76+Perm_Edif!BN77,Perm_Edif!BN77)</f>
        <v>21906</v>
      </c>
      <c r="BO77" s="88">
        <f>IF(BL77=BL76,BO76+Perm_Edif!BO77,Perm_Edif!BO77)</f>
        <v>17512</v>
      </c>
      <c r="BP77" s="54" t="str">
        <f>Perm_Edif!BP77</f>
        <v>8.4%</v>
      </c>
      <c r="BQ77" s="54" t="str">
        <f>Perm_Edif!BQ77</f>
        <v>5.5%</v>
      </c>
      <c r="BR77" s="54" t="str">
        <f>Perm_Edif!BR77</f>
        <v>702.9%</v>
      </c>
      <c r="BS77" s="54" t="str">
        <f>Perm_Edif!BS77</f>
        <v>-90.4%</v>
      </c>
      <c r="BT77" s="54" t="str">
        <f>Perm_Edif!BT77</f>
        <v>-2.5%</v>
      </c>
      <c r="BU77" s="54" t="str">
        <f>Perm_Edif!BU77</f>
        <v>-48.2%</v>
      </c>
      <c r="BV77" s="54" t="str">
        <f>Perm_Edif!BV77</f>
        <v>-4.2%</v>
      </c>
      <c r="BW77" s="54" t="str">
        <f>Perm_Edif!BW77</f>
        <v>-15.8%</v>
      </c>
      <c r="BX77" s="54" t="str">
        <f>Perm_Edif!BX77</f>
        <v>-5.8%</v>
      </c>
      <c r="BY77" s="54" t="str">
        <f>Perm_Edif!BY77</f>
        <v>1.6%</v>
      </c>
      <c r="BZ77" s="54" t="str">
        <f>Perm_Edif!BZ77</f>
        <v>-42.3%</v>
      </c>
      <c r="CA77" s="54" t="str">
        <f>Perm_Edif!CA77</f>
        <v>12.9%</v>
      </c>
      <c r="CB77" s="54" t="str">
        <f>Perm_Edif!CB77</f>
        <v>-5.2%</v>
      </c>
      <c r="CC77" s="54" t="str">
        <f>Perm_Edif!CC77</f>
        <v>31.4%</v>
      </c>
      <c r="CD77" s="54" t="str">
        <f>Perm_Edif!CD77</f>
        <v>21.5%</v>
      </c>
      <c r="CE77" s="54" t="str">
        <f>Perm_Edif!CE77</f>
        <v>360.6%</v>
      </c>
    </row>
    <row r="78" spans="1:83">
      <c r="A78" s="55">
        <v>2015</v>
      </c>
      <c r="B78" s="51">
        <v>5</v>
      </c>
      <c r="C78" s="52" t="s">
        <v>123</v>
      </c>
      <c r="D78" s="59">
        <f>IF(A78=A77,D77+Perm_Edif!D78,Perm_Edif!D78)</f>
        <v>1575300</v>
      </c>
      <c r="E78" s="54">
        <f>IF(B78=B77,E77+Perm_Edif!E78,Perm_Edif!E78)</f>
        <v>4978</v>
      </c>
      <c r="F78" s="54">
        <f>IF(C78=C77,F77+Perm_Edif!F78,Perm_Edif!F78)</f>
        <v>7792</v>
      </c>
      <c r="G78" s="54">
        <f>IF(D78=D77,G77+Perm_Edif!G78,Perm_Edif!G78)</f>
        <v>1455</v>
      </c>
      <c r="H78" s="54">
        <f>IF(E78=E77,H77+Perm_Edif!H78,Perm_Edif!H78)</f>
        <v>3498</v>
      </c>
      <c r="I78" s="54">
        <f>IF(F78=F77,I77+Perm_Edif!I78,Perm_Edif!I78)</f>
        <v>11588</v>
      </c>
      <c r="J78" s="54">
        <f>IF(G78=G77,J77+Perm_Edif!J78,Perm_Edif!J78)</f>
        <v>12270</v>
      </c>
      <c r="K78" s="54">
        <f>IF(H78=H77,K77+Perm_Edif!K78,Perm_Edif!K78)</f>
        <v>32343</v>
      </c>
      <c r="L78" s="54">
        <f>IF(I78=I77,L77+Perm_Edif!L78,Perm_Edif!L78)</f>
        <v>19130</v>
      </c>
      <c r="M78" s="54">
        <f>IF(J78=J77,M77+Perm_Edif!M78,Perm_Edif!M78)</f>
        <v>5290</v>
      </c>
      <c r="N78" s="54">
        <f>IF(K78=K77,N77+Perm_Edif!N78,Perm_Edif!N78)</f>
        <v>9747</v>
      </c>
      <c r="O78" s="54">
        <f>IF(L78=L77,O77+Perm_Edif!O78,Perm_Edif!O78)</f>
        <v>1957</v>
      </c>
      <c r="P78" s="54">
        <f>IF(M78=M77,P77+Perm_Edif!P78,Perm_Edif!P78)</f>
        <v>2910</v>
      </c>
      <c r="Q78" s="54">
        <f>IF(N78=N77,Q77+Perm_Edif!Q78,Perm_Edif!Q78)</f>
        <v>156596</v>
      </c>
      <c r="R78" s="54">
        <f>IF(O78=O77,R77+Perm_Edif!R78,Perm_Edif!R78)</f>
        <v>15035</v>
      </c>
      <c r="S78" s="88">
        <f>IF(P78=P77,S77+Perm_Edif!S78,Perm_Edif!S78)</f>
        <v>7172</v>
      </c>
      <c r="T78" s="81">
        <f>IF(Q78=Q77,T77+Perm_Edif!T78,Perm_Edif!T78)</f>
        <v>1085167</v>
      </c>
      <c r="U78" s="81">
        <f>IF(R78=R77,U77+Perm_Edif!U78,Perm_Edif!U78)</f>
        <v>22825</v>
      </c>
      <c r="V78" s="81">
        <f>IF(S78=S77,V77+Perm_Edif!V78,Perm_Edif!V78)</f>
        <v>1530</v>
      </c>
      <c r="W78" s="81">
        <f>IF(T78=T77,W77+Perm_Edif!W78,Perm_Edif!W78)</f>
        <v>10129</v>
      </c>
      <c r="X78" s="81">
        <f>IF(U78=U77,X77+Perm_Edif!X78,Perm_Edif!X78)</f>
        <v>58838</v>
      </c>
      <c r="Y78" s="81">
        <f>IF(V78=V77,Y77+Perm_Edif!Y78,Perm_Edif!Y78)</f>
        <v>85141</v>
      </c>
      <c r="Z78" s="81">
        <f>IF(W78=W77,Z77+Perm_Edif!Z78,Perm_Edif!Z78)</f>
        <v>44330</v>
      </c>
      <c r="AA78" s="81">
        <f>IF(X78=X77,AA77+Perm_Edif!AA78,Perm_Edif!AA78)</f>
        <v>81229</v>
      </c>
      <c r="AB78" s="81">
        <f>IF(Y78=Y77,AB77+Perm_Edif!AB78,Perm_Edif!AB78)</f>
        <v>101266</v>
      </c>
      <c r="AC78" s="81">
        <f>IF(Z78=Z77,AC77+Perm_Edif!AC78,Perm_Edif!AC78)</f>
        <v>72061</v>
      </c>
      <c r="AD78" s="81">
        <f>IF(AA78=AA77,AD77+Perm_Edif!AD78,Perm_Edif!AD78)</f>
        <v>64981</v>
      </c>
      <c r="AE78" s="81">
        <f>IF(AB78=AB77,AE77+Perm_Edif!AE78,Perm_Edif!AE78)</f>
        <v>6502</v>
      </c>
      <c r="AF78" s="81">
        <f>IF(AC78=AC77,AF77+Perm_Edif!AF78,Perm_Edif!AF78)</f>
        <v>12029</v>
      </c>
      <c r="AG78" s="81">
        <f>IF(AD78=AD77,AG77+Perm_Edif!AG78,Perm_Edif!AG78)</f>
        <v>482066</v>
      </c>
      <c r="AH78" s="81">
        <f>IF(AE78=AE77,AH77+Perm_Edif!AH78,Perm_Edif!AH78)</f>
        <v>7463</v>
      </c>
      <c r="AI78" s="81">
        <f>IF(AF78=AF77,AI77+Perm_Edif!AI78,Perm_Edif!AI78)</f>
        <v>34777</v>
      </c>
      <c r="AJ78" s="59">
        <f>IF(AG78=AG77,AJ77+Perm_Edif!AJ78,Perm_Edif!AJ78)</f>
        <v>72215</v>
      </c>
      <c r="AK78" s="54">
        <f>IF(AH78=AH77,AK77+Perm_Edif!AK78,Perm_Edif!AK78)</f>
        <v>117</v>
      </c>
      <c r="AL78" s="54">
        <f>IF(AI78=AI77,AL77+Perm_Edif!AL78,Perm_Edif!AL78)</f>
        <v>4433</v>
      </c>
      <c r="AM78" s="54">
        <f>IF(AJ78=AJ77,AM77+Perm_Edif!AM78,Perm_Edif!AM78)</f>
        <v>1421</v>
      </c>
      <c r="AN78" s="54">
        <f>IF(AK78=AK77,AN77+Perm_Edif!AN78,Perm_Edif!AN78)</f>
        <v>3416</v>
      </c>
      <c r="AO78" s="54">
        <f>IF(AL78=AL77,AO77+Perm_Edif!AO78,Perm_Edif!AO78)</f>
        <v>3822</v>
      </c>
      <c r="AP78" s="54">
        <f>IF(AM78=AM77,AP77+Perm_Edif!AP78,Perm_Edif!AP78)</f>
        <v>1224</v>
      </c>
      <c r="AQ78" s="54">
        <f>IF(AN78=AN77,AQ77+Perm_Edif!AQ78,Perm_Edif!AQ78)</f>
        <v>3333</v>
      </c>
      <c r="AR78" s="54">
        <f>IF(AO78=AO77,AR77+Perm_Edif!AR78,Perm_Edif!AR78)</f>
        <v>4976</v>
      </c>
      <c r="AS78" s="54">
        <f>IF(AP78=AP77,AS77+Perm_Edif!AS78,Perm_Edif!AS78)</f>
        <v>6671</v>
      </c>
      <c r="AT78" s="54">
        <f>IF(AQ78=AQ77,AT77+Perm_Edif!AT78,Perm_Edif!AT78)</f>
        <v>2485</v>
      </c>
      <c r="AU78" s="54">
        <f>IF(AR78=AR77,AU77+Perm_Edif!AU78,Perm_Edif!AU78)</f>
        <v>1010</v>
      </c>
      <c r="AV78" s="54">
        <f>IF(AS78=AS77,AV77+Perm_Edif!AV78,Perm_Edif!AV78)</f>
        <v>147</v>
      </c>
      <c r="AW78" s="54">
        <f>IF(AT78=AT77,AW77+Perm_Edif!AW78,Perm_Edif!AW78)</f>
        <v>34689</v>
      </c>
      <c r="AX78" s="54">
        <f>IF(AU78=AU77,AX77+Perm_Edif!AX78,Perm_Edif!AX78)</f>
        <v>4471</v>
      </c>
      <c r="AY78" s="54">
        <f>IF(AV78=AV77,AY77+Perm_Edif!AY78,Perm_Edif!AY78)</f>
        <v>0</v>
      </c>
      <c r="AZ78" s="59">
        <f>IF(AW78=AW77,AZ77+Perm_Edif!AZ78,Perm_Edif!AZ78)</f>
        <v>1449143</v>
      </c>
      <c r="BA78" s="54">
        <f>IF(AX78=AX77,BA77+Perm_Edif!BA78,Perm_Edif!BA78)</f>
        <v>27920</v>
      </c>
      <c r="BB78" s="54">
        <f>IF(AY78=AY77,BB77+Perm_Edif!BB78,Perm_Edif!BB78)</f>
        <v>13755</v>
      </c>
      <c r="BC78" s="54">
        <f>IF(AZ78=AZ77,BC77+Perm_Edif!BC78,Perm_Edif!BC78)</f>
        <v>13005</v>
      </c>
      <c r="BD78" s="54">
        <f>IF(BA78=BA77,BD77+Perm_Edif!BD78,Perm_Edif!BD78)</f>
        <v>65752</v>
      </c>
      <c r="BE78" s="54">
        <f>IF(BB78=BB77,BE77+Perm_Edif!BE78,Perm_Edif!BE78)</f>
        <v>100551</v>
      </c>
      <c r="BF78" s="54">
        <f>IF(BC78=BC77,BF77+Perm_Edif!BF78,Perm_Edif!BF78)</f>
        <v>57824</v>
      </c>
      <c r="BG78" s="54">
        <f>IF(BD78=BD77,BG77+Perm_Edif!BG78,Perm_Edif!BG78)</f>
        <v>116905</v>
      </c>
      <c r="BH78" s="54">
        <f>IF(BE78=BE77,BH77+Perm_Edif!BH78,Perm_Edif!BH78)</f>
        <v>125372</v>
      </c>
      <c r="BI78" s="54">
        <f>IF(BF78=BF77,BI77+Perm_Edif!BI78,Perm_Edif!BI78)</f>
        <v>84022</v>
      </c>
      <c r="BJ78" s="54">
        <f>IF(BG78=BG77,BJ77+Perm_Edif!BJ78,Perm_Edif!BJ78)</f>
        <v>77213</v>
      </c>
      <c r="BK78" s="54">
        <f>IF(BH78=BH77,BK77+Perm_Edif!BK78,Perm_Edif!BK78)</f>
        <v>9469</v>
      </c>
      <c r="BL78" s="54">
        <f>IF(BI78=BI77,BL77+Perm_Edif!BL78,Perm_Edif!BL78)</f>
        <v>15086</v>
      </c>
      <c r="BM78" s="54">
        <f>IF(BJ78=BJ77,BM77+Perm_Edif!BM78,Perm_Edif!BM78)</f>
        <v>673351</v>
      </c>
      <c r="BN78" s="54">
        <f>IF(BK78=BK77,BN77+Perm_Edif!BN78,Perm_Edif!BN78)</f>
        <v>26969</v>
      </c>
      <c r="BO78" s="88">
        <f>IF(BL78=BL77,BO77+Perm_Edif!BO78,Perm_Edif!BO78)</f>
        <v>41949</v>
      </c>
      <c r="BP78" s="54" t="str">
        <f>Perm_Edif!BP78</f>
        <v>6.9%</v>
      </c>
      <c r="BQ78" s="54" t="str">
        <f>Perm_Edif!BQ78</f>
        <v>63.9%</v>
      </c>
      <c r="BR78" s="54" t="str">
        <f>Perm_Edif!BR78</f>
        <v>-90.7%</v>
      </c>
      <c r="BS78" s="54" t="str">
        <f>Perm_Edif!BS78</f>
        <v>295.3%</v>
      </c>
      <c r="BT78" s="54" t="str">
        <f>Perm_Edif!BT78</f>
        <v>18.2%</v>
      </c>
      <c r="BU78" s="54" t="str">
        <f>Perm_Edif!BU78</f>
        <v>-16.7%</v>
      </c>
      <c r="BV78" s="54" t="str">
        <f>Perm_Edif!BV78</f>
        <v>19.6%</v>
      </c>
      <c r="BW78" s="54" t="str">
        <f>Perm_Edif!BW78</f>
        <v>98.2%</v>
      </c>
      <c r="BX78" s="54" t="str">
        <f>Perm_Edif!BX78</f>
        <v>-20.4%</v>
      </c>
      <c r="BY78" s="54" t="str">
        <f>Perm_Edif!BY78</f>
        <v>41.1%</v>
      </c>
      <c r="BZ78" s="54" t="str">
        <f>Perm_Edif!BZ78</f>
        <v>163.3%</v>
      </c>
      <c r="CA78" s="54" t="str">
        <f>Perm_Edif!CA78</f>
        <v>44.3%</v>
      </c>
      <c r="CB78" s="54" t="str">
        <f>Perm_Edif!CB78</f>
        <v>208.6%</v>
      </c>
      <c r="CC78" s="54" t="str">
        <f>Perm_Edif!CC78</f>
        <v>11.1%</v>
      </c>
      <c r="CD78" s="54" t="str">
        <f>Perm_Edif!CD78</f>
        <v>23.1%</v>
      </c>
      <c r="CE78" s="54" t="str">
        <f>Perm_Edif!CE78</f>
        <v>139.5%</v>
      </c>
    </row>
    <row r="79" spans="1:83">
      <c r="A79" s="55">
        <v>2015</v>
      </c>
      <c r="B79" s="51">
        <v>6</v>
      </c>
      <c r="C79" s="52" t="s">
        <v>124</v>
      </c>
      <c r="D79" s="59">
        <f>IF(A79=A78,D78+Perm_Edif!D79,Perm_Edif!D79)</f>
        <v>1946861</v>
      </c>
      <c r="E79" s="54">
        <f>IF(B79=B78,E78+Perm_Edif!E79,Perm_Edif!E79)</f>
        <v>1465</v>
      </c>
      <c r="F79" s="54">
        <f>IF(C79=C78,F78+Perm_Edif!F79,Perm_Edif!F79)</f>
        <v>19468</v>
      </c>
      <c r="G79" s="54">
        <f>IF(D79=D78,G78+Perm_Edif!G79,Perm_Edif!G79)</f>
        <v>1027</v>
      </c>
      <c r="H79" s="54">
        <f>IF(E79=E78,H78+Perm_Edif!H79,Perm_Edif!H79)</f>
        <v>45203</v>
      </c>
      <c r="I79" s="54">
        <f>IF(F79=F78,I78+Perm_Edif!I79,Perm_Edif!I79)</f>
        <v>7337</v>
      </c>
      <c r="J79" s="54">
        <f>IF(G79=G78,J78+Perm_Edif!J79,Perm_Edif!J79)</f>
        <v>6493</v>
      </c>
      <c r="K79" s="54">
        <f>IF(H79=H78,K78+Perm_Edif!K79,Perm_Edif!K79)</f>
        <v>10943</v>
      </c>
      <c r="L79" s="54">
        <f>IF(I79=I78,L78+Perm_Edif!L79,Perm_Edif!L79)</f>
        <v>21103</v>
      </c>
      <c r="M79" s="54">
        <f>IF(J79=J78,M78+Perm_Edif!M79,Perm_Edif!M79)</f>
        <v>4118</v>
      </c>
      <c r="N79" s="54">
        <f>IF(K79=K78,N78+Perm_Edif!N79,Perm_Edif!N79)</f>
        <v>23046</v>
      </c>
      <c r="O79" s="54">
        <f>IF(L79=L78,O78+Perm_Edif!O79,Perm_Edif!O79)</f>
        <v>1180</v>
      </c>
      <c r="P79" s="54">
        <f>IF(M79=M78,P78+Perm_Edif!P79,Perm_Edif!P79)</f>
        <v>737</v>
      </c>
      <c r="Q79" s="54">
        <f>IF(N79=N78,Q78+Perm_Edif!Q79,Perm_Edif!Q79)</f>
        <v>225748</v>
      </c>
      <c r="R79" s="54">
        <f>IF(O79=O78,R78+Perm_Edif!R79,Perm_Edif!R79)</f>
        <v>3651</v>
      </c>
      <c r="S79" s="88">
        <f>IF(P79=P78,S78+Perm_Edif!S79,Perm_Edif!S79)</f>
        <v>42</v>
      </c>
      <c r="T79" s="81">
        <f>IF(Q79=Q78,T78+Perm_Edif!T79,Perm_Edif!T79)</f>
        <v>927784</v>
      </c>
      <c r="U79" s="81">
        <f>IF(R79=R78,U78+Perm_Edif!U79,Perm_Edif!U79)</f>
        <v>5690</v>
      </c>
      <c r="V79" s="81">
        <f>IF(S79=S78,V78+Perm_Edif!V79,Perm_Edif!V79)</f>
        <v>1171</v>
      </c>
      <c r="W79" s="81">
        <f>IF(T79=T78,W78+Perm_Edif!W79,Perm_Edif!W79)</f>
        <v>10934</v>
      </c>
      <c r="X79" s="81">
        <f>IF(U79=U78,X78+Perm_Edif!X79,Perm_Edif!X79)</f>
        <v>35344</v>
      </c>
      <c r="Y79" s="81">
        <f>IF(V79=V78,Y78+Perm_Edif!Y79,Perm_Edif!Y79)</f>
        <v>91824</v>
      </c>
      <c r="Z79" s="81">
        <f>IF(W79=W78,Z78+Perm_Edif!Z79,Perm_Edif!Z79)</f>
        <v>62202</v>
      </c>
      <c r="AA79" s="81">
        <f>IF(X79=X78,AA78+Perm_Edif!AA79,Perm_Edif!AA79)</f>
        <v>39272</v>
      </c>
      <c r="AB79" s="81">
        <f>IF(Y79=Y78,AB78+Perm_Edif!AB79,Perm_Edif!AB79)</f>
        <v>98158</v>
      </c>
      <c r="AC79" s="81">
        <f>IF(Z79=Z78,AC78+Perm_Edif!AC79,Perm_Edif!AC79)</f>
        <v>45070</v>
      </c>
      <c r="AD79" s="81">
        <f>IF(AA79=AA78,AD78+Perm_Edif!AD79,Perm_Edif!AD79)</f>
        <v>40752</v>
      </c>
      <c r="AE79" s="81">
        <f>IF(AB79=AB78,AE78+Perm_Edif!AE79,Perm_Edif!AE79)</f>
        <v>3745</v>
      </c>
      <c r="AF79" s="81">
        <f>IF(AC79=AC78,AF78+Perm_Edif!AF79,Perm_Edif!AF79)</f>
        <v>2751</v>
      </c>
      <c r="AG79" s="81">
        <f>IF(AD79=AD78,AG78+Perm_Edif!AG79,Perm_Edif!AG79)</f>
        <v>474499</v>
      </c>
      <c r="AH79" s="81">
        <f>IF(AE79=AE78,AH78+Perm_Edif!AH79,Perm_Edif!AH79)</f>
        <v>14712</v>
      </c>
      <c r="AI79" s="81">
        <f>IF(AF79=AF78,AI78+Perm_Edif!AI79,Perm_Edif!AI79)</f>
        <v>1660</v>
      </c>
      <c r="AJ79" s="59">
        <f>IF(AG79=AG78,AJ78+Perm_Edif!AJ79,Perm_Edif!AJ79)</f>
        <v>122534</v>
      </c>
      <c r="AK79" s="54">
        <f>IF(AH79=AH78,AK78+Perm_Edif!AK79,Perm_Edif!AK79)</f>
        <v>6136</v>
      </c>
      <c r="AL79" s="54">
        <f>IF(AI79=AI78,AL78+Perm_Edif!AL79,Perm_Edif!AL79)</f>
        <v>2601</v>
      </c>
      <c r="AM79" s="54">
        <f>IF(AJ79=AJ78,AM78+Perm_Edif!AM79,Perm_Edif!AM79)</f>
        <v>2584</v>
      </c>
      <c r="AN79" s="54">
        <f>IF(AK79=AK78,AN78+Perm_Edif!AN79,Perm_Edif!AN79)</f>
        <v>1019</v>
      </c>
      <c r="AO79" s="54">
        <f>IF(AL79=AL78,AO78+Perm_Edif!AO79,Perm_Edif!AO79)</f>
        <v>2341</v>
      </c>
      <c r="AP79" s="54">
        <f>IF(AM79=AM78,AP78+Perm_Edif!AP79,Perm_Edif!AP79)</f>
        <v>4441</v>
      </c>
      <c r="AQ79" s="54">
        <f>IF(AN79=AN78,AQ78+Perm_Edif!AQ79,Perm_Edif!AQ79)</f>
        <v>9378</v>
      </c>
      <c r="AR79" s="54">
        <f>IF(AO79=AO78,AR78+Perm_Edif!AR79,Perm_Edif!AR79)</f>
        <v>6427</v>
      </c>
      <c r="AS79" s="54">
        <f>IF(AP79=AP78,AS78+Perm_Edif!AS79,Perm_Edif!AS79)</f>
        <v>11094</v>
      </c>
      <c r="AT79" s="54">
        <f>IF(AQ79=AQ78,AT78+Perm_Edif!AT79,Perm_Edif!AT79)</f>
        <v>6412</v>
      </c>
      <c r="AU79" s="54">
        <f>IF(AR79=AR78,AU78+Perm_Edif!AU79,Perm_Edif!AU79)</f>
        <v>0</v>
      </c>
      <c r="AV79" s="54">
        <f>IF(AS79=AS78,AV78+Perm_Edif!AV79,Perm_Edif!AV79)</f>
        <v>1549</v>
      </c>
      <c r="AW79" s="54">
        <f>IF(AT79=AT78,AW78+Perm_Edif!AW79,Perm_Edif!AW79)</f>
        <v>51945</v>
      </c>
      <c r="AX79" s="54">
        <f>IF(AU79=AU78,AX78+Perm_Edif!AX79,Perm_Edif!AX79)</f>
        <v>16607</v>
      </c>
      <c r="AY79" s="54">
        <f>IF(AV79=AV78,AY78+Perm_Edif!AY79,Perm_Edif!AY79)</f>
        <v>0</v>
      </c>
      <c r="AZ79" s="59">
        <f>IF(AW79=AW78,AZ78+Perm_Edif!AZ79,Perm_Edif!AZ79)</f>
        <v>1421879</v>
      </c>
      <c r="BA79" s="54">
        <f>IF(AX79=AX78,BA78+Perm_Edif!BA79,Perm_Edif!BA79)</f>
        <v>13291</v>
      </c>
      <c r="BB79" s="54">
        <f>IF(AY79=AY78,BB78+Perm_Edif!BB79,Perm_Edif!BB79)</f>
        <v>36995</v>
      </c>
      <c r="BC79" s="54">
        <f>IF(AZ79=AZ78,BC78+Perm_Edif!BC79,Perm_Edif!BC79)</f>
        <v>14545</v>
      </c>
      <c r="BD79" s="54">
        <f>IF(BA79=BA78,BD78+Perm_Edif!BD79,Perm_Edif!BD79)</f>
        <v>81566</v>
      </c>
      <c r="BE79" s="54">
        <f>IF(BB79=BB78,BE78+Perm_Edif!BE79,Perm_Edif!BE79)</f>
        <v>101502</v>
      </c>
      <c r="BF79" s="54">
        <f>IF(BC79=BC78,BF78+Perm_Edif!BF79,Perm_Edif!BF79)</f>
        <v>73136</v>
      </c>
      <c r="BG79" s="54">
        <f>IF(BD79=BD78,BG78+Perm_Edif!BG79,Perm_Edif!BG79)</f>
        <v>59593</v>
      </c>
      <c r="BH79" s="54">
        <f>IF(BE79=BE78,BH78+Perm_Edif!BH79,Perm_Edif!BH79)</f>
        <v>125688</v>
      </c>
      <c r="BI79" s="54">
        <f>IF(BF79=BF78,BI78+Perm_Edif!BI79,Perm_Edif!BI79)</f>
        <v>60282</v>
      </c>
      <c r="BJ79" s="54">
        <f>IF(BG79=BG78,BJ78+Perm_Edif!BJ79,Perm_Edif!BJ79)</f>
        <v>70210</v>
      </c>
      <c r="BK79" s="54">
        <f>IF(BH79=BH78,BK78+Perm_Edif!BK79,Perm_Edif!BK79)</f>
        <v>4925</v>
      </c>
      <c r="BL79" s="54">
        <f>IF(BI79=BI78,BL78+Perm_Edif!BL79,Perm_Edif!BL79)</f>
        <v>5037</v>
      </c>
      <c r="BM79" s="54">
        <f>IF(BJ79=BJ78,BM78+Perm_Edif!BM79,Perm_Edif!BM79)</f>
        <v>752192</v>
      </c>
      <c r="BN79" s="54">
        <f>IF(BK79=BK78,BN78+Perm_Edif!BN79,Perm_Edif!BN79)</f>
        <v>34970</v>
      </c>
      <c r="BO79" s="88">
        <f>IF(BL79=BL78,BO78+Perm_Edif!BO79,Perm_Edif!BO79)</f>
        <v>1702</v>
      </c>
      <c r="BP79" s="54" t="str">
        <f>Perm_Edif!BP79</f>
        <v>-1.9%</v>
      </c>
      <c r="BQ79" s="54" t="str">
        <f>Perm_Edif!BQ79</f>
        <v>-52.4%</v>
      </c>
      <c r="BR79" s="54" t="str">
        <f>Perm_Edif!BR79</f>
        <v>69%</v>
      </c>
      <c r="BS79" s="54" t="str">
        <f>Perm_Edif!BS79</f>
        <v>11.8%</v>
      </c>
      <c r="BT79" s="54" t="str">
        <f>Perm_Edif!BT79</f>
        <v>24.1%</v>
      </c>
      <c r="BU79" s="54" t="str">
        <f>Perm_Edif!BU79</f>
        <v>0.9%</v>
      </c>
      <c r="BV79" s="54" t="str">
        <f>Perm_Edif!BV79</f>
        <v>26.5%</v>
      </c>
      <c r="BW79" s="54" t="str">
        <f>Perm_Edif!BW79</f>
        <v>-49%</v>
      </c>
      <c r="BX79" s="54" t="str">
        <f>Perm_Edif!BX79</f>
        <v>0.3%</v>
      </c>
      <c r="BY79" s="54" t="str">
        <f>Perm_Edif!BY79</f>
        <v>-28.3%</v>
      </c>
      <c r="BZ79" s="54" t="str">
        <f>Perm_Edif!BZ79</f>
        <v>-9.1%</v>
      </c>
      <c r="CA79" s="54" t="str">
        <f>Perm_Edif!CA79</f>
        <v>-48%</v>
      </c>
      <c r="CB79" s="54" t="str">
        <f>Perm_Edif!CB79</f>
        <v>-66.6%</v>
      </c>
      <c r="CC79" s="54" t="str">
        <f>Perm_Edif!CC79</f>
        <v>11.7%</v>
      </c>
      <c r="CD79" s="54" t="str">
        <f>Perm_Edif!CD79</f>
        <v>29.7%</v>
      </c>
      <c r="CE79" s="54" t="str">
        <f>Perm_Edif!CE79</f>
        <v>-95.9%</v>
      </c>
    </row>
    <row r="80" spans="1:83">
      <c r="A80" s="55">
        <v>2015</v>
      </c>
      <c r="B80" s="51">
        <v>7</v>
      </c>
      <c r="C80" s="52" t="s">
        <v>125</v>
      </c>
      <c r="D80" s="59">
        <f>IF(A80=A79,D79+Perm_Edif!D80,Perm_Edif!D80)</f>
        <v>2217855</v>
      </c>
      <c r="E80" s="54">
        <f>IF(B80=B79,E79+Perm_Edif!E80,Perm_Edif!E80)</f>
        <v>12605</v>
      </c>
      <c r="F80" s="54">
        <f>IF(C80=C79,F79+Perm_Edif!F80,Perm_Edif!F80)</f>
        <v>17901</v>
      </c>
      <c r="G80" s="54">
        <f>IF(D80=D79,G79+Perm_Edif!G80,Perm_Edif!G80)</f>
        <v>6195</v>
      </c>
      <c r="H80" s="54">
        <f>IF(E80=E79,H79+Perm_Edif!H80,Perm_Edif!H80)</f>
        <v>3243</v>
      </c>
      <c r="I80" s="54">
        <f>IF(F80=F79,I79+Perm_Edif!I80,Perm_Edif!I80)</f>
        <v>43485</v>
      </c>
      <c r="J80" s="54">
        <f>IF(G80=G79,J79+Perm_Edif!J80,Perm_Edif!J80)</f>
        <v>8835</v>
      </c>
      <c r="K80" s="54">
        <f>IF(H80=H79,K79+Perm_Edif!K80,Perm_Edif!K80)</f>
        <v>42459</v>
      </c>
      <c r="L80" s="54">
        <f>IF(I80=I79,L79+Perm_Edif!L80,Perm_Edif!L80)</f>
        <v>24650</v>
      </c>
      <c r="M80" s="54">
        <f>IF(J80=J79,M79+Perm_Edif!M80,Perm_Edif!M80)</f>
        <v>6960</v>
      </c>
      <c r="N80" s="54">
        <f>IF(K80=K79,N79+Perm_Edif!N80,Perm_Edif!N80)</f>
        <v>10911</v>
      </c>
      <c r="O80" s="54">
        <f>IF(L80=L79,O79+Perm_Edif!O80,Perm_Edif!O80)</f>
        <v>3508</v>
      </c>
      <c r="P80" s="54">
        <f>IF(M80=M79,P79+Perm_Edif!P80,Perm_Edif!P80)</f>
        <v>139</v>
      </c>
      <c r="Q80" s="54">
        <f>IF(N80=N79,Q79+Perm_Edif!Q80,Perm_Edif!Q80)</f>
        <v>84893</v>
      </c>
      <c r="R80" s="54">
        <f>IF(O80=O79,R79+Perm_Edif!R80,Perm_Edif!R80)</f>
        <v>4445</v>
      </c>
      <c r="S80" s="88">
        <f>IF(P80=P79,S79+Perm_Edif!S80,Perm_Edif!S80)</f>
        <v>765</v>
      </c>
      <c r="T80" s="81">
        <f>IF(Q80=Q79,T79+Perm_Edif!T80,Perm_Edif!T80)</f>
        <v>1309553</v>
      </c>
      <c r="U80" s="81">
        <f>IF(R80=R79,U79+Perm_Edif!U80,Perm_Edif!U80)</f>
        <v>110292</v>
      </c>
      <c r="V80" s="81">
        <f>IF(S80=S79,V79+Perm_Edif!V80,Perm_Edif!V80)</f>
        <v>29383</v>
      </c>
      <c r="W80" s="81">
        <f>IF(T80=T79,W79+Perm_Edif!W80,Perm_Edif!W80)</f>
        <v>2149</v>
      </c>
      <c r="X80" s="81">
        <f>IF(U80=U79,X79+Perm_Edif!X80,Perm_Edif!X80)</f>
        <v>57433</v>
      </c>
      <c r="Y80" s="81">
        <f>IF(V80=V79,Y79+Perm_Edif!Y80,Perm_Edif!Y80)</f>
        <v>179708</v>
      </c>
      <c r="Z80" s="81">
        <f>IF(W80=W79,Z79+Perm_Edif!Z80,Perm_Edif!Z80)</f>
        <v>72182</v>
      </c>
      <c r="AA80" s="81">
        <f>IF(X80=X79,AA79+Perm_Edif!AA80,Perm_Edif!AA80)</f>
        <v>40187</v>
      </c>
      <c r="AB80" s="81">
        <f>IF(Y80=Y79,AB79+Perm_Edif!AB80,Perm_Edif!AB80)</f>
        <v>90231</v>
      </c>
      <c r="AC80" s="81">
        <f>IF(Z80=Z79,AC79+Perm_Edif!AC80,Perm_Edif!AC80)</f>
        <v>116140</v>
      </c>
      <c r="AD80" s="81">
        <f>IF(AA80=AA79,AD79+Perm_Edif!AD80,Perm_Edif!AD80)</f>
        <v>40830</v>
      </c>
      <c r="AE80" s="81">
        <f>IF(AB80=AB79,AE79+Perm_Edif!AE80,Perm_Edif!AE80)</f>
        <v>3217</v>
      </c>
      <c r="AF80" s="81">
        <f>IF(AC80=AC79,AF79+Perm_Edif!AF80,Perm_Edif!AF80)</f>
        <v>8229</v>
      </c>
      <c r="AG80" s="81">
        <f>IF(AD80=AD79,AG79+Perm_Edif!AG80,Perm_Edif!AG80)</f>
        <v>549412</v>
      </c>
      <c r="AH80" s="81">
        <f>IF(AE80=AE79,AH79+Perm_Edif!AH80,Perm_Edif!AH80)</f>
        <v>8215</v>
      </c>
      <c r="AI80" s="81">
        <f>IF(AF80=AF79,AI79+Perm_Edif!AI80,Perm_Edif!AI80)</f>
        <v>1945</v>
      </c>
      <c r="AJ80" s="59">
        <f>IF(AG80=AG79,AJ79+Perm_Edif!AJ80,Perm_Edif!AJ80)</f>
        <v>80437</v>
      </c>
      <c r="AK80" s="54">
        <f>IF(AH80=AH79,AK79+Perm_Edif!AK80,Perm_Edif!AK80)</f>
        <v>698</v>
      </c>
      <c r="AL80" s="54">
        <f>IF(AI80=AI79,AL79+Perm_Edif!AL80,Perm_Edif!AL80)</f>
        <v>15234</v>
      </c>
      <c r="AM80" s="54">
        <f>IF(AJ80=AJ79,AM79+Perm_Edif!AM80,Perm_Edif!AM80)</f>
        <v>181</v>
      </c>
      <c r="AN80" s="54">
        <f>IF(AK80=AK79,AN79+Perm_Edif!AN80,Perm_Edif!AN80)</f>
        <v>3883</v>
      </c>
      <c r="AO80" s="54">
        <f>IF(AL80=AL79,AO79+Perm_Edif!AO80,Perm_Edif!AO80)</f>
        <v>4614</v>
      </c>
      <c r="AP80" s="54">
        <f>IF(AM80=AM79,AP79+Perm_Edif!AP80,Perm_Edif!AP80)</f>
        <v>2638</v>
      </c>
      <c r="AQ80" s="54">
        <f>IF(AN80=AN79,AQ79+Perm_Edif!AQ80,Perm_Edif!AQ80)</f>
        <v>10812</v>
      </c>
      <c r="AR80" s="54">
        <f>IF(AO80=AO79,AR79+Perm_Edif!AR80,Perm_Edif!AR80)</f>
        <v>13520</v>
      </c>
      <c r="AS80" s="54">
        <f>IF(AP80=AP79,AS79+Perm_Edif!AS80,Perm_Edif!AS80)</f>
        <v>2796</v>
      </c>
      <c r="AT80" s="54">
        <f>IF(AQ80=AQ79,AT79+Perm_Edif!AT80,Perm_Edif!AT80)</f>
        <v>6540</v>
      </c>
      <c r="AU80" s="54">
        <f>IF(AR80=AR79,AU79+Perm_Edif!AU80,Perm_Edif!AU80)</f>
        <v>211</v>
      </c>
      <c r="AV80" s="54">
        <f>IF(AS80=AS79,AV79+Perm_Edif!AV80,Perm_Edif!AV80)</f>
        <v>1158</v>
      </c>
      <c r="AW80" s="54">
        <f>IF(AT80=AT79,AW79+Perm_Edif!AW80,Perm_Edif!AW80)</f>
        <v>17066</v>
      </c>
      <c r="AX80" s="54">
        <f>IF(AU80=AU79,AX79+Perm_Edif!AX80,Perm_Edif!AX80)</f>
        <v>678</v>
      </c>
      <c r="AY80" s="54">
        <f>IF(AV80=AV79,AY79+Perm_Edif!AY80,Perm_Edif!AY80)</f>
        <v>408</v>
      </c>
      <c r="AZ80" s="59">
        <f>IF(AW80=AW79,AZ79+Perm_Edif!AZ80,Perm_Edif!AZ80)</f>
        <v>1660984</v>
      </c>
      <c r="BA80" s="54">
        <f>IF(AX80=AX79,BA79+Perm_Edif!BA80,Perm_Edif!BA80)</f>
        <v>123595</v>
      </c>
      <c r="BB80" s="54">
        <f>IF(AY80=AY79,BB79+Perm_Edif!BB80,Perm_Edif!BB80)</f>
        <v>62518</v>
      </c>
      <c r="BC80" s="54">
        <f>IF(AZ80=AZ79,BC79+Perm_Edif!BC80,Perm_Edif!BC80)</f>
        <v>8525</v>
      </c>
      <c r="BD80" s="54">
        <f>IF(BA80=BA79,BD79+Perm_Edif!BD80,Perm_Edif!BD80)</f>
        <v>64559</v>
      </c>
      <c r="BE80" s="54">
        <f>IF(BB80=BB79,BE79+Perm_Edif!BE80,Perm_Edif!BE80)</f>
        <v>227807</v>
      </c>
      <c r="BF80" s="54">
        <f>IF(BC80=BC79,BF79+Perm_Edif!BF80,Perm_Edif!BF80)</f>
        <v>83655</v>
      </c>
      <c r="BG80" s="54">
        <f>IF(BD80=BD79,BG79+Perm_Edif!BG80,Perm_Edif!BG80)</f>
        <v>93458</v>
      </c>
      <c r="BH80" s="54">
        <f>IF(BE80=BE79,BH79+Perm_Edif!BH80,Perm_Edif!BH80)</f>
        <v>128401</v>
      </c>
      <c r="BI80" s="54">
        <f>IF(BF80=BF79,BI79+Perm_Edif!BI80,Perm_Edif!BI80)</f>
        <v>125896</v>
      </c>
      <c r="BJ80" s="54">
        <f>IF(BG80=BG79,BJ79+Perm_Edif!BJ80,Perm_Edif!BJ80)</f>
        <v>58281</v>
      </c>
      <c r="BK80" s="54">
        <f>IF(BH80=BH79,BK79+Perm_Edif!BK80,Perm_Edif!BK80)</f>
        <v>6936</v>
      </c>
      <c r="BL80" s="54">
        <f>IF(BI80=BI79,BL79+Perm_Edif!BL80,Perm_Edif!BL80)</f>
        <v>9526</v>
      </c>
      <c r="BM80" s="54">
        <f>IF(BJ80=BJ79,BM79+Perm_Edif!BM80,Perm_Edif!BM80)</f>
        <v>651371</v>
      </c>
      <c r="BN80" s="54">
        <f>IF(BK80=BK79,BN79+Perm_Edif!BN80,Perm_Edif!BN80)</f>
        <v>13338</v>
      </c>
      <c r="BO80" s="88">
        <f>IF(BL80=BL79,BO79+Perm_Edif!BO80,Perm_Edif!BO80)</f>
        <v>3118</v>
      </c>
      <c r="BP80" s="54" t="str">
        <f>Perm_Edif!BP80</f>
        <v>16.8%</v>
      </c>
      <c r="BQ80" s="54" t="str">
        <f>Perm_Edif!BQ80</f>
        <v>829.9%</v>
      </c>
      <c r="BR80" s="54" t="str">
        <f>Perm_Edif!BR80</f>
        <v>169%</v>
      </c>
      <c r="BS80" s="54" t="str">
        <f>Perm_Edif!BS80</f>
        <v>-41.4%</v>
      </c>
      <c r="BT80" s="54" t="str">
        <f>Perm_Edif!BT80</f>
        <v>-20.9%</v>
      </c>
      <c r="BU80" s="54" t="str">
        <f>Perm_Edif!BU80</f>
        <v>124.4%</v>
      </c>
      <c r="BV80" s="54" t="str">
        <f>Perm_Edif!BV80</f>
        <v>14.4%</v>
      </c>
      <c r="BW80" s="54" t="str">
        <f>Perm_Edif!BW80</f>
        <v>56.8%</v>
      </c>
      <c r="BX80" s="54" t="str">
        <f>Perm_Edif!BX80</f>
        <v>2.2%</v>
      </c>
      <c r="BY80" s="54" t="str">
        <f>Perm_Edif!BY80</f>
        <v>108.8%</v>
      </c>
      <c r="BZ80" s="54" t="str">
        <f>Perm_Edif!BZ80</f>
        <v>-17%</v>
      </c>
      <c r="CA80" s="54" t="str">
        <f>Perm_Edif!CA80</f>
        <v>40.8%</v>
      </c>
      <c r="CB80" s="54" t="str">
        <f>Perm_Edif!CB80</f>
        <v>89.1%</v>
      </c>
      <c r="CC80" s="54" t="str">
        <f>Perm_Edif!CC80</f>
        <v>-13.4%</v>
      </c>
      <c r="CD80" s="54" t="str">
        <f>Perm_Edif!CD80</f>
        <v>-61.9%</v>
      </c>
      <c r="CE80" s="54" t="str">
        <f>Perm_Edif!CE80</f>
        <v>83.2%</v>
      </c>
    </row>
    <row r="81" spans="1:83">
      <c r="A81" s="55">
        <v>2015</v>
      </c>
      <c r="B81" s="51">
        <v>8</v>
      </c>
      <c r="C81" s="52" t="s">
        <v>126</v>
      </c>
      <c r="D81" s="59">
        <f>IF(A81=A80,D80+Perm_Edif!D81,Perm_Edif!D81)</f>
        <v>2571926</v>
      </c>
      <c r="E81" s="54">
        <f>IF(B81=B80,E80+Perm_Edif!E81,Perm_Edif!E81)</f>
        <v>15769</v>
      </c>
      <c r="F81" s="54">
        <f>IF(C81=C80,F80+Perm_Edif!F81,Perm_Edif!F81)</f>
        <v>16123</v>
      </c>
      <c r="G81" s="54">
        <f>IF(D81=D80,G80+Perm_Edif!G81,Perm_Edif!G81)</f>
        <v>7185</v>
      </c>
      <c r="H81" s="54">
        <f>IF(E81=E80,H80+Perm_Edif!H81,Perm_Edif!H81)</f>
        <v>2028</v>
      </c>
      <c r="I81" s="54">
        <f>IF(F81=F80,I80+Perm_Edif!I81,Perm_Edif!I81)</f>
        <v>120841</v>
      </c>
      <c r="J81" s="54">
        <f>IF(G81=G80,J80+Perm_Edif!J81,Perm_Edif!J81)</f>
        <v>19831</v>
      </c>
      <c r="K81" s="54">
        <f>IF(H81=H80,K80+Perm_Edif!K81,Perm_Edif!K81)</f>
        <v>11284</v>
      </c>
      <c r="L81" s="54">
        <f>IF(I81=I80,L80+Perm_Edif!L81,Perm_Edif!L81)</f>
        <v>26043</v>
      </c>
      <c r="M81" s="54">
        <f>IF(J81=J80,M80+Perm_Edif!M81,Perm_Edif!M81)</f>
        <v>8228</v>
      </c>
      <c r="N81" s="54">
        <f>IF(K81=K80,N80+Perm_Edif!N81,Perm_Edif!N81)</f>
        <v>14225</v>
      </c>
      <c r="O81" s="54">
        <f>IF(L81=L80,O80+Perm_Edif!O81,Perm_Edif!O81)</f>
        <v>982</v>
      </c>
      <c r="P81" s="54">
        <f>IF(M81=M80,P80+Perm_Edif!P81,Perm_Edif!P81)</f>
        <v>163</v>
      </c>
      <c r="Q81" s="54">
        <f>IF(N81=N80,Q80+Perm_Edif!Q81,Perm_Edif!Q81)</f>
        <v>107846</v>
      </c>
      <c r="R81" s="54">
        <f>IF(O81=O80,R80+Perm_Edif!R81,Perm_Edif!R81)</f>
        <v>3358</v>
      </c>
      <c r="S81" s="88">
        <f>IF(P81=P80,S80+Perm_Edif!S81,Perm_Edif!S81)</f>
        <v>165</v>
      </c>
      <c r="T81" s="81">
        <f>IF(Q81=Q80,T80+Perm_Edif!T81,Perm_Edif!T81)</f>
        <v>1157380</v>
      </c>
      <c r="U81" s="81">
        <f>IF(R81=R80,U80+Perm_Edif!U81,Perm_Edif!U81)</f>
        <v>40159</v>
      </c>
      <c r="V81" s="81">
        <f>IF(S81=S80,V80+Perm_Edif!V81,Perm_Edif!V81)</f>
        <v>30580</v>
      </c>
      <c r="W81" s="81">
        <f>IF(T81=T80,W80+Perm_Edif!W81,Perm_Edif!W81)</f>
        <v>6139</v>
      </c>
      <c r="X81" s="81">
        <f>IF(U81=U80,X80+Perm_Edif!X81,Perm_Edif!X81)</f>
        <v>27952</v>
      </c>
      <c r="Y81" s="81">
        <f>IF(V81=V80,Y80+Perm_Edif!Y81,Perm_Edif!Y81)</f>
        <v>118331</v>
      </c>
      <c r="Z81" s="81">
        <f>IF(W81=W80,Z80+Perm_Edif!Z81,Perm_Edif!Z81)</f>
        <v>51207</v>
      </c>
      <c r="AA81" s="81">
        <f>IF(X81=X80,AA80+Perm_Edif!AA81,Perm_Edif!AA81)</f>
        <v>61991</v>
      </c>
      <c r="AB81" s="81">
        <f>IF(Y81=Y80,AB80+Perm_Edif!AB81,Perm_Edif!AB81)</f>
        <v>102324</v>
      </c>
      <c r="AC81" s="81">
        <f>IF(Z81=Z80,AC80+Perm_Edif!AC81,Perm_Edif!AC81)</f>
        <v>45157</v>
      </c>
      <c r="AD81" s="81">
        <f>IF(AA81=AA80,AD80+Perm_Edif!AD81,Perm_Edif!AD81)</f>
        <v>40675</v>
      </c>
      <c r="AE81" s="81">
        <f>IF(AB81=AB80,AE80+Perm_Edif!AE81,Perm_Edif!AE81)</f>
        <v>2072</v>
      </c>
      <c r="AF81" s="81">
        <f>IF(AC81=AC80,AF80+Perm_Edif!AF81,Perm_Edif!AF81)</f>
        <v>5845</v>
      </c>
      <c r="AG81" s="81">
        <f>IF(AD81=AD80,AG80+Perm_Edif!AG81,Perm_Edif!AG81)</f>
        <v>600961</v>
      </c>
      <c r="AH81" s="81">
        <f>IF(AE81=AE80,AH80+Perm_Edif!AH81,Perm_Edif!AH81)</f>
        <v>23465</v>
      </c>
      <c r="AI81" s="81">
        <f>IF(AF81=AF80,AI80+Perm_Edif!AI81,Perm_Edif!AI81)</f>
        <v>522</v>
      </c>
      <c r="AJ81" s="59">
        <f>IF(AG81=AG80,AJ80+Perm_Edif!AJ81,Perm_Edif!AJ81)</f>
        <v>155161</v>
      </c>
      <c r="AK81" s="54">
        <f>IF(AH81=AH80,AK80+Perm_Edif!AK81,Perm_Edif!AK81)</f>
        <v>772</v>
      </c>
      <c r="AL81" s="54">
        <f>IF(AI81=AI80,AL80+Perm_Edif!AL81,Perm_Edif!AL81)</f>
        <v>1418</v>
      </c>
      <c r="AM81" s="54">
        <f>IF(AJ81=AJ80,AM80+Perm_Edif!AM81,Perm_Edif!AM81)</f>
        <v>391</v>
      </c>
      <c r="AN81" s="54">
        <f>IF(AK81=AK80,AN80+Perm_Edif!AN81,Perm_Edif!AN81)</f>
        <v>11652</v>
      </c>
      <c r="AO81" s="54">
        <f>IF(AL81=AL80,AO80+Perm_Edif!AO81,Perm_Edif!AO81)</f>
        <v>15179</v>
      </c>
      <c r="AP81" s="54">
        <f>IF(AM81=AM80,AP80+Perm_Edif!AP81,Perm_Edif!AP81)</f>
        <v>2051</v>
      </c>
      <c r="AQ81" s="54">
        <f>IF(AN81=AN80,AQ80+Perm_Edif!AQ81,Perm_Edif!AQ81)</f>
        <v>1955</v>
      </c>
      <c r="AR81" s="54">
        <f>IF(AO81=AO80,AR80+Perm_Edif!AR81,Perm_Edif!AR81)</f>
        <v>19523</v>
      </c>
      <c r="AS81" s="54">
        <f>IF(AP81=AP80,AS80+Perm_Edif!AS81,Perm_Edif!AS81)</f>
        <v>2948</v>
      </c>
      <c r="AT81" s="54">
        <f>IF(AQ81=AQ80,AT80+Perm_Edif!AT81,Perm_Edif!AT81)</f>
        <v>4635</v>
      </c>
      <c r="AU81" s="54">
        <f>IF(AR81=AR80,AU80+Perm_Edif!AU81,Perm_Edif!AU81)</f>
        <v>4178</v>
      </c>
      <c r="AV81" s="54">
        <f>IF(AS81=AS80,AV80+Perm_Edif!AV81,Perm_Edif!AV81)</f>
        <v>5515</v>
      </c>
      <c r="AW81" s="54">
        <f>IF(AT81=AT80,AW80+Perm_Edif!AW81,Perm_Edif!AW81)</f>
        <v>84128</v>
      </c>
      <c r="AX81" s="54">
        <f>IF(AU81=AU80,AX80+Perm_Edif!AX81,Perm_Edif!AX81)</f>
        <v>816</v>
      </c>
      <c r="AY81" s="54">
        <f>IF(AV81=AV80,AY80+Perm_Edif!AY81,Perm_Edif!AY81)</f>
        <v>0</v>
      </c>
      <c r="AZ81" s="59">
        <f>IF(AW81=AW80,AZ80+Perm_Edif!AZ81,Perm_Edif!AZ81)</f>
        <v>1666612</v>
      </c>
      <c r="BA81" s="54">
        <f>IF(AX81=AX80,BA80+Perm_Edif!BA81,Perm_Edif!BA81)</f>
        <v>56700</v>
      </c>
      <c r="BB81" s="54">
        <f>IF(AY81=AY80,BB80+Perm_Edif!BB81,Perm_Edif!BB81)</f>
        <v>48121</v>
      </c>
      <c r="BC81" s="54">
        <f>IF(AZ81=AZ80,BC80+Perm_Edif!BC81,Perm_Edif!BC81)</f>
        <v>13715</v>
      </c>
      <c r="BD81" s="54">
        <f>IF(BA81=BA80,BD80+Perm_Edif!BD81,Perm_Edif!BD81)</f>
        <v>41632</v>
      </c>
      <c r="BE81" s="54">
        <f>IF(BB81=BB80,BE80+Perm_Edif!BE81,Perm_Edif!BE81)</f>
        <v>254351</v>
      </c>
      <c r="BF81" s="54">
        <f>IF(BC81=BC80,BF80+Perm_Edif!BF81,Perm_Edif!BF81)</f>
        <v>73089</v>
      </c>
      <c r="BG81" s="54">
        <f>IF(BD81=BD80,BG80+Perm_Edif!BG81,Perm_Edif!BG81)</f>
        <v>75230</v>
      </c>
      <c r="BH81" s="54">
        <f>IF(BE81=BE80,BH80+Perm_Edif!BH81,Perm_Edif!BH81)</f>
        <v>147890</v>
      </c>
      <c r="BI81" s="54">
        <f>IF(BF81=BF80,BI80+Perm_Edif!BI81,Perm_Edif!BI81)</f>
        <v>56333</v>
      </c>
      <c r="BJ81" s="54">
        <f>IF(BG81=BG80,BJ80+Perm_Edif!BJ81,Perm_Edif!BJ81)</f>
        <v>59535</v>
      </c>
      <c r="BK81" s="54">
        <f>IF(BH81=BH80,BK80+Perm_Edif!BK81,Perm_Edif!BK81)</f>
        <v>7232</v>
      </c>
      <c r="BL81" s="54">
        <f>IF(BI81=BI80,BL80+Perm_Edif!BL81,Perm_Edif!BL81)</f>
        <v>11523</v>
      </c>
      <c r="BM81" s="54">
        <f>IF(BJ81=BJ80,BM80+Perm_Edif!BM81,Perm_Edif!BM81)</f>
        <v>792935</v>
      </c>
      <c r="BN81" s="54">
        <f>IF(BK81=BK80,BN80+Perm_Edif!BN81,Perm_Edif!BN81)</f>
        <v>27639</v>
      </c>
      <c r="BO81" s="88">
        <f>IF(BL81=BL80,BO80+Perm_Edif!BO81,Perm_Edif!BO81)</f>
        <v>687</v>
      </c>
      <c r="BP81" s="54" t="str">
        <f>Perm_Edif!BP81</f>
        <v>0.3%</v>
      </c>
      <c r="BQ81" s="54" t="str">
        <f>Perm_Edif!BQ81</f>
        <v>-54.1%</v>
      </c>
      <c r="BR81" s="54" t="str">
        <f>Perm_Edif!BR81</f>
        <v>-23%</v>
      </c>
      <c r="BS81" s="54" t="str">
        <f>Perm_Edif!BS81</f>
        <v>60.9%</v>
      </c>
      <c r="BT81" s="54" t="str">
        <f>Perm_Edif!BT81</f>
        <v>-35.5%</v>
      </c>
      <c r="BU81" s="54" t="str">
        <f>Perm_Edif!BU81</f>
        <v>11.7%</v>
      </c>
      <c r="BV81" s="54" t="str">
        <f>Perm_Edif!BV81</f>
        <v>-12.6%</v>
      </c>
      <c r="BW81" s="54" t="str">
        <f>Perm_Edif!BW81</f>
        <v>-19.5%</v>
      </c>
      <c r="BX81" s="54" t="str">
        <f>Perm_Edif!BX81</f>
        <v>15.2%</v>
      </c>
      <c r="BY81" s="54" t="str">
        <f>Perm_Edif!BY81</f>
        <v>-55.3%</v>
      </c>
      <c r="BZ81" s="54" t="str">
        <f>Perm_Edif!BZ81</f>
        <v>2.2%</v>
      </c>
      <c r="CA81" s="54" t="str">
        <f>Perm_Edif!CA81</f>
        <v>4.3%</v>
      </c>
      <c r="CB81" s="54" t="str">
        <f>Perm_Edif!CB81</f>
        <v>21%</v>
      </c>
      <c r="CC81" s="54" t="str">
        <f>Perm_Edif!CC81</f>
        <v>21.7%</v>
      </c>
      <c r="CD81" s="54" t="str">
        <f>Perm_Edif!CD81</f>
        <v>107.2%</v>
      </c>
      <c r="CE81" s="54" t="str">
        <f>Perm_Edif!CE81</f>
        <v>-78%</v>
      </c>
    </row>
    <row r="82" spans="1:83">
      <c r="A82" s="55">
        <v>2015</v>
      </c>
      <c r="B82" s="51">
        <v>9</v>
      </c>
      <c r="C82" s="52" t="s">
        <v>127</v>
      </c>
      <c r="D82" s="59">
        <f>IF(A82=A81,D81+Perm_Edif!D82,Perm_Edif!D82)</f>
        <v>2855623</v>
      </c>
      <c r="E82" s="54">
        <f>IF(B82=B81,E81+Perm_Edif!E82,Perm_Edif!E82)</f>
        <v>2983</v>
      </c>
      <c r="F82" s="54">
        <f>IF(C82=C81,F81+Perm_Edif!F82,Perm_Edif!F82)</f>
        <v>8529</v>
      </c>
      <c r="G82" s="54">
        <f>IF(D82=D81,G81+Perm_Edif!G82,Perm_Edif!G82)</f>
        <v>2111</v>
      </c>
      <c r="H82" s="54">
        <f>IF(E82=E81,H81+Perm_Edif!H82,Perm_Edif!H82)</f>
        <v>1938</v>
      </c>
      <c r="I82" s="54">
        <f>IF(F82=F81,I81+Perm_Edif!I82,Perm_Edif!I82)</f>
        <v>27055</v>
      </c>
      <c r="J82" s="54">
        <f>IF(G82=G81,J81+Perm_Edif!J82,Perm_Edif!J82)</f>
        <v>6711</v>
      </c>
      <c r="K82" s="54">
        <f>IF(H82=H81,K81+Perm_Edif!K82,Perm_Edif!K82)</f>
        <v>14327</v>
      </c>
      <c r="L82" s="54">
        <f>IF(I82=I81,L81+Perm_Edif!L82,Perm_Edif!L82)</f>
        <v>42145</v>
      </c>
      <c r="M82" s="54">
        <f>IF(J82=J81,M81+Perm_Edif!M82,Perm_Edif!M82)</f>
        <v>10452</v>
      </c>
      <c r="N82" s="54">
        <f>IF(K82=K81,N81+Perm_Edif!N82,Perm_Edif!N82)</f>
        <v>12416</v>
      </c>
      <c r="O82" s="54">
        <f>IF(L82=L81,O81+Perm_Edif!O82,Perm_Edif!O82)</f>
        <v>1203</v>
      </c>
      <c r="P82" s="54">
        <f>IF(M82=M81,P81+Perm_Edif!P82,Perm_Edif!P82)</f>
        <v>652</v>
      </c>
      <c r="Q82" s="54">
        <f>IF(N82=N81,Q81+Perm_Edif!Q82,Perm_Edif!Q82)</f>
        <v>148378</v>
      </c>
      <c r="R82" s="54">
        <f>IF(O82=O81,R81+Perm_Edif!R82,Perm_Edif!R82)</f>
        <v>3861</v>
      </c>
      <c r="S82" s="88">
        <f>IF(P82=P81,S81+Perm_Edif!S82,Perm_Edif!S82)</f>
        <v>936</v>
      </c>
      <c r="T82" s="81">
        <f>IF(Q82=Q81,T81+Perm_Edif!T82,Perm_Edif!T82)</f>
        <v>1063983</v>
      </c>
      <c r="U82" s="81">
        <f>IF(R82=R81,U81+Perm_Edif!U82,Perm_Edif!U82)</f>
        <v>9636</v>
      </c>
      <c r="V82" s="81">
        <f>IF(S82=S81,V81+Perm_Edif!V82,Perm_Edif!V82)</f>
        <v>10582</v>
      </c>
      <c r="W82" s="81">
        <f>IF(T82=T81,W81+Perm_Edif!W82,Perm_Edif!W82)</f>
        <v>3668</v>
      </c>
      <c r="X82" s="81">
        <f>IF(U82=U81,X81+Perm_Edif!X82,Perm_Edif!X82)</f>
        <v>14207</v>
      </c>
      <c r="Y82" s="81">
        <f>IF(V82=V81,Y81+Perm_Edif!Y82,Perm_Edif!Y82)</f>
        <v>92640</v>
      </c>
      <c r="Z82" s="81">
        <f>IF(W82=W81,Z81+Perm_Edif!Z82,Perm_Edif!Z82)</f>
        <v>28724</v>
      </c>
      <c r="AA82" s="81">
        <f>IF(X82=X81,AA81+Perm_Edif!AA82,Perm_Edif!AA82)</f>
        <v>80462</v>
      </c>
      <c r="AB82" s="81">
        <f>IF(Y82=Y81,AB81+Perm_Edif!AB82,Perm_Edif!AB82)</f>
        <v>149909</v>
      </c>
      <c r="AC82" s="81">
        <f>IF(Z82=Z81,AC81+Perm_Edif!AC82,Perm_Edif!AC82)</f>
        <v>41310</v>
      </c>
      <c r="AD82" s="81">
        <f>IF(AA82=AA81,AD81+Perm_Edif!AD82,Perm_Edif!AD82)</f>
        <v>18501</v>
      </c>
      <c r="AE82" s="81">
        <f>IF(AB82=AB81,AE81+Perm_Edif!AE82,Perm_Edif!AE82)</f>
        <v>1960</v>
      </c>
      <c r="AF82" s="81">
        <f>IF(AC82=AC81,AF81+Perm_Edif!AF82,Perm_Edif!AF82)</f>
        <v>1459</v>
      </c>
      <c r="AG82" s="81">
        <f>IF(AD82=AD81,AG81+Perm_Edif!AG82,Perm_Edif!AG82)</f>
        <v>560294</v>
      </c>
      <c r="AH82" s="81">
        <f>IF(AE82=AE81,AH81+Perm_Edif!AH82,Perm_Edif!AH82)</f>
        <v>19767</v>
      </c>
      <c r="AI82" s="81">
        <f>IF(AF82=AF81,AI81+Perm_Edif!AI82,Perm_Edif!AI82)</f>
        <v>30864</v>
      </c>
      <c r="AJ82" s="59">
        <f>IF(AG82=AG81,AJ81+Perm_Edif!AJ82,Perm_Edif!AJ82)</f>
        <v>212260</v>
      </c>
      <c r="AK82" s="54">
        <f>IF(AH82=AH81,AK81+Perm_Edif!AK82,Perm_Edif!AK82)</f>
        <v>317</v>
      </c>
      <c r="AL82" s="54">
        <f>IF(AI82=AI81,AL81+Perm_Edif!AL82,Perm_Edif!AL82)</f>
        <v>1604</v>
      </c>
      <c r="AM82" s="54">
        <f>IF(AJ82=AJ81,AM81+Perm_Edif!AM82,Perm_Edif!AM82)</f>
        <v>190</v>
      </c>
      <c r="AN82" s="54">
        <f>IF(AK82=AK81,AN81+Perm_Edif!AN82,Perm_Edif!AN82)</f>
        <v>1552</v>
      </c>
      <c r="AO82" s="54">
        <f>IF(AL82=AL81,AO81+Perm_Edif!AO82,Perm_Edif!AO82)</f>
        <v>2718</v>
      </c>
      <c r="AP82" s="54">
        <f>IF(AM82=AM81,AP81+Perm_Edif!AP82,Perm_Edif!AP82)</f>
        <v>1763</v>
      </c>
      <c r="AQ82" s="54">
        <f>IF(AN82=AN81,AQ81+Perm_Edif!AQ82,Perm_Edif!AQ82)</f>
        <v>1538</v>
      </c>
      <c r="AR82" s="54">
        <f>IF(AO82=AO81,AR81+Perm_Edif!AR82,Perm_Edif!AR82)</f>
        <v>7474</v>
      </c>
      <c r="AS82" s="54">
        <f>IF(AP82=AP81,AS81+Perm_Edif!AS82,Perm_Edif!AS82)</f>
        <v>5430</v>
      </c>
      <c r="AT82" s="54">
        <f>IF(AQ82=AQ81,AT81+Perm_Edif!AT82,Perm_Edif!AT82)</f>
        <v>3087</v>
      </c>
      <c r="AU82" s="54">
        <f>IF(AR82=AR81,AU81+Perm_Edif!AU82,Perm_Edif!AU82)</f>
        <v>478</v>
      </c>
      <c r="AV82" s="54">
        <f>IF(AS82=AS81,AV81+Perm_Edif!AV82,Perm_Edif!AV82)</f>
        <v>3219</v>
      </c>
      <c r="AW82" s="54">
        <f>IF(AT82=AT81,AW81+Perm_Edif!AW82,Perm_Edif!AW82)</f>
        <v>181331</v>
      </c>
      <c r="AX82" s="54">
        <f>IF(AU82=AU81,AX81+Perm_Edif!AX82,Perm_Edif!AX82)</f>
        <v>1559</v>
      </c>
      <c r="AY82" s="54">
        <f>IF(AV82=AV81,AY81+Perm_Edif!AY82,Perm_Edif!AY82)</f>
        <v>0</v>
      </c>
      <c r="AZ82" s="59">
        <f>IF(AW82=AW81,AZ81+Perm_Edif!AZ82,Perm_Edif!AZ82)</f>
        <v>1559940</v>
      </c>
      <c r="BA82" s="54">
        <f>IF(AX82=AX81,BA81+Perm_Edif!BA82,Perm_Edif!BA82)</f>
        <v>12936</v>
      </c>
      <c r="BB82" s="54">
        <f>IF(AY82=AY81,BB81+Perm_Edif!BB82,Perm_Edif!BB82)</f>
        <v>68836</v>
      </c>
      <c r="BC82" s="54">
        <f>IF(AZ82=AZ81,BC81+Perm_Edif!BC82,Perm_Edif!BC82)</f>
        <v>5969</v>
      </c>
      <c r="BD82" s="54">
        <f>IF(BA82=BA81,BD81+Perm_Edif!BD82,Perm_Edif!BD82)</f>
        <v>17697</v>
      </c>
      <c r="BE82" s="54">
        <f>IF(BB82=BB81,BE81+Perm_Edif!BE82,Perm_Edif!BE82)</f>
        <v>122413</v>
      </c>
      <c r="BF82" s="54">
        <f>IF(BC82=BC81,BF81+Perm_Edif!BF82,Perm_Edif!BF82)</f>
        <v>37198</v>
      </c>
      <c r="BG82" s="54">
        <f>IF(BD82=BD81,BG81+Perm_Edif!BG82,Perm_Edif!BG82)</f>
        <v>96327</v>
      </c>
      <c r="BH82" s="54">
        <f>IF(BE82=BE81,BH81+Perm_Edif!BH82,Perm_Edif!BH82)</f>
        <v>199528</v>
      </c>
      <c r="BI82" s="54">
        <f>IF(BF82=BF81,BI81+Perm_Edif!BI82,Perm_Edif!BI82)</f>
        <v>57192</v>
      </c>
      <c r="BJ82" s="54">
        <f>IF(BG82=BG81,BJ81+Perm_Edif!BJ82,Perm_Edif!BJ82)</f>
        <v>34004</v>
      </c>
      <c r="BK82" s="54">
        <f>IF(BH82=BH81,BK81+Perm_Edif!BK82,Perm_Edif!BK82)</f>
        <v>3641</v>
      </c>
      <c r="BL82" s="54">
        <f>IF(BI82=BI81,BL81+Perm_Edif!BL82,Perm_Edif!BL82)</f>
        <v>5330</v>
      </c>
      <c r="BM82" s="54">
        <f>IF(BJ82=BJ81,BM81+Perm_Edif!BM82,Perm_Edif!BM82)</f>
        <v>890003</v>
      </c>
      <c r="BN82" s="54">
        <f>IF(BK82=BK81,BN81+Perm_Edif!BN82,Perm_Edif!BN82)</f>
        <v>25187</v>
      </c>
      <c r="BO82" s="88">
        <f>IF(BL82=BL81,BO81+Perm_Edif!BO82,Perm_Edif!BO82)</f>
        <v>31800</v>
      </c>
      <c r="BP82" s="54" t="str">
        <f>Perm_Edif!BP82</f>
        <v>-6.4%</v>
      </c>
      <c r="BQ82" s="54" t="str">
        <f>Perm_Edif!BQ82</f>
        <v>-77.2%</v>
      </c>
      <c r="BR82" s="54" t="str">
        <f>Perm_Edif!BR82</f>
        <v>-57%</v>
      </c>
      <c r="BS82" s="54" t="str">
        <f>Perm_Edif!BS82</f>
        <v>-56.5%</v>
      </c>
      <c r="BT82" s="54" t="str">
        <f>Perm_Edif!BT82</f>
        <v>-57.5%</v>
      </c>
      <c r="BU82" s="54" t="str">
        <f>Perm_Edif!BU82</f>
        <v>-51.9%</v>
      </c>
      <c r="BV82" s="54" t="str">
        <f>Perm_Edif!BV82</f>
        <v>-49.1%</v>
      </c>
      <c r="BW82" s="54" t="str">
        <f>Perm_Edif!BW82</f>
        <v>28%</v>
      </c>
      <c r="BX82" s="54" t="str">
        <f>Perm_Edif!BX82</f>
        <v>34.9%</v>
      </c>
      <c r="BY82" s="54" t="str">
        <f>Perm_Edif!BY82</f>
        <v>1.5%</v>
      </c>
      <c r="BZ82" s="54" t="str">
        <f>Perm_Edif!BZ82</f>
        <v>-42.9%</v>
      </c>
      <c r="CA82" s="54" t="str">
        <f>Perm_Edif!CA82</f>
        <v>-49.7%</v>
      </c>
      <c r="CB82" s="54" t="str">
        <f>Perm_Edif!CB82</f>
        <v>-53.7%</v>
      </c>
      <c r="CC82" s="54" t="str">
        <f>Perm_Edif!CC82</f>
        <v>12.2%</v>
      </c>
      <c r="CD82" s="54" t="str">
        <f>Perm_Edif!CD82</f>
        <v>-8.9%</v>
      </c>
      <c r="CE82" s="54" t="str">
        <f>Perm_Edif!CE82</f>
        <v>4528.8%</v>
      </c>
    </row>
    <row r="83" spans="1:83">
      <c r="A83" s="55">
        <v>2015</v>
      </c>
      <c r="B83" s="51">
        <v>10</v>
      </c>
      <c r="C83" s="52" t="s">
        <v>128</v>
      </c>
      <c r="D83" s="59">
        <f>IF(A83=A82,D82+Perm_Edif!D83,Perm_Edif!D83)</f>
        <v>3107932</v>
      </c>
      <c r="E83" s="54">
        <f>IF(B83=B82,E82+Perm_Edif!E83,Perm_Edif!E83)</f>
        <v>8845</v>
      </c>
      <c r="F83" s="54">
        <f>IF(C83=C82,F82+Perm_Edif!F83,Perm_Edif!F83)</f>
        <v>27083</v>
      </c>
      <c r="G83" s="54">
        <f>IF(D83=D82,G82+Perm_Edif!G83,Perm_Edif!G83)</f>
        <v>3511</v>
      </c>
      <c r="H83" s="54">
        <f>IF(E83=E82,H82+Perm_Edif!H83,Perm_Edif!H83)</f>
        <v>2657</v>
      </c>
      <c r="I83" s="54">
        <f>IF(F83=F82,I82+Perm_Edif!I83,Perm_Edif!I83)</f>
        <v>10821</v>
      </c>
      <c r="J83" s="54">
        <f>IF(G83=G82,J82+Perm_Edif!J83,Perm_Edif!J83)</f>
        <v>10032</v>
      </c>
      <c r="K83" s="54">
        <f>IF(H83=H82,K82+Perm_Edif!K83,Perm_Edif!K83)</f>
        <v>17941</v>
      </c>
      <c r="L83" s="54">
        <f>IF(I83=I82,L82+Perm_Edif!L83,Perm_Edif!L83)</f>
        <v>15215</v>
      </c>
      <c r="M83" s="54">
        <f>IF(J83=J82,M82+Perm_Edif!M83,Perm_Edif!M83)</f>
        <v>4730</v>
      </c>
      <c r="N83" s="54">
        <f>IF(K83=K82,N82+Perm_Edif!N83,Perm_Edif!N83)</f>
        <v>20633</v>
      </c>
      <c r="O83" s="54">
        <f>IF(L83=L82,O82+Perm_Edif!O83,Perm_Edif!O83)</f>
        <v>1872</v>
      </c>
      <c r="P83" s="54">
        <f>IF(M83=M82,P82+Perm_Edif!P83,Perm_Edif!P83)</f>
        <v>1006</v>
      </c>
      <c r="Q83" s="54">
        <f>IF(N83=N82,Q82+Perm_Edif!Q83,Perm_Edif!Q83)</f>
        <v>126204</v>
      </c>
      <c r="R83" s="54">
        <f>IF(O83=O82,R82+Perm_Edif!R83,Perm_Edif!R83)</f>
        <v>1759</v>
      </c>
      <c r="S83" s="88">
        <f>IF(P83=P82,S82+Perm_Edif!S83,Perm_Edif!S83)</f>
        <v>0</v>
      </c>
      <c r="T83" s="81">
        <f>IF(Q83=Q82,T82+Perm_Edif!T83,Perm_Edif!T83)</f>
        <v>1194609</v>
      </c>
      <c r="U83" s="81">
        <f>IF(R83=R82,U82+Perm_Edif!U83,Perm_Edif!U83)</f>
        <v>38574</v>
      </c>
      <c r="V83" s="81">
        <f>IF(S83=S82,V82+Perm_Edif!V83,Perm_Edif!V83)</f>
        <v>44808</v>
      </c>
      <c r="W83" s="81">
        <f>IF(T83=T82,W82+Perm_Edif!W83,Perm_Edif!W83)</f>
        <v>3344</v>
      </c>
      <c r="X83" s="81">
        <f>IF(U83=U82,X82+Perm_Edif!X83,Perm_Edif!X83)</f>
        <v>26176</v>
      </c>
      <c r="Y83" s="81">
        <f>IF(V83=V82,Y82+Perm_Edif!Y83,Perm_Edif!Y83)</f>
        <v>173112</v>
      </c>
      <c r="Z83" s="81">
        <f>IF(W83=W82,Z82+Perm_Edif!Z83,Perm_Edif!Z83)</f>
        <v>28246</v>
      </c>
      <c r="AA83" s="81">
        <f>IF(X83=X82,AA82+Perm_Edif!AA83,Perm_Edif!AA83)</f>
        <v>23867</v>
      </c>
      <c r="AB83" s="81">
        <f>IF(Y83=Y82,AB82+Perm_Edif!AB83,Perm_Edif!AB83)</f>
        <v>129803</v>
      </c>
      <c r="AC83" s="81">
        <f>IF(Z83=Z82,AC82+Perm_Edif!AC83,Perm_Edif!AC83)</f>
        <v>75658</v>
      </c>
      <c r="AD83" s="81">
        <f>IF(AA83=AA82,AD82+Perm_Edif!AD83,Perm_Edif!AD83)</f>
        <v>26160</v>
      </c>
      <c r="AE83" s="81">
        <f>IF(AB83=AB82,AE82+Perm_Edif!AE83,Perm_Edif!AE83)</f>
        <v>2129</v>
      </c>
      <c r="AF83" s="81">
        <f>IF(AC83=AC82,AF82+Perm_Edif!AF83,Perm_Edif!AF83)</f>
        <v>1220</v>
      </c>
      <c r="AG83" s="81">
        <f>IF(AD83=AD82,AG82+Perm_Edif!AG83,Perm_Edif!AG83)</f>
        <v>593236</v>
      </c>
      <c r="AH83" s="81">
        <f>IF(AE83=AE82,AH82+Perm_Edif!AH83,Perm_Edif!AH83)</f>
        <v>5334</v>
      </c>
      <c r="AI83" s="81">
        <f>IF(AF83=AF82,AI82+Perm_Edif!AI83,Perm_Edif!AI83)</f>
        <v>22942</v>
      </c>
      <c r="AJ83" s="59">
        <f>IF(AG83=AG82,AJ82+Perm_Edif!AJ83,Perm_Edif!AJ83)</f>
        <v>103826</v>
      </c>
      <c r="AK83" s="54">
        <f>IF(AH83=AH82,AK82+Perm_Edif!AK83,Perm_Edif!AK83)</f>
        <v>283</v>
      </c>
      <c r="AL83" s="54">
        <f>IF(AI83=AI82,AL82+Perm_Edif!AL83,Perm_Edif!AL83)</f>
        <v>6994</v>
      </c>
      <c r="AM83" s="54">
        <f>IF(AJ83=AJ82,AM82+Perm_Edif!AM83,Perm_Edif!AM83)</f>
        <v>2568</v>
      </c>
      <c r="AN83" s="54">
        <f>IF(AK83=AK82,AN82+Perm_Edif!AN83,Perm_Edif!AN83)</f>
        <v>4458</v>
      </c>
      <c r="AO83" s="54">
        <f>IF(AL83=AL82,AO82+Perm_Edif!AO83,Perm_Edif!AO83)</f>
        <v>10355</v>
      </c>
      <c r="AP83" s="54">
        <f>IF(AM83=AM82,AP82+Perm_Edif!AP83,Perm_Edif!AP83)</f>
        <v>1506</v>
      </c>
      <c r="AQ83" s="54">
        <f>IF(AN83=AN82,AQ82+Perm_Edif!AQ83,Perm_Edif!AQ83)</f>
        <v>4436</v>
      </c>
      <c r="AR83" s="54">
        <f>IF(AO83=AO82,AR82+Perm_Edif!AR83,Perm_Edif!AR83)</f>
        <v>9178</v>
      </c>
      <c r="AS83" s="54">
        <f>IF(AP83=AP82,AS82+Perm_Edif!AS83,Perm_Edif!AS83)</f>
        <v>7154</v>
      </c>
      <c r="AT83" s="54">
        <f>IF(AQ83=AQ82,AT82+Perm_Edif!AT83,Perm_Edif!AT83)</f>
        <v>3822</v>
      </c>
      <c r="AU83" s="54">
        <f>IF(AR83=AR82,AU82+Perm_Edif!AU83,Perm_Edif!AU83)</f>
        <v>443</v>
      </c>
      <c r="AV83" s="54">
        <f>IF(AS83=AS82,AV82+Perm_Edif!AV83,Perm_Edif!AV83)</f>
        <v>1000</v>
      </c>
      <c r="AW83" s="54">
        <f>IF(AT83=AT82,AW82+Perm_Edif!AW83,Perm_Edif!AW83)</f>
        <v>49571</v>
      </c>
      <c r="AX83" s="54">
        <f>IF(AU83=AU82,AX82+Perm_Edif!AX83,Perm_Edif!AX83)</f>
        <v>1293</v>
      </c>
      <c r="AY83" s="54">
        <f>IF(AV83=AV82,AY82+Perm_Edif!AY83,Perm_Edif!AY83)</f>
        <v>765</v>
      </c>
      <c r="AZ83" s="59">
        <f>IF(AW83=AW82,AZ82+Perm_Edif!AZ83,Perm_Edif!AZ83)</f>
        <v>1550744</v>
      </c>
      <c r="BA83" s="54">
        <f>IF(AX83=AX82,BA82+Perm_Edif!BA83,Perm_Edif!BA83)</f>
        <v>47702</v>
      </c>
      <c r="BB83" s="54">
        <f>IF(AY83=AY82,BB82+Perm_Edif!BB83,Perm_Edif!BB83)</f>
        <v>78885</v>
      </c>
      <c r="BC83" s="54">
        <f>IF(AZ83=AZ82,BC82+Perm_Edif!BC83,Perm_Edif!BC83)</f>
        <v>9423</v>
      </c>
      <c r="BD83" s="54">
        <f>IF(BA83=BA82,BD82+Perm_Edif!BD83,Perm_Edif!BD83)</f>
        <v>33291</v>
      </c>
      <c r="BE83" s="54">
        <f>IF(BB83=BB82,BE82+Perm_Edif!BE83,Perm_Edif!BE83)</f>
        <v>194288</v>
      </c>
      <c r="BF83" s="54">
        <f>IF(BC83=BC82,BF82+Perm_Edif!BF83,Perm_Edif!BF83)</f>
        <v>39784</v>
      </c>
      <c r="BG83" s="54">
        <f>IF(BD83=BD82,BG82+Perm_Edif!BG83,Perm_Edif!BG83)</f>
        <v>46244</v>
      </c>
      <c r="BH83" s="54">
        <f>IF(BE83=BE82,BH82+Perm_Edif!BH83,Perm_Edif!BH83)</f>
        <v>154196</v>
      </c>
      <c r="BI83" s="54">
        <f>IF(BF83=BF82,BI82+Perm_Edif!BI83,Perm_Edif!BI83)</f>
        <v>87542</v>
      </c>
      <c r="BJ83" s="54">
        <f>IF(BG83=BG82,BJ82+Perm_Edif!BJ83,Perm_Edif!BJ83)</f>
        <v>50615</v>
      </c>
      <c r="BK83" s="54">
        <f>IF(BH83=BH82,BK82+Perm_Edif!BK83,Perm_Edif!BK83)</f>
        <v>4444</v>
      </c>
      <c r="BL83" s="54">
        <f>IF(BI83=BI82,BL82+Perm_Edif!BL83,Perm_Edif!BL83)</f>
        <v>3226</v>
      </c>
      <c r="BM83" s="54">
        <f>IF(BJ83=BJ82,BM82+Perm_Edif!BM83,Perm_Edif!BM83)</f>
        <v>769011</v>
      </c>
      <c r="BN83" s="54">
        <f>IF(BK83=BK82,BN82+Perm_Edif!BN83,Perm_Edif!BN83)</f>
        <v>8386</v>
      </c>
      <c r="BO83" s="88">
        <f>IF(BL83=BL82,BO82+Perm_Edif!BO83,Perm_Edif!BO83)</f>
        <v>23707</v>
      </c>
      <c r="BP83" s="54" t="str">
        <f>Perm_Edif!BP83</f>
        <v>-0.6%</v>
      </c>
      <c r="BQ83" s="54" t="str">
        <f>Perm_Edif!BQ83</f>
        <v>268.8%</v>
      </c>
      <c r="BR83" s="54" t="str">
        <f>Perm_Edif!BR83</f>
        <v>280.8%</v>
      </c>
      <c r="BS83" s="54" t="str">
        <f>Perm_Edif!BS83</f>
        <v>57.9%</v>
      </c>
      <c r="BT83" s="54" t="str">
        <f>Perm_Edif!BT83</f>
        <v>88.1%</v>
      </c>
      <c r="BU83" s="54" t="str">
        <f>Perm_Edif!BU83</f>
        <v>58.7%</v>
      </c>
      <c r="BV83" s="54" t="str">
        <f>Perm_Edif!BV83</f>
        <v>7%</v>
      </c>
      <c r="BW83" s="54" t="str">
        <f>Perm_Edif!BW83</f>
        <v>-52%</v>
      </c>
      <c r="BX83" s="54" t="str">
        <f>Perm_Edif!BX83</f>
        <v>-22.7%</v>
      </c>
      <c r="BY83" s="54" t="str">
        <f>Perm_Edif!BY83</f>
        <v>53.1%</v>
      </c>
      <c r="BZ83" s="54" t="str">
        <f>Perm_Edif!BZ83</f>
        <v>48.9%</v>
      </c>
      <c r="CA83" s="54" t="str">
        <f>Perm_Edif!CA83</f>
        <v>22.1%</v>
      </c>
      <c r="CB83" s="54" t="str">
        <f>Perm_Edif!CB83</f>
        <v>-39.5%</v>
      </c>
      <c r="CC83" s="54" t="str">
        <f>Perm_Edif!CC83</f>
        <v>-13.6%</v>
      </c>
      <c r="CD83" s="54" t="str">
        <f>Perm_Edif!CD83</f>
        <v>-66.7%</v>
      </c>
      <c r="CE83" s="54" t="str">
        <f>Perm_Edif!CE83</f>
        <v>-25.4%</v>
      </c>
    </row>
    <row r="84" spans="1:83">
      <c r="A84" s="55">
        <v>2015</v>
      </c>
      <c r="B84" s="51">
        <v>11</v>
      </c>
      <c r="C84" s="52" t="s">
        <v>129</v>
      </c>
      <c r="D84" s="59">
        <f>IF(A84=A83,D83+Perm_Edif!D84,Perm_Edif!D84)</f>
        <v>3474631</v>
      </c>
      <c r="E84" s="54">
        <f>IF(B84=B83,E83+Perm_Edif!E84,Perm_Edif!E84)</f>
        <v>3902</v>
      </c>
      <c r="F84" s="54">
        <f>IF(C84=C83,F83+Perm_Edif!F84,Perm_Edif!F84)</f>
        <v>18654</v>
      </c>
      <c r="G84" s="54">
        <f>IF(D84=D83,G83+Perm_Edif!G84,Perm_Edif!G84)</f>
        <v>1170</v>
      </c>
      <c r="H84" s="54">
        <f>IF(E84=E83,H83+Perm_Edif!H84,Perm_Edif!H84)</f>
        <v>6901</v>
      </c>
      <c r="I84" s="54">
        <f>IF(F84=F83,I83+Perm_Edif!I84,Perm_Edif!I84)</f>
        <v>23393</v>
      </c>
      <c r="J84" s="54">
        <f>IF(G84=G83,J83+Perm_Edif!J84,Perm_Edif!J84)</f>
        <v>53324</v>
      </c>
      <c r="K84" s="54">
        <f>IF(H84=H83,K83+Perm_Edif!K84,Perm_Edif!K84)</f>
        <v>5944</v>
      </c>
      <c r="L84" s="54">
        <f>IF(I84=I83,L83+Perm_Edif!L84,Perm_Edif!L84)</f>
        <v>32671</v>
      </c>
      <c r="M84" s="54">
        <f>IF(J84=J83,M83+Perm_Edif!M84,Perm_Edif!M84)</f>
        <v>6144</v>
      </c>
      <c r="N84" s="54">
        <f>IF(K84=K83,N83+Perm_Edif!N84,Perm_Edif!N84)</f>
        <v>6774</v>
      </c>
      <c r="O84" s="54">
        <f>IF(L84=L83,O83+Perm_Edif!O84,Perm_Edif!O84)</f>
        <v>6409</v>
      </c>
      <c r="P84" s="54">
        <f>IF(M84=M83,P83+Perm_Edif!P84,Perm_Edif!P84)</f>
        <v>5949</v>
      </c>
      <c r="Q84" s="54">
        <f>IF(N84=N83,Q83+Perm_Edif!Q84,Perm_Edif!Q84)</f>
        <v>192994</v>
      </c>
      <c r="R84" s="54">
        <f>IF(O84=O83,R83+Perm_Edif!R84,Perm_Edif!R84)</f>
        <v>2470</v>
      </c>
      <c r="S84" s="88">
        <f>IF(P84=P83,S83+Perm_Edif!S84,Perm_Edif!S84)</f>
        <v>0</v>
      </c>
      <c r="T84" s="81">
        <f>IF(Q84=Q83,T83+Perm_Edif!T84,Perm_Edif!T84)</f>
        <v>1444273</v>
      </c>
      <c r="U84" s="81">
        <f>IF(R84=R83,U83+Perm_Edif!U84,Perm_Edif!U84)</f>
        <v>4776</v>
      </c>
      <c r="V84" s="81">
        <f>IF(S84=S83,V83+Perm_Edif!V84,Perm_Edif!V84)</f>
        <v>83170</v>
      </c>
      <c r="W84" s="81">
        <f>IF(T84=T83,W83+Perm_Edif!W84,Perm_Edif!W84)</f>
        <v>65262</v>
      </c>
      <c r="X84" s="81">
        <f>IF(U84=U83,X83+Perm_Edif!X84,Perm_Edif!X84)</f>
        <v>63807</v>
      </c>
      <c r="Y84" s="81">
        <f>IF(V84=V83,Y83+Perm_Edif!Y84,Perm_Edif!Y84)</f>
        <v>239782</v>
      </c>
      <c r="Z84" s="81">
        <f>IF(W84=W83,Z83+Perm_Edif!Z84,Perm_Edif!Z84)</f>
        <v>34115</v>
      </c>
      <c r="AA84" s="81">
        <f>IF(X84=X83,AA83+Perm_Edif!AA84,Perm_Edif!AA84)</f>
        <v>61897</v>
      </c>
      <c r="AB84" s="81">
        <f>IF(Y84=Y83,AB83+Perm_Edif!AB84,Perm_Edif!AB84)</f>
        <v>190711</v>
      </c>
      <c r="AC84" s="81">
        <f>IF(Z84=Z83,AC83+Perm_Edif!AC84,Perm_Edif!AC84)</f>
        <v>86052</v>
      </c>
      <c r="AD84" s="81">
        <f>IF(AA84=AA83,AD83+Perm_Edif!AD84,Perm_Edif!AD84)</f>
        <v>17624</v>
      </c>
      <c r="AE84" s="81">
        <f>IF(AB84=AB83,AE83+Perm_Edif!AE84,Perm_Edif!AE84)</f>
        <v>2841</v>
      </c>
      <c r="AF84" s="81">
        <f>IF(AC84=AC83,AF83+Perm_Edif!AF84,Perm_Edif!AF84)</f>
        <v>2314</v>
      </c>
      <c r="AG84" s="81">
        <f>IF(AD84=AD83,AG83+Perm_Edif!AG84,Perm_Edif!AG84)</f>
        <v>606939</v>
      </c>
      <c r="AH84" s="81">
        <f>IF(AE84=AE83,AH83+Perm_Edif!AH84,Perm_Edif!AH84)</f>
        <v>29426</v>
      </c>
      <c r="AI84" s="81">
        <f>IF(AF84=AF83,AI83+Perm_Edif!AI84,Perm_Edif!AI84)</f>
        <v>365</v>
      </c>
      <c r="AJ84" s="59">
        <f>IF(AG84=AG83,AJ83+Perm_Edif!AJ84,Perm_Edif!AJ84)</f>
        <v>65029</v>
      </c>
      <c r="AK84" s="54">
        <f>IF(AH84=AH83,AK83+Perm_Edif!AK84,Perm_Edif!AK84)</f>
        <v>439</v>
      </c>
      <c r="AL84" s="54">
        <f>IF(AI84=AI83,AL83+Perm_Edif!AL84,Perm_Edif!AL84)</f>
        <v>1661</v>
      </c>
      <c r="AM84" s="54">
        <f>IF(AJ84=AJ83,AM83+Perm_Edif!AM84,Perm_Edif!AM84)</f>
        <v>1324</v>
      </c>
      <c r="AN84" s="54">
        <f>IF(AK84=AK83,AN83+Perm_Edif!AN84,Perm_Edif!AN84)</f>
        <v>2217</v>
      </c>
      <c r="AO84" s="54">
        <f>IF(AL84=AL83,AO83+Perm_Edif!AO84,Perm_Edif!AO84)</f>
        <v>8714</v>
      </c>
      <c r="AP84" s="54">
        <f>IF(AM84=AM83,AP83+Perm_Edif!AP84,Perm_Edif!AP84)</f>
        <v>1948</v>
      </c>
      <c r="AQ84" s="54">
        <f>IF(AN84=AN83,AQ83+Perm_Edif!AQ84,Perm_Edif!AQ84)</f>
        <v>3109</v>
      </c>
      <c r="AR84" s="54">
        <f>IF(AO84=AO83,AR83+Perm_Edif!AR84,Perm_Edif!AR84)</f>
        <v>10987</v>
      </c>
      <c r="AS84" s="54">
        <f>IF(AP84=AP83,AS83+Perm_Edif!AS84,Perm_Edif!AS84)</f>
        <v>11541</v>
      </c>
      <c r="AT84" s="54">
        <f>IF(AQ84=AQ83,AT83+Perm_Edif!AT84,Perm_Edif!AT84)</f>
        <v>3524</v>
      </c>
      <c r="AU84" s="54">
        <f>IF(AR84=AR83,AU83+Perm_Edif!AU84,Perm_Edif!AU84)</f>
        <v>636</v>
      </c>
      <c r="AV84" s="54">
        <f>IF(AS84=AS83,AV83+Perm_Edif!AV84,Perm_Edif!AV84)</f>
        <v>120</v>
      </c>
      <c r="AW84" s="54">
        <f>IF(AT84=AT83,AW83+Perm_Edif!AW84,Perm_Edif!AW84)</f>
        <v>17666</v>
      </c>
      <c r="AX84" s="54">
        <f>IF(AU84=AU83,AX83+Perm_Edif!AX84,Perm_Edif!AX84)</f>
        <v>1143</v>
      </c>
      <c r="AY84" s="54">
        <f>IF(AV84=AV83,AY83+Perm_Edif!AY84,Perm_Edif!AY84)</f>
        <v>0</v>
      </c>
      <c r="AZ84" s="59">
        <f>IF(AW84=AW83,AZ83+Perm_Edif!AZ84,Perm_Edif!AZ84)</f>
        <v>1876001</v>
      </c>
      <c r="BA84" s="54">
        <f>IF(AX84=AX83,BA83+Perm_Edif!BA84,Perm_Edif!BA84)</f>
        <v>9117</v>
      </c>
      <c r="BB84" s="54">
        <f>IF(AY84=AY83,BB83+Perm_Edif!BB84,Perm_Edif!BB84)</f>
        <v>58677</v>
      </c>
      <c r="BC84" s="54">
        <f>IF(AZ84=AZ83,BC83+Perm_Edif!BC84,Perm_Edif!BC84)</f>
        <v>67756</v>
      </c>
      <c r="BD84" s="54">
        <f>IF(BA84=BA83,BD83+Perm_Edif!BD84,Perm_Edif!BD84)</f>
        <v>72925</v>
      </c>
      <c r="BE84" s="54">
        <f>IF(BB84=BB83,BE83+Perm_Edif!BE84,Perm_Edif!BE84)</f>
        <v>271889</v>
      </c>
      <c r="BF84" s="54">
        <f>IF(BC84=BC83,BF83+Perm_Edif!BF84,Perm_Edif!BF84)</f>
        <v>89387</v>
      </c>
      <c r="BG84" s="54">
        <f>IF(BD84=BD83,BG83+Perm_Edif!BG84,Perm_Edif!BG84)</f>
        <v>70950</v>
      </c>
      <c r="BH84" s="54">
        <f>IF(BE84=BE83,BH83+Perm_Edif!BH84,Perm_Edif!BH84)</f>
        <v>234369</v>
      </c>
      <c r="BI84" s="54">
        <f>IF(BF84=BF83,BI83+Perm_Edif!BI84,Perm_Edif!BI84)</f>
        <v>103737</v>
      </c>
      <c r="BJ84" s="54">
        <f>IF(BG84=BG83,BJ83+Perm_Edif!BJ84,Perm_Edif!BJ84)</f>
        <v>27922</v>
      </c>
      <c r="BK84" s="54">
        <f>IF(BH84=BH83,BK83+Perm_Edif!BK84,Perm_Edif!BK84)</f>
        <v>9886</v>
      </c>
      <c r="BL84" s="54">
        <f>IF(BI84=BI83,BL83+Perm_Edif!BL84,Perm_Edif!BL84)</f>
        <v>8383</v>
      </c>
      <c r="BM84" s="54">
        <f>IF(BJ84=BJ83,BM83+Perm_Edif!BM84,Perm_Edif!BM84)</f>
        <v>817599</v>
      </c>
      <c r="BN84" s="54">
        <f>IF(BK84=BK83,BN83+Perm_Edif!BN84,Perm_Edif!BN84)</f>
        <v>33039</v>
      </c>
      <c r="BO84" s="88">
        <f>IF(BL84=BL83,BO83+Perm_Edif!BO84,Perm_Edif!BO84)</f>
        <v>365</v>
      </c>
      <c r="BP84" s="54" t="str">
        <f>Perm_Edif!BP84</f>
        <v>21%</v>
      </c>
      <c r="BQ84" s="54" t="str">
        <f>Perm_Edif!BQ84</f>
        <v>-80.9%</v>
      </c>
      <c r="BR84" s="54" t="str">
        <f>Perm_Edif!BR84</f>
        <v>-25.6%</v>
      </c>
      <c r="BS84" s="54" t="str">
        <f>Perm_Edif!BS84</f>
        <v>619%</v>
      </c>
      <c r="BT84" s="54" t="str">
        <f>Perm_Edif!BT84</f>
        <v>119.1%</v>
      </c>
      <c r="BU84" s="54" t="str">
        <f>Perm_Edif!BU84</f>
        <v>39.9%</v>
      </c>
      <c r="BV84" s="54" t="str">
        <f>Perm_Edif!BV84</f>
        <v>124.7%</v>
      </c>
      <c r="BW84" s="54" t="str">
        <f>Perm_Edif!BW84</f>
        <v>53.4%</v>
      </c>
      <c r="BX84" s="54" t="str">
        <f>Perm_Edif!BX84</f>
        <v>52%</v>
      </c>
      <c r="BY84" s="54" t="str">
        <f>Perm_Edif!BY84</f>
        <v>18.5%</v>
      </c>
      <c r="BZ84" s="54" t="str">
        <f>Perm_Edif!BZ84</f>
        <v>-44.8%</v>
      </c>
      <c r="CA84" s="54" t="str">
        <f>Perm_Edif!CA84</f>
        <v>122.5%</v>
      </c>
      <c r="CB84" s="54" t="str">
        <f>Perm_Edif!CB84</f>
        <v>159.9%</v>
      </c>
      <c r="CC84" s="54" t="str">
        <f>Perm_Edif!CC84</f>
        <v>6.3%</v>
      </c>
      <c r="CD84" s="54" t="str">
        <f>Perm_Edif!CD84</f>
        <v>294%</v>
      </c>
      <c r="CE84" s="54" t="str">
        <f>Perm_Edif!CE84</f>
        <v>-98.5%</v>
      </c>
    </row>
    <row r="85" spans="1:83">
      <c r="A85" s="55">
        <v>2015</v>
      </c>
      <c r="B85" s="51">
        <v>12</v>
      </c>
      <c r="C85" s="52" t="s">
        <v>130</v>
      </c>
      <c r="D85" s="59">
        <f>IF(A85=A84,D84+Perm_Edif!D85,Perm_Edif!D85)</f>
        <v>3807785</v>
      </c>
      <c r="E85" s="54">
        <f>IF(B85=B84,E84+Perm_Edif!E85,Perm_Edif!E85)</f>
        <v>6733</v>
      </c>
      <c r="F85" s="54">
        <f>IF(C85=C84,F84+Perm_Edif!F85,Perm_Edif!F85)</f>
        <v>11449</v>
      </c>
      <c r="G85" s="54">
        <f>IF(D85=D84,G84+Perm_Edif!G85,Perm_Edif!G85)</f>
        <v>2779</v>
      </c>
      <c r="H85" s="54">
        <f>IF(E85=E84,H84+Perm_Edif!H85,Perm_Edif!H85)</f>
        <v>22908</v>
      </c>
      <c r="I85" s="54">
        <f>IF(F85=F84,I84+Perm_Edif!I85,Perm_Edif!I85)</f>
        <v>11751</v>
      </c>
      <c r="J85" s="54">
        <f>IF(G85=G84,J84+Perm_Edif!J85,Perm_Edif!J85)</f>
        <v>6672</v>
      </c>
      <c r="K85" s="54">
        <f>IF(H85=H84,K84+Perm_Edif!K85,Perm_Edif!K85)</f>
        <v>31574</v>
      </c>
      <c r="L85" s="54">
        <f>IF(I85=I84,L84+Perm_Edif!L85,Perm_Edif!L85)</f>
        <v>20491</v>
      </c>
      <c r="M85" s="54">
        <f>IF(J85=J84,M84+Perm_Edif!M85,Perm_Edif!M85)</f>
        <v>7676</v>
      </c>
      <c r="N85" s="54">
        <f>IF(K85=K84,N84+Perm_Edif!N85,Perm_Edif!N85)</f>
        <v>13865</v>
      </c>
      <c r="O85" s="54">
        <f>IF(L85=L84,O84+Perm_Edif!O85,Perm_Edif!O85)</f>
        <v>4094</v>
      </c>
      <c r="P85" s="54">
        <f>IF(M85=M84,P84+Perm_Edif!P85,Perm_Edif!P85)</f>
        <v>12603</v>
      </c>
      <c r="Q85" s="54">
        <f>IF(N85=N84,Q84+Perm_Edif!Q85,Perm_Edif!Q85)</f>
        <v>136395</v>
      </c>
      <c r="R85" s="54">
        <f>IF(O85=O84,R84+Perm_Edif!R85,Perm_Edif!R85)</f>
        <v>3641</v>
      </c>
      <c r="S85" s="88">
        <f>IF(P85=P84,S84+Perm_Edif!S85,Perm_Edif!S85)</f>
        <v>40523</v>
      </c>
      <c r="T85" s="81">
        <f>IF(Q85=Q84,T84+Perm_Edif!T85,Perm_Edif!T85)</f>
        <v>2980413</v>
      </c>
      <c r="U85" s="81">
        <f>IF(R85=R84,U84+Perm_Edif!U85,Perm_Edif!U85)</f>
        <v>103787</v>
      </c>
      <c r="V85" s="81">
        <f>IF(S85=S84,V84+Perm_Edif!V85,Perm_Edif!V85)</f>
        <v>94450</v>
      </c>
      <c r="W85" s="81">
        <f>IF(T85=T84,W84+Perm_Edif!W85,Perm_Edif!W85)</f>
        <v>55081</v>
      </c>
      <c r="X85" s="81">
        <f>IF(U85=U84,X84+Perm_Edif!X85,Perm_Edif!X85)</f>
        <v>152316</v>
      </c>
      <c r="Y85" s="81">
        <f>IF(V85=V84,Y84+Perm_Edif!Y85,Perm_Edif!Y85)</f>
        <v>357821</v>
      </c>
      <c r="Z85" s="81">
        <f>IF(W85=W84,Z84+Perm_Edif!Z85,Perm_Edif!Z85)</f>
        <v>112407</v>
      </c>
      <c r="AA85" s="81">
        <f>IF(X85=X84,AA84+Perm_Edif!AA85,Perm_Edif!AA85)</f>
        <v>128378</v>
      </c>
      <c r="AB85" s="81">
        <f>IF(Y85=Y84,AB84+Perm_Edif!AB85,Perm_Edif!AB85)</f>
        <v>250598</v>
      </c>
      <c r="AC85" s="81">
        <f>IF(Z85=Z84,AC84+Perm_Edif!AC85,Perm_Edif!AC85)</f>
        <v>101120</v>
      </c>
      <c r="AD85" s="81">
        <f>IF(AA85=AA84,AD84+Perm_Edif!AD85,Perm_Edif!AD85)</f>
        <v>94975</v>
      </c>
      <c r="AE85" s="81">
        <f>IF(AB85=AB84,AE84+Perm_Edif!AE85,Perm_Edif!AE85)</f>
        <v>12087</v>
      </c>
      <c r="AF85" s="81">
        <f>IF(AC85=AC84,AF84+Perm_Edif!AF85,Perm_Edif!AF85)</f>
        <v>3497</v>
      </c>
      <c r="AG85" s="81">
        <f>IF(AD85=AD84,AG84+Perm_Edif!AG85,Perm_Edif!AG85)</f>
        <v>1490038</v>
      </c>
      <c r="AH85" s="81">
        <f>IF(AE85=AE84,AH84+Perm_Edif!AH85,Perm_Edif!AH85)</f>
        <v>13473</v>
      </c>
      <c r="AI85" s="81">
        <f>IF(AF85=AF84,AI84+Perm_Edif!AI85,Perm_Edif!AI85)</f>
        <v>10385</v>
      </c>
      <c r="AJ85" s="59">
        <f>IF(AG85=AG84,AJ84+Perm_Edif!AJ85,Perm_Edif!AJ85)</f>
        <v>201660</v>
      </c>
      <c r="AK85" s="54">
        <f>IF(AH85=AH84,AK84+Perm_Edif!AK85,Perm_Edif!AK85)</f>
        <v>695</v>
      </c>
      <c r="AL85" s="54">
        <f>IF(AI85=AI84,AL84+Perm_Edif!AL85,Perm_Edif!AL85)</f>
        <v>6776</v>
      </c>
      <c r="AM85" s="54">
        <f>IF(AJ85=AJ84,AM84+Perm_Edif!AM85,Perm_Edif!AM85)</f>
        <v>1861</v>
      </c>
      <c r="AN85" s="54">
        <f>IF(AK85=AK84,AN84+Perm_Edif!AN85,Perm_Edif!AN85)</f>
        <v>5992</v>
      </c>
      <c r="AO85" s="54">
        <f>IF(AL85=AL84,AO84+Perm_Edif!AO85,Perm_Edif!AO85)</f>
        <v>8637</v>
      </c>
      <c r="AP85" s="54">
        <f>IF(AM85=AM84,AP84+Perm_Edif!AP85,Perm_Edif!AP85)</f>
        <v>11824</v>
      </c>
      <c r="AQ85" s="54">
        <f>IF(AN85=AN84,AQ84+Perm_Edif!AQ85,Perm_Edif!AQ85)</f>
        <v>6023</v>
      </c>
      <c r="AR85" s="54">
        <f>IF(AO85=AO84,AR84+Perm_Edif!AR85,Perm_Edif!AR85)</f>
        <v>18284</v>
      </c>
      <c r="AS85" s="54">
        <f>IF(AP85=AP84,AS84+Perm_Edif!AS85,Perm_Edif!AS85)</f>
        <v>12453</v>
      </c>
      <c r="AT85" s="54">
        <f>IF(AQ85=AQ84,AT84+Perm_Edif!AT85,Perm_Edif!AT85)</f>
        <v>10551</v>
      </c>
      <c r="AU85" s="54">
        <f>IF(AR85=AR84,AU84+Perm_Edif!AU85,Perm_Edif!AU85)</f>
        <v>204</v>
      </c>
      <c r="AV85" s="54">
        <f>IF(AS85=AS84,AV84+Perm_Edif!AV85,Perm_Edif!AV85)</f>
        <v>3135</v>
      </c>
      <c r="AW85" s="54">
        <f>IF(AT85=AT84,AW84+Perm_Edif!AW85,Perm_Edif!AW85)</f>
        <v>96212</v>
      </c>
      <c r="AX85" s="54">
        <f>IF(AU85=AU84,AX84+Perm_Edif!AX85,Perm_Edif!AX85)</f>
        <v>3863</v>
      </c>
      <c r="AY85" s="54">
        <f>IF(AV85=AV84,AY84+Perm_Edif!AY85,Perm_Edif!AY85)</f>
        <v>15150</v>
      </c>
      <c r="AZ85" s="59">
        <f>IF(AW85=AW84,AZ84+Perm_Edif!AZ85,Perm_Edif!AZ85)</f>
        <v>3515227</v>
      </c>
      <c r="BA85" s="54">
        <f>IF(AX85=AX84,BA84+Perm_Edif!BA85,Perm_Edif!BA85)</f>
        <v>111215</v>
      </c>
      <c r="BB85" s="54">
        <f>IF(AY85=AY84,BB84+Perm_Edif!BB85,Perm_Edif!BB85)</f>
        <v>112675</v>
      </c>
      <c r="BC85" s="54">
        <f>IF(AZ85=AZ84,BC84+Perm_Edif!BC85,Perm_Edif!BC85)</f>
        <v>59721</v>
      </c>
      <c r="BD85" s="54">
        <f>IF(BA85=BA84,BD84+Perm_Edif!BD85,Perm_Edif!BD85)</f>
        <v>181216</v>
      </c>
      <c r="BE85" s="54">
        <f>IF(BB85=BB84,BE84+Perm_Edif!BE85,Perm_Edif!BE85)</f>
        <v>378209</v>
      </c>
      <c r="BF85" s="54">
        <f>IF(BC85=BC84,BF84+Perm_Edif!BF85,Perm_Edif!BF85)</f>
        <v>130903</v>
      </c>
      <c r="BG85" s="54">
        <f>IF(BD85=BD84,BG84+Perm_Edif!BG85,Perm_Edif!BG85)</f>
        <v>165975</v>
      </c>
      <c r="BH85" s="54">
        <f>IF(BE85=BE84,BH84+Perm_Edif!BH85,Perm_Edif!BH85)</f>
        <v>289373</v>
      </c>
      <c r="BI85" s="54">
        <f>IF(BF85=BF84,BI84+Perm_Edif!BI85,Perm_Edif!BI85)</f>
        <v>121249</v>
      </c>
      <c r="BJ85" s="54">
        <f>IF(BG85=BG84,BJ84+Perm_Edif!BJ85,Perm_Edif!BJ85)</f>
        <v>119391</v>
      </c>
      <c r="BK85" s="54">
        <f>IF(BH85=BH84,BK84+Perm_Edif!BK85,Perm_Edif!BK85)</f>
        <v>16385</v>
      </c>
      <c r="BL85" s="54">
        <f>IF(BI85=BI84,BL84+Perm_Edif!BL85,Perm_Edif!BL85)</f>
        <v>19235</v>
      </c>
      <c r="BM85" s="54">
        <f>IF(BJ85=BJ84,BM84+Perm_Edif!BM85,Perm_Edif!BM85)</f>
        <v>1722645</v>
      </c>
      <c r="BN85" s="54">
        <f>IF(BK85=BK84,BN84+Perm_Edif!BN85,Perm_Edif!BN85)</f>
        <v>20977</v>
      </c>
      <c r="BO85" s="88">
        <f>IF(BL85=BL84,BO84+Perm_Edif!BO85,Perm_Edif!BO85)</f>
        <v>66058</v>
      </c>
      <c r="BP85" s="54" t="str">
        <f>Perm_Edif!BP85</f>
        <v>87.4%</v>
      </c>
      <c r="BQ85" s="54" t="str">
        <f>Perm_Edif!BQ85</f>
        <v>1119.9%</v>
      </c>
      <c r="BR85" s="54" t="str">
        <f>Perm_Edif!BR85</f>
        <v>92%</v>
      </c>
      <c r="BS85" s="54" t="str">
        <f>Perm_Edif!BS85</f>
        <v>-11.9%</v>
      </c>
      <c r="BT85" s="54" t="str">
        <f>Perm_Edif!BT85</f>
        <v>148.5%</v>
      </c>
      <c r="BU85" s="54" t="str">
        <f>Perm_Edif!BU85</f>
        <v>39.1%</v>
      </c>
      <c r="BV85" s="54" t="str">
        <f>Perm_Edif!BV85</f>
        <v>46.4%</v>
      </c>
      <c r="BW85" s="54" t="str">
        <f>Perm_Edif!BW85</f>
        <v>133.9%</v>
      </c>
      <c r="BX85" s="54" t="str">
        <f>Perm_Edif!BX85</f>
        <v>23.5%</v>
      </c>
      <c r="BY85" s="54" t="str">
        <f>Perm_Edif!BY85</f>
        <v>16.9%</v>
      </c>
      <c r="BZ85" s="54" t="str">
        <f>Perm_Edif!BZ85</f>
        <v>327.6%</v>
      </c>
      <c r="CA85" s="54" t="str">
        <f>Perm_Edif!CA85</f>
        <v>65.7%</v>
      </c>
      <c r="CB85" s="54" t="str">
        <f>Perm_Edif!CB85</f>
        <v>129.5%</v>
      </c>
      <c r="CC85" s="54" t="str">
        <f>Perm_Edif!CC85</f>
        <v>110.7%</v>
      </c>
      <c r="CD85" s="54" t="str">
        <f>Perm_Edif!CD85</f>
        <v>-36.5%</v>
      </c>
      <c r="CE85" s="54" t="str">
        <f>Perm_Edif!CE85</f>
        <v>17998.1%</v>
      </c>
    </row>
    <row r="86" spans="1:83">
      <c r="A86" s="55">
        <v>2016</v>
      </c>
      <c r="B86" s="51">
        <v>1</v>
      </c>
      <c r="C86" s="52" t="s">
        <v>119</v>
      </c>
      <c r="D86" s="59">
        <f>IF(A86=A85,D85+Perm_Edif!D86,Perm_Edif!D86)</f>
        <v>200116</v>
      </c>
      <c r="E86" s="54">
        <f>IF(B86=B85,E85+Perm_Edif!E86,Perm_Edif!E86)</f>
        <v>2603</v>
      </c>
      <c r="F86" s="54">
        <f>IF(C86=C85,F85+Perm_Edif!F86,Perm_Edif!F86)</f>
        <v>4986</v>
      </c>
      <c r="G86" s="54">
        <f>IF(D86=D85,G85+Perm_Edif!G86,Perm_Edif!G86)</f>
        <v>2634</v>
      </c>
      <c r="H86" s="54">
        <f>IF(E86=E85,H85+Perm_Edif!H86,Perm_Edif!H86)</f>
        <v>3930</v>
      </c>
      <c r="I86" s="54">
        <f>IF(F86=F85,I85+Perm_Edif!I86,Perm_Edif!I86)</f>
        <v>18962</v>
      </c>
      <c r="J86" s="54">
        <f>IF(G86=G85,J85+Perm_Edif!J86,Perm_Edif!J86)</f>
        <v>23334</v>
      </c>
      <c r="K86" s="54">
        <f>IF(H86=H85,K85+Perm_Edif!K86,Perm_Edif!K86)</f>
        <v>19192</v>
      </c>
      <c r="L86" s="54">
        <f>IF(I86=I85,L85+Perm_Edif!L86,Perm_Edif!L86)</f>
        <v>23848</v>
      </c>
      <c r="M86" s="54">
        <f>IF(J86=J85,M85+Perm_Edif!M86,Perm_Edif!M86)</f>
        <v>11083</v>
      </c>
      <c r="N86" s="54">
        <f>IF(K86=K85,N85+Perm_Edif!N86,Perm_Edif!N86)</f>
        <v>5489</v>
      </c>
      <c r="O86" s="54">
        <f>IF(L86=L85,O85+Perm_Edif!O86,Perm_Edif!O86)</f>
        <v>1098</v>
      </c>
      <c r="P86" s="54">
        <f>IF(M86=M85,P85+Perm_Edif!P86,Perm_Edif!P86)</f>
        <v>1566</v>
      </c>
      <c r="Q86" s="54">
        <f>IF(N86=N85,Q85+Perm_Edif!Q86,Perm_Edif!Q86)</f>
        <v>75070</v>
      </c>
      <c r="R86" s="54">
        <f>IF(O86=O85,R85+Perm_Edif!R86,Perm_Edif!R86)</f>
        <v>5613</v>
      </c>
      <c r="S86" s="88">
        <f>IF(P86=P85,S85+Perm_Edif!S86,Perm_Edif!S86)</f>
        <v>708</v>
      </c>
      <c r="T86" s="81">
        <f>IF(Q86=Q85,T85+Perm_Edif!T86,Perm_Edif!T86)</f>
        <v>785940</v>
      </c>
      <c r="U86" s="81">
        <f>IF(R86=R85,U85+Perm_Edif!U86,Perm_Edif!U86)</f>
        <v>2006</v>
      </c>
      <c r="V86" s="81">
        <f>IF(S86=S85,V85+Perm_Edif!V86,Perm_Edif!V86)</f>
        <v>1188</v>
      </c>
      <c r="W86" s="81">
        <f>IF(T86=T85,W85+Perm_Edif!W86,Perm_Edif!W86)</f>
        <v>2829</v>
      </c>
      <c r="X86" s="81">
        <f>IF(U86=U85,X85+Perm_Edif!X86,Perm_Edif!X86)</f>
        <v>85164</v>
      </c>
      <c r="Y86" s="81">
        <f>IF(V86=V85,Y85+Perm_Edif!Y86,Perm_Edif!Y86)</f>
        <v>43783</v>
      </c>
      <c r="Z86" s="81">
        <f>IF(W86=W85,Z85+Perm_Edif!Z86,Perm_Edif!Z86)</f>
        <v>23254</v>
      </c>
      <c r="AA86" s="81">
        <f>IF(X86=X85,AA85+Perm_Edif!AA86,Perm_Edif!AA86)</f>
        <v>21322</v>
      </c>
      <c r="AB86" s="81">
        <f>IF(Y86=Y85,AB85+Perm_Edif!AB86,Perm_Edif!AB86)</f>
        <v>61946</v>
      </c>
      <c r="AC86" s="81">
        <f>IF(Z86=Z85,AC85+Perm_Edif!AC86,Perm_Edif!AC86)</f>
        <v>45475</v>
      </c>
      <c r="AD86" s="81">
        <f>IF(AA86=AA85,AD85+Perm_Edif!AD86,Perm_Edif!AD86)</f>
        <v>24448</v>
      </c>
      <c r="AE86" s="81">
        <f>IF(AB86=AB85,AE85+Perm_Edif!AE86,Perm_Edif!AE86)</f>
        <v>8979</v>
      </c>
      <c r="AF86" s="81">
        <f>IF(AC86=AC85,AF85+Perm_Edif!AF86,Perm_Edif!AF86)</f>
        <v>1282</v>
      </c>
      <c r="AG86" s="81">
        <f>IF(AD86=AD85,AG85+Perm_Edif!AG86,Perm_Edif!AG86)</f>
        <v>445116</v>
      </c>
      <c r="AH86" s="81">
        <f>IF(AE86=AE85,AH85+Perm_Edif!AH86,Perm_Edif!AH86)</f>
        <v>9613</v>
      </c>
      <c r="AI86" s="81">
        <f>IF(AF86=AF85,AI85+Perm_Edif!AI86,Perm_Edif!AI86)</f>
        <v>9535</v>
      </c>
      <c r="AJ86" s="59">
        <f>IF(AG86=AG85,AJ85+Perm_Edif!AJ86,Perm_Edif!AJ86)</f>
        <v>95067</v>
      </c>
      <c r="AK86" s="54">
        <f>IF(AH86=AH85,AK85+Perm_Edif!AK86,Perm_Edif!AK86)</f>
        <v>179</v>
      </c>
      <c r="AL86" s="54">
        <f>IF(AI86=AI85,AL85+Perm_Edif!AL86,Perm_Edif!AL86)</f>
        <v>1771</v>
      </c>
      <c r="AM86" s="54">
        <f>IF(AJ86=AJ85,AM85+Perm_Edif!AM86,Perm_Edif!AM86)</f>
        <v>13929</v>
      </c>
      <c r="AN86" s="54">
        <f>IF(AK86=AK85,AN85+Perm_Edif!AN86,Perm_Edif!AN86)</f>
        <v>4446</v>
      </c>
      <c r="AO86" s="54">
        <f>IF(AL86=AL85,AO85+Perm_Edif!AO86,Perm_Edif!AO86)</f>
        <v>1889</v>
      </c>
      <c r="AP86" s="54">
        <f>IF(AM86=AM85,AP85+Perm_Edif!AP86,Perm_Edif!AP86)</f>
        <v>4792</v>
      </c>
      <c r="AQ86" s="54">
        <f>IF(AN86=AN85,AQ85+Perm_Edif!AQ86,Perm_Edif!AQ86)</f>
        <v>2111</v>
      </c>
      <c r="AR86" s="54">
        <f>IF(AO86=AO85,AR85+Perm_Edif!AR86,Perm_Edif!AR86)</f>
        <v>16437</v>
      </c>
      <c r="AS86" s="54">
        <f>IF(AP86=AP85,AS85+Perm_Edif!AS86,Perm_Edif!AS86)</f>
        <v>4613</v>
      </c>
      <c r="AT86" s="54">
        <f>IF(AQ86=AQ85,AT85+Perm_Edif!AT86,Perm_Edif!AT86)</f>
        <v>8685</v>
      </c>
      <c r="AU86" s="54">
        <f>IF(AR86=AR85,AU85+Perm_Edif!AU86,Perm_Edif!AU86)</f>
        <v>26</v>
      </c>
      <c r="AV86" s="54">
        <f>IF(AS86=AS85,AV85+Perm_Edif!AV86,Perm_Edif!AV86)</f>
        <v>586</v>
      </c>
      <c r="AW86" s="54">
        <f>IF(AT86=AT85,AW85+Perm_Edif!AW86,Perm_Edif!AW86)</f>
        <v>31912</v>
      </c>
      <c r="AX86" s="54">
        <f>IF(AU86=AU85,AX85+Perm_Edif!AX86,Perm_Edif!AX86)</f>
        <v>3691</v>
      </c>
      <c r="AY86" s="54">
        <f>IF(AV86=AV85,AY85+Perm_Edif!AY86,Perm_Edif!AY86)</f>
        <v>0</v>
      </c>
      <c r="AZ86" s="59">
        <f>IF(AW86=AW85,AZ85+Perm_Edif!AZ86,Perm_Edif!AZ86)</f>
        <v>1081123</v>
      </c>
      <c r="BA86" s="54">
        <f>IF(AX86=AX85,BA85+Perm_Edif!BA86,Perm_Edif!BA86)</f>
        <v>4788</v>
      </c>
      <c r="BB86" s="54">
        <f>IF(AY86=AY85,BB85+Perm_Edif!BB86,Perm_Edif!BB86)</f>
        <v>7945</v>
      </c>
      <c r="BC86" s="54">
        <f>IF(AZ86=AZ85,BC85+Perm_Edif!BC86,Perm_Edif!BC86)</f>
        <v>19392</v>
      </c>
      <c r="BD86" s="54">
        <f>IF(BA86=BA85,BD85+Perm_Edif!BD86,Perm_Edif!BD86)</f>
        <v>93540</v>
      </c>
      <c r="BE86" s="54">
        <f>IF(BB86=BB85,BE85+Perm_Edif!BE86,Perm_Edif!BE86)</f>
        <v>64634</v>
      </c>
      <c r="BF86" s="54">
        <f>IF(BC86=BC85,BF85+Perm_Edif!BF86,Perm_Edif!BF86)</f>
        <v>51380</v>
      </c>
      <c r="BG86" s="54">
        <f>IF(BD86=BD85,BG85+Perm_Edif!BG86,Perm_Edif!BG86)</f>
        <v>42625</v>
      </c>
      <c r="BH86" s="54">
        <f>IF(BE86=BE85,BH85+Perm_Edif!BH86,Perm_Edif!BH86)</f>
        <v>102231</v>
      </c>
      <c r="BI86" s="54">
        <f>IF(BF86=BF85,BI85+Perm_Edif!BI86,Perm_Edif!BI86)</f>
        <v>61171</v>
      </c>
      <c r="BJ86" s="54">
        <f>IF(BG86=BG85,BJ85+Perm_Edif!BJ86,Perm_Edif!BJ86)</f>
        <v>38622</v>
      </c>
      <c r="BK86" s="54">
        <f>IF(BH86=BH85,BK85+Perm_Edif!BK86,Perm_Edif!BK86)</f>
        <v>10103</v>
      </c>
      <c r="BL86" s="54">
        <f>IF(BI86=BI85,BL85+Perm_Edif!BL86,Perm_Edif!BL86)</f>
        <v>3434</v>
      </c>
      <c r="BM86" s="54">
        <f>IF(BJ86=BJ85,BM85+Perm_Edif!BM86,Perm_Edif!BM86)</f>
        <v>552098</v>
      </c>
      <c r="BN86" s="54">
        <f>IF(BK86=BK85,BN85+Perm_Edif!BN86,Perm_Edif!BN86)</f>
        <v>18917</v>
      </c>
      <c r="BO86" s="88">
        <f>IF(BL86=BL85,BO85+Perm_Edif!BO86,Perm_Edif!BO86)</f>
        <v>10243</v>
      </c>
      <c r="BP86" s="54" t="str">
        <f>Perm_Edif!BP86</f>
        <v>-69.2%</v>
      </c>
      <c r="BQ86" s="54" t="str">
        <f>Perm_Edif!BQ86</f>
        <v>-95.7%</v>
      </c>
      <c r="BR86" s="54" t="str">
        <f>Perm_Edif!BR86</f>
        <v>-92.9%</v>
      </c>
      <c r="BS86" s="54" t="str">
        <f>Perm_Edif!BS86</f>
        <v>-67.5%</v>
      </c>
      <c r="BT86" s="54" t="str">
        <f>Perm_Edif!BT86</f>
        <v>-48.4%</v>
      </c>
      <c r="BU86" s="54" t="str">
        <f>Perm_Edif!BU86</f>
        <v>-82.9%</v>
      </c>
      <c r="BV86" s="54" t="str">
        <f>Perm_Edif!BV86</f>
        <v>-60.7%</v>
      </c>
      <c r="BW86" s="54" t="str">
        <f>Perm_Edif!BW86</f>
        <v>-74.3%</v>
      </c>
      <c r="BX86" s="54" t="str">
        <f>Perm_Edif!BX86</f>
        <v>-64.7%</v>
      </c>
      <c r="BY86" s="54" t="str">
        <f>Perm_Edif!BY86</f>
        <v>-49.5%</v>
      </c>
      <c r="BZ86" s="54" t="str">
        <f>Perm_Edif!BZ86</f>
        <v>-67.7%</v>
      </c>
      <c r="CA86" s="54" t="str">
        <f>Perm_Edif!CA86</f>
        <v>-38.3%</v>
      </c>
      <c r="CB86" s="54" t="str">
        <f>Perm_Edif!CB86</f>
        <v>-82.1%</v>
      </c>
      <c r="CC86" s="54" t="str">
        <f>Perm_Edif!CC86</f>
        <v>-68%</v>
      </c>
      <c r="CD86" s="54" t="str">
        <f>Perm_Edif!CD86</f>
        <v>-9.8%</v>
      </c>
      <c r="CE86" s="54" t="str">
        <f>Perm_Edif!CE86</f>
        <v>-84.5%</v>
      </c>
    </row>
    <row r="87" spans="1:83">
      <c r="A87" s="55">
        <v>2016</v>
      </c>
      <c r="B87" s="51">
        <v>2</v>
      </c>
      <c r="C87" s="52" t="s">
        <v>120</v>
      </c>
      <c r="D87" s="59">
        <f>IF(A87=A86,D86+Perm_Edif!D87,Perm_Edif!D87)</f>
        <v>419719</v>
      </c>
      <c r="E87" s="54">
        <f>IF(B87=B86,E86+Perm_Edif!E87,Perm_Edif!E87)</f>
        <v>8158</v>
      </c>
      <c r="F87" s="54">
        <f>IF(C87=C86,F86+Perm_Edif!F87,Perm_Edif!F87)</f>
        <v>11967</v>
      </c>
      <c r="G87" s="54">
        <f>IF(D87=D86,G86+Perm_Edif!G87,Perm_Edif!G87)</f>
        <v>3145</v>
      </c>
      <c r="H87" s="54">
        <f>IF(E87=E86,H86+Perm_Edif!H87,Perm_Edif!H87)</f>
        <v>9872</v>
      </c>
      <c r="I87" s="54">
        <f>IF(F87=F86,I86+Perm_Edif!I87,Perm_Edif!I87)</f>
        <v>12326</v>
      </c>
      <c r="J87" s="54">
        <f>IF(G87=G86,J86+Perm_Edif!J87,Perm_Edif!J87)</f>
        <v>13737</v>
      </c>
      <c r="K87" s="54">
        <f>IF(H87=H86,K86+Perm_Edif!K87,Perm_Edif!K87)</f>
        <v>17896</v>
      </c>
      <c r="L87" s="54">
        <f>IF(I87=I86,L86+Perm_Edif!L87,Perm_Edif!L87)</f>
        <v>23450</v>
      </c>
      <c r="M87" s="54">
        <f>IF(J87=J86,M86+Perm_Edif!M87,Perm_Edif!M87)</f>
        <v>6545</v>
      </c>
      <c r="N87" s="54">
        <f>IF(K87=K86,N86+Perm_Edif!N87,Perm_Edif!N87)</f>
        <v>7574</v>
      </c>
      <c r="O87" s="54">
        <f>IF(L87=L86,O86+Perm_Edif!O87,Perm_Edif!O87)</f>
        <v>984</v>
      </c>
      <c r="P87" s="54">
        <f>IF(M87=M86,P86+Perm_Edif!P87,Perm_Edif!P87)</f>
        <v>990</v>
      </c>
      <c r="Q87" s="54">
        <f>IF(N87=N86,Q86+Perm_Edif!Q87,Perm_Edif!Q87)</f>
        <v>98014</v>
      </c>
      <c r="R87" s="54">
        <f>IF(O87=O86,R86+Perm_Edif!R87,Perm_Edif!R87)</f>
        <v>4627</v>
      </c>
      <c r="S87" s="88">
        <f>IF(P87=P86,S86+Perm_Edif!S87,Perm_Edif!S87)</f>
        <v>318</v>
      </c>
      <c r="T87" s="81">
        <f>IF(Q87=Q86,T86+Perm_Edif!T87,Perm_Edif!T87)</f>
        <v>665289</v>
      </c>
      <c r="U87" s="81">
        <f>IF(R87=R86,U86+Perm_Edif!U87,Perm_Edif!U87)</f>
        <v>37917</v>
      </c>
      <c r="V87" s="81">
        <f>IF(S87=S86,V86+Perm_Edif!V87,Perm_Edif!V87)</f>
        <v>2558</v>
      </c>
      <c r="W87" s="81">
        <f>IF(T87=T86,W86+Perm_Edif!W87,Perm_Edif!W87)</f>
        <v>1495</v>
      </c>
      <c r="X87" s="81">
        <f>IF(U87=U86,X86+Perm_Edif!X87,Perm_Edif!X87)</f>
        <v>15011</v>
      </c>
      <c r="Y87" s="81">
        <f>IF(V87=V86,Y86+Perm_Edif!Y87,Perm_Edif!Y87)</f>
        <v>84756</v>
      </c>
      <c r="Z87" s="81">
        <f>IF(W87=W86,Z86+Perm_Edif!Z87,Perm_Edif!Z87)</f>
        <v>38307</v>
      </c>
      <c r="AA87" s="81">
        <f>IF(X87=X86,AA86+Perm_Edif!AA87,Perm_Edif!AA87)</f>
        <v>30425</v>
      </c>
      <c r="AB87" s="81">
        <f>IF(Y87=Y86,AB86+Perm_Edif!AB87,Perm_Edif!AB87)</f>
        <v>130536</v>
      </c>
      <c r="AC87" s="81">
        <f>IF(Z87=Z86,AC86+Perm_Edif!AC87,Perm_Edif!AC87)</f>
        <v>27792</v>
      </c>
      <c r="AD87" s="81">
        <f>IF(AA87=AA86,AD86+Perm_Edif!AD87,Perm_Edif!AD87)</f>
        <v>14099</v>
      </c>
      <c r="AE87" s="81">
        <f>IF(AB87=AB86,AE86+Perm_Edif!AE87,Perm_Edif!AE87)</f>
        <v>1548</v>
      </c>
      <c r="AF87" s="81">
        <f>IF(AC87=AC86,AF86+Perm_Edif!AF87,Perm_Edif!AF87)</f>
        <v>8463</v>
      </c>
      <c r="AG87" s="81">
        <f>IF(AD87=AD86,AG86+Perm_Edif!AG87,Perm_Edif!AG87)</f>
        <v>248599</v>
      </c>
      <c r="AH87" s="81">
        <f>IF(AE87=AE86,AH86+Perm_Edif!AH87,Perm_Edif!AH87)</f>
        <v>22885</v>
      </c>
      <c r="AI87" s="81">
        <f>IF(AF87=AF86,AI86+Perm_Edif!AI87,Perm_Edif!AI87)</f>
        <v>898</v>
      </c>
      <c r="AJ87" s="59">
        <f>IF(AG87=AG86,AJ86+Perm_Edif!AJ87,Perm_Edif!AJ87)</f>
        <v>73531</v>
      </c>
      <c r="AK87" s="54">
        <f>IF(AH87=AH86,AK86+Perm_Edif!AK87,Perm_Edif!AK87)</f>
        <v>1710</v>
      </c>
      <c r="AL87" s="54">
        <f>IF(AI87=AI86,AL86+Perm_Edif!AL87,Perm_Edif!AL87)</f>
        <v>529</v>
      </c>
      <c r="AM87" s="54">
        <f>IF(AJ87=AJ86,AM86+Perm_Edif!AM87,Perm_Edif!AM87)</f>
        <v>0</v>
      </c>
      <c r="AN87" s="54">
        <f>IF(AK87=AK86,AN86+Perm_Edif!AN87,Perm_Edif!AN87)</f>
        <v>3975</v>
      </c>
      <c r="AO87" s="54">
        <f>IF(AL87=AL86,AO86+Perm_Edif!AO87,Perm_Edif!AO87)</f>
        <v>2340</v>
      </c>
      <c r="AP87" s="54">
        <f>IF(AM87=AM86,AP86+Perm_Edif!AP87,Perm_Edif!AP87)</f>
        <v>6114</v>
      </c>
      <c r="AQ87" s="54">
        <f>IF(AN87=AN86,AQ86+Perm_Edif!AQ87,Perm_Edif!AQ87)</f>
        <v>6058</v>
      </c>
      <c r="AR87" s="54">
        <f>IF(AO87=AO86,AR86+Perm_Edif!AR87,Perm_Edif!AR87)</f>
        <v>10704</v>
      </c>
      <c r="AS87" s="54">
        <f>IF(AP87=AP86,AS86+Perm_Edif!AS87,Perm_Edif!AS87)</f>
        <v>2560</v>
      </c>
      <c r="AT87" s="54">
        <f>IF(AQ87=AQ86,AT86+Perm_Edif!AT87,Perm_Edif!AT87)</f>
        <v>22306</v>
      </c>
      <c r="AU87" s="54">
        <f>IF(AR87=AR86,AU86+Perm_Edif!AU87,Perm_Edif!AU87)</f>
        <v>3768</v>
      </c>
      <c r="AV87" s="54">
        <f>IF(AS87=AS86,AV86+Perm_Edif!AV87,Perm_Edif!AV87)</f>
        <v>816</v>
      </c>
      <c r="AW87" s="54">
        <f>IF(AT87=AT86,AW86+Perm_Edif!AW87,Perm_Edif!AW87)</f>
        <v>9975</v>
      </c>
      <c r="AX87" s="54">
        <f>IF(AU87=AU86,AX86+Perm_Edif!AX87,Perm_Edif!AX87)</f>
        <v>1333</v>
      </c>
      <c r="AY87" s="54">
        <f>IF(AV87=AV86,AY86+Perm_Edif!AY87,Perm_Edif!AY87)</f>
        <v>1343</v>
      </c>
      <c r="AZ87" s="59">
        <f>IF(AW87=AW86,AZ86+Perm_Edif!AZ87,Perm_Edif!AZ87)</f>
        <v>958423</v>
      </c>
      <c r="BA87" s="54">
        <f>IF(AX87=AX86,BA86+Perm_Edif!BA87,Perm_Edif!BA87)</f>
        <v>47785</v>
      </c>
      <c r="BB87" s="54">
        <f>IF(AY87=AY86,BB86+Perm_Edif!BB87,Perm_Edif!BB87)</f>
        <v>15054</v>
      </c>
      <c r="BC87" s="54">
        <f>IF(AZ87=AZ86,BC86+Perm_Edif!BC87,Perm_Edif!BC87)</f>
        <v>4640</v>
      </c>
      <c r="BD87" s="54">
        <f>IF(BA87=BA86,BD86+Perm_Edif!BD87,Perm_Edif!BD87)</f>
        <v>28858</v>
      </c>
      <c r="BE87" s="54">
        <f>IF(BB87=BB86,BE86+Perm_Edif!BE87,Perm_Edif!BE87)</f>
        <v>99422</v>
      </c>
      <c r="BF87" s="54">
        <f>IF(BC87=BC86,BF86+Perm_Edif!BF87,Perm_Edif!BF87)</f>
        <v>58158</v>
      </c>
      <c r="BG87" s="54">
        <f>IF(BD87=BD86,BG86+Perm_Edif!BG87,Perm_Edif!BG87)</f>
        <v>54379</v>
      </c>
      <c r="BH87" s="54">
        <f>IF(BE87=BE86,BH86+Perm_Edif!BH87,Perm_Edif!BH87)</f>
        <v>164690</v>
      </c>
      <c r="BI87" s="54">
        <f>IF(BF87=BF86,BI86+Perm_Edif!BI87,Perm_Edif!BI87)</f>
        <v>36897</v>
      </c>
      <c r="BJ87" s="54">
        <f>IF(BG87=BG86,BJ86+Perm_Edif!BJ87,Perm_Edif!BJ87)</f>
        <v>43979</v>
      </c>
      <c r="BK87" s="54">
        <f>IF(BH87=BH86,BK86+Perm_Edif!BK87,Perm_Edif!BK87)</f>
        <v>6300</v>
      </c>
      <c r="BL87" s="54">
        <f>IF(BI87=BI86,BL86+Perm_Edif!BL87,Perm_Edif!BL87)</f>
        <v>10269</v>
      </c>
      <c r="BM87" s="54">
        <f>IF(BJ87=BJ86,BM86+Perm_Edif!BM87,Perm_Edif!BM87)</f>
        <v>356588</v>
      </c>
      <c r="BN87" s="54">
        <f>IF(BK87=BK86,BN86+Perm_Edif!BN87,Perm_Edif!BN87)</f>
        <v>28845</v>
      </c>
      <c r="BO87" s="88">
        <f>IF(BL87=BL86,BO86+Perm_Edif!BO87,Perm_Edif!BO87)</f>
        <v>2559</v>
      </c>
      <c r="BP87" s="54" t="str">
        <f>Perm_Edif!BP87</f>
        <v>-11.3%</v>
      </c>
      <c r="BQ87" s="54" t="str">
        <f>Perm_Edif!BQ87</f>
        <v>898%</v>
      </c>
      <c r="BR87" s="54" t="str">
        <f>Perm_Edif!BR87</f>
        <v>89.5%</v>
      </c>
      <c r="BS87" s="54" t="str">
        <f>Perm_Edif!BS87</f>
        <v>-76.1%</v>
      </c>
      <c r="BT87" s="54" t="str">
        <f>Perm_Edif!BT87</f>
        <v>-69.1%</v>
      </c>
      <c r="BU87" s="54" t="str">
        <f>Perm_Edif!BU87</f>
        <v>53.8%</v>
      </c>
      <c r="BV87" s="54" t="str">
        <f>Perm_Edif!BV87</f>
        <v>13.2%</v>
      </c>
      <c r="BW87" s="54" t="str">
        <f>Perm_Edif!BW87</f>
        <v>27.6%</v>
      </c>
      <c r="BX87" s="54" t="str">
        <f>Perm_Edif!BX87</f>
        <v>61.1%</v>
      </c>
      <c r="BY87" s="54" t="str">
        <f>Perm_Edif!BY87</f>
        <v>-39.7%</v>
      </c>
      <c r="BZ87" s="54" t="str">
        <f>Perm_Edif!BZ87</f>
        <v>13.9%</v>
      </c>
      <c r="CA87" s="54" t="str">
        <f>Perm_Edif!CA87</f>
        <v>-37.6%</v>
      </c>
      <c r="CB87" s="54" t="str">
        <f>Perm_Edif!CB87</f>
        <v>199%</v>
      </c>
      <c r="CC87" s="54" t="str">
        <f>Perm_Edif!CC87</f>
        <v>-35.4%</v>
      </c>
      <c r="CD87" s="54" t="str">
        <f>Perm_Edif!CD87</f>
        <v>52.5%</v>
      </c>
      <c r="CE87" s="54" t="str">
        <f>Perm_Edif!CE87</f>
        <v>-75%</v>
      </c>
    </row>
    <row r="88" spans="1:83">
      <c r="A88" s="55">
        <v>2016</v>
      </c>
      <c r="B88" s="51">
        <v>3</v>
      </c>
      <c r="C88" s="52" t="s">
        <v>121</v>
      </c>
      <c r="D88" s="59">
        <f>IF(A88=A87,D87+Perm_Edif!D88,Perm_Edif!D88)</f>
        <v>645441</v>
      </c>
      <c r="E88" s="54">
        <f>IF(B88=B87,E87+Perm_Edif!E88,Perm_Edif!E88)</f>
        <v>1191</v>
      </c>
      <c r="F88" s="54">
        <f>IF(C88=C87,F87+Perm_Edif!F88,Perm_Edif!F88)</f>
        <v>17322</v>
      </c>
      <c r="G88" s="54">
        <f>IF(D88=D87,G87+Perm_Edif!G88,Perm_Edif!G88)</f>
        <v>472</v>
      </c>
      <c r="H88" s="54">
        <f>IF(E88=E87,H87+Perm_Edif!H88,Perm_Edif!H88)</f>
        <v>1666</v>
      </c>
      <c r="I88" s="54">
        <f>IF(F88=F87,I87+Perm_Edif!I88,Perm_Edif!I88)</f>
        <v>31717</v>
      </c>
      <c r="J88" s="54">
        <f>IF(G88=G87,J87+Perm_Edif!J88,Perm_Edif!J88)</f>
        <v>10745</v>
      </c>
      <c r="K88" s="54">
        <f>IF(H88=H87,K87+Perm_Edif!K88,Perm_Edif!K88)</f>
        <v>14314</v>
      </c>
      <c r="L88" s="54">
        <f>IF(I88=I87,L87+Perm_Edif!L88,Perm_Edif!L88)</f>
        <v>17156</v>
      </c>
      <c r="M88" s="54">
        <f>IF(J88=J87,M87+Perm_Edif!M88,Perm_Edif!M88)</f>
        <v>9392</v>
      </c>
      <c r="N88" s="54">
        <f>IF(K88=K87,N87+Perm_Edif!N88,Perm_Edif!N88)</f>
        <v>16676</v>
      </c>
      <c r="O88" s="54">
        <f>IF(L88=L87,O87+Perm_Edif!O88,Perm_Edif!O88)</f>
        <v>316</v>
      </c>
      <c r="P88" s="54">
        <f>IF(M88=M87,P87+Perm_Edif!P88,Perm_Edif!P88)</f>
        <v>4138</v>
      </c>
      <c r="Q88" s="54">
        <f>IF(N88=N87,Q87+Perm_Edif!Q88,Perm_Edif!Q88)</f>
        <v>93657</v>
      </c>
      <c r="R88" s="54">
        <f>IF(O88=O87,R87+Perm_Edif!R88,Perm_Edif!R88)</f>
        <v>5627</v>
      </c>
      <c r="S88" s="88">
        <f>IF(P88=P87,S87+Perm_Edif!S88,Perm_Edif!S88)</f>
        <v>1333</v>
      </c>
      <c r="T88" s="81">
        <f>IF(Q88=Q87,T87+Perm_Edif!T88,Perm_Edif!T88)</f>
        <v>1116650</v>
      </c>
      <c r="U88" s="81">
        <f>IF(R88=R87,U87+Perm_Edif!U88,Perm_Edif!U88)</f>
        <v>33237</v>
      </c>
      <c r="V88" s="81">
        <f>IF(S88=S87,V87+Perm_Edif!V88,Perm_Edif!V88)</f>
        <v>28704</v>
      </c>
      <c r="W88" s="81">
        <f>IF(T88=T87,W87+Perm_Edif!W88,Perm_Edif!W88)</f>
        <v>3360</v>
      </c>
      <c r="X88" s="81">
        <f>IF(U88=U87,X87+Perm_Edif!X88,Perm_Edif!X88)</f>
        <v>18388</v>
      </c>
      <c r="Y88" s="81">
        <f>IF(V88=V87,Y87+Perm_Edif!Y88,Perm_Edif!Y88)</f>
        <v>188193</v>
      </c>
      <c r="Z88" s="81">
        <f>IF(W88=W87,Z87+Perm_Edif!Z88,Perm_Edif!Z88)</f>
        <v>29736</v>
      </c>
      <c r="AA88" s="81">
        <f>IF(X88=X87,AA87+Perm_Edif!AA88,Perm_Edif!AA88)</f>
        <v>34861</v>
      </c>
      <c r="AB88" s="81">
        <f>IF(Y88=Y87,AB87+Perm_Edif!AB88,Perm_Edif!AB88)</f>
        <v>109176</v>
      </c>
      <c r="AC88" s="81">
        <f>IF(Z88=Z87,AC87+Perm_Edif!AC88,Perm_Edif!AC88)</f>
        <v>54658</v>
      </c>
      <c r="AD88" s="81">
        <f>IF(AA88=AA87,AD87+Perm_Edif!AD88,Perm_Edif!AD88)</f>
        <v>36645</v>
      </c>
      <c r="AE88" s="81">
        <f>IF(AB88=AB87,AE87+Perm_Edif!AE88,Perm_Edif!AE88)</f>
        <v>1925</v>
      </c>
      <c r="AF88" s="81">
        <f>IF(AC88=AC87,AF87+Perm_Edif!AF88,Perm_Edif!AF88)</f>
        <v>1260</v>
      </c>
      <c r="AG88" s="81">
        <f>IF(AD88=AD87,AG87+Perm_Edif!AG88,Perm_Edif!AG88)</f>
        <v>553726</v>
      </c>
      <c r="AH88" s="81">
        <f>IF(AE88=AE87,AH87+Perm_Edif!AH88,Perm_Edif!AH88)</f>
        <v>21455</v>
      </c>
      <c r="AI88" s="81">
        <f>IF(AF88=AF87,AI87+Perm_Edif!AI88,Perm_Edif!AI88)</f>
        <v>1326</v>
      </c>
      <c r="AJ88" s="59">
        <f>IF(AG88=AG87,AJ87+Perm_Edif!AJ88,Perm_Edif!AJ88)</f>
        <v>194430</v>
      </c>
      <c r="AK88" s="54">
        <f>IF(AH88=AH87,AK87+Perm_Edif!AK88,Perm_Edif!AK88)</f>
        <v>96</v>
      </c>
      <c r="AL88" s="54">
        <f>IF(AI88=AI87,AL87+Perm_Edif!AL88,Perm_Edif!AL88)</f>
        <v>3223</v>
      </c>
      <c r="AM88" s="54">
        <f>IF(AJ88=AJ87,AM87+Perm_Edif!AM88,Perm_Edif!AM88)</f>
        <v>463</v>
      </c>
      <c r="AN88" s="54">
        <f>IF(AK88=AK87,AN87+Perm_Edif!AN88,Perm_Edif!AN88)</f>
        <v>1957</v>
      </c>
      <c r="AO88" s="54">
        <f>IF(AL88=AL87,AO87+Perm_Edif!AO88,Perm_Edif!AO88)</f>
        <v>82091</v>
      </c>
      <c r="AP88" s="54">
        <f>IF(AM88=AM87,AP87+Perm_Edif!AP88,Perm_Edif!AP88)</f>
        <v>3823</v>
      </c>
      <c r="AQ88" s="54">
        <f>IF(AN88=AN87,AQ87+Perm_Edif!AQ88,Perm_Edif!AQ88)</f>
        <v>8082</v>
      </c>
      <c r="AR88" s="54">
        <f>IF(AO88=AO87,AR87+Perm_Edif!AR88,Perm_Edif!AR88)</f>
        <v>9159</v>
      </c>
      <c r="AS88" s="54">
        <f>IF(AP88=AP87,AS87+Perm_Edif!AS88,Perm_Edif!AS88)</f>
        <v>2402</v>
      </c>
      <c r="AT88" s="54">
        <f>IF(AQ88=AQ87,AT87+Perm_Edif!AT88,Perm_Edif!AT88)</f>
        <v>2418</v>
      </c>
      <c r="AU88" s="54">
        <f>IF(AR88=AR87,AU87+Perm_Edif!AU88,Perm_Edif!AU88)</f>
        <v>549</v>
      </c>
      <c r="AV88" s="54">
        <f>IF(AS88=AS87,AV87+Perm_Edif!AV88,Perm_Edif!AV88)</f>
        <v>360</v>
      </c>
      <c r="AW88" s="54">
        <f>IF(AT88=AT87,AW87+Perm_Edif!AW88,Perm_Edif!AW88)</f>
        <v>74978</v>
      </c>
      <c r="AX88" s="54">
        <f>IF(AU88=AU87,AX87+Perm_Edif!AX88,Perm_Edif!AX88)</f>
        <v>4829</v>
      </c>
      <c r="AY88" s="54">
        <f>IF(AV88=AV87,AY87+Perm_Edif!AY88,Perm_Edif!AY88)</f>
        <v>0</v>
      </c>
      <c r="AZ88" s="59">
        <f>IF(AW88=AW87,AZ87+Perm_Edif!AZ88,Perm_Edif!AZ88)</f>
        <v>1536802</v>
      </c>
      <c r="BA88" s="54">
        <f>IF(AX88=AX87,BA87+Perm_Edif!BA88,Perm_Edif!BA88)</f>
        <v>34524</v>
      </c>
      <c r="BB88" s="54">
        <f>IF(AY88=AY87,BB87+Perm_Edif!BB88,Perm_Edif!BB88)</f>
        <v>49249</v>
      </c>
      <c r="BC88" s="54">
        <f>IF(AZ88=AZ87,BC87+Perm_Edif!BC88,Perm_Edif!BC88)</f>
        <v>4295</v>
      </c>
      <c r="BD88" s="54">
        <f>IF(BA88=BA87,BD87+Perm_Edif!BD88,Perm_Edif!BD88)</f>
        <v>22011</v>
      </c>
      <c r="BE88" s="54">
        <f>IF(BB88=BB87,BE87+Perm_Edif!BE88,Perm_Edif!BE88)</f>
        <v>302001</v>
      </c>
      <c r="BF88" s="54">
        <f>IF(BC88=BC87,BF87+Perm_Edif!BF88,Perm_Edif!BF88)</f>
        <v>44304</v>
      </c>
      <c r="BG88" s="54">
        <f>IF(BD88=BD87,BG87+Perm_Edif!BG88,Perm_Edif!BG88)</f>
        <v>57257</v>
      </c>
      <c r="BH88" s="54">
        <f>IF(BE88=BE87,BH87+Perm_Edif!BH88,Perm_Edif!BH88)</f>
        <v>135491</v>
      </c>
      <c r="BI88" s="54">
        <f>IF(BF88=BF87,BI87+Perm_Edif!BI88,Perm_Edif!BI88)</f>
        <v>66452</v>
      </c>
      <c r="BJ88" s="54">
        <f>IF(BG88=BG87,BJ87+Perm_Edif!BJ88,Perm_Edif!BJ88)</f>
        <v>55739</v>
      </c>
      <c r="BK88" s="54">
        <f>IF(BH88=BH87,BK87+Perm_Edif!BK88,Perm_Edif!BK88)</f>
        <v>2790</v>
      </c>
      <c r="BL88" s="54">
        <f>IF(BI88=BI87,BL87+Perm_Edif!BL88,Perm_Edif!BL88)</f>
        <v>5758</v>
      </c>
      <c r="BM88" s="54">
        <f>IF(BJ88=BJ87,BM87+Perm_Edif!BM88,Perm_Edif!BM88)</f>
        <v>722361</v>
      </c>
      <c r="BN88" s="54">
        <f>IF(BK88=BK87,BN87+Perm_Edif!BN88,Perm_Edif!BN88)</f>
        <v>31911</v>
      </c>
      <c r="BO88" s="88">
        <f>IF(BL88=BL87,BO87+Perm_Edif!BO88,Perm_Edif!BO88)</f>
        <v>2659</v>
      </c>
      <c r="BP88" s="54" t="str">
        <f>Perm_Edif!BP88</f>
        <v>60.3%</v>
      </c>
      <c r="BQ88" s="54" t="str">
        <f>Perm_Edif!BQ88</f>
        <v>-27.8%</v>
      </c>
      <c r="BR88" s="54" t="str">
        <f>Perm_Edif!BR88</f>
        <v>227.1%</v>
      </c>
      <c r="BS88" s="54" t="str">
        <f>Perm_Edif!BS88</f>
        <v>-7.4%</v>
      </c>
      <c r="BT88" s="54" t="str">
        <f>Perm_Edif!BT88</f>
        <v>-23.7%</v>
      </c>
      <c r="BU88" s="54" t="str">
        <f>Perm_Edif!BU88</f>
        <v>203.8%</v>
      </c>
      <c r="BV88" s="54" t="str">
        <f>Perm_Edif!BV88</f>
        <v>-23.8%</v>
      </c>
      <c r="BW88" s="54" t="str">
        <f>Perm_Edif!BW88</f>
        <v>5.3%</v>
      </c>
      <c r="BX88" s="54" t="str">
        <f>Perm_Edif!BX88</f>
        <v>-17.7%</v>
      </c>
      <c r="BY88" s="54" t="str">
        <f>Perm_Edif!BY88</f>
        <v>80.1%</v>
      </c>
      <c r="BZ88" s="54" t="str">
        <f>Perm_Edif!BZ88</f>
        <v>26.7%</v>
      </c>
      <c r="CA88" s="54" t="str">
        <f>Perm_Edif!CA88</f>
        <v>-55.7%</v>
      </c>
      <c r="CB88" s="54" t="str">
        <f>Perm_Edif!CB88</f>
        <v>-43.9%</v>
      </c>
      <c r="CC88" s="54" t="str">
        <f>Perm_Edif!CC88</f>
        <v>102.6%</v>
      </c>
      <c r="CD88" s="54" t="str">
        <f>Perm_Edif!CD88</f>
        <v>10.6%</v>
      </c>
      <c r="CE88" s="54" t="str">
        <f>Perm_Edif!CE88</f>
        <v>3.9%</v>
      </c>
    </row>
    <row r="89" spans="1:83">
      <c r="A89" s="55">
        <v>2016</v>
      </c>
      <c r="B89" s="51">
        <v>4</v>
      </c>
      <c r="C89" s="52" t="s">
        <v>122</v>
      </c>
      <c r="D89" s="59">
        <f>IF(A89=A88,D88+Perm_Edif!D89,Perm_Edif!D89)</f>
        <v>975745</v>
      </c>
      <c r="E89" s="54">
        <f>IF(B89=B88,E88+Perm_Edif!E89,Perm_Edif!E89)</f>
        <v>10076</v>
      </c>
      <c r="F89" s="54">
        <f>IF(C89=C88,F88+Perm_Edif!F89,Perm_Edif!F89)</f>
        <v>17448</v>
      </c>
      <c r="G89" s="54">
        <f>IF(D89=D88,G88+Perm_Edif!G89,Perm_Edif!G89)</f>
        <v>5206</v>
      </c>
      <c r="H89" s="54">
        <f>IF(E89=E88,H88+Perm_Edif!H89,Perm_Edif!H89)</f>
        <v>6108</v>
      </c>
      <c r="I89" s="54">
        <f>IF(F89=F88,I88+Perm_Edif!I89,Perm_Edif!I89)</f>
        <v>9604</v>
      </c>
      <c r="J89" s="54">
        <f>IF(G89=G88,J88+Perm_Edif!J89,Perm_Edif!J89)</f>
        <v>19859</v>
      </c>
      <c r="K89" s="54">
        <f>IF(H89=H88,K88+Perm_Edif!K89,Perm_Edif!K89)</f>
        <v>18705</v>
      </c>
      <c r="L89" s="54">
        <f>IF(I89=I88,L88+Perm_Edif!L89,Perm_Edif!L89)</f>
        <v>26529</v>
      </c>
      <c r="M89" s="54">
        <f>IF(J89=J88,M88+Perm_Edif!M89,Perm_Edif!M89)</f>
        <v>22935</v>
      </c>
      <c r="N89" s="54">
        <f>IF(K89=K88,N88+Perm_Edif!N89,Perm_Edif!N89)</f>
        <v>10445</v>
      </c>
      <c r="O89" s="54">
        <f>IF(L89=L88,O88+Perm_Edif!O89,Perm_Edif!O89)</f>
        <v>403</v>
      </c>
      <c r="P89" s="54">
        <f>IF(M89=M88,P88+Perm_Edif!P89,Perm_Edif!P89)</f>
        <v>2906</v>
      </c>
      <c r="Q89" s="54">
        <f>IF(N89=N88,Q88+Perm_Edif!Q89,Perm_Edif!Q89)</f>
        <v>174957</v>
      </c>
      <c r="R89" s="54">
        <f>IF(O89=O88,R88+Perm_Edif!R89,Perm_Edif!R89)</f>
        <v>4838</v>
      </c>
      <c r="S89" s="88">
        <f>IF(P89=P88,S88+Perm_Edif!S89,Perm_Edif!S89)</f>
        <v>285</v>
      </c>
      <c r="T89" s="81">
        <f>IF(Q89=Q88,T88+Perm_Edif!T89,Perm_Edif!T89)</f>
        <v>761758</v>
      </c>
      <c r="U89" s="81">
        <f>IF(R89=R88,U88+Perm_Edif!U89,Perm_Edif!U89)</f>
        <v>22345</v>
      </c>
      <c r="V89" s="81">
        <f>IF(S89=S88,V88+Perm_Edif!V89,Perm_Edif!V89)</f>
        <v>618</v>
      </c>
      <c r="W89" s="81">
        <f>IF(T89=T88,W88+Perm_Edif!W89,Perm_Edif!W89)</f>
        <v>1487</v>
      </c>
      <c r="X89" s="81">
        <f>IF(U89=U88,X88+Perm_Edif!X89,Perm_Edif!X89)</f>
        <v>26779</v>
      </c>
      <c r="Y89" s="81">
        <f>IF(V89=V88,Y88+Perm_Edif!Y89,Perm_Edif!Y89)</f>
        <v>148454</v>
      </c>
      <c r="Z89" s="81">
        <f>IF(W89=W88,Z88+Perm_Edif!Z89,Perm_Edif!Z89)</f>
        <v>23326</v>
      </c>
      <c r="AA89" s="81">
        <f>IF(X89=X88,AA88+Perm_Edif!AA89,Perm_Edif!AA89)</f>
        <v>40469</v>
      </c>
      <c r="AB89" s="81">
        <f>IF(Y89=Y88,AB88+Perm_Edif!AB89,Perm_Edif!AB89)</f>
        <v>64391</v>
      </c>
      <c r="AC89" s="81">
        <f>IF(Z89=Z88,AC88+Perm_Edif!AC89,Perm_Edif!AC89)</f>
        <v>32861</v>
      </c>
      <c r="AD89" s="81">
        <f>IF(AA89=AA88,AD88+Perm_Edif!AD89,Perm_Edif!AD89)</f>
        <v>15318</v>
      </c>
      <c r="AE89" s="81">
        <f>IF(AB89=AB88,AE88+Perm_Edif!AE89,Perm_Edif!AE89)</f>
        <v>3430</v>
      </c>
      <c r="AF89" s="81">
        <f>IF(AC89=AC88,AF88+Perm_Edif!AF89,Perm_Edif!AF89)</f>
        <v>1839</v>
      </c>
      <c r="AG89" s="81">
        <f>IF(AD89=AD88,AG88+Perm_Edif!AG89,Perm_Edif!AG89)</f>
        <v>371043</v>
      </c>
      <c r="AH89" s="81">
        <f>IF(AE89=AE88,AH88+Perm_Edif!AH89,Perm_Edif!AH89)</f>
        <v>8446</v>
      </c>
      <c r="AI89" s="81">
        <f>IF(AF89=AF88,AI88+Perm_Edif!AI89,Perm_Edif!AI89)</f>
        <v>952</v>
      </c>
      <c r="AJ89" s="59">
        <f>IF(AG89=AG88,AJ88+Perm_Edif!AJ89,Perm_Edif!AJ89)</f>
        <v>125824</v>
      </c>
      <c r="AK89" s="54">
        <f>IF(AH89=AH88,AK88+Perm_Edif!AK89,Perm_Edif!AK89)</f>
        <v>2041</v>
      </c>
      <c r="AL89" s="54">
        <f>IF(AI89=AI88,AL88+Perm_Edif!AL89,Perm_Edif!AL89)</f>
        <v>673</v>
      </c>
      <c r="AM89" s="54">
        <f>IF(AJ89=AJ88,AM88+Perm_Edif!AM89,Perm_Edif!AM89)</f>
        <v>0</v>
      </c>
      <c r="AN89" s="54">
        <f>IF(AK89=AK88,AN88+Perm_Edif!AN89,Perm_Edif!AN89)</f>
        <v>2950</v>
      </c>
      <c r="AO89" s="54">
        <f>IF(AL89=AL88,AO88+Perm_Edif!AO89,Perm_Edif!AO89)</f>
        <v>10024</v>
      </c>
      <c r="AP89" s="54">
        <f>IF(AM89=AM88,AP88+Perm_Edif!AP89,Perm_Edif!AP89)</f>
        <v>2283</v>
      </c>
      <c r="AQ89" s="54">
        <f>IF(AN89=AN88,AQ88+Perm_Edif!AQ89,Perm_Edif!AQ89)</f>
        <v>10798</v>
      </c>
      <c r="AR89" s="54">
        <f>IF(AO89=AO88,AR88+Perm_Edif!AR89,Perm_Edif!AR89)</f>
        <v>13996</v>
      </c>
      <c r="AS89" s="54">
        <f>IF(AP89=AP88,AS88+Perm_Edif!AS89,Perm_Edif!AS89)</f>
        <v>8324</v>
      </c>
      <c r="AT89" s="54">
        <f>IF(AQ89=AQ88,AT88+Perm_Edif!AT89,Perm_Edif!AT89)</f>
        <v>7766</v>
      </c>
      <c r="AU89" s="54">
        <f>IF(AR89=AR88,AU88+Perm_Edif!AU89,Perm_Edif!AU89)</f>
        <v>1137</v>
      </c>
      <c r="AV89" s="54">
        <f>IF(AS89=AS88,AV88+Perm_Edif!AV89,Perm_Edif!AV89)</f>
        <v>919</v>
      </c>
      <c r="AW89" s="54">
        <f>IF(AT89=AT88,AW88+Perm_Edif!AW89,Perm_Edif!AW89)</f>
        <v>58891</v>
      </c>
      <c r="AX89" s="54">
        <f>IF(AU89=AU88,AX88+Perm_Edif!AX89,Perm_Edif!AX89)</f>
        <v>4352</v>
      </c>
      <c r="AY89" s="54">
        <f>IF(AV89=AV88,AY88+Perm_Edif!AY89,Perm_Edif!AY89)</f>
        <v>1670</v>
      </c>
      <c r="AZ89" s="59">
        <f>IF(AW89=AW88,AZ88+Perm_Edif!AZ89,Perm_Edif!AZ89)</f>
        <v>1217886</v>
      </c>
      <c r="BA89" s="54">
        <f>IF(AX89=AX88,BA88+Perm_Edif!BA89,Perm_Edif!BA89)</f>
        <v>34462</v>
      </c>
      <c r="BB89" s="54">
        <f>IF(AY89=AY88,BB88+Perm_Edif!BB89,Perm_Edif!BB89)</f>
        <v>18739</v>
      </c>
      <c r="BC89" s="54">
        <f>IF(AZ89=AZ88,BC88+Perm_Edif!BC89,Perm_Edif!BC89)</f>
        <v>6693</v>
      </c>
      <c r="BD89" s="54">
        <f>IF(BA89=BA88,BD88+Perm_Edif!BD89,Perm_Edif!BD89)</f>
        <v>35837</v>
      </c>
      <c r="BE89" s="54">
        <f>IF(BB89=BB88,BE88+Perm_Edif!BE89,Perm_Edif!BE89)</f>
        <v>168082</v>
      </c>
      <c r="BF89" s="54">
        <f>IF(BC89=BC88,BF88+Perm_Edif!BF89,Perm_Edif!BF89)</f>
        <v>45468</v>
      </c>
      <c r="BG89" s="54">
        <f>IF(BD89=BD88,BG88+Perm_Edif!BG89,Perm_Edif!BG89)</f>
        <v>69972</v>
      </c>
      <c r="BH89" s="54">
        <f>IF(BE89=BE88,BH88+Perm_Edif!BH89,Perm_Edif!BH89)</f>
        <v>104916</v>
      </c>
      <c r="BI89" s="54">
        <f>IF(BF89=BF88,BI88+Perm_Edif!BI89,Perm_Edif!BI89)</f>
        <v>64120</v>
      </c>
      <c r="BJ89" s="54">
        <f>IF(BG89=BG88,BJ88+Perm_Edif!BJ89,Perm_Edif!BJ89)</f>
        <v>33529</v>
      </c>
      <c r="BK89" s="54">
        <f>IF(BH89=BH88,BK88+Perm_Edif!BK89,Perm_Edif!BK89)</f>
        <v>4970</v>
      </c>
      <c r="BL89" s="54">
        <f>IF(BI89=BI88,BL88+Perm_Edif!BL89,Perm_Edif!BL89)</f>
        <v>5664</v>
      </c>
      <c r="BM89" s="54">
        <f>IF(BJ89=BJ88,BM88+Perm_Edif!BM89,Perm_Edif!BM89)</f>
        <v>604891</v>
      </c>
      <c r="BN89" s="54">
        <f>IF(BK89=BK88,BN88+Perm_Edif!BN89,Perm_Edif!BN89)</f>
        <v>17636</v>
      </c>
      <c r="BO89" s="88">
        <f>IF(BL89=BL88,BO88+Perm_Edif!BO89,Perm_Edif!BO89)</f>
        <v>2907</v>
      </c>
      <c r="BP89" s="54" t="str">
        <f>Perm_Edif!BP89</f>
        <v>-20.8%</v>
      </c>
      <c r="BQ89" s="54" t="str">
        <f>Perm_Edif!BQ89</f>
        <v>-0.2%</v>
      </c>
      <c r="BR89" s="54" t="str">
        <f>Perm_Edif!BR89</f>
        <v>-62%</v>
      </c>
      <c r="BS89" s="54" t="str">
        <f>Perm_Edif!BS89</f>
        <v>55.8%</v>
      </c>
      <c r="BT89" s="54" t="str">
        <f>Perm_Edif!BT89</f>
        <v>62.8%</v>
      </c>
      <c r="BU89" s="54" t="str">
        <f>Perm_Edif!BU89</f>
        <v>-44.3%</v>
      </c>
      <c r="BV89" s="54" t="str">
        <f>Perm_Edif!BV89</f>
        <v>2.6%</v>
      </c>
      <c r="BW89" s="54" t="str">
        <f>Perm_Edif!BW89</f>
        <v>22.2%</v>
      </c>
      <c r="BX89" s="54" t="str">
        <f>Perm_Edif!BX89</f>
        <v>-22.6%</v>
      </c>
      <c r="BY89" s="54" t="str">
        <f>Perm_Edif!BY89</f>
        <v>-3.5%</v>
      </c>
      <c r="BZ89" s="54" t="str">
        <f>Perm_Edif!BZ89</f>
        <v>-39.8%</v>
      </c>
      <c r="CA89" s="54" t="str">
        <f>Perm_Edif!CA89</f>
        <v>78.1%</v>
      </c>
      <c r="CB89" s="54" t="str">
        <f>Perm_Edif!CB89</f>
        <v>-1.6%</v>
      </c>
      <c r="CC89" s="54" t="str">
        <f>Perm_Edif!CC89</f>
        <v>-16.3%</v>
      </c>
      <c r="CD89" s="54" t="str">
        <f>Perm_Edif!CD89</f>
        <v>-44.7%</v>
      </c>
      <c r="CE89" s="54" t="str">
        <f>Perm_Edif!CE89</f>
        <v>9.3%</v>
      </c>
    </row>
    <row r="90" spans="1:83">
      <c r="A90" s="55">
        <v>2016</v>
      </c>
      <c r="B90" s="51">
        <v>5</v>
      </c>
      <c r="C90" s="52" t="s">
        <v>123</v>
      </c>
      <c r="D90" s="59">
        <f>IF(A90=A89,D89+Perm_Edif!D90,Perm_Edif!D90)</f>
        <v>1274995</v>
      </c>
      <c r="E90" s="54">
        <f>IF(B90=B89,E89+Perm_Edif!E90,Perm_Edif!E90)</f>
        <v>20123</v>
      </c>
      <c r="F90" s="54">
        <f>IF(C90=C89,F89+Perm_Edif!F90,Perm_Edif!F90)</f>
        <v>5236</v>
      </c>
      <c r="G90" s="54">
        <f>IF(D90=D89,G89+Perm_Edif!G90,Perm_Edif!G90)</f>
        <v>7250</v>
      </c>
      <c r="H90" s="54">
        <f>IF(E90=E89,H89+Perm_Edif!H90,Perm_Edif!H90)</f>
        <v>8778</v>
      </c>
      <c r="I90" s="54">
        <f>IF(F90=F89,I89+Perm_Edif!I90,Perm_Edif!I90)</f>
        <v>16576</v>
      </c>
      <c r="J90" s="54">
        <f>IF(G90=G89,J89+Perm_Edif!J90,Perm_Edif!J90)</f>
        <v>46004</v>
      </c>
      <c r="K90" s="54">
        <f>IF(H90=H89,K89+Perm_Edif!K90,Perm_Edif!K90)</f>
        <v>16143</v>
      </c>
      <c r="L90" s="54">
        <f>IF(I90=I89,L89+Perm_Edif!L90,Perm_Edif!L90)</f>
        <v>19524</v>
      </c>
      <c r="M90" s="54">
        <f>IF(J90=J89,M89+Perm_Edif!M90,Perm_Edif!M90)</f>
        <v>30251</v>
      </c>
      <c r="N90" s="54">
        <f>IF(K90=K89,N89+Perm_Edif!N90,Perm_Edif!N90)</f>
        <v>16365</v>
      </c>
      <c r="O90" s="54">
        <f>IF(L90=L89,O89+Perm_Edif!O90,Perm_Edif!O90)</f>
        <v>610</v>
      </c>
      <c r="P90" s="54">
        <f>IF(M90=M89,P89+Perm_Edif!P90,Perm_Edif!P90)</f>
        <v>1456</v>
      </c>
      <c r="Q90" s="54">
        <f>IF(N90=N89,Q89+Perm_Edif!Q90,Perm_Edif!Q90)</f>
        <v>103222</v>
      </c>
      <c r="R90" s="54">
        <f>IF(O90=O89,R89+Perm_Edif!R90,Perm_Edif!R90)</f>
        <v>6177</v>
      </c>
      <c r="S90" s="88">
        <f>IF(P90=P89,S89+Perm_Edif!S90,Perm_Edif!S90)</f>
        <v>1535</v>
      </c>
      <c r="T90" s="81">
        <f>IF(Q90=Q89,T89+Perm_Edif!T90,Perm_Edif!T90)</f>
        <v>828996</v>
      </c>
      <c r="U90" s="81">
        <f>IF(R90=R89,U89+Perm_Edif!U90,Perm_Edif!U90)</f>
        <v>1636</v>
      </c>
      <c r="V90" s="81">
        <f>IF(S90=S89,V89+Perm_Edif!V90,Perm_Edif!V90)</f>
        <v>37113</v>
      </c>
      <c r="W90" s="81">
        <f>IF(T90=T89,W89+Perm_Edif!W90,Perm_Edif!W90)</f>
        <v>1080</v>
      </c>
      <c r="X90" s="81">
        <f>IF(U90=U89,X89+Perm_Edif!X90,Perm_Edif!X90)</f>
        <v>27357</v>
      </c>
      <c r="Y90" s="81">
        <f>IF(V90=V89,Y89+Perm_Edif!Y90,Perm_Edif!Y90)</f>
        <v>75314</v>
      </c>
      <c r="Z90" s="81">
        <f>IF(W90=W89,Z89+Perm_Edif!Z90,Perm_Edif!Z90)</f>
        <v>18033</v>
      </c>
      <c r="AA90" s="81">
        <f>IF(X90=X89,AA89+Perm_Edif!AA90,Perm_Edif!AA90)</f>
        <v>50286</v>
      </c>
      <c r="AB90" s="81">
        <f>IF(Y90=Y89,AB89+Perm_Edif!AB90,Perm_Edif!AB90)</f>
        <v>61043</v>
      </c>
      <c r="AC90" s="81">
        <f>IF(Z90=Z89,AC89+Perm_Edif!AC90,Perm_Edif!AC90)</f>
        <v>31514</v>
      </c>
      <c r="AD90" s="81">
        <f>IF(AA90=AA89,AD89+Perm_Edif!AD90,Perm_Edif!AD90)</f>
        <v>33551</v>
      </c>
      <c r="AE90" s="81">
        <f>IF(AB90=AB89,AE89+Perm_Edif!AE90,Perm_Edif!AE90)</f>
        <v>2507</v>
      </c>
      <c r="AF90" s="81">
        <f>IF(AC90=AC89,AF89+Perm_Edif!AF90,Perm_Edif!AF90)</f>
        <v>1719</v>
      </c>
      <c r="AG90" s="81">
        <f>IF(AD90=AD89,AG89+Perm_Edif!AG90,Perm_Edif!AG90)</f>
        <v>464230</v>
      </c>
      <c r="AH90" s="81">
        <f>IF(AE90=AE89,AH89+Perm_Edif!AH90,Perm_Edif!AH90)</f>
        <v>13128</v>
      </c>
      <c r="AI90" s="81">
        <f>IF(AF90=AF89,AI89+Perm_Edif!AI90,Perm_Edif!AI90)</f>
        <v>10485</v>
      </c>
      <c r="AJ90" s="59">
        <f>IF(AG90=AG89,AJ89+Perm_Edif!AJ90,Perm_Edif!AJ90)</f>
        <v>137350</v>
      </c>
      <c r="AK90" s="54">
        <f>IF(AH90=AH89,AK89+Perm_Edif!AK90,Perm_Edif!AK90)</f>
        <v>1027</v>
      </c>
      <c r="AL90" s="54">
        <f>IF(AI90=AI89,AL89+Perm_Edif!AL90,Perm_Edif!AL90)</f>
        <v>1516</v>
      </c>
      <c r="AM90" s="54">
        <f>IF(AJ90=AJ89,AM89+Perm_Edif!AM90,Perm_Edif!AM90)</f>
        <v>2546</v>
      </c>
      <c r="AN90" s="54">
        <f>IF(AK90=AK89,AN89+Perm_Edif!AN90,Perm_Edif!AN90)</f>
        <v>5684</v>
      </c>
      <c r="AO90" s="54">
        <f>IF(AL90=AL89,AO89+Perm_Edif!AO90,Perm_Edif!AO90)</f>
        <v>18112</v>
      </c>
      <c r="AP90" s="54">
        <f>IF(AM90=AM89,AP89+Perm_Edif!AP90,Perm_Edif!AP90)</f>
        <v>4348</v>
      </c>
      <c r="AQ90" s="54">
        <f>IF(AN90=AN89,AQ89+Perm_Edif!AQ90,Perm_Edif!AQ90)</f>
        <v>12720</v>
      </c>
      <c r="AR90" s="54">
        <f>IF(AO90=AO89,AR89+Perm_Edif!AR90,Perm_Edif!AR90)</f>
        <v>24252</v>
      </c>
      <c r="AS90" s="54">
        <f>IF(AP90=AP89,AS89+Perm_Edif!AS90,Perm_Edif!AS90)</f>
        <v>8451</v>
      </c>
      <c r="AT90" s="54">
        <f>IF(AQ90=AQ89,AT89+Perm_Edif!AT90,Perm_Edif!AT90)</f>
        <v>4023</v>
      </c>
      <c r="AU90" s="54">
        <f>IF(AR90=AR89,AU89+Perm_Edif!AU90,Perm_Edif!AU90)</f>
        <v>1222</v>
      </c>
      <c r="AV90" s="54">
        <f>IF(AS90=AS89,AV89+Perm_Edif!AV90,Perm_Edif!AV90)</f>
        <v>444</v>
      </c>
      <c r="AW90" s="54">
        <f>IF(AT90=AT89,AW89+Perm_Edif!AW90,Perm_Edif!AW90)</f>
        <v>50304</v>
      </c>
      <c r="AX90" s="54">
        <f>IF(AU90=AU89,AX89+Perm_Edif!AX90,Perm_Edif!AX90)</f>
        <v>2701</v>
      </c>
      <c r="AY90" s="54">
        <f>IF(AV90=AV89,AY89+Perm_Edif!AY90,Perm_Edif!AY90)</f>
        <v>0</v>
      </c>
      <c r="AZ90" s="59">
        <f>IF(AW90=AW89,AZ89+Perm_Edif!AZ90,Perm_Edif!AZ90)</f>
        <v>1265596</v>
      </c>
      <c r="BA90" s="54">
        <f>IF(AX90=AX89,BA89+Perm_Edif!BA90,Perm_Edif!BA90)</f>
        <v>22786</v>
      </c>
      <c r="BB90" s="54">
        <f>IF(AY90=AY89,BB89+Perm_Edif!BB90,Perm_Edif!BB90)</f>
        <v>43865</v>
      </c>
      <c r="BC90" s="54">
        <f>IF(AZ90=AZ89,BC89+Perm_Edif!BC90,Perm_Edif!BC90)</f>
        <v>10876</v>
      </c>
      <c r="BD90" s="54">
        <f>IF(BA90=BA89,BD89+Perm_Edif!BD90,Perm_Edif!BD90)</f>
        <v>41819</v>
      </c>
      <c r="BE90" s="54">
        <f>IF(BB90=BB89,BE89+Perm_Edif!BE90,Perm_Edif!BE90)</f>
        <v>110002</v>
      </c>
      <c r="BF90" s="54">
        <f>IF(BC90=BC89,BF89+Perm_Edif!BF90,Perm_Edif!BF90)</f>
        <v>68385</v>
      </c>
      <c r="BG90" s="54">
        <f>IF(BD90=BD89,BG89+Perm_Edif!BG90,Perm_Edif!BG90)</f>
        <v>79149</v>
      </c>
      <c r="BH90" s="54">
        <f>IF(BE90=BE89,BH89+Perm_Edif!BH90,Perm_Edif!BH90)</f>
        <v>104819</v>
      </c>
      <c r="BI90" s="54">
        <f>IF(BF90=BF89,BI89+Perm_Edif!BI90,Perm_Edif!BI90)</f>
        <v>70216</v>
      </c>
      <c r="BJ90" s="54">
        <f>IF(BG90=BG89,BJ89+Perm_Edif!BJ90,Perm_Edif!BJ90)</f>
        <v>53939</v>
      </c>
      <c r="BK90" s="54">
        <f>IF(BH90=BH89,BK89+Perm_Edif!BK90,Perm_Edif!BK90)</f>
        <v>4339</v>
      </c>
      <c r="BL90" s="54">
        <f>IF(BI90=BI89,BL89+Perm_Edif!BL90,Perm_Edif!BL90)</f>
        <v>3619</v>
      </c>
      <c r="BM90" s="54">
        <f>IF(BJ90=BJ89,BM89+Perm_Edif!BM90,Perm_Edif!BM90)</f>
        <v>617756</v>
      </c>
      <c r="BN90" s="54">
        <f>IF(BK90=BK89,BN89+Perm_Edif!BN90,Perm_Edif!BN90)</f>
        <v>22006</v>
      </c>
      <c r="BO90" s="88">
        <f>IF(BL90=BL89,BO89+Perm_Edif!BO90,Perm_Edif!BO90)</f>
        <v>12020</v>
      </c>
      <c r="BP90" s="54" t="str">
        <f>Perm_Edif!BP90</f>
        <v>3.9%</v>
      </c>
      <c r="BQ90" s="54" t="str">
        <f>Perm_Edif!BQ90</f>
        <v>-33.9%</v>
      </c>
      <c r="BR90" s="54" t="str">
        <f>Perm_Edif!BR90</f>
        <v>134.1%</v>
      </c>
      <c r="BS90" s="54" t="str">
        <f>Perm_Edif!BS90</f>
        <v>62.5%</v>
      </c>
      <c r="BT90" s="54" t="str">
        <f>Perm_Edif!BT90</f>
        <v>16.7%</v>
      </c>
      <c r="BU90" s="54" t="str">
        <f>Perm_Edif!BU90</f>
        <v>-34.6%</v>
      </c>
      <c r="BV90" s="54" t="str">
        <f>Perm_Edif!BV90</f>
        <v>50.4%</v>
      </c>
      <c r="BW90" s="54" t="str">
        <f>Perm_Edif!BW90</f>
        <v>13.1%</v>
      </c>
      <c r="BX90" s="54" t="str">
        <f>Perm_Edif!BX90</f>
        <v>-0.1%</v>
      </c>
      <c r="BY90" s="54" t="str">
        <f>Perm_Edif!BY90</f>
        <v>9.5%</v>
      </c>
      <c r="BZ90" s="54" t="str">
        <f>Perm_Edif!BZ90</f>
        <v>60.9%</v>
      </c>
      <c r="CA90" s="54" t="str">
        <f>Perm_Edif!CA90</f>
        <v>-12.7%</v>
      </c>
      <c r="CB90" s="54" t="str">
        <f>Perm_Edif!CB90</f>
        <v>-36.1%</v>
      </c>
      <c r="CC90" s="54" t="str">
        <f>Perm_Edif!CC90</f>
        <v>2.1%</v>
      </c>
      <c r="CD90" s="54" t="str">
        <f>Perm_Edif!CD90</f>
        <v>24.8%</v>
      </c>
      <c r="CE90" s="54" t="str">
        <f>Perm_Edif!CE90</f>
        <v>313.5%</v>
      </c>
    </row>
    <row r="91" spans="1:83">
      <c r="A91" s="55">
        <v>2016</v>
      </c>
      <c r="B91" s="51">
        <v>6</v>
      </c>
      <c r="C91" s="52" t="s">
        <v>124</v>
      </c>
      <c r="D91" s="59">
        <f>IF(A91=A90,D90+Perm_Edif!D91,Perm_Edif!D91)</f>
        <v>1591978</v>
      </c>
      <c r="E91" s="54">
        <f>IF(B91=B90,E90+Perm_Edif!E91,Perm_Edif!E91)</f>
        <v>10988</v>
      </c>
      <c r="F91" s="54">
        <f>IF(C91=C90,F90+Perm_Edif!F91,Perm_Edif!F91)</f>
        <v>10682</v>
      </c>
      <c r="G91" s="54">
        <f>IF(D91=D90,G90+Perm_Edif!G91,Perm_Edif!G91)</f>
        <v>1784</v>
      </c>
      <c r="H91" s="54">
        <f>IF(E91=E90,H90+Perm_Edif!H91,Perm_Edif!H91)</f>
        <v>13858</v>
      </c>
      <c r="I91" s="54">
        <f>IF(F91=F90,I90+Perm_Edif!I91,Perm_Edif!I91)</f>
        <v>15820</v>
      </c>
      <c r="J91" s="54">
        <f>IF(G91=G90,J90+Perm_Edif!J91,Perm_Edif!J91)</f>
        <v>4917</v>
      </c>
      <c r="K91" s="54">
        <f>IF(H91=H90,K90+Perm_Edif!K91,Perm_Edif!K91)</f>
        <v>25359</v>
      </c>
      <c r="L91" s="54">
        <f>IF(I91=I90,L90+Perm_Edif!L91,Perm_Edif!L91)</f>
        <v>22551</v>
      </c>
      <c r="M91" s="54">
        <f>IF(J91=J90,M90+Perm_Edif!M91,Perm_Edif!M91)</f>
        <v>17972</v>
      </c>
      <c r="N91" s="54">
        <f>IF(K91=K90,N90+Perm_Edif!N91,Perm_Edif!N91)</f>
        <v>11835</v>
      </c>
      <c r="O91" s="54">
        <f>IF(L91=L90,O90+Perm_Edif!O91,Perm_Edif!O91)</f>
        <v>1140</v>
      </c>
      <c r="P91" s="54">
        <f>IF(M91=M90,P90+Perm_Edif!P91,Perm_Edif!P91)</f>
        <v>669</v>
      </c>
      <c r="Q91" s="54">
        <f>IF(N91=N90,Q90+Perm_Edif!Q91,Perm_Edif!Q91)</f>
        <v>171424</v>
      </c>
      <c r="R91" s="54">
        <f>IF(O91=O90,R90+Perm_Edif!R91,Perm_Edif!R91)</f>
        <v>7984</v>
      </c>
      <c r="S91" s="88">
        <f>IF(P91=P90,S90+Perm_Edif!S91,Perm_Edif!S91)</f>
        <v>0</v>
      </c>
      <c r="T91" s="81">
        <f>IF(Q91=Q90,T90+Perm_Edif!T91,Perm_Edif!T91)</f>
        <v>806325</v>
      </c>
      <c r="U91" s="81">
        <f>IF(R91=R90,U90+Perm_Edif!U91,Perm_Edif!U91)</f>
        <v>35843</v>
      </c>
      <c r="V91" s="81">
        <f>IF(S91=S90,V90+Perm_Edif!V91,Perm_Edif!V91)</f>
        <v>2940</v>
      </c>
      <c r="W91" s="81">
        <f>IF(T91=T90,W90+Perm_Edif!W91,Perm_Edif!W91)</f>
        <v>2405</v>
      </c>
      <c r="X91" s="81">
        <f>IF(U91=U90,X90+Perm_Edif!X91,Perm_Edif!X91)</f>
        <v>28434</v>
      </c>
      <c r="Y91" s="81">
        <f>IF(V91=V90,Y90+Perm_Edif!Y91,Perm_Edif!Y91)</f>
        <v>79721</v>
      </c>
      <c r="Z91" s="81">
        <f>IF(W91=W90,Z90+Perm_Edif!Z91,Perm_Edif!Z91)</f>
        <v>16568</v>
      </c>
      <c r="AA91" s="81">
        <f>IF(X91=X90,AA90+Perm_Edif!AA91,Perm_Edif!AA91)</f>
        <v>34608</v>
      </c>
      <c r="AB91" s="81">
        <f>IF(Y91=Y90,AB90+Perm_Edif!AB91,Perm_Edif!AB91)</f>
        <v>56461</v>
      </c>
      <c r="AC91" s="81">
        <f>IF(Z91=Z90,AC90+Perm_Edif!AC91,Perm_Edif!AC91)</f>
        <v>35387</v>
      </c>
      <c r="AD91" s="81">
        <f>IF(AA91=AA90,AD90+Perm_Edif!AD91,Perm_Edif!AD91)</f>
        <v>12366</v>
      </c>
      <c r="AE91" s="81">
        <f>IF(AB91=AB90,AE90+Perm_Edif!AE91,Perm_Edif!AE91)</f>
        <v>10156</v>
      </c>
      <c r="AF91" s="81">
        <f>IF(AC91=AC90,AF90+Perm_Edif!AF91,Perm_Edif!AF91)</f>
        <v>2801</v>
      </c>
      <c r="AG91" s="81">
        <f>IF(AD91=AD90,AG90+Perm_Edif!AG91,Perm_Edif!AG91)</f>
        <v>469052</v>
      </c>
      <c r="AH91" s="81">
        <f>IF(AE91=AE90,AH90+Perm_Edif!AH91,Perm_Edif!AH91)</f>
        <v>18886</v>
      </c>
      <c r="AI91" s="81">
        <f>IF(AF91=AF90,AI90+Perm_Edif!AI91,Perm_Edif!AI91)</f>
        <v>697</v>
      </c>
      <c r="AJ91" s="59">
        <f>IF(AG91=AG90,AJ90+Perm_Edif!AJ91,Perm_Edif!AJ91)</f>
        <v>274443</v>
      </c>
      <c r="AK91" s="54">
        <f>IF(AH91=AH90,AK90+Perm_Edif!AK91,Perm_Edif!AK91)</f>
        <v>1209</v>
      </c>
      <c r="AL91" s="54">
        <f>IF(AI91=AI90,AL90+Perm_Edif!AL91,Perm_Edif!AL91)</f>
        <v>6120</v>
      </c>
      <c r="AM91" s="54">
        <f>IF(AJ91=AJ90,AM90+Perm_Edif!AM91,Perm_Edif!AM91)</f>
        <v>4890</v>
      </c>
      <c r="AN91" s="54">
        <f>IF(AK91=AK90,AN90+Perm_Edif!AN91,Perm_Edif!AN91)</f>
        <v>4079</v>
      </c>
      <c r="AO91" s="54">
        <f>IF(AL91=AL90,AO90+Perm_Edif!AO91,Perm_Edif!AO91)</f>
        <v>3944</v>
      </c>
      <c r="AP91" s="54">
        <f>IF(AM91=AM90,AP90+Perm_Edif!AP91,Perm_Edif!AP91)</f>
        <v>1840</v>
      </c>
      <c r="AQ91" s="54">
        <f>IF(AN91=AN90,AQ90+Perm_Edif!AQ91,Perm_Edif!AQ91)</f>
        <v>7713</v>
      </c>
      <c r="AR91" s="54">
        <f>IF(AO91=AO90,AR90+Perm_Edif!AR91,Perm_Edif!AR91)</f>
        <v>17865</v>
      </c>
      <c r="AS91" s="54">
        <f>IF(AP91=AP90,AS90+Perm_Edif!AS91,Perm_Edif!AS91)</f>
        <v>6045</v>
      </c>
      <c r="AT91" s="54">
        <f>IF(AQ91=AQ90,AT90+Perm_Edif!AT91,Perm_Edif!AT91)</f>
        <v>12887</v>
      </c>
      <c r="AU91" s="54">
        <f>IF(AR91=AR90,AU90+Perm_Edif!AU91,Perm_Edif!AU91)</f>
        <v>1017</v>
      </c>
      <c r="AV91" s="54">
        <f>IF(AS91=AS90,AV90+Perm_Edif!AV91,Perm_Edif!AV91)</f>
        <v>391</v>
      </c>
      <c r="AW91" s="54">
        <f>IF(AT91=AT90,AW90+Perm_Edif!AW91,Perm_Edif!AW91)</f>
        <v>200724</v>
      </c>
      <c r="AX91" s="54">
        <f>IF(AU91=AU90,AX90+Perm_Edif!AX91,Perm_Edif!AX91)</f>
        <v>3625</v>
      </c>
      <c r="AY91" s="54">
        <f>IF(AV91=AV90,AY90+Perm_Edif!AY91,Perm_Edif!AY91)</f>
        <v>2094</v>
      </c>
      <c r="AZ91" s="59">
        <f>IF(AW91=AW90,AZ90+Perm_Edif!AZ91,Perm_Edif!AZ91)</f>
        <v>1397751</v>
      </c>
      <c r="BA91" s="54">
        <f>IF(AX91=AX90,BA90+Perm_Edif!BA91,Perm_Edif!BA91)</f>
        <v>48040</v>
      </c>
      <c r="BB91" s="54">
        <f>IF(AY91=AY90,BB90+Perm_Edif!BB91,Perm_Edif!BB91)</f>
        <v>19742</v>
      </c>
      <c r="BC91" s="54">
        <f>IF(AZ91=AZ90,BC90+Perm_Edif!BC91,Perm_Edif!BC91)</f>
        <v>9079</v>
      </c>
      <c r="BD91" s="54">
        <f>IF(BA91=BA90,BD90+Perm_Edif!BD91,Perm_Edif!BD91)</f>
        <v>46371</v>
      </c>
      <c r="BE91" s="54">
        <f>IF(BB91=BB90,BE90+Perm_Edif!BE91,Perm_Edif!BE91)</f>
        <v>99485</v>
      </c>
      <c r="BF91" s="54">
        <f>IF(BC91=BC90,BF90+Perm_Edif!BF91,Perm_Edif!BF91)</f>
        <v>23325</v>
      </c>
      <c r="BG91" s="54">
        <f>IF(BD91=BD90,BG90+Perm_Edif!BG91,Perm_Edif!BG91)</f>
        <v>67680</v>
      </c>
      <c r="BH91" s="54">
        <f>IF(BE91=BE90,BH90+Perm_Edif!BH91,Perm_Edif!BH91)</f>
        <v>96877</v>
      </c>
      <c r="BI91" s="54">
        <f>IF(BF91=BF90,BI90+Perm_Edif!BI91,Perm_Edif!BI91)</f>
        <v>59404</v>
      </c>
      <c r="BJ91" s="54">
        <f>IF(BG91=BG90,BJ90+Perm_Edif!BJ91,Perm_Edif!BJ91)</f>
        <v>37088</v>
      </c>
      <c r="BK91" s="54">
        <f>IF(BH91=BH90,BK90+Perm_Edif!BK91,Perm_Edif!BK91)</f>
        <v>12313</v>
      </c>
      <c r="BL91" s="54">
        <f>IF(BI91=BI90,BL90+Perm_Edif!BL91,Perm_Edif!BL91)</f>
        <v>3861</v>
      </c>
      <c r="BM91" s="54">
        <f>IF(BJ91=BJ90,BM90+Perm_Edif!BM91,Perm_Edif!BM91)</f>
        <v>841200</v>
      </c>
      <c r="BN91" s="54">
        <f>IF(BK91=BK90,BN90+Perm_Edif!BN91,Perm_Edif!BN91)</f>
        <v>30495</v>
      </c>
      <c r="BO91" s="88">
        <f>IF(BL91=BL90,BO90+Perm_Edif!BO91,Perm_Edif!BO91)</f>
        <v>2791</v>
      </c>
      <c r="BP91" s="54" t="str">
        <f>Perm_Edif!BP91</f>
        <v>10.4%</v>
      </c>
      <c r="BQ91" s="54" t="str">
        <f>Perm_Edif!BQ91</f>
        <v>110.8%</v>
      </c>
      <c r="BR91" s="54" t="str">
        <f>Perm_Edif!BR91</f>
        <v>-55%</v>
      </c>
      <c r="BS91" s="54" t="str">
        <f>Perm_Edif!BS91</f>
        <v>-16.5%</v>
      </c>
      <c r="BT91" s="54" t="str">
        <f>Perm_Edif!BT91</f>
        <v>10.9%</v>
      </c>
      <c r="BU91" s="54" t="str">
        <f>Perm_Edif!BU91</f>
        <v>-9.6%</v>
      </c>
      <c r="BV91" s="54" t="str">
        <f>Perm_Edif!BV91</f>
        <v>-65.9%</v>
      </c>
      <c r="BW91" s="54" t="str">
        <f>Perm_Edif!BW91</f>
        <v>-14.5%</v>
      </c>
      <c r="BX91" s="54" t="str">
        <f>Perm_Edif!BX91</f>
        <v>-7.6%</v>
      </c>
      <c r="BY91" s="54" t="str">
        <f>Perm_Edif!BY91</f>
        <v>-15.4%</v>
      </c>
      <c r="BZ91" s="54" t="str">
        <f>Perm_Edif!BZ91</f>
        <v>-31.2%</v>
      </c>
      <c r="CA91" s="54" t="str">
        <f>Perm_Edif!CA91</f>
        <v>183.8%</v>
      </c>
      <c r="CB91" s="54" t="str">
        <f>Perm_Edif!CB91</f>
        <v>6.7%</v>
      </c>
      <c r="CC91" s="54" t="str">
        <f>Perm_Edif!CC91</f>
        <v>36.2%</v>
      </c>
      <c r="CD91" s="54" t="str">
        <f>Perm_Edif!CD91</f>
        <v>38.6%</v>
      </c>
      <c r="CE91" s="54" t="str">
        <f>Perm_Edif!CE91</f>
        <v>-76.8%</v>
      </c>
    </row>
    <row r="92" spans="1:83">
      <c r="A92" s="55">
        <v>2016</v>
      </c>
      <c r="B92" s="51">
        <v>7</v>
      </c>
      <c r="C92" s="52" t="s">
        <v>125</v>
      </c>
      <c r="D92" s="59">
        <f>IF(A92=A91,D91+Perm_Edif!D92,Perm_Edif!D92)</f>
        <v>1869508</v>
      </c>
      <c r="E92" s="54">
        <f>IF(B92=B91,E91+Perm_Edif!E92,Perm_Edif!E92)</f>
        <v>3213</v>
      </c>
      <c r="F92" s="54">
        <f>IF(C92=C91,F91+Perm_Edif!F92,Perm_Edif!F92)</f>
        <v>10088</v>
      </c>
      <c r="G92" s="54">
        <f>IF(D92=D91,G91+Perm_Edif!G92,Perm_Edif!G92)</f>
        <v>5231</v>
      </c>
      <c r="H92" s="54">
        <f>IF(E92=E91,H91+Perm_Edif!H92,Perm_Edif!H92)</f>
        <v>2589</v>
      </c>
      <c r="I92" s="54">
        <f>IF(F92=F91,I91+Perm_Edif!I92,Perm_Edif!I92)</f>
        <v>30196</v>
      </c>
      <c r="J92" s="54">
        <f>IF(G92=G91,J91+Perm_Edif!J92,Perm_Edif!J92)</f>
        <v>3707</v>
      </c>
      <c r="K92" s="54">
        <f>IF(H92=H91,K91+Perm_Edif!K92,Perm_Edif!K92)</f>
        <v>48898</v>
      </c>
      <c r="L92" s="54">
        <f>IF(I92=I91,L91+Perm_Edif!L92,Perm_Edif!L92)</f>
        <v>77133</v>
      </c>
      <c r="M92" s="54">
        <f>IF(J92=J91,M91+Perm_Edif!M92,Perm_Edif!M92)</f>
        <v>5756</v>
      </c>
      <c r="N92" s="54">
        <f>IF(K92=K91,N91+Perm_Edif!N92,Perm_Edif!N92)</f>
        <v>10220</v>
      </c>
      <c r="O92" s="54">
        <f>IF(L92=L91,O91+Perm_Edif!O92,Perm_Edif!O92)</f>
        <v>157</v>
      </c>
      <c r="P92" s="54">
        <f>IF(M92=M91,P91+Perm_Edif!P92,Perm_Edif!P92)</f>
        <v>1090</v>
      </c>
      <c r="Q92" s="54">
        <f>IF(N92=N91,Q91+Perm_Edif!Q92,Perm_Edif!Q92)</f>
        <v>71900</v>
      </c>
      <c r="R92" s="54">
        <f>IF(O92=O91,R91+Perm_Edif!R92,Perm_Edif!R92)</f>
        <v>6483</v>
      </c>
      <c r="S92" s="88">
        <f>IF(P92=P91,S91+Perm_Edif!S92,Perm_Edif!S92)</f>
        <v>869</v>
      </c>
      <c r="T92" s="81">
        <f>IF(Q92=Q91,T91+Perm_Edif!T92,Perm_Edif!T92)</f>
        <v>470741</v>
      </c>
      <c r="U92" s="81">
        <f>IF(R92=R91,U91+Perm_Edif!U92,Perm_Edif!U92)</f>
        <v>7594</v>
      </c>
      <c r="V92" s="81">
        <f>IF(S92=S91,V91+Perm_Edif!V92,Perm_Edif!V92)</f>
        <v>2006</v>
      </c>
      <c r="W92" s="81">
        <f>IF(T92=T91,W91+Perm_Edif!W92,Perm_Edif!W92)</f>
        <v>1850</v>
      </c>
      <c r="X92" s="81">
        <f>IF(U92=U91,X91+Perm_Edif!X92,Perm_Edif!X92)</f>
        <v>47328</v>
      </c>
      <c r="Y92" s="81">
        <f>IF(V92=V91,Y91+Perm_Edif!Y92,Perm_Edif!Y92)</f>
        <v>63807</v>
      </c>
      <c r="Z92" s="81">
        <f>IF(W92=W91,Z91+Perm_Edif!Z92,Perm_Edif!Z92)</f>
        <v>20960</v>
      </c>
      <c r="AA92" s="81">
        <f>IF(X92=X91,AA91+Perm_Edif!AA92,Perm_Edif!AA92)</f>
        <v>52203</v>
      </c>
      <c r="AB92" s="81">
        <f>IF(Y92=Y91,AB91+Perm_Edif!AB92,Perm_Edif!AB92)</f>
        <v>56095</v>
      </c>
      <c r="AC92" s="81">
        <f>IF(Z92=Z91,AC91+Perm_Edif!AC92,Perm_Edif!AC92)</f>
        <v>13522</v>
      </c>
      <c r="AD92" s="81">
        <f>IF(AA92=AA91,AD91+Perm_Edif!AD92,Perm_Edif!AD92)</f>
        <v>30652</v>
      </c>
      <c r="AE92" s="81">
        <f>IF(AB92=AB91,AE91+Perm_Edif!AE92,Perm_Edif!AE92)</f>
        <v>2033</v>
      </c>
      <c r="AF92" s="81">
        <f>IF(AC92=AC91,AF91+Perm_Edif!AF92,Perm_Edif!AF92)</f>
        <v>4673</v>
      </c>
      <c r="AG92" s="81">
        <f>IF(AD92=AD91,AG91+Perm_Edif!AG92,Perm_Edif!AG92)</f>
        <v>131014</v>
      </c>
      <c r="AH92" s="81">
        <f>IF(AE92=AE91,AH91+Perm_Edif!AH92,Perm_Edif!AH92)</f>
        <v>21957</v>
      </c>
      <c r="AI92" s="81">
        <f>IF(AF92=AF91,AI91+Perm_Edif!AI92,Perm_Edif!AI92)</f>
        <v>15047</v>
      </c>
      <c r="AJ92" s="59">
        <f>IF(AG92=AG91,AJ91+Perm_Edif!AJ92,Perm_Edif!AJ92)</f>
        <v>102819</v>
      </c>
      <c r="AK92" s="54">
        <f>IF(AH92=AH91,AK91+Perm_Edif!AK92,Perm_Edif!AK92)</f>
        <v>4273</v>
      </c>
      <c r="AL92" s="54">
        <f>IF(AI92=AI91,AL91+Perm_Edif!AL92,Perm_Edif!AL92)</f>
        <v>1584</v>
      </c>
      <c r="AM92" s="54">
        <f>IF(AJ92=AJ91,AM91+Perm_Edif!AM92,Perm_Edif!AM92)</f>
        <v>3381</v>
      </c>
      <c r="AN92" s="54">
        <f>IF(AK92=AK91,AN91+Perm_Edif!AN92,Perm_Edif!AN92)</f>
        <v>2705</v>
      </c>
      <c r="AO92" s="54">
        <f>IF(AL92=AL91,AO91+Perm_Edif!AO92,Perm_Edif!AO92)</f>
        <v>21071</v>
      </c>
      <c r="AP92" s="54">
        <f>IF(AM92=AM91,AP91+Perm_Edif!AP92,Perm_Edif!AP92)</f>
        <v>5819</v>
      </c>
      <c r="AQ92" s="54">
        <f>IF(AN92=AN91,AQ91+Perm_Edif!AQ92,Perm_Edif!AQ92)</f>
        <v>3460</v>
      </c>
      <c r="AR92" s="54">
        <f>IF(AO92=AO91,AR91+Perm_Edif!AR92,Perm_Edif!AR92)</f>
        <v>8405</v>
      </c>
      <c r="AS92" s="54">
        <f>IF(AP92=AP91,AS91+Perm_Edif!AS92,Perm_Edif!AS92)</f>
        <v>12026</v>
      </c>
      <c r="AT92" s="54">
        <f>IF(AQ92=AQ91,AT91+Perm_Edif!AT92,Perm_Edif!AT92)</f>
        <v>5100</v>
      </c>
      <c r="AU92" s="54">
        <f>IF(AR92=AR91,AU91+Perm_Edif!AU92,Perm_Edif!AU92)</f>
        <v>316</v>
      </c>
      <c r="AV92" s="54">
        <f>IF(AS92=AS91,AV91+Perm_Edif!AV92,Perm_Edif!AV92)</f>
        <v>486</v>
      </c>
      <c r="AW92" s="54">
        <f>IF(AT92=AT91,AW91+Perm_Edif!AW92,Perm_Edif!AW92)</f>
        <v>28559</v>
      </c>
      <c r="AX92" s="54">
        <f>IF(AU92=AU91,AX91+Perm_Edif!AX92,Perm_Edif!AX92)</f>
        <v>5410</v>
      </c>
      <c r="AY92" s="54">
        <f>IF(AV92=AV91,AY91+Perm_Edif!AY92,Perm_Edif!AY92)</f>
        <v>224</v>
      </c>
      <c r="AZ92" s="59">
        <f>IF(AW92=AW91,AZ91+Perm_Edif!AZ92,Perm_Edif!AZ92)</f>
        <v>851090</v>
      </c>
      <c r="BA92" s="54">
        <f>IF(AX92=AX91,BA91+Perm_Edif!BA92,Perm_Edif!BA92)</f>
        <v>15080</v>
      </c>
      <c r="BB92" s="54">
        <f>IF(AY92=AY91,BB91+Perm_Edif!BB92,Perm_Edif!BB92)</f>
        <v>13678</v>
      </c>
      <c r="BC92" s="54">
        <f>IF(AZ92=AZ91,BC91+Perm_Edif!BC92,Perm_Edif!BC92)</f>
        <v>10462</v>
      </c>
      <c r="BD92" s="54">
        <f>IF(BA92=BA91,BD91+Perm_Edif!BD92,Perm_Edif!BD92)</f>
        <v>52622</v>
      </c>
      <c r="BE92" s="54">
        <f>IF(BB92=BB91,BE91+Perm_Edif!BE92,Perm_Edif!BE92)</f>
        <v>115074</v>
      </c>
      <c r="BF92" s="54">
        <f>IF(BC92=BC91,BF91+Perm_Edif!BF92,Perm_Edif!BF92)</f>
        <v>30486</v>
      </c>
      <c r="BG92" s="54">
        <f>IF(BD92=BD91,BG91+Perm_Edif!BG92,Perm_Edif!BG92)</f>
        <v>104561</v>
      </c>
      <c r="BH92" s="54">
        <f>IF(BE92=BE91,BH91+Perm_Edif!BH92,Perm_Edif!BH92)</f>
        <v>141633</v>
      </c>
      <c r="BI92" s="54">
        <f>IF(BF92=BF91,BI91+Perm_Edif!BI92,Perm_Edif!BI92)</f>
        <v>31304</v>
      </c>
      <c r="BJ92" s="54">
        <f>IF(BG92=BG91,BJ91+Perm_Edif!BJ92,Perm_Edif!BJ92)</f>
        <v>45972</v>
      </c>
      <c r="BK92" s="54">
        <f>IF(BH92=BH91,BK91+Perm_Edif!BK92,Perm_Edif!BK92)</f>
        <v>2506</v>
      </c>
      <c r="BL92" s="54">
        <f>IF(BI92=BI91,BL91+Perm_Edif!BL92,Perm_Edif!BL92)</f>
        <v>6249</v>
      </c>
      <c r="BM92" s="54">
        <f>IF(BJ92=BJ91,BM91+Perm_Edif!BM92,Perm_Edif!BM92)</f>
        <v>231473</v>
      </c>
      <c r="BN92" s="54">
        <f>IF(BK92=BK91,BN91+Perm_Edif!BN92,Perm_Edif!BN92)</f>
        <v>33850</v>
      </c>
      <c r="BO92" s="88">
        <f>IF(BL92=BL91,BO91+Perm_Edif!BO92,Perm_Edif!BO92)</f>
        <v>16140</v>
      </c>
      <c r="BP92" s="54" t="str">
        <f>Perm_Edif!BP92</f>
        <v>-39.1%</v>
      </c>
      <c r="BQ92" s="54" t="str">
        <f>Perm_Edif!BQ92</f>
        <v>-68.6%</v>
      </c>
      <c r="BR92" s="54" t="str">
        <f>Perm_Edif!BR92</f>
        <v>-30.7%</v>
      </c>
      <c r="BS92" s="54" t="str">
        <f>Perm_Edif!BS92</f>
        <v>15.2%</v>
      </c>
      <c r="BT92" s="54" t="str">
        <f>Perm_Edif!BT92</f>
        <v>13.5%</v>
      </c>
      <c r="BU92" s="54" t="str">
        <f>Perm_Edif!BU92</f>
        <v>15.7%</v>
      </c>
      <c r="BV92" s="54" t="str">
        <f>Perm_Edif!BV92</f>
        <v>30.7%</v>
      </c>
      <c r="BW92" s="54" t="str">
        <f>Perm_Edif!BW92</f>
        <v>54.5%</v>
      </c>
      <c r="BX92" s="54" t="str">
        <f>Perm_Edif!BX92</f>
        <v>46.2%</v>
      </c>
      <c r="BY92" s="54" t="str">
        <f>Perm_Edif!BY92</f>
        <v>-47.3%</v>
      </c>
      <c r="BZ92" s="54" t="str">
        <f>Perm_Edif!BZ92</f>
        <v>24%</v>
      </c>
      <c r="CA92" s="54" t="str">
        <f>Perm_Edif!CA92</f>
        <v>-79.6%</v>
      </c>
      <c r="CB92" s="54" t="str">
        <f>Perm_Edif!CB92</f>
        <v>61.8%</v>
      </c>
      <c r="CC92" s="54" t="str">
        <f>Perm_Edif!CC92</f>
        <v>-72.5%</v>
      </c>
      <c r="CD92" s="54" t="str">
        <f>Perm_Edif!CD92</f>
        <v>11%</v>
      </c>
      <c r="CE92" s="54" t="str">
        <f>Perm_Edif!CE92</f>
        <v>478.3%</v>
      </c>
    </row>
    <row r="93" spans="1:83">
      <c r="A93" s="55">
        <v>2016</v>
      </c>
      <c r="B93" s="51">
        <v>8</v>
      </c>
      <c r="C93" s="52" t="s">
        <v>126</v>
      </c>
      <c r="D93" s="59">
        <f>IF(A93=A92,D92+Perm_Edif!D93,Perm_Edif!D93)</f>
        <v>2165311</v>
      </c>
      <c r="E93" s="54">
        <f>IF(B93=B92,E92+Perm_Edif!E93,Perm_Edif!E93)</f>
        <v>4694</v>
      </c>
      <c r="F93" s="54">
        <f>IF(C93=C92,F92+Perm_Edif!F93,Perm_Edif!F93)</f>
        <v>39128</v>
      </c>
      <c r="G93" s="54">
        <f>IF(D93=D92,G92+Perm_Edif!G93,Perm_Edif!G93)</f>
        <v>2532</v>
      </c>
      <c r="H93" s="54">
        <f>IF(E93=E92,H92+Perm_Edif!H93,Perm_Edif!H93)</f>
        <v>9989</v>
      </c>
      <c r="I93" s="54">
        <f>IF(F93=F92,I92+Perm_Edif!I93,Perm_Edif!I93)</f>
        <v>43868</v>
      </c>
      <c r="J93" s="54">
        <f>IF(G93=G92,J92+Perm_Edif!J93,Perm_Edif!J93)</f>
        <v>8044</v>
      </c>
      <c r="K93" s="54">
        <f>IF(H93=H92,K92+Perm_Edif!K93,Perm_Edif!K93)</f>
        <v>9086</v>
      </c>
      <c r="L93" s="54">
        <f>IF(I93=I92,L92+Perm_Edif!L93,Perm_Edif!L93)</f>
        <v>31889</v>
      </c>
      <c r="M93" s="54">
        <f>IF(J93=J92,M92+Perm_Edif!M93,Perm_Edif!M93)</f>
        <v>6434</v>
      </c>
      <c r="N93" s="54">
        <f>IF(K93=K92,N92+Perm_Edif!N93,Perm_Edif!N93)</f>
        <v>23590</v>
      </c>
      <c r="O93" s="54">
        <f>IF(L93=L92,O92+Perm_Edif!O93,Perm_Edif!O93)</f>
        <v>325</v>
      </c>
      <c r="P93" s="54">
        <f>IF(M93=M92,P92+Perm_Edif!P93,Perm_Edif!P93)</f>
        <v>306</v>
      </c>
      <c r="Q93" s="54">
        <f>IF(N93=N92,Q92+Perm_Edif!Q93,Perm_Edif!Q93)</f>
        <v>104447</v>
      </c>
      <c r="R93" s="54">
        <f>IF(O93=O92,R92+Perm_Edif!R93,Perm_Edif!R93)</f>
        <v>9461</v>
      </c>
      <c r="S93" s="88">
        <f>IF(P93=P92,S92+Perm_Edif!S93,Perm_Edif!S93)</f>
        <v>2010</v>
      </c>
      <c r="T93" s="81">
        <f>IF(Q93=Q92,T92+Perm_Edif!T93,Perm_Edif!T93)</f>
        <v>721244</v>
      </c>
      <c r="U93" s="81">
        <f>IF(R93=R92,U92+Perm_Edif!U93,Perm_Edif!U93)</f>
        <v>10367</v>
      </c>
      <c r="V93" s="81">
        <f>IF(S93=S92,V92+Perm_Edif!V93,Perm_Edif!V93)</f>
        <v>4691</v>
      </c>
      <c r="W93" s="81">
        <f>IF(T93=T92,W92+Perm_Edif!W93,Perm_Edif!W93)</f>
        <v>3485</v>
      </c>
      <c r="X93" s="81">
        <f>IF(U93=U92,X92+Perm_Edif!X93,Perm_Edif!X93)</f>
        <v>40272</v>
      </c>
      <c r="Y93" s="81">
        <f>IF(V93=V92,Y92+Perm_Edif!Y93,Perm_Edif!Y93)</f>
        <v>70032</v>
      </c>
      <c r="Z93" s="81">
        <f>IF(W93=W92,Z92+Perm_Edif!Z93,Perm_Edif!Z93)</f>
        <v>29398</v>
      </c>
      <c r="AA93" s="81">
        <f>IF(X93=X92,AA92+Perm_Edif!AA93,Perm_Edif!AA93)</f>
        <v>36944</v>
      </c>
      <c r="AB93" s="81">
        <f>IF(Y93=Y92,AB92+Perm_Edif!AB93,Perm_Edif!AB93)</f>
        <v>125366</v>
      </c>
      <c r="AC93" s="81">
        <f>IF(Z93=Z92,AC92+Perm_Edif!AC93,Perm_Edif!AC93)</f>
        <v>26740</v>
      </c>
      <c r="AD93" s="81">
        <f>IF(AA93=AA92,AD92+Perm_Edif!AD93,Perm_Edif!AD93)</f>
        <v>31425</v>
      </c>
      <c r="AE93" s="81">
        <f>IF(AB93=AB92,AE92+Perm_Edif!AE93,Perm_Edif!AE93)</f>
        <v>3457</v>
      </c>
      <c r="AF93" s="81">
        <f>IF(AC93=AC92,AF92+Perm_Edif!AF93,Perm_Edif!AF93)</f>
        <v>2835</v>
      </c>
      <c r="AG93" s="81">
        <f>IF(AD93=AD92,AG92+Perm_Edif!AG93,Perm_Edif!AG93)</f>
        <v>304893</v>
      </c>
      <c r="AH93" s="81">
        <f>IF(AE93=AE92,AH92+Perm_Edif!AH93,Perm_Edif!AH93)</f>
        <v>18739</v>
      </c>
      <c r="AI93" s="81">
        <f>IF(AF93=AF92,AI92+Perm_Edif!AI93,Perm_Edif!AI93)</f>
        <v>12600</v>
      </c>
      <c r="AJ93" s="59">
        <f>IF(AG93=AG92,AJ92+Perm_Edif!AJ93,Perm_Edif!AJ93)</f>
        <v>134529</v>
      </c>
      <c r="AK93" s="54">
        <f>IF(AH93=AH92,AK92+Perm_Edif!AK93,Perm_Edif!AK93)</f>
        <v>1002</v>
      </c>
      <c r="AL93" s="54">
        <f>IF(AI93=AI92,AL92+Perm_Edif!AL93,Perm_Edif!AL93)</f>
        <v>1078</v>
      </c>
      <c r="AM93" s="54">
        <f>IF(AJ93=AJ92,AM92+Perm_Edif!AM93,Perm_Edif!AM93)</f>
        <v>858</v>
      </c>
      <c r="AN93" s="54">
        <f>IF(AK93=AK92,AN92+Perm_Edif!AN93,Perm_Edif!AN93)</f>
        <v>12119</v>
      </c>
      <c r="AO93" s="54">
        <f>IF(AL93=AL92,AO92+Perm_Edif!AO93,Perm_Edif!AO93)</f>
        <v>10777</v>
      </c>
      <c r="AP93" s="54">
        <f>IF(AM93=AM92,AP92+Perm_Edif!AP93,Perm_Edif!AP93)</f>
        <v>4761</v>
      </c>
      <c r="AQ93" s="54">
        <f>IF(AN93=AN92,AQ92+Perm_Edif!AQ93,Perm_Edif!AQ93)</f>
        <v>9940</v>
      </c>
      <c r="AR93" s="54">
        <f>IF(AO93=AO92,AR92+Perm_Edif!AR93,Perm_Edif!AR93)</f>
        <v>42214</v>
      </c>
      <c r="AS93" s="54">
        <f>IF(AP93=AP92,AS92+Perm_Edif!AS93,Perm_Edif!AS93)</f>
        <v>8125</v>
      </c>
      <c r="AT93" s="54">
        <f>IF(AQ93=AQ92,AT92+Perm_Edif!AT93,Perm_Edif!AT93)</f>
        <v>2727</v>
      </c>
      <c r="AU93" s="54">
        <f>IF(AR93=AR92,AU92+Perm_Edif!AU93,Perm_Edif!AU93)</f>
        <v>1969</v>
      </c>
      <c r="AV93" s="54">
        <f>IF(AS93=AS92,AV92+Perm_Edif!AV93,Perm_Edif!AV93)</f>
        <v>1255</v>
      </c>
      <c r="AW93" s="54">
        <f>IF(AT93=AT92,AW92+Perm_Edif!AW93,Perm_Edif!AW93)</f>
        <v>29176</v>
      </c>
      <c r="AX93" s="54">
        <f>IF(AU93=AU92,AX92+Perm_Edif!AX93,Perm_Edif!AX93)</f>
        <v>5426</v>
      </c>
      <c r="AY93" s="54">
        <f>IF(AV93=AV92,AY92+Perm_Edif!AY93,Perm_Edif!AY93)</f>
        <v>3102</v>
      </c>
      <c r="AZ93" s="59">
        <f>IF(AW93=AW92,AZ92+Perm_Edif!AZ93,Perm_Edif!AZ93)</f>
        <v>1151576</v>
      </c>
      <c r="BA93" s="54">
        <f>IF(AX93=AX92,BA92+Perm_Edif!BA93,Perm_Edif!BA93)</f>
        <v>16063</v>
      </c>
      <c r="BB93" s="54">
        <f>IF(AY93=AY92,BB92+Perm_Edif!BB93,Perm_Edif!BB93)</f>
        <v>44897</v>
      </c>
      <c r="BC93" s="54">
        <f>IF(AZ93=AZ92,BC92+Perm_Edif!BC93,Perm_Edif!BC93)</f>
        <v>6875</v>
      </c>
      <c r="BD93" s="54">
        <f>IF(BA93=BA92,BD92+Perm_Edif!BD93,Perm_Edif!BD93)</f>
        <v>62380</v>
      </c>
      <c r="BE93" s="54">
        <f>IF(BB93=BB92,BE92+Perm_Edif!BE93,Perm_Edif!BE93)</f>
        <v>124677</v>
      </c>
      <c r="BF93" s="54">
        <f>IF(BC93=BC92,BF92+Perm_Edif!BF93,Perm_Edif!BF93)</f>
        <v>42203</v>
      </c>
      <c r="BG93" s="54">
        <f>IF(BD93=BD92,BG92+Perm_Edif!BG93,Perm_Edif!BG93)</f>
        <v>55970</v>
      </c>
      <c r="BH93" s="54">
        <f>IF(BE93=BE92,BH92+Perm_Edif!BH93,Perm_Edif!BH93)</f>
        <v>199469</v>
      </c>
      <c r="BI93" s="54">
        <f>IF(BF93=BF92,BI92+Perm_Edif!BI93,Perm_Edif!BI93)</f>
        <v>41299</v>
      </c>
      <c r="BJ93" s="54">
        <f>IF(BG93=BG92,BJ92+Perm_Edif!BJ93,Perm_Edif!BJ93)</f>
        <v>57742</v>
      </c>
      <c r="BK93" s="54">
        <f>IF(BH93=BH92,BK92+Perm_Edif!BK93,Perm_Edif!BK93)</f>
        <v>5751</v>
      </c>
      <c r="BL93" s="54">
        <f>IF(BI93=BI92,BL92+Perm_Edif!BL93,Perm_Edif!BL93)</f>
        <v>4396</v>
      </c>
      <c r="BM93" s="54">
        <f>IF(BJ93=BJ92,BM92+Perm_Edif!BM93,Perm_Edif!BM93)</f>
        <v>438516</v>
      </c>
      <c r="BN93" s="54">
        <f>IF(BK93=BK92,BN92+Perm_Edif!BN93,Perm_Edif!BN93)</f>
        <v>33626</v>
      </c>
      <c r="BO93" s="88">
        <f>IF(BL93=BL92,BO92+Perm_Edif!BO93,Perm_Edif!BO93)</f>
        <v>17712</v>
      </c>
      <c r="BP93" s="54" t="str">
        <f>Perm_Edif!BP93</f>
        <v>35.3%</v>
      </c>
      <c r="BQ93" s="54" t="str">
        <f>Perm_Edif!BQ93</f>
        <v>6.5%</v>
      </c>
      <c r="BR93" s="54" t="str">
        <f>Perm_Edif!BR93</f>
        <v>228.2%</v>
      </c>
      <c r="BS93" s="54" t="str">
        <f>Perm_Edif!BS93</f>
        <v>-34.3%</v>
      </c>
      <c r="BT93" s="54" t="str">
        <f>Perm_Edif!BT93</f>
        <v>18.5%</v>
      </c>
      <c r="BU93" s="54" t="str">
        <f>Perm_Edif!BU93</f>
        <v>8.3%</v>
      </c>
      <c r="BV93" s="54" t="str">
        <f>Perm_Edif!BV93</f>
        <v>38.4%</v>
      </c>
      <c r="BW93" s="54" t="str">
        <f>Perm_Edif!BW93</f>
        <v>-46.5%</v>
      </c>
      <c r="BX93" s="54" t="str">
        <f>Perm_Edif!BX93</f>
        <v>40.8%</v>
      </c>
      <c r="BY93" s="54" t="str">
        <f>Perm_Edif!BY93</f>
        <v>31.9%</v>
      </c>
      <c r="BZ93" s="54" t="str">
        <f>Perm_Edif!BZ93</f>
        <v>25.6%</v>
      </c>
      <c r="CA93" s="54" t="str">
        <f>Perm_Edif!CA93</f>
        <v>129.5%</v>
      </c>
      <c r="CB93" s="54" t="str">
        <f>Perm_Edif!CB93</f>
        <v>-29.7%</v>
      </c>
      <c r="CC93" s="54" t="str">
        <f>Perm_Edif!CC93</f>
        <v>89.4%</v>
      </c>
      <c r="CD93" s="54" t="str">
        <f>Perm_Edif!CD93</f>
        <v>-0.7%</v>
      </c>
      <c r="CE93" s="54" t="str">
        <f>Perm_Edif!CE93</f>
        <v>9.7%</v>
      </c>
    </row>
    <row r="94" spans="1:83">
      <c r="A94" s="55">
        <v>2016</v>
      </c>
      <c r="B94" s="51">
        <v>9</v>
      </c>
      <c r="C94" s="52" t="s">
        <v>127</v>
      </c>
      <c r="D94" s="59">
        <f>IF(A94=A93,D93+Perm_Edif!D94,Perm_Edif!D94)</f>
        <v>2455200</v>
      </c>
      <c r="E94" s="54">
        <f>IF(B94=B93,E93+Perm_Edif!E94,Perm_Edif!E94)</f>
        <v>11099</v>
      </c>
      <c r="F94" s="54">
        <f>IF(C94=C93,F93+Perm_Edif!F94,Perm_Edif!F94)</f>
        <v>5413</v>
      </c>
      <c r="G94" s="54">
        <f>IF(D94=D93,G93+Perm_Edif!G94,Perm_Edif!G94)</f>
        <v>3223</v>
      </c>
      <c r="H94" s="54">
        <f>IF(E94=E93,H93+Perm_Edif!H94,Perm_Edif!H94)</f>
        <v>5408</v>
      </c>
      <c r="I94" s="54">
        <f>IF(F94=F93,I93+Perm_Edif!I94,Perm_Edif!I94)</f>
        <v>54932</v>
      </c>
      <c r="J94" s="54">
        <f>IF(G94=G93,J93+Perm_Edif!J94,Perm_Edif!J94)</f>
        <v>20492</v>
      </c>
      <c r="K94" s="54">
        <f>IF(H94=H93,K93+Perm_Edif!K94,Perm_Edif!K94)</f>
        <v>5006</v>
      </c>
      <c r="L94" s="54">
        <f>IF(I94=I93,L93+Perm_Edif!L94,Perm_Edif!L94)</f>
        <v>29877</v>
      </c>
      <c r="M94" s="54">
        <f>IF(J94=J93,M93+Perm_Edif!M94,Perm_Edif!M94)</f>
        <v>17384</v>
      </c>
      <c r="N94" s="54">
        <f>IF(K94=K93,N93+Perm_Edif!N94,Perm_Edif!N94)</f>
        <v>7092</v>
      </c>
      <c r="O94" s="54">
        <f>IF(L94=L93,O93+Perm_Edif!O94,Perm_Edif!O94)</f>
        <v>1336</v>
      </c>
      <c r="P94" s="54">
        <f>IF(M94=M93,P93+Perm_Edif!P94,Perm_Edif!P94)</f>
        <v>2403</v>
      </c>
      <c r="Q94" s="54">
        <f>IF(N94=N93,Q93+Perm_Edif!Q94,Perm_Edif!Q94)</f>
        <v>118709</v>
      </c>
      <c r="R94" s="54">
        <f>IF(O94=O93,R93+Perm_Edif!R94,Perm_Edif!R94)</f>
        <v>7325</v>
      </c>
      <c r="S94" s="88">
        <f>IF(P94=P93,S93+Perm_Edif!S94,Perm_Edif!S94)</f>
        <v>190</v>
      </c>
      <c r="T94" s="81">
        <f>IF(Q94=Q93,T93+Perm_Edif!T94,Perm_Edif!T94)</f>
        <v>730388</v>
      </c>
      <c r="U94" s="81">
        <f>IF(R94=R93,U93+Perm_Edif!U94,Perm_Edif!U94)</f>
        <v>43831</v>
      </c>
      <c r="V94" s="81">
        <f>IF(S94=S93,V93+Perm_Edif!V94,Perm_Edif!V94)</f>
        <v>22017</v>
      </c>
      <c r="W94" s="81">
        <f>IF(T94=T93,W93+Perm_Edif!W94,Perm_Edif!W94)</f>
        <v>3839</v>
      </c>
      <c r="X94" s="81">
        <f>IF(U94=U93,X93+Perm_Edif!X94,Perm_Edif!X94)</f>
        <v>27732</v>
      </c>
      <c r="Y94" s="81">
        <f>IF(V94=V93,Y93+Perm_Edif!Y94,Perm_Edif!Y94)</f>
        <v>103919</v>
      </c>
      <c r="Z94" s="81">
        <f>IF(W94=W93,Z93+Perm_Edif!Z94,Perm_Edif!Z94)</f>
        <v>30178</v>
      </c>
      <c r="AA94" s="81">
        <f>IF(X94=X93,AA93+Perm_Edif!AA94,Perm_Edif!AA94)</f>
        <v>33957</v>
      </c>
      <c r="AB94" s="81">
        <f>IF(Y94=Y93,AB93+Perm_Edif!AB94,Perm_Edif!AB94)</f>
        <v>83202</v>
      </c>
      <c r="AC94" s="81">
        <f>IF(Z94=Z93,AC93+Perm_Edif!AC94,Perm_Edif!AC94)</f>
        <v>43409</v>
      </c>
      <c r="AD94" s="81">
        <f>IF(AA94=AA93,AD93+Perm_Edif!AD94,Perm_Edif!AD94)</f>
        <v>29611</v>
      </c>
      <c r="AE94" s="81">
        <f>IF(AB94=AB93,AE93+Perm_Edif!AE94,Perm_Edif!AE94)</f>
        <v>2736</v>
      </c>
      <c r="AF94" s="81">
        <f>IF(AC94=AC93,AF93+Perm_Edif!AF94,Perm_Edif!AF94)</f>
        <v>14669</v>
      </c>
      <c r="AG94" s="81">
        <f>IF(AD94=AD93,AG93+Perm_Edif!AG94,Perm_Edif!AG94)</f>
        <v>275540</v>
      </c>
      <c r="AH94" s="81">
        <f>IF(AE94=AE93,AH93+Perm_Edif!AH94,Perm_Edif!AH94)</f>
        <v>14487</v>
      </c>
      <c r="AI94" s="81">
        <f>IF(AF94=AF93,AI93+Perm_Edif!AI94,Perm_Edif!AI94)</f>
        <v>1261</v>
      </c>
      <c r="AJ94" s="59">
        <f>IF(AG94=AG93,AJ93+Perm_Edif!AJ94,Perm_Edif!AJ94)</f>
        <v>111467</v>
      </c>
      <c r="AK94" s="54">
        <f>IF(AH94=AH93,AK93+Perm_Edif!AK94,Perm_Edif!AK94)</f>
        <v>954</v>
      </c>
      <c r="AL94" s="54">
        <f>IF(AI94=AI93,AL93+Perm_Edif!AL94,Perm_Edif!AL94)</f>
        <v>1754</v>
      </c>
      <c r="AM94" s="54">
        <f>IF(AJ94=AJ93,AM93+Perm_Edif!AM94,Perm_Edif!AM94)</f>
        <v>713</v>
      </c>
      <c r="AN94" s="54">
        <f>IF(AK94=AK93,AN93+Perm_Edif!AN94,Perm_Edif!AN94)</f>
        <v>1712</v>
      </c>
      <c r="AO94" s="54">
        <f>IF(AL94=AL93,AO93+Perm_Edif!AO94,Perm_Edif!AO94)</f>
        <v>9295</v>
      </c>
      <c r="AP94" s="54">
        <f>IF(AM94=AM93,AP93+Perm_Edif!AP94,Perm_Edif!AP94)</f>
        <v>4490</v>
      </c>
      <c r="AQ94" s="54">
        <f>IF(AN94=AN93,AQ93+Perm_Edif!AQ94,Perm_Edif!AQ94)</f>
        <v>5346</v>
      </c>
      <c r="AR94" s="54">
        <f>IF(AO94=AO93,AR93+Perm_Edif!AR94,Perm_Edif!AR94)</f>
        <v>4478</v>
      </c>
      <c r="AS94" s="54">
        <f>IF(AP94=AP93,AS93+Perm_Edif!AS94,Perm_Edif!AS94)</f>
        <v>7924</v>
      </c>
      <c r="AT94" s="54">
        <f>IF(AQ94=AQ93,AT93+Perm_Edif!AT94,Perm_Edif!AT94)</f>
        <v>12386</v>
      </c>
      <c r="AU94" s="54">
        <f>IF(AR94=AR93,AU93+Perm_Edif!AU94,Perm_Edif!AU94)</f>
        <v>5757</v>
      </c>
      <c r="AV94" s="54">
        <f>IF(AS94=AS93,AV93+Perm_Edif!AV94,Perm_Edif!AV94)</f>
        <v>283</v>
      </c>
      <c r="AW94" s="54">
        <f>IF(AT94=AT93,AW93+Perm_Edif!AW94,Perm_Edif!AW94)</f>
        <v>50154</v>
      </c>
      <c r="AX94" s="54">
        <f>IF(AU94=AU93,AX93+Perm_Edif!AX94,Perm_Edif!AX94)</f>
        <v>517</v>
      </c>
      <c r="AY94" s="54">
        <f>IF(AV94=AV93,AY93+Perm_Edif!AY94,Perm_Edif!AY94)</f>
        <v>5704</v>
      </c>
      <c r="AZ94" s="59">
        <f>IF(AW94=AW93,AZ93+Perm_Edif!AZ94,Perm_Edif!AZ94)</f>
        <v>1131744</v>
      </c>
      <c r="BA94" s="54">
        <f>IF(AX94=AX93,BA93+Perm_Edif!BA94,Perm_Edif!BA94)</f>
        <v>55884</v>
      </c>
      <c r="BB94" s="54">
        <f>IF(AY94=AY93,BB93+Perm_Edif!BB94,Perm_Edif!BB94)</f>
        <v>29184</v>
      </c>
      <c r="BC94" s="54">
        <f>IF(AZ94=AZ93,BC93+Perm_Edif!BC94,Perm_Edif!BC94)</f>
        <v>7775</v>
      </c>
      <c r="BD94" s="54">
        <f>IF(BA94=BA93,BD93+Perm_Edif!BD94,Perm_Edif!BD94)</f>
        <v>34852</v>
      </c>
      <c r="BE94" s="54">
        <f>IF(BB94=BB93,BE93+Perm_Edif!BE94,Perm_Edif!BE94)</f>
        <v>168146</v>
      </c>
      <c r="BF94" s="54">
        <f>IF(BC94=BC93,BF93+Perm_Edif!BF94,Perm_Edif!BF94)</f>
        <v>55160</v>
      </c>
      <c r="BG94" s="54">
        <f>IF(BD94=BD93,BG93+Perm_Edif!BG94,Perm_Edif!BG94)</f>
        <v>44309</v>
      </c>
      <c r="BH94" s="54">
        <f>IF(BE94=BE93,BH93+Perm_Edif!BH94,Perm_Edif!BH94)</f>
        <v>117557</v>
      </c>
      <c r="BI94" s="54">
        <f>IF(BF94=BF93,BI93+Perm_Edif!BI94,Perm_Edif!BI94)</f>
        <v>68717</v>
      </c>
      <c r="BJ94" s="54">
        <f>IF(BG94=BG93,BJ93+Perm_Edif!BJ94,Perm_Edif!BJ94)</f>
        <v>49089</v>
      </c>
      <c r="BK94" s="54">
        <f>IF(BH94=BH93,BK93+Perm_Edif!BK94,Perm_Edif!BK94)</f>
        <v>9829</v>
      </c>
      <c r="BL94" s="54">
        <f>IF(BI94=BI93,BL93+Perm_Edif!BL94,Perm_Edif!BL94)</f>
        <v>17355</v>
      </c>
      <c r="BM94" s="54">
        <f>IF(BJ94=BJ93,BM93+Perm_Edif!BM94,Perm_Edif!BM94)</f>
        <v>444403</v>
      </c>
      <c r="BN94" s="54">
        <f>IF(BK94=BK93,BN93+Perm_Edif!BN94,Perm_Edif!BN94)</f>
        <v>22329</v>
      </c>
      <c r="BO94" s="88">
        <f>IF(BL94=BL93,BO93+Perm_Edif!BO94,Perm_Edif!BO94)</f>
        <v>7155</v>
      </c>
      <c r="BP94" s="54" t="str">
        <f>Perm_Edif!BP94</f>
        <v>-1.7%</v>
      </c>
      <c r="BQ94" s="54" t="str">
        <f>Perm_Edif!BQ94</f>
        <v>247.9%</v>
      </c>
      <c r="BR94" s="54" t="str">
        <f>Perm_Edif!BR94</f>
        <v>-35%</v>
      </c>
      <c r="BS94" s="54" t="str">
        <f>Perm_Edif!BS94</f>
        <v>13.1%</v>
      </c>
      <c r="BT94" s="54" t="str">
        <f>Perm_Edif!BT94</f>
        <v>-44.1%</v>
      </c>
      <c r="BU94" s="54" t="str">
        <f>Perm_Edif!BU94</f>
        <v>34.9%</v>
      </c>
      <c r="BV94" s="54" t="str">
        <f>Perm_Edif!BV94</f>
        <v>30.7%</v>
      </c>
      <c r="BW94" s="54" t="str">
        <f>Perm_Edif!BW94</f>
        <v>-20.8%</v>
      </c>
      <c r="BX94" s="54" t="str">
        <f>Perm_Edif!BX94</f>
        <v>-41.1%</v>
      </c>
      <c r="BY94" s="54" t="str">
        <f>Perm_Edif!BY94</f>
        <v>66.4%</v>
      </c>
      <c r="BZ94" s="54" t="str">
        <f>Perm_Edif!BZ94</f>
        <v>-15%</v>
      </c>
      <c r="CA94" s="54" t="str">
        <f>Perm_Edif!CA94</f>
        <v>70.9%</v>
      </c>
      <c r="CB94" s="54" t="str">
        <f>Perm_Edif!CB94</f>
        <v>294.8%</v>
      </c>
      <c r="CC94" s="54" t="str">
        <f>Perm_Edif!CC94</f>
        <v>1.3%</v>
      </c>
      <c r="CD94" s="54" t="str">
        <f>Perm_Edif!CD94</f>
        <v>-33.6%</v>
      </c>
      <c r="CE94" s="54" t="str">
        <f>Perm_Edif!CE94</f>
        <v>-59.6%</v>
      </c>
    </row>
    <row r="95" spans="1:83">
      <c r="A95" s="55">
        <v>2016</v>
      </c>
      <c r="B95" s="51">
        <v>10</v>
      </c>
      <c r="C95" s="52" t="s">
        <v>128</v>
      </c>
      <c r="D95" s="59">
        <f>IF(A95=A94,D94+Perm_Edif!D95,Perm_Edif!D95)</f>
        <v>2681938</v>
      </c>
      <c r="E95" s="54">
        <f>IF(B95=B94,E94+Perm_Edif!E95,Perm_Edif!E95)</f>
        <v>3496</v>
      </c>
      <c r="F95" s="54">
        <f>IF(C95=C94,F94+Perm_Edif!F95,Perm_Edif!F95)</f>
        <v>9855</v>
      </c>
      <c r="G95" s="54">
        <f>IF(D95=D94,G94+Perm_Edif!G95,Perm_Edif!G95)</f>
        <v>415</v>
      </c>
      <c r="H95" s="54">
        <f>IF(E95=E94,H94+Perm_Edif!H95,Perm_Edif!H95)</f>
        <v>16151</v>
      </c>
      <c r="I95" s="54">
        <f>IF(F95=F94,I94+Perm_Edif!I95,Perm_Edif!I95)</f>
        <v>24573</v>
      </c>
      <c r="J95" s="54">
        <f>IF(G95=G94,J94+Perm_Edif!J95,Perm_Edif!J95)</f>
        <v>5155</v>
      </c>
      <c r="K95" s="54">
        <f>IF(H95=H94,K94+Perm_Edif!K95,Perm_Edif!K95)</f>
        <v>79418</v>
      </c>
      <c r="L95" s="54">
        <f>IF(I95=I94,L94+Perm_Edif!L95,Perm_Edif!L95)</f>
        <v>23693</v>
      </c>
      <c r="M95" s="54">
        <f>IF(J95=J94,M94+Perm_Edif!M95,Perm_Edif!M95)</f>
        <v>5393</v>
      </c>
      <c r="N95" s="54">
        <f>IF(K95=K94,N94+Perm_Edif!N95,Perm_Edif!N95)</f>
        <v>11919</v>
      </c>
      <c r="O95" s="54">
        <f>IF(L95=L94,O94+Perm_Edif!O95,Perm_Edif!O95)</f>
        <v>1201</v>
      </c>
      <c r="P95" s="54">
        <f>IF(M95=M94,P94+Perm_Edif!P95,Perm_Edif!P95)</f>
        <v>1421</v>
      </c>
      <c r="Q95" s="54">
        <f>IF(N95=N94,Q94+Perm_Edif!Q95,Perm_Edif!Q95)</f>
        <v>40482</v>
      </c>
      <c r="R95" s="54">
        <f>IF(O95=O94,R94+Perm_Edif!R95,Perm_Edif!R95)</f>
        <v>3249</v>
      </c>
      <c r="S95" s="88">
        <f>IF(P95=P94,S94+Perm_Edif!S95,Perm_Edif!S95)</f>
        <v>317</v>
      </c>
      <c r="T95" s="81">
        <f>IF(Q95=Q94,T94+Perm_Edif!T95,Perm_Edif!T95)</f>
        <v>866076</v>
      </c>
      <c r="U95" s="81">
        <f>IF(R95=R94,U94+Perm_Edif!U95,Perm_Edif!U95)</f>
        <v>21540</v>
      </c>
      <c r="V95" s="81">
        <f>IF(S95=S94,V94+Perm_Edif!V95,Perm_Edif!V95)</f>
        <v>15826</v>
      </c>
      <c r="W95" s="81">
        <f>IF(T95=T94,W94+Perm_Edif!W95,Perm_Edif!W95)</f>
        <v>2583</v>
      </c>
      <c r="X95" s="81">
        <f>IF(U95=U94,X94+Perm_Edif!X95,Perm_Edif!X95)</f>
        <v>33532</v>
      </c>
      <c r="Y95" s="81">
        <f>IF(V95=V94,Y94+Perm_Edif!Y95,Perm_Edif!Y95)</f>
        <v>74148</v>
      </c>
      <c r="Z95" s="81">
        <f>IF(W95=W94,Z94+Perm_Edif!Z95,Perm_Edif!Z95)</f>
        <v>43396</v>
      </c>
      <c r="AA95" s="81">
        <f>IF(X95=X94,AA94+Perm_Edif!AA95,Perm_Edif!AA95)</f>
        <v>65245</v>
      </c>
      <c r="AB95" s="81">
        <f>IF(Y95=Y94,AB94+Perm_Edif!AB95,Perm_Edif!AB95)</f>
        <v>76865</v>
      </c>
      <c r="AC95" s="81">
        <f>IF(Z95=Z94,AC94+Perm_Edif!AC95,Perm_Edif!AC95)</f>
        <v>16524</v>
      </c>
      <c r="AD95" s="81">
        <f>IF(AA95=AA94,AD94+Perm_Edif!AD95,Perm_Edif!AD95)</f>
        <v>14101</v>
      </c>
      <c r="AE95" s="81">
        <f>IF(AB95=AB94,AE94+Perm_Edif!AE95,Perm_Edif!AE95)</f>
        <v>2945</v>
      </c>
      <c r="AF95" s="81">
        <f>IF(AC95=AC94,AF94+Perm_Edif!AF95,Perm_Edif!AF95)</f>
        <v>4338</v>
      </c>
      <c r="AG95" s="81">
        <f>IF(AD95=AD94,AG94+Perm_Edif!AG95,Perm_Edif!AG95)</f>
        <v>478067</v>
      </c>
      <c r="AH95" s="81">
        <f>IF(AE95=AE94,AH94+Perm_Edif!AH95,Perm_Edif!AH95)</f>
        <v>16405</v>
      </c>
      <c r="AI95" s="81">
        <f>IF(AF95=AF94,AI94+Perm_Edif!AI95,Perm_Edif!AI95)</f>
        <v>561</v>
      </c>
      <c r="AJ95" s="59">
        <f>IF(AG95=AG94,AJ94+Perm_Edif!AJ95,Perm_Edif!AJ95)</f>
        <v>108192</v>
      </c>
      <c r="AK95" s="54">
        <f>IF(AH95=AH94,AK94+Perm_Edif!AK95,Perm_Edif!AK95)</f>
        <v>1164</v>
      </c>
      <c r="AL95" s="54">
        <f>IF(AI95=AI94,AL94+Perm_Edif!AL95,Perm_Edif!AL95)</f>
        <v>488</v>
      </c>
      <c r="AM95" s="54">
        <f>IF(AJ95=AJ94,AM94+Perm_Edif!AM95,Perm_Edif!AM95)</f>
        <v>561</v>
      </c>
      <c r="AN95" s="54">
        <f>IF(AK95=AK94,AN94+Perm_Edif!AN95,Perm_Edif!AN95)</f>
        <v>7900</v>
      </c>
      <c r="AO95" s="54">
        <f>IF(AL95=AL94,AO94+Perm_Edif!AO95,Perm_Edif!AO95)</f>
        <v>17294</v>
      </c>
      <c r="AP95" s="54">
        <f>IF(AM95=AM94,AP94+Perm_Edif!AP95,Perm_Edif!AP95)</f>
        <v>5313</v>
      </c>
      <c r="AQ95" s="54">
        <f>IF(AN95=AN94,AQ94+Perm_Edif!AQ95,Perm_Edif!AQ95)</f>
        <v>10669</v>
      </c>
      <c r="AR95" s="54">
        <f>IF(AO95=AO94,AR94+Perm_Edif!AR95,Perm_Edif!AR95)</f>
        <v>18181</v>
      </c>
      <c r="AS95" s="54">
        <f>IF(AP95=AP94,AS94+Perm_Edif!AS95,Perm_Edif!AS95)</f>
        <v>2436</v>
      </c>
      <c r="AT95" s="54">
        <f>IF(AQ95=AQ94,AT94+Perm_Edif!AT95,Perm_Edif!AT95)</f>
        <v>4497</v>
      </c>
      <c r="AU95" s="54">
        <f>IF(AR95=AR94,AU94+Perm_Edif!AU95,Perm_Edif!AU95)</f>
        <v>2177</v>
      </c>
      <c r="AV95" s="54">
        <f>IF(AS95=AS94,AV94+Perm_Edif!AV95,Perm_Edif!AV95)</f>
        <v>2565</v>
      </c>
      <c r="AW95" s="54">
        <f>IF(AT95=AT94,AW94+Perm_Edif!AW95,Perm_Edif!AW95)</f>
        <v>29428</v>
      </c>
      <c r="AX95" s="54">
        <f>IF(AU95=AU94,AX94+Perm_Edif!AX95,Perm_Edif!AX95)</f>
        <v>5519</v>
      </c>
      <c r="AY95" s="54">
        <f>IF(AV95=AV94,AY94+Perm_Edif!AY95,Perm_Edif!AY95)</f>
        <v>0</v>
      </c>
      <c r="AZ95" s="59">
        <f>IF(AW95=AW94,AZ94+Perm_Edif!AZ95,Perm_Edif!AZ95)</f>
        <v>1201006</v>
      </c>
      <c r="BA95" s="54">
        <f>IF(AX95=AX94,BA94+Perm_Edif!BA95,Perm_Edif!BA95)</f>
        <v>26200</v>
      </c>
      <c r="BB95" s="54">
        <f>IF(AY95=AY94,BB94+Perm_Edif!BB95,Perm_Edif!BB95)</f>
        <v>26169</v>
      </c>
      <c r="BC95" s="54">
        <f>IF(AZ95=AZ94,BC94+Perm_Edif!BC95,Perm_Edif!BC95)</f>
        <v>3559</v>
      </c>
      <c r="BD95" s="54">
        <f>IF(BA95=BA94,BD94+Perm_Edif!BD95,Perm_Edif!BD95)</f>
        <v>57583</v>
      </c>
      <c r="BE95" s="54">
        <f>IF(BB95=BB94,BE94+Perm_Edif!BE95,Perm_Edif!BE95)</f>
        <v>116015</v>
      </c>
      <c r="BF95" s="54">
        <f>IF(BC95=BC94,BF94+Perm_Edif!BF95,Perm_Edif!BF95)</f>
        <v>53864</v>
      </c>
      <c r="BG95" s="54">
        <f>IF(BD95=BD94,BG94+Perm_Edif!BG95,Perm_Edif!BG95)</f>
        <v>155332</v>
      </c>
      <c r="BH95" s="54">
        <f>IF(BE95=BE94,BH94+Perm_Edif!BH95,Perm_Edif!BH95)</f>
        <v>118739</v>
      </c>
      <c r="BI95" s="54">
        <f>IF(BF95=BF94,BI94+Perm_Edif!BI95,Perm_Edif!BI95)</f>
        <v>24353</v>
      </c>
      <c r="BJ95" s="54">
        <f>IF(BG95=BG94,BJ94+Perm_Edif!BJ95,Perm_Edif!BJ95)</f>
        <v>30517</v>
      </c>
      <c r="BK95" s="54">
        <f>IF(BH95=BH94,BK94+Perm_Edif!BK95,Perm_Edif!BK95)</f>
        <v>6323</v>
      </c>
      <c r="BL95" s="54">
        <f>IF(BI95=BI94,BL94+Perm_Edif!BL95,Perm_Edif!BL95)</f>
        <v>8324</v>
      </c>
      <c r="BM95" s="54">
        <f>IF(BJ95=BJ94,BM94+Perm_Edif!BM95,Perm_Edif!BM95)</f>
        <v>547977</v>
      </c>
      <c r="BN95" s="54">
        <f>IF(BK95=BK94,BN94+Perm_Edif!BN95,Perm_Edif!BN95)</f>
        <v>25173</v>
      </c>
      <c r="BO95" s="88">
        <f>IF(BL95=BL94,BO94+Perm_Edif!BO95,Perm_Edif!BO95)</f>
        <v>878</v>
      </c>
      <c r="BP95" s="54" t="str">
        <f>Perm_Edif!BP95</f>
        <v>6.1%</v>
      </c>
      <c r="BQ95" s="54" t="str">
        <f>Perm_Edif!BQ95</f>
        <v>-53.1%</v>
      </c>
      <c r="BR95" s="54" t="str">
        <f>Perm_Edif!BR95</f>
        <v>-10.3%</v>
      </c>
      <c r="BS95" s="54" t="str">
        <f>Perm_Edif!BS95</f>
        <v>-54.2%</v>
      </c>
      <c r="BT95" s="54" t="str">
        <f>Perm_Edif!BT95</f>
        <v>65.2%</v>
      </c>
      <c r="BU95" s="54" t="str">
        <f>Perm_Edif!BU95</f>
        <v>-31%</v>
      </c>
      <c r="BV95" s="54" t="str">
        <f>Perm_Edif!BV95</f>
        <v>-2.3%</v>
      </c>
      <c r="BW95" s="54" t="str">
        <f>Perm_Edif!BW95</f>
        <v>250.6%</v>
      </c>
      <c r="BX95" s="54" t="str">
        <f>Perm_Edif!BX95</f>
        <v>1%</v>
      </c>
      <c r="BY95" s="54" t="str">
        <f>Perm_Edif!BY95</f>
        <v>-64.6%</v>
      </c>
      <c r="BZ95" s="54" t="str">
        <f>Perm_Edif!BZ95</f>
        <v>-37.8%</v>
      </c>
      <c r="CA95" s="54" t="str">
        <f>Perm_Edif!CA95</f>
        <v>-35.7%</v>
      </c>
      <c r="CB95" s="54" t="str">
        <f>Perm_Edif!CB95</f>
        <v>-52%</v>
      </c>
      <c r="CC95" s="54" t="str">
        <f>Perm_Edif!CC95</f>
        <v>23.3%</v>
      </c>
      <c r="CD95" s="54" t="str">
        <f>Perm_Edif!CD95</f>
        <v>12.7%</v>
      </c>
      <c r="CE95" s="54" t="str">
        <f>Perm_Edif!CE95</f>
        <v>-87.7%</v>
      </c>
    </row>
    <row r="96" spans="1:83">
      <c r="A96" s="55">
        <v>2016</v>
      </c>
      <c r="B96" s="51">
        <v>11</v>
      </c>
      <c r="C96" s="52" t="s">
        <v>129</v>
      </c>
      <c r="D96" s="59">
        <f>IF(A96=A95,D95+Perm_Edif!D96,Perm_Edif!D96)</f>
        <v>2906052</v>
      </c>
      <c r="E96" s="54">
        <f>IF(B96=B95,E95+Perm_Edif!E96,Perm_Edif!E96)</f>
        <v>7718</v>
      </c>
      <c r="F96" s="54">
        <f>IF(C96=C95,F95+Perm_Edif!F96,Perm_Edif!F96)</f>
        <v>18279</v>
      </c>
      <c r="G96" s="54">
        <f>IF(D96=D95,G95+Perm_Edif!G96,Perm_Edif!G96)</f>
        <v>848</v>
      </c>
      <c r="H96" s="54">
        <f>IF(E96=E95,H95+Perm_Edif!H96,Perm_Edif!H96)</f>
        <v>12381</v>
      </c>
      <c r="I96" s="54">
        <f>IF(F96=F95,I95+Perm_Edif!I96,Perm_Edif!I96)</f>
        <v>6537</v>
      </c>
      <c r="J96" s="54">
        <f>IF(G96=G95,J95+Perm_Edif!J96,Perm_Edif!J96)</f>
        <v>8122</v>
      </c>
      <c r="K96" s="54">
        <f>IF(H96=H95,K95+Perm_Edif!K96,Perm_Edif!K96)</f>
        <v>5210</v>
      </c>
      <c r="L96" s="54">
        <f>IF(I96=I95,L95+Perm_Edif!L96,Perm_Edif!L96)</f>
        <v>26229</v>
      </c>
      <c r="M96" s="54">
        <f>IF(J96=J95,M95+Perm_Edif!M96,Perm_Edif!M96)</f>
        <v>16687</v>
      </c>
      <c r="N96" s="54">
        <f>IF(K96=K95,N95+Perm_Edif!N96,Perm_Edif!N96)</f>
        <v>11946</v>
      </c>
      <c r="O96" s="54">
        <f>IF(L96=L95,O95+Perm_Edif!O96,Perm_Edif!O96)</f>
        <v>4881</v>
      </c>
      <c r="P96" s="54">
        <f>IF(M96=M95,P95+Perm_Edif!P96,Perm_Edif!P96)</f>
        <v>757</v>
      </c>
      <c r="Q96" s="54">
        <f>IF(N96=N95,Q95+Perm_Edif!Q96,Perm_Edif!Q96)</f>
        <v>70054</v>
      </c>
      <c r="R96" s="54">
        <f>IF(O96=O95,R95+Perm_Edif!R96,Perm_Edif!R96)</f>
        <v>2691</v>
      </c>
      <c r="S96" s="88">
        <f>IF(P96=P95,S95+Perm_Edif!S96,Perm_Edif!S96)</f>
        <v>31774</v>
      </c>
      <c r="T96" s="81">
        <f>IF(Q96=Q95,T95+Perm_Edif!T96,Perm_Edif!T96)</f>
        <v>899980</v>
      </c>
      <c r="U96" s="81">
        <f>IF(R96=R95,U95+Perm_Edif!U96,Perm_Edif!U96)</f>
        <v>1448</v>
      </c>
      <c r="V96" s="81">
        <f>IF(S96=S95,V95+Perm_Edif!V96,Perm_Edif!V96)</f>
        <v>15565</v>
      </c>
      <c r="W96" s="81">
        <f>IF(T96=T95,W95+Perm_Edif!W96,Perm_Edif!W96)</f>
        <v>8123</v>
      </c>
      <c r="X96" s="81">
        <f>IF(U96=U95,X95+Perm_Edif!X96,Perm_Edif!X96)</f>
        <v>34911</v>
      </c>
      <c r="Y96" s="81">
        <f>IF(V96=V95,Y95+Perm_Edif!Y96,Perm_Edif!Y96)</f>
        <v>74736</v>
      </c>
      <c r="Z96" s="81">
        <f>IF(W96=W95,Z95+Perm_Edif!Z96,Perm_Edif!Z96)</f>
        <v>14502</v>
      </c>
      <c r="AA96" s="81">
        <f>IF(X96=X95,AA95+Perm_Edif!AA96,Perm_Edif!AA96)</f>
        <v>12972</v>
      </c>
      <c r="AB96" s="81">
        <f>IF(Y96=Y95,AB95+Perm_Edif!AB96,Perm_Edif!AB96)</f>
        <v>66192</v>
      </c>
      <c r="AC96" s="81">
        <f>IF(Z96=Z95,AC95+Perm_Edif!AC96,Perm_Edif!AC96)</f>
        <v>48218</v>
      </c>
      <c r="AD96" s="81">
        <f>IF(AA96=AA95,AD95+Perm_Edif!AD96,Perm_Edif!AD96)</f>
        <v>19811</v>
      </c>
      <c r="AE96" s="81">
        <f>IF(AB96=AB95,AE95+Perm_Edif!AE96,Perm_Edif!AE96)</f>
        <v>2808</v>
      </c>
      <c r="AF96" s="81">
        <f>IF(AC96=AC95,AF95+Perm_Edif!AF96,Perm_Edif!AF96)</f>
        <v>1831</v>
      </c>
      <c r="AG96" s="81">
        <f>IF(AD96=AD95,AG95+Perm_Edif!AG96,Perm_Edif!AG96)</f>
        <v>528309</v>
      </c>
      <c r="AH96" s="81">
        <f>IF(AE96=AE95,AH95+Perm_Edif!AH96,Perm_Edif!AH96)</f>
        <v>24625</v>
      </c>
      <c r="AI96" s="81">
        <f>IF(AF96=AF95,AI95+Perm_Edif!AI96,Perm_Edif!AI96)</f>
        <v>45929</v>
      </c>
      <c r="AJ96" s="59">
        <f>IF(AG96=AG95,AJ95+Perm_Edif!AJ96,Perm_Edif!AJ96)</f>
        <v>209997</v>
      </c>
      <c r="AK96" s="54">
        <f>IF(AH96=AH95,AK95+Perm_Edif!AK96,Perm_Edif!AK96)</f>
        <v>3011</v>
      </c>
      <c r="AL96" s="54">
        <f>IF(AI96=AI95,AL95+Perm_Edif!AL96,Perm_Edif!AL96)</f>
        <v>1510</v>
      </c>
      <c r="AM96" s="54">
        <f>IF(AJ96=AJ95,AM95+Perm_Edif!AM96,Perm_Edif!AM96)</f>
        <v>7251</v>
      </c>
      <c r="AN96" s="54">
        <f>IF(AK96=AK95,AN95+Perm_Edif!AN96,Perm_Edif!AN96)</f>
        <v>2461</v>
      </c>
      <c r="AO96" s="54">
        <f>IF(AL96=AL95,AO95+Perm_Edif!AO96,Perm_Edif!AO96)</f>
        <v>2274</v>
      </c>
      <c r="AP96" s="54">
        <f>IF(AM96=AM95,AP95+Perm_Edif!AP96,Perm_Edif!AP96)</f>
        <v>4195</v>
      </c>
      <c r="AQ96" s="54">
        <f>IF(AN96=AN95,AQ95+Perm_Edif!AQ96,Perm_Edif!AQ96)</f>
        <v>111169</v>
      </c>
      <c r="AR96" s="54">
        <f>IF(AO96=AO95,AR95+Perm_Edif!AR96,Perm_Edif!AR96)</f>
        <v>20726</v>
      </c>
      <c r="AS96" s="54">
        <f>IF(AP96=AP95,AS95+Perm_Edif!AS96,Perm_Edif!AS96)</f>
        <v>8226</v>
      </c>
      <c r="AT96" s="54">
        <f>IF(AQ96=AQ95,AT95+Perm_Edif!AT96,Perm_Edif!AT96)</f>
        <v>9185</v>
      </c>
      <c r="AU96" s="54">
        <f>IF(AR96=AR95,AU95+Perm_Edif!AU96,Perm_Edif!AU96)</f>
        <v>687</v>
      </c>
      <c r="AV96" s="54">
        <f>IF(AS96=AS95,AV95+Perm_Edif!AV96,Perm_Edif!AV96)</f>
        <v>107</v>
      </c>
      <c r="AW96" s="54">
        <f>IF(AT96=AT95,AW95+Perm_Edif!AW96,Perm_Edif!AW96)</f>
        <v>27694</v>
      </c>
      <c r="AX96" s="54">
        <f>IF(AU96=AU95,AX95+Perm_Edif!AX96,Perm_Edif!AX96)</f>
        <v>1140</v>
      </c>
      <c r="AY96" s="54">
        <f>IF(AV96=AV95,AY95+Perm_Edif!AY96,Perm_Edif!AY96)</f>
        <v>10361</v>
      </c>
      <c r="AZ96" s="59">
        <f>IF(AW96=AW95,AZ95+Perm_Edif!AZ96,Perm_Edif!AZ96)</f>
        <v>1334091</v>
      </c>
      <c r="BA96" s="54">
        <f>IF(AX96=AX95,BA95+Perm_Edif!BA96,Perm_Edif!BA96)</f>
        <v>12177</v>
      </c>
      <c r="BB96" s="54">
        <f>IF(AY96=AY95,BB95+Perm_Edif!BB96,Perm_Edif!BB96)</f>
        <v>35354</v>
      </c>
      <c r="BC96" s="54">
        <f>IF(AZ96=AZ95,BC95+Perm_Edif!BC96,Perm_Edif!BC96)</f>
        <v>16222</v>
      </c>
      <c r="BD96" s="54">
        <f>IF(BA96=BA95,BD95+Perm_Edif!BD96,Perm_Edif!BD96)</f>
        <v>49753</v>
      </c>
      <c r="BE96" s="54">
        <f>IF(BB96=BB95,BE95+Perm_Edif!BE96,Perm_Edif!BE96)</f>
        <v>83547</v>
      </c>
      <c r="BF96" s="54">
        <f>IF(BC96=BC95,BF95+Perm_Edif!BF96,Perm_Edif!BF96)</f>
        <v>26819</v>
      </c>
      <c r="BG96" s="54">
        <f>IF(BD96=BD95,BG95+Perm_Edif!BG96,Perm_Edif!BG96)</f>
        <v>129351</v>
      </c>
      <c r="BH96" s="54">
        <f>IF(BE96=BE95,BH95+Perm_Edif!BH96,Perm_Edif!BH96)</f>
        <v>113147</v>
      </c>
      <c r="BI96" s="54">
        <f>IF(BF96=BF95,BI95+Perm_Edif!BI96,Perm_Edif!BI96)</f>
        <v>73131</v>
      </c>
      <c r="BJ96" s="54">
        <f>IF(BG96=BG95,BJ95+Perm_Edif!BJ96,Perm_Edif!BJ96)</f>
        <v>40942</v>
      </c>
      <c r="BK96" s="54">
        <f>IF(BH96=BH95,BK95+Perm_Edif!BK96,Perm_Edif!BK96)</f>
        <v>8376</v>
      </c>
      <c r="BL96" s="54">
        <f>IF(BI96=BI95,BL95+Perm_Edif!BL96,Perm_Edif!BL96)</f>
        <v>2695</v>
      </c>
      <c r="BM96" s="54">
        <f>IF(BJ96=BJ95,BM95+Perm_Edif!BM96,Perm_Edif!BM96)</f>
        <v>626057</v>
      </c>
      <c r="BN96" s="54">
        <f>IF(BK96=BK95,BN95+Perm_Edif!BN96,Perm_Edif!BN96)</f>
        <v>28456</v>
      </c>
      <c r="BO96" s="88">
        <f>IF(BL96=BL95,BO95+Perm_Edif!BO96,Perm_Edif!BO96)</f>
        <v>88064</v>
      </c>
      <c r="BP96" s="54" t="str">
        <f>Perm_Edif!BP96</f>
        <v>11.1%</v>
      </c>
      <c r="BQ96" s="54" t="str">
        <f>Perm_Edif!BQ96</f>
        <v>-53.5%</v>
      </c>
      <c r="BR96" s="54" t="str">
        <f>Perm_Edif!BR96</f>
        <v>35.1%</v>
      </c>
      <c r="BS96" s="54" t="str">
        <f>Perm_Edif!BS96</f>
        <v>355.8%</v>
      </c>
      <c r="BT96" s="54" t="str">
        <f>Perm_Edif!BT96</f>
        <v>-13.6%</v>
      </c>
      <c r="BU96" s="54" t="str">
        <f>Perm_Edif!BU96</f>
        <v>-28%</v>
      </c>
      <c r="BV96" s="54" t="str">
        <f>Perm_Edif!BV96</f>
        <v>-50.2%</v>
      </c>
      <c r="BW96" s="54" t="str">
        <f>Perm_Edif!BW96</f>
        <v>-16.7%</v>
      </c>
      <c r="BX96" s="54" t="str">
        <f>Perm_Edif!BX96</f>
        <v>-4.7%</v>
      </c>
      <c r="BY96" s="54" t="str">
        <f>Perm_Edif!BY96</f>
        <v>200.3%</v>
      </c>
      <c r="BZ96" s="54" t="str">
        <f>Perm_Edif!BZ96</f>
        <v>34.2%</v>
      </c>
      <c r="CA96" s="54" t="str">
        <f>Perm_Edif!CA96</f>
        <v>32.5%</v>
      </c>
      <c r="CB96" s="54" t="str">
        <f>Perm_Edif!CB96</f>
        <v>-67.6%</v>
      </c>
      <c r="CC96" s="54" t="str">
        <f>Perm_Edif!CC96</f>
        <v>14.2%</v>
      </c>
      <c r="CD96" s="54" t="str">
        <f>Perm_Edif!CD96</f>
        <v>13%</v>
      </c>
      <c r="CE96" s="54" t="str">
        <f>Perm_Edif!CE96</f>
        <v>9930.1%</v>
      </c>
    </row>
    <row r="97" spans="1:83">
      <c r="A97" s="55">
        <v>2016</v>
      </c>
      <c r="B97" s="51">
        <v>12</v>
      </c>
      <c r="C97" s="52" t="s">
        <v>130</v>
      </c>
      <c r="D97" s="59">
        <f>IF(A97=A96,D96+Perm_Edif!D97,Perm_Edif!D97)</f>
        <v>3234861</v>
      </c>
      <c r="E97" s="54">
        <f>IF(B97=B96,E96+Perm_Edif!E97,Perm_Edif!E97)</f>
        <v>11777</v>
      </c>
      <c r="F97" s="54">
        <f>IF(C97=C96,F96+Perm_Edif!F97,Perm_Edif!F97)</f>
        <v>13168</v>
      </c>
      <c r="G97" s="54">
        <f>IF(D97=D96,G96+Perm_Edif!G97,Perm_Edif!G97)</f>
        <v>1881</v>
      </c>
      <c r="H97" s="54">
        <f>IF(E97=E96,H96+Perm_Edif!H97,Perm_Edif!H97)</f>
        <v>6250</v>
      </c>
      <c r="I97" s="54">
        <f>IF(F97=F96,I96+Perm_Edif!I97,Perm_Edif!I97)</f>
        <v>32981</v>
      </c>
      <c r="J97" s="54">
        <f>IF(G97=G96,J96+Perm_Edif!J97,Perm_Edif!J97)</f>
        <v>14842</v>
      </c>
      <c r="K97" s="54">
        <f>IF(H97=H96,K96+Perm_Edif!K97,Perm_Edif!K97)</f>
        <v>6446</v>
      </c>
      <c r="L97" s="54">
        <f>IF(I97=I96,L96+Perm_Edif!L97,Perm_Edif!L97)</f>
        <v>39452</v>
      </c>
      <c r="M97" s="54">
        <f>IF(J97=J96,M96+Perm_Edif!M97,Perm_Edif!M97)</f>
        <v>23111</v>
      </c>
      <c r="N97" s="54">
        <f>IF(K97=K96,N96+Perm_Edif!N97,Perm_Edif!N97)</f>
        <v>7786</v>
      </c>
      <c r="O97" s="54">
        <f>IF(L97=L96,O96+Perm_Edif!O97,Perm_Edif!O97)</f>
        <v>1302</v>
      </c>
      <c r="P97" s="54">
        <f>IF(M97=M96,P96+Perm_Edif!P97,Perm_Edif!P97)</f>
        <v>1348</v>
      </c>
      <c r="Q97" s="54">
        <f>IF(N97=N96,Q96+Perm_Edif!Q97,Perm_Edif!Q97)</f>
        <v>166098</v>
      </c>
      <c r="R97" s="54">
        <f>IF(O97=O96,R96+Perm_Edif!R97,Perm_Edif!R97)</f>
        <v>2367</v>
      </c>
      <c r="S97" s="88">
        <f>IF(P97=P96,S96+Perm_Edif!S97,Perm_Edif!S97)</f>
        <v>0</v>
      </c>
      <c r="T97" s="81">
        <f>IF(Q97=Q96,T96+Perm_Edif!T97,Perm_Edif!T97)</f>
        <v>1350588</v>
      </c>
      <c r="U97" s="81">
        <f>IF(R97=R96,U96+Perm_Edif!U97,Perm_Edif!U97)</f>
        <v>23251</v>
      </c>
      <c r="V97" s="81">
        <f>IF(S97=S96,V96+Perm_Edif!V97,Perm_Edif!V97)</f>
        <v>1205</v>
      </c>
      <c r="W97" s="81">
        <f>IF(T97=T96,W96+Perm_Edif!W97,Perm_Edif!W97)</f>
        <v>13237</v>
      </c>
      <c r="X97" s="81">
        <f>IF(U97=U96,X96+Perm_Edif!X97,Perm_Edif!X97)</f>
        <v>41439</v>
      </c>
      <c r="Y97" s="81">
        <f>IF(V97=V96,Y96+Perm_Edif!Y97,Perm_Edif!Y97)</f>
        <v>203464</v>
      </c>
      <c r="Z97" s="81">
        <f>IF(W97=W96,Z96+Perm_Edif!Z97,Perm_Edif!Z97)</f>
        <v>37349</v>
      </c>
      <c r="AA97" s="81">
        <f>IF(X97=X96,AA96+Perm_Edif!AA97,Perm_Edif!AA97)</f>
        <v>52844</v>
      </c>
      <c r="AB97" s="81">
        <f>IF(Y97=Y96,AB96+Perm_Edif!AB97,Perm_Edif!AB97)</f>
        <v>91821</v>
      </c>
      <c r="AC97" s="81">
        <f>IF(Z97=Z96,AC96+Perm_Edif!AC97,Perm_Edif!AC97)</f>
        <v>88076</v>
      </c>
      <c r="AD97" s="81">
        <f>IF(AA97=AA96,AD96+Perm_Edif!AD97,Perm_Edif!AD97)</f>
        <v>77254</v>
      </c>
      <c r="AE97" s="81">
        <f>IF(AB97=AB96,AE96+Perm_Edif!AE97,Perm_Edif!AE97)</f>
        <v>4209</v>
      </c>
      <c r="AF97" s="81">
        <f>IF(AC97=AC96,AF96+Perm_Edif!AF97,Perm_Edif!AF97)</f>
        <v>6630</v>
      </c>
      <c r="AG97" s="81">
        <f>IF(AD97=AD96,AG96+Perm_Edif!AG97,Perm_Edif!AG97)</f>
        <v>665549</v>
      </c>
      <c r="AH97" s="81">
        <f>IF(AE97=AE96,AH96+Perm_Edif!AH97,Perm_Edif!AH97)</f>
        <v>34402</v>
      </c>
      <c r="AI97" s="81">
        <f>IF(AF97=AF96,AI96+Perm_Edif!AI97,Perm_Edif!AI97)</f>
        <v>9858</v>
      </c>
      <c r="AJ97" s="59">
        <f>IF(AG97=AG96,AJ96+Perm_Edif!AJ97,Perm_Edif!AJ97)</f>
        <v>191979</v>
      </c>
      <c r="AK97" s="54">
        <f>IF(AH97=AH96,AK96+Perm_Edif!AK97,Perm_Edif!AK97)</f>
        <v>2258</v>
      </c>
      <c r="AL97" s="54">
        <f>IF(AI97=AI96,AL96+Perm_Edif!AL97,Perm_Edif!AL97)</f>
        <v>1888</v>
      </c>
      <c r="AM97" s="54">
        <f>IF(AJ97=AJ96,AM96+Perm_Edif!AM97,Perm_Edif!AM97)</f>
        <v>8120</v>
      </c>
      <c r="AN97" s="54">
        <f>IF(AK97=AK96,AN96+Perm_Edif!AN97,Perm_Edif!AN97)</f>
        <v>6699</v>
      </c>
      <c r="AO97" s="54">
        <f>IF(AL97=AL96,AO96+Perm_Edif!AO97,Perm_Edif!AO97)</f>
        <v>24885</v>
      </c>
      <c r="AP97" s="54">
        <f>IF(AM97=AM96,AP96+Perm_Edif!AP97,Perm_Edif!AP97)</f>
        <v>6493</v>
      </c>
      <c r="AQ97" s="54">
        <f>IF(AN97=AN96,AQ96+Perm_Edif!AQ97,Perm_Edif!AQ97)</f>
        <v>11993</v>
      </c>
      <c r="AR97" s="54">
        <f>IF(AO97=AO96,AR96+Perm_Edif!AR97,Perm_Edif!AR97)</f>
        <v>30470</v>
      </c>
      <c r="AS97" s="54">
        <f>IF(AP97=AP96,AS96+Perm_Edif!AS97,Perm_Edif!AS97)</f>
        <v>12409</v>
      </c>
      <c r="AT97" s="54">
        <f>IF(AQ97=AQ96,AT96+Perm_Edif!AT97,Perm_Edif!AT97)</f>
        <v>10760</v>
      </c>
      <c r="AU97" s="54">
        <f>IF(AR97=AR96,AU96+Perm_Edif!AU97,Perm_Edif!AU97)</f>
        <v>806</v>
      </c>
      <c r="AV97" s="54">
        <f>IF(AS97=AS96,AV96+Perm_Edif!AV97,Perm_Edif!AV97)</f>
        <v>275</v>
      </c>
      <c r="AW97" s="54">
        <f>IF(AT97=AT96,AW96+Perm_Edif!AW97,Perm_Edif!AW97)</f>
        <v>71112</v>
      </c>
      <c r="AX97" s="54">
        <f>IF(AU97=AU96,AX96+Perm_Edif!AX97,Perm_Edif!AX97)</f>
        <v>3719</v>
      </c>
      <c r="AY97" s="54">
        <f>IF(AV97=AV96,AY96+Perm_Edif!AY97,Perm_Edif!AY97)</f>
        <v>92</v>
      </c>
      <c r="AZ97" s="59">
        <f>IF(AW97=AW96,AZ96+Perm_Edif!AZ97,Perm_Edif!AZ97)</f>
        <v>1871376</v>
      </c>
      <c r="BA97" s="54">
        <f>IF(AX97=AX96,BA96+Perm_Edif!BA97,Perm_Edif!BA97)</f>
        <v>37286</v>
      </c>
      <c r="BB97" s="54">
        <f>IF(AY97=AY96,BB96+Perm_Edif!BB97,Perm_Edif!BB97)</f>
        <v>16261</v>
      </c>
      <c r="BC97" s="54">
        <f>IF(AZ97=AZ96,BC96+Perm_Edif!BC97,Perm_Edif!BC97)</f>
        <v>23238</v>
      </c>
      <c r="BD97" s="54">
        <f>IF(BA97=BA96,BD96+Perm_Edif!BD97,Perm_Edif!BD97)</f>
        <v>54388</v>
      </c>
      <c r="BE97" s="54">
        <f>IF(BB97=BB96,BE96+Perm_Edif!BE97,Perm_Edif!BE97)</f>
        <v>261330</v>
      </c>
      <c r="BF97" s="54">
        <f>IF(BC97=BC96,BF96+Perm_Edif!BF97,Perm_Edif!BF97)</f>
        <v>58684</v>
      </c>
      <c r="BG97" s="54">
        <f>IF(BD97=BD96,BG96+Perm_Edif!BG97,Perm_Edif!BG97)</f>
        <v>71283</v>
      </c>
      <c r="BH97" s="54">
        <f>IF(BE97=BE96,BH96+Perm_Edif!BH97,Perm_Edif!BH97)</f>
        <v>161743</v>
      </c>
      <c r="BI97" s="54">
        <f>IF(BF97=BF96,BI96+Perm_Edif!BI97,Perm_Edif!BI97)</f>
        <v>123596</v>
      </c>
      <c r="BJ97" s="54">
        <f>IF(BG97=BG96,BJ96+Perm_Edif!BJ97,Perm_Edif!BJ97)</f>
        <v>95800</v>
      </c>
      <c r="BK97" s="54">
        <f>IF(BH97=BH96,BK96+Perm_Edif!BK97,Perm_Edif!BK97)</f>
        <v>6317</v>
      </c>
      <c r="BL97" s="54">
        <f>IF(BI97=BI96,BL96+Perm_Edif!BL97,Perm_Edif!BL97)</f>
        <v>8253</v>
      </c>
      <c r="BM97" s="54">
        <f>IF(BJ97=BJ96,BM96+Perm_Edif!BM97,Perm_Edif!BM97)</f>
        <v>902759</v>
      </c>
      <c r="BN97" s="54">
        <f>IF(BK97=BK96,BN96+Perm_Edif!BN97,Perm_Edif!BN97)</f>
        <v>40488</v>
      </c>
      <c r="BO97" s="88">
        <f>IF(BL97=BL96,BO96+Perm_Edif!BO97,Perm_Edif!BO97)</f>
        <v>9950</v>
      </c>
      <c r="BP97" s="54" t="str">
        <f>Perm_Edif!BP97</f>
        <v>40.3%</v>
      </c>
      <c r="BQ97" s="54" t="str">
        <f>Perm_Edif!BQ97</f>
        <v>206.2%</v>
      </c>
      <c r="BR97" s="54" t="str">
        <f>Perm_Edif!BR97</f>
        <v>-54%</v>
      </c>
      <c r="BS97" s="54" t="str">
        <f>Perm_Edif!BS97</f>
        <v>43.2%</v>
      </c>
      <c r="BT97" s="54" t="str">
        <f>Perm_Edif!BT97</f>
        <v>9.3%</v>
      </c>
      <c r="BU97" s="54" t="str">
        <f>Perm_Edif!BU97</f>
        <v>212.8%</v>
      </c>
      <c r="BV97" s="54" t="str">
        <f>Perm_Edif!BV97</f>
        <v>118.8%</v>
      </c>
      <c r="BW97" s="54" t="str">
        <f>Perm_Edif!BW97</f>
        <v>-44.9%</v>
      </c>
      <c r="BX97" s="54" t="str">
        <f>Perm_Edif!BX97</f>
        <v>42.9%</v>
      </c>
      <c r="BY97" s="54" t="str">
        <f>Perm_Edif!BY97</f>
        <v>69%</v>
      </c>
      <c r="BZ97" s="54" t="str">
        <f>Perm_Edif!BZ97</f>
        <v>134%</v>
      </c>
      <c r="CA97" s="54" t="str">
        <f>Perm_Edif!CA97</f>
        <v>-24.6%</v>
      </c>
      <c r="CB97" s="54" t="str">
        <f>Perm_Edif!CB97</f>
        <v>206.2%</v>
      </c>
      <c r="CC97" s="54" t="str">
        <f>Perm_Edif!CC97</f>
        <v>44.2%</v>
      </c>
      <c r="CD97" s="54" t="str">
        <f>Perm_Edif!CD97</f>
        <v>42.3%</v>
      </c>
      <c r="CE97" s="54" t="str">
        <f>Perm_Edif!CE97</f>
        <v>-88.7%</v>
      </c>
    </row>
    <row r="98" spans="1:83">
      <c r="A98" s="55">
        <v>2017</v>
      </c>
      <c r="B98" s="51">
        <v>1</v>
      </c>
      <c r="C98" s="52" t="s">
        <v>119</v>
      </c>
      <c r="D98" s="59">
        <f>IF(A98=A97,D97+Perm_Edif!D98,Perm_Edif!D98)</f>
        <v>175331</v>
      </c>
      <c r="E98" s="54">
        <f>IF(B98=B97,E97+Perm_Edif!E98,Perm_Edif!E98)</f>
        <v>3577</v>
      </c>
      <c r="F98" s="54">
        <f>IF(C98=C97,F97+Perm_Edif!F98,Perm_Edif!F98)</f>
        <v>2546</v>
      </c>
      <c r="G98" s="54">
        <f>IF(D98=D97,G97+Perm_Edif!G98,Perm_Edif!G98)</f>
        <v>1171</v>
      </c>
      <c r="H98" s="54">
        <f>IF(E98=E97,H97+Perm_Edif!H98,Perm_Edif!H98)</f>
        <v>8739</v>
      </c>
      <c r="I98" s="54">
        <f>IF(F98=F97,I97+Perm_Edif!I98,Perm_Edif!I98)</f>
        <v>11604</v>
      </c>
      <c r="J98" s="54">
        <f>IF(G98=G97,J97+Perm_Edif!J98,Perm_Edif!J98)</f>
        <v>7961</v>
      </c>
      <c r="K98" s="54">
        <f>IF(H98=H97,K97+Perm_Edif!K98,Perm_Edif!K98)</f>
        <v>9992</v>
      </c>
      <c r="L98" s="54">
        <f>IF(I98=I97,L97+Perm_Edif!L98,Perm_Edif!L98)</f>
        <v>13711</v>
      </c>
      <c r="M98" s="54">
        <f>IF(J98=J97,M97+Perm_Edif!M98,Perm_Edif!M98)</f>
        <v>8014</v>
      </c>
      <c r="N98" s="54">
        <f>IF(K98=K97,N97+Perm_Edif!N98,Perm_Edif!N98)</f>
        <v>11348</v>
      </c>
      <c r="O98" s="54">
        <f>IF(L98=L97,O97+Perm_Edif!O98,Perm_Edif!O98)</f>
        <v>594</v>
      </c>
      <c r="P98" s="54">
        <f>IF(M98=M97,P97+Perm_Edif!P98,Perm_Edif!P98)</f>
        <v>785</v>
      </c>
      <c r="Q98" s="54">
        <f>IF(N98=N97,Q97+Perm_Edif!Q98,Perm_Edif!Q98)</f>
        <v>89068</v>
      </c>
      <c r="R98" s="54">
        <f>IF(O98=O97,R97+Perm_Edif!R98,Perm_Edif!R98)</f>
        <v>5830</v>
      </c>
      <c r="S98" s="88">
        <f>IF(P98=P97,S97+Perm_Edif!S98,Perm_Edif!S98)</f>
        <v>391</v>
      </c>
      <c r="T98" s="81">
        <f>IF(Q98=Q97,T97+Perm_Edif!T98,Perm_Edif!T98)</f>
        <v>862757</v>
      </c>
      <c r="U98" s="81">
        <f>IF(R98=R97,U97+Perm_Edif!U98,Perm_Edif!U98)</f>
        <v>797</v>
      </c>
      <c r="V98" s="81">
        <f>IF(S98=S97,V97+Perm_Edif!V98,Perm_Edif!V98)</f>
        <v>15225</v>
      </c>
      <c r="W98" s="81">
        <f>IF(T98=T97,W97+Perm_Edif!W98,Perm_Edif!W98)</f>
        <v>15089</v>
      </c>
      <c r="X98" s="81">
        <f>IF(U98=U97,X97+Perm_Edif!X98,Perm_Edif!X98)</f>
        <v>76194</v>
      </c>
      <c r="Y98" s="81">
        <f>IF(V98=V97,Y97+Perm_Edif!Y98,Perm_Edif!Y98)</f>
        <v>103069</v>
      </c>
      <c r="Z98" s="81">
        <f>IF(W98=W97,Z97+Perm_Edif!Z98,Perm_Edif!Z98)</f>
        <v>66903</v>
      </c>
      <c r="AA98" s="81">
        <f>IF(X98=X97,AA97+Perm_Edif!AA98,Perm_Edif!AA98)</f>
        <v>30914</v>
      </c>
      <c r="AB98" s="81">
        <f>IF(Y98=Y97,AB97+Perm_Edif!AB98,Perm_Edif!AB98)</f>
        <v>116838</v>
      </c>
      <c r="AC98" s="81">
        <f>IF(Z98=Z97,AC97+Perm_Edif!AC98,Perm_Edif!AC98)</f>
        <v>95687</v>
      </c>
      <c r="AD98" s="81">
        <f>IF(AA98=AA97,AD97+Perm_Edif!AD98,Perm_Edif!AD98)</f>
        <v>45426</v>
      </c>
      <c r="AE98" s="81">
        <f>IF(AB98=AB97,AE97+Perm_Edif!AE98,Perm_Edif!AE98)</f>
        <v>1543</v>
      </c>
      <c r="AF98" s="81">
        <f>IF(AC98=AC97,AF97+Perm_Edif!AF98,Perm_Edif!AF98)</f>
        <v>15455</v>
      </c>
      <c r="AG98" s="81">
        <f>IF(AD98=AD97,AG97+Perm_Edif!AG98,Perm_Edif!AG98)</f>
        <v>264775</v>
      </c>
      <c r="AH98" s="81">
        <f>IF(AE98=AE97,AH97+Perm_Edif!AH98,Perm_Edif!AH98)</f>
        <v>14389</v>
      </c>
      <c r="AI98" s="81">
        <f>IF(AF98=AF97,AI97+Perm_Edif!AI98,Perm_Edif!AI98)</f>
        <v>453</v>
      </c>
      <c r="AJ98" s="59">
        <f>IF(AG98=AG97,AJ97+Perm_Edif!AJ98,Perm_Edif!AJ98)</f>
        <v>102258</v>
      </c>
      <c r="AK98" s="54">
        <f>IF(AH98=AH97,AK97+Perm_Edif!AK98,Perm_Edif!AK98)</f>
        <v>0</v>
      </c>
      <c r="AL98" s="54">
        <f>IF(AI98=AI97,AL97+Perm_Edif!AL98,Perm_Edif!AL98)</f>
        <v>3836</v>
      </c>
      <c r="AM98" s="54">
        <f>IF(AJ98=AJ97,AM97+Perm_Edif!AM98,Perm_Edif!AM98)</f>
        <v>4589</v>
      </c>
      <c r="AN98" s="54">
        <f>IF(AK98=AK97,AN97+Perm_Edif!AN98,Perm_Edif!AN98)</f>
        <v>1408</v>
      </c>
      <c r="AO98" s="54">
        <f>IF(AL98=AL97,AO97+Perm_Edif!AO98,Perm_Edif!AO98)</f>
        <v>6406</v>
      </c>
      <c r="AP98" s="54">
        <f>IF(AM98=AM97,AP97+Perm_Edif!AP98,Perm_Edif!AP98)</f>
        <v>6794</v>
      </c>
      <c r="AQ98" s="54">
        <f>IF(AN98=AN97,AQ97+Perm_Edif!AQ98,Perm_Edif!AQ98)</f>
        <v>1998</v>
      </c>
      <c r="AR98" s="54">
        <f>IF(AO98=AO97,AR97+Perm_Edif!AR98,Perm_Edif!AR98)</f>
        <v>12668</v>
      </c>
      <c r="AS98" s="54">
        <f>IF(AP98=AP97,AS97+Perm_Edif!AS98,Perm_Edif!AS98)</f>
        <v>2569</v>
      </c>
      <c r="AT98" s="54">
        <f>IF(AQ98=AQ97,AT97+Perm_Edif!AT98,Perm_Edif!AT98)</f>
        <v>8523</v>
      </c>
      <c r="AU98" s="54">
        <f>IF(AR98=AR97,AU97+Perm_Edif!AU98,Perm_Edif!AU98)</f>
        <v>2602</v>
      </c>
      <c r="AV98" s="54">
        <f>IF(AS98=AS97,AV97+Perm_Edif!AV98,Perm_Edif!AV98)</f>
        <v>739</v>
      </c>
      <c r="AW98" s="54">
        <f>IF(AT98=AT97,AW97+Perm_Edif!AW98,Perm_Edif!AW98)</f>
        <v>47685</v>
      </c>
      <c r="AX98" s="54">
        <f>IF(AU98=AU97,AX97+Perm_Edif!AX98,Perm_Edif!AX98)</f>
        <v>269</v>
      </c>
      <c r="AY98" s="54">
        <f>IF(AV98=AV97,AY97+Perm_Edif!AY98,Perm_Edif!AY98)</f>
        <v>2172</v>
      </c>
      <c r="AZ98" s="59">
        <f>IF(AW98=AW97,AZ97+Perm_Edif!AZ98,Perm_Edif!AZ98)</f>
        <v>1140346</v>
      </c>
      <c r="BA98" s="54">
        <f>IF(AX98=AX97,BA97+Perm_Edif!BA98,Perm_Edif!BA98)</f>
        <v>4374</v>
      </c>
      <c r="BB98" s="54">
        <f>IF(AY98=AY97,BB97+Perm_Edif!BB98,Perm_Edif!BB98)</f>
        <v>21607</v>
      </c>
      <c r="BC98" s="54">
        <f>IF(AZ98=AZ97,BC97+Perm_Edif!BC98,Perm_Edif!BC98)</f>
        <v>20849</v>
      </c>
      <c r="BD98" s="54">
        <f>IF(BA98=BA97,BD97+Perm_Edif!BD98,Perm_Edif!BD98)</f>
        <v>86341</v>
      </c>
      <c r="BE98" s="54">
        <f>IF(BB98=BB97,BE97+Perm_Edif!BE98,Perm_Edif!BE98)</f>
        <v>121079</v>
      </c>
      <c r="BF98" s="54">
        <f>IF(BC98=BC97,BF97+Perm_Edif!BF98,Perm_Edif!BF98)</f>
        <v>81658</v>
      </c>
      <c r="BG98" s="54">
        <f>IF(BD98=BD97,BG97+Perm_Edif!BG98,Perm_Edif!BG98)</f>
        <v>42904</v>
      </c>
      <c r="BH98" s="54">
        <f>IF(BE98=BE97,BH97+Perm_Edif!BH98,Perm_Edif!BH98)</f>
        <v>143217</v>
      </c>
      <c r="BI98" s="54">
        <f>IF(BF98=BF97,BI97+Perm_Edif!BI98,Perm_Edif!BI98)</f>
        <v>106270</v>
      </c>
      <c r="BJ98" s="54">
        <f>IF(BG98=BG97,BJ97+Perm_Edif!BJ98,Perm_Edif!BJ98)</f>
        <v>65297</v>
      </c>
      <c r="BK98" s="54">
        <f>IF(BH98=BH97,BK97+Perm_Edif!BK98,Perm_Edif!BK98)</f>
        <v>4739</v>
      </c>
      <c r="BL98" s="54">
        <f>IF(BI98=BI97,BL97+Perm_Edif!BL98,Perm_Edif!BL98)</f>
        <v>16979</v>
      </c>
      <c r="BM98" s="54">
        <f>IF(BJ98=BJ97,BM97+Perm_Edif!BM98,Perm_Edif!BM98)</f>
        <v>401528</v>
      </c>
      <c r="BN98" s="54">
        <f>IF(BK98=BK97,BN97+Perm_Edif!BN98,Perm_Edif!BN98)</f>
        <v>20488</v>
      </c>
      <c r="BO98" s="88">
        <f>IF(BL98=BL97,BO97+Perm_Edif!BO98,Perm_Edif!BO98)</f>
        <v>3016</v>
      </c>
      <c r="BP98" s="54" t="str">
        <f>Perm_Edif!BP98</f>
        <v>-39.1%</v>
      </c>
      <c r="BQ98" s="54" t="str">
        <f>Perm_Edif!BQ98</f>
        <v>-88.3%</v>
      </c>
      <c r="BR98" s="54" t="str">
        <f>Perm_Edif!BR98</f>
        <v>32.9%</v>
      </c>
      <c r="BS98" s="54" t="str">
        <f>Perm_Edif!BS98</f>
        <v>-10.3%</v>
      </c>
      <c r="BT98" s="54" t="str">
        <f>Perm_Edif!BT98</f>
        <v>58.8%</v>
      </c>
      <c r="BU98" s="54" t="str">
        <f>Perm_Edif!BU98</f>
        <v>-53.7%</v>
      </c>
      <c r="BV98" s="54" t="str">
        <f>Perm_Edif!BV98</f>
        <v>39.1%</v>
      </c>
      <c r="BW98" s="54" t="str">
        <f>Perm_Edif!BW98</f>
        <v>-39.8%</v>
      </c>
      <c r="BX98" s="54" t="str">
        <f>Perm_Edif!BX98</f>
        <v>-11.5%</v>
      </c>
      <c r="BY98" s="54" t="str">
        <f>Perm_Edif!BY98</f>
        <v>-14%</v>
      </c>
      <c r="BZ98" s="54" t="str">
        <f>Perm_Edif!BZ98</f>
        <v>-31.8%</v>
      </c>
      <c r="CA98" s="54" t="str">
        <f>Perm_Edif!CA98</f>
        <v>-25%</v>
      </c>
      <c r="CB98" s="54" t="str">
        <f>Perm_Edif!CB98</f>
        <v>105.7%</v>
      </c>
      <c r="CC98" s="54" t="str">
        <f>Perm_Edif!CC98</f>
        <v>-55.5%</v>
      </c>
      <c r="CD98" s="54" t="str">
        <f>Perm_Edif!CD98</f>
        <v>-49.4%</v>
      </c>
      <c r="CE98" s="54" t="str">
        <f>Perm_Edif!CE98</f>
        <v>-69.7%</v>
      </c>
    </row>
    <row r="99" spans="1:83">
      <c r="A99" s="55">
        <v>2017</v>
      </c>
      <c r="B99" s="51">
        <v>2</v>
      </c>
      <c r="C99" s="52" t="s">
        <v>120</v>
      </c>
      <c r="D99" s="59">
        <f>IF(A99=A98,D98+Perm_Edif!D99,Perm_Edif!D99)</f>
        <v>399411</v>
      </c>
      <c r="E99" s="54">
        <f>IF(B99=B98,E98+Perm_Edif!E99,Perm_Edif!E99)</f>
        <v>10166</v>
      </c>
      <c r="F99" s="54">
        <f>IF(C99=C98,F98+Perm_Edif!F99,Perm_Edif!F99)</f>
        <v>7269</v>
      </c>
      <c r="G99" s="54">
        <f>IF(D99=D98,G98+Perm_Edif!G99,Perm_Edif!G99)</f>
        <v>1363</v>
      </c>
      <c r="H99" s="54">
        <f>IF(E99=E98,H98+Perm_Edif!H99,Perm_Edif!H99)</f>
        <v>16544</v>
      </c>
      <c r="I99" s="54">
        <f>IF(F99=F98,I98+Perm_Edif!I99,Perm_Edif!I99)</f>
        <v>17977</v>
      </c>
      <c r="J99" s="54">
        <f>IF(G99=G98,J98+Perm_Edif!J99,Perm_Edif!J99)</f>
        <v>4638</v>
      </c>
      <c r="K99" s="54">
        <f>IF(H99=H98,K98+Perm_Edif!K99,Perm_Edif!K99)</f>
        <v>42180</v>
      </c>
      <c r="L99" s="54">
        <f>IF(I99=I98,L98+Perm_Edif!L99,Perm_Edif!L99)</f>
        <v>18900</v>
      </c>
      <c r="M99" s="54">
        <f>IF(J99=J98,M98+Perm_Edif!M99,Perm_Edif!M99)</f>
        <v>6056</v>
      </c>
      <c r="N99" s="54">
        <f>IF(K99=K98,N98+Perm_Edif!N99,Perm_Edif!N99)</f>
        <v>18533</v>
      </c>
      <c r="O99" s="54">
        <f>IF(L99=L98,O98+Perm_Edif!O99,Perm_Edif!O99)</f>
        <v>0</v>
      </c>
      <c r="P99" s="54">
        <f>IF(M99=M98,P98+Perm_Edif!P99,Perm_Edif!P99)</f>
        <v>1526</v>
      </c>
      <c r="Q99" s="54">
        <f>IF(N99=N98,Q98+Perm_Edif!Q99,Perm_Edif!Q99)</f>
        <v>68861</v>
      </c>
      <c r="R99" s="54">
        <f>IF(O99=O98,R98+Perm_Edif!R99,Perm_Edif!R99)</f>
        <v>10040</v>
      </c>
      <c r="S99" s="88">
        <f>IF(P99=P98,S98+Perm_Edif!S99,Perm_Edif!S99)</f>
        <v>27</v>
      </c>
      <c r="T99" s="81">
        <f>IF(Q99=Q98,T98+Perm_Edif!T99,Perm_Edif!T99)</f>
        <v>698524</v>
      </c>
      <c r="U99" s="81">
        <f>IF(R99=R98,U98+Perm_Edif!U99,Perm_Edif!U99)</f>
        <v>8565</v>
      </c>
      <c r="V99" s="81">
        <f>IF(S99=S98,V98+Perm_Edif!V99,Perm_Edif!V99)</f>
        <v>1520</v>
      </c>
      <c r="W99" s="81">
        <f>IF(T99=T98,W98+Perm_Edif!W99,Perm_Edif!W99)</f>
        <v>19372</v>
      </c>
      <c r="X99" s="81">
        <f>IF(U99=U98,X98+Perm_Edif!X99,Perm_Edif!X99)</f>
        <v>35904</v>
      </c>
      <c r="Y99" s="81">
        <f>IF(V99=V98,Y98+Perm_Edif!Y99,Perm_Edif!Y99)</f>
        <v>63624</v>
      </c>
      <c r="Z99" s="81">
        <f>IF(W99=W98,Z98+Perm_Edif!Z99,Perm_Edif!Z99)</f>
        <v>16066</v>
      </c>
      <c r="AA99" s="81">
        <f>IF(X99=X98,AA98+Perm_Edif!AA99,Perm_Edif!AA99)</f>
        <v>56147</v>
      </c>
      <c r="AB99" s="81">
        <f>IF(Y99=Y98,AB98+Perm_Edif!AB99,Perm_Edif!AB99)</f>
        <v>101692</v>
      </c>
      <c r="AC99" s="81">
        <f>IF(Z99=Z98,AC98+Perm_Edif!AC99,Perm_Edif!AC99)</f>
        <v>61211</v>
      </c>
      <c r="AD99" s="81">
        <f>IF(AA99=AA98,AD98+Perm_Edif!AD99,Perm_Edif!AD99)</f>
        <v>45126</v>
      </c>
      <c r="AE99" s="81">
        <f>IF(AB99=AB98,AE98+Perm_Edif!AE99,Perm_Edif!AE99)</f>
        <v>2408</v>
      </c>
      <c r="AF99" s="81">
        <f>IF(AC99=AC98,AF98+Perm_Edif!AF99,Perm_Edif!AF99)</f>
        <v>3087</v>
      </c>
      <c r="AG99" s="81">
        <f>IF(AD99=AD98,AG98+Perm_Edif!AG99,Perm_Edif!AG99)</f>
        <v>272122</v>
      </c>
      <c r="AH99" s="81">
        <f>IF(AE99=AE98,AH98+Perm_Edif!AH99,Perm_Edif!AH99)</f>
        <v>10681</v>
      </c>
      <c r="AI99" s="81">
        <f>IF(AF99=AF98,AI98+Perm_Edif!AI99,Perm_Edif!AI99)</f>
        <v>999</v>
      </c>
      <c r="AJ99" s="59">
        <f>IF(AG99=AG98,AJ98+Perm_Edif!AJ99,Perm_Edif!AJ99)</f>
        <v>85651</v>
      </c>
      <c r="AK99" s="54">
        <f>IF(AH99=AH98,AK98+Perm_Edif!AK99,Perm_Edif!AK99)</f>
        <v>3797</v>
      </c>
      <c r="AL99" s="54">
        <f>IF(AI99=AI98,AL98+Perm_Edif!AL99,Perm_Edif!AL99)</f>
        <v>691</v>
      </c>
      <c r="AM99" s="54">
        <f>IF(AJ99=AJ98,AM98+Perm_Edif!AM99,Perm_Edif!AM99)</f>
        <v>78</v>
      </c>
      <c r="AN99" s="54">
        <f>IF(AK99=AK98,AN98+Perm_Edif!AN99,Perm_Edif!AN99)</f>
        <v>1074</v>
      </c>
      <c r="AO99" s="54">
        <f>IF(AL99=AL98,AO98+Perm_Edif!AO99,Perm_Edif!AO99)</f>
        <v>7152</v>
      </c>
      <c r="AP99" s="54">
        <f>IF(AM99=AM98,AP98+Perm_Edif!AP99,Perm_Edif!AP99)</f>
        <v>3288</v>
      </c>
      <c r="AQ99" s="54">
        <f>IF(AN99=AN98,AQ98+Perm_Edif!AQ99,Perm_Edif!AQ99)</f>
        <v>7120</v>
      </c>
      <c r="AR99" s="54">
        <f>IF(AO99=AO98,AR98+Perm_Edif!AR99,Perm_Edif!AR99)</f>
        <v>3475</v>
      </c>
      <c r="AS99" s="54">
        <f>IF(AP99=AP98,AS98+Perm_Edif!AS99,Perm_Edif!AS99)</f>
        <v>37910</v>
      </c>
      <c r="AT99" s="54">
        <f>IF(AQ99=AQ98,AT98+Perm_Edif!AT99,Perm_Edif!AT99)</f>
        <v>4073</v>
      </c>
      <c r="AU99" s="54">
        <f>IF(AR99=AR98,AU98+Perm_Edif!AU99,Perm_Edif!AU99)</f>
        <v>618</v>
      </c>
      <c r="AV99" s="54">
        <f>IF(AS99=AS98,AV98+Perm_Edif!AV99,Perm_Edif!AV99)</f>
        <v>300</v>
      </c>
      <c r="AW99" s="54">
        <f>IF(AT99=AT98,AW98+Perm_Edif!AW99,Perm_Edif!AW99)</f>
        <v>12526</v>
      </c>
      <c r="AX99" s="54">
        <f>IF(AU99=AU98,AX98+Perm_Edif!AX99,Perm_Edif!AX99)</f>
        <v>278</v>
      </c>
      <c r="AY99" s="54">
        <f>IF(AV99=AV98,AY98+Perm_Edif!AY99,Perm_Edif!AY99)</f>
        <v>3271</v>
      </c>
      <c r="AZ99" s="59">
        <f>IF(AW99=AW98,AZ98+Perm_Edif!AZ99,Perm_Edif!AZ99)</f>
        <v>1008255</v>
      </c>
      <c r="BA99" s="54">
        <f>IF(AX99=AX98,BA98+Perm_Edif!BA99,Perm_Edif!BA99)</f>
        <v>22528</v>
      </c>
      <c r="BB99" s="54">
        <f>IF(AY99=AY98,BB98+Perm_Edif!BB99,Perm_Edif!BB99)</f>
        <v>9480</v>
      </c>
      <c r="BC99" s="54">
        <f>IF(AZ99=AZ98,BC98+Perm_Edif!BC99,Perm_Edif!BC99)</f>
        <v>20813</v>
      </c>
      <c r="BD99" s="54">
        <f>IF(BA99=BA98,BD98+Perm_Edif!BD99,Perm_Edif!BD99)</f>
        <v>53522</v>
      </c>
      <c r="BE99" s="54">
        <f>IF(BB99=BB98,BE98+Perm_Edif!BE99,Perm_Edif!BE99)</f>
        <v>88753</v>
      </c>
      <c r="BF99" s="54">
        <f>IF(BC99=BC98,BF98+Perm_Edif!BF99,Perm_Edif!BF99)</f>
        <v>23992</v>
      </c>
      <c r="BG99" s="54">
        <f>IF(BD99=BD98,BG98+Perm_Edif!BG99,Perm_Edif!BG99)</f>
        <v>105447</v>
      </c>
      <c r="BH99" s="54">
        <f>IF(BE99=BE98,BH98+Perm_Edif!BH99,Perm_Edif!BH99)</f>
        <v>124067</v>
      </c>
      <c r="BI99" s="54">
        <f>IF(BF99=BF98,BI98+Perm_Edif!BI99,Perm_Edif!BI99)</f>
        <v>105177</v>
      </c>
      <c r="BJ99" s="54">
        <f>IF(BG99=BG98,BJ98+Perm_Edif!BJ99,Perm_Edif!BJ99)</f>
        <v>67732</v>
      </c>
      <c r="BK99" s="54">
        <f>IF(BH99=BH98,BK98+Perm_Edif!BK99,Perm_Edif!BK99)</f>
        <v>3026</v>
      </c>
      <c r="BL99" s="54">
        <f>IF(BI99=BI98,BL98+Perm_Edif!BL99,Perm_Edif!BL99)</f>
        <v>4913</v>
      </c>
      <c r="BM99" s="54">
        <f>IF(BJ99=BJ98,BM98+Perm_Edif!BM99,Perm_Edif!BM99)</f>
        <v>353509</v>
      </c>
      <c r="BN99" s="54">
        <f>IF(BK99=BK98,BN98+Perm_Edif!BN99,Perm_Edif!BN99)</f>
        <v>20999</v>
      </c>
      <c r="BO99" s="88">
        <f>IF(BL99=BL98,BO98+Perm_Edif!BO99,Perm_Edif!BO99)</f>
        <v>4297</v>
      </c>
      <c r="BP99" s="54" t="str">
        <f>Perm_Edif!BP99</f>
        <v>-11.6%</v>
      </c>
      <c r="BQ99" s="54" t="str">
        <f>Perm_Edif!BQ99</f>
        <v>415%</v>
      </c>
      <c r="BR99" s="54" t="str">
        <f>Perm_Edif!BR99</f>
        <v>-56.1%</v>
      </c>
      <c r="BS99" s="54" t="str">
        <f>Perm_Edif!BS99</f>
        <v>-0.2%</v>
      </c>
      <c r="BT99" s="54" t="str">
        <f>Perm_Edif!BT99</f>
        <v>-38%</v>
      </c>
      <c r="BU99" s="54" t="str">
        <f>Perm_Edif!BU99</f>
        <v>-26.7%</v>
      </c>
      <c r="BV99" s="54" t="str">
        <f>Perm_Edif!BV99</f>
        <v>-70.6%</v>
      </c>
      <c r="BW99" s="54" t="str">
        <f>Perm_Edif!BW99</f>
        <v>145.8%</v>
      </c>
      <c r="BX99" s="54" t="str">
        <f>Perm_Edif!BX99</f>
        <v>-13.4%</v>
      </c>
      <c r="BY99" s="54" t="str">
        <f>Perm_Edif!BY99</f>
        <v>-1%</v>
      </c>
      <c r="BZ99" s="54" t="str">
        <f>Perm_Edif!BZ99</f>
        <v>3.7%</v>
      </c>
      <c r="CA99" s="54" t="str">
        <f>Perm_Edif!CA99</f>
        <v>-36.1%</v>
      </c>
      <c r="CB99" s="54" t="str">
        <f>Perm_Edif!CB99</f>
        <v>-71.1%</v>
      </c>
      <c r="CC99" s="54" t="str">
        <f>Perm_Edif!CC99</f>
        <v>-12%</v>
      </c>
      <c r="CD99" s="54" t="str">
        <f>Perm_Edif!CD99</f>
        <v>2.5%</v>
      </c>
      <c r="CE99" s="54" t="str">
        <f>Perm_Edif!CE99</f>
        <v>42.5%</v>
      </c>
    </row>
    <row r="100" spans="1:83">
      <c r="A100" s="55">
        <v>2017</v>
      </c>
      <c r="B100" s="51">
        <v>3</v>
      </c>
      <c r="C100" s="52" t="s">
        <v>121</v>
      </c>
      <c r="D100" s="59">
        <f>IF(A100=A99,D99+Perm_Edif!D100,Perm_Edif!D100)</f>
        <v>665344</v>
      </c>
      <c r="E100" s="54">
        <f>IF(B100=B99,E99+Perm_Edif!E100,Perm_Edif!E100)</f>
        <v>10452</v>
      </c>
      <c r="F100" s="54">
        <f>IF(C100=C99,F99+Perm_Edif!F100,Perm_Edif!F100)</f>
        <v>9430</v>
      </c>
      <c r="G100" s="54">
        <f>IF(D100=D99,G99+Perm_Edif!G100,Perm_Edif!G100)</f>
        <v>1129</v>
      </c>
      <c r="H100" s="54">
        <f>IF(E100=E99,H99+Perm_Edif!H100,Perm_Edif!H100)</f>
        <v>4104</v>
      </c>
      <c r="I100" s="54">
        <f>IF(F100=F99,I99+Perm_Edif!I100,Perm_Edif!I100)</f>
        <v>23824</v>
      </c>
      <c r="J100" s="54">
        <f>IF(G100=G99,J99+Perm_Edif!J100,Perm_Edif!J100)</f>
        <v>10835</v>
      </c>
      <c r="K100" s="54">
        <f>IF(H100=H99,K99+Perm_Edif!K100,Perm_Edif!K100)</f>
        <v>13442</v>
      </c>
      <c r="L100" s="54">
        <f>IF(I100=I99,L99+Perm_Edif!L100,Perm_Edif!L100)</f>
        <v>18800</v>
      </c>
      <c r="M100" s="54">
        <f>IF(J100=J99,M99+Perm_Edif!M100,Perm_Edif!M100)</f>
        <v>17872</v>
      </c>
      <c r="N100" s="54">
        <f>IF(K100=K99,N99+Perm_Edif!N100,Perm_Edif!N100)</f>
        <v>7372</v>
      </c>
      <c r="O100" s="54">
        <f>IF(L100=L99,O99+Perm_Edif!O100,Perm_Edif!O100)</f>
        <v>8204</v>
      </c>
      <c r="P100" s="54">
        <f>IF(M100=M99,P99+Perm_Edif!P100,Perm_Edif!P100)</f>
        <v>1334</v>
      </c>
      <c r="Q100" s="54">
        <f>IF(N100=N99,Q99+Perm_Edif!Q100,Perm_Edif!Q100)</f>
        <v>131706</v>
      </c>
      <c r="R100" s="54">
        <f>IF(O100=O99,R99+Perm_Edif!R100,Perm_Edif!R100)</f>
        <v>7119</v>
      </c>
      <c r="S100" s="88">
        <f>IF(P100=P99,S99+Perm_Edif!S100,Perm_Edif!S100)</f>
        <v>310</v>
      </c>
      <c r="T100" s="81">
        <f>IF(Q100=Q99,T99+Perm_Edif!T100,Perm_Edif!T100)</f>
        <v>1010519</v>
      </c>
      <c r="U100" s="81">
        <f>IF(R100=R99,U99+Perm_Edif!U100,Perm_Edif!U100)</f>
        <v>4870</v>
      </c>
      <c r="V100" s="81">
        <f>IF(S100=S99,V99+Perm_Edif!V100,Perm_Edif!V100)</f>
        <v>10526</v>
      </c>
      <c r="W100" s="81">
        <f>IF(T100=T99,W99+Perm_Edif!W100,Perm_Edif!W100)</f>
        <v>16856</v>
      </c>
      <c r="X100" s="81">
        <f>IF(U100=U99,X99+Perm_Edif!X100,Perm_Edif!X100)</f>
        <v>109763</v>
      </c>
      <c r="Y100" s="81">
        <f>IF(V100=V99,Y99+Perm_Edif!Y100,Perm_Edif!Y100)</f>
        <v>163945</v>
      </c>
      <c r="Z100" s="81">
        <f>IF(W100=W99,Z99+Perm_Edif!Z100,Perm_Edif!Z100)</f>
        <v>58966</v>
      </c>
      <c r="AA100" s="81">
        <f>IF(X100=X99,AA99+Perm_Edif!AA100,Perm_Edif!AA100)</f>
        <v>38725</v>
      </c>
      <c r="AB100" s="81">
        <f>IF(Y100=Y99,AB99+Perm_Edif!AB100,Perm_Edif!AB100)</f>
        <v>114252</v>
      </c>
      <c r="AC100" s="81">
        <f>IF(Z100=Z99,AC99+Perm_Edif!AC100,Perm_Edif!AC100)</f>
        <v>81398</v>
      </c>
      <c r="AD100" s="81">
        <f>IF(AA100=AA99,AD99+Perm_Edif!AD100,Perm_Edif!AD100)</f>
        <v>51531</v>
      </c>
      <c r="AE100" s="81">
        <f>IF(AB100=AB99,AE99+Perm_Edif!AE100,Perm_Edif!AE100)</f>
        <v>7719</v>
      </c>
      <c r="AF100" s="81">
        <f>IF(AC100=AC99,AF99+Perm_Edif!AF100,Perm_Edif!AF100)</f>
        <v>4048</v>
      </c>
      <c r="AG100" s="81">
        <f>IF(AD100=AD99,AG99+Perm_Edif!AG100,Perm_Edif!AG100)</f>
        <v>298810</v>
      </c>
      <c r="AH100" s="81">
        <f>IF(AE100=AE99,AH99+Perm_Edif!AH100,Perm_Edif!AH100)</f>
        <v>17064</v>
      </c>
      <c r="AI100" s="81">
        <f>IF(AF100=AF99,AI99+Perm_Edif!AI100,Perm_Edif!AI100)</f>
        <v>32046</v>
      </c>
      <c r="AJ100" s="59">
        <f>IF(AG100=AG99,AJ99+Perm_Edif!AJ100,Perm_Edif!AJ100)</f>
        <v>97465</v>
      </c>
      <c r="AK100" s="54">
        <f>IF(AH100=AH99,AK99+Perm_Edif!AK100,Perm_Edif!AK100)</f>
        <v>2689</v>
      </c>
      <c r="AL100" s="54">
        <f>IF(AI100=AI99,AL99+Perm_Edif!AL100,Perm_Edif!AL100)</f>
        <v>390</v>
      </c>
      <c r="AM100" s="54">
        <f>IF(AJ100=AJ99,AM99+Perm_Edif!AM100,Perm_Edif!AM100)</f>
        <v>617</v>
      </c>
      <c r="AN100" s="54">
        <f>IF(AK100=AK99,AN99+Perm_Edif!AN100,Perm_Edif!AN100)</f>
        <v>3146</v>
      </c>
      <c r="AO100" s="54">
        <f>IF(AL100=AL99,AO99+Perm_Edif!AO100,Perm_Edif!AO100)</f>
        <v>7355</v>
      </c>
      <c r="AP100" s="54">
        <f>IF(AM100=AM99,AP99+Perm_Edif!AP100,Perm_Edif!AP100)</f>
        <v>2001</v>
      </c>
      <c r="AQ100" s="54">
        <f>IF(AN100=AN99,AQ99+Perm_Edif!AQ100,Perm_Edif!AQ100)</f>
        <v>2266</v>
      </c>
      <c r="AR100" s="54">
        <f>IF(AO100=AO99,AR99+Perm_Edif!AR100,Perm_Edif!AR100)</f>
        <v>9021</v>
      </c>
      <c r="AS100" s="54">
        <f>IF(AP100=AP99,AS99+Perm_Edif!AS100,Perm_Edif!AS100)</f>
        <v>8071</v>
      </c>
      <c r="AT100" s="54">
        <f>IF(AQ100=AQ99,AT99+Perm_Edif!AT100,Perm_Edif!AT100)</f>
        <v>8585</v>
      </c>
      <c r="AU100" s="54">
        <f>IF(AR100=AR99,AU99+Perm_Edif!AU100,Perm_Edif!AU100)</f>
        <v>2109</v>
      </c>
      <c r="AV100" s="54">
        <f>IF(AS100=AS99,AV99+Perm_Edif!AV100,Perm_Edif!AV100)</f>
        <v>399</v>
      </c>
      <c r="AW100" s="54">
        <f>IF(AT100=AT99,AW99+Perm_Edif!AW100,Perm_Edif!AW100)</f>
        <v>47129</v>
      </c>
      <c r="AX100" s="54">
        <f>IF(AU100=AU99,AX99+Perm_Edif!AX100,Perm_Edif!AX100)</f>
        <v>3367</v>
      </c>
      <c r="AY100" s="54">
        <f>IF(AV100=AV99,AY99+Perm_Edif!AY100,Perm_Edif!AY100)</f>
        <v>320</v>
      </c>
      <c r="AZ100" s="59">
        <f>IF(AW100=AW99,AZ99+Perm_Edif!AZ100,Perm_Edif!AZ100)</f>
        <v>1373917</v>
      </c>
      <c r="BA100" s="54">
        <f>IF(AX100=AX99,BA99+Perm_Edif!BA100,Perm_Edif!BA100)</f>
        <v>18011</v>
      </c>
      <c r="BB100" s="54">
        <f>IF(AY100=AY99,BB99+Perm_Edif!BB100,Perm_Edif!BB100)</f>
        <v>20346</v>
      </c>
      <c r="BC100" s="54">
        <f>IF(AZ100=AZ99,BC99+Perm_Edif!BC100,Perm_Edif!BC100)</f>
        <v>18602</v>
      </c>
      <c r="BD100" s="54">
        <f>IF(BA100=BA99,BD99+Perm_Edif!BD100,Perm_Edif!BD100)</f>
        <v>117013</v>
      </c>
      <c r="BE100" s="54">
        <f>IF(BB100=BB99,BE99+Perm_Edif!BE100,Perm_Edif!BE100)</f>
        <v>195124</v>
      </c>
      <c r="BF100" s="54">
        <f>IF(BC100=BC99,BF99+Perm_Edif!BF100,Perm_Edif!BF100)</f>
        <v>71802</v>
      </c>
      <c r="BG100" s="54">
        <f>IF(BD100=BD99,BG99+Perm_Edif!BG100,Perm_Edif!BG100)</f>
        <v>54433</v>
      </c>
      <c r="BH100" s="54">
        <f>IF(BE100=BE99,BH99+Perm_Edif!BH100,Perm_Edif!BH100)</f>
        <v>142073</v>
      </c>
      <c r="BI100" s="54">
        <f>IF(BF100=BF99,BI99+Perm_Edif!BI100,Perm_Edif!BI100)</f>
        <v>107341</v>
      </c>
      <c r="BJ100" s="54">
        <f>IF(BG100=BG99,BJ99+Perm_Edif!BJ100,Perm_Edif!BJ100)</f>
        <v>67488</v>
      </c>
      <c r="BK100" s="54">
        <f>IF(BH100=BH99,BK99+Perm_Edif!BK100,Perm_Edif!BK100)</f>
        <v>18032</v>
      </c>
      <c r="BL100" s="54">
        <f>IF(BI100=BI99,BL99+Perm_Edif!BL100,Perm_Edif!BL100)</f>
        <v>5781</v>
      </c>
      <c r="BM100" s="54">
        <f>IF(BJ100=BJ99,BM99+Perm_Edif!BM100,Perm_Edif!BM100)</f>
        <v>477645</v>
      </c>
      <c r="BN100" s="54">
        <f>IF(BK100=BK99,BN99+Perm_Edif!BN100,Perm_Edif!BN100)</f>
        <v>27550</v>
      </c>
      <c r="BO100" s="88">
        <f>IF(BL100=BL99,BO99+Perm_Edif!BO100,Perm_Edif!BO100)</f>
        <v>32676</v>
      </c>
      <c r="BP100" s="54" t="str">
        <f>Perm_Edif!BP100</f>
        <v>36.3%</v>
      </c>
      <c r="BQ100" s="54" t="str">
        <f>Perm_Edif!BQ100</f>
        <v>-20.1%</v>
      </c>
      <c r="BR100" s="54" t="str">
        <f>Perm_Edif!BR100</f>
        <v>114.6%</v>
      </c>
      <c r="BS100" s="54" t="str">
        <f>Perm_Edif!BS100</f>
        <v>-10.6%</v>
      </c>
      <c r="BT100" s="54" t="str">
        <f>Perm_Edif!BT100</f>
        <v>118.6%</v>
      </c>
      <c r="BU100" s="54" t="str">
        <f>Perm_Edif!BU100</f>
        <v>119.9%</v>
      </c>
      <c r="BV100" s="54" t="str">
        <f>Perm_Edif!BV100</f>
        <v>199.3%</v>
      </c>
      <c r="BW100" s="54" t="str">
        <f>Perm_Edif!BW100</f>
        <v>-48.4%</v>
      </c>
      <c r="BX100" s="54" t="str">
        <f>Perm_Edif!BX100</f>
        <v>14.5%</v>
      </c>
      <c r="BY100" s="54" t="str">
        <f>Perm_Edif!BY100</f>
        <v>2.1%</v>
      </c>
      <c r="BZ100" s="54" t="str">
        <f>Perm_Edif!BZ100</f>
        <v>-0.4%</v>
      </c>
      <c r="CA100" s="54" t="str">
        <f>Perm_Edif!CA100</f>
        <v>495.9%</v>
      </c>
      <c r="CB100" s="54" t="str">
        <f>Perm_Edif!CB100</f>
        <v>17.7%</v>
      </c>
      <c r="CC100" s="54" t="str">
        <f>Perm_Edif!CC100</f>
        <v>35.1%</v>
      </c>
      <c r="CD100" s="54" t="str">
        <f>Perm_Edif!CD100</f>
        <v>31.2%</v>
      </c>
      <c r="CE100" s="54" t="str">
        <f>Perm_Edif!CE100</f>
        <v>660.4%</v>
      </c>
    </row>
    <row r="101" spans="1:83">
      <c r="A101" s="55">
        <v>2017</v>
      </c>
      <c r="B101" s="51">
        <v>4</v>
      </c>
      <c r="C101" s="52" t="s">
        <v>122</v>
      </c>
      <c r="D101" s="59">
        <f>IF(A101=A100,D100+Perm_Edif!D101,Perm_Edif!D101)</f>
        <v>909915</v>
      </c>
      <c r="E101" s="54">
        <f>IF(B101=B100,E100+Perm_Edif!E101,Perm_Edif!E101)</f>
        <v>3108</v>
      </c>
      <c r="F101" s="54">
        <f>IF(C101=C100,F100+Perm_Edif!F101,Perm_Edif!F101)</f>
        <v>6700</v>
      </c>
      <c r="G101" s="54">
        <f>IF(D101=D100,G100+Perm_Edif!G101,Perm_Edif!G101)</f>
        <v>852</v>
      </c>
      <c r="H101" s="54">
        <f>IF(E101=E100,H100+Perm_Edif!H101,Perm_Edif!H101)</f>
        <v>2026</v>
      </c>
      <c r="I101" s="54">
        <f>IF(F101=F100,I100+Perm_Edif!I101,Perm_Edif!I101)</f>
        <v>10912</v>
      </c>
      <c r="J101" s="54">
        <f>IF(G101=G100,J100+Perm_Edif!J101,Perm_Edif!J101)</f>
        <v>124944</v>
      </c>
      <c r="K101" s="54">
        <f>IF(H101=H100,K100+Perm_Edif!K101,Perm_Edif!K101)</f>
        <v>26848</v>
      </c>
      <c r="L101" s="54">
        <f>IF(I101=I100,L100+Perm_Edif!L101,Perm_Edif!L101)</f>
        <v>16054</v>
      </c>
      <c r="M101" s="54">
        <f>IF(J101=J100,M100+Perm_Edif!M101,Perm_Edif!M101)</f>
        <v>9134</v>
      </c>
      <c r="N101" s="54">
        <f>IF(K101=K100,N100+Perm_Edif!N101,Perm_Edif!N101)</f>
        <v>9417</v>
      </c>
      <c r="O101" s="54">
        <f>IF(L101=L100,O100+Perm_Edif!O101,Perm_Edif!O101)</f>
        <v>574</v>
      </c>
      <c r="P101" s="54">
        <f>IF(M101=M100,P100+Perm_Edif!P101,Perm_Edif!P101)</f>
        <v>1055</v>
      </c>
      <c r="Q101" s="54">
        <f>IF(N101=N100,Q100+Perm_Edif!Q101,Perm_Edif!Q101)</f>
        <v>29549</v>
      </c>
      <c r="R101" s="54">
        <f>IF(O101=O100,R100+Perm_Edif!R101,Perm_Edif!R101)</f>
        <v>3307</v>
      </c>
      <c r="S101" s="88">
        <f>IF(P101=P100,S100+Perm_Edif!S101,Perm_Edif!S101)</f>
        <v>91</v>
      </c>
      <c r="T101" s="81">
        <f>IF(Q101=Q100,T100+Perm_Edif!T101,Perm_Edif!T101)</f>
        <v>712928</v>
      </c>
      <c r="U101" s="81">
        <f>IF(R101=R100,U100+Perm_Edif!U101,Perm_Edif!U101)</f>
        <v>1528</v>
      </c>
      <c r="V101" s="81">
        <f>IF(S101=S100,V100+Perm_Edif!V101,Perm_Edif!V101)</f>
        <v>19635</v>
      </c>
      <c r="W101" s="81">
        <f>IF(T101=T100,W100+Perm_Edif!W101,Perm_Edif!W101)</f>
        <v>3105</v>
      </c>
      <c r="X101" s="81">
        <f>IF(U101=U100,X100+Perm_Edif!X101,Perm_Edif!X101)</f>
        <v>23282</v>
      </c>
      <c r="Y101" s="81">
        <f>IF(V101=V100,Y100+Perm_Edif!Y101,Perm_Edif!Y101)</f>
        <v>62790</v>
      </c>
      <c r="Z101" s="81">
        <f>IF(W101=W100,Z100+Perm_Edif!Z101,Perm_Edif!Z101)</f>
        <v>46239</v>
      </c>
      <c r="AA101" s="81">
        <f>IF(X101=X100,AA100+Perm_Edif!AA101,Perm_Edif!AA101)</f>
        <v>30705</v>
      </c>
      <c r="AB101" s="81">
        <f>IF(Y101=Y100,AB100+Perm_Edif!AB101,Perm_Edif!AB101)</f>
        <v>74306</v>
      </c>
      <c r="AC101" s="81">
        <f>IF(Z101=Z100,AC100+Perm_Edif!AC101,Perm_Edif!AC101)</f>
        <v>25117</v>
      </c>
      <c r="AD101" s="81">
        <f>IF(AA101=AA100,AD100+Perm_Edif!AD101,Perm_Edif!AD101)</f>
        <v>27325</v>
      </c>
      <c r="AE101" s="81">
        <f>IF(AB101=AB100,AE100+Perm_Edif!AE101,Perm_Edif!AE101)</f>
        <v>14373</v>
      </c>
      <c r="AF101" s="81">
        <f>IF(AC101=AC100,AF100+Perm_Edif!AF101,Perm_Edif!AF101)</f>
        <v>5412</v>
      </c>
      <c r="AG101" s="81">
        <f>IF(AD101=AD100,AG100+Perm_Edif!AG101,Perm_Edif!AG101)</f>
        <v>361781</v>
      </c>
      <c r="AH101" s="81">
        <f>IF(AE101=AE100,AH100+Perm_Edif!AH101,Perm_Edif!AH101)</f>
        <v>16588</v>
      </c>
      <c r="AI101" s="81">
        <f>IF(AF101=AF100,AI100+Perm_Edif!AI101,Perm_Edif!AI101)</f>
        <v>742</v>
      </c>
      <c r="AJ101" s="59">
        <f>IF(AG101=AG100,AJ100+Perm_Edif!AJ101,Perm_Edif!AJ101)</f>
        <v>53251</v>
      </c>
      <c r="AK101" s="54">
        <f>IF(AH101=AH100,AK100+Perm_Edif!AK101,Perm_Edif!AK101)</f>
        <v>474</v>
      </c>
      <c r="AL101" s="54">
        <f>IF(AI101=AI100,AL100+Perm_Edif!AL101,Perm_Edif!AL101)</f>
        <v>600</v>
      </c>
      <c r="AM101" s="54">
        <f>IF(AJ101=AJ100,AM100+Perm_Edif!AM101,Perm_Edif!AM101)</f>
        <v>147</v>
      </c>
      <c r="AN101" s="54">
        <f>IF(AK101=AK100,AN100+Perm_Edif!AN101,Perm_Edif!AN101)</f>
        <v>1770</v>
      </c>
      <c r="AO101" s="54">
        <f>IF(AL101=AL100,AO100+Perm_Edif!AO101,Perm_Edif!AO101)</f>
        <v>4800</v>
      </c>
      <c r="AP101" s="54">
        <f>IF(AM101=AM100,AP100+Perm_Edif!AP101,Perm_Edif!AP101)</f>
        <v>4301</v>
      </c>
      <c r="AQ101" s="54">
        <f>IF(AN101=AN100,AQ100+Perm_Edif!AQ101,Perm_Edif!AQ101)</f>
        <v>12306</v>
      </c>
      <c r="AR101" s="54">
        <f>IF(AO101=AO100,AR100+Perm_Edif!AR101,Perm_Edif!AR101)</f>
        <v>5823</v>
      </c>
      <c r="AS101" s="54">
        <f>IF(AP101=AP100,AS100+Perm_Edif!AS101,Perm_Edif!AS101)</f>
        <v>2264</v>
      </c>
      <c r="AT101" s="54">
        <f>IF(AQ101=AQ100,AT100+Perm_Edif!AT101,Perm_Edif!AT101)</f>
        <v>4914</v>
      </c>
      <c r="AU101" s="54">
        <f>IF(AR101=AR100,AU100+Perm_Edif!AU101,Perm_Edif!AU101)</f>
        <v>1654</v>
      </c>
      <c r="AV101" s="54">
        <f>IF(AS101=AS100,AV100+Perm_Edif!AV101,Perm_Edif!AV101)</f>
        <v>234</v>
      </c>
      <c r="AW101" s="54">
        <f>IF(AT101=AT100,AW100+Perm_Edif!AW101,Perm_Edif!AW101)</f>
        <v>12274</v>
      </c>
      <c r="AX101" s="54">
        <f>IF(AU101=AU100,AX100+Perm_Edif!AX101,Perm_Edif!AX101)</f>
        <v>1690</v>
      </c>
      <c r="AY101" s="54">
        <f>IF(AV101=AV100,AY100+Perm_Edif!AY101,Perm_Edif!AY101)</f>
        <v>0</v>
      </c>
      <c r="AZ101" s="59">
        <f>IF(AW101=AW100,AZ100+Perm_Edif!AZ101,Perm_Edif!AZ101)</f>
        <v>1010750</v>
      </c>
      <c r="BA101" s="54">
        <f>IF(AX101=AX100,BA100+Perm_Edif!BA101,Perm_Edif!BA101)</f>
        <v>5110</v>
      </c>
      <c r="BB101" s="54">
        <f>IF(AY101=AY100,BB100+Perm_Edif!BB101,Perm_Edif!BB101)</f>
        <v>26935</v>
      </c>
      <c r="BC101" s="54">
        <f>IF(AZ101=AZ100,BC100+Perm_Edif!BC101,Perm_Edif!BC101)</f>
        <v>4104</v>
      </c>
      <c r="BD101" s="54">
        <f>IF(BA101=BA100,BD100+Perm_Edif!BD101,Perm_Edif!BD101)</f>
        <v>27078</v>
      </c>
      <c r="BE101" s="54">
        <f>IF(BB101=BB100,BE100+Perm_Edif!BE101,Perm_Edif!BE101)</f>
        <v>78502</v>
      </c>
      <c r="BF101" s="54">
        <f>IF(BC101=BC100,BF100+Perm_Edif!BF101,Perm_Edif!BF101)</f>
        <v>175484</v>
      </c>
      <c r="BG101" s="54">
        <f>IF(BD101=BD100,BG100+Perm_Edif!BG101,Perm_Edif!BG101)</f>
        <v>69859</v>
      </c>
      <c r="BH101" s="54">
        <f>IF(BE101=BE100,BH100+Perm_Edif!BH101,Perm_Edif!BH101)</f>
        <v>96183</v>
      </c>
      <c r="BI101" s="54">
        <f>IF(BF101=BF100,BI100+Perm_Edif!BI101,Perm_Edif!BI101)</f>
        <v>36515</v>
      </c>
      <c r="BJ101" s="54">
        <f>IF(BG101=BG100,BJ100+Perm_Edif!BJ101,Perm_Edif!BJ101)</f>
        <v>41656</v>
      </c>
      <c r="BK101" s="54">
        <f>IF(BH101=BH100,BK100+Perm_Edif!BK101,Perm_Edif!BK101)</f>
        <v>16601</v>
      </c>
      <c r="BL101" s="54">
        <f>IF(BI101=BI100,BL100+Perm_Edif!BL101,Perm_Edif!BL101)</f>
        <v>6701</v>
      </c>
      <c r="BM101" s="54">
        <f>IF(BJ101=BJ100,BM100+Perm_Edif!BM101,Perm_Edif!BM101)</f>
        <v>403604</v>
      </c>
      <c r="BN101" s="54">
        <f>IF(BK101=BK100,BN100+Perm_Edif!BN101,Perm_Edif!BN101)</f>
        <v>21585</v>
      </c>
      <c r="BO101" s="88">
        <f>IF(BL101=BL100,BO100+Perm_Edif!BO101,Perm_Edif!BO101)</f>
        <v>833</v>
      </c>
      <c r="BP101" s="54" t="str">
        <f>Perm_Edif!BP101</f>
        <v>-26.4%</v>
      </c>
      <c r="BQ101" s="54" t="str">
        <f>Perm_Edif!BQ101</f>
        <v>-71.6%</v>
      </c>
      <c r="BR101" s="54" t="str">
        <f>Perm_Edif!BR101</f>
        <v>32.4%</v>
      </c>
      <c r="BS101" s="54" t="str">
        <f>Perm_Edif!BS101</f>
        <v>-77.9%</v>
      </c>
      <c r="BT101" s="54" t="str">
        <f>Perm_Edif!BT101</f>
        <v>-76.9%</v>
      </c>
      <c r="BU101" s="54" t="str">
        <f>Perm_Edif!BU101</f>
        <v>-59.8%</v>
      </c>
      <c r="BV101" s="54" t="str">
        <f>Perm_Edif!BV101</f>
        <v>144.4%</v>
      </c>
      <c r="BW101" s="54" t="str">
        <f>Perm_Edif!BW101</f>
        <v>28.3%</v>
      </c>
      <c r="BX101" s="54" t="str">
        <f>Perm_Edif!BX101</f>
        <v>-32.3%</v>
      </c>
      <c r="BY101" s="54" t="str">
        <f>Perm_Edif!BY101</f>
        <v>-66%</v>
      </c>
      <c r="BZ101" s="54" t="str">
        <f>Perm_Edif!BZ101</f>
        <v>-38.3%</v>
      </c>
      <c r="CA101" s="54" t="str">
        <f>Perm_Edif!CA101</f>
        <v>-7.9%</v>
      </c>
      <c r="CB101" s="54" t="str">
        <f>Perm_Edif!CB101</f>
        <v>15.9%</v>
      </c>
      <c r="CC101" s="54" t="str">
        <f>Perm_Edif!CC101</f>
        <v>-15.5%</v>
      </c>
      <c r="CD101" s="54" t="str">
        <f>Perm_Edif!CD101</f>
        <v>-21.7%</v>
      </c>
      <c r="CE101" s="54" t="str">
        <f>Perm_Edif!CE101</f>
        <v>-97.5%</v>
      </c>
    </row>
    <row r="102" spans="1:83">
      <c r="A102" s="55">
        <v>2017</v>
      </c>
      <c r="B102" s="51">
        <v>5</v>
      </c>
      <c r="C102" s="52" t="s">
        <v>123</v>
      </c>
      <c r="D102" s="59">
        <f>IF(A102=A101,D101+Perm_Edif!D102,Perm_Edif!D102)</f>
        <v>1218334</v>
      </c>
      <c r="E102" s="54">
        <f>IF(B102=B101,E101+Perm_Edif!E102,Perm_Edif!E102)</f>
        <v>9769</v>
      </c>
      <c r="F102" s="54">
        <f>IF(C102=C101,F101+Perm_Edif!F102,Perm_Edif!F102)</f>
        <v>29705</v>
      </c>
      <c r="G102" s="54">
        <f>IF(D102=D101,G101+Perm_Edif!G102,Perm_Edif!G102)</f>
        <v>1736</v>
      </c>
      <c r="H102" s="54">
        <f>IF(E102=E101,H101+Perm_Edif!H102,Perm_Edif!H102)</f>
        <v>18826</v>
      </c>
      <c r="I102" s="54">
        <f>IF(F102=F101,I101+Perm_Edif!I102,Perm_Edif!I102)</f>
        <v>23378</v>
      </c>
      <c r="J102" s="54">
        <f>IF(G102=G101,J101+Perm_Edif!J102,Perm_Edif!J102)</f>
        <v>84677</v>
      </c>
      <c r="K102" s="54">
        <f>IF(H102=H101,K101+Perm_Edif!K102,Perm_Edif!K102)</f>
        <v>7604</v>
      </c>
      <c r="L102" s="54">
        <f>IF(I102=I101,L101+Perm_Edif!L102,Perm_Edif!L102)</f>
        <v>31093</v>
      </c>
      <c r="M102" s="54">
        <f>IF(J102=J101,M101+Perm_Edif!M102,Perm_Edif!M102)</f>
        <v>3066</v>
      </c>
      <c r="N102" s="54">
        <f>IF(K102=K101,N101+Perm_Edif!N102,Perm_Edif!N102)</f>
        <v>7745</v>
      </c>
      <c r="O102" s="54">
        <f>IF(L102=L101,O101+Perm_Edif!O102,Perm_Edif!O102)</f>
        <v>2067</v>
      </c>
      <c r="P102" s="54">
        <f>IF(M102=M101,P101+Perm_Edif!P102,Perm_Edif!P102)</f>
        <v>707</v>
      </c>
      <c r="Q102" s="54">
        <f>IF(N102=N101,Q101+Perm_Edif!Q102,Perm_Edif!Q102)</f>
        <v>79349</v>
      </c>
      <c r="R102" s="54">
        <f>IF(O102=O101,R101+Perm_Edif!R102,Perm_Edif!R102)</f>
        <v>8556</v>
      </c>
      <c r="S102" s="88">
        <f>IF(P102=P101,S101+Perm_Edif!S102,Perm_Edif!S102)</f>
        <v>141</v>
      </c>
      <c r="T102" s="81">
        <f>IF(Q102=Q101,T101+Perm_Edif!T102,Perm_Edif!T102)</f>
        <v>1062449</v>
      </c>
      <c r="U102" s="81">
        <f>IF(R102=R101,U101+Perm_Edif!U102,Perm_Edif!U102)</f>
        <v>2528</v>
      </c>
      <c r="V102" s="81">
        <f>IF(S102=S101,V101+Perm_Edif!V102,Perm_Edif!V102)</f>
        <v>38199</v>
      </c>
      <c r="W102" s="81">
        <f>IF(T102=T101,W101+Perm_Edif!W102,Perm_Edif!W102)</f>
        <v>5264</v>
      </c>
      <c r="X102" s="81">
        <f>IF(U102=U101,X101+Perm_Edif!X102,Perm_Edif!X102)</f>
        <v>14955</v>
      </c>
      <c r="Y102" s="81">
        <f>IF(V102=V101,Y101+Perm_Edif!Y102,Perm_Edif!Y102)</f>
        <v>210520</v>
      </c>
      <c r="Z102" s="81">
        <f>IF(W102=W101,Z101+Perm_Edif!Z102,Perm_Edif!Z102)</f>
        <v>39767</v>
      </c>
      <c r="AA102" s="81">
        <f>IF(X102=X101,AA101+Perm_Edif!AA102,Perm_Edif!AA102)</f>
        <v>33838</v>
      </c>
      <c r="AB102" s="81">
        <f>IF(Y102=Y101,AB101+Perm_Edif!AB102,Perm_Edif!AB102)</f>
        <v>56469</v>
      </c>
      <c r="AC102" s="81">
        <f>IF(Z102=Z101,AC101+Perm_Edif!AC102,Perm_Edif!AC102)</f>
        <v>59419</v>
      </c>
      <c r="AD102" s="81">
        <f>IF(AA102=AA101,AD101+Perm_Edif!AD102,Perm_Edif!AD102)</f>
        <v>46015</v>
      </c>
      <c r="AE102" s="81">
        <f>IF(AB102=AB101,AE101+Perm_Edif!AE102,Perm_Edif!AE102)</f>
        <v>2355</v>
      </c>
      <c r="AF102" s="81">
        <f>IF(AC102=AC101,AF101+Perm_Edif!AF102,Perm_Edif!AF102)</f>
        <v>4907</v>
      </c>
      <c r="AG102" s="81">
        <f>IF(AD102=AD101,AG101+Perm_Edif!AG102,Perm_Edif!AG102)</f>
        <v>524321</v>
      </c>
      <c r="AH102" s="81">
        <f>IF(AE102=AE101,AH101+Perm_Edif!AH102,Perm_Edif!AH102)</f>
        <v>22965</v>
      </c>
      <c r="AI102" s="81">
        <f>IF(AF102=AF101,AI101+Perm_Edif!AI102,Perm_Edif!AI102)</f>
        <v>927</v>
      </c>
      <c r="AJ102" s="59">
        <f>IF(AG102=AG101,AJ101+Perm_Edif!AJ102,Perm_Edif!AJ102)</f>
        <v>100858</v>
      </c>
      <c r="AK102" s="54">
        <f>IF(AH102=AH101,AK101+Perm_Edif!AK102,Perm_Edif!AK102)</f>
        <v>853</v>
      </c>
      <c r="AL102" s="54">
        <f>IF(AI102=AI101,AL101+Perm_Edif!AL102,Perm_Edif!AL102)</f>
        <v>21433</v>
      </c>
      <c r="AM102" s="54">
        <f>IF(AJ102=AJ101,AM101+Perm_Edif!AM102,Perm_Edif!AM102)</f>
        <v>438</v>
      </c>
      <c r="AN102" s="54">
        <f>IF(AK102=AK101,AN101+Perm_Edif!AN102,Perm_Edif!AN102)</f>
        <v>2626</v>
      </c>
      <c r="AO102" s="54">
        <f>IF(AL102=AL101,AO101+Perm_Edif!AO102,Perm_Edif!AO102)</f>
        <v>10777</v>
      </c>
      <c r="AP102" s="54">
        <f>IF(AM102=AM101,AP101+Perm_Edif!AP102,Perm_Edif!AP102)</f>
        <v>4436</v>
      </c>
      <c r="AQ102" s="54">
        <f>IF(AN102=AN101,AQ101+Perm_Edif!AQ102,Perm_Edif!AQ102)</f>
        <v>12448</v>
      </c>
      <c r="AR102" s="54">
        <f>IF(AO102=AO101,AR101+Perm_Edif!AR102,Perm_Edif!AR102)</f>
        <v>11042</v>
      </c>
      <c r="AS102" s="54">
        <f>IF(AP102=AP101,AS101+Perm_Edif!AS102,Perm_Edif!AS102)</f>
        <v>10680</v>
      </c>
      <c r="AT102" s="54">
        <f>IF(AQ102=AQ101,AT101+Perm_Edif!AT102,Perm_Edif!AT102)</f>
        <v>2786</v>
      </c>
      <c r="AU102" s="54">
        <f>IF(AR102=AR101,AU101+Perm_Edif!AU102,Perm_Edif!AU102)</f>
        <v>371</v>
      </c>
      <c r="AV102" s="54">
        <f>IF(AS102=AS101,AV101+Perm_Edif!AV102,Perm_Edif!AV102)</f>
        <v>1938</v>
      </c>
      <c r="AW102" s="54">
        <f>IF(AT102=AT101,AW101+Perm_Edif!AW102,Perm_Edif!AW102)</f>
        <v>20026</v>
      </c>
      <c r="AX102" s="54">
        <f>IF(AU102=AU101,AX101+Perm_Edif!AX102,Perm_Edif!AX102)</f>
        <v>1004</v>
      </c>
      <c r="AY102" s="54">
        <f>IF(AV102=AV101,AY101+Perm_Edif!AY102,Perm_Edif!AY102)</f>
        <v>0</v>
      </c>
      <c r="AZ102" s="59">
        <f>IF(AW102=AW101,AZ101+Perm_Edif!AZ102,Perm_Edif!AZ102)</f>
        <v>1471726</v>
      </c>
      <c r="BA102" s="54">
        <f>IF(AX102=AX101,BA101+Perm_Edif!BA102,Perm_Edif!BA102)</f>
        <v>13150</v>
      </c>
      <c r="BB102" s="54">
        <f>IF(AY102=AY101,BB101+Perm_Edif!BB102,Perm_Edif!BB102)</f>
        <v>116272</v>
      </c>
      <c r="BC102" s="54">
        <f>IF(AZ102=AZ101,BC101+Perm_Edif!BC102,Perm_Edif!BC102)</f>
        <v>7438</v>
      </c>
      <c r="BD102" s="54">
        <f>IF(BA102=BA101,BD101+Perm_Edif!BD102,Perm_Edif!BD102)</f>
        <v>36407</v>
      </c>
      <c r="BE102" s="54">
        <f>IF(BB102=BB101,BE101+Perm_Edif!BE102,Perm_Edif!BE102)</f>
        <v>244675</v>
      </c>
      <c r="BF102" s="54">
        <f>IF(BC102=BC101,BF101+Perm_Edif!BF102,Perm_Edif!BF102)</f>
        <v>128880</v>
      </c>
      <c r="BG102" s="54">
        <f>IF(BD102=BD101,BG101+Perm_Edif!BG102,Perm_Edif!BG102)</f>
        <v>53890</v>
      </c>
      <c r="BH102" s="54">
        <f>IF(BE102=BE101,BH101+Perm_Edif!BH102,Perm_Edif!BH102)</f>
        <v>98604</v>
      </c>
      <c r="BI102" s="54">
        <f>IF(BF102=BF101,BI101+Perm_Edif!BI102,Perm_Edif!BI102)</f>
        <v>73165</v>
      </c>
      <c r="BJ102" s="54">
        <f>IF(BG102=BG101,BJ101+Perm_Edif!BJ102,Perm_Edif!BJ102)</f>
        <v>56546</v>
      </c>
      <c r="BK102" s="54">
        <f>IF(BH102=BH101,BK101+Perm_Edif!BK102,Perm_Edif!BK102)</f>
        <v>4793</v>
      </c>
      <c r="BL102" s="54">
        <f>IF(BI102=BI101,BL101+Perm_Edif!BL102,Perm_Edif!BL102)</f>
        <v>7552</v>
      </c>
      <c r="BM102" s="54">
        <f>IF(BJ102=BJ101,BM101+Perm_Edif!BM102,Perm_Edif!BM102)</f>
        <v>623696</v>
      </c>
      <c r="BN102" s="54">
        <f>IF(BK102=BK101,BN101+Perm_Edif!BN102,Perm_Edif!BN102)</f>
        <v>32525</v>
      </c>
      <c r="BO102" s="88">
        <f>IF(BL102=BL101,BO101+Perm_Edif!BO102,Perm_Edif!BO102)</f>
        <v>1068</v>
      </c>
      <c r="BP102" s="54" t="str">
        <f>Perm_Edif!BP102</f>
        <v>45.6%</v>
      </c>
      <c r="BQ102" s="54" t="str">
        <f>Perm_Edif!BQ102</f>
        <v>157.3%</v>
      </c>
      <c r="BR102" s="54" t="str">
        <f>Perm_Edif!BR102</f>
        <v>231.7%</v>
      </c>
      <c r="BS102" s="54" t="str">
        <f>Perm_Edif!BS102</f>
        <v>81.2%</v>
      </c>
      <c r="BT102" s="54" t="str">
        <f>Perm_Edif!BT102</f>
        <v>34.5%</v>
      </c>
      <c r="BU102" s="54" t="str">
        <f>Perm_Edif!BU102</f>
        <v>211.7%</v>
      </c>
      <c r="BV102" s="54" t="str">
        <f>Perm_Edif!BV102</f>
        <v>-26.6%</v>
      </c>
      <c r="BW102" s="54" t="str">
        <f>Perm_Edif!BW102</f>
        <v>-22.9%</v>
      </c>
      <c r="BX102" s="54" t="str">
        <f>Perm_Edif!BX102</f>
        <v>2.5%</v>
      </c>
      <c r="BY102" s="54" t="str">
        <f>Perm_Edif!BY102</f>
        <v>100.4%</v>
      </c>
      <c r="BZ102" s="54" t="str">
        <f>Perm_Edif!BZ102</f>
        <v>35.7%</v>
      </c>
      <c r="CA102" s="54" t="str">
        <f>Perm_Edif!CA102</f>
        <v>-71.1%</v>
      </c>
      <c r="CB102" s="54" t="str">
        <f>Perm_Edif!CB102</f>
        <v>12.7%</v>
      </c>
      <c r="CC102" s="54" t="str">
        <f>Perm_Edif!CC102</f>
        <v>54.5%</v>
      </c>
      <c r="CD102" s="54" t="str">
        <f>Perm_Edif!CD102</f>
        <v>50.7%</v>
      </c>
      <c r="CE102" s="54" t="str">
        <f>Perm_Edif!CE102</f>
        <v>28.2%</v>
      </c>
    </row>
    <row r="103" spans="1:83">
      <c r="A103" s="55">
        <v>2017</v>
      </c>
      <c r="B103" s="51">
        <v>6</v>
      </c>
      <c r="C103" s="52" t="s">
        <v>124</v>
      </c>
      <c r="D103" s="59">
        <f>IF(A103=A102,D102+Perm_Edif!D103,Perm_Edif!D103)</f>
        <v>1458170</v>
      </c>
      <c r="E103" s="54">
        <f>IF(B103=B102,E102+Perm_Edif!E103,Perm_Edif!E103)</f>
        <v>1518</v>
      </c>
      <c r="F103" s="54">
        <f>IF(C103=C102,F102+Perm_Edif!F103,Perm_Edif!F103)</f>
        <v>6402</v>
      </c>
      <c r="G103" s="54">
        <f>IF(D103=D102,G102+Perm_Edif!G103,Perm_Edif!G103)</f>
        <v>13362</v>
      </c>
      <c r="H103" s="54">
        <f>IF(E103=E102,H102+Perm_Edif!H103,Perm_Edif!H103)</f>
        <v>9603</v>
      </c>
      <c r="I103" s="54">
        <f>IF(F103=F102,I102+Perm_Edif!I103,Perm_Edif!I103)</f>
        <v>8486</v>
      </c>
      <c r="J103" s="54">
        <f>IF(G103=G102,J102+Perm_Edif!J103,Perm_Edif!J103)</f>
        <v>9620</v>
      </c>
      <c r="K103" s="54">
        <f>IF(H103=H102,K102+Perm_Edif!K103,Perm_Edif!K103)</f>
        <v>14850</v>
      </c>
      <c r="L103" s="54">
        <f>IF(I103=I102,L102+Perm_Edif!L103,Perm_Edif!L103)</f>
        <v>34519</v>
      </c>
      <c r="M103" s="54">
        <f>IF(J103=J102,M102+Perm_Edif!M103,Perm_Edif!M103)</f>
        <v>10654</v>
      </c>
      <c r="N103" s="54">
        <f>IF(K103=K102,N102+Perm_Edif!N103,Perm_Edif!N103)</f>
        <v>5565</v>
      </c>
      <c r="O103" s="54">
        <f>IF(L103=L102,O102+Perm_Edif!O103,Perm_Edif!O103)</f>
        <v>2650</v>
      </c>
      <c r="P103" s="54">
        <f>IF(M103=M102,P102+Perm_Edif!P103,Perm_Edif!P103)</f>
        <v>941</v>
      </c>
      <c r="Q103" s="54">
        <f>IF(N103=N102,Q102+Perm_Edif!Q103,Perm_Edif!Q103)</f>
        <v>114629</v>
      </c>
      <c r="R103" s="54">
        <f>IF(O103=O102,R102+Perm_Edif!R103,Perm_Edif!R103)</f>
        <v>7037</v>
      </c>
      <c r="S103" s="88">
        <f>IF(P103=P102,S102+Perm_Edif!S103,Perm_Edif!S103)</f>
        <v>0</v>
      </c>
      <c r="T103" s="81">
        <f>IF(Q103=Q102,T102+Perm_Edif!T103,Perm_Edif!T103)</f>
        <v>1162686</v>
      </c>
      <c r="U103" s="81">
        <f>IF(R103=R102,U102+Perm_Edif!U103,Perm_Edif!U103)</f>
        <v>19709</v>
      </c>
      <c r="V103" s="81">
        <f>IF(S103=S102,V102+Perm_Edif!V103,Perm_Edif!V103)</f>
        <v>31159</v>
      </c>
      <c r="W103" s="81">
        <f>IF(T103=T102,W102+Perm_Edif!W103,Perm_Edif!W103)</f>
        <v>15019</v>
      </c>
      <c r="X103" s="81">
        <f>IF(U103=U102,X102+Perm_Edif!X103,Perm_Edif!X103)</f>
        <v>33726</v>
      </c>
      <c r="Y103" s="81">
        <f>IF(V103=V102,Y102+Perm_Edif!Y103,Perm_Edif!Y103)</f>
        <v>70307</v>
      </c>
      <c r="Z103" s="81">
        <f>IF(W103=W102,Z102+Perm_Edif!Z103,Perm_Edif!Z103)</f>
        <v>65400</v>
      </c>
      <c r="AA103" s="81">
        <f>IF(X103=X102,AA102+Perm_Edif!AA103,Perm_Edif!AA103)</f>
        <v>22073</v>
      </c>
      <c r="AB103" s="81">
        <f>IF(Y103=Y102,AB102+Perm_Edif!AB103,Perm_Edif!AB103)</f>
        <v>191686</v>
      </c>
      <c r="AC103" s="81">
        <f>IF(Z103=Z102,AC102+Perm_Edif!AC103,Perm_Edif!AC103)</f>
        <v>83924</v>
      </c>
      <c r="AD103" s="81">
        <f>IF(AA103=AA102,AD102+Perm_Edif!AD103,Perm_Edif!AD103)</f>
        <v>50355</v>
      </c>
      <c r="AE103" s="81">
        <f>IF(AB103=AB102,AE102+Perm_Edif!AE103,Perm_Edif!AE103)</f>
        <v>3431</v>
      </c>
      <c r="AF103" s="81">
        <f>IF(AC103=AC102,AF102+Perm_Edif!AF103,Perm_Edif!AF103)</f>
        <v>8325</v>
      </c>
      <c r="AG103" s="81">
        <f>IF(AD103=AD102,AG102+Perm_Edif!AG103,Perm_Edif!AG103)</f>
        <v>541102</v>
      </c>
      <c r="AH103" s="81">
        <f>IF(AE103=AE102,AH102+Perm_Edif!AH103,Perm_Edif!AH103)</f>
        <v>23491</v>
      </c>
      <c r="AI103" s="81">
        <f>IF(AF103=AF102,AI102+Perm_Edif!AI103,Perm_Edif!AI103)</f>
        <v>2979</v>
      </c>
      <c r="AJ103" s="59">
        <f>IF(AG103=AG102,AJ102+Perm_Edif!AJ103,Perm_Edif!AJ103)</f>
        <v>194476</v>
      </c>
      <c r="AK103" s="54">
        <f>IF(AH103=AH102,AK102+Perm_Edif!AK103,Perm_Edif!AK103)</f>
        <v>1150</v>
      </c>
      <c r="AL103" s="54">
        <f>IF(AI103=AI102,AL102+Perm_Edif!AL103,Perm_Edif!AL103)</f>
        <v>2227</v>
      </c>
      <c r="AM103" s="54">
        <f>IF(AJ103=AJ102,AM102+Perm_Edif!AM103,Perm_Edif!AM103)</f>
        <v>118</v>
      </c>
      <c r="AN103" s="54">
        <f>IF(AK103=AK102,AN102+Perm_Edif!AN103,Perm_Edif!AN103)</f>
        <v>5848</v>
      </c>
      <c r="AO103" s="54">
        <f>IF(AL103=AL102,AO102+Perm_Edif!AO103,Perm_Edif!AO103)</f>
        <v>85405</v>
      </c>
      <c r="AP103" s="54">
        <f>IF(AM103=AM102,AP102+Perm_Edif!AP103,Perm_Edif!AP103)</f>
        <v>1616</v>
      </c>
      <c r="AQ103" s="54">
        <f>IF(AN103=AN102,AQ102+Perm_Edif!AQ103,Perm_Edif!AQ103)</f>
        <v>3956</v>
      </c>
      <c r="AR103" s="54">
        <f>IF(AO103=AO102,AR102+Perm_Edif!AR103,Perm_Edif!AR103)</f>
        <v>19095</v>
      </c>
      <c r="AS103" s="54">
        <f>IF(AP103=AP102,AS102+Perm_Edif!AS103,Perm_Edif!AS103)</f>
        <v>2755</v>
      </c>
      <c r="AT103" s="54">
        <f>IF(AQ103=AQ102,AT102+Perm_Edif!AT103,Perm_Edif!AT103)</f>
        <v>34243</v>
      </c>
      <c r="AU103" s="54">
        <f>IF(AR103=AR102,AU102+Perm_Edif!AU103,Perm_Edif!AU103)</f>
        <v>80</v>
      </c>
      <c r="AV103" s="54">
        <f>IF(AS103=AS102,AV102+Perm_Edif!AV103,Perm_Edif!AV103)</f>
        <v>3845</v>
      </c>
      <c r="AW103" s="54">
        <f>IF(AT103=AT102,AW102+Perm_Edif!AW103,Perm_Edif!AW103)</f>
        <v>29927</v>
      </c>
      <c r="AX103" s="54">
        <f>IF(AU103=AU102,AX102+Perm_Edif!AX103,Perm_Edif!AX103)</f>
        <v>3911</v>
      </c>
      <c r="AY103" s="54">
        <f>IF(AV103=AV102,AY102+Perm_Edif!AY103,Perm_Edif!AY103)</f>
        <v>300</v>
      </c>
      <c r="AZ103" s="59">
        <f>IF(AW103=AW102,AZ102+Perm_Edif!AZ103,Perm_Edif!AZ103)</f>
        <v>1596998</v>
      </c>
      <c r="BA103" s="54">
        <f>IF(AX103=AX102,BA102+Perm_Edif!BA103,Perm_Edif!BA103)</f>
        <v>22377</v>
      </c>
      <c r="BB103" s="54">
        <f>IF(AY103=AY102,BB102+Perm_Edif!BB103,Perm_Edif!BB103)</f>
        <v>39788</v>
      </c>
      <c r="BC103" s="54">
        <f>IF(AZ103=AZ102,BC102+Perm_Edif!BC103,Perm_Edif!BC103)</f>
        <v>28499</v>
      </c>
      <c r="BD103" s="54">
        <f>IF(BA103=BA102,BD102+Perm_Edif!BD103,Perm_Edif!BD103)</f>
        <v>49177</v>
      </c>
      <c r="BE103" s="54">
        <f>IF(BB103=BB102,BE102+Perm_Edif!BE103,Perm_Edif!BE103)</f>
        <v>164198</v>
      </c>
      <c r="BF103" s="54">
        <f>IF(BC103=BC102,BF102+Perm_Edif!BF103,Perm_Edif!BF103)</f>
        <v>76636</v>
      </c>
      <c r="BG103" s="54">
        <f>IF(BD103=BD102,BG102+Perm_Edif!BG103,Perm_Edif!BG103)</f>
        <v>40879</v>
      </c>
      <c r="BH103" s="54">
        <f>IF(BE103=BE102,BH102+Perm_Edif!BH103,Perm_Edif!BH103)</f>
        <v>245300</v>
      </c>
      <c r="BI103" s="54">
        <f>IF(BF103=BF102,BI102+Perm_Edif!BI103,Perm_Edif!BI103)</f>
        <v>97333</v>
      </c>
      <c r="BJ103" s="54">
        <f>IF(BG103=BG102,BJ102+Perm_Edif!BJ103,Perm_Edif!BJ103)</f>
        <v>90163</v>
      </c>
      <c r="BK103" s="54">
        <f>IF(BH103=BH102,BK102+Perm_Edif!BK103,Perm_Edif!BK103)</f>
        <v>6161</v>
      </c>
      <c r="BL103" s="54">
        <f>IF(BI103=BI102,BL102+Perm_Edif!BL103,Perm_Edif!BL103)</f>
        <v>13111</v>
      </c>
      <c r="BM103" s="54">
        <f>IF(BJ103=BJ102,BM102+Perm_Edif!BM103,Perm_Edif!BM103)</f>
        <v>685658</v>
      </c>
      <c r="BN103" s="54">
        <f>IF(BK103=BK102,BN102+Perm_Edif!BN103,Perm_Edif!BN103)</f>
        <v>34439</v>
      </c>
      <c r="BO103" s="88">
        <f>IF(BL103=BL102,BO102+Perm_Edif!BO103,Perm_Edif!BO103)</f>
        <v>3279</v>
      </c>
      <c r="BP103" s="54" t="str">
        <f>Perm_Edif!BP103</f>
        <v>8.5%</v>
      </c>
      <c r="BQ103" s="54" t="str">
        <f>Perm_Edif!BQ103</f>
        <v>70.2%</v>
      </c>
      <c r="BR103" s="54" t="str">
        <f>Perm_Edif!BR103</f>
        <v>-55.5%</v>
      </c>
      <c r="BS103" s="54" t="str">
        <f>Perm_Edif!BS103</f>
        <v>283.2%</v>
      </c>
      <c r="BT103" s="54" t="str">
        <f>Perm_Edif!BT103</f>
        <v>35.1%</v>
      </c>
      <c r="BU103" s="54" t="str">
        <f>Perm_Edif!BU103</f>
        <v>-32.9%</v>
      </c>
      <c r="BV103" s="54" t="str">
        <f>Perm_Edif!BV103</f>
        <v>-40.5%</v>
      </c>
      <c r="BW103" s="54" t="str">
        <f>Perm_Edif!BW103</f>
        <v>-24.1%</v>
      </c>
      <c r="BX103" s="54" t="str">
        <f>Perm_Edif!BX103</f>
        <v>148.8%</v>
      </c>
      <c r="BY103" s="54" t="str">
        <f>Perm_Edif!BY103</f>
        <v>33%</v>
      </c>
      <c r="BZ103" s="54" t="str">
        <f>Perm_Edif!BZ103</f>
        <v>59.5%</v>
      </c>
      <c r="CA103" s="54" t="str">
        <f>Perm_Edif!CA103</f>
        <v>28.5%</v>
      </c>
      <c r="CB103" s="54" t="str">
        <f>Perm_Edif!CB103</f>
        <v>73.6%</v>
      </c>
      <c r="CC103" s="54" t="str">
        <f>Perm_Edif!CC103</f>
        <v>9.9%</v>
      </c>
      <c r="CD103" s="54" t="str">
        <f>Perm_Edif!CD103</f>
        <v>5.9%</v>
      </c>
      <c r="CE103" s="54" t="str">
        <f>Perm_Edif!CE103</f>
        <v>207%</v>
      </c>
    </row>
    <row r="104" spans="1:83">
      <c r="A104" s="55">
        <v>2017</v>
      </c>
      <c r="B104" s="51">
        <v>7</v>
      </c>
      <c r="C104" s="52" t="s">
        <v>125</v>
      </c>
      <c r="D104" s="59">
        <f>IF(A104=A103,D103+Perm_Edif!D104,Perm_Edif!D104)</f>
        <v>1728485</v>
      </c>
      <c r="E104" s="54">
        <f>IF(B104=B103,E103+Perm_Edif!E104,Perm_Edif!E104)</f>
        <v>4992</v>
      </c>
      <c r="F104" s="54">
        <f>IF(C104=C103,F103+Perm_Edif!F104,Perm_Edif!F104)</f>
        <v>10016</v>
      </c>
      <c r="G104" s="54">
        <f>IF(D104=D103,G103+Perm_Edif!G104,Perm_Edif!G104)</f>
        <v>3838</v>
      </c>
      <c r="H104" s="54">
        <f>IF(E104=E103,H103+Perm_Edif!H104,Perm_Edif!H104)</f>
        <v>2895</v>
      </c>
      <c r="I104" s="54">
        <f>IF(F104=F103,I103+Perm_Edif!I104,Perm_Edif!I104)</f>
        <v>46783</v>
      </c>
      <c r="J104" s="54">
        <f>IF(G104=G103,J103+Perm_Edif!J104,Perm_Edif!J104)</f>
        <v>8869</v>
      </c>
      <c r="K104" s="54">
        <f>IF(H104=H103,K103+Perm_Edif!K104,Perm_Edif!K104)</f>
        <v>21083</v>
      </c>
      <c r="L104" s="54">
        <f>IF(I104=I103,L103+Perm_Edif!L104,Perm_Edif!L104)</f>
        <v>21942</v>
      </c>
      <c r="M104" s="54">
        <f>IF(J104=J103,M103+Perm_Edif!M104,Perm_Edif!M104)</f>
        <v>20689</v>
      </c>
      <c r="N104" s="54">
        <f>IF(K104=K103,N103+Perm_Edif!N104,Perm_Edif!N104)</f>
        <v>18962</v>
      </c>
      <c r="O104" s="54">
        <f>IF(L104=L103,O103+Perm_Edif!O104,Perm_Edif!O104)</f>
        <v>2675</v>
      </c>
      <c r="P104" s="54">
        <f>IF(M104=M103,P103+Perm_Edif!P104,Perm_Edif!P104)</f>
        <v>5558</v>
      </c>
      <c r="Q104" s="54">
        <f>IF(N104=N103,Q103+Perm_Edif!Q104,Perm_Edif!Q104)</f>
        <v>92484</v>
      </c>
      <c r="R104" s="54">
        <f>IF(O104=O103,R103+Perm_Edif!R104,Perm_Edif!R104)</f>
        <v>8239</v>
      </c>
      <c r="S104" s="88">
        <f>IF(P104=P103,S103+Perm_Edif!S104,Perm_Edif!S104)</f>
        <v>1290</v>
      </c>
      <c r="T104" s="81">
        <f>IF(Q104=Q103,T103+Perm_Edif!T104,Perm_Edif!T104)</f>
        <v>779591</v>
      </c>
      <c r="U104" s="81">
        <f>IF(R104=R103,U103+Perm_Edif!U104,Perm_Edif!U104)</f>
        <v>6775</v>
      </c>
      <c r="V104" s="81">
        <f>IF(S104=S103,V103+Perm_Edif!V104,Perm_Edif!V104)</f>
        <v>2197</v>
      </c>
      <c r="W104" s="81">
        <f>IF(T104=T103,W103+Perm_Edif!W104,Perm_Edif!W104)</f>
        <v>14532</v>
      </c>
      <c r="X104" s="81">
        <f>IF(U104=U103,X103+Perm_Edif!X104,Perm_Edif!X104)</f>
        <v>27856</v>
      </c>
      <c r="Y104" s="81">
        <f>IF(V104=V103,Y103+Perm_Edif!Y104,Perm_Edif!Y104)</f>
        <v>168692</v>
      </c>
      <c r="Z104" s="81">
        <f>IF(W104=W103,Z103+Perm_Edif!Z104,Perm_Edif!Z104)</f>
        <v>64488</v>
      </c>
      <c r="AA104" s="81">
        <f>IF(X104=X103,AA103+Perm_Edif!AA104,Perm_Edif!AA104)</f>
        <v>72265</v>
      </c>
      <c r="AB104" s="81">
        <f>IF(Y104=Y103,AB103+Perm_Edif!AB104,Perm_Edif!AB104)</f>
        <v>53584</v>
      </c>
      <c r="AC104" s="81">
        <f>IF(Z104=Z103,AC103+Perm_Edif!AC104,Perm_Edif!AC104)</f>
        <v>43529</v>
      </c>
      <c r="AD104" s="81">
        <f>IF(AA104=AA103,AD103+Perm_Edif!AD104,Perm_Edif!AD104)</f>
        <v>26736</v>
      </c>
      <c r="AE104" s="81">
        <f>IF(AB104=AB103,AE103+Perm_Edif!AE104,Perm_Edif!AE104)</f>
        <v>3423</v>
      </c>
      <c r="AF104" s="81">
        <f>IF(AC104=AC103,AF103+Perm_Edif!AF104,Perm_Edif!AF104)</f>
        <v>4129</v>
      </c>
      <c r="AG104" s="81">
        <f>IF(AD104=AD103,AG103+Perm_Edif!AG104,Perm_Edif!AG104)</f>
        <v>246386</v>
      </c>
      <c r="AH104" s="81">
        <f>IF(AE104=AE103,AH103+Perm_Edif!AH104,Perm_Edif!AH104)</f>
        <v>44332</v>
      </c>
      <c r="AI104" s="81">
        <f>IF(AF104=AF103,AI103+Perm_Edif!AI104,Perm_Edif!AI104)</f>
        <v>667</v>
      </c>
      <c r="AJ104" s="59">
        <f>IF(AG104=AG103,AJ103+Perm_Edif!AJ104,Perm_Edif!AJ104)</f>
        <v>88919</v>
      </c>
      <c r="AK104" s="54">
        <f>IF(AH104=AH103,AK103+Perm_Edif!AK104,Perm_Edif!AK104)</f>
        <v>1019</v>
      </c>
      <c r="AL104" s="54">
        <f>IF(AI104=AI103,AL103+Perm_Edif!AL104,Perm_Edif!AL104)</f>
        <v>298</v>
      </c>
      <c r="AM104" s="54">
        <f>IF(AJ104=AJ103,AM103+Perm_Edif!AM104,Perm_Edif!AM104)</f>
        <v>620</v>
      </c>
      <c r="AN104" s="54">
        <f>IF(AK104=AK103,AN103+Perm_Edif!AN104,Perm_Edif!AN104)</f>
        <v>1124</v>
      </c>
      <c r="AO104" s="54">
        <f>IF(AL104=AL103,AO103+Perm_Edif!AO104,Perm_Edif!AO104)</f>
        <v>1812</v>
      </c>
      <c r="AP104" s="54">
        <f>IF(AM104=AM103,AP103+Perm_Edif!AP104,Perm_Edif!AP104)</f>
        <v>6674</v>
      </c>
      <c r="AQ104" s="54">
        <f>IF(AN104=AN103,AQ103+Perm_Edif!AQ104,Perm_Edif!AQ104)</f>
        <v>2546</v>
      </c>
      <c r="AR104" s="54">
        <f>IF(AO104=AO103,AR103+Perm_Edif!AR104,Perm_Edif!AR104)</f>
        <v>21688</v>
      </c>
      <c r="AS104" s="54">
        <f>IF(AP104=AP103,AS103+Perm_Edif!AS104,Perm_Edif!AS104)</f>
        <v>2626</v>
      </c>
      <c r="AT104" s="54">
        <f>IF(AQ104=AQ103,AT103+Perm_Edif!AT104,Perm_Edif!AT104)</f>
        <v>2523</v>
      </c>
      <c r="AU104" s="54">
        <f>IF(AR104=AR103,AU103+Perm_Edif!AU104,Perm_Edif!AU104)</f>
        <v>412</v>
      </c>
      <c r="AV104" s="54">
        <f>IF(AS104=AS103,AV103+Perm_Edif!AV104,Perm_Edif!AV104)</f>
        <v>116</v>
      </c>
      <c r="AW104" s="54">
        <f>IF(AT104=AT103,AW103+Perm_Edif!AW104,Perm_Edif!AW104)</f>
        <v>46598</v>
      </c>
      <c r="AX104" s="54">
        <f>IF(AU104=AU103,AX103+Perm_Edif!AX104,Perm_Edif!AX104)</f>
        <v>863</v>
      </c>
      <c r="AY104" s="54">
        <f>IF(AV104=AV103,AY103+Perm_Edif!AY104,Perm_Edif!AY104)</f>
        <v>0</v>
      </c>
      <c r="AZ104" s="59">
        <f>IF(AW104=AW103,AZ103+Perm_Edif!AZ104,Perm_Edif!AZ104)</f>
        <v>1138825</v>
      </c>
      <c r="BA104" s="54">
        <f>IF(AX104=AX103,BA103+Perm_Edif!BA104,Perm_Edif!BA104)</f>
        <v>12786</v>
      </c>
      <c r="BB104" s="54">
        <f>IF(AY104=AY103,BB103+Perm_Edif!BB104,Perm_Edif!BB104)</f>
        <v>12511</v>
      </c>
      <c r="BC104" s="54">
        <f>IF(AZ104=AZ103,BC103+Perm_Edif!BC104,Perm_Edif!BC104)</f>
        <v>18990</v>
      </c>
      <c r="BD104" s="54">
        <f>IF(BA104=BA103,BD103+Perm_Edif!BD104,Perm_Edif!BD104)</f>
        <v>31875</v>
      </c>
      <c r="BE104" s="54">
        <f>IF(BB104=BB103,BE103+Perm_Edif!BE104,Perm_Edif!BE104)</f>
        <v>217287</v>
      </c>
      <c r="BF104" s="54">
        <f>IF(BC104=BC103,BF103+Perm_Edif!BF104,Perm_Edif!BF104)</f>
        <v>80031</v>
      </c>
      <c r="BG104" s="54">
        <f>IF(BD104=BD103,BG103+Perm_Edif!BG104,Perm_Edif!BG104)</f>
        <v>95894</v>
      </c>
      <c r="BH104" s="54">
        <f>IF(BE104=BE103,BH103+Perm_Edif!BH104,Perm_Edif!BH104)</f>
        <v>97214</v>
      </c>
      <c r="BI104" s="54">
        <f>IF(BF104=BF103,BI103+Perm_Edif!BI104,Perm_Edif!BI104)</f>
        <v>66844</v>
      </c>
      <c r="BJ104" s="54">
        <f>IF(BG104=BG103,BJ103+Perm_Edif!BJ104,Perm_Edif!BJ104)</f>
        <v>48221</v>
      </c>
      <c r="BK104" s="54">
        <f>IF(BH104=BH103,BK103+Perm_Edif!BK104,Perm_Edif!BK104)</f>
        <v>6510</v>
      </c>
      <c r="BL104" s="54">
        <f>IF(BI104=BI103,BL103+Perm_Edif!BL104,Perm_Edif!BL104)</f>
        <v>9803</v>
      </c>
      <c r="BM104" s="54">
        <f>IF(BJ104=BJ103,BM103+Perm_Edif!BM104,Perm_Edif!BM104)</f>
        <v>385468</v>
      </c>
      <c r="BN104" s="54">
        <f>IF(BK104=BK103,BN103+Perm_Edif!BN104,Perm_Edif!BN104)</f>
        <v>53434</v>
      </c>
      <c r="BO104" s="88">
        <f>IF(BL104=BL103,BO103+Perm_Edif!BO104,Perm_Edif!BO104)</f>
        <v>1957</v>
      </c>
      <c r="BP104" s="54" t="str">
        <f>Perm_Edif!BP104</f>
        <v>-28.7%</v>
      </c>
      <c r="BQ104" s="54" t="str">
        <f>Perm_Edif!BQ104</f>
        <v>-42.9%</v>
      </c>
      <c r="BR104" s="54" t="str">
        <f>Perm_Edif!BR104</f>
        <v>-68.6%</v>
      </c>
      <c r="BS104" s="54" t="str">
        <f>Perm_Edif!BS104</f>
        <v>-33.4%</v>
      </c>
      <c r="BT104" s="54" t="str">
        <f>Perm_Edif!BT104</f>
        <v>-35.2%</v>
      </c>
      <c r="BU104" s="54" t="str">
        <f>Perm_Edif!BU104</f>
        <v>32.3%</v>
      </c>
      <c r="BV104" s="54" t="str">
        <f>Perm_Edif!BV104</f>
        <v>4.4%</v>
      </c>
      <c r="BW104" s="54" t="str">
        <f>Perm_Edif!BW104</f>
        <v>134.6%</v>
      </c>
      <c r="BX104" s="54" t="str">
        <f>Perm_Edif!BX104</f>
        <v>-60.4%</v>
      </c>
      <c r="BY104" s="54" t="str">
        <f>Perm_Edif!BY104</f>
        <v>-31.3%</v>
      </c>
      <c r="BZ104" s="54" t="str">
        <f>Perm_Edif!BZ104</f>
        <v>-46.5%</v>
      </c>
      <c r="CA104" s="54" t="str">
        <f>Perm_Edif!CA104</f>
        <v>5.7%</v>
      </c>
      <c r="CB104" s="54" t="str">
        <f>Perm_Edif!CB104</f>
        <v>-25.2%</v>
      </c>
      <c r="CC104" s="54" t="str">
        <f>Perm_Edif!CC104</f>
        <v>-43.8%</v>
      </c>
      <c r="CD104" s="54" t="str">
        <f>Perm_Edif!CD104</f>
        <v>55.2%</v>
      </c>
      <c r="CE104" s="54" t="str">
        <f>Perm_Edif!CE104</f>
        <v>-40.3%</v>
      </c>
    </row>
    <row r="105" spans="1:83">
      <c r="A105" s="55">
        <v>2017</v>
      </c>
      <c r="B105" s="51">
        <v>8</v>
      </c>
      <c r="C105" s="52" t="s">
        <v>126</v>
      </c>
      <c r="D105" s="59">
        <f>IF(A105=A104,D104+Perm_Edif!D105,Perm_Edif!D105)</f>
        <v>1966092</v>
      </c>
      <c r="E105" s="54">
        <f>IF(B105=B104,E104+Perm_Edif!E105,Perm_Edif!E105)</f>
        <v>6535</v>
      </c>
      <c r="F105" s="54">
        <f>IF(C105=C104,F104+Perm_Edif!F105,Perm_Edif!F105)</f>
        <v>10287</v>
      </c>
      <c r="G105" s="54">
        <f>IF(D105=D104,G104+Perm_Edif!G105,Perm_Edif!G105)</f>
        <v>10087</v>
      </c>
      <c r="H105" s="54">
        <f>IF(E105=E104,H104+Perm_Edif!H105,Perm_Edif!H105)</f>
        <v>3027</v>
      </c>
      <c r="I105" s="54">
        <f>IF(F105=F104,I104+Perm_Edif!I105,Perm_Edif!I105)</f>
        <v>20974</v>
      </c>
      <c r="J105" s="54">
        <f>IF(G105=G104,J104+Perm_Edif!J105,Perm_Edif!J105)</f>
        <v>6633</v>
      </c>
      <c r="K105" s="54">
        <f>IF(H105=H104,K104+Perm_Edif!K105,Perm_Edif!K105)</f>
        <v>16477</v>
      </c>
      <c r="L105" s="54">
        <f>IF(I105=I104,L104+Perm_Edif!L105,Perm_Edif!L105)</f>
        <v>29110</v>
      </c>
      <c r="M105" s="54">
        <f>IF(J105=J104,M104+Perm_Edif!M105,Perm_Edif!M105)</f>
        <v>4865</v>
      </c>
      <c r="N105" s="54">
        <f>IF(K105=K104,N104+Perm_Edif!N105,Perm_Edif!N105)</f>
        <v>11685</v>
      </c>
      <c r="O105" s="54">
        <f>IF(L105=L104,O104+Perm_Edif!O105,Perm_Edif!O105)</f>
        <v>1078</v>
      </c>
      <c r="P105" s="54">
        <f>IF(M105=M104,P104+Perm_Edif!P105,Perm_Edif!P105)</f>
        <v>1187</v>
      </c>
      <c r="Q105" s="54">
        <f>IF(N105=N104,Q104+Perm_Edif!Q105,Perm_Edif!Q105)</f>
        <v>104832</v>
      </c>
      <c r="R105" s="54">
        <f>IF(O105=O104,R104+Perm_Edif!R105,Perm_Edif!R105)</f>
        <v>9830</v>
      </c>
      <c r="S105" s="88">
        <f>IF(P105=P104,S104+Perm_Edif!S105,Perm_Edif!S105)</f>
        <v>1000</v>
      </c>
      <c r="T105" s="81">
        <f>IF(Q105=Q104,T104+Perm_Edif!T105,Perm_Edif!T105)</f>
        <v>785245</v>
      </c>
      <c r="U105" s="81">
        <f>IF(R105=R104,U104+Perm_Edif!U105,Perm_Edif!U105)</f>
        <v>16561</v>
      </c>
      <c r="V105" s="81">
        <f>IF(S105=S104,V104+Perm_Edif!V105,Perm_Edif!V105)</f>
        <v>2923</v>
      </c>
      <c r="W105" s="81">
        <f>IF(T105=T104,W104+Perm_Edif!W105,Perm_Edif!W105)</f>
        <v>12909</v>
      </c>
      <c r="X105" s="81">
        <f>IF(U105=U104,X104+Perm_Edif!X105,Perm_Edif!X105)</f>
        <v>40986</v>
      </c>
      <c r="Y105" s="81">
        <f>IF(V105=V104,Y104+Perm_Edif!Y105,Perm_Edif!Y105)</f>
        <v>68949</v>
      </c>
      <c r="Z105" s="81">
        <f>IF(W105=W104,Z104+Perm_Edif!Z105,Perm_Edif!Z105)</f>
        <v>39259</v>
      </c>
      <c r="AA105" s="81">
        <f>IF(X105=X104,AA104+Perm_Edif!AA105,Perm_Edif!AA105)</f>
        <v>75984</v>
      </c>
      <c r="AB105" s="81">
        <f>IF(Y105=Y104,AB104+Perm_Edif!AB105,Perm_Edif!AB105)</f>
        <v>96804</v>
      </c>
      <c r="AC105" s="81">
        <f>IF(Z105=Z104,AC104+Perm_Edif!AC105,Perm_Edif!AC105)</f>
        <v>29031</v>
      </c>
      <c r="AD105" s="81">
        <f>IF(AA105=AA104,AD104+Perm_Edif!AD105,Perm_Edif!AD105)</f>
        <v>31384</v>
      </c>
      <c r="AE105" s="81">
        <f>IF(AB105=AB104,AE104+Perm_Edif!AE105,Perm_Edif!AE105)</f>
        <v>2123</v>
      </c>
      <c r="AF105" s="81">
        <f>IF(AC105=AC104,AF104+Perm_Edif!AF105,Perm_Edif!AF105)</f>
        <v>13417</v>
      </c>
      <c r="AG105" s="81">
        <f>IF(AD105=AD104,AG104+Perm_Edif!AG105,Perm_Edif!AG105)</f>
        <v>302048</v>
      </c>
      <c r="AH105" s="81">
        <f>IF(AE105=AE104,AH104+Perm_Edif!AH105,Perm_Edif!AH105)</f>
        <v>37326</v>
      </c>
      <c r="AI105" s="81">
        <f>IF(AF105=AF104,AI104+Perm_Edif!AI105,Perm_Edif!AI105)</f>
        <v>15541</v>
      </c>
      <c r="AJ105" s="59">
        <f>IF(AG105=AG104,AJ104+Perm_Edif!AJ105,Perm_Edif!AJ105)</f>
        <v>119764</v>
      </c>
      <c r="AK105" s="54">
        <f>IF(AH105=AH104,AK104+Perm_Edif!AK105,Perm_Edif!AK105)</f>
        <v>3851</v>
      </c>
      <c r="AL105" s="54">
        <f>IF(AI105=AI104,AL104+Perm_Edif!AL105,Perm_Edif!AL105)</f>
        <v>9750</v>
      </c>
      <c r="AM105" s="54">
        <f>IF(AJ105=AJ104,AM104+Perm_Edif!AM105,Perm_Edif!AM105)</f>
        <v>1303</v>
      </c>
      <c r="AN105" s="54">
        <f>IF(AK105=AK104,AN104+Perm_Edif!AN105,Perm_Edif!AN105)</f>
        <v>3234</v>
      </c>
      <c r="AO105" s="54">
        <f>IF(AL105=AL104,AO104+Perm_Edif!AO105,Perm_Edif!AO105)</f>
        <v>5999</v>
      </c>
      <c r="AP105" s="54">
        <f>IF(AM105=AM104,AP104+Perm_Edif!AP105,Perm_Edif!AP105)</f>
        <v>3920</v>
      </c>
      <c r="AQ105" s="54">
        <f>IF(AN105=AN104,AQ104+Perm_Edif!AQ105,Perm_Edif!AQ105)</f>
        <v>3311</v>
      </c>
      <c r="AR105" s="54">
        <f>IF(AO105=AO104,AR104+Perm_Edif!AR105,Perm_Edif!AR105)</f>
        <v>8221</v>
      </c>
      <c r="AS105" s="54">
        <f>IF(AP105=AP104,AS104+Perm_Edif!AS105,Perm_Edif!AS105)</f>
        <v>18221</v>
      </c>
      <c r="AT105" s="54">
        <f>IF(AQ105=AQ104,AT104+Perm_Edif!AT105,Perm_Edif!AT105)</f>
        <v>5544</v>
      </c>
      <c r="AU105" s="54">
        <f>IF(AR105=AR104,AU104+Perm_Edif!AU105,Perm_Edif!AU105)</f>
        <v>13</v>
      </c>
      <c r="AV105" s="54">
        <f>IF(AS105=AS104,AV104+Perm_Edif!AV105,Perm_Edif!AV105)</f>
        <v>517</v>
      </c>
      <c r="AW105" s="54">
        <f>IF(AT105=AT104,AW104+Perm_Edif!AW105,Perm_Edif!AW105)</f>
        <v>53103</v>
      </c>
      <c r="AX105" s="54">
        <f>IF(AU105=AU104,AX104+Perm_Edif!AX105,Perm_Edif!AX105)</f>
        <v>2636</v>
      </c>
      <c r="AY105" s="54">
        <f>IF(AV105=AV104,AY104+Perm_Edif!AY105,Perm_Edif!AY105)</f>
        <v>141</v>
      </c>
      <c r="AZ105" s="59">
        <f>IF(AW105=AW104,AZ104+Perm_Edif!AZ105,Perm_Edif!AZ105)</f>
        <v>1142616</v>
      </c>
      <c r="BA105" s="54">
        <f>IF(AX105=AX104,BA104+Perm_Edif!BA105,Perm_Edif!BA105)</f>
        <v>26947</v>
      </c>
      <c r="BB105" s="54">
        <f>IF(AY105=AY104,BB104+Perm_Edif!BB105,Perm_Edif!BB105)</f>
        <v>22960</v>
      </c>
      <c r="BC105" s="54">
        <f>IF(AZ105=AZ104,BC104+Perm_Edif!BC105,Perm_Edif!BC105)</f>
        <v>24299</v>
      </c>
      <c r="BD105" s="54">
        <f>IF(BA105=BA104,BD104+Perm_Edif!BD105,Perm_Edif!BD105)</f>
        <v>47247</v>
      </c>
      <c r="BE105" s="54">
        <f>IF(BB105=BB104,BE104+Perm_Edif!BE105,Perm_Edif!BE105)</f>
        <v>95922</v>
      </c>
      <c r="BF105" s="54">
        <f>IF(BC105=BC104,BF104+Perm_Edif!BF105,Perm_Edif!BF105)</f>
        <v>49812</v>
      </c>
      <c r="BG105" s="54">
        <f>IF(BD105=BD104,BG104+Perm_Edif!BG105,Perm_Edif!BG105)</f>
        <v>95772</v>
      </c>
      <c r="BH105" s="54">
        <f>IF(BE105=BE104,BH104+Perm_Edif!BH105,Perm_Edif!BH105)</f>
        <v>134135</v>
      </c>
      <c r="BI105" s="54">
        <f>IF(BF105=BF104,BI104+Perm_Edif!BI105,Perm_Edif!BI105)</f>
        <v>52117</v>
      </c>
      <c r="BJ105" s="54">
        <f>IF(BG105=BG104,BJ104+Perm_Edif!BJ105,Perm_Edif!BJ105)</f>
        <v>48613</v>
      </c>
      <c r="BK105" s="54">
        <f>IF(BH105=BH104,BK104+Perm_Edif!BK105,Perm_Edif!BK105)</f>
        <v>3214</v>
      </c>
      <c r="BL105" s="54">
        <f>IF(BI105=BI104,BL104+Perm_Edif!BL105,Perm_Edif!BL105)</f>
        <v>15121</v>
      </c>
      <c r="BM105" s="54">
        <f>IF(BJ105=BJ104,BM104+Perm_Edif!BM105,Perm_Edif!BM105)</f>
        <v>459983</v>
      </c>
      <c r="BN105" s="54">
        <f>IF(BK105=BK104,BN104+Perm_Edif!BN105,Perm_Edif!BN105)</f>
        <v>49792</v>
      </c>
      <c r="BO105" s="88">
        <f>IF(BL105=BL104,BO104+Perm_Edif!BO105,Perm_Edif!BO105)</f>
        <v>16682</v>
      </c>
      <c r="BP105" s="54" t="str">
        <f>Perm_Edif!BP105</f>
        <v>0.3%</v>
      </c>
      <c r="BQ105" s="54" t="str">
        <f>Perm_Edif!BQ105</f>
        <v>110.8%</v>
      </c>
      <c r="BR105" s="54" t="str">
        <f>Perm_Edif!BR105</f>
        <v>83.5%</v>
      </c>
      <c r="BS105" s="54" t="str">
        <f>Perm_Edif!BS105</f>
        <v>28%</v>
      </c>
      <c r="BT105" s="54" t="str">
        <f>Perm_Edif!BT105</f>
        <v>48.2%</v>
      </c>
      <c r="BU105" s="54" t="str">
        <f>Perm_Edif!BU105</f>
        <v>-55.9%</v>
      </c>
      <c r="BV105" s="54" t="str">
        <f>Perm_Edif!BV105</f>
        <v>-37.8%</v>
      </c>
      <c r="BW105" s="54" t="str">
        <f>Perm_Edif!BW105</f>
        <v>-0.1%</v>
      </c>
      <c r="BX105" s="54" t="str">
        <f>Perm_Edif!BX105</f>
        <v>38%</v>
      </c>
      <c r="BY105" s="54" t="str">
        <f>Perm_Edif!BY105</f>
        <v>-22%</v>
      </c>
      <c r="BZ105" s="54" t="str">
        <f>Perm_Edif!BZ105</f>
        <v>0.8%</v>
      </c>
      <c r="CA105" s="54" t="str">
        <f>Perm_Edif!CA105</f>
        <v>-50.6%</v>
      </c>
      <c r="CB105" s="54" t="str">
        <f>Perm_Edif!CB105</f>
        <v>54.2%</v>
      </c>
      <c r="CC105" s="54" t="str">
        <f>Perm_Edif!CC105</f>
        <v>19.3%</v>
      </c>
      <c r="CD105" s="54" t="str">
        <f>Perm_Edif!CD105</f>
        <v>-6.8%</v>
      </c>
      <c r="CE105" s="54" t="str">
        <f>Perm_Edif!CE105</f>
        <v>752.4%</v>
      </c>
    </row>
    <row r="106" spans="1:83">
      <c r="A106" s="55">
        <v>2017</v>
      </c>
      <c r="B106" s="51">
        <v>9</v>
      </c>
      <c r="C106" s="52" t="s">
        <v>127</v>
      </c>
      <c r="D106" s="59">
        <f>IF(A106=A105,D105+Perm_Edif!D106,Perm_Edif!D106)</f>
        <v>2218209</v>
      </c>
      <c r="E106" s="54">
        <f>IF(B106=B105,E105+Perm_Edif!E106,Perm_Edif!E106)</f>
        <v>5516</v>
      </c>
      <c r="F106" s="54">
        <f>IF(C106=C105,F105+Perm_Edif!F106,Perm_Edif!F106)</f>
        <v>6387</v>
      </c>
      <c r="G106" s="54">
        <f>IF(D106=D105,G105+Perm_Edif!G106,Perm_Edif!G106)</f>
        <v>9354</v>
      </c>
      <c r="H106" s="54">
        <f>IF(E106=E105,H105+Perm_Edif!H106,Perm_Edif!H106)</f>
        <v>3851</v>
      </c>
      <c r="I106" s="54">
        <f>IF(F106=F105,I105+Perm_Edif!I106,Perm_Edif!I106)</f>
        <v>34282</v>
      </c>
      <c r="J106" s="54">
        <f>IF(G106=G105,J105+Perm_Edif!J106,Perm_Edif!J106)</f>
        <v>9875</v>
      </c>
      <c r="K106" s="54">
        <f>IF(H106=H105,K105+Perm_Edif!K106,Perm_Edif!K106)</f>
        <v>20507</v>
      </c>
      <c r="L106" s="54">
        <f>IF(I106=I105,L105+Perm_Edif!L106,Perm_Edif!L106)</f>
        <v>12238</v>
      </c>
      <c r="M106" s="54">
        <f>IF(J106=J105,M105+Perm_Edif!M106,Perm_Edif!M106)</f>
        <v>17497</v>
      </c>
      <c r="N106" s="54">
        <f>IF(K106=K105,N105+Perm_Edif!N106,Perm_Edif!N106)</f>
        <v>6510</v>
      </c>
      <c r="O106" s="54">
        <f>IF(L106=L105,O105+Perm_Edif!O106,Perm_Edif!O106)</f>
        <v>321</v>
      </c>
      <c r="P106" s="54">
        <f>IF(M106=M105,P105+Perm_Edif!P106,Perm_Edif!P106)</f>
        <v>7603</v>
      </c>
      <c r="Q106" s="54">
        <f>IF(N106=N105,Q105+Perm_Edif!Q106,Perm_Edif!Q106)</f>
        <v>113295</v>
      </c>
      <c r="R106" s="54">
        <f>IF(O106=O105,R105+Perm_Edif!R106,Perm_Edif!R106)</f>
        <v>2497</v>
      </c>
      <c r="S106" s="88">
        <f>IF(P106=P105,S105+Perm_Edif!S106,Perm_Edif!S106)</f>
        <v>2384</v>
      </c>
      <c r="T106" s="81">
        <f>IF(Q106=Q105,T105+Perm_Edif!T106,Perm_Edif!T106)</f>
        <v>623534</v>
      </c>
      <c r="U106" s="81">
        <f>IF(R106=R105,U105+Perm_Edif!U106,Perm_Edif!U106)</f>
        <v>1985</v>
      </c>
      <c r="V106" s="81">
        <f>IF(S106=S105,V105+Perm_Edif!V106,Perm_Edif!V106)</f>
        <v>20257</v>
      </c>
      <c r="W106" s="81">
        <f>IF(T106=T105,W105+Perm_Edif!W106,Perm_Edif!W106)</f>
        <v>2458</v>
      </c>
      <c r="X106" s="81">
        <f>IF(U106=U105,X105+Perm_Edif!X106,Perm_Edif!X106)</f>
        <v>35848</v>
      </c>
      <c r="Y106" s="81">
        <f>IF(V106=V105,Y105+Perm_Edif!Y106,Perm_Edif!Y106)</f>
        <v>92118</v>
      </c>
      <c r="Z106" s="81">
        <f>IF(W106=W105,Z105+Perm_Edif!Z106,Perm_Edif!Z106)</f>
        <v>32054</v>
      </c>
      <c r="AA106" s="81">
        <f>IF(X106=X105,AA105+Perm_Edif!AA106,Perm_Edif!AA106)</f>
        <v>30670</v>
      </c>
      <c r="AB106" s="81">
        <f>IF(Y106=Y105,AB105+Perm_Edif!AB106,Perm_Edif!AB106)</f>
        <v>58233</v>
      </c>
      <c r="AC106" s="81">
        <f>IF(Z106=Z105,AC105+Perm_Edif!AC106,Perm_Edif!AC106)</f>
        <v>30313</v>
      </c>
      <c r="AD106" s="81">
        <f>IF(AA106=AA105,AD105+Perm_Edif!AD106,Perm_Edif!AD106)</f>
        <v>17476</v>
      </c>
      <c r="AE106" s="81">
        <f>IF(AB106=AB105,AE105+Perm_Edif!AE106,Perm_Edif!AE106)</f>
        <v>12106</v>
      </c>
      <c r="AF106" s="81">
        <f>IF(AC106=AC105,AF105+Perm_Edif!AF106,Perm_Edif!AF106)</f>
        <v>3345</v>
      </c>
      <c r="AG106" s="81">
        <f>IF(AD106=AD105,AG105+Perm_Edif!AG106,Perm_Edif!AG106)</f>
        <v>273589</v>
      </c>
      <c r="AH106" s="81">
        <f>IF(AE106=AE105,AH105+Perm_Edif!AH106,Perm_Edif!AH106)</f>
        <v>11726</v>
      </c>
      <c r="AI106" s="81">
        <f>IF(AF106=AF105,AI105+Perm_Edif!AI106,Perm_Edif!AI106)</f>
        <v>1356</v>
      </c>
      <c r="AJ106" s="59">
        <f>IF(AG106=AG105,AJ105+Perm_Edif!AJ106,Perm_Edif!AJ106)</f>
        <v>68609</v>
      </c>
      <c r="AK106" s="54">
        <f>IF(AH106=AH105,AK105+Perm_Edif!AK106,Perm_Edif!AK106)</f>
        <v>980</v>
      </c>
      <c r="AL106" s="54">
        <f>IF(AI106=AI105,AL105+Perm_Edif!AL106,Perm_Edif!AL106)</f>
        <v>3198</v>
      </c>
      <c r="AM106" s="54">
        <f>IF(AJ106=AJ105,AM105+Perm_Edif!AM106,Perm_Edif!AM106)</f>
        <v>331</v>
      </c>
      <c r="AN106" s="54">
        <f>IF(AK106=AK105,AN105+Perm_Edif!AN106,Perm_Edif!AN106)</f>
        <v>2679</v>
      </c>
      <c r="AO106" s="54">
        <f>IF(AL106=AL105,AO105+Perm_Edif!AO106,Perm_Edif!AO106)</f>
        <v>3420</v>
      </c>
      <c r="AP106" s="54">
        <f>IF(AM106=AM105,AP105+Perm_Edif!AP106,Perm_Edif!AP106)</f>
        <v>3702</v>
      </c>
      <c r="AQ106" s="54">
        <f>IF(AN106=AN105,AQ105+Perm_Edif!AQ106,Perm_Edif!AQ106)</f>
        <v>11808</v>
      </c>
      <c r="AR106" s="54">
        <f>IF(AO106=AO105,AR105+Perm_Edif!AR106,Perm_Edif!AR106)</f>
        <v>7838</v>
      </c>
      <c r="AS106" s="54">
        <f>IF(AP106=AP105,AS105+Perm_Edif!AS106,Perm_Edif!AS106)</f>
        <v>8925</v>
      </c>
      <c r="AT106" s="54">
        <f>IF(AQ106=AQ105,AT105+Perm_Edif!AT106,Perm_Edif!AT106)</f>
        <v>3449</v>
      </c>
      <c r="AU106" s="54">
        <f>IF(AR106=AR105,AU105+Perm_Edif!AU106,Perm_Edif!AU106)</f>
        <v>30</v>
      </c>
      <c r="AV106" s="54">
        <f>IF(AS106=AS105,AV105+Perm_Edif!AV106,Perm_Edif!AV106)</f>
        <v>184</v>
      </c>
      <c r="AW106" s="54">
        <f>IF(AT106=AT105,AW105+Perm_Edif!AW106,Perm_Edif!AW106)</f>
        <v>16956</v>
      </c>
      <c r="AX106" s="54">
        <f>IF(AU106=AU105,AX105+Perm_Edif!AX106,Perm_Edif!AX106)</f>
        <v>4484</v>
      </c>
      <c r="AY106" s="54">
        <f>IF(AV106=AV105,AY105+Perm_Edif!AY106,Perm_Edif!AY106)</f>
        <v>625</v>
      </c>
      <c r="AZ106" s="59">
        <f>IF(AW106=AW105,AZ105+Perm_Edif!AZ106,Perm_Edif!AZ106)</f>
        <v>944260</v>
      </c>
      <c r="BA106" s="54">
        <f>IF(AX106=AX105,BA105+Perm_Edif!BA106,Perm_Edif!BA106)</f>
        <v>8481</v>
      </c>
      <c r="BB106" s="54">
        <f>IF(AY106=AY105,BB105+Perm_Edif!BB106,Perm_Edif!BB106)</f>
        <v>29842</v>
      </c>
      <c r="BC106" s="54">
        <f>IF(AZ106=AZ105,BC105+Perm_Edif!BC106,Perm_Edif!BC106)</f>
        <v>12143</v>
      </c>
      <c r="BD106" s="54">
        <f>IF(BA106=BA105,BD105+Perm_Edif!BD106,Perm_Edif!BD106)</f>
        <v>42378</v>
      </c>
      <c r="BE106" s="54">
        <f>IF(BB106=BB105,BE105+Perm_Edif!BE106,Perm_Edif!BE106)</f>
        <v>129820</v>
      </c>
      <c r="BF106" s="54">
        <f>IF(BC106=BC105,BF105+Perm_Edif!BF106,Perm_Edif!BF106)</f>
        <v>45631</v>
      </c>
      <c r="BG106" s="54">
        <f>IF(BD106=BD105,BG105+Perm_Edif!BG106,Perm_Edif!BG106)</f>
        <v>62985</v>
      </c>
      <c r="BH106" s="54">
        <f>IF(BE106=BE105,BH105+Perm_Edif!BH106,Perm_Edif!BH106)</f>
        <v>78309</v>
      </c>
      <c r="BI106" s="54">
        <f>IF(BF106=BF105,BI105+Perm_Edif!BI106,Perm_Edif!BI106)</f>
        <v>56735</v>
      </c>
      <c r="BJ106" s="54">
        <f>IF(BG106=BG105,BJ105+Perm_Edif!BJ106,Perm_Edif!BJ106)</f>
        <v>27435</v>
      </c>
      <c r="BK106" s="54">
        <f>IF(BH106=BH105,BK105+Perm_Edif!BK106,Perm_Edif!BK106)</f>
        <v>12457</v>
      </c>
      <c r="BL106" s="54">
        <f>IF(BI106=BI105,BL105+Perm_Edif!BL106,Perm_Edif!BL106)</f>
        <v>11132</v>
      </c>
      <c r="BM106" s="54">
        <f>IF(BJ106=BJ105,BM105+Perm_Edif!BM106,Perm_Edif!BM106)</f>
        <v>403840</v>
      </c>
      <c r="BN106" s="54">
        <f>IF(BK106=BK105,BN105+Perm_Edif!BN106,Perm_Edif!BN106)</f>
        <v>18707</v>
      </c>
      <c r="BO106" s="88">
        <f>IF(BL106=BL105,BO105+Perm_Edif!BO106,Perm_Edif!BO106)</f>
        <v>4365</v>
      </c>
      <c r="BP106" s="54" t="str">
        <f>Perm_Edif!BP106</f>
        <v>-17.4%</v>
      </c>
      <c r="BQ106" s="54" t="str">
        <f>Perm_Edif!BQ106</f>
        <v>-68.5%</v>
      </c>
      <c r="BR106" s="54" t="str">
        <f>Perm_Edif!BR106</f>
        <v>30%</v>
      </c>
      <c r="BS106" s="54" t="str">
        <f>Perm_Edif!BS106</f>
        <v>-50%</v>
      </c>
      <c r="BT106" s="54" t="str">
        <f>Perm_Edif!BT106</f>
        <v>-10.3%</v>
      </c>
      <c r="BU106" s="54" t="str">
        <f>Perm_Edif!BU106</f>
        <v>35.3%</v>
      </c>
      <c r="BV106" s="54" t="str">
        <f>Perm_Edif!BV106</f>
        <v>-8.4%</v>
      </c>
      <c r="BW106" s="54" t="str">
        <f>Perm_Edif!BW106</f>
        <v>-34.2%</v>
      </c>
      <c r="BX106" s="54" t="str">
        <f>Perm_Edif!BX106</f>
        <v>-41.6%</v>
      </c>
      <c r="BY106" s="54" t="str">
        <f>Perm_Edif!BY106</f>
        <v>8.9%</v>
      </c>
      <c r="BZ106" s="54" t="str">
        <f>Perm_Edif!BZ106</f>
        <v>-43.6%</v>
      </c>
      <c r="CA106" s="54" t="str">
        <f>Perm_Edif!CA106</f>
        <v>287.6%</v>
      </c>
      <c r="CB106" s="54" t="str">
        <f>Perm_Edif!CB106</f>
        <v>-26.4%</v>
      </c>
      <c r="CC106" s="54" t="str">
        <f>Perm_Edif!CC106</f>
        <v>-12.2%</v>
      </c>
      <c r="CD106" s="54" t="str">
        <f>Perm_Edif!CD106</f>
        <v>-62.4%</v>
      </c>
      <c r="CE106" s="54" t="str">
        <f>Perm_Edif!CE106</f>
        <v>-73.8%</v>
      </c>
    </row>
    <row r="107" spans="1:83">
      <c r="A107" s="55">
        <v>2017</v>
      </c>
      <c r="B107" s="51">
        <v>10</v>
      </c>
      <c r="C107" s="52" t="s">
        <v>128</v>
      </c>
      <c r="D107" s="59">
        <f>IF(A107=A106,D106+Perm_Edif!D107,Perm_Edif!D107)</f>
        <v>2394745</v>
      </c>
      <c r="E107" s="54">
        <f>IF(B107=B106,E106+Perm_Edif!E107,Perm_Edif!E107)</f>
        <v>834</v>
      </c>
      <c r="F107" s="54">
        <f>IF(C107=C106,F106+Perm_Edif!F107,Perm_Edif!F107)</f>
        <v>5151</v>
      </c>
      <c r="G107" s="54">
        <f>IF(D107=D106,G106+Perm_Edif!G107,Perm_Edif!G107)</f>
        <v>1648</v>
      </c>
      <c r="H107" s="54">
        <f>IF(E107=E106,H106+Perm_Edif!H107,Perm_Edif!H107)</f>
        <v>5574</v>
      </c>
      <c r="I107" s="54">
        <f>IF(F107=F106,I106+Perm_Edif!I107,Perm_Edif!I107)</f>
        <v>14543</v>
      </c>
      <c r="J107" s="54">
        <f>IF(G107=G106,J106+Perm_Edif!J107,Perm_Edif!J107)</f>
        <v>27969</v>
      </c>
      <c r="K107" s="54">
        <f>IF(H107=H106,K106+Perm_Edif!K107,Perm_Edif!K107)</f>
        <v>14431</v>
      </c>
      <c r="L107" s="54">
        <f>IF(I107=I106,L106+Perm_Edif!L107,Perm_Edif!L107)</f>
        <v>35497</v>
      </c>
      <c r="M107" s="54">
        <f>IF(J107=J106,M106+Perm_Edif!M107,Perm_Edif!M107)</f>
        <v>4395</v>
      </c>
      <c r="N107" s="54">
        <f>IF(K107=K106,N106+Perm_Edif!N107,Perm_Edif!N107)</f>
        <v>5747</v>
      </c>
      <c r="O107" s="54">
        <f>IF(L107=L106,O106+Perm_Edif!O107,Perm_Edif!O107)</f>
        <v>1665</v>
      </c>
      <c r="P107" s="54">
        <f>IF(M107=M106,P106+Perm_Edif!P107,Perm_Edif!P107)</f>
        <v>2883</v>
      </c>
      <c r="Q107" s="54">
        <f>IF(N107=N106,Q106+Perm_Edif!Q107,Perm_Edif!Q107)</f>
        <v>50371</v>
      </c>
      <c r="R107" s="54">
        <f>IF(O107=O106,R106+Perm_Edif!R107,Perm_Edif!R107)</f>
        <v>4823</v>
      </c>
      <c r="S107" s="88">
        <f>IF(P107=P106,S106+Perm_Edif!S107,Perm_Edif!S107)</f>
        <v>1005</v>
      </c>
      <c r="T107" s="81">
        <f>IF(Q107=Q106,T106+Perm_Edif!T107,Perm_Edif!T107)</f>
        <v>645731</v>
      </c>
      <c r="U107" s="81">
        <f>IF(R107=R106,U106+Perm_Edif!U107,Perm_Edif!U107)</f>
        <v>2254</v>
      </c>
      <c r="V107" s="81">
        <f>IF(S107=S106,V106+Perm_Edif!V107,Perm_Edif!V107)</f>
        <v>11066</v>
      </c>
      <c r="W107" s="81">
        <f>IF(T107=T106,W106+Perm_Edif!W107,Perm_Edif!W107)</f>
        <v>15482</v>
      </c>
      <c r="X107" s="81">
        <f>IF(U107=U106,X106+Perm_Edif!X107,Perm_Edif!X107)</f>
        <v>36146</v>
      </c>
      <c r="Y107" s="81">
        <f>IF(V107=V106,Y106+Perm_Edif!Y107,Perm_Edif!Y107)</f>
        <v>42018</v>
      </c>
      <c r="Z107" s="81">
        <f>IF(W107=W106,Z106+Perm_Edif!Z107,Perm_Edif!Z107)</f>
        <v>30664</v>
      </c>
      <c r="AA107" s="81">
        <f>IF(X107=X106,AA106+Perm_Edif!AA107,Perm_Edif!AA107)</f>
        <v>32793</v>
      </c>
      <c r="AB107" s="81">
        <f>IF(Y107=Y106,AB106+Perm_Edif!AB107,Perm_Edif!AB107)</f>
        <v>60915</v>
      </c>
      <c r="AC107" s="81">
        <f>IF(Z107=Z106,AC106+Perm_Edif!AC107,Perm_Edif!AC107)</f>
        <v>29912</v>
      </c>
      <c r="AD107" s="81">
        <f>IF(AA107=AA106,AD106+Perm_Edif!AD107,Perm_Edif!AD107)</f>
        <v>16960</v>
      </c>
      <c r="AE107" s="81">
        <f>IF(AB107=AB106,AE106+Perm_Edif!AE107,Perm_Edif!AE107)</f>
        <v>7933</v>
      </c>
      <c r="AF107" s="81">
        <f>IF(AC107=AC106,AF106+Perm_Edif!AF107,Perm_Edif!AF107)</f>
        <v>4557</v>
      </c>
      <c r="AG107" s="81">
        <f>IF(AD107=AD106,AG106+Perm_Edif!AG107,Perm_Edif!AG107)</f>
        <v>331525</v>
      </c>
      <c r="AH107" s="81">
        <f>IF(AE107=AE106,AH106+Perm_Edif!AH107,Perm_Edif!AH107)</f>
        <v>17351</v>
      </c>
      <c r="AI107" s="81">
        <f>IF(AF107=AF106,AI106+Perm_Edif!AI107,Perm_Edif!AI107)</f>
        <v>6155</v>
      </c>
      <c r="AJ107" s="59">
        <f>IF(AG107=AG106,AJ106+Perm_Edif!AJ107,Perm_Edif!AJ107)</f>
        <v>150646</v>
      </c>
      <c r="AK107" s="54">
        <f>IF(AH107=AH106,AK106+Perm_Edif!AK107,Perm_Edif!AK107)</f>
        <v>112</v>
      </c>
      <c r="AL107" s="54">
        <f>IF(AI107=AI106,AL106+Perm_Edif!AL107,Perm_Edif!AL107)</f>
        <v>20702</v>
      </c>
      <c r="AM107" s="54">
        <f>IF(AJ107=AJ106,AM106+Perm_Edif!AM107,Perm_Edif!AM107)</f>
        <v>201</v>
      </c>
      <c r="AN107" s="54">
        <f>IF(AK107=AK106,AN106+Perm_Edif!AN107,Perm_Edif!AN107)</f>
        <v>2630</v>
      </c>
      <c r="AO107" s="54">
        <f>IF(AL107=AL106,AO106+Perm_Edif!AO107,Perm_Edif!AO107)</f>
        <v>3356</v>
      </c>
      <c r="AP107" s="54">
        <f>IF(AM107=AM106,AP106+Perm_Edif!AP107,Perm_Edif!AP107)</f>
        <v>3059</v>
      </c>
      <c r="AQ107" s="54">
        <f>IF(AN107=AN106,AQ106+Perm_Edif!AQ107,Perm_Edif!AQ107)</f>
        <v>36548</v>
      </c>
      <c r="AR107" s="54">
        <f>IF(AO107=AO106,AR106+Perm_Edif!AR107,Perm_Edif!AR107)</f>
        <v>13595</v>
      </c>
      <c r="AS107" s="54">
        <f>IF(AP107=AP106,AS106+Perm_Edif!AS107,Perm_Edif!AS107)</f>
        <v>3983</v>
      </c>
      <c r="AT107" s="54">
        <f>IF(AQ107=AQ106,AT106+Perm_Edif!AT107,Perm_Edif!AT107)</f>
        <v>2680</v>
      </c>
      <c r="AU107" s="54">
        <f>IF(AR107=AR106,AU106+Perm_Edif!AU107,Perm_Edif!AU107)</f>
        <v>360</v>
      </c>
      <c r="AV107" s="54">
        <f>IF(AS107=AS106,AV106+Perm_Edif!AV107,Perm_Edif!AV107)</f>
        <v>7730</v>
      </c>
      <c r="AW107" s="54">
        <f>IF(AT107=AT106,AW106+Perm_Edif!AW107,Perm_Edif!AW107)</f>
        <v>48970</v>
      </c>
      <c r="AX107" s="54">
        <f>IF(AU107=AU106,AX106+Perm_Edif!AX107,Perm_Edif!AX107)</f>
        <v>796</v>
      </c>
      <c r="AY107" s="54">
        <f>IF(AV107=AV106,AY106+Perm_Edif!AY107,Perm_Edif!AY107)</f>
        <v>5924</v>
      </c>
      <c r="AZ107" s="59">
        <f>IF(AW107=AW106,AZ106+Perm_Edif!AZ107,Perm_Edif!AZ107)</f>
        <v>972913</v>
      </c>
      <c r="BA107" s="54">
        <f>IF(AX107=AX106,BA106+Perm_Edif!BA107,Perm_Edif!BA107)</f>
        <v>3200</v>
      </c>
      <c r="BB107" s="54">
        <f>IF(AY107=AY106,BB106+Perm_Edif!BB107,Perm_Edif!BB107)</f>
        <v>36919</v>
      </c>
      <c r="BC107" s="54">
        <f>IF(AZ107=AZ106,BC106+Perm_Edif!BC107,Perm_Edif!BC107)</f>
        <v>17331</v>
      </c>
      <c r="BD107" s="54">
        <f>IF(BA107=BA106,BD106+Perm_Edif!BD107,Perm_Edif!BD107)</f>
        <v>44350</v>
      </c>
      <c r="BE107" s="54">
        <f>IF(BB107=BB106,BE106+Perm_Edif!BE107,Perm_Edif!BE107)</f>
        <v>59917</v>
      </c>
      <c r="BF107" s="54">
        <f>IF(BC107=BC106,BF106+Perm_Edif!BF107,Perm_Edif!BF107)</f>
        <v>61692</v>
      </c>
      <c r="BG107" s="54">
        <f>IF(BD107=BD106,BG106+Perm_Edif!BG107,Perm_Edif!BG107)</f>
        <v>83772</v>
      </c>
      <c r="BH107" s="54">
        <f>IF(BE107=BE106,BH106+Perm_Edif!BH107,Perm_Edif!BH107)</f>
        <v>110007</v>
      </c>
      <c r="BI107" s="54">
        <f>IF(BF107=BF106,BI106+Perm_Edif!BI107,Perm_Edif!BI107)</f>
        <v>38290</v>
      </c>
      <c r="BJ107" s="54">
        <f>IF(BG107=BG106,BJ106+Perm_Edif!BJ107,Perm_Edif!BJ107)</f>
        <v>25387</v>
      </c>
      <c r="BK107" s="54">
        <f>IF(BH107=BH106,BK106+Perm_Edif!BK107,Perm_Edif!BK107)</f>
        <v>9958</v>
      </c>
      <c r="BL107" s="54">
        <f>IF(BI107=BI106,BL106+Perm_Edif!BL107,Perm_Edif!BL107)</f>
        <v>15170</v>
      </c>
      <c r="BM107" s="54">
        <f>IF(BJ107=BJ106,BM106+Perm_Edif!BM107,Perm_Edif!BM107)</f>
        <v>430866</v>
      </c>
      <c r="BN107" s="54">
        <f>IF(BK107=BK106,BN106+Perm_Edif!BN107,Perm_Edif!BN107)</f>
        <v>22970</v>
      </c>
      <c r="BO107" s="88">
        <f>IF(BL107=BL106,BO106+Perm_Edif!BO107,Perm_Edif!BO107)</f>
        <v>13084</v>
      </c>
      <c r="BP107" s="54" t="str">
        <f>Perm_Edif!BP107</f>
        <v>3%</v>
      </c>
      <c r="BQ107" s="54" t="str">
        <f>Perm_Edif!BQ107</f>
        <v>-62.3%</v>
      </c>
      <c r="BR107" s="54" t="str">
        <f>Perm_Edif!BR107</f>
        <v>23.7%</v>
      </c>
      <c r="BS107" s="54" t="str">
        <f>Perm_Edif!BS107</f>
        <v>42.7%</v>
      </c>
      <c r="BT107" s="54" t="str">
        <f>Perm_Edif!BT107</f>
        <v>4.7%</v>
      </c>
      <c r="BU107" s="54" t="str">
        <f>Perm_Edif!BU107</f>
        <v>-53.8%</v>
      </c>
      <c r="BV107" s="54" t="str">
        <f>Perm_Edif!BV107</f>
        <v>35.2%</v>
      </c>
      <c r="BW107" s="54" t="str">
        <f>Perm_Edif!BW107</f>
        <v>33%</v>
      </c>
      <c r="BX107" s="54" t="str">
        <f>Perm_Edif!BX107</f>
        <v>40.5%</v>
      </c>
      <c r="BY107" s="54" t="str">
        <f>Perm_Edif!BY107</f>
        <v>-32.5%</v>
      </c>
      <c r="BZ107" s="54" t="str">
        <f>Perm_Edif!BZ107</f>
        <v>-7.5%</v>
      </c>
      <c r="CA107" s="54" t="str">
        <f>Perm_Edif!CA107</f>
        <v>-20.1%</v>
      </c>
      <c r="CB107" s="54" t="str">
        <f>Perm_Edif!CB107</f>
        <v>36.3%</v>
      </c>
      <c r="CC107" s="54" t="str">
        <f>Perm_Edif!CC107</f>
        <v>6.7%</v>
      </c>
      <c r="CD107" s="54" t="str">
        <f>Perm_Edif!CD107</f>
        <v>22.8%</v>
      </c>
      <c r="CE107" s="54" t="str">
        <f>Perm_Edif!CE107</f>
        <v>199.7%</v>
      </c>
    </row>
    <row r="108" spans="1:83">
      <c r="A108" s="55">
        <v>2017</v>
      </c>
      <c r="B108" s="51">
        <v>11</v>
      </c>
      <c r="C108" s="52" t="s">
        <v>129</v>
      </c>
      <c r="D108" s="59">
        <f>IF(A108=A107,D107+Perm_Edif!D108,Perm_Edif!D108)</f>
        <v>2663684</v>
      </c>
      <c r="E108" s="54">
        <f>IF(B108=B107,E107+Perm_Edif!E108,Perm_Edif!E108)</f>
        <v>9584</v>
      </c>
      <c r="F108" s="54">
        <f>IF(C108=C107,F107+Perm_Edif!F108,Perm_Edif!F108)</f>
        <v>67807</v>
      </c>
      <c r="G108" s="54">
        <f>IF(D108=D107,G107+Perm_Edif!G108,Perm_Edif!G108)</f>
        <v>9642</v>
      </c>
      <c r="H108" s="54">
        <f>IF(E108=E107,H107+Perm_Edif!H108,Perm_Edif!H108)</f>
        <v>18664</v>
      </c>
      <c r="I108" s="54">
        <f>IF(F108=F107,I107+Perm_Edif!I108,Perm_Edif!I108)</f>
        <v>13026</v>
      </c>
      <c r="J108" s="54">
        <f>IF(G108=G107,J107+Perm_Edif!J108,Perm_Edif!J108)</f>
        <v>5990</v>
      </c>
      <c r="K108" s="54">
        <f>IF(H108=H107,K107+Perm_Edif!K108,Perm_Edif!K108)</f>
        <v>14550</v>
      </c>
      <c r="L108" s="54">
        <f>IF(I108=I107,L107+Perm_Edif!L108,Perm_Edif!L108)</f>
        <v>23202</v>
      </c>
      <c r="M108" s="54">
        <f>IF(J108=J107,M107+Perm_Edif!M108,Perm_Edif!M108)</f>
        <v>14339</v>
      </c>
      <c r="N108" s="54">
        <f>IF(K108=K107,N107+Perm_Edif!N108,Perm_Edif!N108)</f>
        <v>6445</v>
      </c>
      <c r="O108" s="54">
        <f>IF(L108=L107,O107+Perm_Edif!O108,Perm_Edif!O108)</f>
        <v>1077</v>
      </c>
      <c r="P108" s="54">
        <f>IF(M108=M107,P107+Perm_Edif!P108,Perm_Edif!P108)</f>
        <v>1756</v>
      </c>
      <c r="Q108" s="54">
        <f>IF(N108=N107,Q107+Perm_Edif!Q108,Perm_Edif!Q108)</f>
        <v>75207</v>
      </c>
      <c r="R108" s="54">
        <f>IF(O108=O107,R107+Perm_Edif!R108,Perm_Edif!R108)</f>
        <v>7262</v>
      </c>
      <c r="S108" s="88">
        <f>IF(P108=P107,S107+Perm_Edif!S108,Perm_Edif!S108)</f>
        <v>388</v>
      </c>
      <c r="T108" s="81">
        <f>IF(Q108=Q107,T107+Perm_Edif!T108,Perm_Edif!T108)</f>
        <v>845216</v>
      </c>
      <c r="U108" s="81">
        <f>IF(R108=R107,U107+Perm_Edif!U108,Perm_Edif!U108)</f>
        <v>32086</v>
      </c>
      <c r="V108" s="81">
        <f>IF(S108=S107,V107+Perm_Edif!V108,Perm_Edif!V108)</f>
        <v>71475</v>
      </c>
      <c r="W108" s="81">
        <f>IF(T108=T107,W107+Perm_Edif!W108,Perm_Edif!W108)</f>
        <v>4552</v>
      </c>
      <c r="X108" s="81">
        <f>IF(U108=U107,X107+Perm_Edif!X108,Perm_Edif!X108)</f>
        <v>69550</v>
      </c>
      <c r="Y108" s="81">
        <f>IF(V108=V107,Y107+Perm_Edif!Y108,Perm_Edif!Y108)</f>
        <v>34801</v>
      </c>
      <c r="Z108" s="81">
        <f>IF(W108=W107,Z107+Perm_Edif!Z108,Perm_Edif!Z108)</f>
        <v>30983</v>
      </c>
      <c r="AA108" s="81">
        <f>IF(X108=X107,AA107+Perm_Edif!AA108,Perm_Edif!AA108)</f>
        <v>37324</v>
      </c>
      <c r="AB108" s="81">
        <f>IF(Y108=Y107,AB107+Perm_Edif!AB108,Perm_Edif!AB108)</f>
        <v>103344</v>
      </c>
      <c r="AC108" s="81">
        <f>IF(Z108=Z107,AC107+Perm_Edif!AC108,Perm_Edif!AC108)</f>
        <v>27524</v>
      </c>
      <c r="AD108" s="81">
        <f>IF(AA108=AA107,AD107+Perm_Edif!AD108,Perm_Edif!AD108)</f>
        <v>32807</v>
      </c>
      <c r="AE108" s="81">
        <f>IF(AB108=AB107,AE107+Perm_Edif!AE108,Perm_Edif!AE108)</f>
        <v>4358</v>
      </c>
      <c r="AF108" s="81">
        <f>IF(AC108=AC107,AF107+Perm_Edif!AF108,Perm_Edif!AF108)</f>
        <v>5099</v>
      </c>
      <c r="AG108" s="81">
        <f>IF(AD108=AD107,AG107+Perm_Edif!AG108,Perm_Edif!AG108)</f>
        <v>370679</v>
      </c>
      <c r="AH108" s="81">
        <f>IF(AE108=AE107,AH107+Perm_Edif!AH108,Perm_Edif!AH108)</f>
        <v>19169</v>
      </c>
      <c r="AI108" s="81">
        <f>IF(AF108=AF107,AI107+Perm_Edif!AI108,Perm_Edif!AI108)</f>
        <v>1465</v>
      </c>
      <c r="AJ108" s="59">
        <f>IF(AG108=AG107,AJ107+Perm_Edif!AJ108,Perm_Edif!AJ108)</f>
        <v>82702</v>
      </c>
      <c r="AK108" s="54">
        <f>IF(AH108=AH107,AK107+Perm_Edif!AK108,Perm_Edif!AK108)</f>
        <v>4120</v>
      </c>
      <c r="AL108" s="54">
        <f>IF(AI108=AI107,AL107+Perm_Edif!AL108,Perm_Edif!AL108)</f>
        <v>5600</v>
      </c>
      <c r="AM108" s="54">
        <f>IF(AJ108=AJ107,AM107+Perm_Edif!AM108,Perm_Edif!AM108)</f>
        <v>161</v>
      </c>
      <c r="AN108" s="54">
        <f>IF(AK108=AK107,AN107+Perm_Edif!AN108,Perm_Edif!AN108)</f>
        <v>10028</v>
      </c>
      <c r="AO108" s="54">
        <f>IF(AL108=AL107,AO107+Perm_Edif!AO108,Perm_Edif!AO108)</f>
        <v>9123</v>
      </c>
      <c r="AP108" s="54">
        <f>IF(AM108=AM107,AP107+Perm_Edif!AP108,Perm_Edif!AP108)</f>
        <v>3417</v>
      </c>
      <c r="AQ108" s="54">
        <f>IF(AN108=AN107,AQ107+Perm_Edif!AQ108,Perm_Edif!AQ108)</f>
        <v>5580</v>
      </c>
      <c r="AR108" s="54">
        <f>IF(AO108=AO107,AR107+Perm_Edif!AR108,Perm_Edif!AR108)</f>
        <v>4365</v>
      </c>
      <c r="AS108" s="54">
        <f>IF(AP108=AP107,AS107+Perm_Edif!AS108,Perm_Edif!AS108)</f>
        <v>9825</v>
      </c>
      <c r="AT108" s="54">
        <f>IF(AQ108=AQ107,AT107+Perm_Edif!AT108,Perm_Edif!AT108)</f>
        <v>5284</v>
      </c>
      <c r="AU108" s="54">
        <f>IF(AR108=AR107,AU107+Perm_Edif!AU108,Perm_Edif!AU108)</f>
        <v>596</v>
      </c>
      <c r="AV108" s="54">
        <f>IF(AS108=AS107,AV107+Perm_Edif!AV108,Perm_Edif!AV108)</f>
        <v>627</v>
      </c>
      <c r="AW108" s="54">
        <f>IF(AT108=AT107,AW107+Perm_Edif!AW108,Perm_Edif!AW108)</f>
        <v>21561</v>
      </c>
      <c r="AX108" s="54">
        <f>IF(AU108=AU107,AX107+Perm_Edif!AX108,Perm_Edif!AX108)</f>
        <v>1847</v>
      </c>
      <c r="AY108" s="54">
        <f>IF(AV108=AV107,AY107+Perm_Edif!AY108,Perm_Edif!AY108)</f>
        <v>568</v>
      </c>
      <c r="AZ108" s="59">
        <f>IF(AW108=AW107,AZ107+Perm_Edif!AZ108,Perm_Edif!AZ108)</f>
        <v>1196857</v>
      </c>
      <c r="BA108" s="54">
        <f>IF(AX108=AX107,BA107+Perm_Edif!BA108,Perm_Edif!BA108)</f>
        <v>45790</v>
      </c>
      <c r="BB108" s="54">
        <f>IF(AY108=AY107,BB107+Perm_Edif!BB108,Perm_Edif!BB108)</f>
        <v>144882</v>
      </c>
      <c r="BC108" s="54">
        <f>IF(AZ108=AZ107,BC107+Perm_Edif!BC108,Perm_Edif!BC108)</f>
        <v>14355</v>
      </c>
      <c r="BD108" s="54">
        <f>IF(BA108=BA107,BD107+Perm_Edif!BD108,Perm_Edif!BD108)</f>
        <v>98242</v>
      </c>
      <c r="BE108" s="54">
        <f>IF(BB108=BB107,BE107+Perm_Edif!BE108,Perm_Edif!BE108)</f>
        <v>56950</v>
      </c>
      <c r="BF108" s="54">
        <f>IF(BC108=BC107,BF107+Perm_Edif!BF108,Perm_Edif!BF108)</f>
        <v>40390</v>
      </c>
      <c r="BG108" s="54">
        <f>IF(BD108=BD107,BG107+Perm_Edif!BG108,Perm_Edif!BG108)</f>
        <v>57454</v>
      </c>
      <c r="BH108" s="54">
        <f>IF(BE108=BE107,BH107+Perm_Edif!BH108,Perm_Edif!BH108)</f>
        <v>130911</v>
      </c>
      <c r="BI108" s="54">
        <f>IF(BF108=BF107,BI107+Perm_Edif!BI108,Perm_Edif!BI108)</f>
        <v>51688</v>
      </c>
      <c r="BJ108" s="54">
        <f>IF(BG108=BG107,BJ107+Perm_Edif!BJ108,Perm_Edif!BJ108)</f>
        <v>44536</v>
      </c>
      <c r="BK108" s="54">
        <f>IF(BH108=BH107,BK107+Perm_Edif!BK108,Perm_Edif!BK108)</f>
        <v>6031</v>
      </c>
      <c r="BL108" s="54">
        <f>IF(BI108=BI107,BL107+Perm_Edif!BL108,Perm_Edif!BL108)</f>
        <v>7482</v>
      </c>
      <c r="BM108" s="54">
        <f>IF(BJ108=BJ107,BM107+Perm_Edif!BM108,Perm_Edif!BM108)</f>
        <v>467447</v>
      </c>
      <c r="BN108" s="54">
        <f>IF(BK108=BK107,BN107+Perm_Edif!BN108,Perm_Edif!BN108)</f>
        <v>28278</v>
      </c>
      <c r="BO108" s="88">
        <f>IF(BL108=BL107,BO107+Perm_Edif!BO108,Perm_Edif!BO108)</f>
        <v>2421</v>
      </c>
      <c r="BP108" s="54" t="str">
        <f>Perm_Edif!BP108</f>
        <v>23%</v>
      </c>
      <c r="BQ108" s="54" t="str">
        <f>Perm_Edif!BQ108</f>
        <v>1330.9%</v>
      </c>
      <c r="BR108" s="54" t="str">
        <f>Perm_Edif!BR108</f>
        <v>292.4%</v>
      </c>
      <c r="BS108" s="54" t="str">
        <f>Perm_Edif!BS108</f>
        <v>-17.2%</v>
      </c>
      <c r="BT108" s="54" t="str">
        <f>Perm_Edif!BT108</f>
        <v>121.5%</v>
      </c>
      <c r="BU108" s="54" t="str">
        <f>Perm_Edif!BU108</f>
        <v>-5%</v>
      </c>
      <c r="BV108" s="54" t="str">
        <f>Perm_Edif!BV108</f>
        <v>-34.5%</v>
      </c>
      <c r="BW108" s="54" t="str">
        <f>Perm_Edif!BW108</f>
        <v>-31.4%</v>
      </c>
      <c r="BX108" s="54" t="str">
        <f>Perm_Edif!BX108</f>
        <v>19%</v>
      </c>
      <c r="BY108" s="54" t="str">
        <f>Perm_Edif!BY108</f>
        <v>35%</v>
      </c>
      <c r="BZ108" s="54" t="str">
        <f>Perm_Edif!BZ108</f>
        <v>75.4%</v>
      </c>
      <c r="CA108" s="54" t="str">
        <f>Perm_Edif!CA108</f>
        <v>-39.4%</v>
      </c>
      <c r="CB108" s="54" t="str">
        <f>Perm_Edif!CB108</f>
        <v>-50.7%</v>
      </c>
      <c r="CC108" s="54" t="str">
        <f>Perm_Edif!CC108</f>
        <v>8.5%</v>
      </c>
      <c r="CD108" s="54" t="str">
        <f>Perm_Edif!CD108</f>
        <v>23.1%</v>
      </c>
      <c r="CE108" s="54" t="str">
        <f>Perm_Edif!CE108</f>
        <v>-81.5%</v>
      </c>
    </row>
    <row r="109" spans="1:83">
      <c r="A109" s="55">
        <v>2017</v>
      </c>
      <c r="B109" s="51">
        <v>12</v>
      </c>
      <c r="C109" s="52" t="s">
        <v>130</v>
      </c>
      <c r="D109" s="59">
        <f>IF(A109=A108,D108+Perm_Edif!D109,Perm_Edif!D109)</f>
        <v>2934335</v>
      </c>
      <c r="E109" s="54">
        <f>IF(B109=B108,E108+Perm_Edif!E109,Perm_Edif!E109)</f>
        <v>4902</v>
      </c>
      <c r="F109" s="54">
        <f>IF(C109=C108,F108+Perm_Edif!F109,Perm_Edif!F109)</f>
        <v>10835</v>
      </c>
      <c r="G109" s="54">
        <f>IF(D109=D108,G108+Perm_Edif!G109,Perm_Edif!G109)</f>
        <v>326</v>
      </c>
      <c r="H109" s="54">
        <f>IF(E109=E108,H108+Perm_Edif!H109,Perm_Edif!H109)</f>
        <v>2535</v>
      </c>
      <c r="I109" s="54">
        <f>IF(F109=F108,I108+Perm_Edif!I109,Perm_Edif!I109)</f>
        <v>15459</v>
      </c>
      <c r="J109" s="54">
        <f>IF(G109=G108,J108+Perm_Edif!J109,Perm_Edif!J109)</f>
        <v>11103</v>
      </c>
      <c r="K109" s="54">
        <f>IF(H109=H108,K108+Perm_Edif!K109,Perm_Edif!K109)</f>
        <v>32569</v>
      </c>
      <c r="L109" s="54">
        <f>IF(I109=I108,L108+Perm_Edif!L109,Perm_Edif!L109)</f>
        <v>11314</v>
      </c>
      <c r="M109" s="54">
        <f>IF(J109=J108,M108+Perm_Edif!M109,Perm_Edif!M109)</f>
        <v>6694</v>
      </c>
      <c r="N109" s="54">
        <f>IF(K109=K108,N108+Perm_Edif!N109,Perm_Edif!N109)</f>
        <v>13995</v>
      </c>
      <c r="O109" s="54">
        <f>IF(L109=L108,O108+Perm_Edif!O109,Perm_Edif!O109)</f>
        <v>1534</v>
      </c>
      <c r="P109" s="54">
        <f>IF(M109=M108,P108+Perm_Edif!P109,Perm_Edif!P109)</f>
        <v>7066</v>
      </c>
      <c r="Q109" s="54">
        <f>IF(N109=N108,Q108+Perm_Edif!Q109,Perm_Edif!Q109)</f>
        <v>146650</v>
      </c>
      <c r="R109" s="54">
        <f>IF(O109=O108,R108+Perm_Edif!R109,Perm_Edif!R109)</f>
        <v>4452</v>
      </c>
      <c r="S109" s="88">
        <f>IF(P109=P108,S108+Perm_Edif!S109,Perm_Edif!S109)</f>
        <v>1217</v>
      </c>
      <c r="T109" s="81">
        <f>IF(Q109=Q108,T108+Perm_Edif!T109,Perm_Edif!T109)</f>
        <v>907017</v>
      </c>
      <c r="U109" s="81">
        <f>IF(R109=R108,U108+Perm_Edif!U109,Perm_Edif!U109)</f>
        <v>3717</v>
      </c>
      <c r="V109" s="81">
        <f>IF(S109=S108,V108+Perm_Edif!V109,Perm_Edif!V109)</f>
        <v>2819</v>
      </c>
      <c r="W109" s="81">
        <f>IF(T109=T108,W108+Perm_Edif!W109,Perm_Edif!W109)</f>
        <v>16772</v>
      </c>
      <c r="X109" s="81">
        <f>IF(U109=U108,X108+Perm_Edif!X109,Perm_Edif!X109)</f>
        <v>47338</v>
      </c>
      <c r="Y109" s="81">
        <f>IF(V109=V108,Y108+Perm_Edif!Y109,Perm_Edif!Y109)</f>
        <v>157057</v>
      </c>
      <c r="Z109" s="81">
        <f>IF(W109=W108,Z108+Perm_Edif!Z109,Perm_Edif!Z109)</f>
        <v>37585</v>
      </c>
      <c r="AA109" s="81">
        <f>IF(X109=X108,AA108+Perm_Edif!AA109,Perm_Edif!AA109)</f>
        <v>40227</v>
      </c>
      <c r="AB109" s="81">
        <f>IF(Y109=Y108,AB108+Perm_Edif!AB109,Perm_Edif!AB109)</f>
        <v>79398</v>
      </c>
      <c r="AC109" s="81">
        <f>IF(Z109=Z108,AC108+Perm_Edif!AC109,Perm_Edif!AC109)</f>
        <v>36287</v>
      </c>
      <c r="AD109" s="81">
        <f>IF(AA109=AA108,AD108+Perm_Edif!AD109,Perm_Edif!AD109)</f>
        <v>18473</v>
      </c>
      <c r="AE109" s="81">
        <f>IF(AB109=AB108,AE108+Perm_Edif!AE109,Perm_Edif!AE109)</f>
        <v>5246</v>
      </c>
      <c r="AF109" s="81">
        <f>IF(AC109=AC108,AF108+Perm_Edif!AF109,Perm_Edif!AF109)</f>
        <v>5647</v>
      </c>
      <c r="AG109" s="81">
        <f>IF(AD109=AD108,AG108+Perm_Edif!AG109,Perm_Edif!AG109)</f>
        <v>384334</v>
      </c>
      <c r="AH109" s="81">
        <f>IF(AE109=AE108,AH108+Perm_Edif!AH109,Perm_Edif!AH109)</f>
        <v>24447</v>
      </c>
      <c r="AI109" s="81">
        <f>IF(AF109=AF108,AI108+Perm_Edif!AI109,Perm_Edif!AI109)</f>
        <v>47670</v>
      </c>
      <c r="AJ109" s="59">
        <f>IF(AG109=AG108,AJ108+Perm_Edif!AJ109,Perm_Edif!AJ109)</f>
        <v>119462</v>
      </c>
      <c r="AK109" s="54">
        <f>IF(AH109=AH108,AK108+Perm_Edif!AK109,Perm_Edif!AK109)</f>
        <v>0</v>
      </c>
      <c r="AL109" s="54">
        <f>IF(AI109=AI108,AL108+Perm_Edif!AL109,Perm_Edif!AL109)</f>
        <v>4749</v>
      </c>
      <c r="AM109" s="54">
        <f>IF(AJ109=AJ108,AM108+Perm_Edif!AM109,Perm_Edif!AM109)</f>
        <v>1724</v>
      </c>
      <c r="AN109" s="54">
        <f>IF(AK109=AK108,AN108+Perm_Edif!AN109,Perm_Edif!AN109)</f>
        <v>2512</v>
      </c>
      <c r="AO109" s="54">
        <f>IF(AL109=AL108,AO108+Perm_Edif!AO109,Perm_Edif!AO109)</f>
        <v>16047</v>
      </c>
      <c r="AP109" s="54">
        <f>IF(AM109=AM108,AP108+Perm_Edif!AP109,Perm_Edif!AP109)</f>
        <v>8905</v>
      </c>
      <c r="AQ109" s="54">
        <f>IF(AN109=AN108,AQ108+Perm_Edif!AQ109,Perm_Edif!AQ109)</f>
        <v>6397</v>
      </c>
      <c r="AR109" s="54">
        <f>IF(AO109=AO108,AR108+Perm_Edif!AR109,Perm_Edif!AR109)</f>
        <v>9749</v>
      </c>
      <c r="AS109" s="54">
        <f>IF(AP109=AP108,AS108+Perm_Edif!AS109,Perm_Edif!AS109)</f>
        <v>7823</v>
      </c>
      <c r="AT109" s="54">
        <f>IF(AQ109=AQ108,AT108+Perm_Edif!AT109,Perm_Edif!AT109)</f>
        <v>1764</v>
      </c>
      <c r="AU109" s="54">
        <f>IF(AR109=AR108,AU108+Perm_Edif!AU109,Perm_Edif!AU109)</f>
        <v>42</v>
      </c>
      <c r="AV109" s="54">
        <f>IF(AS109=AS108,AV108+Perm_Edif!AV109,Perm_Edif!AV109)</f>
        <v>10010</v>
      </c>
      <c r="AW109" s="54">
        <f>IF(AT109=AT108,AW108+Perm_Edif!AW109,Perm_Edif!AW109)</f>
        <v>45491</v>
      </c>
      <c r="AX109" s="54">
        <f>IF(AU109=AU108,AX108+Perm_Edif!AX109,Perm_Edif!AX109)</f>
        <v>3318</v>
      </c>
      <c r="AY109" s="54">
        <f>IF(AV109=AV108,AY108+Perm_Edif!AY109,Perm_Edif!AY109)</f>
        <v>931</v>
      </c>
      <c r="AZ109" s="59">
        <f>IF(AW109=AW108,AZ108+Perm_Edif!AZ109,Perm_Edif!AZ109)</f>
        <v>1297130</v>
      </c>
      <c r="BA109" s="54">
        <f>IF(AX109=AX108,BA108+Perm_Edif!BA109,Perm_Edif!BA109)</f>
        <v>8619</v>
      </c>
      <c r="BB109" s="54">
        <f>IF(AY109=AY108,BB108+Perm_Edif!BB109,Perm_Edif!BB109)</f>
        <v>18403</v>
      </c>
      <c r="BC109" s="54">
        <f>IF(AZ109=AZ108,BC108+Perm_Edif!BC109,Perm_Edif!BC109)</f>
        <v>18822</v>
      </c>
      <c r="BD109" s="54">
        <f>IF(BA109=BA108,BD108+Perm_Edif!BD109,Perm_Edif!BD109)</f>
        <v>52385</v>
      </c>
      <c r="BE109" s="54">
        <f>IF(BB109=BB108,BE108+Perm_Edif!BE109,Perm_Edif!BE109)</f>
        <v>188563</v>
      </c>
      <c r="BF109" s="54">
        <f>IF(BC109=BC108,BF108+Perm_Edif!BF109,Perm_Edif!BF109)</f>
        <v>57593</v>
      </c>
      <c r="BG109" s="54">
        <f>IF(BD109=BD108,BG108+Perm_Edif!BG109,Perm_Edif!BG109)</f>
        <v>79193</v>
      </c>
      <c r="BH109" s="54">
        <f>IF(BE109=BE108,BH108+Perm_Edif!BH109,Perm_Edif!BH109)</f>
        <v>100461</v>
      </c>
      <c r="BI109" s="54">
        <f>IF(BF109=BF108,BI108+Perm_Edif!BI109,Perm_Edif!BI109)</f>
        <v>50804</v>
      </c>
      <c r="BJ109" s="54">
        <f>IF(BG109=BG108,BJ108+Perm_Edif!BJ109,Perm_Edif!BJ109)</f>
        <v>34232</v>
      </c>
      <c r="BK109" s="54">
        <f>IF(BH109=BH108,BK108+Perm_Edif!BK109,Perm_Edif!BK109)</f>
        <v>6822</v>
      </c>
      <c r="BL109" s="54">
        <f>IF(BI109=BI108,BL108+Perm_Edif!BL109,Perm_Edif!BL109)</f>
        <v>22723</v>
      </c>
      <c r="BM109" s="54">
        <f>IF(BJ109=BJ108,BM108+Perm_Edif!BM109,Perm_Edif!BM109)</f>
        <v>576475</v>
      </c>
      <c r="BN109" s="54">
        <f>IF(BK109=BK108,BN108+Perm_Edif!BN109,Perm_Edif!BN109)</f>
        <v>32217</v>
      </c>
      <c r="BO109" s="88">
        <f>IF(BL109=BL108,BO108+Perm_Edif!BO109,Perm_Edif!BO109)</f>
        <v>49818</v>
      </c>
      <c r="BP109" s="54" t="str">
        <f>Perm_Edif!BP109</f>
        <v>8.4%</v>
      </c>
      <c r="BQ109" s="54" t="str">
        <f>Perm_Edif!BQ109</f>
        <v>-81.2%</v>
      </c>
      <c r="BR109" s="54" t="str">
        <f>Perm_Edif!BR109</f>
        <v>-87.3%</v>
      </c>
      <c r="BS109" s="54" t="str">
        <f>Perm_Edif!BS109</f>
        <v>31.1%</v>
      </c>
      <c r="BT109" s="54" t="str">
        <f>Perm_Edif!BT109</f>
        <v>-46.7%</v>
      </c>
      <c r="BU109" s="54" t="str">
        <f>Perm_Edif!BU109</f>
        <v>231.1%</v>
      </c>
      <c r="BV109" s="54" t="str">
        <f>Perm_Edif!BV109</f>
        <v>42.6%</v>
      </c>
      <c r="BW109" s="54" t="str">
        <f>Perm_Edif!BW109</f>
        <v>37.8%</v>
      </c>
      <c r="BX109" s="54" t="str">
        <f>Perm_Edif!BX109</f>
        <v>-23.3%</v>
      </c>
      <c r="BY109" s="54" t="str">
        <f>Perm_Edif!BY109</f>
        <v>-1.7%</v>
      </c>
      <c r="BZ109" s="54" t="str">
        <f>Perm_Edif!BZ109</f>
        <v>-23.1%</v>
      </c>
      <c r="CA109" s="54" t="str">
        <f>Perm_Edif!CA109</f>
        <v>13.1%</v>
      </c>
      <c r="CB109" s="54" t="str">
        <f>Perm_Edif!CB109</f>
        <v>203.7%</v>
      </c>
      <c r="CC109" s="54" t="str">
        <f>Perm_Edif!CC109</f>
        <v>23.3%</v>
      </c>
      <c r="CD109" s="54" t="str">
        <f>Perm_Edif!CD109</f>
        <v>13.9%</v>
      </c>
      <c r="CE109" s="54" t="str">
        <f>Perm_Edif!CE109</f>
        <v>1957.7%</v>
      </c>
    </row>
    <row r="110" spans="1:83">
      <c r="A110" s="55">
        <v>2018</v>
      </c>
      <c r="B110" s="51">
        <v>1</v>
      </c>
      <c r="C110" s="52" t="s">
        <v>119</v>
      </c>
      <c r="D110" s="59">
        <f>IF(A110=A109,D109+Perm_Edif!D110,Perm_Edif!D110)</f>
        <v>186719</v>
      </c>
      <c r="E110" s="54">
        <f>IF(B110=B109,E109+Perm_Edif!E110,Perm_Edif!E110)</f>
        <v>6038</v>
      </c>
      <c r="F110" s="54">
        <f>IF(C110=C109,F109+Perm_Edif!F110,Perm_Edif!F110)</f>
        <v>10845</v>
      </c>
      <c r="G110" s="54">
        <f>IF(D110=D109,G109+Perm_Edif!G110,Perm_Edif!G110)</f>
        <v>8763</v>
      </c>
      <c r="H110" s="54">
        <f>IF(E110=E109,H109+Perm_Edif!H110,Perm_Edif!H110)</f>
        <v>3591</v>
      </c>
      <c r="I110" s="54">
        <f>IF(F110=F109,I109+Perm_Edif!I110,Perm_Edif!I110)</f>
        <v>20796</v>
      </c>
      <c r="J110" s="54">
        <f>IF(G110=G109,J109+Perm_Edif!J110,Perm_Edif!J110)</f>
        <v>18561</v>
      </c>
      <c r="K110" s="54">
        <f>IF(H110=H109,K109+Perm_Edif!K110,Perm_Edif!K110)</f>
        <v>13919</v>
      </c>
      <c r="L110" s="54">
        <f>IF(I110=I109,L109+Perm_Edif!L110,Perm_Edif!L110)</f>
        <v>15844</v>
      </c>
      <c r="M110" s="54">
        <f>IF(J110=J109,M109+Perm_Edif!M110,Perm_Edif!M110)</f>
        <v>12990</v>
      </c>
      <c r="N110" s="54">
        <f>IF(K110=K109,N109+Perm_Edif!N110,Perm_Edif!N110)</f>
        <v>4255</v>
      </c>
      <c r="O110" s="54">
        <f>IF(L110=L109,O109+Perm_Edif!O110,Perm_Edif!O110)</f>
        <v>820</v>
      </c>
      <c r="P110" s="54">
        <f>IF(M110=M109,P109+Perm_Edif!P110,Perm_Edif!P110)</f>
        <v>2393</v>
      </c>
      <c r="Q110" s="54">
        <f>IF(N110=N109,Q109+Perm_Edif!Q110,Perm_Edif!Q110)</f>
        <v>55185</v>
      </c>
      <c r="R110" s="54">
        <f>IF(O110=O109,R109+Perm_Edif!R110,Perm_Edif!R110)</f>
        <v>11216</v>
      </c>
      <c r="S110" s="88">
        <f>IF(P110=P109,S109+Perm_Edif!S110,Perm_Edif!S110)</f>
        <v>1503</v>
      </c>
      <c r="T110" s="81">
        <f>IF(Q110=Q109,T109+Perm_Edif!T110,Perm_Edif!T110)</f>
        <v>841021</v>
      </c>
      <c r="U110" s="81">
        <f>IF(R110=R109,U109+Perm_Edif!U110,Perm_Edif!U110)</f>
        <v>2459</v>
      </c>
      <c r="V110" s="81">
        <f>IF(S110=S109,V109+Perm_Edif!V110,Perm_Edif!V110)</f>
        <v>6588</v>
      </c>
      <c r="W110" s="81">
        <f>IF(T110=T109,W109+Perm_Edif!W110,Perm_Edif!W110)</f>
        <v>10147</v>
      </c>
      <c r="X110" s="81">
        <f>IF(U110=U109,X109+Perm_Edif!X110,Perm_Edif!X110)</f>
        <v>20809</v>
      </c>
      <c r="Y110" s="81">
        <f>IF(V110=V109,Y109+Perm_Edif!Y110,Perm_Edif!Y110)</f>
        <v>163136</v>
      </c>
      <c r="Z110" s="81">
        <f>IF(W110=W109,Z109+Perm_Edif!Z110,Perm_Edif!Z110)</f>
        <v>25187</v>
      </c>
      <c r="AA110" s="81">
        <f>IF(X110=X109,AA109+Perm_Edif!AA110,Perm_Edif!AA110)</f>
        <v>45708</v>
      </c>
      <c r="AB110" s="81">
        <f>IF(Y110=Y109,AB109+Perm_Edif!AB110,Perm_Edif!AB110)</f>
        <v>98515</v>
      </c>
      <c r="AC110" s="81">
        <f>IF(Z110=Z109,AC109+Perm_Edif!AC110,Perm_Edif!AC110)</f>
        <v>20258</v>
      </c>
      <c r="AD110" s="81">
        <f>IF(AA110=AA109,AD109+Perm_Edif!AD110,Perm_Edif!AD110)</f>
        <v>25122</v>
      </c>
      <c r="AE110" s="81">
        <f>IF(AB110=AB109,AE109+Perm_Edif!AE110,Perm_Edif!AE110)</f>
        <v>2525</v>
      </c>
      <c r="AF110" s="81">
        <f>IF(AC110=AC109,AF109+Perm_Edif!AF110,Perm_Edif!AF110)</f>
        <v>7466</v>
      </c>
      <c r="AG110" s="81">
        <f>IF(AD110=AD109,AG109+Perm_Edif!AG110,Perm_Edif!AG110)</f>
        <v>392971</v>
      </c>
      <c r="AH110" s="81">
        <f>IF(AE110=AE109,AH109+Perm_Edif!AH110,Perm_Edif!AH110)</f>
        <v>18260</v>
      </c>
      <c r="AI110" s="81">
        <f>IF(AF110=AF109,AI109+Perm_Edif!AI110,Perm_Edif!AI110)</f>
        <v>1870</v>
      </c>
      <c r="AJ110" s="59">
        <f>IF(AG110=AG109,AJ109+Perm_Edif!AJ110,Perm_Edif!AJ110)</f>
        <v>81142</v>
      </c>
      <c r="AK110" s="54">
        <f>IF(AH110=AH109,AK109+Perm_Edif!AK110,Perm_Edif!AK110)</f>
        <v>3949</v>
      </c>
      <c r="AL110" s="54">
        <f>IF(AI110=AI109,AL109+Perm_Edif!AL110,Perm_Edif!AL110)</f>
        <v>170</v>
      </c>
      <c r="AM110" s="54">
        <f>IF(AJ110=AJ109,AM109+Perm_Edif!AM110,Perm_Edif!AM110)</f>
        <v>36</v>
      </c>
      <c r="AN110" s="54">
        <f>IF(AK110=AK109,AN109+Perm_Edif!AN110,Perm_Edif!AN110)</f>
        <v>1043</v>
      </c>
      <c r="AO110" s="54">
        <f>IF(AL110=AL109,AO109+Perm_Edif!AO110,Perm_Edif!AO110)</f>
        <v>5105</v>
      </c>
      <c r="AP110" s="54">
        <f>IF(AM110=AM109,AP109+Perm_Edif!AP110,Perm_Edif!AP110)</f>
        <v>3345</v>
      </c>
      <c r="AQ110" s="54">
        <f>IF(AN110=AN109,AQ109+Perm_Edif!AQ110,Perm_Edif!AQ110)</f>
        <v>8104</v>
      </c>
      <c r="AR110" s="54">
        <f>IF(AO110=AO109,AR109+Perm_Edif!AR110,Perm_Edif!AR110)</f>
        <v>7806</v>
      </c>
      <c r="AS110" s="54">
        <f>IF(AP110=AP109,AS109+Perm_Edif!AS110,Perm_Edif!AS110)</f>
        <v>10403</v>
      </c>
      <c r="AT110" s="54">
        <f>IF(AQ110=AQ109,AT109+Perm_Edif!AT110,Perm_Edif!AT110)</f>
        <v>7573</v>
      </c>
      <c r="AU110" s="54">
        <f>IF(AR110=AR109,AU109+Perm_Edif!AU110,Perm_Edif!AU110)</f>
        <v>4574</v>
      </c>
      <c r="AV110" s="54">
        <f>IF(AS110=AS109,AV109+Perm_Edif!AV110,Perm_Edif!AV110)</f>
        <v>900</v>
      </c>
      <c r="AW110" s="54">
        <f>IF(AT110=AT109,AW109+Perm_Edif!AW110,Perm_Edif!AW110)</f>
        <v>19164</v>
      </c>
      <c r="AX110" s="54">
        <f>IF(AU110=AU109,AX109+Perm_Edif!AX110,Perm_Edif!AX110)</f>
        <v>8871</v>
      </c>
      <c r="AY110" s="54">
        <f>IF(AV110=AV109,AY109+Perm_Edif!AY110,Perm_Edif!AY110)</f>
        <v>99</v>
      </c>
      <c r="AZ110" s="59">
        <f>IF(AW110=AW109,AZ109+Perm_Edif!AZ110,Perm_Edif!AZ110)</f>
        <v>1108882</v>
      </c>
      <c r="BA110" s="54">
        <f>IF(AX110=AX109,BA109+Perm_Edif!BA110,Perm_Edif!BA110)</f>
        <v>12446</v>
      </c>
      <c r="BB110" s="54">
        <f>IF(AY110=AY109,BB109+Perm_Edif!BB110,Perm_Edif!BB110)</f>
        <v>17603</v>
      </c>
      <c r="BC110" s="54">
        <f>IF(AZ110=AZ109,BC109+Perm_Edif!BC110,Perm_Edif!BC110)</f>
        <v>18946</v>
      </c>
      <c r="BD110" s="54">
        <f>IF(BA110=BA109,BD109+Perm_Edif!BD110,Perm_Edif!BD110)</f>
        <v>25443</v>
      </c>
      <c r="BE110" s="54">
        <f>IF(BB110=BB109,BE109+Perm_Edif!BE110,Perm_Edif!BE110)</f>
        <v>189037</v>
      </c>
      <c r="BF110" s="54">
        <f>IF(BC110=BC109,BF109+Perm_Edif!BF110,Perm_Edif!BF110)</f>
        <v>47093</v>
      </c>
      <c r="BG110" s="54">
        <f>IF(BD110=BD109,BG109+Perm_Edif!BG110,Perm_Edif!BG110)</f>
        <v>67731</v>
      </c>
      <c r="BH110" s="54">
        <f>IF(BE110=BE109,BH109+Perm_Edif!BH110,Perm_Edif!BH110)</f>
        <v>122165</v>
      </c>
      <c r="BI110" s="54">
        <f>IF(BF110=BF109,BI109+Perm_Edif!BI110,Perm_Edif!BI110)</f>
        <v>43651</v>
      </c>
      <c r="BJ110" s="54">
        <f>IF(BG110=BG109,BJ109+Perm_Edif!BJ110,Perm_Edif!BJ110)</f>
        <v>36950</v>
      </c>
      <c r="BK110" s="54">
        <f>IF(BH110=BH109,BK109+Perm_Edif!BK110,Perm_Edif!BK110)</f>
        <v>7919</v>
      </c>
      <c r="BL110" s="54">
        <f>IF(BI110=BI109,BL109+Perm_Edif!BL110,Perm_Edif!BL110)</f>
        <v>10759</v>
      </c>
      <c r="BM110" s="54">
        <f>IF(BJ110=BJ109,BM109+Perm_Edif!BM110,Perm_Edif!BM110)</f>
        <v>467320</v>
      </c>
      <c r="BN110" s="54">
        <f>IF(BK110=BK109,BN109+Perm_Edif!BN110,Perm_Edif!BN110)</f>
        <v>38347</v>
      </c>
      <c r="BO110" s="88">
        <f>IF(BL110=BL109,BO109+Perm_Edif!BO110,Perm_Edif!BO110)</f>
        <v>3472</v>
      </c>
      <c r="BP110" s="54" t="str">
        <f>Perm_Edif!BP110</f>
        <v>-14.5%</v>
      </c>
      <c r="BQ110" s="54" t="str">
        <f>Perm_Edif!BQ110</f>
        <v>44.4%</v>
      </c>
      <c r="BR110" s="54" t="str">
        <f>Perm_Edif!BR110</f>
        <v>-4.3%</v>
      </c>
      <c r="BS110" s="54" t="str">
        <f>Perm_Edif!BS110</f>
        <v>0.7%</v>
      </c>
      <c r="BT110" s="54" t="str">
        <f>Perm_Edif!BT110</f>
        <v>-51.4%</v>
      </c>
      <c r="BU110" s="54" t="str">
        <f>Perm_Edif!BU110</f>
        <v>0.3%</v>
      </c>
      <c r="BV110" s="54" t="str">
        <f>Perm_Edif!BV110</f>
        <v>-18.2%</v>
      </c>
      <c r="BW110" s="54" t="str">
        <f>Perm_Edif!BW110</f>
        <v>-14.5%</v>
      </c>
      <c r="BX110" s="54" t="str">
        <f>Perm_Edif!BX110</f>
        <v>21.6%</v>
      </c>
      <c r="BY110" s="54" t="str">
        <f>Perm_Edif!BY110</f>
        <v>-14.1%</v>
      </c>
      <c r="BZ110" s="54" t="str">
        <f>Perm_Edif!BZ110</f>
        <v>7.9%</v>
      </c>
      <c r="CA110" s="54" t="str">
        <f>Perm_Edif!CA110</f>
        <v>16.1%</v>
      </c>
      <c r="CB110" s="54" t="str">
        <f>Perm_Edif!CB110</f>
        <v>-52.7%</v>
      </c>
      <c r="CC110" s="54" t="str">
        <f>Perm_Edif!CC110</f>
        <v>-18.9%</v>
      </c>
      <c r="CD110" s="54" t="str">
        <f>Perm_Edif!CD110</f>
        <v>19%</v>
      </c>
      <c r="CE110" s="54" t="str">
        <f>Perm_Edif!CE110</f>
        <v>-93%</v>
      </c>
    </row>
    <row r="111" spans="1:83">
      <c r="A111" s="55">
        <v>2018</v>
      </c>
      <c r="B111" s="51">
        <v>2</v>
      </c>
      <c r="C111" s="52" t="s">
        <v>120</v>
      </c>
      <c r="D111" s="59">
        <f>IF(A111=A110,D110+Perm_Edif!D111,Perm_Edif!D111)</f>
        <v>400224</v>
      </c>
      <c r="E111" s="54">
        <f>IF(B111=B110,E110+Perm_Edif!E111,Perm_Edif!E111)</f>
        <v>1915</v>
      </c>
      <c r="F111" s="54">
        <f>IF(C111=C110,F110+Perm_Edif!F111,Perm_Edif!F111)</f>
        <v>17950</v>
      </c>
      <c r="G111" s="54">
        <f>IF(D111=D110,G110+Perm_Edif!G111,Perm_Edif!G111)</f>
        <v>1596</v>
      </c>
      <c r="H111" s="54">
        <f>IF(E111=E110,H110+Perm_Edif!H111,Perm_Edif!H111)</f>
        <v>10789</v>
      </c>
      <c r="I111" s="54">
        <f>IF(F111=F110,I110+Perm_Edif!I111,Perm_Edif!I111)</f>
        <v>17797</v>
      </c>
      <c r="J111" s="54">
        <f>IF(G111=G110,J110+Perm_Edif!J111,Perm_Edif!J111)</f>
        <v>31751</v>
      </c>
      <c r="K111" s="54">
        <f>IF(H111=H110,K110+Perm_Edif!K111,Perm_Edif!K111)</f>
        <v>16851</v>
      </c>
      <c r="L111" s="54">
        <f>IF(I111=I110,L110+Perm_Edif!L111,Perm_Edif!L111)</f>
        <v>36693</v>
      </c>
      <c r="M111" s="54">
        <f>IF(J111=J110,M110+Perm_Edif!M111,Perm_Edif!M111)</f>
        <v>14826</v>
      </c>
      <c r="N111" s="54">
        <f>IF(K111=K110,N110+Perm_Edif!N111,Perm_Edif!N111)</f>
        <v>17616</v>
      </c>
      <c r="O111" s="54">
        <f>IF(L111=L110,O110+Perm_Edif!O111,Perm_Edif!O111)</f>
        <v>283</v>
      </c>
      <c r="P111" s="54">
        <f>IF(M111=M110,P110+Perm_Edif!P111,Perm_Edif!P111)</f>
        <v>4534</v>
      </c>
      <c r="Q111" s="54">
        <f>IF(N111=N110,Q110+Perm_Edif!Q111,Perm_Edif!Q111)</f>
        <v>38818</v>
      </c>
      <c r="R111" s="54">
        <f>IF(O111=O110,R110+Perm_Edif!R111,Perm_Edif!R111)</f>
        <v>1916</v>
      </c>
      <c r="S111" s="88">
        <f>IF(P111=P110,S110+Perm_Edif!S111,Perm_Edif!S111)</f>
        <v>170</v>
      </c>
      <c r="T111" s="81">
        <f>IF(Q111=Q110,T110+Perm_Edif!T111,Perm_Edif!T111)</f>
        <v>1308439</v>
      </c>
      <c r="U111" s="81">
        <f>IF(R111=R110,U110+Perm_Edif!U111,Perm_Edif!U111)</f>
        <v>36460</v>
      </c>
      <c r="V111" s="81">
        <f>IF(S111=S110,V110+Perm_Edif!V111,Perm_Edif!V111)</f>
        <v>12581</v>
      </c>
      <c r="W111" s="81">
        <f>IF(T111=T110,W110+Perm_Edif!W111,Perm_Edif!W111)</f>
        <v>9383</v>
      </c>
      <c r="X111" s="81">
        <f>IF(U111=U110,X110+Perm_Edif!X111,Perm_Edif!X111)</f>
        <v>33831</v>
      </c>
      <c r="Y111" s="81">
        <f>IF(V111=V110,Y110+Perm_Edif!Y111,Perm_Edif!Y111)</f>
        <v>90485</v>
      </c>
      <c r="Z111" s="81">
        <f>IF(W111=W110,Z110+Perm_Edif!Z111,Perm_Edif!Z111)</f>
        <v>25650</v>
      </c>
      <c r="AA111" s="81">
        <f>IF(X111=X110,AA110+Perm_Edif!AA111,Perm_Edif!AA111)</f>
        <v>43546</v>
      </c>
      <c r="AB111" s="81">
        <f>IF(Y111=Y110,AB110+Perm_Edif!AB111,Perm_Edif!AB111)</f>
        <v>127899</v>
      </c>
      <c r="AC111" s="81">
        <f>IF(Z111=Z110,AC110+Perm_Edif!AC111,Perm_Edif!AC111)</f>
        <v>65933</v>
      </c>
      <c r="AD111" s="81">
        <f>IF(AA111=AA110,AD110+Perm_Edif!AD111,Perm_Edif!AD111)</f>
        <v>49781</v>
      </c>
      <c r="AE111" s="81">
        <f>IF(AB111=AB110,AE110+Perm_Edif!AE111,Perm_Edif!AE111)</f>
        <v>1656</v>
      </c>
      <c r="AF111" s="81">
        <f>IF(AC111=AC110,AF110+Perm_Edif!AF111,Perm_Edif!AF111)</f>
        <v>3271</v>
      </c>
      <c r="AG111" s="81">
        <f>IF(AD111=AD110,AG110+Perm_Edif!AG111,Perm_Edif!AG111)</f>
        <v>739064</v>
      </c>
      <c r="AH111" s="81">
        <f>IF(AE111=AE110,AH110+Perm_Edif!AH111,Perm_Edif!AH111)</f>
        <v>26795</v>
      </c>
      <c r="AI111" s="81">
        <f>IF(AF111=AF110,AI110+Perm_Edif!AI111,Perm_Edif!AI111)</f>
        <v>42104</v>
      </c>
      <c r="AJ111" s="59">
        <f>IF(AG111=AG110,AJ110+Perm_Edif!AJ111,Perm_Edif!AJ111)</f>
        <v>79099</v>
      </c>
      <c r="AK111" s="54">
        <f>IF(AH111=AH110,AK110+Perm_Edif!AK111,Perm_Edif!AK111)</f>
        <v>0</v>
      </c>
      <c r="AL111" s="54">
        <f>IF(AI111=AI110,AL110+Perm_Edif!AL111,Perm_Edif!AL111)</f>
        <v>2285</v>
      </c>
      <c r="AM111" s="54">
        <f>IF(AJ111=AJ110,AM110+Perm_Edif!AM111,Perm_Edif!AM111)</f>
        <v>1301</v>
      </c>
      <c r="AN111" s="54">
        <f>IF(AK111=AK110,AN110+Perm_Edif!AN111,Perm_Edif!AN111)</f>
        <v>11186</v>
      </c>
      <c r="AO111" s="54">
        <f>IF(AL111=AL110,AO110+Perm_Edif!AO111,Perm_Edif!AO111)</f>
        <v>1939</v>
      </c>
      <c r="AP111" s="54">
        <f>IF(AM111=AM110,AP110+Perm_Edif!AP111,Perm_Edif!AP111)</f>
        <v>12171</v>
      </c>
      <c r="AQ111" s="54">
        <f>IF(AN111=AN110,AQ110+Perm_Edif!AQ111,Perm_Edif!AQ111)</f>
        <v>2380</v>
      </c>
      <c r="AR111" s="54">
        <f>IF(AO111=AO110,AR110+Perm_Edif!AR111,Perm_Edif!AR111)</f>
        <v>14470</v>
      </c>
      <c r="AS111" s="54">
        <f>IF(AP111=AP110,AS110+Perm_Edif!AS111,Perm_Edif!AS111)</f>
        <v>4419</v>
      </c>
      <c r="AT111" s="54">
        <f>IF(AQ111=AQ110,AT110+Perm_Edif!AT111,Perm_Edif!AT111)</f>
        <v>8220</v>
      </c>
      <c r="AU111" s="54">
        <f>IF(AR111=AR110,AU110+Perm_Edif!AU111,Perm_Edif!AU111)</f>
        <v>0</v>
      </c>
      <c r="AV111" s="54">
        <f>IF(AS111=AS110,AV110+Perm_Edif!AV111,Perm_Edif!AV111)</f>
        <v>262</v>
      </c>
      <c r="AW111" s="54">
        <f>IF(AT111=AT110,AW110+Perm_Edif!AW111,Perm_Edif!AW111)</f>
        <v>18347</v>
      </c>
      <c r="AX111" s="54">
        <f>IF(AU111=AU110,AX110+Perm_Edif!AX111,Perm_Edif!AX111)</f>
        <v>1630</v>
      </c>
      <c r="AY111" s="54">
        <f>IF(AV111=AV110,AY110+Perm_Edif!AY111,Perm_Edif!AY111)</f>
        <v>489</v>
      </c>
      <c r="AZ111" s="59">
        <f>IF(AW111=AW110,AZ110+Perm_Edif!AZ111,Perm_Edif!AZ111)</f>
        <v>1601043</v>
      </c>
      <c r="BA111" s="54">
        <f>IF(AX111=AX110,BA110+Perm_Edif!BA111,Perm_Edif!BA111)</f>
        <v>38375</v>
      </c>
      <c r="BB111" s="54">
        <f>IF(AY111=AY110,BB110+Perm_Edif!BB111,Perm_Edif!BB111)</f>
        <v>32816</v>
      </c>
      <c r="BC111" s="54">
        <f>IF(AZ111=AZ110,BC110+Perm_Edif!BC111,Perm_Edif!BC111)</f>
        <v>12280</v>
      </c>
      <c r="BD111" s="54">
        <f>IF(BA111=BA110,BD110+Perm_Edif!BD111,Perm_Edif!BD111)</f>
        <v>55806</v>
      </c>
      <c r="BE111" s="54">
        <f>IF(BB111=BB110,BE110+Perm_Edif!BE111,Perm_Edif!BE111)</f>
        <v>110221</v>
      </c>
      <c r="BF111" s="54">
        <f>IF(BC111=BC110,BF110+Perm_Edif!BF111,Perm_Edif!BF111)</f>
        <v>69572</v>
      </c>
      <c r="BG111" s="54">
        <f>IF(BD111=BD110,BG110+Perm_Edif!BG111,Perm_Edif!BG111)</f>
        <v>62777</v>
      </c>
      <c r="BH111" s="54">
        <f>IF(BE111=BE110,BH110+Perm_Edif!BH111,Perm_Edif!BH111)</f>
        <v>179062</v>
      </c>
      <c r="BI111" s="54">
        <f>IF(BF111=BF110,BI110+Perm_Edif!BI111,Perm_Edif!BI111)</f>
        <v>85178</v>
      </c>
      <c r="BJ111" s="54">
        <f>IF(BG111=BG110,BJ110+Perm_Edif!BJ111,Perm_Edif!BJ111)</f>
        <v>75617</v>
      </c>
      <c r="BK111" s="54">
        <f>IF(BH111=BH110,BK110+Perm_Edif!BK111,Perm_Edif!BK111)</f>
        <v>1939</v>
      </c>
      <c r="BL111" s="54">
        <f>IF(BI111=BI110,BL110+Perm_Edif!BL111,Perm_Edif!BL111)</f>
        <v>8067</v>
      </c>
      <c r="BM111" s="54">
        <f>IF(BJ111=BJ110,BM110+Perm_Edif!BM111,Perm_Edif!BM111)</f>
        <v>796229</v>
      </c>
      <c r="BN111" s="54">
        <f>IF(BK111=BK110,BN110+Perm_Edif!BN111,Perm_Edif!BN111)</f>
        <v>30341</v>
      </c>
      <c r="BO111" s="88">
        <f>IF(BL111=BL110,BO110+Perm_Edif!BO111,Perm_Edif!BO111)</f>
        <v>42763</v>
      </c>
      <c r="BP111" s="54" t="str">
        <f>Perm_Edif!BP111</f>
        <v>44.4%</v>
      </c>
      <c r="BQ111" s="54" t="str">
        <f>Perm_Edif!BQ111</f>
        <v>208.3%</v>
      </c>
      <c r="BR111" s="54" t="str">
        <f>Perm_Edif!BR111</f>
        <v>86.4%</v>
      </c>
      <c r="BS111" s="54" t="str">
        <f>Perm_Edif!BS111</f>
        <v>-35.2%</v>
      </c>
      <c r="BT111" s="54" t="str">
        <f>Perm_Edif!BT111</f>
        <v>119.3%</v>
      </c>
      <c r="BU111" s="54" t="str">
        <f>Perm_Edif!BU111</f>
        <v>-41.7%</v>
      </c>
      <c r="BV111" s="54" t="str">
        <f>Perm_Edif!BV111</f>
        <v>47.7%</v>
      </c>
      <c r="BW111" s="54" t="str">
        <f>Perm_Edif!BW111</f>
        <v>-7.3%</v>
      </c>
      <c r="BX111" s="54" t="str">
        <f>Perm_Edif!BX111</f>
        <v>46.6%</v>
      </c>
      <c r="BY111" s="54" t="str">
        <f>Perm_Edif!BY111</f>
        <v>95.1%</v>
      </c>
      <c r="BZ111" s="54" t="str">
        <f>Perm_Edif!BZ111</f>
        <v>104.6%</v>
      </c>
      <c r="CA111" s="54" t="str">
        <f>Perm_Edif!CA111</f>
        <v>-75.5%</v>
      </c>
      <c r="CB111" s="54" t="str">
        <f>Perm_Edif!CB111</f>
        <v>-25%</v>
      </c>
      <c r="CC111" s="54" t="str">
        <f>Perm_Edif!CC111</f>
        <v>70.4%</v>
      </c>
      <c r="CD111" s="54" t="str">
        <f>Perm_Edif!CD111</f>
        <v>-20.9%</v>
      </c>
      <c r="CE111" s="54" t="str">
        <f>Perm_Edif!CE111</f>
        <v>1131.7%</v>
      </c>
    </row>
    <row r="112" spans="1:83">
      <c r="A112" s="55">
        <v>2018</v>
      </c>
      <c r="B112" s="51">
        <v>3</v>
      </c>
      <c r="C112" s="52" t="s">
        <v>121</v>
      </c>
      <c r="D112" s="59">
        <f>IF(A112=A111,D111+Perm_Edif!D112,Perm_Edif!D112)</f>
        <v>721544</v>
      </c>
      <c r="E112" s="54">
        <f>IF(B112=B111,E111+Perm_Edif!E112,Perm_Edif!E112)</f>
        <v>4542</v>
      </c>
      <c r="F112" s="54">
        <f>IF(C112=C111,F111+Perm_Edif!F112,Perm_Edif!F112)</f>
        <v>10788</v>
      </c>
      <c r="G112" s="54">
        <f>IF(D112=D111,G111+Perm_Edif!G112,Perm_Edif!G112)</f>
        <v>839</v>
      </c>
      <c r="H112" s="54">
        <f>IF(E112=E111,H111+Perm_Edif!H112,Perm_Edif!H112)</f>
        <v>2776</v>
      </c>
      <c r="I112" s="54">
        <f>IF(F112=F111,I111+Perm_Edif!I112,Perm_Edif!I112)</f>
        <v>23152</v>
      </c>
      <c r="J112" s="54">
        <f>IF(G112=G111,J111+Perm_Edif!J112,Perm_Edif!J112)</f>
        <v>8171</v>
      </c>
      <c r="K112" s="54">
        <f>IF(H112=H111,K111+Perm_Edif!K112,Perm_Edif!K112)</f>
        <v>15110</v>
      </c>
      <c r="L112" s="54">
        <f>IF(I112=I111,L111+Perm_Edif!L112,Perm_Edif!L112)</f>
        <v>10039</v>
      </c>
      <c r="M112" s="54">
        <f>IF(J112=J111,M111+Perm_Edif!M112,Perm_Edif!M112)</f>
        <v>22456</v>
      </c>
      <c r="N112" s="54">
        <f>IF(K112=K111,N111+Perm_Edif!N112,Perm_Edif!N112)</f>
        <v>17747</v>
      </c>
      <c r="O112" s="54">
        <f>IF(L112=L111,O111+Perm_Edif!O112,Perm_Edif!O112)</f>
        <v>1600</v>
      </c>
      <c r="P112" s="54">
        <f>IF(M112=M111,P111+Perm_Edif!P112,Perm_Edif!P112)</f>
        <v>2475</v>
      </c>
      <c r="Q112" s="54">
        <f>IF(N112=N111,Q111+Perm_Edif!Q112,Perm_Edif!Q112)</f>
        <v>193176</v>
      </c>
      <c r="R112" s="54">
        <f>IF(O112=O111,R111+Perm_Edif!R112,Perm_Edif!R112)</f>
        <v>6161</v>
      </c>
      <c r="S112" s="88">
        <f>IF(P112=P111,S111+Perm_Edif!S112,Perm_Edif!S112)</f>
        <v>2288</v>
      </c>
      <c r="T112" s="81">
        <f>IF(Q112=Q111,T111+Perm_Edif!T112,Perm_Edif!T112)</f>
        <v>1024030</v>
      </c>
      <c r="U112" s="81">
        <f>IF(R112=R111,U111+Perm_Edif!U112,Perm_Edif!U112)</f>
        <v>13352</v>
      </c>
      <c r="V112" s="81">
        <f>IF(S112=S111,V111+Perm_Edif!V112,Perm_Edif!V112)</f>
        <v>18691</v>
      </c>
      <c r="W112" s="81">
        <f>IF(T112=T111,W111+Perm_Edif!W112,Perm_Edif!W112)</f>
        <v>4553</v>
      </c>
      <c r="X112" s="81">
        <f>IF(U112=U111,X111+Perm_Edif!X112,Perm_Edif!X112)</f>
        <v>58646</v>
      </c>
      <c r="Y112" s="81">
        <f>IF(V112=V111,Y111+Perm_Edif!Y112,Perm_Edif!Y112)</f>
        <v>76076</v>
      </c>
      <c r="Z112" s="81">
        <f>IF(W112=W111,Z111+Perm_Edif!Z112,Perm_Edif!Z112)</f>
        <v>26206</v>
      </c>
      <c r="AA112" s="81">
        <f>IF(X112=X111,AA111+Perm_Edif!AA112,Perm_Edif!AA112)</f>
        <v>65792</v>
      </c>
      <c r="AB112" s="81">
        <f>IF(Y112=Y111,AB111+Perm_Edif!AB112,Perm_Edif!AB112)</f>
        <v>143063</v>
      </c>
      <c r="AC112" s="81">
        <f>IF(Z112=Z111,AC111+Perm_Edif!AC112,Perm_Edif!AC112)</f>
        <v>77889</v>
      </c>
      <c r="AD112" s="81">
        <f>IF(AA112=AA111,AD111+Perm_Edif!AD112,Perm_Edif!AD112)</f>
        <v>36170</v>
      </c>
      <c r="AE112" s="81">
        <f>IF(AB112=AB111,AE111+Perm_Edif!AE112,Perm_Edif!AE112)</f>
        <v>3100</v>
      </c>
      <c r="AF112" s="81">
        <f>IF(AC112=AC111,AF111+Perm_Edif!AF112,Perm_Edif!AF112)</f>
        <v>5489</v>
      </c>
      <c r="AG112" s="81">
        <f>IF(AD112=AD111,AG111+Perm_Edif!AG112,Perm_Edif!AG112)</f>
        <v>474909</v>
      </c>
      <c r="AH112" s="81">
        <f>IF(AE112=AE111,AH111+Perm_Edif!AH112,Perm_Edif!AH112)</f>
        <v>16708</v>
      </c>
      <c r="AI112" s="81">
        <f>IF(AF112=AF111,AI111+Perm_Edif!AI112,Perm_Edif!AI112)</f>
        <v>3386</v>
      </c>
      <c r="AJ112" s="59">
        <f>IF(AG112=AG111,AJ111+Perm_Edif!AJ112,Perm_Edif!AJ112)</f>
        <v>72095</v>
      </c>
      <c r="AK112" s="54">
        <f>IF(AH112=AH111,AK111+Perm_Edif!AK112,Perm_Edif!AK112)</f>
        <v>1443</v>
      </c>
      <c r="AL112" s="54">
        <f>IF(AI112=AI111,AL111+Perm_Edif!AL112,Perm_Edif!AL112)</f>
        <v>1136</v>
      </c>
      <c r="AM112" s="54">
        <f>IF(AJ112=AJ111,AM111+Perm_Edif!AM112,Perm_Edif!AM112)</f>
        <v>1966</v>
      </c>
      <c r="AN112" s="54">
        <f>IF(AK112=AK111,AN111+Perm_Edif!AN112,Perm_Edif!AN112)</f>
        <v>2213</v>
      </c>
      <c r="AO112" s="54">
        <f>IF(AL112=AL111,AO111+Perm_Edif!AO112,Perm_Edif!AO112)</f>
        <v>6094</v>
      </c>
      <c r="AP112" s="54">
        <f>IF(AM112=AM111,AP111+Perm_Edif!AP112,Perm_Edif!AP112)</f>
        <v>2433</v>
      </c>
      <c r="AQ112" s="54">
        <f>IF(AN112=AN111,AQ111+Perm_Edif!AQ112,Perm_Edif!AQ112)</f>
        <v>7412</v>
      </c>
      <c r="AR112" s="54">
        <f>IF(AO112=AO111,AR111+Perm_Edif!AR112,Perm_Edif!AR112)</f>
        <v>6980</v>
      </c>
      <c r="AS112" s="54">
        <f>IF(AP112=AP111,AS111+Perm_Edif!AS112,Perm_Edif!AS112)</f>
        <v>14298</v>
      </c>
      <c r="AT112" s="54">
        <f>IF(AQ112=AQ111,AT111+Perm_Edif!AT112,Perm_Edif!AT112)</f>
        <v>5154</v>
      </c>
      <c r="AU112" s="54">
        <f>IF(AR112=AR111,AU111+Perm_Edif!AU112,Perm_Edif!AU112)</f>
        <v>694</v>
      </c>
      <c r="AV112" s="54">
        <f>IF(AS112=AS111,AV111+Perm_Edif!AV112,Perm_Edif!AV112)</f>
        <v>1408</v>
      </c>
      <c r="AW112" s="54">
        <f>IF(AT112=AT111,AW111+Perm_Edif!AW112,Perm_Edif!AW112)</f>
        <v>15264</v>
      </c>
      <c r="AX112" s="54">
        <f>IF(AU112=AU111,AX111+Perm_Edif!AX112,Perm_Edif!AX112)</f>
        <v>5600</v>
      </c>
      <c r="AY112" s="54">
        <f>IF(AV112=AV111,AY111+Perm_Edif!AY112,Perm_Edif!AY112)</f>
        <v>0</v>
      </c>
      <c r="AZ112" s="59">
        <f>IF(AW112=AW111,AZ111+Perm_Edif!AZ112,Perm_Edif!AZ112)</f>
        <v>1417445</v>
      </c>
      <c r="BA112" s="54">
        <f>IF(AX112=AX111,BA111+Perm_Edif!BA112,Perm_Edif!BA112)</f>
        <v>19337</v>
      </c>
      <c r="BB112" s="54">
        <f>IF(AY112=AY111,BB111+Perm_Edif!BB112,Perm_Edif!BB112)</f>
        <v>30615</v>
      </c>
      <c r="BC112" s="54">
        <f>IF(AZ112=AZ111,BC111+Perm_Edif!BC112,Perm_Edif!BC112)</f>
        <v>7358</v>
      </c>
      <c r="BD112" s="54">
        <f>IF(BA112=BA111,BD111+Perm_Edif!BD112,Perm_Edif!BD112)</f>
        <v>63635</v>
      </c>
      <c r="BE112" s="54">
        <f>IF(BB112=BB111,BE111+Perm_Edif!BE112,Perm_Edif!BE112)</f>
        <v>105322</v>
      </c>
      <c r="BF112" s="54">
        <f>IF(BC112=BC111,BF111+Perm_Edif!BF112,Perm_Edif!BF112)</f>
        <v>36810</v>
      </c>
      <c r="BG112" s="54">
        <f>IF(BD112=BD111,BG111+Perm_Edif!BG112,Perm_Edif!BG112)</f>
        <v>88314</v>
      </c>
      <c r="BH112" s="54">
        <f>IF(BE112=BE111,BH111+Perm_Edif!BH112,Perm_Edif!BH112)</f>
        <v>160082</v>
      </c>
      <c r="BI112" s="54">
        <f>IF(BF112=BF111,BI111+Perm_Edif!BI112,Perm_Edif!BI112)</f>
        <v>114643</v>
      </c>
      <c r="BJ112" s="54">
        <f>IF(BG112=BG111,BJ111+Perm_Edif!BJ112,Perm_Edif!BJ112)</f>
        <v>59071</v>
      </c>
      <c r="BK112" s="54">
        <f>IF(BH112=BH111,BK111+Perm_Edif!BK112,Perm_Edif!BK112)</f>
        <v>5394</v>
      </c>
      <c r="BL112" s="54">
        <f>IF(BI112=BI111,BL111+Perm_Edif!BL112,Perm_Edif!BL112)</f>
        <v>9372</v>
      </c>
      <c r="BM112" s="54">
        <f>IF(BJ112=BJ111,BM111+Perm_Edif!BM112,Perm_Edif!BM112)</f>
        <v>683349</v>
      </c>
      <c r="BN112" s="54">
        <f>IF(BK112=BK111,BN111+Perm_Edif!BN112,Perm_Edif!BN112)</f>
        <v>28469</v>
      </c>
      <c r="BO112" s="88">
        <f>IF(BL112=BL111,BO111+Perm_Edif!BO112,Perm_Edif!BO112)</f>
        <v>5674</v>
      </c>
      <c r="BP112" s="54" t="str">
        <f>Perm_Edif!BP112</f>
        <v>-11.5%</v>
      </c>
      <c r="BQ112" s="54" t="str">
        <f>Perm_Edif!BQ112</f>
        <v>-49.6%</v>
      </c>
      <c r="BR112" s="54" t="str">
        <f>Perm_Edif!BR112</f>
        <v>-6.7%</v>
      </c>
      <c r="BS112" s="54" t="str">
        <f>Perm_Edif!BS112</f>
        <v>-40.1%</v>
      </c>
      <c r="BT112" s="54" t="str">
        <f>Perm_Edif!BT112</f>
        <v>14%</v>
      </c>
      <c r="BU112" s="54" t="str">
        <f>Perm_Edif!BU112</f>
        <v>-4.4%</v>
      </c>
      <c r="BV112" s="54" t="str">
        <f>Perm_Edif!BV112</f>
        <v>-47.1%</v>
      </c>
      <c r="BW112" s="54" t="str">
        <f>Perm_Edif!BW112</f>
        <v>40.7%</v>
      </c>
      <c r="BX112" s="54" t="str">
        <f>Perm_Edif!BX112</f>
        <v>-10.6%</v>
      </c>
      <c r="BY112" s="54" t="str">
        <f>Perm_Edif!BY112</f>
        <v>34.6%</v>
      </c>
      <c r="BZ112" s="54" t="str">
        <f>Perm_Edif!BZ112</f>
        <v>-21.9%</v>
      </c>
      <c r="CA112" s="54" t="str">
        <f>Perm_Edif!CA112</f>
        <v>178.2%</v>
      </c>
      <c r="CB112" s="54" t="str">
        <f>Perm_Edif!CB112</f>
        <v>16.2%</v>
      </c>
      <c r="CC112" s="54" t="str">
        <f>Perm_Edif!CC112</f>
        <v>-14.2%</v>
      </c>
      <c r="CD112" s="54" t="str">
        <f>Perm_Edif!CD112</f>
        <v>-6.2%</v>
      </c>
      <c r="CE112" s="54" t="str">
        <f>Perm_Edif!CE112</f>
        <v>-86.7%</v>
      </c>
    </row>
    <row r="113" spans="1:83">
      <c r="A113" s="55">
        <v>2018</v>
      </c>
      <c r="B113" s="51">
        <v>4</v>
      </c>
      <c r="C113" s="52" t="s">
        <v>122</v>
      </c>
      <c r="D113" s="59">
        <f>IF(A113=A112,D112+Perm_Edif!D113,Perm_Edif!D113)</f>
        <v>990887</v>
      </c>
      <c r="E113" s="54">
        <f>IF(B113=B112,E112+Perm_Edif!E113,Perm_Edif!E113)</f>
        <v>9236</v>
      </c>
      <c r="F113" s="54">
        <f>IF(C113=C112,F112+Perm_Edif!F113,Perm_Edif!F113)</f>
        <v>8064</v>
      </c>
      <c r="G113" s="54">
        <f>IF(D113=D112,G112+Perm_Edif!G113,Perm_Edif!G113)</f>
        <v>3543</v>
      </c>
      <c r="H113" s="54">
        <f>IF(E113=E112,H112+Perm_Edif!H113,Perm_Edif!H113)</f>
        <v>4470</v>
      </c>
      <c r="I113" s="54">
        <f>IF(F113=F112,I112+Perm_Edif!I113,Perm_Edif!I113)</f>
        <v>12964</v>
      </c>
      <c r="J113" s="54">
        <f>IF(G113=G112,J112+Perm_Edif!J113,Perm_Edif!J113)</f>
        <v>4224</v>
      </c>
      <c r="K113" s="54">
        <f>IF(H113=H112,K112+Perm_Edif!K113,Perm_Edif!K113)</f>
        <v>9279</v>
      </c>
      <c r="L113" s="54">
        <f>IF(I113=I112,L112+Perm_Edif!L113,Perm_Edif!L113)</f>
        <v>11829</v>
      </c>
      <c r="M113" s="54">
        <f>IF(J113=J112,M112+Perm_Edif!M113,Perm_Edif!M113)</f>
        <v>6776</v>
      </c>
      <c r="N113" s="54">
        <f>IF(K113=K112,N112+Perm_Edif!N113,Perm_Edif!N113)</f>
        <v>7342</v>
      </c>
      <c r="O113" s="54">
        <f>IF(L113=L112,O112+Perm_Edif!O113,Perm_Edif!O113)</f>
        <v>708</v>
      </c>
      <c r="P113" s="54">
        <f>IF(M113=M112,P112+Perm_Edif!P113,Perm_Edif!P113)</f>
        <v>2425</v>
      </c>
      <c r="Q113" s="54">
        <f>IF(N113=N112,Q112+Perm_Edif!Q113,Perm_Edif!Q113)</f>
        <v>175157</v>
      </c>
      <c r="R113" s="54">
        <f>IF(O113=O112,R112+Perm_Edif!R113,Perm_Edif!R113)</f>
        <v>4263</v>
      </c>
      <c r="S113" s="88">
        <f>IF(P113=P112,S112+Perm_Edif!S113,Perm_Edif!S113)</f>
        <v>9063</v>
      </c>
      <c r="T113" s="81">
        <f>IF(Q113=Q112,T112+Perm_Edif!T113,Perm_Edif!T113)</f>
        <v>1100122</v>
      </c>
      <c r="U113" s="81">
        <f>IF(R113=R112,U112+Perm_Edif!U113,Perm_Edif!U113)</f>
        <v>1780</v>
      </c>
      <c r="V113" s="81">
        <f>IF(S113=S112,V112+Perm_Edif!V113,Perm_Edif!V113)</f>
        <v>26605</v>
      </c>
      <c r="W113" s="81">
        <f>IF(T113=T112,W112+Perm_Edif!W113,Perm_Edif!W113)</f>
        <v>6425</v>
      </c>
      <c r="X113" s="81">
        <f>IF(U113=U112,X112+Perm_Edif!X113,Perm_Edif!X113)</f>
        <v>20078</v>
      </c>
      <c r="Y113" s="81">
        <f>IF(V113=V112,Y112+Perm_Edif!Y113,Perm_Edif!Y113)</f>
        <v>154818</v>
      </c>
      <c r="Z113" s="81">
        <f>IF(W113=W112,Z112+Perm_Edif!Z113,Perm_Edif!Z113)</f>
        <v>72013</v>
      </c>
      <c r="AA113" s="81">
        <f>IF(X113=X112,AA112+Perm_Edif!AA113,Perm_Edif!AA113)</f>
        <v>82034</v>
      </c>
      <c r="AB113" s="81">
        <f>IF(Y113=Y112,AB112+Perm_Edif!AB113,Perm_Edif!AB113)</f>
        <v>79452</v>
      </c>
      <c r="AC113" s="81">
        <f>IF(Z113=Z112,AC112+Perm_Edif!AC113,Perm_Edif!AC113)</f>
        <v>63319</v>
      </c>
      <c r="AD113" s="81">
        <f>IF(AA113=AA112,AD112+Perm_Edif!AD113,Perm_Edif!AD113)</f>
        <v>66291</v>
      </c>
      <c r="AE113" s="81">
        <f>IF(AB113=AB112,AE112+Perm_Edif!AE113,Perm_Edif!AE113)</f>
        <v>3273</v>
      </c>
      <c r="AF113" s="81">
        <f>IF(AC113=AC112,AF112+Perm_Edif!AF113,Perm_Edif!AF113)</f>
        <v>21478</v>
      </c>
      <c r="AG113" s="81">
        <f>IF(AD113=AD112,AG112+Perm_Edif!AG113,Perm_Edif!AG113)</f>
        <v>448373</v>
      </c>
      <c r="AH113" s="81">
        <f>IF(AE113=AE112,AH112+Perm_Edif!AH113,Perm_Edif!AH113)</f>
        <v>19968</v>
      </c>
      <c r="AI113" s="81">
        <f>IF(AF113=AF112,AI112+Perm_Edif!AI113,Perm_Edif!AI113)</f>
        <v>34215</v>
      </c>
      <c r="AJ113" s="59">
        <f>IF(AG113=AG112,AJ112+Perm_Edif!AJ113,Perm_Edif!AJ113)</f>
        <v>88924</v>
      </c>
      <c r="AK113" s="54">
        <f>IF(AH113=AH112,AK112+Perm_Edif!AK113,Perm_Edif!AK113)</f>
        <v>3543</v>
      </c>
      <c r="AL113" s="54">
        <f>IF(AI113=AI112,AL112+Perm_Edif!AL113,Perm_Edif!AL113)</f>
        <v>0</v>
      </c>
      <c r="AM113" s="54">
        <f>IF(AJ113=AJ112,AM112+Perm_Edif!AM113,Perm_Edif!AM113)</f>
        <v>4550</v>
      </c>
      <c r="AN113" s="54">
        <f>IF(AK113=AK112,AN112+Perm_Edif!AN113,Perm_Edif!AN113)</f>
        <v>3981</v>
      </c>
      <c r="AO113" s="54">
        <f>IF(AL113=AL112,AO112+Perm_Edif!AO113,Perm_Edif!AO113)</f>
        <v>6933</v>
      </c>
      <c r="AP113" s="54">
        <f>IF(AM113=AM112,AP112+Perm_Edif!AP113,Perm_Edif!AP113)</f>
        <v>2325</v>
      </c>
      <c r="AQ113" s="54">
        <f>IF(AN113=AN112,AQ112+Perm_Edif!AQ113,Perm_Edif!AQ113)</f>
        <v>3210</v>
      </c>
      <c r="AR113" s="54">
        <f>IF(AO113=AO112,AR112+Perm_Edif!AR113,Perm_Edif!AR113)</f>
        <v>5253</v>
      </c>
      <c r="AS113" s="54">
        <f>IF(AP113=AP112,AS112+Perm_Edif!AS113,Perm_Edif!AS113)</f>
        <v>26085</v>
      </c>
      <c r="AT113" s="54">
        <f>IF(AQ113=AQ112,AT112+Perm_Edif!AT113,Perm_Edif!AT113)</f>
        <v>5063</v>
      </c>
      <c r="AU113" s="54">
        <f>IF(AR113=AR112,AU112+Perm_Edif!AU113,Perm_Edif!AU113)</f>
        <v>973</v>
      </c>
      <c r="AV113" s="54">
        <f>IF(AS113=AS112,AV112+Perm_Edif!AV113,Perm_Edif!AV113)</f>
        <v>276</v>
      </c>
      <c r="AW113" s="54">
        <f>IF(AT113=AT112,AW112+Perm_Edif!AW113,Perm_Edif!AW113)</f>
        <v>21717</v>
      </c>
      <c r="AX113" s="54">
        <f>IF(AU113=AU112,AX112+Perm_Edif!AX113,Perm_Edif!AX113)</f>
        <v>4176</v>
      </c>
      <c r="AY113" s="54">
        <f>IF(AV113=AV112,AY112+Perm_Edif!AY113,Perm_Edif!AY113)</f>
        <v>839</v>
      </c>
      <c r="AZ113" s="59">
        <f>IF(AW113=AW112,AZ112+Perm_Edif!AZ113,Perm_Edif!AZ113)</f>
        <v>1458389</v>
      </c>
      <c r="BA113" s="54">
        <f>IF(AX113=AX112,BA112+Perm_Edif!BA113,Perm_Edif!BA113)</f>
        <v>14559</v>
      </c>
      <c r="BB113" s="54">
        <f>IF(AY113=AY112,BB112+Perm_Edif!BB113,Perm_Edif!BB113)</f>
        <v>34669</v>
      </c>
      <c r="BC113" s="54">
        <f>IF(AZ113=AZ112,BC112+Perm_Edif!BC113,Perm_Edif!BC113)</f>
        <v>14518</v>
      </c>
      <c r="BD113" s="54">
        <f>IF(BA113=BA112,BD112+Perm_Edif!BD113,Perm_Edif!BD113)</f>
        <v>28529</v>
      </c>
      <c r="BE113" s="54">
        <f>IF(BB113=BB112,BE112+Perm_Edif!BE113,Perm_Edif!BE113)</f>
        <v>174715</v>
      </c>
      <c r="BF113" s="54">
        <f>IF(BC113=BC112,BF112+Perm_Edif!BF113,Perm_Edif!BF113)</f>
        <v>78562</v>
      </c>
      <c r="BG113" s="54">
        <f>IF(BD113=BD112,BG112+Perm_Edif!BG113,Perm_Edif!BG113)</f>
        <v>94523</v>
      </c>
      <c r="BH113" s="54">
        <f>IF(BE113=BE112,BH112+Perm_Edif!BH113,Perm_Edif!BH113)</f>
        <v>96534</v>
      </c>
      <c r="BI113" s="54">
        <f>IF(BF113=BF112,BI112+Perm_Edif!BI113,Perm_Edif!BI113)</f>
        <v>96180</v>
      </c>
      <c r="BJ113" s="54">
        <f>IF(BG113=BG112,BJ112+Perm_Edif!BJ113,Perm_Edif!BJ113)</f>
        <v>78696</v>
      </c>
      <c r="BK113" s="54">
        <f>IF(BH113=BH112,BK112+Perm_Edif!BK113,Perm_Edif!BK113)</f>
        <v>4954</v>
      </c>
      <c r="BL113" s="54">
        <f>IF(BI113=BI112,BL112+Perm_Edif!BL113,Perm_Edif!BL113)</f>
        <v>24179</v>
      </c>
      <c r="BM113" s="54">
        <f>IF(BJ113=BJ112,BM112+Perm_Edif!BM113,Perm_Edif!BM113)</f>
        <v>645247</v>
      </c>
      <c r="BN113" s="54">
        <f>IF(BK113=BK112,BN112+Perm_Edif!BN113,Perm_Edif!BN113)</f>
        <v>28407</v>
      </c>
      <c r="BO113" s="88">
        <f>IF(BL113=BL112,BO112+Perm_Edif!BO113,Perm_Edif!BO113)</f>
        <v>44117</v>
      </c>
      <c r="BP113" s="54" t="str">
        <f>Perm_Edif!BP113</f>
        <v>2.9%</v>
      </c>
      <c r="BQ113" s="54" t="str">
        <f>Perm_Edif!BQ113</f>
        <v>-24.7%</v>
      </c>
      <c r="BR113" s="54" t="str">
        <f>Perm_Edif!BR113</f>
        <v>13.2%</v>
      </c>
      <c r="BS113" s="54" t="str">
        <f>Perm_Edif!BS113</f>
        <v>97.3%</v>
      </c>
      <c r="BT113" s="54" t="str">
        <f>Perm_Edif!BT113</f>
        <v>-55.2%</v>
      </c>
      <c r="BU113" s="54" t="str">
        <f>Perm_Edif!BU113</f>
        <v>65.9%</v>
      </c>
      <c r="BV113" s="54" t="str">
        <f>Perm_Edif!BV113</f>
        <v>113.4%</v>
      </c>
      <c r="BW113" s="54" t="str">
        <f>Perm_Edif!BW113</f>
        <v>7%</v>
      </c>
      <c r="BX113" s="54" t="str">
        <f>Perm_Edif!BX113</f>
        <v>-39.7%</v>
      </c>
      <c r="BY113" s="54" t="str">
        <f>Perm_Edif!BY113</f>
        <v>-16.1%</v>
      </c>
      <c r="BZ113" s="54" t="str">
        <f>Perm_Edif!BZ113</f>
        <v>33.2%</v>
      </c>
      <c r="CA113" s="54" t="str">
        <f>Perm_Edif!CA113</f>
        <v>-8.2%</v>
      </c>
      <c r="CB113" s="54" t="str">
        <f>Perm_Edif!CB113</f>
        <v>158%</v>
      </c>
      <c r="CC113" s="54" t="str">
        <f>Perm_Edif!CC113</f>
        <v>-5.6%</v>
      </c>
      <c r="CD113" s="54" t="str">
        <f>Perm_Edif!CD113</f>
        <v>-0.2%</v>
      </c>
      <c r="CE113" s="54" t="str">
        <f>Perm_Edif!CE113</f>
        <v>677.5%</v>
      </c>
    </row>
    <row r="114" spans="1:83">
      <c r="A114" s="55">
        <v>2018</v>
      </c>
      <c r="B114" s="51">
        <v>5</v>
      </c>
      <c r="C114" s="52" t="s">
        <v>123</v>
      </c>
      <c r="D114" s="59">
        <f>IF(A114=A113,D113+Perm_Edif!D114,Perm_Edif!D114)</f>
        <v>1193568</v>
      </c>
      <c r="E114" s="54">
        <f>IF(B114=B113,E113+Perm_Edif!E114,Perm_Edif!E114)</f>
        <v>9646</v>
      </c>
      <c r="F114" s="54">
        <f>IF(C114=C113,F113+Perm_Edif!F114,Perm_Edif!F114)</f>
        <v>11663</v>
      </c>
      <c r="G114" s="54">
        <f>IF(D114=D113,G113+Perm_Edif!G114,Perm_Edif!G114)</f>
        <v>1763</v>
      </c>
      <c r="H114" s="54">
        <f>IF(E114=E113,H113+Perm_Edif!H114,Perm_Edif!H114)</f>
        <v>12789</v>
      </c>
      <c r="I114" s="54">
        <f>IF(F114=F113,I113+Perm_Edif!I114,Perm_Edif!I114)</f>
        <v>10361</v>
      </c>
      <c r="J114" s="54">
        <f>IF(G114=G113,J113+Perm_Edif!J114,Perm_Edif!J114)</f>
        <v>10961</v>
      </c>
      <c r="K114" s="54">
        <f>IF(H114=H113,K113+Perm_Edif!K114,Perm_Edif!K114)</f>
        <v>9631</v>
      </c>
      <c r="L114" s="54">
        <f>IF(I114=I113,L113+Perm_Edif!L114,Perm_Edif!L114)</f>
        <v>14557</v>
      </c>
      <c r="M114" s="54">
        <f>IF(J114=J113,M113+Perm_Edif!M114,Perm_Edif!M114)</f>
        <v>2810</v>
      </c>
      <c r="N114" s="54">
        <f>IF(K114=K113,N113+Perm_Edif!N114,Perm_Edif!N114)</f>
        <v>9304</v>
      </c>
      <c r="O114" s="54">
        <f>IF(L114=L113,O113+Perm_Edif!O114,Perm_Edif!O114)</f>
        <v>688</v>
      </c>
      <c r="P114" s="54">
        <f>IF(M114=M113,P113+Perm_Edif!P114,Perm_Edif!P114)</f>
        <v>2998</v>
      </c>
      <c r="Q114" s="54">
        <f>IF(N114=N113,Q113+Perm_Edif!Q114,Perm_Edif!Q114)</f>
        <v>94681</v>
      </c>
      <c r="R114" s="54">
        <f>IF(O114=O113,R113+Perm_Edif!R114,Perm_Edif!R114)</f>
        <v>9783</v>
      </c>
      <c r="S114" s="88">
        <f>IF(P114=P113,S113+Perm_Edif!S114,Perm_Edif!S114)</f>
        <v>1046</v>
      </c>
      <c r="T114" s="81">
        <f>IF(Q114=Q113,T113+Perm_Edif!T114,Perm_Edif!T114)</f>
        <v>1211158</v>
      </c>
      <c r="U114" s="81">
        <f>IF(R114=R113,U113+Perm_Edif!U114,Perm_Edif!U114)</f>
        <v>2480</v>
      </c>
      <c r="V114" s="81">
        <f>IF(S114=S113,V113+Perm_Edif!V114,Perm_Edif!V114)</f>
        <v>24930</v>
      </c>
      <c r="W114" s="81">
        <f>IF(T114=T113,W113+Perm_Edif!W114,Perm_Edif!W114)</f>
        <v>9182</v>
      </c>
      <c r="X114" s="81">
        <f>IF(U114=U113,X113+Perm_Edif!X114,Perm_Edif!X114)</f>
        <v>56383</v>
      </c>
      <c r="Y114" s="81">
        <f>IF(V114=V113,Y113+Perm_Edif!Y114,Perm_Edif!Y114)</f>
        <v>201363</v>
      </c>
      <c r="Z114" s="81">
        <f>IF(W114=W113,Z113+Perm_Edif!Z114,Perm_Edif!Z114)</f>
        <v>58363</v>
      </c>
      <c r="AA114" s="81">
        <f>IF(X114=X113,AA113+Perm_Edif!AA114,Perm_Edif!AA114)</f>
        <v>84745</v>
      </c>
      <c r="AB114" s="81">
        <f>IF(Y114=Y113,AB113+Perm_Edif!AB114,Perm_Edif!AB114)</f>
        <v>72062</v>
      </c>
      <c r="AC114" s="81">
        <f>IF(Z114=Z113,AC113+Perm_Edif!AC114,Perm_Edif!AC114)</f>
        <v>102507</v>
      </c>
      <c r="AD114" s="81">
        <f>IF(AA114=AA113,AD113+Perm_Edif!AD114,Perm_Edif!AD114)</f>
        <v>35789</v>
      </c>
      <c r="AE114" s="81">
        <f>IF(AB114=AB113,AE113+Perm_Edif!AE114,Perm_Edif!AE114)</f>
        <v>14577</v>
      </c>
      <c r="AF114" s="81">
        <f>IF(AC114=AC113,AF113+Perm_Edif!AF114,Perm_Edif!AF114)</f>
        <v>17914</v>
      </c>
      <c r="AG114" s="81">
        <f>IF(AD114=AD113,AG113+Perm_Edif!AG114,Perm_Edif!AG114)</f>
        <v>438115</v>
      </c>
      <c r="AH114" s="81">
        <f>IF(AE114=AE113,AH113+Perm_Edif!AH114,Perm_Edif!AH114)</f>
        <v>67205</v>
      </c>
      <c r="AI114" s="81">
        <f>IF(AF114=AF113,AI113+Perm_Edif!AI114,Perm_Edif!AI114)</f>
        <v>25543</v>
      </c>
      <c r="AJ114" s="59">
        <f>IF(AG114=AG113,AJ113+Perm_Edif!AJ114,Perm_Edif!AJ114)</f>
        <v>77282</v>
      </c>
      <c r="AK114" s="54">
        <f>IF(AH114=AH113,AK113+Perm_Edif!AK114,Perm_Edif!AK114)</f>
        <v>0</v>
      </c>
      <c r="AL114" s="54">
        <f>IF(AI114=AI113,AL113+Perm_Edif!AL114,Perm_Edif!AL114)</f>
        <v>3801</v>
      </c>
      <c r="AM114" s="54">
        <f>IF(AJ114=AJ113,AM113+Perm_Edif!AM114,Perm_Edif!AM114)</f>
        <v>0</v>
      </c>
      <c r="AN114" s="54">
        <f>IF(AK114=AK113,AN113+Perm_Edif!AN114,Perm_Edif!AN114)</f>
        <v>7610</v>
      </c>
      <c r="AO114" s="54">
        <f>IF(AL114=AL113,AO113+Perm_Edif!AO114,Perm_Edif!AO114)</f>
        <v>3774</v>
      </c>
      <c r="AP114" s="54">
        <f>IF(AM114=AM113,AP113+Perm_Edif!AP114,Perm_Edif!AP114)</f>
        <v>1540</v>
      </c>
      <c r="AQ114" s="54">
        <f>IF(AN114=AN113,AQ113+Perm_Edif!AQ114,Perm_Edif!AQ114)</f>
        <v>1486</v>
      </c>
      <c r="AR114" s="54">
        <f>IF(AO114=AO113,AR113+Perm_Edif!AR114,Perm_Edif!AR114)</f>
        <v>16031</v>
      </c>
      <c r="AS114" s="54">
        <f>IF(AP114=AP113,AS113+Perm_Edif!AS114,Perm_Edif!AS114)</f>
        <v>1586</v>
      </c>
      <c r="AT114" s="54">
        <f>IF(AQ114=AQ113,AT113+Perm_Edif!AT114,Perm_Edif!AT114)</f>
        <v>4467</v>
      </c>
      <c r="AU114" s="54">
        <f>IF(AR114=AR113,AU113+Perm_Edif!AU114,Perm_Edif!AU114)</f>
        <v>1825</v>
      </c>
      <c r="AV114" s="54">
        <f>IF(AS114=AS113,AV113+Perm_Edif!AV114,Perm_Edif!AV114)</f>
        <v>3089</v>
      </c>
      <c r="AW114" s="54">
        <f>IF(AT114=AT113,AW113+Perm_Edif!AW114,Perm_Edif!AW114)</f>
        <v>30950</v>
      </c>
      <c r="AX114" s="54">
        <f>IF(AU114=AU113,AX113+Perm_Edif!AX114,Perm_Edif!AX114)</f>
        <v>882</v>
      </c>
      <c r="AY114" s="54">
        <f>IF(AV114=AV113,AY113+Perm_Edif!AY114,Perm_Edif!AY114)</f>
        <v>241</v>
      </c>
      <c r="AZ114" s="59">
        <f>IF(AW114=AW113,AZ113+Perm_Edif!AZ114,Perm_Edif!AZ114)</f>
        <v>1491121</v>
      </c>
      <c r="BA114" s="54">
        <f>IF(AX114=AX113,BA113+Perm_Edif!BA114,Perm_Edif!BA114)</f>
        <v>12126</v>
      </c>
      <c r="BB114" s="54">
        <f>IF(AY114=AY113,BB113+Perm_Edif!BB114,Perm_Edif!BB114)</f>
        <v>40394</v>
      </c>
      <c r="BC114" s="54">
        <f>IF(AZ114=AZ113,BC113+Perm_Edif!BC114,Perm_Edif!BC114)</f>
        <v>10945</v>
      </c>
      <c r="BD114" s="54">
        <f>IF(BA114=BA113,BD113+Perm_Edif!BD114,Perm_Edif!BD114)</f>
        <v>76782</v>
      </c>
      <c r="BE114" s="54">
        <f>IF(BB114=BB113,BE113+Perm_Edif!BE114,Perm_Edif!BE114)</f>
        <v>215498</v>
      </c>
      <c r="BF114" s="54">
        <f>IF(BC114=BC113,BF113+Perm_Edif!BF114,Perm_Edif!BF114)</f>
        <v>70864</v>
      </c>
      <c r="BG114" s="54">
        <f>IF(BD114=BD113,BG113+Perm_Edif!BG114,Perm_Edif!BG114)</f>
        <v>95862</v>
      </c>
      <c r="BH114" s="54">
        <f>IF(BE114=BE113,BH113+Perm_Edif!BH114,Perm_Edif!BH114)</f>
        <v>102650</v>
      </c>
      <c r="BI114" s="54">
        <f>IF(BF114=BF113,BI113+Perm_Edif!BI114,Perm_Edif!BI114)</f>
        <v>106903</v>
      </c>
      <c r="BJ114" s="54">
        <f>IF(BG114=BG113,BJ113+Perm_Edif!BJ114,Perm_Edif!BJ114)</f>
        <v>49560</v>
      </c>
      <c r="BK114" s="54">
        <f>IF(BH114=BH113,BK113+Perm_Edif!BK114,Perm_Edif!BK114)</f>
        <v>17090</v>
      </c>
      <c r="BL114" s="54">
        <f>IF(BI114=BI113,BL113+Perm_Edif!BL114,Perm_Edif!BL114)</f>
        <v>24001</v>
      </c>
      <c r="BM114" s="54">
        <f>IF(BJ114=BJ113,BM113+Perm_Edif!BM114,Perm_Edif!BM114)</f>
        <v>563746</v>
      </c>
      <c r="BN114" s="54">
        <f>IF(BK114=BK113,BN113+Perm_Edif!BN114,Perm_Edif!BN114)</f>
        <v>77870</v>
      </c>
      <c r="BO114" s="88">
        <f>IF(BL114=BL113,BO113+Perm_Edif!BO114,Perm_Edif!BO114)</f>
        <v>26830</v>
      </c>
      <c r="BP114" s="54" t="str">
        <f>Perm_Edif!BP114</f>
        <v>2.2%</v>
      </c>
      <c r="BQ114" s="54" t="str">
        <f>Perm_Edif!BQ114</f>
        <v>-16.7%</v>
      </c>
      <c r="BR114" s="54" t="str">
        <f>Perm_Edif!BR114</f>
        <v>16.5%</v>
      </c>
      <c r="BS114" s="54" t="str">
        <f>Perm_Edif!BS114</f>
        <v>-24.6%</v>
      </c>
      <c r="BT114" s="54" t="str">
        <f>Perm_Edif!BT114</f>
        <v>169.1%</v>
      </c>
      <c r="BU114" s="54" t="str">
        <f>Perm_Edif!BU114</f>
        <v>23.3%</v>
      </c>
      <c r="BV114" s="54" t="str">
        <f>Perm_Edif!BV114</f>
        <v>-9.8%</v>
      </c>
      <c r="BW114" s="54" t="str">
        <f>Perm_Edif!BW114</f>
        <v>1.4%</v>
      </c>
      <c r="BX114" s="54" t="str">
        <f>Perm_Edif!BX114</f>
        <v>6.3%</v>
      </c>
      <c r="BY114" s="54" t="str">
        <f>Perm_Edif!BY114</f>
        <v>11.1%</v>
      </c>
      <c r="BZ114" s="54" t="str">
        <f>Perm_Edif!BZ114</f>
        <v>-37%</v>
      </c>
      <c r="CA114" s="54" t="str">
        <f>Perm_Edif!CA114</f>
        <v>245%</v>
      </c>
      <c r="CB114" s="54" t="str">
        <f>Perm_Edif!CB114</f>
        <v>-0.7%</v>
      </c>
      <c r="CC114" s="54" t="str">
        <f>Perm_Edif!CC114</f>
        <v>-12.6%</v>
      </c>
      <c r="CD114" s="54" t="str">
        <f>Perm_Edif!CD114</f>
        <v>174.1%</v>
      </c>
      <c r="CE114" s="54" t="str">
        <f>Perm_Edif!CE114</f>
        <v>-39.2%</v>
      </c>
    </row>
    <row r="115" spans="1:83">
      <c r="A115" s="55">
        <v>2018</v>
      </c>
      <c r="B115" s="51">
        <v>6</v>
      </c>
      <c r="C115" s="52" t="s">
        <v>124</v>
      </c>
      <c r="D115" s="59">
        <f>IF(A115=A114,D114+Perm_Edif!D115,Perm_Edif!D115)</f>
        <v>1390718</v>
      </c>
      <c r="E115" s="54">
        <f>IF(B115=B114,E114+Perm_Edif!E115,Perm_Edif!E115)</f>
        <v>3687</v>
      </c>
      <c r="F115" s="54">
        <f>IF(C115=C114,F114+Perm_Edif!F115,Perm_Edif!F115)</f>
        <v>5474</v>
      </c>
      <c r="G115" s="54">
        <f>IF(D115=D114,G114+Perm_Edif!G115,Perm_Edif!G115)</f>
        <v>17158</v>
      </c>
      <c r="H115" s="54">
        <f>IF(E115=E114,H114+Perm_Edif!H115,Perm_Edif!H115)</f>
        <v>5811</v>
      </c>
      <c r="I115" s="54">
        <f>IF(F115=F114,I114+Perm_Edif!I115,Perm_Edif!I115)</f>
        <v>16612</v>
      </c>
      <c r="J115" s="54">
        <f>IF(G115=G114,J114+Perm_Edif!J115,Perm_Edif!J115)</f>
        <v>12214</v>
      </c>
      <c r="K115" s="54">
        <f>IF(H115=H114,K114+Perm_Edif!K115,Perm_Edif!K115)</f>
        <v>10658</v>
      </c>
      <c r="L115" s="54">
        <f>IF(I115=I114,L114+Perm_Edif!L115,Perm_Edif!L115)</f>
        <v>29983</v>
      </c>
      <c r="M115" s="54">
        <f>IF(J115=J114,M114+Perm_Edif!M115,Perm_Edif!M115)</f>
        <v>11408</v>
      </c>
      <c r="N115" s="54">
        <f>IF(K115=K114,N114+Perm_Edif!N115,Perm_Edif!N115)</f>
        <v>15360</v>
      </c>
      <c r="O115" s="54">
        <f>IF(L115=L114,O114+Perm_Edif!O115,Perm_Edif!O115)</f>
        <v>846</v>
      </c>
      <c r="P115" s="54">
        <f>IF(M115=M114,P114+Perm_Edif!P115,Perm_Edif!P115)</f>
        <v>2553</v>
      </c>
      <c r="Q115" s="54">
        <f>IF(N115=N114,Q114+Perm_Edif!Q115,Perm_Edif!Q115)</f>
        <v>62365</v>
      </c>
      <c r="R115" s="54">
        <f>IF(O115=O114,R114+Perm_Edif!R115,Perm_Edif!R115)</f>
        <v>2708</v>
      </c>
      <c r="S115" s="88">
        <f>IF(P115=P114,S114+Perm_Edif!S115,Perm_Edif!S115)</f>
        <v>313</v>
      </c>
      <c r="T115" s="81">
        <f>IF(Q115=Q114,T114+Perm_Edif!T115,Perm_Edif!T115)</f>
        <v>1073494</v>
      </c>
      <c r="U115" s="81">
        <f>IF(R115=R114,U114+Perm_Edif!U115,Perm_Edif!U115)</f>
        <v>3042</v>
      </c>
      <c r="V115" s="81">
        <f>IF(S115=S114,V114+Perm_Edif!V115,Perm_Edif!V115)</f>
        <v>2219</v>
      </c>
      <c r="W115" s="81">
        <f>IF(T115=T114,W114+Perm_Edif!W115,Perm_Edif!W115)</f>
        <v>8772</v>
      </c>
      <c r="X115" s="81">
        <f>IF(U115=U114,X114+Perm_Edif!X115,Perm_Edif!X115)</f>
        <v>23485</v>
      </c>
      <c r="Y115" s="81">
        <f>IF(V115=V114,Y114+Perm_Edif!Y115,Perm_Edif!Y115)</f>
        <v>196408</v>
      </c>
      <c r="Z115" s="81">
        <f>IF(W115=W114,Z114+Perm_Edif!Z115,Perm_Edif!Z115)</f>
        <v>21487</v>
      </c>
      <c r="AA115" s="81">
        <f>IF(X115=X114,AA114+Perm_Edif!AA115,Perm_Edif!AA115)</f>
        <v>68824</v>
      </c>
      <c r="AB115" s="81">
        <f>IF(Y115=Y114,AB114+Perm_Edif!AB115,Perm_Edif!AB115)</f>
        <v>219097</v>
      </c>
      <c r="AC115" s="81">
        <f>IF(Z115=Z114,AC114+Perm_Edif!AC115,Perm_Edif!AC115)</f>
        <v>33988</v>
      </c>
      <c r="AD115" s="81">
        <f>IF(AA115=AA114,AD114+Perm_Edif!AD115,Perm_Edif!AD115)</f>
        <v>78562</v>
      </c>
      <c r="AE115" s="81">
        <f>IF(AB115=AB114,AE114+Perm_Edif!AE115,Perm_Edif!AE115)</f>
        <v>3279</v>
      </c>
      <c r="AF115" s="81">
        <f>IF(AC115=AC114,AF114+Perm_Edif!AF115,Perm_Edif!AF115)</f>
        <v>17446</v>
      </c>
      <c r="AG115" s="81">
        <f>IF(AD115=AD114,AG114+Perm_Edif!AG115,Perm_Edif!AG115)</f>
        <v>353563</v>
      </c>
      <c r="AH115" s="81">
        <f>IF(AE115=AE114,AH114+Perm_Edif!AH115,Perm_Edif!AH115)</f>
        <v>32039</v>
      </c>
      <c r="AI115" s="81">
        <f>IF(AF115=AF114,AI114+Perm_Edif!AI115,Perm_Edif!AI115)</f>
        <v>11283</v>
      </c>
      <c r="AJ115" s="59">
        <f>IF(AG115=AG114,AJ114+Perm_Edif!AJ115,Perm_Edif!AJ115)</f>
        <v>92995</v>
      </c>
      <c r="AK115" s="54">
        <f>IF(AH115=AH114,AK114+Perm_Edif!AK115,Perm_Edif!AK115)</f>
        <v>11220</v>
      </c>
      <c r="AL115" s="54">
        <f>IF(AI115=AI114,AL114+Perm_Edif!AL115,Perm_Edif!AL115)</f>
        <v>0</v>
      </c>
      <c r="AM115" s="54">
        <f>IF(AJ115=AJ114,AM114+Perm_Edif!AM115,Perm_Edif!AM115)</f>
        <v>5553</v>
      </c>
      <c r="AN115" s="54">
        <f>IF(AK115=AK114,AN114+Perm_Edif!AN115,Perm_Edif!AN115)</f>
        <v>8308</v>
      </c>
      <c r="AO115" s="54">
        <f>IF(AL115=AL114,AO114+Perm_Edif!AO115,Perm_Edif!AO115)</f>
        <v>5285</v>
      </c>
      <c r="AP115" s="54">
        <f>IF(AM115=AM114,AP114+Perm_Edif!AP115,Perm_Edif!AP115)</f>
        <v>1485</v>
      </c>
      <c r="AQ115" s="54">
        <f>IF(AN115=AN114,AQ114+Perm_Edif!AQ115,Perm_Edif!AQ115)</f>
        <v>1131</v>
      </c>
      <c r="AR115" s="54">
        <f>IF(AO115=AO114,AR114+Perm_Edif!AR115,Perm_Edif!AR115)</f>
        <v>12135</v>
      </c>
      <c r="AS115" s="54">
        <f>IF(AP115=AP114,AS114+Perm_Edif!AS115,Perm_Edif!AS115)</f>
        <v>2420</v>
      </c>
      <c r="AT115" s="54">
        <f>IF(AQ115=AQ114,AT114+Perm_Edif!AT115,Perm_Edif!AT115)</f>
        <v>5336</v>
      </c>
      <c r="AU115" s="54">
        <f>IF(AR115=AR114,AU114+Perm_Edif!AU115,Perm_Edif!AU115)</f>
        <v>0</v>
      </c>
      <c r="AV115" s="54">
        <f>IF(AS115=AS114,AV114+Perm_Edif!AV115,Perm_Edif!AV115)</f>
        <v>1039</v>
      </c>
      <c r="AW115" s="54">
        <f>IF(AT115=AT114,AW114+Perm_Edif!AW115,Perm_Edif!AW115)</f>
        <v>37288</v>
      </c>
      <c r="AX115" s="54">
        <f>IF(AU115=AU114,AX114+Perm_Edif!AX115,Perm_Edif!AX115)</f>
        <v>1705</v>
      </c>
      <c r="AY115" s="54">
        <f>IF(AV115=AV114,AY114+Perm_Edif!AY115,Perm_Edif!AY115)</f>
        <v>90</v>
      </c>
      <c r="AZ115" s="59">
        <f>IF(AW115=AW114,AZ114+Perm_Edif!AZ115,Perm_Edif!AZ115)</f>
        <v>1363639</v>
      </c>
      <c r="BA115" s="54">
        <f>IF(AX115=AX114,BA114+Perm_Edif!BA115,Perm_Edif!BA115)</f>
        <v>17949</v>
      </c>
      <c r="BB115" s="54">
        <f>IF(AY115=AY114,BB114+Perm_Edif!BB115,Perm_Edif!BB115)</f>
        <v>7693</v>
      </c>
      <c r="BC115" s="54">
        <f>IF(AZ115=AZ114,BC114+Perm_Edif!BC115,Perm_Edif!BC115)</f>
        <v>31483</v>
      </c>
      <c r="BD115" s="54">
        <f>IF(BA115=BA114,BD114+Perm_Edif!BD115,Perm_Edif!BD115)</f>
        <v>37604</v>
      </c>
      <c r="BE115" s="54">
        <f>IF(BB115=BB114,BE114+Perm_Edif!BE115,Perm_Edif!BE115)</f>
        <v>218305</v>
      </c>
      <c r="BF115" s="54">
        <f>IF(BC115=BC114,BF114+Perm_Edif!BF115,Perm_Edif!BF115)</f>
        <v>35186</v>
      </c>
      <c r="BG115" s="54">
        <f>IF(BD115=BD114,BG114+Perm_Edif!BG115,Perm_Edif!BG115)</f>
        <v>80613</v>
      </c>
      <c r="BH115" s="54">
        <f>IF(BE115=BE114,BH114+Perm_Edif!BH115,Perm_Edif!BH115)</f>
        <v>261215</v>
      </c>
      <c r="BI115" s="54">
        <f>IF(BF115=BF114,BI114+Perm_Edif!BI115,Perm_Edif!BI115)</f>
        <v>47816</v>
      </c>
      <c r="BJ115" s="54">
        <f>IF(BG115=BG114,BJ114+Perm_Edif!BJ115,Perm_Edif!BJ115)</f>
        <v>99258</v>
      </c>
      <c r="BK115" s="54">
        <f>IF(BH115=BH114,BK114+Perm_Edif!BK115,Perm_Edif!BK115)</f>
        <v>4125</v>
      </c>
      <c r="BL115" s="54">
        <f>IF(BI115=BI114,BL114+Perm_Edif!BL115,Perm_Edif!BL115)</f>
        <v>21038</v>
      </c>
      <c r="BM115" s="54">
        <f>IF(BJ115=BJ114,BM114+Perm_Edif!BM115,Perm_Edif!BM115)</f>
        <v>453216</v>
      </c>
      <c r="BN115" s="54">
        <f>IF(BK115=BK114,BN114+Perm_Edif!BN115,Perm_Edif!BN115)</f>
        <v>36452</v>
      </c>
      <c r="BO115" s="88">
        <f>IF(BL115=BL114,BO114+Perm_Edif!BO115,Perm_Edif!BO115)</f>
        <v>11686</v>
      </c>
      <c r="BP115" s="54" t="str">
        <f>Perm_Edif!BP115</f>
        <v>-8.5%</v>
      </c>
      <c r="BQ115" s="54" t="str">
        <f>Perm_Edif!BQ115</f>
        <v>48%</v>
      </c>
      <c r="BR115" s="54" t="str">
        <f>Perm_Edif!BR115</f>
        <v>-81%</v>
      </c>
      <c r="BS115" s="54" t="str">
        <f>Perm_Edif!BS115</f>
        <v>187.6%</v>
      </c>
      <c r="BT115" s="54" t="str">
        <f>Perm_Edif!BT115</f>
        <v>-51%</v>
      </c>
      <c r="BU115" s="54" t="str">
        <f>Perm_Edif!BU115</f>
        <v>1.3%</v>
      </c>
      <c r="BV115" s="54" t="str">
        <f>Perm_Edif!BV115</f>
        <v>-50.3%</v>
      </c>
      <c r="BW115" s="54" t="str">
        <f>Perm_Edif!BW115</f>
        <v>-15.9%</v>
      </c>
      <c r="BX115" s="54" t="str">
        <f>Perm_Edif!BX115</f>
        <v>154.5%</v>
      </c>
      <c r="BY115" s="54" t="str">
        <f>Perm_Edif!BY115</f>
        <v>-55.3%</v>
      </c>
      <c r="BZ115" s="54" t="str">
        <f>Perm_Edif!BZ115</f>
        <v>100.3%</v>
      </c>
      <c r="CA115" s="54" t="str">
        <f>Perm_Edif!CA115</f>
        <v>-75.9%</v>
      </c>
      <c r="CB115" s="54" t="str">
        <f>Perm_Edif!CB115</f>
        <v>-12.3%</v>
      </c>
      <c r="CC115" s="54" t="str">
        <f>Perm_Edif!CC115</f>
        <v>-19.6%</v>
      </c>
      <c r="CD115" s="54" t="str">
        <f>Perm_Edif!CD115</f>
        <v>-53.2%</v>
      </c>
      <c r="CE115" s="54" t="str">
        <f>Perm_Edif!CE115</f>
        <v>-56.4%</v>
      </c>
    </row>
    <row r="116" spans="1:83">
      <c r="A116" s="55">
        <v>2018</v>
      </c>
      <c r="B116" s="51">
        <v>7</v>
      </c>
      <c r="C116" s="52" t="s">
        <v>125</v>
      </c>
      <c r="D116" s="59">
        <f>IF(A116=A115,D115+Perm_Edif!D116,Perm_Edif!D116)</f>
        <v>1573847</v>
      </c>
      <c r="E116" s="54">
        <f>IF(B116=B115,E115+Perm_Edif!E116,Perm_Edif!E116)</f>
        <v>3064</v>
      </c>
      <c r="F116" s="54">
        <f>IF(C116=C115,F115+Perm_Edif!F116,Perm_Edif!F116)</f>
        <v>6481</v>
      </c>
      <c r="G116" s="54">
        <f>IF(D116=D115,G115+Perm_Edif!G116,Perm_Edif!G116)</f>
        <v>20186</v>
      </c>
      <c r="H116" s="54">
        <f>IF(E116=E115,H115+Perm_Edif!H116,Perm_Edif!H116)</f>
        <v>5357</v>
      </c>
      <c r="I116" s="54">
        <f>IF(F116=F115,I115+Perm_Edif!I116,Perm_Edif!I116)</f>
        <v>10339</v>
      </c>
      <c r="J116" s="54">
        <f>IF(G116=G115,J115+Perm_Edif!J116,Perm_Edif!J116)</f>
        <v>5556</v>
      </c>
      <c r="K116" s="54">
        <f>IF(H116=H115,K115+Perm_Edif!K116,Perm_Edif!K116)</f>
        <v>8021</v>
      </c>
      <c r="L116" s="54">
        <f>IF(I116=I115,L115+Perm_Edif!L116,Perm_Edif!L116)</f>
        <v>62229</v>
      </c>
      <c r="M116" s="54">
        <f>IF(J116=J115,M115+Perm_Edif!M116,Perm_Edif!M116)</f>
        <v>4840</v>
      </c>
      <c r="N116" s="54">
        <f>IF(K116=K115,N115+Perm_Edif!N116,Perm_Edif!N116)</f>
        <v>23713</v>
      </c>
      <c r="O116" s="54">
        <f>IF(L116=L115,O115+Perm_Edif!O116,Perm_Edif!O116)</f>
        <v>2951</v>
      </c>
      <c r="P116" s="54">
        <f>IF(M116=M115,P115+Perm_Edif!P116,Perm_Edif!P116)</f>
        <v>1514</v>
      </c>
      <c r="Q116" s="54">
        <f>IF(N116=N115,Q115+Perm_Edif!Q116,Perm_Edif!Q116)</f>
        <v>25696</v>
      </c>
      <c r="R116" s="54">
        <f>IF(O116=O115,R115+Perm_Edif!R116,Perm_Edif!R116)</f>
        <v>2864</v>
      </c>
      <c r="S116" s="88">
        <f>IF(P116=P115,S115+Perm_Edif!S116,Perm_Edif!S116)</f>
        <v>318</v>
      </c>
      <c r="T116" s="81">
        <f>IF(Q116=Q115,T115+Perm_Edif!T116,Perm_Edif!T116)</f>
        <v>553108</v>
      </c>
      <c r="U116" s="81">
        <f>IF(R116=R115,U115+Perm_Edif!U116,Perm_Edif!U116)</f>
        <v>964</v>
      </c>
      <c r="V116" s="81">
        <f>IF(S116=S115,V115+Perm_Edif!V116,Perm_Edif!V116)</f>
        <v>12343</v>
      </c>
      <c r="W116" s="81">
        <f>IF(T116=T115,W115+Perm_Edif!W116,Perm_Edif!W116)</f>
        <v>13426</v>
      </c>
      <c r="X116" s="81">
        <f>IF(U116=U115,X115+Perm_Edif!X116,Perm_Edif!X116)</f>
        <v>26034</v>
      </c>
      <c r="Y116" s="81">
        <f>IF(V116=V115,Y115+Perm_Edif!Y116,Perm_Edif!Y116)</f>
        <v>40838</v>
      </c>
      <c r="Z116" s="81">
        <f>IF(W116=W115,Z115+Perm_Edif!Z116,Perm_Edif!Z116)</f>
        <v>22207</v>
      </c>
      <c r="AA116" s="81">
        <f>IF(X116=X115,AA115+Perm_Edif!AA116,Perm_Edif!AA116)</f>
        <v>42923</v>
      </c>
      <c r="AB116" s="81">
        <f>IF(Y116=Y115,AB115+Perm_Edif!AB116,Perm_Edif!AB116)</f>
        <v>90676</v>
      </c>
      <c r="AC116" s="81">
        <f>IF(Z116=Z115,AC115+Perm_Edif!AC116,Perm_Edif!AC116)</f>
        <v>30505</v>
      </c>
      <c r="AD116" s="81">
        <f>IF(AA116=AA115,AD115+Perm_Edif!AD116,Perm_Edif!AD116)</f>
        <v>19026</v>
      </c>
      <c r="AE116" s="81">
        <f>IF(AB116=AB115,AE115+Perm_Edif!AE116,Perm_Edif!AE116)</f>
        <v>5139</v>
      </c>
      <c r="AF116" s="81">
        <f>IF(AC116=AC115,AF115+Perm_Edif!AF116,Perm_Edif!AF116)</f>
        <v>5428</v>
      </c>
      <c r="AG116" s="81">
        <f>IF(AD116=AD115,AG115+Perm_Edif!AG116,Perm_Edif!AG116)</f>
        <v>230402</v>
      </c>
      <c r="AH116" s="81">
        <f>IF(AE116=AE115,AH115+Perm_Edif!AH116,Perm_Edif!AH116)</f>
        <v>11900</v>
      </c>
      <c r="AI116" s="81">
        <f>IF(AF116=AF115,AI115+Perm_Edif!AI116,Perm_Edif!AI116)</f>
        <v>1297</v>
      </c>
      <c r="AJ116" s="59">
        <f>IF(AG116=AG115,AJ115+Perm_Edif!AJ116,Perm_Edif!AJ116)</f>
        <v>47931</v>
      </c>
      <c r="AK116" s="54">
        <f>IF(AH116=AH115,AK115+Perm_Edif!AK116,Perm_Edif!AK116)</f>
        <v>1492</v>
      </c>
      <c r="AL116" s="54">
        <f>IF(AI116=AI115,AL115+Perm_Edif!AL116,Perm_Edif!AL116)</f>
        <v>540</v>
      </c>
      <c r="AM116" s="54">
        <f>IF(AJ116=AJ115,AM115+Perm_Edif!AM116,Perm_Edif!AM116)</f>
        <v>778</v>
      </c>
      <c r="AN116" s="54">
        <f>IF(AK116=AK115,AN115+Perm_Edif!AN116,Perm_Edif!AN116)</f>
        <v>4155</v>
      </c>
      <c r="AO116" s="54">
        <f>IF(AL116=AL115,AO115+Perm_Edif!AO116,Perm_Edif!AO116)</f>
        <v>2785</v>
      </c>
      <c r="AP116" s="54">
        <f>IF(AM116=AM115,AP115+Perm_Edif!AP116,Perm_Edif!AP116)</f>
        <v>1271</v>
      </c>
      <c r="AQ116" s="54">
        <f>IF(AN116=AN115,AQ115+Perm_Edif!AQ116,Perm_Edif!AQ116)</f>
        <v>6983</v>
      </c>
      <c r="AR116" s="54">
        <f>IF(AO116=AO115,AR115+Perm_Edif!AR116,Perm_Edif!AR116)</f>
        <v>8488</v>
      </c>
      <c r="AS116" s="54">
        <f>IF(AP116=AP115,AS115+Perm_Edif!AS116,Perm_Edif!AS116)</f>
        <v>2168</v>
      </c>
      <c r="AT116" s="54">
        <f>IF(AQ116=AQ115,AT115+Perm_Edif!AT116,Perm_Edif!AT116)</f>
        <v>6874</v>
      </c>
      <c r="AU116" s="54">
        <f>IF(AR116=AR115,AU115+Perm_Edif!AU116,Perm_Edif!AU116)</f>
        <v>532</v>
      </c>
      <c r="AV116" s="54">
        <f>IF(AS116=AS115,AV115+Perm_Edif!AV116,Perm_Edif!AV116)</f>
        <v>0</v>
      </c>
      <c r="AW116" s="54">
        <f>IF(AT116=AT115,AW115+Perm_Edif!AW116,Perm_Edif!AW116)</f>
        <v>8939</v>
      </c>
      <c r="AX116" s="54">
        <f>IF(AU116=AU115,AX115+Perm_Edif!AX116,Perm_Edif!AX116)</f>
        <v>2487</v>
      </c>
      <c r="AY116" s="54">
        <f>IF(AV116=AV115,AY115+Perm_Edif!AY116,Perm_Edif!AY116)</f>
        <v>439</v>
      </c>
      <c r="AZ116" s="59">
        <f>IF(AW116=AW115,AZ115+Perm_Edif!AZ116,Perm_Edif!AZ116)</f>
        <v>784168</v>
      </c>
      <c r="BA116" s="54">
        <f>IF(AX116=AX115,BA115+Perm_Edif!BA116,Perm_Edif!BA116)</f>
        <v>5520</v>
      </c>
      <c r="BB116" s="54">
        <f>IF(AY116=AY115,BB115+Perm_Edif!BB116,Perm_Edif!BB116)</f>
        <v>19364</v>
      </c>
      <c r="BC116" s="54">
        <f>IF(AZ116=AZ115,BC115+Perm_Edif!BC116,Perm_Edif!BC116)</f>
        <v>34390</v>
      </c>
      <c r="BD116" s="54">
        <f>IF(BA116=BA115,BD115+Perm_Edif!BD116,Perm_Edif!BD116)</f>
        <v>35546</v>
      </c>
      <c r="BE116" s="54">
        <f>IF(BB116=BB115,BE115+Perm_Edif!BE116,Perm_Edif!BE116)</f>
        <v>53962</v>
      </c>
      <c r="BF116" s="54">
        <f>IF(BC116=BC115,BF115+Perm_Edif!BF116,Perm_Edif!BF116)</f>
        <v>29034</v>
      </c>
      <c r="BG116" s="54">
        <f>IF(BD116=BD115,BG115+Perm_Edif!BG116,Perm_Edif!BG116)</f>
        <v>57927</v>
      </c>
      <c r="BH116" s="54">
        <f>IF(BE116=BE115,BH115+Perm_Edif!BH116,Perm_Edif!BH116)</f>
        <v>161393</v>
      </c>
      <c r="BI116" s="54">
        <f>IF(BF116=BF115,BI115+Perm_Edif!BI116,Perm_Edif!BI116)</f>
        <v>37513</v>
      </c>
      <c r="BJ116" s="54">
        <f>IF(BG116=BG115,BJ115+Perm_Edif!BJ116,Perm_Edif!BJ116)</f>
        <v>49613</v>
      </c>
      <c r="BK116" s="54">
        <f>IF(BH116=BH115,BK115+Perm_Edif!BK116,Perm_Edif!BK116)</f>
        <v>8622</v>
      </c>
      <c r="BL116" s="54">
        <f>IF(BI116=BI115,BL115+Perm_Edif!BL116,Perm_Edif!BL116)</f>
        <v>6942</v>
      </c>
      <c r="BM116" s="54">
        <f>IF(BJ116=BJ115,BM115+Perm_Edif!BM116,Perm_Edif!BM116)</f>
        <v>265037</v>
      </c>
      <c r="BN116" s="54">
        <f>IF(BK116=BK115,BN115+Perm_Edif!BN116,Perm_Edif!BN116)</f>
        <v>17251</v>
      </c>
      <c r="BO116" s="88">
        <f>IF(BL116=BL115,BO115+Perm_Edif!BO116,Perm_Edif!BO116)</f>
        <v>2054</v>
      </c>
      <c r="BP116" s="54" t="str">
        <f>Perm_Edif!BP116</f>
        <v>-42.5%</v>
      </c>
      <c r="BQ116" s="54" t="str">
        <f>Perm_Edif!BQ116</f>
        <v>-69.2%</v>
      </c>
      <c r="BR116" s="54" t="str">
        <f>Perm_Edif!BR116</f>
        <v>151.7%</v>
      </c>
      <c r="BS116" s="54" t="str">
        <f>Perm_Edif!BS116</f>
        <v>9.2%</v>
      </c>
      <c r="BT116" s="54" t="str">
        <f>Perm_Edif!BT116</f>
        <v>-5.5%</v>
      </c>
      <c r="BU116" s="54" t="str">
        <f>Perm_Edif!BU116</f>
        <v>-75.3%</v>
      </c>
      <c r="BV116" s="54" t="str">
        <f>Perm_Edif!BV116</f>
        <v>-17.5%</v>
      </c>
      <c r="BW116" s="54" t="str">
        <f>Perm_Edif!BW116</f>
        <v>-28.1%</v>
      </c>
      <c r="BX116" s="54" t="str">
        <f>Perm_Edif!BX116</f>
        <v>-38.2%</v>
      </c>
      <c r="BY116" s="54" t="str">
        <f>Perm_Edif!BY116</f>
        <v>-21.5%</v>
      </c>
      <c r="BZ116" s="54" t="str">
        <f>Perm_Edif!BZ116</f>
        <v>-50%</v>
      </c>
      <c r="CA116" s="54" t="str">
        <f>Perm_Edif!CA116</f>
        <v>109%</v>
      </c>
      <c r="CB116" s="54" t="str">
        <f>Perm_Edif!CB116</f>
        <v>-67%</v>
      </c>
      <c r="CC116" s="54" t="str">
        <f>Perm_Edif!CC116</f>
        <v>-41.5%</v>
      </c>
      <c r="CD116" s="54" t="str">
        <f>Perm_Edif!CD116</f>
        <v>-52.7%</v>
      </c>
      <c r="CE116" s="54" t="str">
        <f>Perm_Edif!CE116</f>
        <v>-82.4%</v>
      </c>
    </row>
    <row r="117" spans="1:83">
      <c r="A117" s="55">
        <v>2018</v>
      </c>
      <c r="B117" s="51">
        <v>8</v>
      </c>
      <c r="C117" s="52" t="s">
        <v>126</v>
      </c>
      <c r="D117" s="59">
        <f>IF(A117=A116,D116+Perm_Edif!D117,Perm_Edif!D117)</f>
        <v>1893833</v>
      </c>
      <c r="E117" s="54">
        <f>IF(B117=B116,E116+Perm_Edif!E117,Perm_Edif!E117)</f>
        <v>2828</v>
      </c>
      <c r="F117" s="54">
        <f>IF(C117=C116,F116+Perm_Edif!F117,Perm_Edif!F117)</f>
        <v>21703</v>
      </c>
      <c r="G117" s="54">
        <f>IF(D117=D116,G116+Perm_Edif!G117,Perm_Edif!G117)</f>
        <v>5396</v>
      </c>
      <c r="H117" s="54">
        <f>IF(E117=E116,H116+Perm_Edif!H117,Perm_Edif!H117)</f>
        <v>10037</v>
      </c>
      <c r="I117" s="54">
        <f>IF(F117=F116,I116+Perm_Edif!I117,Perm_Edif!I117)</f>
        <v>24011</v>
      </c>
      <c r="J117" s="54">
        <f>IF(G117=G116,J116+Perm_Edif!J117,Perm_Edif!J117)</f>
        <v>8908</v>
      </c>
      <c r="K117" s="54">
        <f>IF(H117=H116,K116+Perm_Edif!K117,Perm_Edif!K117)</f>
        <v>15457</v>
      </c>
      <c r="L117" s="54">
        <f>IF(I117=I116,L116+Perm_Edif!L117,Perm_Edif!L117)</f>
        <v>9363</v>
      </c>
      <c r="M117" s="54">
        <f>IF(J117=J116,M116+Perm_Edif!M117,Perm_Edif!M117)</f>
        <v>24572</v>
      </c>
      <c r="N117" s="54">
        <f>IF(K117=K116,N116+Perm_Edif!N117,Perm_Edif!N117)</f>
        <v>15910</v>
      </c>
      <c r="O117" s="54">
        <f>IF(L117=L116,O116+Perm_Edif!O117,Perm_Edif!O117)</f>
        <v>5296</v>
      </c>
      <c r="P117" s="54">
        <f>IF(M117=M116,P116+Perm_Edif!P117,Perm_Edif!P117)</f>
        <v>19793</v>
      </c>
      <c r="Q117" s="54">
        <f>IF(N117=N116,Q116+Perm_Edif!Q117,Perm_Edif!Q117)</f>
        <v>88937</v>
      </c>
      <c r="R117" s="54">
        <f>IF(O117=O116,R116+Perm_Edif!R117,Perm_Edif!R117)</f>
        <v>5169</v>
      </c>
      <c r="S117" s="88">
        <f>IF(P117=P116,S116+Perm_Edif!S117,Perm_Edif!S117)</f>
        <v>62606</v>
      </c>
      <c r="T117" s="81">
        <f>IF(Q117=Q116,T116+Perm_Edif!T117,Perm_Edif!T117)</f>
        <v>834244</v>
      </c>
      <c r="U117" s="81">
        <f>IF(R117=R116,U116+Perm_Edif!U117,Perm_Edif!U117)</f>
        <v>38492</v>
      </c>
      <c r="V117" s="81">
        <f>IF(S117=S116,V116+Perm_Edif!V117,Perm_Edif!V117)</f>
        <v>63186</v>
      </c>
      <c r="W117" s="81">
        <f>IF(T117=T116,W116+Perm_Edif!W117,Perm_Edif!W117)</f>
        <v>2765</v>
      </c>
      <c r="X117" s="81">
        <f>IF(U117=U116,X116+Perm_Edif!X117,Perm_Edif!X117)</f>
        <v>58989</v>
      </c>
      <c r="Y117" s="81">
        <f>IF(V117=V116,Y116+Perm_Edif!Y117,Perm_Edif!Y117)</f>
        <v>73832</v>
      </c>
      <c r="Z117" s="81">
        <f>IF(W117=W116,Z116+Perm_Edif!Z117,Perm_Edif!Z117)</f>
        <v>21494</v>
      </c>
      <c r="AA117" s="81">
        <f>IF(X117=X116,AA116+Perm_Edif!AA117,Perm_Edif!AA117)</f>
        <v>31753</v>
      </c>
      <c r="AB117" s="81">
        <f>IF(Y117=Y116,AB116+Perm_Edif!AB117,Perm_Edif!AB117)</f>
        <v>67850</v>
      </c>
      <c r="AC117" s="81">
        <f>IF(Z117=Z116,AC116+Perm_Edif!AC117,Perm_Edif!AC117)</f>
        <v>70729</v>
      </c>
      <c r="AD117" s="81">
        <f>IF(AA117=AA116,AD116+Perm_Edif!AD117,Perm_Edif!AD117)</f>
        <v>32576</v>
      </c>
      <c r="AE117" s="81">
        <f>IF(AB117=AB116,AE116+Perm_Edif!AE117,Perm_Edif!AE117)</f>
        <v>3211</v>
      </c>
      <c r="AF117" s="81">
        <f>IF(AC117=AC116,AF116+Perm_Edif!AF117,Perm_Edif!AF117)</f>
        <v>27370</v>
      </c>
      <c r="AG117" s="81">
        <f>IF(AD117=AD116,AG116+Perm_Edif!AG117,Perm_Edif!AG117)</f>
        <v>310307</v>
      </c>
      <c r="AH117" s="81">
        <f>IF(AE117=AE116,AH116+Perm_Edif!AH117,Perm_Edif!AH117)</f>
        <v>29307</v>
      </c>
      <c r="AI117" s="81">
        <f>IF(AF117=AF116,AI116+Perm_Edif!AI117,Perm_Edif!AI117)</f>
        <v>2383</v>
      </c>
      <c r="AJ117" s="59">
        <f>IF(AG117=AG116,AJ116+Perm_Edif!AJ117,Perm_Edif!AJ117)</f>
        <v>135508</v>
      </c>
      <c r="AK117" s="54">
        <f>IF(AH117=AH116,AK116+Perm_Edif!AK117,Perm_Edif!AK117)</f>
        <v>1189</v>
      </c>
      <c r="AL117" s="54">
        <f>IF(AI117=AI116,AL116+Perm_Edif!AL117,Perm_Edif!AL117)</f>
        <v>461</v>
      </c>
      <c r="AM117" s="54">
        <f>IF(AJ117=AJ116,AM116+Perm_Edif!AM117,Perm_Edif!AM117)</f>
        <v>5022</v>
      </c>
      <c r="AN117" s="54">
        <f>IF(AK117=AK116,AN116+Perm_Edif!AN117,Perm_Edif!AN117)</f>
        <v>8561</v>
      </c>
      <c r="AO117" s="54">
        <f>IF(AL117=AL116,AO116+Perm_Edif!AO117,Perm_Edif!AO117)</f>
        <v>15653</v>
      </c>
      <c r="AP117" s="54">
        <f>IF(AM117=AM116,AP116+Perm_Edif!AP117,Perm_Edif!AP117)</f>
        <v>5261</v>
      </c>
      <c r="AQ117" s="54">
        <f>IF(AN117=AN116,AQ116+Perm_Edif!AQ117,Perm_Edif!AQ117)</f>
        <v>5763</v>
      </c>
      <c r="AR117" s="54">
        <f>IF(AO117=AO116,AR116+Perm_Edif!AR117,Perm_Edif!AR117)</f>
        <v>5732</v>
      </c>
      <c r="AS117" s="54">
        <f>IF(AP117=AP116,AS116+Perm_Edif!AS117,Perm_Edif!AS117)</f>
        <v>2206</v>
      </c>
      <c r="AT117" s="54">
        <f>IF(AQ117=AQ116,AT116+Perm_Edif!AT117,Perm_Edif!AT117)</f>
        <v>2034</v>
      </c>
      <c r="AU117" s="54">
        <f>IF(AR117=AR116,AU116+Perm_Edif!AU117,Perm_Edif!AU117)</f>
        <v>263</v>
      </c>
      <c r="AV117" s="54">
        <f>IF(AS117=AS116,AV116+Perm_Edif!AV117,Perm_Edif!AV117)</f>
        <v>187</v>
      </c>
      <c r="AW117" s="54">
        <f>IF(AT117=AT116,AW116+Perm_Edif!AW117,Perm_Edif!AW117)</f>
        <v>52205</v>
      </c>
      <c r="AX117" s="54">
        <f>IF(AU117=AU116,AX116+Perm_Edif!AX117,Perm_Edif!AX117)</f>
        <v>30971</v>
      </c>
      <c r="AY117" s="54">
        <f>IF(AV117=AV116,AY116+Perm_Edif!AY117,Perm_Edif!AY117)</f>
        <v>0</v>
      </c>
      <c r="AZ117" s="59">
        <f>IF(AW117=AW116,AZ116+Perm_Edif!AZ117,Perm_Edif!AZ117)</f>
        <v>1289738</v>
      </c>
      <c r="BA117" s="54">
        <f>IF(AX117=AX116,BA116+Perm_Edif!BA117,Perm_Edif!BA117)</f>
        <v>42509</v>
      </c>
      <c r="BB117" s="54">
        <f>IF(AY117=AY116,BB116+Perm_Edif!BB117,Perm_Edif!BB117)</f>
        <v>85350</v>
      </c>
      <c r="BC117" s="54">
        <f>IF(AZ117=AZ116,BC116+Perm_Edif!BC117,Perm_Edif!BC117)</f>
        <v>13183</v>
      </c>
      <c r="BD117" s="54">
        <f>IF(BA117=BA116,BD116+Perm_Edif!BD117,Perm_Edif!BD117)</f>
        <v>77587</v>
      </c>
      <c r="BE117" s="54">
        <f>IF(BB117=BB116,BE116+Perm_Edif!BE117,Perm_Edif!BE117)</f>
        <v>113496</v>
      </c>
      <c r="BF117" s="54">
        <f>IF(BC117=BC116,BF116+Perm_Edif!BF117,Perm_Edif!BF117)</f>
        <v>35663</v>
      </c>
      <c r="BG117" s="54">
        <f>IF(BD117=BD116,BG116+Perm_Edif!BG117,Perm_Edif!BG117)</f>
        <v>52973</v>
      </c>
      <c r="BH117" s="54">
        <f>IF(BE117=BE116,BH116+Perm_Edif!BH117,Perm_Edif!BH117)</f>
        <v>82945</v>
      </c>
      <c r="BI117" s="54">
        <f>IF(BF117=BF116,BI116+Perm_Edif!BI117,Perm_Edif!BI117)</f>
        <v>97507</v>
      </c>
      <c r="BJ117" s="54">
        <f>IF(BG117=BG116,BJ116+Perm_Edif!BJ117,Perm_Edif!BJ117)</f>
        <v>50520</v>
      </c>
      <c r="BK117" s="54">
        <f>IF(BH117=BH116,BK116+Perm_Edif!BK117,Perm_Edif!BK117)</f>
        <v>8770</v>
      </c>
      <c r="BL117" s="54">
        <f>IF(BI117=BI116,BL116+Perm_Edif!BL117,Perm_Edif!BL117)</f>
        <v>47350</v>
      </c>
      <c r="BM117" s="54">
        <f>IF(BJ117=BJ116,BM116+Perm_Edif!BM117,Perm_Edif!BM117)</f>
        <v>451449</v>
      </c>
      <c r="BN117" s="54">
        <f>IF(BK117=BK116,BN116+Perm_Edif!BN117,Perm_Edif!BN117)</f>
        <v>65447</v>
      </c>
      <c r="BO117" s="88">
        <f>IF(BL117=BL116,BO116+Perm_Edif!BO117,Perm_Edif!BO117)</f>
        <v>64989</v>
      </c>
      <c r="BP117" s="54" t="str">
        <f>Perm_Edif!BP117</f>
        <v>64.5%</v>
      </c>
      <c r="BQ117" s="54" t="str">
        <f>Perm_Edif!BQ117</f>
        <v>670.1%</v>
      </c>
      <c r="BR117" s="54" t="str">
        <f>Perm_Edif!BR117</f>
        <v>340.8%</v>
      </c>
      <c r="BS117" s="54" t="str">
        <f>Perm_Edif!BS117</f>
        <v>-61.7%</v>
      </c>
      <c r="BT117" s="54" t="str">
        <f>Perm_Edif!BT117</f>
        <v>118.3%</v>
      </c>
      <c r="BU117" s="54" t="str">
        <f>Perm_Edif!BU117</f>
        <v>110.3%</v>
      </c>
      <c r="BV117" s="54" t="str">
        <f>Perm_Edif!BV117</f>
        <v>22.8%</v>
      </c>
      <c r="BW117" s="54" t="str">
        <f>Perm_Edif!BW117</f>
        <v>-8.6%</v>
      </c>
      <c r="BX117" s="54" t="str">
        <f>Perm_Edif!BX117</f>
        <v>-48.6%</v>
      </c>
      <c r="BY117" s="54" t="str">
        <f>Perm_Edif!BY117</f>
        <v>159.9%</v>
      </c>
      <c r="BZ117" s="54" t="str">
        <f>Perm_Edif!BZ117</f>
        <v>1.8%</v>
      </c>
      <c r="CA117" s="54" t="str">
        <f>Perm_Edif!CA117</f>
        <v>1.7%</v>
      </c>
      <c r="CB117" s="54" t="str">
        <f>Perm_Edif!CB117</f>
        <v>582.1%</v>
      </c>
      <c r="CC117" s="54" t="str">
        <f>Perm_Edif!CC117</f>
        <v>70.3%</v>
      </c>
      <c r="CD117" s="54" t="str">
        <f>Perm_Edif!CD117</f>
        <v>279.4%</v>
      </c>
      <c r="CE117" s="54" t="str">
        <f>Perm_Edif!CE117</f>
        <v>3064%</v>
      </c>
    </row>
    <row r="118" spans="1:83">
      <c r="A118" s="55">
        <v>2018</v>
      </c>
      <c r="B118" s="51">
        <v>9</v>
      </c>
      <c r="C118" s="52" t="s">
        <v>127</v>
      </c>
      <c r="D118" s="59">
        <f>IF(A118=A117,D117+Perm_Edif!D118,Perm_Edif!D118)</f>
        <v>2016109</v>
      </c>
      <c r="E118" s="54">
        <f>IF(B118=B117,E117+Perm_Edif!E118,Perm_Edif!E118)</f>
        <v>5887</v>
      </c>
      <c r="F118" s="54">
        <f>IF(C118=C117,F117+Perm_Edif!F118,Perm_Edif!F118)</f>
        <v>6356</v>
      </c>
      <c r="G118" s="54">
        <f>IF(D118=D117,G117+Perm_Edif!G118,Perm_Edif!G118)</f>
        <v>814</v>
      </c>
      <c r="H118" s="54">
        <f>IF(E118=E117,H117+Perm_Edif!H118,Perm_Edif!H118)</f>
        <v>3556</v>
      </c>
      <c r="I118" s="54">
        <f>IF(F118=F117,I117+Perm_Edif!I118,Perm_Edif!I118)</f>
        <v>15226</v>
      </c>
      <c r="J118" s="54">
        <f>IF(G118=G117,J117+Perm_Edif!J118,Perm_Edif!J118)</f>
        <v>1258</v>
      </c>
      <c r="K118" s="54">
        <f>IF(H118=H117,K117+Perm_Edif!K118,Perm_Edif!K118)</f>
        <v>13022</v>
      </c>
      <c r="L118" s="54">
        <f>IF(I118=I117,L117+Perm_Edif!L118,Perm_Edif!L118)</f>
        <v>16752</v>
      </c>
      <c r="M118" s="54">
        <f>IF(J118=J117,M117+Perm_Edif!M118,Perm_Edif!M118)</f>
        <v>7151</v>
      </c>
      <c r="N118" s="54">
        <f>IF(K118=K117,N117+Perm_Edif!N118,Perm_Edif!N118)</f>
        <v>6214</v>
      </c>
      <c r="O118" s="54">
        <f>IF(L118=L117,O117+Perm_Edif!O118,Perm_Edif!O118)</f>
        <v>381</v>
      </c>
      <c r="P118" s="54">
        <f>IF(M118=M117,P117+Perm_Edif!P118,Perm_Edif!P118)</f>
        <v>1221</v>
      </c>
      <c r="Q118" s="54">
        <f>IF(N118=N117,Q117+Perm_Edif!Q118,Perm_Edif!Q118)</f>
        <v>39024</v>
      </c>
      <c r="R118" s="54">
        <f>IF(O118=O117,R117+Perm_Edif!R118,Perm_Edif!R118)</f>
        <v>4752</v>
      </c>
      <c r="S118" s="88">
        <f>IF(P118=P117,S117+Perm_Edif!S118,Perm_Edif!S118)</f>
        <v>662</v>
      </c>
      <c r="T118" s="81">
        <f>IF(Q118=Q117,T117+Perm_Edif!T118,Perm_Edif!T118)</f>
        <v>596448</v>
      </c>
      <c r="U118" s="81">
        <f>IF(R118=R117,U117+Perm_Edif!U118,Perm_Edif!U118)</f>
        <v>2857</v>
      </c>
      <c r="V118" s="81">
        <f>IF(S118=S117,V117+Perm_Edif!V118,Perm_Edif!V118)</f>
        <v>36967</v>
      </c>
      <c r="W118" s="81">
        <f>IF(T118=T117,W117+Perm_Edif!W118,Perm_Edif!W118)</f>
        <v>3171</v>
      </c>
      <c r="X118" s="81">
        <f>IF(U118=U117,X117+Perm_Edif!X118,Perm_Edif!X118)</f>
        <v>22274</v>
      </c>
      <c r="Y118" s="81">
        <f>IF(V118=V117,Y117+Perm_Edif!Y118,Perm_Edif!Y118)</f>
        <v>92229</v>
      </c>
      <c r="Z118" s="81">
        <f>IF(W118=W117,Z117+Perm_Edif!Z118,Perm_Edif!Z118)</f>
        <v>11403</v>
      </c>
      <c r="AA118" s="81">
        <f>IF(X118=X117,AA117+Perm_Edif!AA118,Perm_Edif!AA118)</f>
        <v>38094</v>
      </c>
      <c r="AB118" s="81">
        <f>IF(Y118=Y117,AB117+Perm_Edif!AB118,Perm_Edif!AB118)</f>
        <v>51688</v>
      </c>
      <c r="AC118" s="81">
        <f>IF(Z118=Z117,AC117+Perm_Edif!AC118,Perm_Edif!AC118)</f>
        <v>39690</v>
      </c>
      <c r="AD118" s="81">
        <f>IF(AA118=AA117,AD117+Perm_Edif!AD118,Perm_Edif!AD118)</f>
        <v>26735</v>
      </c>
      <c r="AE118" s="81">
        <f>IF(AB118=AB117,AE117+Perm_Edif!AE118,Perm_Edif!AE118)</f>
        <v>3954</v>
      </c>
      <c r="AF118" s="81">
        <f>IF(AC118=AC117,AF117+Perm_Edif!AF118,Perm_Edif!AF118)</f>
        <v>2364</v>
      </c>
      <c r="AG118" s="81">
        <f>IF(AD118=AD117,AG117+Perm_Edif!AG118,Perm_Edif!AG118)</f>
        <v>242195</v>
      </c>
      <c r="AH118" s="81">
        <f>IF(AE118=AE117,AH117+Perm_Edif!AH118,Perm_Edif!AH118)</f>
        <v>19130</v>
      </c>
      <c r="AI118" s="81">
        <f>IF(AF118=AF117,AI117+Perm_Edif!AI118,Perm_Edif!AI118)</f>
        <v>3697</v>
      </c>
      <c r="AJ118" s="59">
        <f>IF(AG118=AG117,AJ117+Perm_Edif!AJ118,Perm_Edif!AJ118)</f>
        <v>70291</v>
      </c>
      <c r="AK118" s="54">
        <f>IF(AH118=AH117,AK117+Perm_Edif!AK118,Perm_Edif!AK118)</f>
        <v>145</v>
      </c>
      <c r="AL118" s="54">
        <f>IF(AI118=AI117,AL117+Perm_Edif!AL118,Perm_Edif!AL118)</f>
        <v>1920</v>
      </c>
      <c r="AM118" s="54">
        <f>IF(AJ118=AJ117,AM117+Perm_Edif!AM118,Perm_Edif!AM118)</f>
        <v>407</v>
      </c>
      <c r="AN118" s="54">
        <f>IF(AK118=AK117,AN117+Perm_Edif!AN118,Perm_Edif!AN118)</f>
        <v>1348</v>
      </c>
      <c r="AO118" s="54">
        <f>IF(AL118=AL117,AO117+Perm_Edif!AO118,Perm_Edif!AO118)</f>
        <v>19982</v>
      </c>
      <c r="AP118" s="54">
        <f>IF(AM118=AM117,AP117+Perm_Edif!AP118,Perm_Edif!AP118)</f>
        <v>882</v>
      </c>
      <c r="AQ118" s="54">
        <f>IF(AN118=AN117,AQ117+Perm_Edif!AQ118,Perm_Edif!AQ118)</f>
        <v>12219</v>
      </c>
      <c r="AR118" s="54">
        <f>IF(AO118=AO117,AR117+Perm_Edif!AR118,Perm_Edif!AR118)</f>
        <v>3365</v>
      </c>
      <c r="AS118" s="54">
        <f>IF(AP118=AP117,AS117+Perm_Edif!AS118,Perm_Edif!AS118)</f>
        <v>1806</v>
      </c>
      <c r="AT118" s="54">
        <f>IF(AQ118=AQ117,AT117+Perm_Edif!AT118,Perm_Edif!AT118)</f>
        <v>2748</v>
      </c>
      <c r="AU118" s="54">
        <f>IF(AR118=AR117,AU117+Perm_Edif!AU118,Perm_Edif!AU118)</f>
        <v>1806</v>
      </c>
      <c r="AV118" s="54">
        <f>IF(AS118=AS117,AV117+Perm_Edif!AV118,Perm_Edif!AV118)</f>
        <v>3294</v>
      </c>
      <c r="AW118" s="54">
        <f>IF(AT118=AT117,AW117+Perm_Edif!AW118,Perm_Edif!AW118)</f>
        <v>17397</v>
      </c>
      <c r="AX118" s="54">
        <f>IF(AU118=AU117,AX117+Perm_Edif!AX118,Perm_Edif!AX118)</f>
        <v>2848</v>
      </c>
      <c r="AY118" s="54">
        <f>IF(AV118=AV117,AY117+Perm_Edif!AY118,Perm_Edif!AY118)</f>
        <v>124</v>
      </c>
      <c r="AZ118" s="59">
        <f>IF(AW118=AW117,AZ117+Perm_Edif!AZ118,Perm_Edif!AZ118)</f>
        <v>789015</v>
      </c>
      <c r="BA118" s="54">
        <f>IF(AX118=AX117,BA117+Perm_Edif!BA118,Perm_Edif!BA118)</f>
        <v>8889</v>
      </c>
      <c r="BB118" s="54">
        <f>IF(AY118=AY117,BB117+Perm_Edif!BB118,Perm_Edif!BB118)</f>
        <v>45243</v>
      </c>
      <c r="BC118" s="54">
        <f>IF(AZ118=AZ117,BC117+Perm_Edif!BC118,Perm_Edif!BC118)</f>
        <v>4392</v>
      </c>
      <c r="BD118" s="54">
        <f>IF(BA118=BA117,BD117+Perm_Edif!BD118,Perm_Edif!BD118)</f>
        <v>27178</v>
      </c>
      <c r="BE118" s="54">
        <f>IF(BB118=BB117,BE117+Perm_Edif!BE118,Perm_Edif!BE118)</f>
        <v>127437</v>
      </c>
      <c r="BF118" s="54">
        <f>IF(BC118=BC117,BF117+Perm_Edif!BF118,Perm_Edif!BF118)</f>
        <v>13543</v>
      </c>
      <c r="BG118" s="54">
        <f>IF(BD118=BD117,BG117+Perm_Edif!BG118,Perm_Edif!BG118)</f>
        <v>63335</v>
      </c>
      <c r="BH118" s="54">
        <f>IF(BE118=BE117,BH117+Perm_Edif!BH118,Perm_Edif!BH118)</f>
        <v>71805</v>
      </c>
      <c r="BI118" s="54">
        <f>IF(BF118=BF117,BI117+Perm_Edif!BI118,Perm_Edif!BI118)</f>
        <v>48647</v>
      </c>
      <c r="BJ118" s="54">
        <f>IF(BG118=BG117,BJ117+Perm_Edif!BJ118,Perm_Edif!BJ118)</f>
        <v>35697</v>
      </c>
      <c r="BK118" s="54">
        <f>IF(BH118=BH117,BK117+Perm_Edif!BK118,Perm_Edif!BK118)</f>
        <v>6141</v>
      </c>
      <c r="BL118" s="54">
        <f>IF(BI118=BI117,BL117+Perm_Edif!BL118,Perm_Edif!BL118)</f>
        <v>6879</v>
      </c>
      <c r="BM118" s="54">
        <f>IF(BJ118=BJ117,BM117+Perm_Edif!BM118,Perm_Edif!BM118)</f>
        <v>298616</v>
      </c>
      <c r="BN118" s="54">
        <f>IF(BK118=BK117,BN117+Perm_Edif!BN118,Perm_Edif!BN118)</f>
        <v>26730</v>
      </c>
      <c r="BO118" s="88">
        <f>IF(BL118=BL117,BO117+Perm_Edif!BO118,Perm_Edif!BO118)</f>
        <v>4483</v>
      </c>
      <c r="BP118" s="54" t="str">
        <f>Perm_Edif!BP118</f>
        <v>-38.8%</v>
      </c>
      <c r="BQ118" s="54" t="str">
        <f>Perm_Edif!BQ118</f>
        <v>-79.1%</v>
      </c>
      <c r="BR118" s="54" t="str">
        <f>Perm_Edif!BR118</f>
        <v>-47%</v>
      </c>
      <c r="BS118" s="54" t="str">
        <f>Perm_Edif!BS118</f>
        <v>-66.7%</v>
      </c>
      <c r="BT118" s="54" t="str">
        <f>Perm_Edif!BT118</f>
        <v>-65%</v>
      </c>
      <c r="BU118" s="54" t="str">
        <f>Perm_Edif!BU118</f>
        <v>12.3%</v>
      </c>
      <c r="BV118" s="54" t="str">
        <f>Perm_Edif!BV118</f>
        <v>-62%</v>
      </c>
      <c r="BW118" s="54" t="str">
        <f>Perm_Edif!BW118</f>
        <v>19.6%</v>
      </c>
      <c r="BX118" s="54" t="str">
        <f>Perm_Edif!BX118</f>
        <v>-13.4%</v>
      </c>
      <c r="BY118" s="54" t="str">
        <f>Perm_Edif!BY118</f>
        <v>-50.1%</v>
      </c>
      <c r="BZ118" s="54" t="str">
        <f>Perm_Edif!BZ118</f>
        <v>-29.3%</v>
      </c>
      <c r="CA118" s="54" t="str">
        <f>Perm_Edif!CA118</f>
        <v>-30%</v>
      </c>
      <c r="CB118" s="54" t="str">
        <f>Perm_Edif!CB118</f>
        <v>-85.5%</v>
      </c>
      <c r="CC118" s="54" t="str">
        <f>Perm_Edif!CC118</f>
        <v>-33.9%</v>
      </c>
      <c r="CD118" s="54" t="str">
        <f>Perm_Edif!CD118</f>
        <v>-59.2%</v>
      </c>
      <c r="CE118" s="54" t="str">
        <f>Perm_Edif!CE118</f>
        <v>-93.1%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8"/>
  <sheetViews>
    <sheetView workbookViewId="0">
      <selection activeCell="D1" sqref="D1"/>
    </sheetView>
  </sheetViews>
  <sheetFormatPr baseColWidth="10" defaultRowHeight="15"/>
  <cols>
    <col min="1" max="1" width="5.42578125" style="35" bestFit="1" customWidth="1"/>
    <col min="2" max="2" width="5.28515625" style="50" bestFit="1" customWidth="1"/>
    <col min="3" max="3" width="8.85546875" style="33" bestFit="1" customWidth="1"/>
  </cols>
  <sheetData>
    <row r="1" spans="1:34" ht="15.75" thickBot="1">
      <c r="A1" s="63" t="s">
        <v>47</v>
      </c>
      <c r="B1" s="64" t="s">
        <v>89</v>
      </c>
      <c r="C1" s="24" t="s">
        <v>90</v>
      </c>
      <c r="D1" s="67" t="s">
        <v>186</v>
      </c>
      <c r="E1" s="66" t="s">
        <v>26</v>
      </c>
      <c r="F1" s="66" t="s">
        <v>27</v>
      </c>
      <c r="G1" s="66" t="s">
        <v>28</v>
      </c>
      <c r="H1" s="66" t="s">
        <v>29</v>
      </c>
      <c r="I1" s="66" t="s">
        <v>30</v>
      </c>
      <c r="J1" s="66" t="s">
        <v>32</v>
      </c>
      <c r="K1" s="66" t="s">
        <v>33</v>
      </c>
      <c r="L1" s="66" t="s">
        <v>34</v>
      </c>
      <c r="M1" s="66" t="s">
        <v>35</v>
      </c>
      <c r="N1" s="66" t="s">
        <v>37</v>
      </c>
      <c r="O1" s="66" t="s">
        <v>38</v>
      </c>
      <c r="P1" s="66" t="s">
        <v>39</v>
      </c>
      <c r="Q1" s="66" t="s">
        <v>118</v>
      </c>
      <c r="R1" s="66" t="s">
        <v>36</v>
      </c>
      <c r="S1" s="68" t="s">
        <v>25</v>
      </c>
      <c r="T1" s="118" t="str">
        <f>"porc_"&amp;E1</f>
        <v>porc_I</v>
      </c>
      <c r="U1" s="118" t="str">
        <f t="shared" ref="U1:AC1" si="0">"porc_"&amp;F1</f>
        <v>porc_II</v>
      </c>
      <c r="V1" s="118" t="str">
        <f t="shared" si="0"/>
        <v>porc_III</v>
      </c>
      <c r="W1" s="118" t="str">
        <f t="shared" si="0"/>
        <v>porc_IV</v>
      </c>
      <c r="X1" s="118" t="str">
        <f t="shared" si="0"/>
        <v>porc_V</v>
      </c>
      <c r="Y1" s="118" t="str">
        <f t="shared" si="0"/>
        <v>porc_VI</v>
      </c>
      <c r="Z1" s="118" t="str">
        <f t="shared" si="0"/>
        <v>porc_VII</v>
      </c>
      <c r="AA1" s="118" t="str">
        <f t="shared" si="0"/>
        <v>porc_VIII</v>
      </c>
      <c r="AB1" s="118" t="str">
        <f t="shared" si="0"/>
        <v>porc_IX</v>
      </c>
      <c r="AC1" s="118" t="str">
        <f t="shared" si="0"/>
        <v>porc_X</v>
      </c>
      <c r="AD1" s="118" t="str">
        <f>"porc_"&amp;O1</f>
        <v>porc_XI</v>
      </c>
      <c r="AE1" s="118" t="str">
        <f t="shared" ref="AE1" si="1">"porc_"&amp;P1</f>
        <v>porc_XII</v>
      </c>
      <c r="AF1" s="118" t="str">
        <f t="shared" ref="AF1" si="2">"porc_"&amp;Q1</f>
        <v>porc_RM</v>
      </c>
      <c r="AG1" s="118" t="str">
        <f>"porc_"&amp;R1</f>
        <v>porc_XIV</v>
      </c>
      <c r="AH1" s="118" t="str">
        <f>"porc_"&amp;S1</f>
        <v>porc_XV</v>
      </c>
    </row>
    <row r="2" spans="1:34">
      <c r="A2" s="55">
        <v>2009</v>
      </c>
      <c r="B2" s="51">
        <v>12</v>
      </c>
      <c r="C2" s="56" t="s">
        <v>130</v>
      </c>
      <c r="D2">
        <f>SUMIFS(Perm_Edif!AZ:AZ,Perm_Edif!$A:$A,'Permisos edif. año'!$A2)</f>
        <v>13832968</v>
      </c>
      <c r="E2">
        <f>SUMIFS(Perm_Edif!BA:BA,Perm_Edif!$A:$A,'Permisos edif. año'!$A2)</f>
        <v>339127</v>
      </c>
      <c r="F2">
        <f>SUMIFS(Perm_Edif!BB:BB,Perm_Edif!$A:$A,'Permisos edif. año'!$A2)</f>
        <v>483890</v>
      </c>
      <c r="G2">
        <f>SUMIFS(Perm_Edif!BC:BC,Perm_Edif!$A:$A,'Permisos edif. año'!$A2)</f>
        <v>234541</v>
      </c>
      <c r="H2">
        <f>SUMIFS(Perm_Edif!BD:BD,Perm_Edif!$A:$A,'Permisos edif. año'!$A2)</f>
        <v>414872</v>
      </c>
      <c r="I2">
        <f>SUMIFS(Perm_Edif!BE:BE,Perm_Edif!$A:$A,'Permisos edif. año'!$A2)</f>
        <v>1432419</v>
      </c>
      <c r="J2">
        <f>SUMIFS(Perm_Edif!BF:BF,Perm_Edif!$A:$A,'Permisos edif. año'!$A2)</f>
        <v>941602</v>
      </c>
      <c r="K2">
        <f>SUMIFS(Perm_Edif!BG:BG,Perm_Edif!$A:$A,'Permisos edif. año'!$A2)</f>
        <v>685619</v>
      </c>
      <c r="L2">
        <f>SUMIFS(Perm_Edif!BH:BH,Perm_Edif!$A:$A,'Permisos edif. año'!$A2)</f>
        <v>1675938</v>
      </c>
      <c r="M2">
        <f>SUMIFS(Perm_Edif!BI:BI,Perm_Edif!$A:$A,'Permisos edif. año'!$A2)</f>
        <v>642488</v>
      </c>
      <c r="N2">
        <f>SUMIFS(Perm_Edif!BJ:BJ,Perm_Edif!$A:$A,'Permisos edif. año'!$A2)</f>
        <v>759808</v>
      </c>
      <c r="O2">
        <f>SUMIFS(Perm_Edif!BK:BK,Perm_Edif!$A:$A,'Permisos edif. año'!$A2)</f>
        <v>61115</v>
      </c>
      <c r="P2">
        <f>SUMIFS(Perm_Edif!BL:BL,Perm_Edif!$A:$A,'Permisos edif. año'!$A2)</f>
        <v>84484</v>
      </c>
      <c r="Q2">
        <f>SUMIFS(Perm_Edif!BM:BM,Perm_Edif!$A:$A,'Permisos edif. año'!$A2)</f>
        <v>5725103</v>
      </c>
      <c r="R2">
        <f>SUMIFS(Perm_Edif!BN:BN,Perm_Edif!$A:$A,'Permisos edif. año'!$A2)</f>
        <v>238232</v>
      </c>
      <c r="S2">
        <f>SUMIFS(Perm_Edif!BO:BO,Perm_Edif!$A:$A,'Permisos edif. año'!$A2)</f>
        <v>113730</v>
      </c>
      <c r="T2" t="str">
        <f>IFERROR(ROUND((E2/D2),2)&amp;"%","-")</f>
        <v>0.02%</v>
      </c>
      <c r="U2" t="str">
        <f t="shared" ref="U2:AH2" si="3">IFERROR(ROUND((F2/E2),2)&amp;"%","-")</f>
        <v>1.43%</v>
      </c>
      <c r="V2" t="str">
        <f t="shared" si="3"/>
        <v>0.48%</v>
      </c>
      <c r="W2" t="str">
        <f t="shared" si="3"/>
        <v>1.77%</v>
      </c>
      <c r="X2" t="str">
        <f t="shared" si="3"/>
        <v>3.45%</v>
      </c>
      <c r="Y2" t="str">
        <f t="shared" si="3"/>
        <v>0.66%</v>
      </c>
      <c r="Z2" t="str">
        <f t="shared" si="3"/>
        <v>0.73%</v>
      </c>
      <c r="AA2" t="str">
        <f t="shared" si="3"/>
        <v>2.44%</v>
      </c>
      <c r="AB2" t="str">
        <f t="shared" si="3"/>
        <v>0.38%</v>
      </c>
      <c r="AC2" t="str">
        <f t="shared" si="3"/>
        <v>1.18%</v>
      </c>
      <c r="AD2" t="str">
        <f t="shared" si="3"/>
        <v>0.08%</v>
      </c>
      <c r="AE2" t="str">
        <f t="shared" si="3"/>
        <v>1.38%</v>
      </c>
      <c r="AF2" t="str">
        <f t="shared" si="3"/>
        <v>67.77%</v>
      </c>
      <c r="AG2" t="str">
        <f t="shared" si="3"/>
        <v>0.04%</v>
      </c>
      <c r="AH2" t="str">
        <f t="shared" si="3"/>
        <v>0.48%</v>
      </c>
    </row>
    <row r="3" spans="1:34">
      <c r="A3" s="55">
        <v>2010</v>
      </c>
      <c r="B3" s="51">
        <v>12</v>
      </c>
      <c r="C3" s="56" t="s">
        <v>130</v>
      </c>
      <c r="D3">
        <f>SUMIFS(Perm_Edif!AZ:AZ,Perm_Edif!$A:$A,'Permisos edif. año'!$A3)</f>
        <v>11418966</v>
      </c>
      <c r="E3">
        <f>SUMIFS(Perm_Edif!BA:BA,Perm_Edif!$A:$A,'Permisos edif. año'!$A3)</f>
        <v>347317</v>
      </c>
      <c r="F3">
        <f>SUMIFS(Perm_Edif!BB:BB,Perm_Edif!$A:$A,'Permisos edif. año'!$A3)</f>
        <v>461004</v>
      </c>
      <c r="G3">
        <f>SUMIFS(Perm_Edif!BC:BC,Perm_Edif!$A:$A,'Permisos edif. año'!$A3)</f>
        <v>272356</v>
      </c>
      <c r="H3">
        <f>SUMIFS(Perm_Edif!BD:BD,Perm_Edif!$A:$A,'Permisos edif. año'!$A3)</f>
        <v>472545</v>
      </c>
      <c r="I3">
        <f>SUMIFS(Perm_Edif!BE:BE,Perm_Edif!$A:$A,'Permisos edif. año'!$A3)</f>
        <v>1236082</v>
      </c>
      <c r="J3">
        <f>SUMIFS(Perm_Edif!BF:BF,Perm_Edif!$A:$A,'Permisos edif. año'!$A3)</f>
        <v>659822</v>
      </c>
      <c r="K3">
        <f>SUMIFS(Perm_Edif!BG:BG,Perm_Edif!$A:$A,'Permisos edif. año'!$A3)</f>
        <v>446170</v>
      </c>
      <c r="L3">
        <f>SUMIFS(Perm_Edif!BH:BH,Perm_Edif!$A:$A,'Permisos edif. año'!$A3)</f>
        <v>1167323</v>
      </c>
      <c r="M3">
        <f>SUMIFS(Perm_Edif!BI:BI,Perm_Edif!$A:$A,'Permisos edif. año'!$A3)</f>
        <v>642433</v>
      </c>
      <c r="N3">
        <f>SUMIFS(Perm_Edif!BJ:BJ,Perm_Edif!$A:$A,'Permisos edif. año'!$A3)</f>
        <v>565811</v>
      </c>
      <c r="O3">
        <f>SUMIFS(Perm_Edif!BK:BK,Perm_Edif!$A:$A,'Permisos edif. año'!$A3)</f>
        <v>67528</v>
      </c>
      <c r="P3">
        <f>SUMIFS(Perm_Edif!BL:BL,Perm_Edif!$A:$A,'Permisos edif. año'!$A3)</f>
        <v>122260</v>
      </c>
      <c r="Q3">
        <f>SUMIFS(Perm_Edif!BM:BM,Perm_Edif!$A:$A,'Permisos edif. año'!$A3)</f>
        <v>4614481</v>
      </c>
      <c r="R3">
        <f>SUMIFS(Perm_Edif!BN:BN,Perm_Edif!$A:$A,'Permisos edif. año'!$A3)</f>
        <v>219605</v>
      </c>
      <c r="S3">
        <f>SUMIFS(Perm_Edif!BO:BO,Perm_Edif!$A:$A,'Permisos edif. año'!$A3)</f>
        <v>124229</v>
      </c>
      <c r="T3" t="str">
        <f t="shared" ref="T3:T11" si="4">IFERROR(ROUND((E3/D3),2)&amp;"%","-")</f>
        <v>0.03%</v>
      </c>
      <c r="U3" t="str">
        <f t="shared" ref="U3:U11" si="5">IFERROR(ROUND((F3/E3),2)&amp;"%","-")</f>
        <v>1.33%</v>
      </c>
      <c r="V3" t="str">
        <f t="shared" ref="V3:V11" si="6">IFERROR(ROUND((G3/F3),2)&amp;"%","-")</f>
        <v>0.59%</v>
      </c>
      <c r="W3" t="str">
        <f t="shared" ref="W3:W11" si="7">IFERROR(ROUND((H3/G3),2)&amp;"%","-")</f>
        <v>1.74%</v>
      </c>
      <c r="X3" t="str">
        <f t="shared" ref="X3:X11" si="8">IFERROR(ROUND((I3/H3),2)&amp;"%","-")</f>
        <v>2.62%</v>
      </c>
      <c r="Y3" t="str">
        <f t="shared" ref="Y3:Y11" si="9">IFERROR(ROUND((J3/I3),2)&amp;"%","-")</f>
        <v>0.53%</v>
      </c>
      <c r="Z3" t="str">
        <f t="shared" ref="Z3:Z11" si="10">IFERROR(ROUND((K3/J3),2)&amp;"%","-")</f>
        <v>0.68%</v>
      </c>
      <c r="AA3" t="str">
        <f t="shared" ref="AA3:AA11" si="11">IFERROR(ROUND((L3/K3),2)&amp;"%","-")</f>
        <v>2.62%</v>
      </c>
      <c r="AB3" t="str">
        <f t="shared" ref="AB3:AB11" si="12">IFERROR(ROUND((M3/L3),2)&amp;"%","-")</f>
        <v>0.55%</v>
      </c>
      <c r="AC3" t="str">
        <f t="shared" ref="AC3:AC11" si="13">IFERROR(ROUND((N3/M3),2)&amp;"%","-")</f>
        <v>0.88%</v>
      </c>
      <c r="AD3" t="str">
        <f t="shared" ref="AD3:AD11" si="14">IFERROR(ROUND((O3/N3),2)&amp;"%","-")</f>
        <v>0.12%</v>
      </c>
      <c r="AE3" t="str">
        <f t="shared" ref="AE3:AE11" si="15">IFERROR(ROUND((P3/O3),2)&amp;"%","-")</f>
        <v>1.81%</v>
      </c>
      <c r="AF3" t="str">
        <f t="shared" ref="AF3:AF11" si="16">IFERROR(ROUND((Q3/P3),2)&amp;"%","-")</f>
        <v>37.74%</v>
      </c>
      <c r="AG3" t="str">
        <f t="shared" ref="AG3:AG11" si="17">IFERROR(ROUND((R3/Q3),2)&amp;"%","-")</f>
        <v>0.05%</v>
      </c>
      <c r="AH3" t="str">
        <f t="shared" ref="AH3:AH11" si="18">IFERROR(ROUND((S3/R3),2)&amp;"%","-")</f>
        <v>0.57%</v>
      </c>
    </row>
    <row r="4" spans="1:34">
      <c r="A4" s="55">
        <v>2011</v>
      </c>
      <c r="B4" s="51">
        <v>12</v>
      </c>
      <c r="C4" s="56" t="s">
        <v>130</v>
      </c>
      <c r="D4">
        <f>SUMIFS(Perm_Edif!AZ:AZ,Perm_Edif!$A:$A,'Permisos edif. año'!$A4)</f>
        <v>16811649</v>
      </c>
      <c r="E4">
        <f>SUMIFS(Perm_Edif!BA:BA,Perm_Edif!$A:$A,'Permisos edif. año'!$A4)</f>
        <v>441661</v>
      </c>
      <c r="F4">
        <f>SUMIFS(Perm_Edif!BB:BB,Perm_Edif!$A:$A,'Permisos edif. año'!$A4)</f>
        <v>815368</v>
      </c>
      <c r="G4">
        <f>SUMIFS(Perm_Edif!BC:BC,Perm_Edif!$A:$A,'Permisos edif. año'!$A4)</f>
        <v>554704</v>
      </c>
      <c r="H4">
        <f>SUMIFS(Perm_Edif!BD:BD,Perm_Edif!$A:$A,'Permisos edif. año'!$A4)</f>
        <v>533220</v>
      </c>
      <c r="I4">
        <f>SUMIFS(Perm_Edif!BE:BE,Perm_Edif!$A:$A,'Permisos edif. año'!$A4)</f>
        <v>1546454</v>
      </c>
      <c r="J4">
        <f>SUMIFS(Perm_Edif!BF:BF,Perm_Edif!$A:$A,'Permisos edif. año'!$A4)</f>
        <v>993479</v>
      </c>
      <c r="K4">
        <f>SUMIFS(Perm_Edif!BG:BG,Perm_Edif!$A:$A,'Permisos edif. año'!$A4)</f>
        <v>1322331</v>
      </c>
      <c r="L4">
        <f>SUMIFS(Perm_Edif!BH:BH,Perm_Edif!$A:$A,'Permisos edif. año'!$A4)</f>
        <v>2739470</v>
      </c>
      <c r="M4">
        <f>SUMIFS(Perm_Edif!BI:BI,Perm_Edif!$A:$A,'Permisos edif. año'!$A4)</f>
        <v>839390</v>
      </c>
      <c r="N4">
        <f>SUMIFS(Perm_Edif!BJ:BJ,Perm_Edif!$A:$A,'Permisos edif. año'!$A4)</f>
        <v>561616</v>
      </c>
      <c r="O4">
        <f>SUMIFS(Perm_Edif!BK:BK,Perm_Edif!$A:$A,'Permisos edif. año'!$A4)</f>
        <v>117163</v>
      </c>
      <c r="P4">
        <f>SUMIFS(Perm_Edif!BL:BL,Perm_Edif!$A:$A,'Permisos edif. año'!$A4)</f>
        <v>70089</v>
      </c>
      <c r="Q4">
        <f>SUMIFS(Perm_Edif!BM:BM,Perm_Edif!$A:$A,'Permisos edif. año'!$A4)</f>
        <v>5965830</v>
      </c>
      <c r="R4">
        <f>SUMIFS(Perm_Edif!BN:BN,Perm_Edif!$A:$A,'Permisos edif. año'!$A4)</f>
        <v>249029</v>
      </c>
      <c r="S4">
        <f>SUMIFS(Perm_Edif!BO:BO,Perm_Edif!$A:$A,'Permisos edif. año'!$A4)</f>
        <v>61845</v>
      </c>
      <c r="T4" t="str">
        <f t="shared" si="4"/>
        <v>0.03%</v>
      </c>
      <c r="U4" t="str">
        <f t="shared" si="5"/>
        <v>1.85%</v>
      </c>
      <c r="V4" t="str">
        <f t="shared" si="6"/>
        <v>0.68%</v>
      </c>
      <c r="W4" t="str">
        <f t="shared" si="7"/>
        <v>0.96%</v>
      </c>
      <c r="X4" t="str">
        <f t="shared" si="8"/>
        <v>2.9%</v>
      </c>
      <c r="Y4" t="str">
        <f t="shared" si="9"/>
        <v>0.64%</v>
      </c>
      <c r="Z4" t="str">
        <f t="shared" si="10"/>
        <v>1.33%</v>
      </c>
      <c r="AA4" t="str">
        <f t="shared" si="11"/>
        <v>2.07%</v>
      </c>
      <c r="AB4" t="str">
        <f t="shared" si="12"/>
        <v>0.31%</v>
      </c>
      <c r="AC4" t="str">
        <f t="shared" si="13"/>
        <v>0.67%</v>
      </c>
      <c r="AD4" t="str">
        <f t="shared" si="14"/>
        <v>0.21%</v>
      </c>
      <c r="AE4" t="str">
        <f t="shared" si="15"/>
        <v>0.6%</v>
      </c>
      <c r="AF4" t="str">
        <f t="shared" si="16"/>
        <v>85.12%</v>
      </c>
      <c r="AG4" t="str">
        <f t="shared" si="17"/>
        <v>0.04%</v>
      </c>
      <c r="AH4" t="str">
        <f t="shared" si="18"/>
        <v>0.25%</v>
      </c>
    </row>
    <row r="5" spans="1:34">
      <c r="A5" s="55">
        <v>2012</v>
      </c>
      <c r="B5" s="51">
        <v>12</v>
      </c>
      <c r="C5" s="56" t="s">
        <v>130</v>
      </c>
      <c r="D5">
        <f>SUMIFS(Perm_Edif!AZ:AZ,Perm_Edif!$A:$A,'Permisos edif. año'!$A5)</f>
        <v>16435837</v>
      </c>
      <c r="E5">
        <f>SUMIFS(Perm_Edif!BA:BA,Perm_Edif!$A:$A,'Permisos edif. año'!$A5)</f>
        <v>461854</v>
      </c>
      <c r="F5">
        <f>SUMIFS(Perm_Edif!BB:BB,Perm_Edif!$A:$A,'Permisos edif. año'!$A5)</f>
        <v>717913</v>
      </c>
      <c r="G5">
        <f>SUMIFS(Perm_Edif!BC:BC,Perm_Edif!$A:$A,'Permisos edif. año'!$A5)</f>
        <v>636618</v>
      </c>
      <c r="H5">
        <f>SUMIFS(Perm_Edif!BD:BD,Perm_Edif!$A:$A,'Permisos edif. año'!$A5)</f>
        <v>621017</v>
      </c>
      <c r="I5">
        <f>SUMIFS(Perm_Edif!BE:BE,Perm_Edif!$A:$A,'Permisos edif. año'!$A5)</f>
        <v>1418596</v>
      </c>
      <c r="J5">
        <f>SUMIFS(Perm_Edif!BF:BF,Perm_Edif!$A:$A,'Permisos edif. año'!$A5)</f>
        <v>894564</v>
      </c>
      <c r="K5">
        <f>SUMIFS(Perm_Edif!BG:BG,Perm_Edif!$A:$A,'Permisos edif. año'!$A5)</f>
        <v>1276427</v>
      </c>
      <c r="L5">
        <f>SUMIFS(Perm_Edif!BH:BH,Perm_Edif!$A:$A,'Permisos edif. año'!$A5)</f>
        <v>1915699</v>
      </c>
      <c r="M5">
        <f>SUMIFS(Perm_Edif!BI:BI,Perm_Edif!$A:$A,'Permisos edif. año'!$A5)</f>
        <v>642674</v>
      </c>
      <c r="N5">
        <f>SUMIFS(Perm_Edif!BJ:BJ,Perm_Edif!$A:$A,'Permisos edif. año'!$A5)</f>
        <v>465205</v>
      </c>
      <c r="O5">
        <f>SUMIFS(Perm_Edif!BK:BK,Perm_Edif!$A:$A,'Permisos edif. año'!$A5)</f>
        <v>56385</v>
      </c>
      <c r="P5">
        <f>SUMIFS(Perm_Edif!BL:BL,Perm_Edif!$A:$A,'Permisos edif. año'!$A5)</f>
        <v>116668</v>
      </c>
      <c r="Q5">
        <f>SUMIFS(Perm_Edif!BM:BM,Perm_Edif!$A:$A,'Permisos edif. año'!$A5)</f>
        <v>6902290</v>
      </c>
      <c r="R5">
        <f>SUMIFS(Perm_Edif!BN:BN,Perm_Edif!$A:$A,'Permisos edif. año'!$A5)</f>
        <v>218534</v>
      </c>
      <c r="S5">
        <f>SUMIFS(Perm_Edif!BO:BO,Perm_Edif!$A:$A,'Permisos edif. año'!$A5)</f>
        <v>91393</v>
      </c>
      <c r="T5" t="str">
        <f t="shared" si="4"/>
        <v>0.03%</v>
      </c>
      <c r="U5" t="str">
        <f t="shared" si="5"/>
        <v>1.55%</v>
      </c>
      <c r="V5" t="str">
        <f t="shared" si="6"/>
        <v>0.89%</v>
      </c>
      <c r="W5" t="str">
        <f t="shared" si="7"/>
        <v>0.98%</v>
      </c>
      <c r="X5" t="str">
        <f t="shared" si="8"/>
        <v>2.28%</v>
      </c>
      <c r="Y5" t="str">
        <f t="shared" si="9"/>
        <v>0.63%</v>
      </c>
      <c r="Z5" t="str">
        <f t="shared" si="10"/>
        <v>1.43%</v>
      </c>
      <c r="AA5" t="str">
        <f t="shared" si="11"/>
        <v>1.5%</v>
      </c>
      <c r="AB5" t="str">
        <f t="shared" si="12"/>
        <v>0.34%</v>
      </c>
      <c r="AC5" t="str">
        <f t="shared" si="13"/>
        <v>0.72%</v>
      </c>
      <c r="AD5" t="str">
        <f t="shared" si="14"/>
        <v>0.12%</v>
      </c>
      <c r="AE5" t="str">
        <f t="shared" si="15"/>
        <v>2.07%</v>
      </c>
      <c r="AF5" t="str">
        <f t="shared" si="16"/>
        <v>59.16%</v>
      </c>
      <c r="AG5" t="str">
        <f t="shared" si="17"/>
        <v>0.03%</v>
      </c>
      <c r="AH5" t="str">
        <f t="shared" si="18"/>
        <v>0.42%</v>
      </c>
    </row>
    <row r="6" spans="1:34">
      <c r="A6" s="55">
        <v>2013</v>
      </c>
      <c r="B6" s="51">
        <v>12</v>
      </c>
      <c r="C6" s="56" t="s">
        <v>130</v>
      </c>
      <c r="D6">
        <f>SUMIFS(Perm_Edif!AZ:AZ,Perm_Edif!$A:$A,'Permisos edif. año'!$A6)</f>
        <v>15014922</v>
      </c>
      <c r="E6">
        <f>SUMIFS(Perm_Edif!BA:BA,Perm_Edif!$A:$A,'Permisos edif. año'!$A6)</f>
        <v>261741</v>
      </c>
      <c r="F6">
        <f>SUMIFS(Perm_Edif!BB:BB,Perm_Edif!$A:$A,'Permisos edif. año'!$A6)</f>
        <v>725067</v>
      </c>
      <c r="G6">
        <f>SUMIFS(Perm_Edif!BC:BC,Perm_Edif!$A:$A,'Permisos edif. año'!$A6)</f>
        <v>347039</v>
      </c>
      <c r="H6">
        <f>SUMIFS(Perm_Edif!BD:BD,Perm_Edif!$A:$A,'Permisos edif. año'!$A6)</f>
        <v>645735</v>
      </c>
      <c r="I6">
        <f>SUMIFS(Perm_Edif!BE:BE,Perm_Edif!$A:$A,'Permisos edif. año'!$A6)</f>
        <v>1702508</v>
      </c>
      <c r="J6">
        <f>SUMIFS(Perm_Edif!BF:BF,Perm_Edif!$A:$A,'Permisos edif. año'!$A6)</f>
        <v>779048</v>
      </c>
      <c r="K6">
        <f>SUMIFS(Perm_Edif!BG:BG,Perm_Edif!$A:$A,'Permisos edif. año'!$A6)</f>
        <v>1045361</v>
      </c>
      <c r="L6">
        <f>SUMIFS(Perm_Edif!BH:BH,Perm_Edif!$A:$A,'Permisos edif. año'!$A6)</f>
        <v>1675332</v>
      </c>
      <c r="M6">
        <f>SUMIFS(Perm_Edif!BI:BI,Perm_Edif!$A:$A,'Permisos edif. año'!$A6)</f>
        <v>825070</v>
      </c>
      <c r="N6">
        <f>SUMIFS(Perm_Edif!BJ:BJ,Perm_Edif!$A:$A,'Permisos edif. año'!$A6)</f>
        <v>584171</v>
      </c>
      <c r="O6">
        <f>SUMIFS(Perm_Edif!BK:BK,Perm_Edif!$A:$A,'Permisos edif. año'!$A6)</f>
        <v>72300</v>
      </c>
      <c r="P6">
        <f>SUMIFS(Perm_Edif!BL:BL,Perm_Edif!$A:$A,'Permisos edif. año'!$A6)</f>
        <v>72970</v>
      </c>
      <c r="Q6">
        <f>SUMIFS(Perm_Edif!BM:BM,Perm_Edif!$A:$A,'Permisos edif. año'!$A6)</f>
        <v>5903245</v>
      </c>
      <c r="R6">
        <f>SUMIFS(Perm_Edif!BN:BN,Perm_Edif!$A:$A,'Permisos edif. año'!$A6)</f>
        <v>285415</v>
      </c>
      <c r="S6">
        <f>SUMIFS(Perm_Edif!BO:BO,Perm_Edif!$A:$A,'Permisos edif. año'!$A6)</f>
        <v>89920</v>
      </c>
      <c r="T6" t="str">
        <f t="shared" si="4"/>
        <v>0.02%</v>
      </c>
      <c r="U6" t="str">
        <f t="shared" si="5"/>
        <v>2.77%</v>
      </c>
      <c r="V6" t="str">
        <f t="shared" si="6"/>
        <v>0.48%</v>
      </c>
      <c r="W6" t="str">
        <f t="shared" si="7"/>
        <v>1.86%</v>
      </c>
      <c r="X6" t="str">
        <f t="shared" si="8"/>
        <v>2.64%</v>
      </c>
      <c r="Y6" t="str">
        <f t="shared" si="9"/>
        <v>0.46%</v>
      </c>
      <c r="Z6" t="str">
        <f t="shared" si="10"/>
        <v>1.34%</v>
      </c>
      <c r="AA6" t="str">
        <f t="shared" si="11"/>
        <v>1.6%</v>
      </c>
      <c r="AB6" t="str">
        <f t="shared" si="12"/>
        <v>0.49%</v>
      </c>
      <c r="AC6" t="str">
        <f t="shared" si="13"/>
        <v>0.71%</v>
      </c>
      <c r="AD6" t="str">
        <f t="shared" si="14"/>
        <v>0.12%</v>
      </c>
      <c r="AE6" t="str">
        <f t="shared" si="15"/>
        <v>1.01%</v>
      </c>
      <c r="AF6" t="str">
        <f t="shared" si="16"/>
        <v>80.9%</v>
      </c>
      <c r="AG6" t="str">
        <f t="shared" si="17"/>
        <v>0.05%</v>
      </c>
      <c r="AH6" t="str">
        <f t="shared" si="18"/>
        <v>0.32%</v>
      </c>
    </row>
    <row r="7" spans="1:34">
      <c r="A7" s="55">
        <v>2014</v>
      </c>
      <c r="B7" s="51">
        <v>12</v>
      </c>
      <c r="C7" s="56" t="s">
        <v>130</v>
      </c>
      <c r="D7">
        <f>SUMIFS(Perm_Edif!AZ:AZ,Perm_Edif!$A:$A,'Permisos edif. año'!$A7)</f>
        <v>18751847</v>
      </c>
      <c r="E7">
        <f>SUMIFS(Perm_Edif!BA:BA,Perm_Edif!$A:$A,'Permisos edif. año'!$A7)</f>
        <v>318429</v>
      </c>
      <c r="F7">
        <f>SUMIFS(Perm_Edif!BB:BB,Perm_Edif!$A:$A,'Permisos edif. año'!$A7)</f>
        <v>1184232</v>
      </c>
      <c r="G7">
        <f>SUMIFS(Perm_Edif!BC:BC,Perm_Edif!$A:$A,'Permisos edif. año'!$A7)</f>
        <v>260530</v>
      </c>
      <c r="H7">
        <f>SUMIFS(Perm_Edif!BD:BD,Perm_Edif!$A:$A,'Permisos edif. año'!$A7)</f>
        <v>883292</v>
      </c>
      <c r="I7">
        <f>SUMIFS(Perm_Edif!BE:BE,Perm_Edif!$A:$A,'Permisos edif. año'!$A7)</f>
        <v>1791938</v>
      </c>
      <c r="J7">
        <f>SUMIFS(Perm_Edif!BF:BF,Perm_Edif!$A:$A,'Permisos edif. año'!$A7)</f>
        <v>844210</v>
      </c>
      <c r="K7">
        <f>SUMIFS(Perm_Edif!BG:BG,Perm_Edif!$A:$A,'Permisos edif. año'!$A7)</f>
        <v>925565</v>
      </c>
      <c r="L7">
        <f>SUMIFS(Perm_Edif!BH:BH,Perm_Edif!$A:$A,'Permisos edif. año'!$A7)</f>
        <v>1853676</v>
      </c>
      <c r="M7">
        <f>SUMIFS(Perm_Edif!BI:BI,Perm_Edif!$A:$A,'Permisos edif. año'!$A7)</f>
        <v>714440</v>
      </c>
      <c r="N7">
        <f>SUMIFS(Perm_Edif!BJ:BJ,Perm_Edif!$A:$A,'Permisos edif. año'!$A7)</f>
        <v>738389</v>
      </c>
      <c r="O7">
        <f>SUMIFS(Perm_Edif!BK:BK,Perm_Edif!$A:$A,'Permisos edif. año'!$A7)</f>
        <v>97634</v>
      </c>
      <c r="P7">
        <f>SUMIFS(Perm_Edif!BL:BL,Perm_Edif!$A:$A,'Permisos edif. año'!$A7)</f>
        <v>98829</v>
      </c>
      <c r="Q7">
        <f>SUMIFS(Perm_Edif!BM:BM,Perm_Edif!$A:$A,'Permisos edif. año'!$A7)</f>
        <v>8519717</v>
      </c>
      <c r="R7">
        <f>SUMIFS(Perm_Edif!BN:BN,Perm_Edif!$A:$A,'Permisos edif. año'!$A7)</f>
        <v>375500</v>
      </c>
      <c r="S7">
        <f>SUMIFS(Perm_Edif!BO:BO,Perm_Edif!$A:$A,'Permisos edif. año'!$A7)</f>
        <v>145466</v>
      </c>
      <c r="T7" t="str">
        <f t="shared" si="4"/>
        <v>0.02%</v>
      </c>
      <c r="U7" t="str">
        <f t="shared" si="5"/>
        <v>3.72%</v>
      </c>
      <c r="V7" t="str">
        <f t="shared" si="6"/>
        <v>0.22%</v>
      </c>
      <c r="W7" t="str">
        <f t="shared" si="7"/>
        <v>3.39%</v>
      </c>
      <c r="X7" t="str">
        <f t="shared" si="8"/>
        <v>2.03%</v>
      </c>
      <c r="Y7" t="str">
        <f t="shared" si="9"/>
        <v>0.47%</v>
      </c>
      <c r="Z7" t="str">
        <f t="shared" si="10"/>
        <v>1.1%</v>
      </c>
      <c r="AA7" t="str">
        <f t="shared" si="11"/>
        <v>2%</v>
      </c>
      <c r="AB7" t="str">
        <f t="shared" si="12"/>
        <v>0.39%</v>
      </c>
      <c r="AC7" t="str">
        <f t="shared" si="13"/>
        <v>1.03%</v>
      </c>
      <c r="AD7" t="str">
        <f t="shared" si="14"/>
        <v>0.13%</v>
      </c>
      <c r="AE7" t="str">
        <f t="shared" si="15"/>
        <v>1.01%</v>
      </c>
      <c r="AF7" t="str">
        <f t="shared" si="16"/>
        <v>86.21%</v>
      </c>
      <c r="AG7" t="str">
        <f t="shared" si="17"/>
        <v>0.04%</v>
      </c>
      <c r="AH7" t="str">
        <f t="shared" si="18"/>
        <v>0.39%</v>
      </c>
    </row>
    <row r="8" spans="1:34">
      <c r="A8" s="55">
        <v>2015</v>
      </c>
      <c r="B8" s="51">
        <v>12</v>
      </c>
      <c r="C8" s="56" t="s">
        <v>130</v>
      </c>
      <c r="D8">
        <f>SUMIFS(Perm_Edif!AZ:AZ,Perm_Edif!$A:$A,'Permisos edif. año'!$A8)</f>
        <v>19948787</v>
      </c>
      <c r="E8">
        <f>SUMIFS(Perm_Edif!BA:BA,Perm_Edif!$A:$A,'Permisos edif. año'!$A8)</f>
        <v>533380</v>
      </c>
      <c r="F8">
        <f>SUMIFS(Perm_Edif!BB:BB,Perm_Edif!$A:$A,'Permisos edif. año'!$A8)</f>
        <v>673868</v>
      </c>
      <c r="G8">
        <f>SUMIFS(Perm_Edif!BC:BC,Perm_Edif!$A:$A,'Permisos edif. año'!$A8)</f>
        <v>253361</v>
      </c>
      <c r="H8">
        <f>SUMIFS(Perm_Edif!BD:BD,Perm_Edif!$A:$A,'Permisos edif. año'!$A8)</f>
        <v>756442</v>
      </c>
      <c r="I8">
        <f>SUMIFS(Perm_Edif!BE:BE,Perm_Edif!$A:$A,'Permisos edif. año'!$A8)</f>
        <v>2364291</v>
      </c>
      <c r="J8">
        <f>SUMIFS(Perm_Edif!BF:BF,Perm_Edif!$A:$A,'Permisos edif. año'!$A8)</f>
        <v>811951</v>
      </c>
      <c r="K8">
        <f>SUMIFS(Perm_Edif!BG:BG,Perm_Edif!$A:$A,'Permisos edif. año'!$A8)</f>
        <v>946797</v>
      </c>
      <c r="L8">
        <f>SUMIFS(Perm_Edif!BH:BH,Perm_Edif!$A:$A,'Permisos edif. año'!$A8)</f>
        <v>2022544</v>
      </c>
      <c r="M8">
        <f>SUMIFS(Perm_Edif!BI:BI,Perm_Edif!$A:$A,'Permisos edif. año'!$A8)</f>
        <v>963885</v>
      </c>
      <c r="N8">
        <f>SUMIFS(Perm_Edif!BJ:BJ,Perm_Edif!$A:$A,'Permisos edif. año'!$A8)</f>
        <v>708275</v>
      </c>
      <c r="O8">
        <f>SUMIFS(Perm_Edif!BK:BK,Perm_Edif!$A:$A,'Permisos edif. año'!$A8)</f>
        <v>84649</v>
      </c>
      <c r="P8">
        <f>SUMIFS(Perm_Edif!BL:BL,Perm_Edif!$A:$A,'Permisos edif. año'!$A8)</f>
        <v>99229</v>
      </c>
      <c r="Q8">
        <f>SUMIFS(Perm_Edif!BM:BM,Perm_Edif!$A:$A,'Permisos edif. año'!$A8)</f>
        <v>9203777</v>
      </c>
      <c r="R8">
        <f>SUMIFS(Perm_Edif!BN:BN,Perm_Edif!$A:$A,'Permisos edif. año'!$A8)</f>
        <v>298048</v>
      </c>
      <c r="S8">
        <f>SUMIFS(Perm_Edif!BO:BO,Perm_Edif!$A:$A,'Permisos edif. año'!$A8)</f>
        <v>228290</v>
      </c>
      <c r="T8" t="str">
        <f t="shared" si="4"/>
        <v>0.03%</v>
      </c>
      <c r="U8" t="str">
        <f t="shared" si="5"/>
        <v>1.26%</v>
      </c>
      <c r="V8" t="str">
        <f t="shared" si="6"/>
        <v>0.38%</v>
      </c>
      <c r="W8" t="str">
        <f t="shared" si="7"/>
        <v>2.99%</v>
      </c>
      <c r="X8" t="str">
        <f t="shared" si="8"/>
        <v>3.13%</v>
      </c>
      <c r="Y8" t="str">
        <f t="shared" si="9"/>
        <v>0.34%</v>
      </c>
      <c r="Z8" t="str">
        <f t="shared" si="10"/>
        <v>1.17%</v>
      </c>
      <c r="AA8" t="str">
        <f t="shared" si="11"/>
        <v>2.14%</v>
      </c>
      <c r="AB8" t="str">
        <f t="shared" si="12"/>
        <v>0.48%</v>
      </c>
      <c r="AC8" t="str">
        <f t="shared" si="13"/>
        <v>0.73%</v>
      </c>
      <c r="AD8" t="str">
        <f t="shared" si="14"/>
        <v>0.12%</v>
      </c>
      <c r="AE8" t="str">
        <f t="shared" si="15"/>
        <v>1.17%</v>
      </c>
      <c r="AF8" t="str">
        <f t="shared" si="16"/>
        <v>92.75%</v>
      </c>
      <c r="AG8" t="str">
        <f t="shared" si="17"/>
        <v>0.03%</v>
      </c>
      <c r="AH8" t="str">
        <f t="shared" si="18"/>
        <v>0.77%</v>
      </c>
    </row>
    <row r="9" spans="1:34">
      <c r="A9" s="55">
        <v>2016</v>
      </c>
      <c r="B9" s="51">
        <v>12</v>
      </c>
      <c r="C9" s="56" t="s">
        <v>130</v>
      </c>
      <c r="D9">
        <f>SUMIFS(Perm_Edif!AZ:AZ,Perm_Edif!$A:$A,'Permisos edif. año'!$A9)</f>
        <v>14998464</v>
      </c>
      <c r="E9">
        <f>SUMIFS(Perm_Edif!BA:BA,Perm_Edif!$A:$A,'Permisos edif. año'!$A9)</f>
        <v>355075</v>
      </c>
      <c r="F9">
        <f>SUMIFS(Perm_Edif!BB:BB,Perm_Edif!$A:$A,'Permisos edif. año'!$A9)</f>
        <v>320137</v>
      </c>
      <c r="G9">
        <f>SUMIFS(Perm_Edif!BC:BC,Perm_Edif!$A:$A,'Permisos edif. año'!$A9)</f>
        <v>123106</v>
      </c>
      <c r="H9">
        <f>SUMIFS(Perm_Edif!BD:BD,Perm_Edif!$A:$A,'Permisos edif. año'!$A9)</f>
        <v>580014</v>
      </c>
      <c r="I9">
        <f>SUMIFS(Perm_Edif!BE:BE,Perm_Edif!$A:$A,'Permisos edif. año'!$A9)</f>
        <v>1712415</v>
      </c>
      <c r="J9">
        <f>SUMIFS(Perm_Edif!BF:BF,Perm_Edif!$A:$A,'Permisos edif. año'!$A9)</f>
        <v>558236</v>
      </c>
      <c r="K9">
        <f>SUMIFS(Perm_Edif!BG:BG,Perm_Edif!$A:$A,'Permisos edif. año'!$A9)</f>
        <v>931868</v>
      </c>
      <c r="L9">
        <f>SUMIFS(Perm_Edif!BH:BH,Perm_Edif!$A:$A,'Permisos edif. año'!$A9)</f>
        <v>1561312</v>
      </c>
      <c r="M9">
        <f>SUMIFS(Perm_Edif!BI:BI,Perm_Edif!$A:$A,'Permisos edif. año'!$A9)</f>
        <v>720660</v>
      </c>
      <c r="N9">
        <f>SUMIFS(Perm_Edif!BJ:BJ,Perm_Edif!$A:$A,'Permisos edif. año'!$A9)</f>
        <v>582958</v>
      </c>
      <c r="O9">
        <f>SUMIFS(Perm_Edif!BK:BK,Perm_Edif!$A:$A,'Permisos edif. año'!$A9)</f>
        <v>79917</v>
      </c>
      <c r="P9">
        <f>SUMIFS(Perm_Edif!BL:BL,Perm_Edif!$A:$A,'Permisos edif. año'!$A9)</f>
        <v>79877</v>
      </c>
      <c r="Q9">
        <f>SUMIFS(Perm_Edif!BM:BM,Perm_Edif!$A:$A,'Permisos edif. año'!$A9)</f>
        <v>6886079</v>
      </c>
      <c r="R9">
        <f>SUMIFS(Perm_Edif!BN:BN,Perm_Edif!$A:$A,'Permisos edif. año'!$A9)</f>
        <v>333732</v>
      </c>
      <c r="S9">
        <f>SUMIFS(Perm_Edif!BO:BO,Perm_Edif!$A:$A,'Permisos edif. año'!$A9)</f>
        <v>173078</v>
      </c>
      <c r="T9" t="str">
        <f t="shared" si="4"/>
        <v>0.02%</v>
      </c>
      <c r="U9" t="str">
        <f t="shared" si="5"/>
        <v>0.9%</v>
      </c>
      <c r="V9" t="str">
        <f t="shared" si="6"/>
        <v>0.38%</v>
      </c>
      <c r="W9" t="str">
        <f t="shared" si="7"/>
        <v>4.71%</v>
      </c>
      <c r="X9" t="str">
        <f t="shared" si="8"/>
        <v>2.95%</v>
      </c>
      <c r="Y9" t="str">
        <f t="shared" si="9"/>
        <v>0.33%</v>
      </c>
      <c r="Z9" t="str">
        <f t="shared" si="10"/>
        <v>1.67%</v>
      </c>
      <c r="AA9" t="str">
        <f t="shared" si="11"/>
        <v>1.68%</v>
      </c>
      <c r="AB9" t="str">
        <f t="shared" si="12"/>
        <v>0.46%</v>
      </c>
      <c r="AC9" t="str">
        <f t="shared" si="13"/>
        <v>0.81%</v>
      </c>
      <c r="AD9" t="str">
        <f t="shared" si="14"/>
        <v>0.14%</v>
      </c>
      <c r="AE9" t="str">
        <f t="shared" si="15"/>
        <v>1%</v>
      </c>
      <c r="AF9" t="str">
        <f t="shared" si="16"/>
        <v>86.21%</v>
      </c>
      <c r="AG9" t="str">
        <f t="shared" si="17"/>
        <v>0.05%</v>
      </c>
      <c r="AH9" t="str">
        <f t="shared" si="18"/>
        <v>0.52%</v>
      </c>
    </row>
    <row r="10" spans="1:34">
      <c r="A10" s="55">
        <v>2017</v>
      </c>
      <c r="B10" s="51">
        <v>12</v>
      </c>
      <c r="C10" s="56" t="s">
        <v>130</v>
      </c>
      <c r="D10">
        <f>SUMIFS(Perm_Edif!AZ:AZ,Perm_Edif!$A:$A,'Permisos edif. año'!$A10)</f>
        <v>14294593</v>
      </c>
      <c r="E10">
        <f>SUMIFS(Perm_Edif!BA:BA,Perm_Edif!$A:$A,'Permisos edif. año'!$A10)</f>
        <v>191373</v>
      </c>
      <c r="F10">
        <f>SUMIFS(Perm_Edif!BB:BB,Perm_Edif!$A:$A,'Permisos edif. año'!$A10)</f>
        <v>473010</v>
      </c>
      <c r="G10">
        <f>SUMIFS(Perm_Edif!BC:BC,Perm_Edif!$A:$A,'Permisos edif. año'!$A10)</f>
        <v>206245</v>
      </c>
      <c r="H10">
        <f>SUMIFS(Perm_Edif!BD:BD,Perm_Edif!$A:$A,'Permisos edif. año'!$A10)</f>
        <v>686015</v>
      </c>
      <c r="I10">
        <f>SUMIFS(Perm_Edif!BE:BE,Perm_Edif!$A:$A,'Permisos edif. año'!$A10)</f>
        <v>1640790</v>
      </c>
      <c r="J10">
        <f>SUMIFS(Perm_Edif!BF:BF,Perm_Edif!$A:$A,'Permisos edif. año'!$A10)</f>
        <v>893601</v>
      </c>
      <c r="K10">
        <f>SUMIFS(Perm_Edif!BG:BG,Perm_Edif!$A:$A,'Permisos edif. año'!$A10)</f>
        <v>842482</v>
      </c>
      <c r="L10">
        <f>SUMIFS(Perm_Edif!BH:BH,Perm_Edif!$A:$A,'Permisos edif. año'!$A10)</f>
        <v>1500481</v>
      </c>
      <c r="M10">
        <f>SUMIFS(Perm_Edif!BI:BI,Perm_Edif!$A:$A,'Permisos edif. año'!$A10)</f>
        <v>842279</v>
      </c>
      <c r="N10">
        <f>SUMIFS(Perm_Edif!BJ:BJ,Perm_Edif!$A:$A,'Permisos edif. año'!$A10)</f>
        <v>617306</v>
      </c>
      <c r="O10">
        <f>SUMIFS(Perm_Edif!BK:BK,Perm_Edif!$A:$A,'Permisos edif. año'!$A10)</f>
        <v>98344</v>
      </c>
      <c r="P10">
        <f>SUMIFS(Perm_Edif!BL:BL,Perm_Edif!$A:$A,'Permisos edif. año'!$A10)</f>
        <v>136468</v>
      </c>
      <c r="Q10">
        <f>SUMIFS(Perm_Edif!BM:BM,Perm_Edif!$A:$A,'Permisos edif. año'!$A10)</f>
        <v>5669719</v>
      </c>
      <c r="R10">
        <f>SUMIFS(Perm_Edif!BN:BN,Perm_Edif!$A:$A,'Permisos edif. año'!$A10)</f>
        <v>362984</v>
      </c>
      <c r="S10">
        <f>SUMIFS(Perm_Edif!BO:BO,Perm_Edif!$A:$A,'Permisos edif. año'!$A10)</f>
        <v>133496</v>
      </c>
      <c r="T10" t="str">
        <f t="shared" si="4"/>
        <v>0.01%</v>
      </c>
      <c r="U10" t="str">
        <f t="shared" si="5"/>
        <v>2.47%</v>
      </c>
      <c r="V10" t="str">
        <f t="shared" si="6"/>
        <v>0.44%</v>
      </c>
      <c r="W10" t="str">
        <f t="shared" si="7"/>
        <v>3.33%</v>
      </c>
      <c r="X10" t="str">
        <f t="shared" si="8"/>
        <v>2.39%</v>
      </c>
      <c r="Y10" t="str">
        <f t="shared" si="9"/>
        <v>0.54%</v>
      </c>
      <c r="Z10" t="str">
        <f t="shared" si="10"/>
        <v>0.94%</v>
      </c>
      <c r="AA10" t="str">
        <f t="shared" si="11"/>
        <v>1.78%</v>
      </c>
      <c r="AB10" t="str">
        <f t="shared" si="12"/>
        <v>0.56%</v>
      </c>
      <c r="AC10" t="str">
        <f t="shared" si="13"/>
        <v>0.73%</v>
      </c>
      <c r="AD10" t="str">
        <f t="shared" si="14"/>
        <v>0.16%</v>
      </c>
      <c r="AE10" t="str">
        <f t="shared" si="15"/>
        <v>1.39%</v>
      </c>
      <c r="AF10" t="str">
        <f t="shared" si="16"/>
        <v>41.55%</v>
      </c>
      <c r="AG10" t="str">
        <f t="shared" si="17"/>
        <v>0.06%</v>
      </c>
      <c r="AH10" t="str">
        <f t="shared" si="18"/>
        <v>0.37%</v>
      </c>
    </row>
    <row r="11" spans="1:34">
      <c r="A11" s="55">
        <v>2018</v>
      </c>
      <c r="B11" s="51">
        <v>12</v>
      </c>
      <c r="C11" s="56" t="s">
        <v>130</v>
      </c>
      <c r="D11">
        <f>SUMIFS(Perm_Edif!AZ:AZ,Perm_Edif!$A:$A,'Permisos edif. año'!$A11)</f>
        <v>11303440</v>
      </c>
      <c r="E11">
        <f>SUMIFS(Perm_Edif!BA:BA,Perm_Edif!$A:$A,'Permisos edif. año'!$A11)</f>
        <v>171710</v>
      </c>
      <c r="F11">
        <f>SUMIFS(Perm_Edif!BB:BB,Perm_Edif!$A:$A,'Permisos edif. año'!$A11)</f>
        <v>313747</v>
      </c>
      <c r="G11">
        <f>SUMIFS(Perm_Edif!BC:BC,Perm_Edif!$A:$A,'Permisos edif. año'!$A11)</f>
        <v>147495</v>
      </c>
      <c r="H11">
        <f>SUMIFS(Perm_Edif!BD:BD,Perm_Edif!$A:$A,'Permisos edif. año'!$A11)</f>
        <v>428110</v>
      </c>
      <c r="I11">
        <f>SUMIFS(Perm_Edif!BE:BE,Perm_Edif!$A:$A,'Permisos edif. año'!$A11)</f>
        <v>1307993</v>
      </c>
      <c r="J11">
        <f>SUMIFS(Perm_Edif!BF:BF,Perm_Edif!$A:$A,'Permisos edif. año'!$A11)</f>
        <v>416327</v>
      </c>
      <c r="K11">
        <f>SUMIFS(Perm_Edif!BG:BG,Perm_Edif!$A:$A,'Permisos edif. año'!$A11)</f>
        <v>664055</v>
      </c>
      <c r="L11">
        <f>SUMIFS(Perm_Edif!BH:BH,Perm_Edif!$A:$A,'Permisos edif. año'!$A11)</f>
        <v>1237851</v>
      </c>
      <c r="M11">
        <f>SUMIFS(Perm_Edif!BI:BI,Perm_Edif!$A:$A,'Permisos edif. año'!$A11)</f>
        <v>678038</v>
      </c>
      <c r="N11">
        <f>SUMIFS(Perm_Edif!BJ:BJ,Perm_Edif!$A:$A,'Permisos edif. año'!$A11)</f>
        <v>534982</v>
      </c>
      <c r="O11">
        <f>SUMIFS(Perm_Edif!BK:BK,Perm_Edif!$A:$A,'Permisos edif. año'!$A11)</f>
        <v>64954</v>
      </c>
      <c r="P11">
        <f>SUMIFS(Perm_Edif!BL:BL,Perm_Edif!$A:$A,'Permisos edif. año'!$A11)</f>
        <v>158587</v>
      </c>
      <c r="Q11">
        <f>SUMIFS(Perm_Edif!BM:BM,Perm_Edif!$A:$A,'Permisos edif. año'!$A11)</f>
        <v>4624209</v>
      </c>
      <c r="R11">
        <f>SUMIFS(Perm_Edif!BN:BN,Perm_Edif!$A:$A,'Permisos edif. año'!$A11)</f>
        <v>349314</v>
      </c>
      <c r="S11">
        <f>SUMIFS(Perm_Edif!BO:BO,Perm_Edif!$A:$A,'Permisos edif. año'!$A11)</f>
        <v>206068</v>
      </c>
      <c r="T11" t="str">
        <f t="shared" si="4"/>
        <v>0.02%</v>
      </c>
      <c r="U11" t="str">
        <f t="shared" si="5"/>
        <v>1.83%</v>
      </c>
      <c r="V11" t="str">
        <f t="shared" si="6"/>
        <v>0.47%</v>
      </c>
      <c r="W11" t="str">
        <f t="shared" si="7"/>
        <v>2.9%</v>
      </c>
      <c r="X11" t="str">
        <f t="shared" si="8"/>
        <v>3.06%</v>
      </c>
      <c r="Y11" t="str">
        <f t="shared" si="9"/>
        <v>0.32%</v>
      </c>
      <c r="Z11" t="str">
        <f t="shared" si="10"/>
        <v>1.6%</v>
      </c>
      <c r="AA11" t="str">
        <f t="shared" si="11"/>
        <v>1.86%</v>
      </c>
      <c r="AB11" t="str">
        <f t="shared" si="12"/>
        <v>0.55%</v>
      </c>
      <c r="AC11" t="str">
        <f t="shared" si="13"/>
        <v>0.79%</v>
      </c>
      <c r="AD11" t="str">
        <f t="shared" si="14"/>
        <v>0.12%</v>
      </c>
      <c r="AE11" t="str">
        <f t="shared" si="15"/>
        <v>2.44%</v>
      </c>
      <c r="AF11" t="str">
        <f t="shared" si="16"/>
        <v>29.16%</v>
      </c>
      <c r="AG11" t="str">
        <f t="shared" si="17"/>
        <v>0.08%</v>
      </c>
      <c r="AH11" t="str">
        <f t="shared" si="18"/>
        <v>0.59%</v>
      </c>
    </row>
    <row r="12" spans="1:34">
      <c r="A12"/>
      <c r="B12" s="51"/>
      <c r="C12" s="56"/>
    </row>
    <row r="13" spans="1:34">
      <c r="A13"/>
      <c r="B13" s="51"/>
      <c r="C13" s="56"/>
    </row>
    <row r="14" spans="1:34">
      <c r="A14"/>
      <c r="B14" s="51"/>
      <c r="C14" s="56"/>
    </row>
    <row r="15" spans="1:34">
      <c r="A15"/>
      <c r="B15" s="51"/>
      <c r="C15" s="56"/>
    </row>
    <row r="16" spans="1:34">
      <c r="A16"/>
      <c r="B16" s="51"/>
      <c r="C16" s="56"/>
    </row>
    <row r="17" spans="1:3">
      <c r="A17"/>
      <c r="B17" s="51"/>
      <c r="C17" s="56"/>
    </row>
    <row r="18" spans="1:3">
      <c r="A18"/>
      <c r="B18" s="51"/>
      <c r="C18" s="56"/>
    </row>
    <row r="19" spans="1:3">
      <c r="A19"/>
      <c r="B19" s="51"/>
      <c r="C19" s="56"/>
    </row>
    <row r="20" spans="1:3">
      <c r="A20"/>
      <c r="B20" s="51"/>
      <c r="C20" s="56"/>
    </row>
    <row r="21" spans="1:3">
      <c r="A21"/>
      <c r="B21" s="51"/>
      <c r="C21" s="56"/>
    </row>
    <row r="22" spans="1:3">
      <c r="A22"/>
      <c r="B22" s="51"/>
      <c r="C22" s="56"/>
    </row>
    <row r="23" spans="1:3">
      <c r="A23"/>
      <c r="B23" s="51"/>
      <c r="C23" s="56"/>
    </row>
    <row r="24" spans="1:3">
      <c r="A24"/>
      <c r="B24" s="51"/>
      <c r="C24" s="56"/>
    </row>
    <row r="25" spans="1:3">
      <c r="A25"/>
      <c r="B25" s="51"/>
      <c r="C25" s="56"/>
    </row>
    <row r="26" spans="1:3">
      <c r="A26"/>
      <c r="B26" s="51"/>
      <c r="C26" s="56"/>
    </row>
    <row r="27" spans="1:3">
      <c r="A27"/>
      <c r="B27" s="51"/>
      <c r="C27" s="56"/>
    </row>
    <row r="28" spans="1:3">
      <c r="A28"/>
      <c r="B28" s="51"/>
      <c r="C28" s="56"/>
    </row>
    <row r="29" spans="1:3">
      <c r="A29"/>
      <c r="B29" s="51"/>
      <c r="C29" s="56"/>
    </row>
    <row r="30" spans="1:3">
      <c r="A30"/>
      <c r="B30" s="51"/>
      <c r="C30" s="56"/>
    </row>
    <row r="31" spans="1:3">
      <c r="A31"/>
      <c r="B31" s="51"/>
      <c r="C31" s="56"/>
    </row>
    <row r="32" spans="1:3">
      <c r="A32"/>
      <c r="B32" s="51"/>
      <c r="C32" s="56"/>
    </row>
    <row r="33" spans="1:3">
      <c r="A33"/>
      <c r="B33" s="51"/>
      <c r="C33" s="56"/>
    </row>
    <row r="34" spans="1:3">
      <c r="A34"/>
      <c r="B34" s="51"/>
      <c r="C34" s="56"/>
    </row>
    <row r="35" spans="1:3">
      <c r="A35"/>
      <c r="B35" s="51"/>
      <c r="C35" s="56"/>
    </row>
    <row r="36" spans="1:3">
      <c r="A36"/>
      <c r="B36" s="51"/>
      <c r="C36" s="56"/>
    </row>
    <row r="37" spans="1:3">
      <c r="A37"/>
      <c r="B37" s="51"/>
      <c r="C37" s="56"/>
    </row>
    <row r="38" spans="1:3">
      <c r="A38"/>
      <c r="B38" s="51"/>
      <c r="C38" s="56"/>
    </row>
    <row r="39" spans="1:3">
      <c r="A39"/>
      <c r="B39" s="51"/>
      <c r="C39" s="56"/>
    </row>
    <row r="40" spans="1:3">
      <c r="A40"/>
      <c r="B40" s="51"/>
      <c r="C40" s="56"/>
    </row>
    <row r="41" spans="1:3">
      <c r="A41"/>
      <c r="B41" s="51"/>
      <c r="C41" s="56"/>
    </row>
    <row r="42" spans="1:3">
      <c r="A42"/>
      <c r="B42" s="51"/>
      <c r="C42" s="56"/>
    </row>
    <row r="43" spans="1:3">
      <c r="A43"/>
      <c r="B43" s="51"/>
      <c r="C43" s="56"/>
    </row>
    <row r="44" spans="1:3">
      <c r="A44"/>
      <c r="B44" s="51"/>
      <c r="C44" s="56"/>
    </row>
    <row r="45" spans="1:3">
      <c r="A45"/>
      <c r="B45" s="51"/>
      <c r="C45" s="56"/>
    </row>
    <row r="46" spans="1:3">
      <c r="A46"/>
      <c r="B46" s="51"/>
      <c r="C46" s="56"/>
    </row>
    <row r="47" spans="1:3">
      <c r="A47"/>
      <c r="B47" s="51"/>
      <c r="C47" s="56"/>
    </row>
    <row r="48" spans="1:3">
      <c r="A48"/>
      <c r="B48" s="51"/>
      <c r="C48" s="56"/>
    </row>
    <row r="49" spans="1:3">
      <c r="A49"/>
      <c r="B49" s="51"/>
      <c r="C49" s="56"/>
    </row>
    <row r="50" spans="1:3">
      <c r="A50"/>
      <c r="B50" s="51"/>
      <c r="C50" s="56"/>
    </row>
    <row r="51" spans="1:3">
      <c r="A51"/>
      <c r="B51" s="51"/>
      <c r="C51" s="56"/>
    </row>
    <row r="52" spans="1:3">
      <c r="A52"/>
      <c r="B52" s="51"/>
      <c r="C52" s="56"/>
    </row>
    <row r="53" spans="1:3">
      <c r="A53"/>
      <c r="B53" s="51"/>
      <c r="C53" s="56"/>
    </row>
    <row r="54" spans="1:3">
      <c r="A54"/>
      <c r="B54" s="51"/>
      <c r="C54" s="56"/>
    </row>
    <row r="55" spans="1:3">
      <c r="A55"/>
      <c r="B55" s="51"/>
      <c r="C55" s="56"/>
    </row>
    <row r="56" spans="1:3">
      <c r="A56"/>
      <c r="B56" s="51"/>
      <c r="C56" s="56"/>
    </row>
    <row r="57" spans="1:3">
      <c r="A57"/>
      <c r="B57" s="51"/>
      <c r="C57" s="56"/>
    </row>
    <row r="58" spans="1:3">
      <c r="A58"/>
      <c r="B58" s="51"/>
      <c r="C58" s="56"/>
    </row>
    <row r="59" spans="1:3">
      <c r="A59"/>
      <c r="B59" s="51"/>
      <c r="C59" s="56"/>
    </row>
    <row r="60" spans="1:3">
      <c r="A60"/>
      <c r="B60" s="51"/>
      <c r="C60" s="56"/>
    </row>
    <row r="61" spans="1:3">
      <c r="A61"/>
      <c r="B61" s="51"/>
      <c r="C61" s="56"/>
    </row>
    <row r="62" spans="1:3">
      <c r="A62"/>
      <c r="B62" s="51"/>
      <c r="C62" s="56"/>
    </row>
    <row r="63" spans="1:3">
      <c r="A63"/>
      <c r="B63" s="51"/>
      <c r="C63" s="56"/>
    </row>
    <row r="64" spans="1:3">
      <c r="A64"/>
      <c r="B64" s="51"/>
      <c r="C64" s="56"/>
    </row>
    <row r="65" spans="1:3">
      <c r="A65"/>
      <c r="B65" s="51"/>
      <c r="C65" s="56"/>
    </row>
    <row r="66" spans="1:3">
      <c r="A66"/>
      <c r="B66" s="51"/>
      <c r="C66" s="56"/>
    </row>
    <row r="67" spans="1:3">
      <c r="A67"/>
      <c r="B67" s="51"/>
      <c r="C67" s="56"/>
    </row>
    <row r="68" spans="1:3">
      <c r="A68"/>
      <c r="B68" s="51"/>
      <c r="C68" s="56"/>
    </row>
    <row r="69" spans="1:3">
      <c r="A69"/>
      <c r="B69" s="51"/>
      <c r="C69" s="56"/>
    </row>
    <row r="70" spans="1:3">
      <c r="A70"/>
      <c r="B70" s="51"/>
      <c r="C70" s="56"/>
    </row>
    <row r="71" spans="1:3">
      <c r="A71"/>
      <c r="B71" s="51"/>
      <c r="C71" s="56"/>
    </row>
    <row r="72" spans="1:3">
      <c r="A72"/>
      <c r="B72" s="51"/>
      <c r="C72" s="56"/>
    </row>
    <row r="73" spans="1:3">
      <c r="A73"/>
      <c r="B73" s="51"/>
      <c r="C73" s="56"/>
    </row>
    <row r="74" spans="1:3">
      <c r="A74"/>
      <c r="B74" s="51"/>
      <c r="C74" s="56"/>
    </row>
    <row r="75" spans="1:3">
      <c r="A75"/>
      <c r="B75" s="51"/>
      <c r="C75" s="56"/>
    </row>
    <row r="76" spans="1:3">
      <c r="A76"/>
      <c r="B76" s="51"/>
      <c r="C76" s="56"/>
    </row>
    <row r="77" spans="1:3">
      <c r="A77"/>
      <c r="B77" s="51"/>
      <c r="C77" s="56"/>
    </row>
    <row r="78" spans="1:3">
      <c r="A78"/>
      <c r="B78" s="51"/>
      <c r="C78" s="56"/>
    </row>
    <row r="79" spans="1:3">
      <c r="A79"/>
      <c r="B79" s="51"/>
      <c r="C79" s="56"/>
    </row>
    <row r="80" spans="1:3">
      <c r="A80"/>
      <c r="B80" s="51"/>
      <c r="C80" s="56"/>
    </row>
    <row r="81" spans="1:3">
      <c r="A81"/>
      <c r="B81" s="51"/>
      <c r="C81" s="56"/>
    </row>
    <row r="82" spans="1:3">
      <c r="A82"/>
      <c r="B82" s="51"/>
      <c r="C82" s="56"/>
    </row>
    <row r="83" spans="1:3">
      <c r="A83"/>
      <c r="B83" s="51"/>
      <c r="C83" s="56"/>
    </row>
    <row r="84" spans="1:3">
      <c r="A84"/>
      <c r="B84" s="51"/>
      <c r="C84" s="56"/>
    </row>
    <row r="85" spans="1:3">
      <c r="A85"/>
      <c r="B85" s="51"/>
      <c r="C85" s="56"/>
    </row>
    <row r="86" spans="1:3">
      <c r="A86"/>
      <c r="B86" s="51"/>
      <c r="C86" s="56"/>
    </row>
    <row r="87" spans="1:3">
      <c r="A87"/>
      <c r="B87" s="51"/>
      <c r="C87" s="56"/>
    </row>
    <row r="88" spans="1:3">
      <c r="A88"/>
      <c r="B88" s="51"/>
      <c r="C88" s="56"/>
    </row>
    <row r="89" spans="1:3">
      <c r="A89"/>
      <c r="B89" s="51"/>
      <c r="C89" s="56"/>
    </row>
    <row r="90" spans="1:3">
      <c r="A90"/>
      <c r="B90" s="51"/>
      <c r="C90" s="56"/>
    </row>
    <row r="91" spans="1:3">
      <c r="A91"/>
      <c r="B91" s="51"/>
      <c r="C91" s="56"/>
    </row>
    <row r="92" spans="1:3">
      <c r="A92"/>
      <c r="B92" s="51"/>
      <c r="C92" s="56"/>
    </row>
    <row r="93" spans="1:3">
      <c r="A93"/>
      <c r="B93" s="51"/>
      <c r="C93" s="56"/>
    </row>
    <row r="94" spans="1:3">
      <c r="A94"/>
      <c r="B94" s="51"/>
      <c r="C94" s="56"/>
    </row>
    <row r="95" spans="1:3">
      <c r="A95"/>
      <c r="B95" s="51"/>
      <c r="C95" s="56"/>
    </row>
    <row r="96" spans="1:3">
      <c r="A96"/>
      <c r="B96" s="51"/>
      <c r="C96" s="56"/>
    </row>
    <row r="97" spans="1:3">
      <c r="A97"/>
      <c r="B97" s="51"/>
      <c r="C97" s="56"/>
    </row>
    <row r="98" spans="1:3">
      <c r="A98"/>
      <c r="B98" s="51"/>
      <c r="C98" s="56"/>
    </row>
    <row r="99" spans="1:3">
      <c r="A99"/>
      <c r="B99" s="51"/>
      <c r="C99" s="56"/>
    </row>
    <row r="100" spans="1:3">
      <c r="A100"/>
      <c r="B100" s="51"/>
      <c r="C100" s="56"/>
    </row>
    <row r="101" spans="1:3">
      <c r="A101"/>
      <c r="B101" s="51"/>
      <c r="C101" s="56"/>
    </row>
    <row r="102" spans="1:3">
      <c r="A102"/>
      <c r="B102" s="51"/>
      <c r="C102" s="56"/>
    </row>
    <row r="103" spans="1:3">
      <c r="A103"/>
      <c r="B103" s="51"/>
      <c r="C103" s="56"/>
    </row>
    <row r="104" spans="1:3">
      <c r="A104"/>
      <c r="B104" s="51"/>
      <c r="C104" s="56"/>
    </row>
    <row r="105" spans="1:3">
      <c r="A105"/>
      <c r="B105" s="51"/>
      <c r="C105" s="56"/>
    </row>
    <row r="106" spans="1:3">
      <c r="A106"/>
      <c r="B106" s="51"/>
      <c r="C106" s="56"/>
    </row>
    <row r="107" spans="1:3">
      <c r="A107"/>
      <c r="B107" s="51"/>
      <c r="C107" s="56"/>
    </row>
    <row r="108" spans="1:3">
      <c r="A108"/>
      <c r="B108" s="51"/>
      <c r="C108" s="56"/>
    </row>
    <row r="109" spans="1:3">
      <c r="A109"/>
      <c r="B109" s="51"/>
      <c r="C109" s="56"/>
    </row>
    <row r="110" spans="1:3">
      <c r="A110"/>
      <c r="B110" s="51"/>
      <c r="C110" s="56"/>
    </row>
    <row r="111" spans="1:3">
      <c r="A111"/>
      <c r="B111" s="51"/>
      <c r="C111" s="56"/>
    </row>
    <row r="112" spans="1:3">
      <c r="A112"/>
      <c r="B112" s="51"/>
      <c r="C112" s="56"/>
    </row>
    <row r="113" spans="1:3">
      <c r="A113"/>
      <c r="B113" s="51"/>
      <c r="C113" s="56"/>
    </row>
    <row r="114" spans="1:3">
      <c r="A114"/>
      <c r="B114" s="51"/>
      <c r="C114" s="56"/>
    </row>
    <row r="115" spans="1:3">
      <c r="A115"/>
      <c r="B115" s="51"/>
      <c r="C115" s="56"/>
    </row>
    <row r="116" spans="1:3">
      <c r="A116"/>
      <c r="B116" s="51"/>
      <c r="C116" s="56"/>
    </row>
    <row r="117" spans="1:3">
      <c r="A117"/>
      <c r="B117" s="51"/>
      <c r="C117" s="56"/>
    </row>
    <row r="118" spans="1:3">
      <c r="A118"/>
      <c r="B118" s="51"/>
      <c r="C118" s="5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18"/>
  <sheetViews>
    <sheetView topLeftCell="M1" workbookViewId="0">
      <selection activeCell="E7" sqref="E7:P11"/>
    </sheetView>
  </sheetViews>
  <sheetFormatPr baseColWidth="10" defaultColWidth="57.140625" defaultRowHeight="14.25" customHeight="1"/>
  <cols>
    <col min="1" max="1" width="5" style="98" bestFit="1" customWidth="1"/>
    <col min="2" max="2" width="5.5703125" style="58" bestFit="1" customWidth="1"/>
    <col min="3" max="3" width="7" style="99" bestFit="1" customWidth="1"/>
    <col min="4" max="4" width="10.5703125" style="97" customWidth="1"/>
    <col min="5" max="5" width="28.140625" style="98" bestFit="1" customWidth="1"/>
    <col min="6" max="6" width="34" style="58" bestFit="1" customWidth="1"/>
    <col min="7" max="7" width="32.7109375" style="58" bestFit="1" customWidth="1"/>
    <col min="8" max="8" width="29.140625" style="99" bestFit="1" customWidth="1"/>
    <col min="9" max="9" width="31.5703125" style="98" bestFit="1" customWidth="1"/>
    <col min="10" max="10" width="28" style="58" bestFit="1" customWidth="1"/>
    <col min="11" max="11" width="18.28515625" style="58" bestFit="1" customWidth="1"/>
    <col min="12" max="12" width="49.42578125" style="58" bestFit="1" customWidth="1"/>
    <col min="13" max="13" width="12" style="58" bestFit="1" customWidth="1"/>
    <col min="14" max="14" width="27.7109375" style="58" bestFit="1" customWidth="1"/>
    <col min="15" max="15" width="42.140625" style="58" bestFit="1" customWidth="1"/>
    <col min="16" max="16" width="60.140625" style="58" bestFit="1" customWidth="1"/>
    <col min="17" max="17" width="22.7109375" style="99" bestFit="1" customWidth="1"/>
    <col min="18" max="16384" width="57.140625" style="97"/>
  </cols>
  <sheetData>
    <row r="1" spans="1:17" s="110" customFormat="1" ht="14.25" customHeight="1" thickBot="1">
      <c r="A1" s="107" t="s">
        <v>47</v>
      </c>
      <c r="B1" s="108" t="s">
        <v>89</v>
      </c>
      <c r="C1" s="24" t="s">
        <v>90</v>
      </c>
      <c r="D1" s="115" t="s">
        <v>199</v>
      </c>
      <c r="E1" s="109" t="s">
        <v>187</v>
      </c>
      <c r="F1" s="110" t="s">
        <v>188</v>
      </c>
      <c r="G1" s="110" t="s">
        <v>189</v>
      </c>
      <c r="H1" s="111" t="s">
        <v>190</v>
      </c>
      <c r="I1" s="112" t="s">
        <v>191</v>
      </c>
      <c r="J1" s="113" t="s">
        <v>192</v>
      </c>
      <c r="K1" s="113" t="s">
        <v>94</v>
      </c>
      <c r="L1" s="113" t="s">
        <v>193</v>
      </c>
      <c r="M1" s="113" t="s">
        <v>194</v>
      </c>
      <c r="N1" s="113" t="s">
        <v>195</v>
      </c>
      <c r="O1" s="113" t="s">
        <v>196</v>
      </c>
      <c r="P1" s="113" t="s">
        <v>197</v>
      </c>
      <c r="Q1" s="114" t="s">
        <v>198</v>
      </c>
    </row>
    <row r="2" spans="1:17" ht="14.25" customHeight="1">
      <c r="A2" s="89">
        <v>2009</v>
      </c>
      <c r="B2" s="90">
        <v>1</v>
      </c>
      <c r="C2" s="117" t="s">
        <v>119</v>
      </c>
      <c r="D2" s="116">
        <f>E2+F2</f>
        <v>13752</v>
      </c>
      <c r="E2" s="91">
        <v>10186</v>
      </c>
      <c r="F2" s="53">
        <v>3566</v>
      </c>
      <c r="G2" s="79">
        <f>E2</f>
        <v>10186</v>
      </c>
      <c r="H2" s="80">
        <f>F2</f>
        <v>3566</v>
      </c>
      <c r="I2" s="92">
        <v>636845</v>
      </c>
      <c r="J2" s="93">
        <v>88078</v>
      </c>
      <c r="K2" s="94">
        <v>394863</v>
      </c>
      <c r="L2" s="93">
        <v>199747</v>
      </c>
      <c r="M2" s="93">
        <v>195116</v>
      </c>
      <c r="N2" s="94">
        <v>1031708</v>
      </c>
      <c r="O2" s="79">
        <f>I2</f>
        <v>636845</v>
      </c>
      <c r="P2" s="95">
        <f>L2</f>
        <v>199747</v>
      </c>
      <c r="Q2" s="96">
        <f>M2</f>
        <v>195116</v>
      </c>
    </row>
    <row r="3" spans="1:17" ht="14.25" customHeight="1">
      <c r="A3" s="89">
        <v>2009</v>
      </c>
      <c r="B3" s="90">
        <v>2</v>
      </c>
      <c r="C3" s="117" t="s">
        <v>120</v>
      </c>
      <c r="D3" s="116">
        <f t="shared" ref="D3:D66" si="0">E3+F3</f>
        <v>20292</v>
      </c>
      <c r="E3" s="91">
        <v>16141</v>
      </c>
      <c r="F3" s="53">
        <v>4151</v>
      </c>
      <c r="G3" s="79">
        <f>IF($A3=$A2,G2+E3,E3)</f>
        <v>26327</v>
      </c>
      <c r="H3" s="80">
        <f>IF($A3=$A2,H2+F3,F3)</f>
        <v>7717</v>
      </c>
      <c r="I3" s="92">
        <v>912930</v>
      </c>
      <c r="J3" s="93">
        <v>92581</v>
      </c>
      <c r="K3" s="94">
        <v>213891</v>
      </c>
      <c r="L3" s="93">
        <v>136421</v>
      </c>
      <c r="M3" s="93">
        <v>77470</v>
      </c>
      <c r="N3" s="94">
        <v>1126821</v>
      </c>
      <c r="O3" s="79">
        <f>IF($A3=$A2,O2+I3,I3)</f>
        <v>1549775</v>
      </c>
      <c r="P3" s="79">
        <f>IF($A3=$A2,P2+L3,L3)</f>
        <v>336168</v>
      </c>
      <c r="Q3" s="80">
        <f>IF($A3=$A2,Q2+M3,M3)</f>
        <v>272586</v>
      </c>
    </row>
    <row r="4" spans="1:17" ht="14.25" customHeight="1">
      <c r="A4" s="89">
        <v>2009</v>
      </c>
      <c r="B4" s="90">
        <v>3</v>
      </c>
      <c r="C4" s="117" t="s">
        <v>121</v>
      </c>
      <c r="D4" s="116">
        <f t="shared" si="0"/>
        <v>27069</v>
      </c>
      <c r="E4" s="91">
        <v>22789</v>
      </c>
      <c r="F4" s="53">
        <v>4280</v>
      </c>
      <c r="G4" s="79">
        <f>IF($A4=$A3,G3+E4,E4)</f>
        <v>49116</v>
      </c>
      <c r="H4" s="80">
        <f t="shared" ref="H4:H67" si="1">IF($A4=$A3,H3+F4,F4)</f>
        <v>11997</v>
      </c>
      <c r="I4" s="92">
        <v>1356363</v>
      </c>
      <c r="J4" s="93">
        <v>104865</v>
      </c>
      <c r="K4" s="94">
        <v>480603</v>
      </c>
      <c r="L4" s="93">
        <v>267205</v>
      </c>
      <c r="M4" s="93">
        <v>213398</v>
      </c>
      <c r="N4" s="94">
        <v>1836966</v>
      </c>
      <c r="O4" s="79">
        <f t="shared" ref="O4:O67" si="2">IF($A4=$A3,O3+I4,I4)</f>
        <v>2906138</v>
      </c>
      <c r="P4" s="79">
        <f t="shared" ref="P4:Q19" si="3">IF($A4=$A3,P3+L4,L4)</f>
        <v>603373</v>
      </c>
      <c r="Q4" s="80">
        <f t="shared" si="3"/>
        <v>485984</v>
      </c>
    </row>
    <row r="5" spans="1:17" ht="14.25" customHeight="1">
      <c r="A5" s="89">
        <v>2009</v>
      </c>
      <c r="B5" s="90">
        <v>4</v>
      </c>
      <c r="C5" s="117" t="s">
        <v>122</v>
      </c>
      <c r="D5" s="116">
        <f t="shared" si="0"/>
        <v>16789</v>
      </c>
      <c r="E5" s="91">
        <v>13718</v>
      </c>
      <c r="F5" s="53">
        <v>3071</v>
      </c>
      <c r="G5" s="79">
        <f>IF($A5=$A4,G4+E5,E5)</f>
        <v>62834</v>
      </c>
      <c r="H5" s="80">
        <f>IF($A5=$A4,H4+F5,F5)</f>
        <v>15068</v>
      </c>
      <c r="I5" s="92">
        <v>808894</v>
      </c>
      <c r="J5" s="93">
        <v>68370</v>
      </c>
      <c r="K5" s="94">
        <v>361612</v>
      </c>
      <c r="L5" s="93">
        <v>204857</v>
      </c>
      <c r="M5" s="93">
        <v>156755</v>
      </c>
      <c r="N5" s="94">
        <v>1170506</v>
      </c>
      <c r="O5" s="79">
        <f t="shared" si="2"/>
        <v>3715032</v>
      </c>
      <c r="P5" s="79">
        <f t="shared" si="3"/>
        <v>808230</v>
      </c>
      <c r="Q5" s="80">
        <f>IF($A5=$A4,Q4+M5,M5)</f>
        <v>642739</v>
      </c>
    </row>
    <row r="6" spans="1:17" ht="14.25" customHeight="1">
      <c r="A6" s="89">
        <v>2009</v>
      </c>
      <c r="B6" s="90">
        <v>5</v>
      </c>
      <c r="C6" s="117" t="s">
        <v>123</v>
      </c>
      <c r="D6" s="116">
        <f t="shared" si="0"/>
        <v>16086</v>
      </c>
      <c r="E6" s="91">
        <v>11883</v>
      </c>
      <c r="F6" s="53">
        <v>4203</v>
      </c>
      <c r="G6" s="79">
        <f>IF($A6=$A5,G5+E6,E6)</f>
        <v>74717</v>
      </c>
      <c r="H6" s="80">
        <f>IF($A6=$A5,H5+F6,F6)</f>
        <v>19271</v>
      </c>
      <c r="I6" s="92">
        <v>764589</v>
      </c>
      <c r="J6" s="93">
        <v>85738</v>
      </c>
      <c r="K6" s="94">
        <v>366480</v>
      </c>
      <c r="L6" s="93">
        <v>188854</v>
      </c>
      <c r="M6" s="93">
        <v>177626</v>
      </c>
      <c r="N6" s="94">
        <v>1131069</v>
      </c>
      <c r="O6" s="79">
        <f t="shared" si="2"/>
        <v>4479621</v>
      </c>
      <c r="P6" s="79">
        <f t="shared" si="3"/>
        <v>997084</v>
      </c>
      <c r="Q6" s="80">
        <f t="shared" si="3"/>
        <v>820365</v>
      </c>
    </row>
    <row r="7" spans="1:17" ht="14.25" customHeight="1">
      <c r="A7" s="89">
        <v>2009</v>
      </c>
      <c r="B7" s="90">
        <v>6</v>
      </c>
      <c r="C7" s="117" t="s">
        <v>124</v>
      </c>
      <c r="D7" s="116">
        <f t="shared" si="0"/>
        <v>23584</v>
      </c>
      <c r="E7" s="91">
        <v>18365</v>
      </c>
      <c r="F7" s="53">
        <v>5219</v>
      </c>
      <c r="G7" s="79">
        <f>IF($A7=$A6,G6+E7,E7)</f>
        <v>93082</v>
      </c>
      <c r="H7" s="80">
        <f>IF($A7=$A6,H6+F7,F7)</f>
        <v>24490</v>
      </c>
      <c r="I7" s="92">
        <v>1743860</v>
      </c>
      <c r="J7" s="93">
        <v>113155</v>
      </c>
      <c r="K7" s="94">
        <v>470418</v>
      </c>
      <c r="L7" s="93">
        <v>182028</v>
      </c>
      <c r="M7" s="93">
        <v>288390</v>
      </c>
      <c r="N7" s="94">
        <v>2214278</v>
      </c>
      <c r="O7" s="79">
        <f t="shared" si="2"/>
        <v>6223481</v>
      </c>
      <c r="P7" s="79">
        <f t="shared" si="3"/>
        <v>1179112</v>
      </c>
      <c r="Q7" s="80">
        <f t="shared" si="3"/>
        <v>1108755</v>
      </c>
    </row>
    <row r="8" spans="1:17" ht="14.25" customHeight="1">
      <c r="A8" s="89">
        <v>2009</v>
      </c>
      <c r="B8" s="90">
        <v>7</v>
      </c>
      <c r="C8" s="117" t="s">
        <v>125</v>
      </c>
      <c r="D8" s="116">
        <f t="shared" si="0"/>
        <v>9472</v>
      </c>
      <c r="E8" s="91">
        <v>6401</v>
      </c>
      <c r="F8" s="53">
        <v>3071</v>
      </c>
      <c r="G8" s="79">
        <f>IF($A8=$A7,G7+E8,E8)</f>
        <v>99483</v>
      </c>
      <c r="H8" s="80">
        <f>IF($A8=$A7,H7+F8,F8)</f>
        <v>27561</v>
      </c>
      <c r="I8" s="92">
        <v>405965</v>
      </c>
      <c r="J8" s="93">
        <v>67922</v>
      </c>
      <c r="K8" s="94">
        <v>393443</v>
      </c>
      <c r="L8" s="93">
        <v>266883</v>
      </c>
      <c r="M8" s="93">
        <v>126560</v>
      </c>
      <c r="N8" s="94">
        <v>799408</v>
      </c>
      <c r="O8" s="79">
        <f t="shared" si="2"/>
        <v>6629446</v>
      </c>
      <c r="P8" s="79">
        <f t="shared" si="3"/>
        <v>1445995</v>
      </c>
      <c r="Q8" s="80">
        <f t="shared" si="3"/>
        <v>1235315</v>
      </c>
    </row>
    <row r="9" spans="1:17" ht="14.25" customHeight="1">
      <c r="A9" s="89">
        <v>2009</v>
      </c>
      <c r="B9" s="90">
        <v>8</v>
      </c>
      <c r="C9" s="117" t="s">
        <v>126</v>
      </c>
      <c r="D9" s="116">
        <f t="shared" si="0"/>
        <v>13949</v>
      </c>
      <c r="E9" s="91">
        <v>8034</v>
      </c>
      <c r="F9" s="53">
        <v>5915</v>
      </c>
      <c r="G9" s="79">
        <f t="shared" ref="G9:H68" si="4">IF($A9=$A8,G8+E9,E9)</f>
        <v>107517</v>
      </c>
      <c r="H9" s="80">
        <f>IF($A9=$A8,H8+F9,F9)</f>
        <v>33476</v>
      </c>
      <c r="I9" s="92">
        <v>519150</v>
      </c>
      <c r="J9" s="93">
        <v>112578</v>
      </c>
      <c r="K9" s="94">
        <v>433317</v>
      </c>
      <c r="L9" s="93">
        <v>298888</v>
      </c>
      <c r="M9" s="93">
        <v>134429</v>
      </c>
      <c r="N9" s="94">
        <v>952467</v>
      </c>
      <c r="O9" s="79">
        <f t="shared" si="2"/>
        <v>7148596</v>
      </c>
      <c r="P9" s="79">
        <f t="shared" si="3"/>
        <v>1744883</v>
      </c>
      <c r="Q9" s="80">
        <f t="shared" si="3"/>
        <v>1369744</v>
      </c>
    </row>
    <row r="10" spans="1:17" ht="14.25" customHeight="1">
      <c r="A10" s="89">
        <v>2009</v>
      </c>
      <c r="B10" s="90">
        <v>9</v>
      </c>
      <c r="C10" s="117" t="s">
        <v>127</v>
      </c>
      <c r="D10" s="116">
        <f t="shared" si="0"/>
        <v>13636</v>
      </c>
      <c r="E10" s="91">
        <v>9482</v>
      </c>
      <c r="F10" s="53">
        <v>4154</v>
      </c>
      <c r="G10" s="79">
        <f t="shared" si="4"/>
        <v>116999</v>
      </c>
      <c r="H10" s="80">
        <f t="shared" si="1"/>
        <v>37630</v>
      </c>
      <c r="I10" s="92">
        <v>596726</v>
      </c>
      <c r="J10" s="93">
        <v>79053</v>
      </c>
      <c r="K10" s="94">
        <v>226306</v>
      </c>
      <c r="L10" s="93">
        <v>149872</v>
      </c>
      <c r="M10" s="93">
        <v>76434</v>
      </c>
      <c r="N10" s="94">
        <v>823032</v>
      </c>
      <c r="O10" s="79">
        <f t="shared" si="2"/>
        <v>7745322</v>
      </c>
      <c r="P10" s="79">
        <f t="shared" si="3"/>
        <v>1894755</v>
      </c>
      <c r="Q10" s="80">
        <f t="shared" si="3"/>
        <v>1446178</v>
      </c>
    </row>
    <row r="11" spans="1:17" ht="14.25" customHeight="1">
      <c r="A11" s="89">
        <v>2009</v>
      </c>
      <c r="B11" s="90">
        <v>10</v>
      </c>
      <c r="C11" s="117" t="s">
        <v>128</v>
      </c>
      <c r="D11" s="116">
        <f t="shared" si="0"/>
        <v>11777</v>
      </c>
      <c r="E11" s="91">
        <v>9039</v>
      </c>
      <c r="F11" s="53">
        <v>2738</v>
      </c>
      <c r="G11" s="79">
        <f t="shared" si="4"/>
        <v>126038</v>
      </c>
      <c r="H11" s="80">
        <f t="shared" si="1"/>
        <v>40368</v>
      </c>
      <c r="I11" s="92">
        <v>554750</v>
      </c>
      <c r="J11" s="93">
        <v>64951</v>
      </c>
      <c r="K11" s="94">
        <v>253000</v>
      </c>
      <c r="L11" s="93">
        <v>124765</v>
      </c>
      <c r="M11" s="93">
        <v>128235</v>
      </c>
      <c r="N11" s="94">
        <v>807750</v>
      </c>
      <c r="O11" s="79">
        <f t="shared" si="2"/>
        <v>8300072</v>
      </c>
      <c r="P11" s="79">
        <f t="shared" si="3"/>
        <v>2019520</v>
      </c>
      <c r="Q11" s="80">
        <f t="shared" si="3"/>
        <v>1574413</v>
      </c>
    </row>
    <row r="12" spans="1:17" ht="14.25" customHeight="1">
      <c r="A12" s="89">
        <v>2009</v>
      </c>
      <c r="B12" s="90">
        <v>11</v>
      </c>
      <c r="C12" s="117" t="s">
        <v>129</v>
      </c>
      <c r="D12" s="116">
        <f t="shared" si="0"/>
        <v>8367</v>
      </c>
      <c r="E12" s="91">
        <v>6629</v>
      </c>
      <c r="F12" s="53">
        <v>1738</v>
      </c>
      <c r="G12" s="79">
        <f t="shared" si="4"/>
        <v>132667</v>
      </c>
      <c r="H12" s="80">
        <f t="shared" si="1"/>
        <v>42106</v>
      </c>
      <c r="I12" s="92">
        <v>460376</v>
      </c>
      <c r="J12" s="93">
        <v>44827</v>
      </c>
      <c r="K12" s="94">
        <v>389740</v>
      </c>
      <c r="L12" s="93">
        <v>291591</v>
      </c>
      <c r="M12" s="93">
        <v>98149</v>
      </c>
      <c r="N12" s="94">
        <v>850116</v>
      </c>
      <c r="O12" s="79">
        <f t="shared" si="2"/>
        <v>8760448</v>
      </c>
      <c r="P12" s="79">
        <f t="shared" si="3"/>
        <v>2311111</v>
      </c>
      <c r="Q12" s="80">
        <f t="shared" si="3"/>
        <v>1672562</v>
      </c>
    </row>
    <row r="13" spans="1:17" ht="14.25" customHeight="1">
      <c r="A13" s="89">
        <v>2009</v>
      </c>
      <c r="B13" s="90">
        <v>12</v>
      </c>
      <c r="C13" s="117" t="s">
        <v>130</v>
      </c>
      <c r="D13" s="116">
        <f t="shared" si="0"/>
        <v>10909</v>
      </c>
      <c r="E13" s="91">
        <v>7952</v>
      </c>
      <c r="F13" s="53">
        <v>2957</v>
      </c>
      <c r="G13" s="79">
        <f t="shared" si="4"/>
        <v>140619</v>
      </c>
      <c r="H13" s="80">
        <f t="shared" si="1"/>
        <v>45063</v>
      </c>
      <c r="I13" s="92">
        <v>542427</v>
      </c>
      <c r="J13" s="93">
        <v>105405</v>
      </c>
      <c r="K13" s="94">
        <v>546420</v>
      </c>
      <c r="L13" s="93">
        <v>364209</v>
      </c>
      <c r="M13" s="93">
        <v>182211</v>
      </c>
      <c r="N13" s="94">
        <v>1088847</v>
      </c>
      <c r="O13" s="79">
        <f t="shared" si="2"/>
        <v>9302875</v>
      </c>
      <c r="P13" s="79">
        <f t="shared" si="3"/>
        <v>2675320</v>
      </c>
      <c r="Q13" s="80">
        <f t="shared" si="3"/>
        <v>1854773</v>
      </c>
    </row>
    <row r="14" spans="1:17" ht="14.25" customHeight="1">
      <c r="A14" s="89">
        <v>2010</v>
      </c>
      <c r="B14" s="90">
        <v>1</v>
      </c>
      <c r="C14" s="117" t="s">
        <v>119</v>
      </c>
      <c r="D14" s="116">
        <f t="shared" si="0"/>
        <v>11605</v>
      </c>
      <c r="E14" s="91">
        <v>9470</v>
      </c>
      <c r="F14" s="53">
        <v>2135</v>
      </c>
      <c r="G14" s="79">
        <f t="shared" si="4"/>
        <v>9470</v>
      </c>
      <c r="H14" s="80">
        <f t="shared" si="1"/>
        <v>2135</v>
      </c>
      <c r="I14" s="92">
        <v>646695</v>
      </c>
      <c r="J14" s="93">
        <v>55186</v>
      </c>
      <c r="K14" s="94">
        <v>368349</v>
      </c>
      <c r="L14" s="93">
        <v>232204</v>
      </c>
      <c r="M14" s="93">
        <v>136145</v>
      </c>
      <c r="N14" s="94">
        <v>1015044</v>
      </c>
      <c r="O14" s="79">
        <f t="shared" si="2"/>
        <v>646695</v>
      </c>
      <c r="P14" s="79">
        <f t="shared" si="3"/>
        <v>232204</v>
      </c>
      <c r="Q14" s="80">
        <f t="shared" si="3"/>
        <v>136145</v>
      </c>
    </row>
    <row r="15" spans="1:17" ht="14.25" customHeight="1">
      <c r="A15" s="89">
        <v>2010</v>
      </c>
      <c r="B15" s="90">
        <v>2</v>
      </c>
      <c r="C15" s="117" t="s">
        <v>120</v>
      </c>
      <c r="D15" s="116">
        <f t="shared" si="0"/>
        <v>6657</v>
      </c>
      <c r="E15" s="91">
        <v>4991</v>
      </c>
      <c r="F15" s="53">
        <v>1666</v>
      </c>
      <c r="G15" s="79">
        <f t="shared" si="4"/>
        <v>14461</v>
      </c>
      <c r="H15" s="80">
        <f t="shared" si="1"/>
        <v>3801</v>
      </c>
      <c r="I15" s="92">
        <v>330209</v>
      </c>
      <c r="J15" s="93">
        <v>41174</v>
      </c>
      <c r="K15" s="94">
        <v>417944</v>
      </c>
      <c r="L15" s="93">
        <v>273594</v>
      </c>
      <c r="M15" s="93">
        <v>144350</v>
      </c>
      <c r="N15" s="94">
        <v>748153</v>
      </c>
      <c r="O15" s="79">
        <f t="shared" si="2"/>
        <v>976904</v>
      </c>
      <c r="P15" s="79">
        <f t="shared" si="3"/>
        <v>505798</v>
      </c>
      <c r="Q15" s="80">
        <f t="shared" si="3"/>
        <v>280495</v>
      </c>
    </row>
    <row r="16" spans="1:17" ht="14.25" customHeight="1">
      <c r="A16" s="89">
        <v>2010</v>
      </c>
      <c r="B16" s="90">
        <v>3</v>
      </c>
      <c r="C16" s="117" t="s">
        <v>121</v>
      </c>
      <c r="D16" s="116">
        <f t="shared" si="0"/>
        <v>7628</v>
      </c>
      <c r="E16" s="91">
        <v>6392</v>
      </c>
      <c r="F16" s="53">
        <v>1236</v>
      </c>
      <c r="G16" s="79">
        <f t="shared" si="4"/>
        <v>20853</v>
      </c>
      <c r="H16" s="80">
        <f t="shared" si="1"/>
        <v>5037</v>
      </c>
      <c r="I16" s="92">
        <v>419075</v>
      </c>
      <c r="J16" s="93">
        <v>39264</v>
      </c>
      <c r="K16" s="94">
        <v>329610</v>
      </c>
      <c r="L16" s="93">
        <v>200395</v>
      </c>
      <c r="M16" s="93">
        <v>129215</v>
      </c>
      <c r="N16" s="94">
        <v>748685</v>
      </c>
      <c r="O16" s="79">
        <f t="shared" si="2"/>
        <v>1395979</v>
      </c>
      <c r="P16" s="79">
        <f t="shared" si="3"/>
        <v>706193</v>
      </c>
      <c r="Q16" s="80">
        <f t="shared" si="3"/>
        <v>409710</v>
      </c>
    </row>
    <row r="17" spans="1:17" ht="14.25" customHeight="1">
      <c r="A17" s="89">
        <v>2010</v>
      </c>
      <c r="B17" s="90">
        <v>4</v>
      </c>
      <c r="C17" s="117" t="s">
        <v>122</v>
      </c>
      <c r="D17" s="116">
        <f t="shared" si="0"/>
        <v>7884</v>
      </c>
      <c r="E17" s="91">
        <v>6457</v>
      </c>
      <c r="F17" s="53">
        <v>1427</v>
      </c>
      <c r="G17" s="79">
        <f t="shared" si="4"/>
        <v>27310</v>
      </c>
      <c r="H17" s="80">
        <f t="shared" si="1"/>
        <v>6464</v>
      </c>
      <c r="I17" s="92">
        <v>411236</v>
      </c>
      <c r="J17" s="93">
        <v>40799</v>
      </c>
      <c r="K17" s="94">
        <v>634897</v>
      </c>
      <c r="L17" s="93">
        <v>209373</v>
      </c>
      <c r="M17" s="93">
        <v>425524</v>
      </c>
      <c r="N17" s="94">
        <v>1046133</v>
      </c>
      <c r="O17" s="79">
        <f t="shared" si="2"/>
        <v>1807215</v>
      </c>
      <c r="P17" s="79">
        <f t="shared" si="3"/>
        <v>915566</v>
      </c>
      <c r="Q17" s="80">
        <f t="shared" si="3"/>
        <v>835234</v>
      </c>
    </row>
    <row r="18" spans="1:17" ht="14.25" customHeight="1">
      <c r="A18" s="89">
        <v>2010</v>
      </c>
      <c r="B18" s="90">
        <v>5</v>
      </c>
      <c r="C18" s="117" t="s">
        <v>123</v>
      </c>
      <c r="D18" s="116">
        <f t="shared" si="0"/>
        <v>9527</v>
      </c>
      <c r="E18" s="91">
        <v>7771</v>
      </c>
      <c r="F18" s="53">
        <v>1756</v>
      </c>
      <c r="G18" s="79">
        <f t="shared" si="4"/>
        <v>35081</v>
      </c>
      <c r="H18" s="80">
        <f t="shared" si="1"/>
        <v>8220</v>
      </c>
      <c r="I18" s="92">
        <v>533820</v>
      </c>
      <c r="J18" s="93">
        <v>41354</v>
      </c>
      <c r="K18" s="94">
        <v>339959</v>
      </c>
      <c r="L18" s="93">
        <v>250207</v>
      </c>
      <c r="M18" s="93">
        <v>89752</v>
      </c>
      <c r="N18" s="94">
        <v>873779</v>
      </c>
      <c r="O18" s="79">
        <f t="shared" si="2"/>
        <v>2341035</v>
      </c>
      <c r="P18" s="79">
        <f t="shared" si="3"/>
        <v>1165773</v>
      </c>
      <c r="Q18" s="80">
        <f t="shared" si="3"/>
        <v>924986</v>
      </c>
    </row>
    <row r="19" spans="1:17" ht="14.25" customHeight="1">
      <c r="A19" s="89">
        <v>2010</v>
      </c>
      <c r="B19" s="90">
        <v>6</v>
      </c>
      <c r="C19" s="117" t="s">
        <v>124</v>
      </c>
      <c r="D19" s="116">
        <f t="shared" si="0"/>
        <v>8262</v>
      </c>
      <c r="E19" s="91">
        <v>6274</v>
      </c>
      <c r="F19" s="53">
        <v>1988</v>
      </c>
      <c r="G19" s="79">
        <f t="shared" si="4"/>
        <v>41355</v>
      </c>
      <c r="H19" s="80">
        <f t="shared" si="1"/>
        <v>10208</v>
      </c>
      <c r="I19" s="92">
        <v>435105</v>
      </c>
      <c r="J19" s="93">
        <v>46648</v>
      </c>
      <c r="K19" s="94">
        <v>341499</v>
      </c>
      <c r="L19" s="93">
        <v>245374</v>
      </c>
      <c r="M19" s="93">
        <v>96125</v>
      </c>
      <c r="N19" s="94">
        <v>776604</v>
      </c>
      <c r="O19" s="79">
        <f t="shared" si="2"/>
        <v>2776140</v>
      </c>
      <c r="P19" s="79">
        <f t="shared" si="3"/>
        <v>1411147</v>
      </c>
      <c r="Q19" s="80">
        <f t="shared" si="3"/>
        <v>1021111</v>
      </c>
    </row>
    <row r="20" spans="1:17" ht="14.25" customHeight="1">
      <c r="A20" s="89">
        <v>2010</v>
      </c>
      <c r="B20" s="90">
        <v>7</v>
      </c>
      <c r="C20" s="117" t="s">
        <v>125</v>
      </c>
      <c r="D20" s="116">
        <f t="shared" si="0"/>
        <v>12018</v>
      </c>
      <c r="E20" s="91">
        <v>9319</v>
      </c>
      <c r="F20" s="53">
        <v>2699</v>
      </c>
      <c r="G20" s="79">
        <f t="shared" si="4"/>
        <v>50674</v>
      </c>
      <c r="H20" s="80">
        <f t="shared" si="1"/>
        <v>12907</v>
      </c>
      <c r="I20" s="92">
        <v>631613</v>
      </c>
      <c r="J20" s="93">
        <v>47932</v>
      </c>
      <c r="K20" s="94">
        <v>461123</v>
      </c>
      <c r="L20" s="93">
        <v>307835</v>
      </c>
      <c r="M20" s="93">
        <v>153288</v>
      </c>
      <c r="N20" s="94">
        <v>1092736</v>
      </c>
      <c r="O20" s="79">
        <f t="shared" si="2"/>
        <v>3407753</v>
      </c>
      <c r="P20" s="79">
        <f t="shared" ref="P20:Q35" si="5">IF($A20=$A19,P19+L20,L20)</f>
        <v>1718982</v>
      </c>
      <c r="Q20" s="80">
        <f t="shared" si="5"/>
        <v>1174399</v>
      </c>
    </row>
    <row r="21" spans="1:17" ht="14.25" customHeight="1">
      <c r="A21" s="89">
        <v>2010</v>
      </c>
      <c r="B21" s="90">
        <v>8</v>
      </c>
      <c r="C21" s="117" t="s">
        <v>126</v>
      </c>
      <c r="D21" s="116">
        <f t="shared" si="0"/>
        <v>9022</v>
      </c>
      <c r="E21" s="91">
        <v>7259</v>
      </c>
      <c r="F21" s="53">
        <v>1763</v>
      </c>
      <c r="G21" s="79">
        <f t="shared" si="4"/>
        <v>57933</v>
      </c>
      <c r="H21" s="80">
        <f t="shared" si="1"/>
        <v>14670</v>
      </c>
      <c r="I21" s="92">
        <v>522213</v>
      </c>
      <c r="J21" s="93">
        <v>45837</v>
      </c>
      <c r="K21" s="94">
        <v>316665</v>
      </c>
      <c r="L21" s="93">
        <v>217569</v>
      </c>
      <c r="M21" s="93">
        <v>99096</v>
      </c>
      <c r="N21" s="94">
        <v>838878</v>
      </c>
      <c r="O21" s="79">
        <f t="shared" si="2"/>
        <v>3929966</v>
      </c>
      <c r="P21" s="79">
        <f t="shared" si="5"/>
        <v>1936551</v>
      </c>
      <c r="Q21" s="80">
        <f t="shared" si="5"/>
        <v>1273495</v>
      </c>
    </row>
    <row r="22" spans="1:17" ht="14.25" customHeight="1">
      <c r="A22" s="89">
        <v>2010</v>
      </c>
      <c r="B22" s="90">
        <v>9</v>
      </c>
      <c r="C22" s="117" t="s">
        <v>127</v>
      </c>
      <c r="D22" s="116">
        <f t="shared" si="0"/>
        <v>10576</v>
      </c>
      <c r="E22" s="91">
        <v>7857</v>
      </c>
      <c r="F22" s="53">
        <v>2719</v>
      </c>
      <c r="G22" s="79">
        <f t="shared" si="4"/>
        <v>65790</v>
      </c>
      <c r="H22" s="80">
        <f t="shared" si="1"/>
        <v>17389</v>
      </c>
      <c r="I22" s="92">
        <v>543198</v>
      </c>
      <c r="J22" s="93">
        <v>61621</v>
      </c>
      <c r="K22" s="94">
        <v>494277</v>
      </c>
      <c r="L22" s="93">
        <v>381739</v>
      </c>
      <c r="M22" s="93">
        <v>112538</v>
      </c>
      <c r="N22" s="94">
        <v>1037475</v>
      </c>
      <c r="O22" s="79">
        <f t="shared" si="2"/>
        <v>4473164</v>
      </c>
      <c r="P22" s="79">
        <f t="shared" si="5"/>
        <v>2318290</v>
      </c>
      <c r="Q22" s="80">
        <f t="shared" si="5"/>
        <v>1386033</v>
      </c>
    </row>
    <row r="23" spans="1:17" ht="14.25" customHeight="1">
      <c r="A23" s="89">
        <v>2010</v>
      </c>
      <c r="B23" s="90">
        <v>10</v>
      </c>
      <c r="C23" s="117" t="s">
        <v>128</v>
      </c>
      <c r="D23" s="116">
        <f t="shared" si="0"/>
        <v>9324</v>
      </c>
      <c r="E23" s="91">
        <v>7948</v>
      </c>
      <c r="F23" s="53">
        <v>1376</v>
      </c>
      <c r="G23" s="79">
        <f t="shared" si="4"/>
        <v>73738</v>
      </c>
      <c r="H23" s="80">
        <f t="shared" si="1"/>
        <v>18765</v>
      </c>
      <c r="I23" s="92">
        <v>525481</v>
      </c>
      <c r="J23" s="93">
        <v>42119</v>
      </c>
      <c r="K23" s="94">
        <v>322723</v>
      </c>
      <c r="L23" s="93">
        <v>195523</v>
      </c>
      <c r="M23" s="93">
        <v>127200</v>
      </c>
      <c r="N23" s="94">
        <v>848204</v>
      </c>
      <c r="O23" s="79">
        <f t="shared" si="2"/>
        <v>4998645</v>
      </c>
      <c r="P23" s="79">
        <f t="shared" si="5"/>
        <v>2513813</v>
      </c>
      <c r="Q23" s="80">
        <f t="shared" si="5"/>
        <v>1513233</v>
      </c>
    </row>
    <row r="24" spans="1:17" ht="14.25" customHeight="1">
      <c r="A24" s="89">
        <v>2010</v>
      </c>
      <c r="B24" s="90">
        <v>11</v>
      </c>
      <c r="C24" s="117" t="s">
        <v>129</v>
      </c>
      <c r="D24" s="116">
        <f t="shared" si="0"/>
        <v>10365</v>
      </c>
      <c r="E24" s="91">
        <v>9179</v>
      </c>
      <c r="F24" s="53">
        <v>1186</v>
      </c>
      <c r="G24" s="79">
        <f t="shared" si="4"/>
        <v>82917</v>
      </c>
      <c r="H24" s="80">
        <f t="shared" si="1"/>
        <v>19951</v>
      </c>
      <c r="I24" s="92">
        <v>619380</v>
      </c>
      <c r="J24" s="93">
        <v>29854</v>
      </c>
      <c r="K24" s="94">
        <v>319476</v>
      </c>
      <c r="L24" s="93">
        <v>185774</v>
      </c>
      <c r="M24" s="93">
        <v>133702</v>
      </c>
      <c r="N24" s="94">
        <v>938856</v>
      </c>
      <c r="O24" s="79">
        <f t="shared" si="2"/>
        <v>5618025</v>
      </c>
      <c r="P24" s="79">
        <f t="shared" si="5"/>
        <v>2699587</v>
      </c>
      <c r="Q24" s="80">
        <f t="shared" si="5"/>
        <v>1646935</v>
      </c>
    </row>
    <row r="25" spans="1:17" ht="14.25" customHeight="1">
      <c r="A25" s="89">
        <v>2010</v>
      </c>
      <c r="B25" s="90">
        <v>12</v>
      </c>
      <c r="C25" s="117" t="s">
        <v>130</v>
      </c>
      <c r="D25" s="116">
        <f t="shared" si="0"/>
        <v>14574</v>
      </c>
      <c r="E25" s="91">
        <v>13119</v>
      </c>
      <c r="F25" s="53">
        <v>1455</v>
      </c>
      <c r="G25" s="79">
        <f t="shared" si="4"/>
        <v>96036</v>
      </c>
      <c r="H25" s="80">
        <f t="shared" si="1"/>
        <v>21406</v>
      </c>
      <c r="I25" s="92">
        <v>901616</v>
      </c>
      <c r="J25" s="93">
        <v>32965</v>
      </c>
      <c r="K25" s="94">
        <v>552803</v>
      </c>
      <c r="L25" s="93">
        <v>365332</v>
      </c>
      <c r="M25" s="93">
        <v>187471</v>
      </c>
      <c r="N25" s="94">
        <v>1454419</v>
      </c>
      <c r="O25" s="79">
        <f t="shared" si="2"/>
        <v>6519641</v>
      </c>
      <c r="P25" s="79">
        <f t="shared" si="5"/>
        <v>3064919</v>
      </c>
      <c r="Q25" s="80">
        <f t="shared" si="5"/>
        <v>1834406</v>
      </c>
    </row>
    <row r="26" spans="1:17" ht="14.25" customHeight="1">
      <c r="A26" s="89">
        <v>2011</v>
      </c>
      <c r="B26" s="90">
        <v>1</v>
      </c>
      <c r="C26" s="117" t="s">
        <v>119</v>
      </c>
      <c r="D26" s="116">
        <f t="shared" si="0"/>
        <v>13736</v>
      </c>
      <c r="E26" s="91">
        <v>12520</v>
      </c>
      <c r="F26" s="53">
        <v>1216</v>
      </c>
      <c r="G26" s="79">
        <f t="shared" si="4"/>
        <v>12520</v>
      </c>
      <c r="H26" s="80">
        <f t="shared" si="1"/>
        <v>1216</v>
      </c>
      <c r="I26" s="92">
        <v>873936</v>
      </c>
      <c r="J26" s="93">
        <v>46567</v>
      </c>
      <c r="K26" s="94">
        <v>597611</v>
      </c>
      <c r="L26" s="93">
        <v>371446</v>
      </c>
      <c r="M26" s="93">
        <v>226165</v>
      </c>
      <c r="N26" s="94">
        <v>1471547</v>
      </c>
      <c r="O26" s="79">
        <f t="shared" si="2"/>
        <v>873936</v>
      </c>
      <c r="P26" s="79">
        <f t="shared" si="5"/>
        <v>371446</v>
      </c>
      <c r="Q26" s="80">
        <f t="shared" si="5"/>
        <v>226165</v>
      </c>
    </row>
    <row r="27" spans="1:17" ht="14.25" customHeight="1">
      <c r="A27" s="89">
        <v>2011</v>
      </c>
      <c r="B27" s="90">
        <v>2</v>
      </c>
      <c r="C27" s="117" t="s">
        <v>120</v>
      </c>
      <c r="D27" s="116">
        <f t="shared" si="0"/>
        <v>14985</v>
      </c>
      <c r="E27" s="91">
        <v>12923</v>
      </c>
      <c r="F27" s="53">
        <v>2062</v>
      </c>
      <c r="G27" s="79">
        <f t="shared" si="4"/>
        <v>25443</v>
      </c>
      <c r="H27" s="80">
        <f t="shared" si="1"/>
        <v>3278</v>
      </c>
      <c r="I27" s="92">
        <v>808404</v>
      </c>
      <c r="J27" s="93">
        <v>65709</v>
      </c>
      <c r="K27" s="94">
        <v>419154</v>
      </c>
      <c r="L27" s="93">
        <v>317931</v>
      </c>
      <c r="M27" s="93">
        <v>101223</v>
      </c>
      <c r="N27" s="94">
        <v>1227558</v>
      </c>
      <c r="O27" s="79">
        <f t="shared" si="2"/>
        <v>1682340</v>
      </c>
      <c r="P27" s="79">
        <f t="shared" si="5"/>
        <v>689377</v>
      </c>
      <c r="Q27" s="80">
        <f t="shared" si="5"/>
        <v>327388</v>
      </c>
    </row>
    <row r="28" spans="1:17" ht="14.25" customHeight="1">
      <c r="A28" s="89">
        <v>2011</v>
      </c>
      <c r="B28" s="90">
        <v>3</v>
      </c>
      <c r="C28" s="117" t="s">
        <v>121</v>
      </c>
      <c r="D28" s="116">
        <f t="shared" si="0"/>
        <v>12796</v>
      </c>
      <c r="E28" s="91">
        <v>11589</v>
      </c>
      <c r="F28" s="53">
        <v>1207</v>
      </c>
      <c r="G28" s="79">
        <f t="shared" si="4"/>
        <v>37032</v>
      </c>
      <c r="H28" s="80">
        <f t="shared" si="1"/>
        <v>4485</v>
      </c>
      <c r="I28" s="92">
        <v>770030</v>
      </c>
      <c r="J28" s="93">
        <v>38290</v>
      </c>
      <c r="K28" s="94">
        <v>804992</v>
      </c>
      <c r="L28" s="93">
        <v>408836</v>
      </c>
      <c r="M28" s="93">
        <v>396156</v>
      </c>
      <c r="N28" s="94">
        <v>1575022</v>
      </c>
      <c r="O28" s="79">
        <f t="shared" si="2"/>
        <v>2452370</v>
      </c>
      <c r="P28" s="79">
        <f t="shared" si="5"/>
        <v>1098213</v>
      </c>
      <c r="Q28" s="80">
        <f t="shared" si="5"/>
        <v>723544</v>
      </c>
    </row>
    <row r="29" spans="1:17" ht="14.25" customHeight="1">
      <c r="A29" s="89">
        <v>2011</v>
      </c>
      <c r="B29" s="90">
        <v>4</v>
      </c>
      <c r="C29" s="117" t="s">
        <v>122</v>
      </c>
      <c r="D29" s="116">
        <f t="shared" si="0"/>
        <v>12377</v>
      </c>
      <c r="E29" s="91">
        <v>10846</v>
      </c>
      <c r="F29" s="53">
        <v>1531</v>
      </c>
      <c r="G29" s="79">
        <f t="shared" si="4"/>
        <v>47878</v>
      </c>
      <c r="H29" s="80">
        <f t="shared" si="1"/>
        <v>6016</v>
      </c>
      <c r="I29" s="92">
        <v>750729</v>
      </c>
      <c r="J29" s="93">
        <v>48544</v>
      </c>
      <c r="K29" s="94">
        <v>360728</v>
      </c>
      <c r="L29" s="93">
        <v>247905</v>
      </c>
      <c r="M29" s="93">
        <v>112823</v>
      </c>
      <c r="N29" s="94">
        <v>1111457</v>
      </c>
      <c r="O29" s="79">
        <f t="shared" si="2"/>
        <v>3203099</v>
      </c>
      <c r="P29" s="79">
        <f t="shared" si="5"/>
        <v>1346118</v>
      </c>
      <c r="Q29" s="80">
        <f t="shared" si="5"/>
        <v>836367</v>
      </c>
    </row>
    <row r="30" spans="1:17" ht="14.25" customHeight="1">
      <c r="A30" s="89">
        <v>2011</v>
      </c>
      <c r="B30" s="90">
        <v>5</v>
      </c>
      <c r="C30" s="117" t="s">
        <v>123</v>
      </c>
      <c r="D30" s="116">
        <f t="shared" si="0"/>
        <v>17201</v>
      </c>
      <c r="E30" s="91">
        <v>15112</v>
      </c>
      <c r="F30" s="53">
        <v>2089</v>
      </c>
      <c r="G30" s="79">
        <f t="shared" si="4"/>
        <v>62990</v>
      </c>
      <c r="H30" s="80">
        <f t="shared" si="1"/>
        <v>8105</v>
      </c>
      <c r="I30" s="92">
        <v>1041007</v>
      </c>
      <c r="J30" s="93">
        <v>53903</v>
      </c>
      <c r="K30" s="94">
        <v>768958</v>
      </c>
      <c r="L30" s="93">
        <v>548751</v>
      </c>
      <c r="M30" s="93">
        <v>220207</v>
      </c>
      <c r="N30" s="94">
        <v>1809965</v>
      </c>
      <c r="O30" s="79">
        <f t="shared" si="2"/>
        <v>4244106</v>
      </c>
      <c r="P30" s="79">
        <f t="shared" si="5"/>
        <v>1894869</v>
      </c>
      <c r="Q30" s="80">
        <f t="shared" si="5"/>
        <v>1056574</v>
      </c>
    </row>
    <row r="31" spans="1:17" ht="14.25" customHeight="1">
      <c r="A31" s="89">
        <v>2011</v>
      </c>
      <c r="B31" s="90">
        <v>6</v>
      </c>
      <c r="C31" s="117" t="s">
        <v>124</v>
      </c>
      <c r="D31" s="116">
        <f t="shared" si="0"/>
        <v>18530</v>
      </c>
      <c r="E31" s="91">
        <v>14946</v>
      </c>
      <c r="F31" s="53">
        <v>3584</v>
      </c>
      <c r="G31" s="79">
        <f t="shared" si="4"/>
        <v>77936</v>
      </c>
      <c r="H31" s="80">
        <f t="shared" si="1"/>
        <v>11689</v>
      </c>
      <c r="I31" s="92">
        <v>995320</v>
      </c>
      <c r="J31" s="93">
        <v>81476</v>
      </c>
      <c r="K31" s="94">
        <v>577502</v>
      </c>
      <c r="L31" s="93">
        <v>440282</v>
      </c>
      <c r="M31" s="93">
        <v>137220</v>
      </c>
      <c r="N31" s="94">
        <v>1572822</v>
      </c>
      <c r="O31" s="79">
        <f t="shared" si="2"/>
        <v>5239426</v>
      </c>
      <c r="P31" s="79">
        <f t="shared" si="5"/>
        <v>2335151</v>
      </c>
      <c r="Q31" s="80">
        <f t="shared" si="5"/>
        <v>1193794</v>
      </c>
    </row>
    <row r="32" spans="1:17" ht="14.25" customHeight="1">
      <c r="A32" s="89">
        <v>2011</v>
      </c>
      <c r="B32" s="90">
        <v>7</v>
      </c>
      <c r="C32" s="117" t="s">
        <v>125</v>
      </c>
      <c r="D32" s="116">
        <f t="shared" si="0"/>
        <v>12883</v>
      </c>
      <c r="E32" s="91">
        <v>11341</v>
      </c>
      <c r="F32" s="53">
        <v>1542</v>
      </c>
      <c r="G32" s="79">
        <f t="shared" si="4"/>
        <v>89277</v>
      </c>
      <c r="H32" s="80">
        <f t="shared" si="1"/>
        <v>13231</v>
      </c>
      <c r="I32" s="92">
        <v>738272</v>
      </c>
      <c r="J32" s="93">
        <v>58537</v>
      </c>
      <c r="K32" s="94">
        <v>528571</v>
      </c>
      <c r="L32" s="93">
        <v>316712</v>
      </c>
      <c r="M32" s="93">
        <v>211859</v>
      </c>
      <c r="N32" s="94">
        <v>1266843</v>
      </c>
      <c r="O32" s="79">
        <f t="shared" si="2"/>
        <v>5977698</v>
      </c>
      <c r="P32" s="79">
        <f t="shared" si="5"/>
        <v>2651863</v>
      </c>
      <c r="Q32" s="80">
        <f t="shared" si="5"/>
        <v>1405653</v>
      </c>
    </row>
    <row r="33" spans="1:17" ht="14.25" customHeight="1">
      <c r="A33" s="89">
        <v>2011</v>
      </c>
      <c r="B33" s="90">
        <v>8</v>
      </c>
      <c r="C33" s="117" t="s">
        <v>126</v>
      </c>
      <c r="D33" s="116">
        <f t="shared" si="0"/>
        <v>13433</v>
      </c>
      <c r="E33" s="91">
        <v>11152</v>
      </c>
      <c r="F33" s="53">
        <v>2281</v>
      </c>
      <c r="G33" s="79">
        <f t="shared" si="4"/>
        <v>100429</v>
      </c>
      <c r="H33" s="80">
        <f t="shared" si="1"/>
        <v>15512</v>
      </c>
      <c r="I33" s="92">
        <v>779476</v>
      </c>
      <c r="J33" s="93">
        <v>54287</v>
      </c>
      <c r="K33" s="94">
        <v>376656</v>
      </c>
      <c r="L33" s="93">
        <v>226259</v>
      </c>
      <c r="M33" s="93">
        <v>150397</v>
      </c>
      <c r="N33" s="94">
        <v>1156132</v>
      </c>
      <c r="O33" s="79">
        <f t="shared" si="2"/>
        <v>6757174</v>
      </c>
      <c r="P33" s="79">
        <f t="shared" si="5"/>
        <v>2878122</v>
      </c>
      <c r="Q33" s="80">
        <f t="shared" si="5"/>
        <v>1556050</v>
      </c>
    </row>
    <row r="34" spans="1:17" ht="14.25" customHeight="1">
      <c r="A34" s="89">
        <v>2011</v>
      </c>
      <c r="B34" s="90">
        <v>9</v>
      </c>
      <c r="C34" s="117" t="s">
        <v>127</v>
      </c>
      <c r="D34" s="116">
        <f t="shared" si="0"/>
        <v>14170</v>
      </c>
      <c r="E34" s="91">
        <v>11822</v>
      </c>
      <c r="F34" s="53">
        <v>2348</v>
      </c>
      <c r="G34" s="79">
        <f t="shared" si="4"/>
        <v>112251</v>
      </c>
      <c r="H34" s="80">
        <f t="shared" si="1"/>
        <v>17860</v>
      </c>
      <c r="I34" s="92">
        <v>781373</v>
      </c>
      <c r="J34" s="93">
        <v>62921</v>
      </c>
      <c r="K34" s="94">
        <v>468196</v>
      </c>
      <c r="L34" s="93">
        <v>316493</v>
      </c>
      <c r="M34" s="93">
        <v>151703</v>
      </c>
      <c r="N34" s="94">
        <v>1249569</v>
      </c>
      <c r="O34" s="79">
        <f t="shared" si="2"/>
        <v>7538547</v>
      </c>
      <c r="P34" s="79">
        <f t="shared" si="5"/>
        <v>3194615</v>
      </c>
      <c r="Q34" s="80">
        <f t="shared" si="5"/>
        <v>1707753</v>
      </c>
    </row>
    <row r="35" spans="1:17" ht="14.25" customHeight="1">
      <c r="A35" s="89">
        <v>2011</v>
      </c>
      <c r="B35" s="90">
        <v>10</v>
      </c>
      <c r="C35" s="117" t="s">
        <v>128</v>
      </c>
      <c r="D35" s="116">
        <f t="shared" si="0"/>
        <v>13899</v>
      </c>
      <c r="E35" s="91">
        <v>11846</v>
      </c>
      <c r="F35" s="53">
        <v>2053</v>
      </c>
      <c r="G35" s="79">
        <f t="shared" si="4"/>
        <v>124097</v>
      </c>
      <c r="H35" s="80">
        <f t="shared" si="1"/>
        <v>19913</v>
      </c>
      <c r="I35" s="92">
        <v>853385</v>
      </c>
      <c r="J35" s="93">
        <v>59584</v>
      </c>
      <c r="K35" s="94">
        <v>350724</v>
      </c>
      <c r="L35" s="93">
        <v>189512</v>
      </c>
      <c r="M35" s="93">
        <v>161212</v>
      </c>
      <c r="N35" s="94">
        <v>1204109</v>
      </c>
      <c r="O35" s="79">
        <f t="shared" si="2"/>
        <v>8391932</v>
      </c>
      <c r="P35" s="79">
        <f t="shared" si="5"/>
        <v>3384127</v>
      </c>
      <c r="Q35" s="80">
        <f t="shared" si="5"/>
        <v>1868965</v>
      </c>
    </row>
    <row r="36" spans="1:17" ht="14.25" customHeight="1">
      <c r="A36" s="89">
        <v>2011</v>
      </c>
      <c r="B36" s="90">
        <v>11</v>
      </c>
      <c r="C36" s="117" t="s">
        <v>129</v>
      </c>
      <c r="D36" s="116">
        <f t="shared" si="0"/>
        <v>15757</v>
      </c>
      <c r="E36" s="91">
        <v>12457</v>
      </c>
      <c r="F36" s="53">
        <v>3300</v>
      </c>
      <c r="G36" s="79">
        <f t="shared" si="4"/>
        <v>136554</v>
      </c>
      <c r="H36" s="80">
        <f t="shared" si="1"/>
        <v>23213</v>
      </c>
      <c r="I36" s="92">
        <v>913685</v>
      </c>
      <c r="J36" s="93">
        <v>88383</v>
      </c>
      <c r="K36" s="94">
        <v>646033</v>
      </c>
      <c r="L36" s="93">
        <v>365663</v>
      </c>
      <c r="M36" s="93">
        <v>280370</v>
      </c>
      <c r="N36" s="94">
        <v>1559718</v>
      </c>
      <c r="O36" s="79">
        <f t="shared" si="2"/>
        <v>9305617</v>
      </c>
      <c r="P36" s="79">
        <f t="shared" ref="P36:Q51" si="6">IF($A36=$A35,P35+L36,L36)</f>
        <v>3749790</v>
      </c>
      <c r="Q36" s="80">
        <f t="shared" si="6"/>
        <v>2149335</v>
      </c>
    </row>
    <row r="37" spans="1:17" ht="14.25" customHeight="1">
      <c r="A37" s="89">
        <v>2011</v>
      </c>
      <c r="B37" s="90">
        <v>12</v>
      </c>
      <c r="C37" s="117" t="s">
        <v>130</v>
      </c>
      <c r="D37" s="116">
        <f t="shared" si="0"/>
        <v>15995</v>
      </c>
      <c r="E37" s="91">
        <v>14517</v>
      </c>
      <c r="F37" s="53">
        <v>1478</v>
      </c>
      <c r="G37" s="79">
        <f t="shared" si="4"/>
        <v>151071</v>
      </c>
      <c r="H37" s="80">
        <f t="shared" si="1"/>
        <v>24691</v>
      </c>
      <c r="I37" s="92">
        <v>1126271</v>
      </c>
      <c r="J37" s="93">
        <v>50875</v>
      </c>
      <c r="K37" s="94">
        <v>480636</v>
      </c>
      <c r="L37" s="93">
        <v>290541</v>
      </c>
      <c r="M37" s="93">
        <v>190095</v>
      </c>
      <c r="N37" s="94">
        <v>1606907</v>
      </c>
      <c r="O37" s="79">
        <f t="shared" si="2"/>
        <v>10431888</v>
      </c>
      <c r="P37" s="79">
        <f t="shared" si="6"/>
        <v>4040331</v>
      </c>
      <c r="Q37" s="80">
        <f t="shared" si="6"/>
        <v>2339430</v>
      </c>
    </row>
    <row r="38" spans="1:17" ht="14.25" customHeight="1">
      <c r="A38" s="89">
        <v>2012</v>
      </c>
      <c r="B38" s="90">
        <v>1</v>
      </c>
      <c r="C38" s="117" t="s">
        <v>119</v>
      </c>
      <c r="D38" s="116">
        <f t="shared" si="0"/>
        <v>14249</v>
      </c>
      <c r="E38" s="91">
        <v>12225</v>
      </c>
      <c r="F38" s="53">
        <v>2024</v>
      </c>
      <c r="G38" s="79">
        <f t="shared" si="4"/>
        <v>12225</v>
      </c>
      <c r="H38" s="80">
        <f t="shared" si="1"/>
        <v>2024</v>
      </c>
      <c r="I38" s="92">
        <v>918531</v>
      </c>
      <c r="J38" s="93">
        <v>67255</v>
      </c>
      <c r="K38" s="94">
        <v>461737</v>
      </c>
      <c r="L38" s="93">
        <v>287034</v>
      </c>
      <c r="M38" s="93">
        <v>174703</v>
      </c>
      <c r="N38" s="94">
        <v>1380268</v>
      </c>
      <c r="O38" s="79">
        <f t="shared" si="2"/>
        <v>918531</v>
      </c>
      <c r="P38" s="79">
        <f t="shared" si="6"/>
        <v>287034</v>
      </c>
      <c r="Q38" s="80">
        <f t="shared" si="6"/>
        <v>174703</v>
      </c>
    </row>
    <row r="39" spans="1:17" ht="14.25" customHeight="1">
      <c r="A39" s="89">
        <v>2012</v>
      </c>
      <c r="B39" s="90">
        <v>2</v>
      </c>
      <c r="C39" s="117" t="s">
        <v>120</v>
      </c>
      <c r="D39" s="116">
        <f t="shared" si="0"/>
        <v>12200</v>
      </c>
      <c r="E39" s="91">
        <v>10426</v>
      </c>
      <c r="F39" s="53">
        <v>1774</v>
      </c>
      <c r="G39" s="79">
        <f t="shared" si="4"/>
        <v>22651</v>
      </c>
      <c r="H39" s="80">
        <f t="shared" si="1"/>
        <v>3798</v>
      </c>
      <c r="I39" s="92">
        <v>801675</v>
      </c>
      <c r="J39" s="93">
        <v>55823</v>
      </c>
      <c r="K39" s="94">
        <v>533476</v>
      </c>
      <c r="L39" s="93">
        <v>389747</v>
      </c>
      <c r="M39" s="93">
        <v>143729</v>
      </c>
      <c r="N39" s="94">
        <v>1335151</v>
      </c>
      <c r="O39" s="79">
        <f t="shared" si="2"/>
        <v>1720206</v>
      </c>
      <c r="P39" s="79">
        <f t="shared" si="6"/>
        <v>676781</v>
      </c>
      <c r="Q39" s="80">
        <f t="shared" si="6"/>
        <v>318432</v>
      </c>
    </row>
    <row r="40" spans="1:17" ht="14.25" customHeight="1">
      <c r="A40" s="89">
        <v>2012</v>
      </c>
      <c r="B40" s="90">
        <v>3</v>
      </c>
      <c r="C40" s="117" t="s">
        <v>121</v>
      </c>
      <c r="D40" s="116">
        <f t="shared" si="0"/>
        <v>12130</v>
      </c>
      <c r="E40" s="91">
        <v>9669</v>
      </c>
      <c r="F40" s="53">
        <v>2461</v>
      </c>
      <c r="G40" s="79">
        <f t="shared" si="4"/>
        <v>32320</v>
      </c>
      <c r="H40" s="80">
        <f t="shared" si="1"/>
        <v>6259</v>
      </c>
      <c r="I40" s="92">
        <v>712988</v>
      </c>
      <c r="J40" s="93">
        <v>58161</v>
      </c>
      <c r="K40" s="94">
        <v>653849</v>
      </c>
      <c r="L40" s="93">
        <v>428681</v>
      </c>
      <c r="M40" s="93">
        <v>225168</v>
      </c>
      <c r="N40" s="94">
        <v>1366837</v>
      </c>
      <c r="O40" s="79">
        <f t="shared" si="2"/>
        <v>2433194</v>
      </c>
      <c r="P40" s="79">
        <f t="shared" si="6"/>
        <v>1105462</v>
      </c>
      <c r="Q40" s="80">
        <f t="shared" si="6"/>
        <v>543600</v>
      </c>
    </row>
    <row r="41" spans="1:17" ht="14.25" customHeight="1">
      <c r="A41" s="89">
        <v>2012</v>
      </c>
      <c r="B41" s="90">
        <v>4</v>
      </c>
      <c r="C41" s="117" t="s">
        <v>122</v>
      </c>
      <c r="D41" s="116">
        <f t="shared" si="0"/>
        <v>11735</v>
      </c>
      <c r="E41" s="91">
        <v>9050</v>
      </c>
      <c r="F41" s="53">
        <v>2685</v>
      </c>
      <c r="G41" s="79">
        <f t="shared" si="4"/>
        <v>41370</v>
      </c>
      <c r="H41" s="80">
        <f t="shared" si="1"/>
        <v>8944</v>
      </c>
      <c r="I41" s="92">
        <v>712840</v>
      </c>
      <c r="J41" s="93">
        <v>79555</v>
      </c>
      <c r="K41" s="94">
        <v>810845</v>
      </c>
      <c r="L41" s="93">
        <v>610359</v>
      </c>
      <c r="M41" s="93">
        <v>200486</v>
      </c>
      <c r="N41" s="94">
        <v>1523685</v>
      </c>
      <c r="O41" s="79">
        <f t="shared" si="2"/>
        <v>3146034</v>
      </c>
      <c r="P41" s="79">
        <f t="shared" si="6"/>
        <v>1715821</v>
      </c>
      <c r="Q41" s="80">
        <f t="shared" si="6"/>
        <v>744086</v>
      </c>
    </row>
    <row r="42" spans="1:17" ht="14.25" customHeight="1">
      <c r="A42" s="89">
        <v>2012</v>
      </c>
      <c r="B42" s="90">
        <v>5</v>
      </c>
      <c r="C42" s="117" t="s">
        <v>123</v>
      </c>
      <c r="D42" s="116">
        <f t="shared" si="0"/>
        <v>13275</v>
      </c>
      <c r="E42" s="91">
        <v>10567</v>
      </c>
      <c r="F42" s="53">
        <v>2708</v>
      </c>
      <c r="G42" s="79">
        <f t="shared" si="4"/>
        <v>51937</v>
      </c>
      <c r="H42" s="80">
        <f t="shared" si="1"/>
        <v>11652</v>
      </c>
      <c r="I42" s="92">
        <v>767801</v>
      </c>
      <c r="J42" s="93">
        <v>70002</v>
      </c>
      <c r="K42" s="94">
        <v>536072</v>
      </c>
      <c r="L42" s="93">
        <v>334720</v>
      </c>
      <c r="M42" s="93">
        <v>201352</v>
      </c>
      <c r="N42" s="94">
        <v>1303873</v>
      </c>
      <c r="O42" s="79">
        <f t="shared" si="2"/>
        <v>3913835</v>
      </c>
      <c r="P42" s="79">
        <f t="shared" si="6"/>
        <v>2050541</v>
      </c>
      <c r="Q42" s="80">
        <f t="shared" si="6"/>
        <v>945438</v>
      </c>
    </row>
    <row r="43" spans="1:17" ht="14.25" customHeight="1">
      <c r="A43" s="89">
        <v>2012</v>
      </c>
      <c r="B43" s="90">
        <v>6</v>
      </c>
      <c r="C43" s="117" t="s">
        <v>124</v>
      </c>
      <c r="D43" s="116">
        <f t="shared" si="0"/>
        <v>9638</v>
      </c>
      <c r="E43" s="91">
        <v>7707</v>
      </c>
      <c r="F43" s="53">
        <v>1931</v>
      </c>
      <c r="G43" s="79">
        <f t="shared" si="4"/>
        <v>59644</v>
      </c>
      <c r="H43" s="80">
        <f t="shared" si="1"/>
        <v>13583</v>
      </c>
      <c r="I43" s="92">
        <v>620192</v>
      </c>
      <c r="J43" s="93">
        <v>61068</v>
      </c>
      <c r="K43" s="94">
        <v>697124</v>
      </c>
      <c r="L43" s="93">
        <v>515391</v>
      </c>
      <c r="M43" s="93">
        <v>181733</v>
      </c>
      <c r="N43" s="94">
        <v>1317316</v>
      </c>
      <c r="O43" s="79">
        <f t="shared" si="2"/>
        <v>4534027</v>
      </c>
      <c r="P43" s="79">
        <f t="shared" si="6"/>
        <v>2565932</v>
      </c>
      <c r="Q43" s="80">
        <f t="shared" si="6"/>
        <v>1127171</v>
      </c>
    </row>
    <row r="44" spans="1:17" ht="14.25" customHeight="1">
      <c r="A44" s="89">
        <v>2012</v>
      </c>
      <c r="B44" s="90">
        <v>7</v>
      </c>
      <c r="C44" s="117" t="s">
        <v>125</v>
      </c>
      <c r="D44" s="116">
        <f t="shared" si="0"/>
        <v>9041</v>
      </c>
      <c r="E44" s="91">
        <v>6488</v>
      </c>
      <c r="F44" s="53">
        <v>2553</v>
      </c>
      <c r="G44" s="79">
        <f t="shared" si="4"/>
        <v>66132</v>
      </c>
      <c r="H44" s="80">
        <f t="shared" si="1"/>
        <v>16136</v>
      </c>
      <c r="I44" s="92">
        <v>510420</v>
      </c>
      <c r="J44" s="93">
        <v>66371</v>
      </c>
      <c r="K44" s="94">
        <v>927701</v>
      </c>
      <c r="L44" s="93">
        <v>615061</v>
      </c>
      <c r="M44" s="93">
        <v>312640</v>
      </c>
      <c r="N44" s="94">
        <v>1438121</v>
      </c>
      <c r="O44" s="79">
        <f t="shared" si="2"/>
        <v>5044447</v>
      </c>
      <c r="P44" s="79">
        <f t="shared" si="6"/>
        <v>3180993</v>
      </c>
      <c r="Q44" s="80">
        <f t="shared" si="6"/>
        <v>1439811</v>
      </c>
    </row>
    <row r="45" spans="1:17" ht="14.25" customHeight="1">
      <c r="A45" s="89">
        <v>2012</v>
      </c>
      <c r="B45" s="90">
        <v>8</v>
      </c>
      <c r="C45" s="117" t="s">
        <v>126</v>
      </c>
      <c r="D45" s="116">
        <f t="shared" si="0"/>
        <v>13088</v>
      </c>
      <c r="E45" s="91">
        <v>10128</v>
      </c>
      <c r="F45" s="53">
        <v>2960</v>
      </c>
      <c r="G45" s="79">
        <f t="shared" si="4"/>
        <v>76260</v>
      </c>
      <c r="H45" s="80">
        <f t="shared" si="1"/>
        <v>19096</v>
      </c>
      <c r="I45" s="92">
        <v>811312</v>
      </c>
      <c r="J45" s="93">
        <v>80224</v>
      </c>
      <c r="K45" s="94">
        <v>611998</v>
      </c>
      <c r="L45" s="93">
        <v>430749</v>
      </c>
      <c r="M45" s="93">
        <v>181249</v>
      </c>
      <c r="N45" s="94">
        <v>1423310</v>
      </c>
      <c r="O45" s="79">
        <f t="shared" si="2"/>
        <v>5855759</v>
      </c>
      <c r="P45" s="79">
        <f t="shared" si="6"/>
        <v>3611742</v>
      </c>
      <c r="Q45" s="80">
        <f t="shared" si="6"/>
        <v>1621060</v>
      </c>
    </row>
    <row r="46" spans="1:17" ht="14.25" customHeight="1">
      <c r="A46" s="89">
        <v>2012</v>
      </c>
      <c r="B46" s="90">
        <v>9</v>
      </c>
      <c r="C46" s="117" t="s">
        <v>127</v>
      </c>
      <c r="D46" s="116">
        <f t="shared" si="0"/>
        <v>10668</v>
      </c>
      <c r="E46" s="91">
        <v>8984</v>
      </c>
      <c r="F46" s="53">
        <v>1684</v>
      </c>
      <c r="G46" s="79">
        <f t="shared" si="4"/>
        <v>85244</v>
      </c>
      <c r="H46" s="80">
        <f t="shared" si="1"/>
        <v>20780</v>
      </c>
      <c r="I46" s="92">
        <v>686649</v>
      </c>
      <c r="J46" s="93">
        <v>47623</v>
      </c>
      <c r="K46" s="94">
        <v>432248</v>
      </c>
      <c r="L46" s="93">
        <v>286947</v>
      </c>
      <c r="M46" s="93">
        <v>145301</v>
      </c>
      <c r="N46" s="94">
        <v>1118897</v>
      </c>
      <c r="O46" s="79">
        <f t="shared" si="2"/>
        <v>6542408</v>
      </c>
      <c r="P46" s="79">
        <f t="shared" si="6"/>
        <v>3898689</v>
      </c>
      <c r="Q46" s="80">
        <f t="shared" si="6"/>
        <v>1766361</v>
      </c>
    </row>
    <row r="47" spans="1:17" ht="14.25" customHeight="1">
      <c r="A47" s="89">
        <v>2012</v>
      </c>
      <c r="B47" s="90">
        <v>10</v>
      </c>
      <c r="C47" s="117" t="s">
        <v>128</v>
      </c>
      <c r="D47" s="116">
        <f t="shared" si="0"/>
        <v>14089</v>
      </c>
      <c r="E47" s="91">
        <v>11834</v>
      </c>
      <c r="F47" s="53">
        <v>2255</v>
      </c>
      <c r="G47" s="79">
        <f t="shared" si="4"/>
        <v>97078</v>
      </c>
      <c r="H47" s="80">
        <f t="shared" si="1"/>
        <v>23035</v>
      </c>
      <c r="I47" s="92">
        <v>892904</v>
      </c>
      <c r="J47" s="93">
        <v>66901</v>
      </c>
      <c r="K47" s="94">
        <v>605354</v>
      </c>
      <c r="L47" s="93">
        <v>430495</v>
      </c>
      <c r="M47" s="93">
        <v>174859</v>
      </c>
      <c r="N47" s="94">
        <v>1498258</v>
      </c>
      <c r="O47" s="79">
        <f t="shared" si="2"/>
        <v>7435312</v>
      </c>
      <c r="P47" s="79">
        <f t="shared" si="6"/>
        <v>4329184</v>
      </c>
      <c r="Q47" s="80">
        <f t="shared" si="6"/>
        <v>1941220</v>
      </c>
    </row>
    <row r="48" spans="1:17" ht="14.25" customHeight="1">
      <c r="A48" s="89">
        <v>2012</v>
      </c>
      <c r="B48" s="90">
        <v>11</v>
      </c>
      <c r="C48" s="117" t="s">
        <v>129</v>
      </c>
      <c r="D48" s="116">
        <f t="shared" si="0"/>
        <v>12386</v>
      </c>
      <c r="E48" s="91">
        <v>10387</v>
      </c>
      <c r="F48" s="53">
        <v>1999</v>
      </c>
      <c r="G48" s="79">
        <f t="shared" si="4"/>
        <v>107465</v>
      </c>
      <c r="H48" s="80">
        <f t="shared" si="1"/>
        <v>25034</v>
      </c>
      <c r="I48" s="92">
        <v>797259</v>
      </c>
      <c r="J48" s="93">
        <v>85079</v>
      </c>
      <c r="K48" s="94">
        <v>656460</v>
      </c>
      <c r="L48" s="93">
        <v>398207</v>
      </c>
      <c r="M48" s="93">
        <v>258253</v>
      </c>
      <c r="N48" s="94">
        <v>1453719</v>
      </c>
      <c r="O48" s="79">
        <f t="shared" si="2"/>
        <v>8232571</v>
      </c>
      <c r="P48" s="79">
        <f t="shared" si="6"/>
        <v>4727391</v>
      </c>
      <c r="Q48" s="80">
        <f t="shared" si="6"/>
        <v>2199473</v>
      </c>
    </row>
    <row r="49" spans="1:17" ht="14.25" customHeight="1">
      <c r="A49" s="89">
        <v>2012</v>
      </c>
      <c r="B49" s="90">
        <v>12</v>
      </c>
      <c r="C49" s="117" t="s">
        <v>130</v>
      </c>
      <c r="D49" s="116">
        <f t="shared" si="0"/>
        <v>11034</v>
      </c>
      <c r="E49" s="91">
        <v>9845</v>
      </c>
      <c r="F49" s="53">
        <v>1189</v>
      </c>
      <c r="G49" s="79">
        <f t="shared" si="4"/>
        <v>117310</v>
      </c>
      <c r="H49" s="80">
        <f t="shared" si="1"/>
        <v>26223</v>
      </c>
      <c r="I49" s="92">
        <v>745961</v>
      </c>
      <c r="J49" s="93">
        <v>49428</v>
      </c>
      <c r="K49" s="94">
        <v>530441</v>
      </c>
      <c r="L49" s="93">
        <v>340877</v>
      </c>
      <c r="M49" s="93">
        <v>189564</v>
      </c>
      <c r="N49" s="94">
        <v>1276402</v>
      </c>
      <c r="O49" s="79">
        <f t="shared" si="2"/>
        <v>8978532</v>
      </c>
      <c r="P49" s="79">
        <f t="shared" si="6"/>
        <v>5068268</v>
      </c>
      <c r="Q49" s="80">
        <f t="shared" si="6"/>
        <v>2389037</v>
      </c>
    </row>
    <row r="50" spans="1:17" ht="14.25" customHeight="1">
      <c r="A50" s="89">
        <v>2013</v>
      </c>
      <c r="B50" s="90">
        <v>1</v>
      </c>
      <c r="C50" s="117" t="s">
        <v>119</v>
      </c>
      <c r="D50" s="116">
        <f t="shared" si="0"/>
        <v>12656</v>
      </c>
      <c r="E50" s="91">
        <v>11315</v>
      </c>
      <c r="F50" s="53">
        <v>1341</v>
      </c>
      <c r="G50" s="79">
        <f t="shared" si="4"/>
        <v>11315</v>
      </c>
      <c r="H50" s="80">
        <f t="shared" si="1"/>
        <v>1341</v>
      </c>
      <c r="I50" s="92">
        <v>860931</v>
      </c>
      <c r="J50" s="93">
        <v>53528</v>
      </c>
      <c r="K50" s="94">
        <v>464812</v>
      </c>
      <c r="L50" s="93">
        <v>221137</v>
      </c>
      <c r="M50" s="93">
        <v>243675</v>
      </c>
      <c r="N50" s="94">
        <v>1325743</v>
      </c>
      <c r="O50" s="79">
        <f t="shared" si="2"/>
        <v>860931</v>
      </c>
      <c r="P50" s="79">
        <f t="shared" si="6"/>
        <v>221137</v>
      </c>
      <c r="Q50" s="80">
        <f t="shared" si="6"/>
        <v>243675</v>
      </c>
    </row>
    <row r="51" spans="1:17" ht="14.25" customHeight="1">
      <c r="A51" s="89">
        <v>2013</v>
      </c>
      <c r="B51" s="90">
        <v>2</v>
      </c>
      <c r="C51" s="117" t="s">
        <v>120</v>
      </c>
      <c r="D51" s="116">
        <f t="shared" si="0"/>
        <v>12059</v>
      </c>
      <c r="E51" s="91">
        <v>10414</v>
      </c>
      <c r="F51" s="53">
        <v>1645</v>
      </c>
      <c r="G51" s="79">
        <f t="shared" si="4"/>
        <v>21729</v>
      </c>
      <c r="H51" s="80">
        <f t="shared" si="1"/>
        <v>2986</v>
      </c>
      <c r="I51" s="92">
        <v>780824</v>
      </c>
      <c r="J51" s="93">
        <v>55055</v>
      </c>
      <c r="K51" s="94">
        <v>684349</v>
      </c>
      <c r="L51" s="93">
        <v>380990</v>
      </c>
      <c r="M51" s="93">
        <v>303359</v>
      </c>
      <c r="N51" s="94">
        <v>1465173</v>
      </c>
      <c r="O51" s="79">
        <f t="shared" si="2"/>
        <v>1641755</v>
      </c>
      <c r="P51" s="79">
        <f t="shared" si="6"/>
        <v>602127</v>
      </c>
      <c r="Q51" s="80">
        <f t="shared" si="6"/>
        <v>547034</v>
      </c>
    </row>
    <row r="52" spans="1:17" ht="14.25" customHeight="1">
      <c r="A52" s="89">
        <v>2013</v>
      </c>
      <c r="B52" s="90">
        <v>3</v>
      </c>
      <c r="C52" s="117" t="s">
        <v>121</v>
      </c>
      <c r="D52" s="116">
        <f t="shared" si="0"/>
        <v>9688</v>
      </c>
      <c r="E52" s="91">
        <v>7908</v>
      </c>
      <c r="F52" s="53">
        <v>1780</v>
      </c>
      <c r="G52" s="79">
        <f t="shared" si="4"/>
        <v>29637</v>
      </c>
      <c r="H52" s="80">
        <f t="shared" si="1"/>
        <v>4766</v>
      </c>
      <c r="I52" s="92">
        <v>626743</v>
      </c>
      <c r="J52" s="93">
        <v>52498</v>
      </c>
      <c r="K52" s="94">
        <v>522412</v>
      </c>
      <c r="L52" s="93">
        <v>381790</v>
      </c>
      <c r="M52" s="93">
        <v>140622</v>
      </c>
      <c r="N52" s="94">
        <v>1149155</v>
      </c>
      <c r="O52" s="79">
        <f t="shared" si="2"/>
        <v>2268498</v>
      </c>
      <c r="P52" s="79">
        <f t="shared" ref="P52:Q67" si="7">IF($A52=$A51,P51+L52,L52)</f>
        <v>983917</v>
      </c>
      <c r="Q52" s="80">
        <f t="shared" si="7"/>
        <v>687656</v>
      </c>
    </row>
    <row r="53" spans="1:17" ht="14.25" customHeight="1">
      <c r="A53" s="89">
        <v>2013</v>
      </c>
      <c r="B53" s="90">
        <v>4</v>
      </c>
      <c r="C53" s="117" t="s">
        <v>122</v>
      </c>
      <c r="D53" s="116">
        <f t="shared" si="0"/>
        <v>9882</v>
      </c>
      <c r="E53" s="91">
        <v>8168</v>
      </c>
      <c r="F53" s="53">
        <v>1714</v>
      </c>
      <c r="G53" s="79">
        <f t="shared" si="4"/>
        <v>37805</v>
      </c>
      <c r="H53" s="80">
        <f t="shared" si="1"/>
        <v>6480</v>
      </c>
      <c r="I53" s="92">
        <v>688284</v>
      </c>
      <c r="J53" s="93">
        <v>53323</v>
      </c>
      <c r="K53" s="94">
        <v>460870</v>
      </c>
      <c r="L53" s="93">
        <v>264208</v>
      </c>
      <c r="M53" s="93">
        <v>196662</v>
      </c>
      <c r="N53" s="94">
        <v>1149154</v>
      </c>
      <c r="O53" s="79">
        <f t="shared" si="2"/>
        <v>2956782</v>
      </c>
      <c r="P53" s="79">
        <f t="shared" si="7"/>
        <v>1248125</v>
      </c>
      <c r="Q53" s="80">
        <f t="shared" si="7"/>
        <v>884318</v>
      </c>
    </row>
    <row r="54" spans="1:17" ht="14.25" customHeight="1">
      <c r="A54" s="89">
        <v>2013</v>
      </c>
      <c r="B54" s="90">
        <v>5</v>
      </c>
      <c r="C54" s="117" t="s">
        <v>123</v>
      </c>
      <c r="D54" s="116">
        <f t="shared" si="0"/>
        <v>11990</v>
      </c>
      <c r="E54" s="91">
        <v>9988</v>
      </c>
      <c r="F54" s="53">
        <v>2002</v>
      </c>
      <c r="G54" s="79">
        <f t="shared" si="4"/>
        <v>47793</v>
      </c>
      <c r="H54" s="80">
        <f t="shared" si="1"/>
        <v>8482</v>
      </c>
      <c r="I54" s="92">
        <v>776773</v>
      </c>
      <c r="J54" s="93">
        <v>62836</v>
      </c>
      <c r="K54" s="94">
        <v>534931</v>
      </c>
      <c r="L54" s="93">
        <v>333760</v>
      </c>
      <c r="M54" s="93">
        <v>201171</v>
      </c>
      <c r="N54" s="94">
        <v>1311704</v>
      </c>
      <c r="O54" s="79">
        <f t="shared" si="2"/>
        <v>3733555</v>
      </c>
      <c r="P54" s="79">
        <f t="shared" si="7"/>
        <v>1581885</v>
      </c>
      <c r="Q54" s="80">
        <f t="shared" si="7"/>
        <v>1085489</v>
      </c>
    </row>
    <row r="55" spans="1:17" ht="14.25" customHeight="1">
      <c r="A55" s="89">
        <v>2013</v>
      </c>
      <c r="B55" s="90">
        <v>6</v>
      </c>
      <c r="C55" s="117" t="s">
        <v>124</v>
      </c>
      <c r="D55" s="116">
        <f t="shared" si="0"/>
        <v>13338</v>
      </c>
      <c r="E55" s="91">
        <v>11357</v>
      </c>
      <c r="F55" s="53">
        <v>1981</v>
      </c>
      <c r="G55" s="79">
        <f t="shared" si="4"/>
        <v>59150</v>
      </c>
      <c r="H55" s="80">
        <f t="shared" si="1"/>
        <v>10463</v>
      </c>
      <c r="I55" s="92">
        <v>841388</v>
      </c>
      <c r="J55" s="93">
        <v>62245</v>
      </c>
      <c r="K55" s="94">
        <v>481222</v>
      </c>
      <c r="L55" s="93">
        <v>349849</v>
      </c>
      <c r="M55" s="93">
        <v>131373</v>
      </c>
      <c r="N55" s="94">
        <v>1322610</v>
      </c>
      <c r="O55" s="79">
        <f t="shared" si="2"/>
        <v>4574943</v>
      </c>
      <c r="P55" s="79">
        <f t="shared" si="7"/>
        <v>1931734</v>
      </c>
      <c r="Q55" s="80">
        <f t="shared" si="7"/>
        <v>1216862</v>
      </c>
    </row>
    <row r="56" spans="1:17" ht="14.25" customHeight="1">
      <c r="A56" s="89">
        <v>2013</v>
      </c>
      <c r="B56" s="90">
        <v>7</v>
      </c>
      <c r="C56" s="117" t="s">
        <v>125</v>
      </c>
      <c r="D56" s="116">
        <f t="shared" si="0"/>
        <v>13797</v>
      </c>
      <c r="E56" s="91">
        <v>11173</v>
      </c>
      <c r="F56" s="53">
        <v>2624</v>
      </c>
      <c r="G56" s="79">
        <f t="shared" si="4"/>
        <v>70323</v>
      </c>
      <c r="H56" s="80">
        <f t="shared" si="1"/>
        <v>13087</v>
      </c>
      <c r="I56" s="92">
        <v>889057</v>
      </c>
      <c r="J56" s="93">
        <v>76575</v>
      </c>
      <c r="K56" s="94">
        <v>419050</v>
      </c>
      <c r="L56" s="93">
        <v>265258</v>
      </c>
      <c r="M56" s="93">
        <v>153792</v>
      </c>
      <c r="N56" s="94">
        <v>1308107</v>
      </c>
      <c r="O56" s="79">
        <f t="shared" si="2"/>
        <v>5464000</v>
      </c>
      <c r="P56" s="79">
        <f t="shared" si="7"/>
        <v>2196992</v>
      </c>
      <c r="Q56" s="80">
        <f t="shared" si="7"/>
        <v>1370654</v>
      </c>
    </row>
    <row r="57" spans="1:17" ht="14.25" customHeight="1">
      <c r="A57" s="89">
        <v>2013</v>
      </c>
      <c r="B57" s="90">
        <v>8</v>
      </c>
      <c r="C57" s="117" t="s">
        <v>126</v>
      </c>
      <c r="D57" s="116">
        <f t="shared" si="0"/>
        <v>13913</v>
      </c>
      <c r="E57" s="91">
        <v>12183</v>
      </c>
      <c r="F57" s="53">
        <v>1730</v>
      </c>
      <c r="G57" s="79">
        <f t="shared" si="4"/>
        <v>82506</v>
      </c>
      <c r="H57" s="80">
        <f t="shared" si="1"/>
        <v>14817</v>
      </c>
      <c r="I57" s="92">
        <v>918172</v>
      </c>
      <c r="J57" s="93">
        <v>59797</v>
      </c>
      <c r="K57" s="94">
        <v>402960</v>
      </c>
      <c r="L57" s="93">
        <v>313107</v>
      </c>
      <c r="M57" s="93">
        <v>89853</v>
      </c>
      <c r="N57" s="94">
        <v>1321132</v>
      </c>
      <c r="O57" s="79">
        <f t="shared" si="2"/>
        <v>6382172</v>
      </c>
      <c r="P57" s="79">
        <f t="shared" si="7"/>
        <v>2510099</v>
      </c>
      <c r="Q57" s="80">
        <f t="shared" si="7"/>
        <v>1460507</v>
      </c>
    </row>
    <row r="58" spans="1:17" ht="14.25" customHeight="1">
      <c r="A58" s="89">
        <v>2013</v>
      </c>
      <c r="B58" s="90">
        <v>9</v>
      </c>
      <c r="C58" s="117" t="s">
        <v>127</v>
      </c>
      <c r="D58" s="116">
        <f t="shared" si="0"/>
        <v>10819</v>
      </c>
      <c r="E58" s="91">
        <v>9463</v>
      </c>
      <c r="F58" s="53">
        <v>1356</v>
      </c>
      <c r="G58" s="79">
        <f t="shared" si="4"/>
        <v>91969</v>
      </c>
      <c r="H58" s="80">
        <f t="shared" si="1"/>
        <v>16173</v>
      </c>
      <c r="I58" s="92">
        <v>751674</v>
      </c>
      <c r="J58" s="93">
        <v>47343</v>
      </c>
      <c r="K58" s="94">
        <v>367531</v>
      </c>
      <c r="L58" s="93">
        <v>295601</v>
      </c>
      <c r="M58" s="93">
        <v>71930</v>
      </c>
      <c r="N58" s="94">
        <v>1119205</v>
      </c>
      <c r="O58" s="79">
        <f t="shared" si="2"/>
        <v>7133846</v>
      </c>
      <c r="P58" s="79">
        <f t="shared" si="7"/>
        <v>2805700</v>
      </c>
      <c r="Q58" s="80">
        <f t="shared" si="7"/>
        <v>1532437</v>
      </c>
    </row>
    <row r="59" spans="1:17" ht="14.25" customHeight="1">
      <c r="A59" s="89">
        <v>2013</v>
      </c>
      <c r="B59" s="90">
        <v>10</v>
      </c>
      <c r="C59" s="117" t="s">
        <v>128</v>
      </c>
      <c r="D59" s="116">
        <f t="shared" si="0"/>
        <v>11049</v>
      </c>
      <c r="E59" s="91">
        <v>8430</v>
      </c>
      <c r="F59" s="53">
        <v>2619</v>
      </c>
      <c r="G59" s="79">
        <f t="shared" si="4"/>
        <v>100399</v>
      </c>
      <c r="H59" s="80">
        <f t="shared" si="1"/>
        <v>18792</v>
      </c>
      <c r="I59" s="92">
        <v>786022</v>
      </c>
      <c r="J59" s="93">
        <v>60577</v>
      </c>
      <c r="K59" s="94">
        <v>307162</v>
      </c>
      <c r="L59" s="93">
        <v>207193</v>
      </c>
      <c r="M59" s="93">
        <v>99969</v>
      </c>
      <c r="N59" s="94">
        <v>1093184</v>
      </c>
      <c r="O59" s="79">
        <f t="shared" si="2"/>
        <v>7919868</v>
      </c>
      <c r="P59" s="79">
        <f t="shared" si="7"/>
        <v>3012893</v>
      </c>
      <c r="Q59" s="80">
        <f t="shared" si="7"/>
        <v>1632406</v>
      </c>
    </row>
    <row r="60" spans="1:17" ht="14.25" customHeight="1">
      <c r="A60" s="89">
        <v>2013</v>
      </c>
      <c r="B60" s="90">
        <v>11</v>
      </c>
      <c r="C60" s="117" t="s">
        <v>129</v>
      </c>
      <c r="D60" s="116">
        <f t="shared" si="0"/>
        <v>9280</v>
      </c>
      <c r="E60" s="91">
        <v>8128</v>
      </c>
      <c r="F60" s="53">
        <v>1152</v>
      </c>
      <c r="G60" s="79">
        <f t="shared" si="4"/>
        <v>108527</v>
      </c>
      <c r="H60" s="80">
        <f t="shared" si="1"/>
        <v>19944</v>
      </c>
      <c r="I60" s="92">
        <v>642370</v>
      </c>
      <c r="J60" s="93">
        <v>31650</v>
      </c>
      <c r="K60" s="94">
        <v>376792</v>
      </c>
      <c r="L60" s="93">
        <v>222413</v>
      </c>
      <c r="M60" s="93">
        <v>154379</v>
      </c>
      <c r="N60" s="94">
        <v>1019162</v>
      </c>
      <c r="O60" s="79">
        <f t="shared" si="2"/>
        <v>8562238</v>
      </c>
      <c r="P60" s="79">
        <f t="shared" si="7"/>
        <v>3235306</v>
      </c>
      <c r="Q60" s="80">
        <f t="shared" si="7"/>
        <v>1786785</v>
      </c>
    </row>
    <row r="61" spans="1:17" ht="14.25" customHeight="1">
      <c r="A61" s="89">
        <v>2013</v>
      </c>
      <c r="B61" s="90">
        <v>12</v>
      </c>
      <c r="C61" s="117" t="s">
        <v>130</v>
      </c>
      <c r="D61" s="116">
        <f t="shared" si="0"/>
        <v>12228</v>
      </c>
      <c r="E61" s="91">
        <v>10269</v>
      </c>
      <c r="F61" s="53">
        <v>1959</v>
      </c>
      <c r="G61" s="79">
        <f t="shared" si="4"/>
        <v>118796</v>
      </c>
      <c r="H61" s="80">
        <f t="shared" si="1"/>
        <v>21903</v>
      </c>
      <c r="I61" s="92">
        <v>854175</v>
      </c>
      <c r="J61" s="93">
        <v>61209</v>
      </c>
      <c r="K61" s="94">
        <v>576418</v>
      </c>
      <c r="L61" s="93">
        <v>355689</v>
      </c>
      <c r="M61" s="93">
        <v>220729</v>
      </c>
      <c r="N61" s="94">
        <v>1430593</v>
      </c>
      <c r="O61" s="79">
        <f t="shared" si="2"/>
        <v>9416413</v>
      </c>
      <c r="P61" s="79">
        <f t="shared" si="7"/>
        <v>3590995</v>
      </c>
      <c r="Q61" s="80">
        <f t="shared" si="7"/>
        <v>2007514</v>
      </c>
    </row>
    <row r="62" spans="1:17" ht="14.25" customHeight="1">
      <c r="A62" s="89">
        <v>2014</v>
      </c>
      <c r="B62" s="90">
        <v>1</v>
      </c>
      <c r="C62" s="117" t="s">
        <v>119</v>
      </c>
      <c r="D62" s="116">
        <f t="shared" si="0"/>
        <v>15926</v>
      </c>
      <c r="E62" s="91">
        <v>14601</v>
      </c>
      <c r="F62" s="53">
        <v>1325</v>
      </c>
      <c r="G62" s="79">
        <f t="shared" si="4"/>
        <v>14601</v>
      </c>
      <c r="H62" s="80">
        <f t="shared" si="1"/>
        <v>1325</v>
      </c>
      <c r="I62" s="92">
        <v>1160055</v>
      </c>
      <c r="J62" s="93">
        <v>57857</v>
      </c>
      <c r="K62" s="94">
        <v>423745</v>
      </c>
      <c r="L62" s="93">
        <v>327905</v>
      </c>
      <c r="M62" s="93">
        <v>95840</v>
      </c>
      <c r="N62" s="94">
        <v>1583800</v>
      </c>
      <c r="O62" s="79">
        <f t="shared" si="2"/>
        <v>1160055</v>
      </c>
      <c r="P62" s="79">
        <f t="shared" si="7"/>
        <v>327905</v>
      </c>
      <c r="Q62" s="80">
        <f t="shared" si="7"/>
        <v>95840</v>
      </c>
    </row>
    <row r="63" spans="1:17" ht="14.25" customHeight="1">
      <c r="A63" s="89">
        <v>2014</v>
      </c>
      <c r="B63" s="90">
        <v>2</v>
      </c>
      <c r="C63" s="117" t="s">
        <v>120</v>
      </c>
      <c r="D63" s="116">
        <f t="shared" si="0"/>
        <v>12671</v>
      </c>
      <c r="E63" s="91">
        <v>11143</v>
      </c>
      <c r="F63" s="53">
        <v>1528</v>
      </c>
      <c r="G63" s="79">
        <f t="shared" si="4"/>
        <v>25744</v>
      </c>
      <c r="H63" s="80">
        <f t="shared" si="1"/>
        <v>2853</v>
      </c>
      <c r="I63" s="92">
        <v>810077</v>
      </c>
      <c r="J63" s="93">
        <v>53758</v>
      </c>
      <c r="K63" s="94">
        <v>425416</v>
      </c>
      <c r="L63" s="93">
        <v>293158</v>
      </c>
      <c r="M63" s="93">
        <v>132258</v>
      </c>
      <c r="N63" s="94">
        <v>1235493</v>
      </c>
      <c r="O63" s="79">
        <f t="shared" si="2"/>
        <v>1970132</v>
      </c>
      <c r="P63" s="79">
        <f t="shared" si="7"/>
        <v>621063</v>
      </c>
      <c r="Q63" s="80">
        <f t="shared" si="7"/>
        <v>228098</v>
      </c>
    </row>
    <row r="64" spans="1:17" ht="14.25" customHeight="1">
      <c r="A64" s="89">
        <v>2014</v>
      </c>
      <c r="B64" s="90">
        <v>3</v>
      </c>
      <c r="C64" s="117" t="s">
        <v>121</v>
      </c>
      <c r="D64" s="116">
        <f t="shared" si="0"/>
        <v>12788</v>
      </c>
      <c r="E64" s="91">
        <v>10345</v>
      </c>
      <c r="F64" s="53">
        <v>2443</v>
      </c>
      <c r="G64" s="79">
        <f t="shared" si="4"/>
        <v>36089</v>
      </c>
      <c r="H64" s="80">
        <f t="shared" si="1"/>
        <v>5296</v>
      </c>
      <c r="I64" s="92">
        <v>881445</v>
      </c>
      <c r="J64" s="93">
        <v>75591</v>
      </c>
      <c r="K64" s="94">
        <v>638311</v>
      </c>
      <c r="L64" s="93">
        <v>511642</v>
      </c>
      <c r="M64" s="93">
        <v>126669</v>
      </c>
      <c r="N64" s="94">
        <v>1519756</v>
      </c>
      <c r="O64" s="79">
        <f t="shared" si="2"/>
        <v>2851577</v>
      </c>
      <c r="P64" s="79">
        <f t="shared" si="7"/>
        <v>1132705</v>
      </c>
      <c r="Q64" s="80">
        <f t="shared" si="7"/>
        <v>354767</v>
      </c>
    </row>
    <row r="65" spans="1:17" ht="14.25" customHeight="1">
      <c r="A65" s="89">
        <v>2014</v>
      </c>
      <c r="B65" s="90">
        <v>4</v>
      </c>
      <c r="C65" s="117" t="s">
        <v>122</v>
      </c>
      <c r="D65" s="116">
        <f t="shared" si="0"/>
        <v>15236</v>
      </c>
      <c r="E65" s="91">
        <v>13380</v>
      </c>
      <c r="F65" s="53">
        <v>1856</v>
      </c>
      <c r="G65" s="79">
        <f t="shared" si="4"/>
        <v>49469</v>
      </c>
      <c r="H65" s="80">
        <f t="shared" si="1"/>
        <v>7152</v>
      </c>
      <c r="I65" s="92">
        <v>1113217</v>
      </c>
      <c r="J65" s="93">
        <v>59920</v>
      </c>
      <c r="K65" s="94">
        <v>410905</v>
      </c>
      <c r="L65" s="93">
        <v>306619</v>
      </c>
      <c r="M65" s="93">
        <v>104286</v>
      </c>
      <c r="N65" s="94">
        <v>1524122</v>
      </c>
      <c r="O65" s="79">
        <f t="shared" si="2"/>
        <v>3964794</v>
      </c>
      <c r="P65" s="79">
        <f t="shared" si="7"/>
        <v>1439324</v>
      </c>
      <c r="Q65" s="80">
        <f t="shared" si="7"/>
        <v>459053</v>
      </c>
    </row>
    <row r="66" spans="1:17" ht="14.25" customHeight="1">
      <c r="A66" s="89">
        <v>2014</v>
      </c>
      <c r="B66" s="90">
        <v>5</v>
      </c>
      <c r="C66" s="117" t="s">
        <v>123</v>
      </c>
      <c r="D66" s="116">
        <f t="shared" si="0"/>
        <v>13203</v>
      </c>
      <c r="E66" s="91">
        <v>11293</v>
      </c>
      <c r="F66" s="53">
        <v>1910</v>
      </c>
      <c r="G66" s="79">
        <f t="shared" si="4"/>
        <v>60762</v>
      </c>
      <c r="H66" s="80">
        <f t="shared" si="1"/>
        <v>9062</v>
      </c>
      <c r="I66" s="92">
        <v>976685</v>
      </c>
      <c r="J66" s="93">
        <v>63491</v>
      </c>
      <c r="K66" s="94">
        <v>430291</v>
      </c>
      <c r="L66" s="93">
        <v>358409</v>
      </c>
      <c r="M66" s="93">
        <v>71882</v>
      </c>
      <c r="N66" s="94">
        <v>1406976</v>
      </c>
      <c r="O66" s="79">
        <f t="shared" si="2"/>
        <v>4941479</v>
      </c>
      <c r="P66" s="79">
        <f t="shared" si="7"/>
        <v>1797733</v>
      </c>
      <c r="Q66" s="80">
        <f t="shared" si="7"/>
        <v>530935</v>
      </c>
    </row>
    <row r="67" spans="1:17" ht="14.25" customHeight="1">
      <c r="A67" s="89">
        <v>2014</v>
      </c>
      <c r="B67" s="90">
        <v>6</v>
      </c>
      <c r="C67" s="117" t="s">
        <v>124</v>
      </c>
      <c r="D67" s="116">
        <f t="shared" ref="D67:D118" si="8">E67+F67</f>
        <v>16531</v>
      </c>
      <c r="E67" s="91">
        <v>14038</v>
      </c>
      <c r="F67" s="53">
        <v>2493</v>
      </c>
      <c r="G67" s="79">
        <f t="shared" si="4"/>
        <v>74800</v>
      </c>
      <c r="H67" s="80">
        <f t="shared" si="1"/>
        <v>11555</v>
      </c>
      <c r="I67" s="92">
        <v>1223358</v>
      </c>
      <c r="J67" s="93">
        <v>71463</v>
      </c>
      <c r="K67" s="94">
        <v>487734</v>
      </c>
      <c r="L67" s="93">
        <v>398209</v>
      </c>
      <c r="M67" s="93">
        <v>89525</v>
      </c>
      <c r="N67" s="94">
        <v>1711092</v>
      </c>
      <c r="O67" s="79">
        <f t="shared" si="2"/>
        <v>6164837</v>
      </c>
      <c r="P67" s="79">
        <f t="shared" si="7"/>
        <v>2195942</v>
      </c>
      <c r="Q67" s="80">
        <f t="shared" si="7"/>
        <v>620460</v>
      </c>
    </row>
    <row r="68" spans="1:17" ht="14.25" customHeight="1">
      <c r="A68" s="89">
        <v>2014</v>
      </c>
      <c r="B68" s="90">
        <v>7</v>
      </c>
      <c r="C68" s="117" t="s">
        <v>125</v>
      </c>
      <c r="D68" s="116">
        <f t="shared" si="8"/>
        <v>12618</v>
      </c>
      <c r="E68" s="91">
        <v>10841</v>
      </c>
      <c r="F68" s="53">
        <v>1777</v>
      </c>
      <c r="G68" s="79">
        <f t="shared" si="4"/>
        <v>85641</v>
      </c>
      <c r="H68" s="80">
        <f t="shared" si="4"/>
        <v>13332</v>
      </c>
      <c r="I68" s="92">
        <v>930414</v>
      </c>
      <c r="J68" s="93">
        <v>60907</v>
      </c>
      <c r="K68" s="94">
        <v>526639</v>
      </c>
      <c r="L68" s="93">
        <v>447489</v>
      </c>
      <c r="M68" s="93">
        <v>79150</v>
      </c>
      <c r="N68" s="94">
        <v>1457053</v>
      </c>
      <c r="O68" s="79">
        <f t="shared" ref="O68:O118" si="9">IF($A68=$A67,O67+I68,I68)</f>
        <v>7095251</v>
      </c>
      <c r="P68" s="79">
        <f t="shared" ref="P68:Q83" si="10">IF($A68=$A67,P67+L68,L68)</f>
        <v>2643431</v>
      </c>
      <c r="Q68" s="80">
        <f t="shared" si="10"/>
        <v>699610</v>
      </c>
    </row>
    <row r="69" spans="1:17" ht="14.25" customHeight="1">
      <c r="A69" s="89">
        <v>2014</v>
      </c>
      <c r="B69" s="90">
        <v>8</v>
      </c>
      <c r="C69" s="117" t="s">
        <v>126</v>
      </c>
      <c r="D69" s="116">
        <f t="shared" si="8"/>
        <v>14904</v>
      </c>
      <c r="E69" s="91">
        <v>13186</v>
      </c>
      <c r="F69" s="53">
        <v>1718</v>
      </c>
      <c r="G69" s="79">
        <f t="shared" ref="G69:H84" si="11">IF($A69=$A68,G68+E69,E69)</f>
        <v>98827</v>
      </c>
      <c r="H69" s="80">
        <f t="shared" si="11"/>
        <v>15050</v>
      </c>
      <c r="I69" s="92">
        <v>1109462</v>
      </c>
      <c r="J69" s="93">
        <v>59853</v>
      </c>
      <c r="K69" s="94">
        <v>382644</v>
      </c>
      <c r="L69" s="93">
        <v>314404</v>
      </c>
      <c r="M69" s="93">
        <v>68240</v>
      </c>
      <c r="N69" s="94">
        <v>1492106</v>
      </c>
      <c r="O69" s="79">
        <f t="shared" si="9"/>
        <v>8204713</v>
      </c>
      <c r="P69" s="79">
        <f t="shared" si="10"/>
        <v>2957835</v>
      </c>
      <c r="Q69" s="80">
        <f t="shared" si="10"/>
        <v>767850</v>
      </c>
    </row>
    <row r="70" spans="1:17" ht="14.25" customHeight="1">
      <c r="A70" s="89">
        <v>2014</v>
      </c>
      <c r="B70" s="90">
        <v>9</v>
      </c>
      <c r="C70" s="117" t="s">
        <v>127</v>
      </c>
      <c r="D70" s="116">
        <f t="shared" si="8"/>
        <v>16452</v>
      </c>
      <c r="E70" s="91">
        <v>13514</v>
      </c>
      <c r="F70" s="53">
        <v>2938</v>
      </c>
      <c r="G70" s="79">
        <f t="shared" si="11"/>
        <v>112341</v>
      </c>
      <c r="H70" s="80">
        <f t="shared" si="11"/>
        <v>17988</v>
      </c>
      <c r="I70" s="92">
        <v>1080590</v>
      </c>
      <c r="J70" s="93">
        <v>87289</v>
      </c>
      <c r="K70" s="94">
        <v>759151</v>
      </c>
      <c r="L70" s="93">
        <v>648525</v>
      </c>
      <c r="M70" s="93">
        <v>110626</v>
      </c>
      <c r="N70" s="94">
        <v>1839741</v>
      </c>
      <c r="O70" s="79">
        <f t="shared" si="9"/>
        <v>9285303</v>
      </c>
      <c r="P70" s="79">
        <f t="shared" si="10"/>
        <v>3606360</v>
      </c>
      <c r="Q70" s="80">
        <f t="shared" si="10"/>
        <v>878476</v>
      </c>
    </row>
    <row r="71" spans="1:17" ht="14.25" customHeight="1">
      <c r="A71" s="89">
        <v>2014</v>
      </c>
      <c r="B71" s="90">
        <v>10</v>
      </c>
      <c r="C71" s="117" t="s">
        <v>128</v>
      </c>
      <c r="D71" s="116">
        <f t="shared" si="8"/>
        <v>15234</v>
      </c>
      <c r="E71" s="91">
        <v>12724</v>
      </c>
      <c r="F71" s="53">
        <v>2510</v>
      </c>
      <c r="G71" s="79">
        <f t="shared" si="11"/>
        <v>125065</v>
      </c>
      <c r="H71" s="80">
        <f t="shared" si="11"/>
        <v>20498</v>
      </c>
      <c r="I71" s="92">
        <v>1084315</v>
      </c>
      <c r="J71" s="93">
        <v>85813</v>
      </c>
      <c r="K71" s="94">
        <v>493698</v>
      </c>
      <c r="L71" s="93">
        <v>311910</v>
      </c>
      <c r="M71" s="93">
        <v>181788</v>
      </c>
      <c r="N71" s="94">
        <v>1578013</v>
      </c>
      <c r="O71" s="79">
        <f t="shared" si="9"/>
        <v>10369618</v>
      </c>
      <c r="P71" s="79">
        <f t="shared" si="10"/>
        <v>3918270</v>
      </c>
      <c r="Q71" s="80">
        <f t="shared" si="10"/>
        <v>1060264</v>
      </c>
    </row>
    <row r="72" spans="1:17" ht="14.25" customHeight="1">
      <c r="A72" s="89">
        <v>2014</v>
      </c>
      <c r="B72" s="90">
        <v>11</v>
      </c>
      <c r="C72" s="117" t="s">
        <v>129</v>
      </c>
      <c r="D72" s="116">
        <f t="shared" si="8"/>
        <v>13705</v>
      </c>
      <c r="E72" s="91">
        <v>10877</v>
      </c>
      <c r="F72" s="53">
        <v>2828</v>
      </c>
      <c r="G72" s="79">
        <f t="shared" si="11"/>
        <v>135942</v>
      </c>
      <c r="H72" s="80">
        <f t="shared" si="11"/>
        <v>23326</v>
      </c>
      <c r="I72" s="92">
        <v>908808</v>
      </c>
      <c r="J72" s="93">
        <v>76273</v>
      </c>
      <c r="K72" s="94">
        <v>520064</v>
      </c>
      <c r="L72" s="93">
        <v>435270</v>
      </c>
      <c r="M72" s="93">
        <v>84794</v>
      </c>
      <c r="N72" s="94">
        <v>1428872</v>
      </c>
      <c r="O72" s="79">
        <f t="shared" si="9"/>
        <v>11278426</v>
      </c>
      <c r="P72" s="79">
        <f t="shared" si="10"/>
        <v>4353540</v>
      </c>
      <c r="Q72" s="80">
        <f t="shared" si="10"/>
        <v>1145058</v>
      </c>
    </row>
    <row r="73" spans="1:17" ht="14.25" customHeight="1">
      <c r="A73" s="89">
        <v>2014</v>
      </c>
      <c r="B73" s="90">
        <v>12</v>
      </c>
      <c r="C73" s="117" t="s">
        <v>130</v>
      </c>
      <c r="D73" s="116">
        <f t="shared" si="8"/>
        <v>16554</v>
      </c>
      <c r="E73" s="91">
        <v>14511</v>
      </c>
      <c r="F73" s="53">
        <v>2043</v>
      </c>
      <c r="G73" s="79">
        <f t="shared" si="11"/>
        <v>150453</v>
      </c>
      <c r="H73" s="80">
        <f t="shared" si="11"/>
        <v>25369</v>
      </c>
      <c r="I73" s="92">
        <v>1221978</v>
      </c>
      <c r="J73" s="93">
        <v>69956</v>
      </c>
      <c r="K73" s="94">
        <v>752845</v>
      </c>
      <c r="L73" s="93">
        <v>521694</v>
      </c>
      <c r="M73" s="93">
        <v>231151</v>
      </c>
      <c r="N73" s="94">
        <v>1974823</v>
      </c>
      <c r="O73" s="79">
        <f t="shared" si="9"/>
        <v>12500404</v>
      </c>
      <c r="P73" s="79">
        <f t="shared" si="10"/>
        <v>4875234</v>
      </c>
      <c r="Q73" s="80">
        <f t="shared" si="10"/>
        <v>1376209</v>
      </c>
    </row>
    <row r="74" spans="1:17" ht="14.25" customHeight="1">
      <c r="A74" s="89">
        <v>2015</v>
      </c>
      <c r="B74" s="90">
        <v>1</v>
      </c>
      <c r="C74" s="117" t="s">
        <v>119</v>
      </c>
      <c r="D74" s="116">
        <f t="shared" si="8"/>
        <v>11584</v>
      </c>
      <c r="E74" s="91">
        <v>9846</v>
      </c>
      <c r="F74" s="53">
        <v>1738</v>
      </c>
      <c r="G74" s="79">
        <f t="shared" si="11"/>
        <v>9846</v>
      </c>
      <c r="H74" s="80">
        <f t="shared" si="11"/>
        <v>1738</v>
      </c>
      <c r="I74" s="92">
        <v>856211</v>
      </c>
      <c r="J74" s="93">
        <v>65581</v>
      </c>
      <c r="K74" s="94">
        <v>346205</v>
      </c>
      <c r="L74" s="93">
        <v>287534</v>
      </c>
      <c r="M74" s="93">
        <v>58671</v>
      </c>
      <c r="N74" s="94">
        <v>1202416</v>
      </c>
      <c r="O74" s="79">
        <f t="shared" si="9"/>
        <v>856211</v>
      </c>
      <c r="P74" s="79">
        <f t="shared" si="10"/>
        <v>287534</v>
      </c>
      <c r="Q74" s="80">
        <f t="shared" si="10"/>
        <v>58671</v>
      </c>
    </row>
    <row r="75" spans="1:17" ht="14.25" customHeight="1">
      <c r="A75" s="89">
        <v>2015</v>
      </c>
      <c r="B75" s="90">
        <v>2</v>
      </c>
      <c r="C75" s="117" t="s">
        <v>120</v>
      </c>
      <c r="D75" s="116">
        <f t="shared" si="8"/>
        <v>12774</v>
      </c>
      <c r="E75" s="91">
        <v>10805</v>
      </c>
      <c r="F75" s="53">
        <v>1969</v>
      </c>
      <c r="G75" s="79">
        <f t="shared" si="11"/>
        <v>20651</v>
      </c>
      <c r="H75" s="80">
        <f t="shared" si="11"/>
        <v>3707</v>
      </c>
      <c r="I75" s="92">
        <v>902697</v>
      </c>
      <c r="J75" s="93">
        <v>58767</v>
      </c>
      <c r="K75" s="94">
        <v>537899</v>
      </c>
      <c r="L75" s="93">
        <v>383005</v>
      </c>
      <c r="M75" s="93">
        <v>154894</v>
      </c>
      <c r="N75" s="94">
        <v>1440596</v>
      </c>
      <c r="O75" s="79">
        <f t="shared" si="9"/>
        <v>1758908</v>
      </c>
      <c r="P75" s="79">
        <f t="shared" si="10"/>
        <v>670539</v>
      </c>
      <c r="Q75" s="80">
        <f t="shared" si="10"/>
        <v>213565</v>
      </c>
    </row>
    <row r="76" spans="1:17" ht="14.25" customHeight="1">
      <c r="A76" s="89">
        <v>2015</v>
      </c>
      <c r="B76" s="90">
        <v>3</v>
      </c>
      <c r="C76" s="117" t="s">
        <v>121</v>
      </c>
      <c r="D76" s="116">
        <f t="shared" si="8"/>
        <v>11736</v>
      </c>
      <c r="E76" s="91">
        <v>9715</v>
      </c>
      <c r="F76" s="53">
        <v>2021</v>
      </c>
      <c r="G76" s="79">
        <f t="shared" si="11"/>
        <v>30366</v>
      </c>
      <c r="H76" s="80">
        <f t="shared" si="11"/>
        <v>5728</v>
      </c>
      <c r="I76" s="92">
        <v>884864</v>
      </c>
      <c r="J76" s="93">
        <v>70577</v>
      </c>
      <c r="K76" s="94">
        <v>365175</v>
      </c>
      <c r="L76" s="93">
        <v>251976</v>
      </c>
      <c r="M76" s="93">
        <v>113199</v>
      </c>
      <c r="N76" s="94">
        <v>1250039</v>
      </c>
      <c r="O76" s="79">
        <f t="shared" si="9"/>
        <v>2643772</v>
      </c>
      <c r="P76" s="79">
        <f t="shared" si="10"/>
        <v>922515</v>
      </c>
      <c r="Q76" s="80">
        <f t="shared" si="10"/>
        <v>326764</v>
      </c>
    </row>
    <row r="77" spans="1:17" ht="14.25" customHeight="1">
      <c r="A77" s="89">
        <v>2015</v>
      </c>
      <c r="B77" s="90">
        <v>4</v>
      </c>
      <c r="C77" s="117" t="s">
        <v>122</v>
      </c>
      <c r="D77" s="116">
        <f t="shared" si="8"/>
        <v>12272</v>
      </c>
      <c r="E77" s="91">
        <v>10673</v>
      </c>
      <c r="F77" s="53">
        <v>1599</v>
      </c>
      <c r="G77" s="79">
        <f t="shared" si="11"/>
        <v>41039</v>
      </c>
      <c r="H77" s="80">
        <f t="shared" si="11"/>
        <v>7327</v>
      </c>
      <c r="I77" s="92">
        <v>871387</v>
      </c>
      <c r="J77" s="93">
        <v>52956</v>
      </c>
      <c r="K77" s="94">
        <v>483819</v>
      </c>
      <c r="L77" s="93">
        <v>361024</v>
      </c>
      <c r="M77" s="93">
        <v>122795</v>
      </c>
      <c r="N77" s="94">
        <v>1355206</v>
      </c>
      <c r="O77" s="79">
        <f t="shared" si="9"/>
        <v>3515159</v>
      </c>
      <c r="P77" s="79">
        <f t="shared" si="10"/>
        <v>1283539</v>
      </c>
      <c r="Q77" s="80">
        <f t="shared" si="10"/>
        <v>449559</v>
      </c>
    </row>
    <row r="78" spans="1:17" ht="14.25" customHeight="1">
      <c r="A78" s="89">
        <v>2015</v>
      </c>
      <c r="B78" s="90">
        <v>5</v>
      </c>
      <c r="C78" s="117" t="s">
        <v>123</v>
      </c>
      <c r="D78" s="116">
        <f t="shared" si="8"/>
        <v>15182</v>
      </c>
      <c r="E78" s="91">
        <v>13495</v>
      </c>
      <c r="F78" s="53">
        <v>1687</v>
      </c>
      <c r="G78" s="79">
        <f t="shared" si="11"/>
        <v>54534</v>
      </c>
      <c r="H78" s="80">
        <f t="shared" si="11"/>
        <v>9014</v>
      </c>
      <c r="I78" s="92">
        <v>1085167</v>
      </c>
      <c r="J78" s="93">
        <v>57612</v>
      </c>
      <c r="K78" s="94">
        <v>363976</v>
      </c>
      <c r="L78" s="93">
        <v>291761</v>
      </c>
      <c r="M78" s="93">
        <v>72215</v>
      </c>
      <c r="N78" s="94">
        <v>1449143</v>
      </c>
      <c r="O78" s="79">
        <f t="shared" si="9"/>
        <v>4600326</v>
      </c>
      <c r="P78" s="79">
        <f t="shared" si="10"/>
        <v>1575300</v>
      </c>
      <c r="Q78" s="80">
        <f t="shared" si="10"/>
        <v>521774</v>
      </c>
    </row>
    <row r="79" spans="1:17" ht="14.25" customHeight="1">
      <c r="A79" s="89">
        <v>2015</v>
      </c>
      <c r="B79" s="90">
        <v>6</v>
      </c>
      <c r="C79" s="117" t="s">
        <v>124</v>
      </c>
      <c r="D79" s="116">
        <f t="shared" si="8"/>
        <v>14638</v>
      </c>
      <c r="E79" s="91">
        <v>12176</v>
      </c>
      <c r="F79" s="53">
        <v>2462</v>
      </c>
      <c r="G79" s="79">
        <f t="shared" si="11"/>
        <v>66710</v>
      </c>
      <c r="H79" s="80">
        <f t="shared" si="11"/>
        <v>11476</v>
      </c>
      <c r="I79" s="92">
        <v>927784</v>
      </c>
      <c r="J79" s="93">
        <v>71801</v>
      </c>
      <c r="K79" s="94">
        <v>494095</v>
      </c>
      <c r="L79" s="93">
        <v>371561</v>
      </c>
      <c r="M79" s="93">
        <v>122534</v>
      </c>
      <c r="N79" s="94">
        <v>1421879</v>
      </c>
      <c r="O79" s="79">
        <f t="shared" si="9"/>
        <v>5528110</v>
      </c>
      <c r="P79" s="79">
        <f t="shared" si="10"/>
        <v>1946861</v>
      </c>
      <c r="Q79" s="80">
        <f t="shared" si="10"/>
        <v>644308</v>
      </c>
    </row>
    <row r="80" spans="1:17" ht="14.25" customHeight="1">
      <c r="A80" s="89">
        <v>2015</v>
      </c>
      <c r="B80" s="90">
        <v>7</v>
      </c>
      <c r="C80" s="117" t="s">
        <v>125</v>
      </c>
      <c r="D80" s="116">
        <f t="shared" si="8"/>
        <v>19028</v>
      </c>
      <c r="E80" s="91">
        <v>16567</v>
      </c>
      <c r="F80" s="53">
        <v>2461</v>
      </c>
      <c r="G80" s="79">
        <f t="shared" si="11"/>
        <v>83277</v>
      </c>
      <c r="H80" s="80">
        <f t="shared" si="11"/>
        <v>13937</v>
      </c>
      <c r="I80" s="92">
        <v>1309553</v>
      </c>
      <c r="J80" s="93">
        <v>67586</v>
      </c>
      <c r="K80" s="94">
        <v>351431</v>
      </c>
      <c r="L80" s="93">
        <v>270994</v>
      </c>
      <c r="M80" s="93">
        <v>80437</v>
      </c>
      <c r="N80" s="94">
        <v>1660984</v>
      </c>
      <c r="O80" s="79">
        <f t="shared" si="9"/>
        <v>6837663</v>
      </c>
      <c r="P80" s="79">
        <f t="shared" si="10"/>
        <v>2217855</v>
      </c>
      <c r="Q80" s="80">
        <f t="shared" si="10"/>
        <v>724745</v>
      </c>
    </row>
    <row r="81" spans="1:17" ht="14.25" customHeight="1">
      <c r="A81" s="89">
        <v>2015</v>
      </c>
      <c r="B81" s="90">
        <v>8</v>
      </c>
      <c r="C81" s="117" t="s">
        <v>126</v>
      </c>
      <c r="D81" s="116">
        <f t="shared" si="8"/>
        <v>15656</v>
      </c>
      <c r="E81" s="91">
        <v>14011</v>
      </c>
      <c r="F81" s="53">
        <v>1645</v>
      </c>
      <c r="G81" s="79">
        <f t="shared" si="11"/>
        <v>97288</v>
      </c>
      <c r="H81" s="80">
        <f t="shared" si="11"/>
        <v>15582</v>
      </c>
      <c r="I81" s="92">
        <v>1157380</v>
      </c>
      <c r="J81" s="93">
        <v>60768</v>
      </c>
      <c r="K81" s="94">
        <v>509232</v>
      </c>
      <c r="L81" s="93">
        <v>354071</v>
      </c>
      <c r="M81" s="93">
        <v>155161</v>
      </c>
      <c r="N81" s="94">
        <v>1666612</v>
      </c>
      <c r="O81" s="79">
        <f t="shared" si="9"/>
        <v>7995043</v>
      </c>
      <c r="P81" s="79">
        <f t="shared" si="10"/>
        <v>2571926</v>
      </c>
      <c r="Q81" s="80">
        <f t="shared" si="10"/>
        <v>879906</v>
      </c>
    </row>
    <row r="82" spans="1:17" ht="14.25" customHeight="1">
      <c r="A82" s="89">
        <v>2015</v>
      </c>
      <c r="B82" s="90">
        <v>9</v>
      </c>
      <c r="C82" s="117" t="s">
        <v>127</v>
      </c>
      <c r="D82" s="116">
        <f t="shared" si="8"/>
        <v>15093</v>
      </c>
      <c r="E82" s="91">
        <v>13454</v>
      </c>
      <c r="F82" s="53">
        <v>1639</v>
      </c>
      <c r="G82" s="79">
        <f t="shared" si="11"/>
        <v>110742</v>
      </c>
      <c r="H82" s="80">
        <f t="shared" si="11"/>
        <v>17221</v>
      </c>
      <c r="I82" s="92">
        <v>1063983</v>
      </c>
      <c r="J82" s="93">
        <v>55291</v>
      </c>
      <c r="K82" s="94">
        <v>495957</v>
      </c>
      <c r="L82" s="93">
        <v>283697</v>
      </c>
      <c r="M82" s="93">
        <v>212260</v>
      </c>
      <c r="N82" s="94">
        <v>1559940</v>
      </c>
      <c r="O82" s="79">
        <f t="shared" si="9"/>
        <v>9059026</v>
      </c>
      <c r="P82" s="79">
        <f t="shared" si="10"/>
        <v>2855623</v>
      </c>
      <c r="Q82" s="80">
        <f t="shared" si="10"/>
        <v>1092166</v>
      </c>
    </row>
    <row r="83" spans="1:17" ht="14.25" customHeight="1">
      <c r="A83" s="89">
        <v>2015</v>
      </c>
      <c r="B83" s="90">
        <v>10</v>
      </c>
      <c r="C83" s="117" t="s">
        <v>128</v>
      </c>
      <c r="D83" s="116">
        <f t="shared" si="8"/>
        <v>19055</v>
      </c>
      <c r="E83" s="91">
        <v>15681</v>
      </c>
      <c r="F83" s="53">
        <v>3374</v>
      </c>
      <c r="G83" s="79">
        <f t="shared" si="11"/>
        <v>126423</v>
      </c>
      <c r="H83" s="80">
        <f t="shared" si="11"/>
        <v>20595</v>
      </c>
      <c r="I83" s="92">
        <v>1194609</v>
      </c>
      <c r="J83" s="93">
        <v>84860</v>
      </c>
      <c r="K83" s="94">
        <v>356135</v>
      </c>
      <c r="L83" s="93">
        <v>252309</v>
      </c>
      <c r="M83" s="93">
        <v>103826</v>
      </c>
      <c r="N83" s="94">
        <v>1550744</v>
      </c>
      <c r="O83" s="79">
        <f t="shared" si="9"/>
        <v>10253635</v>
      </c>
      <c r="P83" s="79">
        <f t="shared" si="10"/>
        <v>3107932</v>
      </c>
      <c r="Q83" s="80">
        <f t="shared" si="10"/>
        <v>1195992</v>
      </c>
    </row>
    <row r="84" spans="1:17" ht="14.25" customHeight="1">
      <c r="A84" s="89">
        <v>2015</v>
      </c>
      <c r="B84" s="90">
        <v>11</v>
      </c>
      <c r="C84" s="117" t="s">
        <v>129</v>
      </c>
      <c r="D84" s="116">
        <f t="shared" si="8"/>
        <v>20197</v>
      </c>
      <c r="E84" s="91">
        <v>18692</v>
      </c>
      <c r="F84" s="53">
        <v>1505</v>
      </c>
      <c r="G84" s="79">
        <f t="shared" si="11"/>
        <v>145115</v>
      </c>
      <c r="H84" s="80">
        <f t="shared" si="11"/>
        <v>22100</v>
      </c>
      <c r="I84" s="92">
        <v>1444273</v>
      </c>
      <c r="J84" s="93">
        <v>56242</v>
      </c>
      <c r="K84" s="94">
        <v>431728</v>
      </c>
      <c r="L84" s="93">
        <v>366699</v>
      </c>
      <c r="M84" s="93">
        <v>65029</v>
      </c>
      <c r="N84" s="94">
        <v>1876001</v>
      </c>
      <c r="O84" s="79">
        <f t="shared" si="9"/>
        <v>11697908</v>
      </c>
      <c r="P84" s="79">
        <f t="shared" ref="P84:Q99" si="12">IF($A84=$A83,P83+L84,L84)</f>
        <v>3474631</v>
      </c>
      <c r="Q84" s="80">
        <f t="shared" si="12"/>
        <v>1261021</v>
      </c>
    </row>
    <row r="85" spans="1:17" ht="14.25" customHeight="1">
      <c r="A85" s="89">
        <v>2015</v>
      </c>
      <c r="B85" s="90">
        <v>12</v>
      </c>
      <c r="C85" s="117" t="s">
        <v>130</v>
      </c>
      <c r="D85" s="116">
        <f t="shared" si="8"/>
        <v>36870</v>
      </c>
      <c r="E85" s="91">
        <v>34287</v>
      </c>
      <c r="F85" s="53">
        <v>2583</v>
      </c>
      <c r="G85" s="79">
        <f t="shared" ref="G85:H100" si="13">IF($A85=$A84,G84+E85,E85)</f>
        <v>179402</v>
      </c>
      <c r="H85" s="80">
        <f t="shared" si="13"/>
        <v>24683</v>
      </c>
      <c r="I85" s="92">
        <v>2980413</v>
      </c>
      <c r="J85" s="93">
        <v>85110</v>
      </c>
      <c r="K85" s="94">
        <v>534814</v>
      </c>
      <c r="L85" s="93">
        <v>333154</v>
      </c>
      <c r="M85" s="93">
        <v>201660</v>
      </c>
      <c r="N85" s="94">
        <v>3515227</v>
      </c>
      <c r="O85" s="79">
        <f t="shared" si="9"/>
        <v>14678321</v>
      </c>
      <c r="P85" s="79">
        <f t="shared" si="12"/>
        <v>3807785</v>
      </c>
      <c r="Q85" s="80">
        <f t="shared" si="12"/>
        <v>1462681</v>
      </c>
    </row>
    <row r="86" spans="1:17" ht="14.25" customHeight="1">
      <c r="A86" s="89">
        <v>2016</v>
      </c>
      <c r="B86" s="90">
        <v>1</v>
      </c>
      <c r="C86" s="117" t="s">
        <v>119</v>
      </c>
      <c r="D86" s="116">
        <f t="shared" si="8"/>
        <v>11007</v>
      </c>
      <c r="E86" s="91">
        <v>9470</v>
      </c>
      <c r="F86" s="53">
        <v>1537</v>
      </c>
      <c r="G86" s="79">
        <f t="shared" si="13"/>
        <v>9470</v>
      </c>
      <c r="H86" s="80">
        <f t="shared" si="13"/>
        <v>1537</v>
      </c>
      <c r="I86" s="92">
        <v>785940</v>
      </c>
      <c r="J86" s="93">
        <v>68165</v>
      </c>
      <c r="K86" s="94">
        <v>295183</v>
      </c>
      <c r="L86" s="93">
        <v>200116</v>
      </c>
      <c r="M86" s="93">
        <v>95067</v>
      </c>
      <c r="N86" s="94">
        <v>1081123</v>
      </c>
      <c r="O86" s="79">
        <f t="shared" si="9"/>
        <v>785940</v>
      </c>
      <c r="P86" s="79">
        <f t="shared" si="12"/>
        <v>200116</v>
      </c>
      <c r="Q86" s="80">
        <f t="shared" si="12"/>
        <v>95067</v>
      </c>
    </row>
    <row r="87" spans="1:17" ht="14.25" customHeight="1">
      <c r="A87" s="89">
        <v>2016</v>
      </c>
      <c r="B87" s="90">
        <v>2</v>
      </c>
      <c r="C87" s="117" t="s">
        <v>120</v>
      </c>
      <c r="D87" s="116">
        <f t="shared" si="8"/>
        <v>8823</v>
      </c>
      <c r="E87" s="91">
        <v>7540</v>
      </c>
      <c r="F87" s="53">
        <v>1283</v>
      </c>
      <c r="G87" s="79">
        <f t="shared" si="13"/>
        <v>17010</v>
      </c>
      <c r="H87" s="80">
        <f t="shared" si="13"/>
        <v>2820</v>
      </c>
      <c r="I87" s="92">
        <v>665289</v>
      </c>
      <c r="J87" s="93">
        <v>55834</v>
      </c>
      <c r="K87" s="94">
        <v>293134</v>
      </c>
      <c r="L87" s="93">
        <v>219603</v>
      </c>
      <c r="M87" s="93">
        <v>73531</v>
      </c>
      <c r="N87" s="94">
        <v>958423</v>
      </c>
      <c r="O87" s="79">
        <f t="shared" si="9"/>
        <v>1451229</v>
      </c>
      <c r="P87" s="79">
        <f t="shared" si="12"/>
        <v>419719</v>
      </c>
      <c r="Q87" s="80">
        <f t="shared" si="12"/>
        <v>168598</v>
      </c>
    </row>
    <row r="88" spans="1:17" ht="14.25" customHeight="1">
      <c r="A88" s="89">
        <v>2016</v>
      </c>
      <c r="B88" s="90">
        <v>3</v>
      </c>
      <c r="C88" s="117" t="s">
        <v>121</v>
      </c>
      <c r="D88" s="116">
        <f t="shared" si="8"/>
        <v>15133</v>
      </c>
      <c r="E88" s="91">
        <v>12732</v>
      </c>
      <c r="F88" s="53">
        <v>2401</v>
      </c>
      <c r="G88" s="79">
        <f t="shared" si="13"/>
        <v>29742</v>
      </c>
      <c r="H88" s="80">
        <f t="shared" si="13"/>
        <v>5221</v>
      </c>
      <c r="I88" s="92">
        <v>1116650</v>
      </c>
      <c r="J88" s="93">
        <v>78845</v>
      </c>
      <c r="K88" s="94">
        <v>420152</v>
      </c>
      <c r="L88" s="93">
        <v>225722</v>
      </c>
      <c r="M88" s="93">
        <v>194430</v>
      </c>
      <c r="N88" s="94">
        <v>1536802</v>
      </c>
      <c r="O88" s="79">
        <f t="shared" si="9"/>
        <v>2567879</v>
      </c>
      <c r="P88" s="79">
        <f t="shared" si="12"/>
        <v>645441</v>
      </c>
      <c r="Q88" s="80">
        <f t="shared" si="12"/>
        <v>363028</v>
      </c>
    </row>
    <row r="89" spans="1:17" ht="14.25" customHeight="1">
      <c r="A89" s="89">
        <v>2016</v>
      </c>
      <c r="B89" s="90">
        <v>4</v>
      </c>
      <c r="C89" s="117" t="s">
        <v>122</v>
      </c>
      <c r="D89" s="116">
        <f t="shared" si="8"/>
        <v>11475</v>
      </c>
      <c r="E89" s="91">
        <v>9369</v>
      </c>
      <c r="F89" s="53">
        <v>2106</v>
      </c>
      <c r="G89" s="79">
        <f t="shared" si="13"/>
        <v>39111</v>
      </c>
      <c r="H89" s="80">
        <f t="shared" si="13"/>
        <v>7327</v>
      </c>
      <c r="I89" s="92">
        <v>761758</v>
      </c>
      <c r="J89" s="93">
        <v>80848</v>
      </c>
      <c r="K89" s="94">
        <v>456128</v>
      </c>
      <c r="L89" s="93">
        <v>330304</v>
      </c>
      <c r="M89" s="93">
        <v>125824</v>
      </c>
      <c r="N89" s="94">
        <v>1217886</v>
      </c>
      <c r="O89" s="79">
        <f t="shared" si="9"/>
        <v>3329637</v>
      </c>
      <c r="P89" s="79">
        <f t="shared" si="12"/>
        <v>975745</v>
      </c>
      <c r="Q89" s="80">
        <f t="shared" si="12"/>
        <v>488852</v>
      </c>
    </row>
    <row r="90" spans="1:17" ht="14.25" customHeight="1">
      <c r="A90" s="89">
        <v>2016</v>
      </c>
      <c r="B90" s="90">
        <v>5</v>
      </c>
      <c r="C90" s="117" t="s">
        <v>123</v>
      </c>
      <c r="D90" s="116">
        <f t="shared" si="8"/>
        <v>11093</v>
      </c>
      <c r="E90" s="91">
        <v>9367</v>
      </c>
      <c r="F90" s="53">
        <v>1726</v>
      </c>
      <c r="G90" s="79">
        <f t="shared" si="13"/>
        <v>48478</v>
      </c>
      <c r="H90" s="80">
        <f t="shared" si="13"/>
        <v>9053</v>
      </c>
      <c r="I90" s="92">
        <v>828996</v>
      </c>
      <c r="J90" s="93">
        <v>63947</v>
      </c>
      <c r="K90" s="94">
        <v>436600</v>
      </c>
      <c r="L90" s="93">
        <v>299250</v>
      </c>
      <c r="M90" s="93">
        <v>137350</v>
      </c>
      <c r="N90" s="94">
        <v>1265596</v>
      </c>
      <c r="O90" s="79">
        <f t="shared" si="9"/>
        <v>4158633</v>
      </c>
      <c r="P90" s="79">
        <f t="shared" si="12"/>
        <v>1274995</v>
      </c>
      <c r="Q90" s="80">
        <f t="shared" si="12"/>
        <v>626202</v>
      </c>
    </row>
    <row r="91" spans="1:17" ht="14.25" customHeight="1">
      <c r="A91" s="89">
        <v>2016</v>
      </c>
      <c r="B91" s="90">
        <v>6</v>
      </c>
      <c r="C91" s="117" t="s">
        <v>124</v>
      </c>
      <c r="D91" s="116">
        <f t="shared" si="8"/>
        <v>14488</v>
      </c>
      <c r="E91" s="91">
        <v>12152</v>
      </c>
      <c r="F91" s="53">
        <v>2336</v>
      </c>
      <c r="G91" s="79">
        <f t="shared" si="13"/>
        <v>60630</v>
      </c>
      <c r="H91" s="80">
        <f t="shared" si="13"/>
        <v>11389</v>
      </c>
      <c r="I91" s="92">
        <v>806325</v>
      </c>
      <c r="J91" s="93">
        <v>78331</v>
      </c>
      <c r="K91" s="94">
        <v>591426</v>
      </c>
      <c r="L91" s="93">
        <v>316983</v>
      </c>
      <c r="M91" s="93">
        <v>274443</v>
      </c>
      <c r="N91" s="94">
        <v>1397751</v>
      </c>
      <c r="O91" s="79">
        <f t="shared" si="9"/>
        <v>4964958</v>
      </c>
      <c r="P91" s="79">
        <f t="shared" si="12"/>
        <v>1591978</v>
      </c>
      <c r="Q91" s="80">
        <f t="shared" si="12"/>
        <v>900645</v>
      </c>
    </row>
    <row r="92" spans="1:17" ht="14.25" customHeight="1">
      <c r="A92" s="89">
        <v>2016</v>
      </c>
      <c r="B92" s="90">
        <v>7</v>
      </c>
      <c r="C92" s="117" t="s">
        <v>125</v>
      </c>
      <c r="D92" s="116">
        <f t="shared" si="8"/>
        <v>7782</v>
      </c>
      <c r="E92" s="91">
        <v>5791</v>
      </c>
      <c r="F92" s="53">
        <v>1991</v>
      </c>
      <c r="G92" s="79">
        <f t="shared" si="13"/>
        <v>66421</v>
      </c>
      <c r="H92" s="80">
        <f t="shared" si="13"/>
        <v>13380</v>
      </c>
      <c r="I92" s="92">
        <v>470741</v>
      </c>
      <c r="J92" s="93">
        <v>73696</v>
      </c>
      <c r="K92" s="94">
        <v>380349</v>
      </c>
      <c r="L92" s="93">
        <v>277530</v>
      </c>
      <c r="M92" s="93">
        <v>102819</v>
      </c>
      <c r="N92" s="94">
        <v>851090</v>
      </c>
      <c r="O92" s="79">
        <f t="shared" si="9"/>
        <v>5435699</v>
      </c>
      <c r="P92" s="79">
        <f t="shared" si="12"/>
        <v>1869508</v>
      </c>
      <c r="Q92" s="80">
        <f t="shared" si="12"/>
        <v>1003464</v>
      </c>
    </row>
    <row r="93" spans="1:17" ht="14.25" customHeight="1">
      <c r="A93" s="89">
        <v>2016</v>
      </c>
      <c r="B93" s="90">
        <v>8</v>
      </c>
      <c r="C93" s="117" t="s">
        <v>126</v>
      </c>
      <c r="D93" s="116">
        <f t="shared" si="8"/>
        <v>11685</v>
      </c>
      <c r="E93" s="91">
        <v>8978</v>
      </c>
      <c r="F93" s="53">
        <v>2707</v>
      </c>
      <c r="G93" s="79">
        <f t="shared" si="13"/>
        <v>75399</v>
      </c>
      <c r="H93" s="80">
        <f t="shared" si="13"/>
        <v>16087</v>
      </c>
      <c r="I93" s="92">
        <v>721244</v>
      </c>
      <c r="J93" s="93">
        <v>87138</v>
      </c>
      <c r="K93" s="94">
        <v>430332</v>
      </c>
      <c r="L93" s="93">
        <v>295803</v>
      </c>
      <c r="M93" s="93">
        <v>134529</v>
      </c>
      <c r="N93" s="94">
        <v>1151576</v>
      </c>
      <c r="O93" s="79">
        <f t="shared" si="9"/>
        <v>6156943</v>
      </c>
      <c r="P93" s="79">
        <f t="shared" si="12"/>
        <v>2165311</v>
      </c>
      <c r="Q93" s="80">
        <f t="shared" si="12"/>
        <v>1137993</v>
      </c>
    </row>
    <row r="94" spans="1:17" ht="14.25" customHeight="1">
      <c r="A94" s="89">
        <v>2016</v>
      </c>
      <c r="B94" s="90">
        <v>9</v>
      </c>
      <c r="C94" s="117" t="s">
        <v>127</v>
      </c>
      <c r="D94" s="116">
        <f t="shared" si="8"/>
        <v>10982</v>
      </c>
      <c r="E94" s="91">
        <v>8505</v>
      </c>
      <c r="F94" s="53">
        <v>2477</v>
      </c>
      <c r="G94" s="79">
        <f t="shared" si="13"/>
        <v>83904</v>
      </c>
      <c r="H94" s="80">
        <f t="shared" si="13"/>
        <v>18564</v>
      </c>
      <c r="I94" s="92">
        <v>730388</v>
      </c>
      <c r="J94" s="93">
        <v>78804</v>
      </c>
      <c r="K94" s="94">
        <v>401356</v>
      </c>
      <c r="L94" s="93">
        <v>289889</v>
      </c>
      <c r="M94" s="93">
        <v>111467</v>
      </c>
      <c r="N94" s="94">
        <v>1131744</v>
      </c>
      <c r="O94" s="79">
        <f t="shared" si="9"/>
        <v>6887331</v>
      </c>
      <c r="P94" s="79">
        <f t="shared" si="12"/>
        <v>2455200</v>
      </c>
      <c r="Q94" s="80">
        <f t="shared" si="12"/>
        <v>1249460</v>
      </c>
    </row>
    <row r="95" spans="1:17" ht="14.25" customHeight="1">
      <c r="A95" s="89">
        <v>2016</v>
      </c>
      <c r="B95" s="90">
        <v>10</v>
      </c>
      <c r="C95" s="117" t="s">
        <v>128</v>
      </c>
      <c r="D95" s="116">
        <f t="shared" si="8"/>
        <v>13478</v>
      </c>
      <c r="E95" s="91">
        <v>11112</v>
      </c>
      <c r="F95" s="53">
        <v>2366</v>
      </c>
      <c r="G95" s="79">
        <f t="shared" si="13"/>
        <v>95016</v>
      </c>
      <c r="H95" s="80">
        <f t="shared" si="13"/>
        <v>20930</v>
      </c>
      <c r="I95" s="92">
        <v>866076</v>
      </c>
      <c r="J95" s="93">
        <v>84572</v>
      </c>
      <c r="K95" s="94">
        <v>334930</v>
      </c>
      <c r="L95" s="93">
        <v>226738</v>
      </c>
      <c r="M95" s="93">
        <v>108192</v>
      </c>
      <c r="N95" s="94">
        <v>1201006</v>
      </c>
      <c r="O95" s="79">
        <f t="shared" si="9"/>
        <v>7753407</v>
      </c>
      <c r="P95" s="79">
        <f t="shared" si="12"/>
        <v>2681938</v>
      </c>
      <c r="Q95" s="80">
        <f t="shared" si="12"/>
        <v>1357652</v>
      </c>
    </row>
    <row r="96" spans="1:17" ht="14.25" customHeight="1">
      <c r="A96" s="89">
        <v>2016</v>
      </c>
      <c r="B96" s="90">
        <v>11</v>
      </c>
      <c r="C96" s="117" t="s">
        <v>129</v>
      </c>
      <c r="D96" s="116">
        <f t="shared" si="8"/>
        <v>14013</v>
      </c>
      <c r="E96" s="91">
        <v>11957</v>
      </c>
      <c r="F96" s="53">
        <v>2056</v>
      </c>
      <c r="G96" s="79">
        <f t="shared" si="13"/>
        <v>106973</v>
      </c>
      <c r="H96" s="80">
        <f t="shared" si="13"/>
        <v>22986</v>
      </c>
      <c r="I96" s="92">
        <v>899980</v>
      </c>
      <c r="J96" s="93">
        <v>72173</v>
      </c>
      <c r="K96" s="94">
        <v>434111</v>
      </c>
      <c r="L96" s="93">
        <v>224114</v>
      </c>
      <c r="M96" s="93">
        <v>209997</v>
      </c>
      <c r="N96" s="94">
        <v>1334091</v>
      </c>
      <c r="O96" s="79">
        <f t="shared" si="9"/>
        <v>8653387</v>
      </c>
      <c r="P96" s="79">
        <f t="shared" si="12"/>
        <v>2906052</v>
      </c>
      <c r="Q96" s="80">
        <f t="shared" si="12"/>
        <v>1567649</v>
      </c>
    </row>
    <row r="97" spans="1:17" ht="14.25" customHeight="1">
      <c r="A97" s="89">
        <v>2016</v>
      </c>
      <c r="B97" s="90">
        <v>12</v>
      </c>
      <c r="C97" s="117" t="s">
        <v>130</v>
      </c>
      <c r="D97" s="116">
        <f t="shared" si="8"/>
        <v>19150</v>
      </c>
      <c r="E97" s="91">
        <v>15994</v>
      </c>
      <c r="F97" s="53">
        <v>3156</v>
      </c>
      <c r="G97" s="79">
        <f t="shared" si="13"/>
        <v>122967</v>
      </c>
      <c r="H97" s="80">
        <f t="shared" si="13"/>
        <v>26142</v>
      </c>
      <c r="I97" s="92">
        <v>1350588</v>
      </c>
      <c r="J97" s="93">
        <v>101890</v>
      </c>
      <c r="K97" s="94">
        <v>520788</v>
      </c>
      <c r="L97" s="93">
        <v>328809</v>
      </c>
      <c r="M97" s="93">
        <v>191979</v>
      </c>
      <c r="N97" s="94">
        <v>1871376</v>
      </c>
      <c r="O97" s="79">
        <f t="shared" si="9"/>
        <v>10003975</v>
      </c>
      <c r="P97" s="79">
        <f t="shared" si="12"/>
        <v>3234861</v>
      </c>
      <c r="Q97" s="80">
        <f t="shared" si="12"/>
        <v>1759628</v>
      </c>
    </row>
    <row r="98" spans="1:17" ht="14.25" customHeight="1">
      <c r="A98" s="89">
        <v>2017</v>
      </c>
      <c r="B98" s="90">
        <v>1</v>
      </c>
      <c r="C98" s="117" t="s">
        <v>119</v>
      </c>
      <c r="D98" s="116">
        <f t="shared" si="8"/>
        <v>12835</v>
      </c>
      <c r="E98" s="91">
        <v>11070</v>
      </c>
      <c r="F98" s="53">
        <v>1765</v>
      </c>
      <c r="G98" s="79">
        <f t="shared" si="13"/>
        <v>11070</v>
      </c>
      <c r="H98" s="80">
        <f t="shared" si="13"/>
        <v>1765</v>
      </c>
      <c r="I98" s="92">
        <v>862757</v>
      </c>
      <c r="J98" s="93">
        <v>64879</v>
      </c>
      <c r="K98" s="94">
        <v>277589</v>
      </c>
      <c r="L98" s="93">
        <v>175331</v>
      </c>
      <c r="M98" s="93">
        <v>102258</v>
      </c>
      <c r="N98" s="94">
        <v>1140346</v>
      </c>
      <c r="O98" s="79">
        <f t="shared" si="9"/>
        <v>862757</v>
      </c>
      <c r="P98" s="79">
        <f t="shared" si="12"/>
        <v>175331</v>
      </c>
      <c r="Q98" s="80">
        <f t="shared" si="12"/>
        <v>102258</v>
      </c>
    </row>
    <row r="99" spans="1:17" ht="14.25" customHeight="1">
      <c r="A99" s="89">
        <v>2017</v>
      </c>
      <c r="B99" s="90">
        <v>2</v>
      </c>
      <c r="C99" s="117" t="s">
        <v>120</v>
      </c>
      <c r="D99" s="116">
        <f t="shared" si="8"/>
        <v>10863</v>
      </c>
      <c r="E99" s="91">
        <v>8874</v>
      </c>
      <c r="F99" s="53">
        <v>1989</v>
      </c>
      <c r="G99" s="79">
        <f t="shared" si="13"/>
        <v>19944</v>
      </c>
      <c r="H99" s="80">
        <f t="shared" si="13"/>
        <v>3754</v>
      </c>
      <c r="I99" s="92">
        <v>698524</v>
      </c>
      <c r="J99" s="93">
        <v>79531</v>
      </c>
      <c r="K99" s="94">
        <v>309731</v>
      </c>
      <c r="L99" s="93">
        <v>224080</v>
      </c>
      <c r="M99" s="93">
        <v>85651</v>
      </c>
      <c r="N99" s="94">
        <v>1008255</v>
      </c>
      <c r="O99" s="79">
        <f t="shared" si="9"/>
        <v>1561281</v>
      </c>
      <c r="P99" s="79">
        <f t="shared" si="12"/>
        <v>399411</v>
      </c>
      <c r="Q99" s="80">
        <f t="shared" si="12"/>
        <v>187909</v>
      </c>
    </row>
    <row r="100" spans="1:17" ht="14.25" customHeight="1">
      <c r="A100" s="89">
        <v>2017</v>
      </c>
      <c r="B100" s="90">
        <v>3</v>
      </c>
      <c r="C100" s="117" t="s">
        <v>121</v>
      </c>
      <c r="D100" s="116">
        <f t="shared" si="8"/>
        <v>15882</v>
      </c>
      <c r="E100" s="91">
        <v>13322</v>
      </c>
      <c r="F100" s="53">
        <v>2560</v>
      </c>
      <c r="G100" s="79">
        <f t="shared" si="13"/>
        <v>33266</v>
      </c>
      <c r="H100" s="80">
        <f t="shared" si="13"/>
        <v>6314</v>
      </c>
      <c r="I100" s="92">
        <v>1010519</v>
      </c>
      <c r="J100" s="93">
        <v>83328</v>
      </c>
      <c r="K100" s="94">
        <v>363398</v>
      </c>
      <c r="L100" s="93">
        <v>265933</v>
      </c>
      <c r="M100" s="93">
        <v>97465</v>
      </c>
      <c r="N100" s="94">
        <v>1373917</v>
      </c>
      <c r="O100" s="79">
        <f t="shared" si="9"/>
        <v>2571800</v>
      </c>
      <c r="P100" s="79">
        <f t="shared" ref="P100:Q115" si="14">IF($A100=$A99,P99+L100,L100)</f>
        <v>665344</v>
      </c>
      <c r="Q100" s="80">
        <f t="shared" si="14"/>
        <v>285374</v>
      </c>
    </row>
    <row r="101" spans="1:17" ht="14.25" customHeight="1">
      <c r="A101" s="89">
        <v>2017</v>
      </c>
      <c r="B101" s="90">
        <v>4</v>
      </c>
      <c r="C101" s="117" t="s">
        <v>122</v>
      </c>
      <c r="D101" s="116">
        <f t="shared" si="8"/>
        <v>10635</v>
      </c>
      <c r="E101" s="91">
        <v>8379</v>
      </c>
      <c r="F101" s="53">
        <v>2256</v>
      </c>
      <c r="G101" s="79">
        <f t="shared" ref="G101:H116" si="15">IF($A101=$A100,G100+E101,E101)</f>
        <v>41645</v>
      </c>
      <c r="H101" s="80">
        <f t="shared" si="15"/>
        <v>8570</v>
      </c>
      <c r="I101" s="92">
        <v>712928</v>
      </c>
      <c r="J101" s="93">
        <v>79324</v>
      </c>
      <c r="K101" s="94">
        <v>297822</v>
      </c>
      <c r="L101" s="93">
        <v>244571</v>
      </c>
      <c r="M101" s="93">
        <v>53251</v>
      </c>
      <c r="N101" s="94">
        <v>1010750</v>
      </c>
      <c r="O101" s="79">
        <f t="shared" si="9"/>
        <v>3284728</v>
      </c>
      <c r="P101" s="79">
        <f t="shared" si="14"/>
        <v>909915</v>
      </c>
      <c r="Q101" s="80">
        <f t="shared" si="14"/>
        <v>338625</v>
      </c>
    </row>
    <row r="102" spans="1:17" ht="14.25" customHeight="1">
      <c r="A102" s="89">
        <v>2017</v>
      </c>
      <c r="B102" s="90">
        <v>5</v>
      </c>
      <c r="C102" s="117" t="s">
        <v>123</v>
      </c>
      <c r="D102" s="116">
        <f t="shared" si="8"/>
        <v>16088</v>
      </c>
      <c r="E102" s="91">
        <v>13804</v>
      </c>
      <c r="F102" s="53">
        <v>2284</v>
      </c>
      <c r="G102" s="79">
        <f t="shared" si="15"/>
        <v>55449</v>
      </c>
      <c r="H102" s="80">
        <f t="shared" si="15"/>
        <v>10854</v>
      </c>
      <c r="I102" s="92">
        <v>1062449</v>
      </c>
      <c r="J102" s="93">
        <v>74544</v>
      </c>
      <c r="K102" s="94">
        <v>409277</v>
      </c>
      <c r="L102" s="93">
        <v>308419</v>
      </c>
      <c r="M102" s="93">
        <v>100858</v>
      </c>
      <c r="N102" s="94">
        <v>1471726</v>
      </c>
      <c r="O102" s="79">
        <f t="shared" si="9"/>
        <v>4347177</v>
      </c>
      <c r="P102" s="79">
        <f t="shared" si="14"/>
        <v>1218334</v>
      </c>
      <c r="Q102" s="80">
        <f t="shared" si="14"/>
        <v>439483</v>
      </c>
    </row>
    <row r="103" spans="1:17" ht="14.25" customHeight="1">
      <c r="A103" s="89">
        <v>2017</v>
      </c>
      <c r="B103" s="90">
        <v>6</v>
      </c>
      <c r="C103" s="117" t="s">
        <v>124</v>
      </c>
      <c r="D103" s="116">
        <f t="shared" si="8"/>
        <v>16992</v>
      </c>
      <c r="E103" s="91">
        <v>15128</v>
      </c>
      <c r="F103" s="53">
        <v>1864</v>
      </c>
      <c r="G103" s="79">
        <f t="shared" si="15"/>
        <v>70577</v>
      </c>
      <c r="H103" s="80">
        <f t="shared" si="15"/>
        <v>12718</v>
      </c>
      <c r="I103" s="92">
        <v>1162686</v>
      </c>
      <c r="J103" s="93">
        <v>68773</v>
      </c>
      <c r="K103" s="94">
        <v>434312</v>
      </c>
      <c r="L103" s="93">
        <v>239836</v>
      </c>
      <c r="M103" s="93">
        <v>194476</v>
      </c>
      <c r="N103" s="94">
        <v>1596998</v>
      </c>
      <c r="O103" s="79">
        <f t="shared" si="9"/>
        <v>5509863</v>
      </c>
      <c r="P103" s="79">
        <f t="shared" si="14"/>
        <v>1458170</v>
      </c>
      <c r="Q103" s="80">
        <f t="shared" si="14"/>
        <v>633959</v>
      </c>
    </row>
    <row r="104" spans="1:17" ht="14.25" customHeight="1">
      <c r="A104" s="89">
        <v>2017</v>
      </c>
      <c r="B104" s="90">
        <v>7</v>
      </c>
      <c r="C104" s="117" t="s">
        <v>125</v>
      </c>
      <c r="D104" s="116">
        <f t="shared" si="8"/>
        <v>11631</v>
      </c>
      <c r="E104" s="91">
        <v>9632</v>
      </c>
      <c r="F104" s="53">
        <v>1999</v>
      </c>
      <c r="G104" s="79">
        <f t="shared" si="15"/>
        <v>80209</v>
      </c>
      <c r="H104" s="80">
        <f t="shared" si="15"/>
        <v>14717</v>
      </c>
      <c r="I104" s="92">
        <v>779591</v>
      </c>
      <c r="J104" s="93">
        <v>70128</v>
      </c>
      <c r="K104" s="94">
        <v>359234</v>
      </c>
      <c r="L104" s="93">
        <v>270315</v>
      </c>
      <c r="M104" s="93">
        <v>88919</v>
      </c>
      <c r="N104" s="94">
        <v>1138825</v>
      </c>
      <c r="O104" s="79">
        <f t="shared" si="9"/>
        <v>6289454</v>
      </c>
      <c r="P104" s="79">
        <f t="shared" si="14"/>
        <v>1728485</v>
      </c>
      <c r="Q104" s="80">
        <f t="shared" si="14"/>
        <v>722878</v>
      </c>
    </row>
    <row r="105" spans="1:17" ht="14.25" customHeight="1">
      <c r="A105" s="89">
        <v>2017</v>
      </c>
      <c r="B105" s="90">
        <v>8</v>
      </c>
      <c r="C105" s="117" t="s">
        <v>126</v>
      </c>
      <c r="D105" s="116">
        <f t="shared" si="8"/>
        <v>12546</v>
      </c>
      <c r="E105" s="91">
        <v>9807</v>
      </c>
      <c r="F105" s="53">
        <v>2739</v>
      </c>
      <c r="G105" s="79">
        <f t="shared" si="15"/>
        <v>90016</v>
      </c>
      <c r="H105" s="80">
        <f t="shared" si="15"/>
        <v>17456</v>
      </c>
      <c r="I105" s="92">
        <v>785245</v>
      </c>
      <c r="J105" s="93">
        <v>82025</v>
      </c>
      <c r="K105" s="94">
        <v>357371</v>
      </c>
      <c r="L105" s="93">
        <v>237607</v>
      </c>
      <c r="M105" s="93">
        <v>119764</v>
      </c>
      <c r="N105" s="94">
        <v>1142616</v>
      </c>
      <c r="O105" s="79">
        <f t="shared" si="9"/>
        <v>7074699</v>
      </c>
      <c r="P105" s="79">
        <f t="shared" si="14"/>
        <v>1966092</v>
      </c>
      <c r="Q105" s="80">
        <f t="shared" si="14"/>
        <v>842642</v>
      </c>
    </row>
    <row r="106" spans="1:17" ht="14.25" customHeight="1">
      <c r="A106" s="89">
        <v>2017</v>
      </c>
      <c r="B106" s="90">
        <v>9</v>
      </c>
      <c r="C106" s="117" t="s">
        <v>127</v>
      </c>
      <c r="D106" s="116">
        <f t="shared" si="8"/>
        <v>10172</v>
      </c>
      <c r="E106" s="91">
        <v>7589</v>
      </c>
      <c r="F106" s="53">
        <v>2583</v>
      </c>
      <c r="G106" s="79">
        <f t="shared" si="15"/>
        <v>97605</v>
      </c>
      <c r="H106" s="80">
        <f t="shared" si="15"/>
        <v>20039</v>
      </c>
      <c r="I106" s="92">
        <v>623534</v>
      </c>
      <c r="J106" s="93">
        <v>74265</v>
      </c>
      <c r="K106" s="94">
        <v>320726</v>
      </c>
      <c r="L106" s="93">
        <v>252117</v>
      </c>
      <c r="M106" s="93">
        <v>68609</v>
      </c>
      <c r="N106" s="94">
        <v>944260</v>
      </c>
      <c r="O106" s="79">
        <f t="shared" si="9"/>
        <v>7698233</v>
      </c>
      <c r="P106" s="79">
        <f t="shared" si="14"/>
        <v>2218209</v>
      </c>
      <c r="Q106" s="80">
        <f t="shared" si="14"/>
        <v>911251</v>
      </c>
    </row>
    <row r="107" spans="1:17" ht="14.25" customHeight="1">
      <c r="A107" s="89">
        <v>2017</v>
      </c>
      <c r="B107" s="90">
        <v>10</v>
      </c>
      <c r="C107" s="117" t="s">
        <v>128</v>
      </c>
      <c r="D107" s="116">
        <f t="shared" si="8"/>
        <v>9876</v>
      </c>
      <c r="E107" s="91">
        <v>7461</v>
      </c>
      <c r="F107" s="53">
        <v>2415</v>
      </c>
      <c r="G107" s="79">
        <f t="shared" si="15"/>
        <v>105066</v>
      </c>
      <c r="H107" s="80">
        <f t="shared" si="15"/>
        <v>22454</v>
      </c>
      <c r="I107" s="92">
        <v>645731</v>
      </c>
      <c r="J107" s="93">
        <v>73057</v>
      </c>
      <c r="K107" s="94">
        <v>327182</v>
      </c>
      <c r="L107" s="93">
        <v>176536</v>
      </c>
      <c r="M107" s="93">
        <v>150646</v>
      </c>
      <c r="N107" s="94">
        <v>972913</v>
      </c>
      <c r="O107" s="79">
        <f t="shared" si="9"/>
        <v>8343964</v>
      </c>
      <c r="P107" s="79">
        <f t="shared" si="14"/>
        <v>2394745</v>
      </c>
      <c r="Q107" s="80">
        <f t="shared" si="14"/>
        <v>1061897</v>
      </c>
    </row>
    <row r="108" spans="1:17" ht="14.25" customHeight="1">
      <c r="A108" s="89">
        <v>2017</v>
      </c>
      <c r="B108" s="90">
        <v>11</v>
      </c>
      <c r="C108" s="117" t="s">
        <v>129</v>
      </c>
      <c r="D108" s="116">
        <f t="shared" si="8"/>
        <v>12256</v>
      </c>
      <c r="E108" s="91">
        <v>9872</v>
      </c>
      <c r="F108" s="53">
        <v>2384</v>
      </c>
      <c r="G108" s="79">
        <f t="shared" si="15"/>
        <v>114938</v>
      </c>
      <c r="H108" s="80">
        <f t="shared" si="15"/>
        <v>24838</v>
      </c>
      <c r="I108" s="92">
        <v>845216</v>
      </c>
      <c r="J108" s="93">
        <v>77583</v>
      </c>
      <c r="K108" s="94">
        <v>351641</v>
      </c>
      <c r="L108" s="93">
        <v>268939</v>
      </c>
      <c r="M108" s="93">
        <v>82702</v>
      </c>
      <c r="N108" s="94">
        <v>1196857</v>
      </c>
      <c r="O108" s="79">
        <f t="shared" si="9"/>
        <v>9189180</v>
      </c>
      <c r="P108" s="79">
        <f t="shared" si="14"/>
        <v>2663684</v>
      </c>
      <c r="Q108" s="80">
        <f t="shared" si="14"/>
        <v>1144599</v>
      </c>
    </row>
    <row r="109" spans="1:17" ht="14.25" customHeight="1">
      <c r="A109" s="89">
        <v>2017</v>
      </c>
      <c r="B109" s="90">
        <v>12</v>
      </c>
      <c r="C109" s="117" t="s">
        <v>130</v>
      </c>
      <c r="D109" s="116">
        <f t="shared" si="8"/>
        <v>13083</v>
      </c>
      <c r="E109" s="91">
        <v>11255</v>
      </c>
      <c r="F109" s="53">
        <v>1828</v>
      </c>
      <c r="G109" s="79">
        <f t="shared" si="15"/>
        <v>126193</v>
      </c>
      <c r="H109" s="80">
        <f t="shared" si="15"/>
        <v>26666</v>
      </c>
      <c r="I109" s="92">
        <v>907017</v>
      </c>
      <c r="J109" s="93">
        <v>68172</v>
      </c>
      <c r="K109" s="94">
        <v>390113</v>
      </c>
      <c r="L109" s="93">
        <v>270651</v>
      </c>
      <c r="M109" s="93">
        <v>119462</v>
      </c>
      <c r="N109" s="94">
        <v>1297130</v>
      </c>
      <c r="O109" s="79">
        <f t="shared" si="9"/>
        <v>10096197</v>
      </c>
      <c r="P109" s="79">
        <f t="shared" si="14"/>
        <v>2934335</v>
      </c>
      <c r="Q109" s="80">
        <f t="shared" si="14"/>
        <v>1264061</v>
      </c>
    </row>
    <row r="110" spans="1:17" ht="14.25" customHeight="1">
      <c r="A110" s="89">
        <v>2018</v>
      </c>
      <c r="B110" s="90">
        <v>1</v>
      </c>
      <c r="C110" s="117" t="s">
        <v>119</v>
      </c>
      <c r="D110" s="116">
        <f t="shared" si="8"/>
        <v>11662</v>
      </c>
      <c r="E110" s="91">
        <v>9732</v>
      </c>
      <c r="F110" s="53">
        <v>1930</v>
      </c>
      <c r="G110" s="79">
        <f t="shared" si="15"/>
        <v>9732</v>
      </c>
      <c r="H110" s="80">
        <f t="shared" si="15"/>
        <v>1930</v>
      </c>
      <c r="I110" s="92">
        <v>841021</v>
      </c>
      <c r="J110" s="93">
        <v>73533</v>
      </c>
      <c r="K110" s="94">
        <v>267861</v>
      </c>
      <c r="L110" s="93">
        <v>186719</v>
      </c>
      <c r="M110" s="93">
        <v>81142</v>
      </c>
      <c r="N110" s="94">
        <v>1108882</v>
      </c>
      <c r="O110" s="79">
        <f t="shared" si="9"/>
        <v>841021</v>
      </c>
      <c r="P110" s="79">
        <f t="shared" si="14"/>
        <v>186719</v>
      </c>
      <c r="Q110" s="80">
        <f t="shared" si="14"/>
        <v>81142</v>
      </c>
    </row>
    <row r="111" spans="1:17" ht="14.25" customHeight="1">
      <c r="A111" s="89">
        <v>2018</v>
      </c>
      <c r="B111" s="90">
        <v>2</v>
      </c>
      <c r="C111" s="117" t="s">
        <v>120</v>
      </c>
      <c r="D111" s="116">
        <f t="shared" si="8"/>
        <v>16106</v>
      </c>
      <c r="E111" s="91">
        <v>14093</v>
      </c>
      <c r="F111" s="53">
        <v>2013</v>
      </c>
      <c r="G111" s="79">
        <f t="shared" si="15"/>
        <v>23825</v>
      </c>
      <c r="H111" s="80">
        <f t="shared" si="15"/>
        <v>3943</v>
      </c>
      <c r="I111" s="92">
        <v>1308439</v>
      </c>
      <c r="J111" s="93">
        <v>68680</v>
      </c>
      <c r="K111" s="94">
        <v>292604</v>
      </c>
      <c r="L111" s="93">
        <v>213505</v>
      </c>
      <c r="M111" s="93">
        <v>79099</v>
      </c>
      <c r="N111" s="94">
        <v>1601043</v>
      </c>
      <c r="O111" s="79">
        <f t="shared" si="9"/>
        <v>2149460</v>
      </c>
      <c r="P111" s="79">
        <f t="shared" si="14"/>
        <v>400224</v>
      </c>
      <c r="Q111" s="80">
        <f t="shared" si="14"/>
        <v>160241</v>
      </c>
    </row>
    <row r="112" spans="1:17" ht="14.25" customHeight="1">
      <c r="A112" s="89">
        <v>2018</v>
      </c>
      <c r="B112" s="90">
        <v>3</v>
      </c>
      <c r="C112" s="117" t="s">
        <v>121</v>
      </c>
      <c r="D112" s="116">
        <f t="shared" si="8"/>
        <v>15397</v>
      </c>
      <c r="E112" s="91">
        <v>12250</v>
      </c>
      <c r="F112" s="53">
        <v>3147</v>
      </c>
      <c r="G112" s="79">
        <f t="shared" si="15"/>
        <v>36075</v>
      </c>
      <c r="H112" s="80">
        <f t="shared" si="15"/>
        <v>7090</v>
      </c>
      <c r="I112" s="92">
        <v>1024030</v>
      </c>
      <c r="J112" s="93">
        <v>93101</v>
      </c>
      <c r="K112" s="94">
        <v>393415</v>
      </c>
      <c r="L112" s="93">
        <v>321320</v>
      </c>
      <c r="M112" s="93">
        <v>72095</v>
      </c>
      <c r="N112" s="94">
        <v>1417445</v>
      </c>
      <c r="O112" s="79">
        <f t="shared" si="9"/>
        <v>3173490</v>
      </c>
      <c r="P112" s="79">
        <f t="shared" si="14"/>
        <v>721544</v>
      </c>
      <c r="Q112" s="80">
        <f t="shared" si="14"/>
        <v>232336</v>
      </c>
    </row>
    <row r="113" spans="1:17" ht="14.25" customHeight="1">
      <c r="A113" s="89">
        <v>2018</v>
      </c>
      <c r="B113" s="90">
        <v>4</v>
      </c>
      <c r="C113" s="117" t="s">
        <v>122</v>
      </c>
      <c r="D113" s="116">
        <f t="shared" si="8"/>
        <v>16839</v>
      </c>
      <c r="E113" s="91">
        <v>14114</v>
      </c>
      <c r="F113" s="53">
        <v>2725</v>
      </c>
      <c r="G113" s="79">
        <f t="shared" si="15"/>
        <v>50189</v>
      </c>
      <c r="H113" s="80">
        <f t="shared" si="15"/>
        <v>9815</v>
      </c>
      <c r="I113" s="92">
        <v>1100122</v>
      </c>
      <c r="J113" s="93">
        <v>83658</v>
      </c>
      <c r="K113" s="94">
        <v>358267</v>
      </c>
      <c r="L113" s="93">
        <v>269343</v>
      </c>
      <c r="M113" s="93">
        <v>88924</v>
      </c>
      <c r="N113" s="94">
        <v>1458389</v>
      </c>
      <c r="O113" s="79">
        <f t="shared" si="9"/>
        <v>4273612</v>
      </c>
      <c r="P113" s="79">
        <f t="shared" si="14"/>
        <v>990887</v>
      </c>
      <c r="Q113" s="80">
        <f t="shared" si="14"/>
        <v>321260</v>
      </c>
    </row>
    <row r="114" spans="1:17" ht="14.25" customHeight="1">
      <c r="A114" s="89">
        <v>2018</v>
      </c>
      <c r="B114" s="90">
        <v>5</v>
      </c>
      <c r="C114" s="117" t="s">
        <v>123</v>
      </c>
      <c r="D114" s="116">
        <f t="shared" si="8"/>
        <v>18425</v>
      </c>
      <c r="E114" s="91">
        <v>15640</v>
      </c>
      <c r="F114" s="53">
        <v>2785</v>
      </c>
      <c r="G114" s="79">
        <f t="shared" si="15"/>
        <v>65829</v>
      </c>
      <c r="H114" s="80">
        <f t="shared" si="15"/>
        <v>12600</v>
      </c>
      <c r="I114" s="92">
        <v>1211158</v>
      </c>
      <c r="J114" s="93">
        <v>84343</v>
      </c>
      <c r="K114" s="94">
        <v>279963</v>
      </c>
      <c r="L114" s="93">
        <v>202681</v>
      </c>
      <c r="M114" s="93">
        <v>77282</v>
      </c>
      <c r="N114" s="94">
        <v>1491121</v>
      </c>
      <c r="O114" s="79">
        <f t="shared" si="9"/>
        <v>5484770</v>
      </c>
      <c r="P114" s="79">
        <f t="shared" si="14"/>
        <v>1193568</v>
      </c>
      <c r="Q114" s="80">
        <f t="shared" si="14"/>
        <v>398542</v>
      </c>
    </row>
    <row r="115" spans="1:17" ht="14.25" customHeight="1">
      <c r="A115" s="89">
        <v>2018</v>
      </c>
      <c r="B115" s="90">
        <v>6</v>
      </c>
      <c r="C115" s="117" t="s">
        <v>124</v>
      </c>
      <c r="D115" s="116">
        <f t="shared" si="8"/>
        <v>16769</v>
      </c>
      <c r="E115" s="91">
        <v>13859</v>
      </c>
      <c r="F115" s="53">
        <v>2910</v>
      </c>
      <c r="G115" s="79">
        <f t="shared" si="15"/>
        <v>79688</v>
      </c>
      <c r="H115" s="80">
        <f t="shared" si="15"/>
        <v>15510</v>
      </c>
      <c r="I115" s="92">
        <v>1073494</v>
      </c>
      <c r="J115" s="93">
        <v>96152</v>
      </c>
      <c r="K115" s="94">
        <v>290145</v>
      </c>
      <c r="L115" s="93">
        <v>197150</v>
      </c>
      <c r="M115" s="93">
        <v>92995</v>
      </c>
      <c r="N115" s="94">
        <v>1363639</v>
      </c>
      <c r="O115" s="79">
        <f t="shared" si="9"/>
        <v>6558264</v>
      </c>
      <c r="P115" s="79">
        <f t="shared" si="14"/>
        <v>1390718</v>
      </c>
      <c r="Q115" s="80">
        <f t="shared" si="14"/>
        <v>491537</v>
      </c>
    </row>
    <row r="116" spans="1:17" ht="14.25" customHeight="1">
      <c r="A116" s="89">
        <v>2018</v>
      </c>
      <c r="B116" s="90">
        <v>7</v>
      </c>
      <c r="C116" s="117" t="s">
        <v>125</v>
      </c>
      <c r="D116" s="116">
        <f t="shared" si="8"/>
        <v>9167</v>
      </c>
      <c r="E116" s="91">
        <v>6684</v>
      </c>
      <c r="F116" s="53">
        <v>2483</v>
      </c>
      <c r="G116" s="79">
        <f t="shared" si="15"/>
        <v>86372</v>
      </c>
      <c r="H116" s="80">
        <f t="shared" si="15"/>
        <v>17993</v>
      </c>
      <c r="I116" s="92">
        <v>553108</v>
      </c>
      <c r="J116" s="93">
        <v>77211</v>
      </c>
      <c r="K116" s="94">
        <v>231060</v>
      </c>
      <c r="L116" s="93">
        <v>183129</v>
      </c>
      <c r="M116" s="93">
        <v>47931</v>
      </c>
      <c r="N116" s="94">
        <v>784168</v>
      </c>
      <c r="O116" s="79">
        <f t="shared" si="9"/>
        <v>7111372</v>
      </c>
      <c r="P116" s="79">
        <f t="shared" ref="P116:Q118" si="16">IF($A116=$A115,P115+L116,L116)</f>
        <v>1573847</v>
      </c>
      <c r="Q116" s="80">
        <f t="shared" si="16"/>
        <v>539468</v>
      </c>
    </row>
    <row r="117" spans="1:17" ht="14.25" customHeight="1">
      <c r="A117" s="89">
        <v>2018</v>
      </c>
      <c r="B117" s="90">
        <v>8</v>
      </c>
      <c r="C117" s="117" t="s">
        <v>126</v>
      </c>
      <c r="D117" s="116">
        <f t="shared" si="8"/>
        <v>13528</v>
      </c>
      <c r="E117" s="91">
        <v>10674</v>
      </c>
      <c r="F117" s="53">
        <v>2854</v>
      </c>
      <c r="G117" s="79">
        <f t="shared" ref="G117:H118" si="17">IF($A117=$A116,G116+E117,E117)</f>
        <v>97046</v>
      </c>
      <c r="H117" s="80">
        <f t="shared" si="17"/>
        <v>20847</v>
      </c>
      <c r="I117" s="92">
        <v>834244</v>
      </c>
      <c r="J117" s="93">
        <v>86382</v>
      </c>
      <c r="K117" s="94">
        <v>455494</v>
      </c>
      <c r="L117" s="93">
        <v>319986</v>
      </c>
      <c r="M117" s="93">
        <v>135508</v>
      </c>
      <c r="N117" s="94">
        <v>1289738</v>
      </c>
      <c r="O117" s="79">
        <f t="shared" si="9"/>
        <v>7945616</v>
      </c>
      <c r="P117" s="79">
        <f t="shared" si="16"/>
        <v>1893833</v>
      </c>
      <c r="Q117" s="80">
        <f t="shared" si="16"/>
        <v>674976</v>
      </c>
    </row>
    <row r="118" spans="1:17" ht="14.25" customHeight="1">
      <c r="A118" s="89">
        <v>2018</v>
      </c>
      <c r="B118" s="90">
        <v>9</v>
      </c>
      <c r="C118" s="117" t="s">
        <v>127</v>
      </c>
      <c r="D118" s="116">
        <f t="shared" si="8"/>
        <v>10979</v>
      </c>
      <c r="E118" s="91">
        <v>7485</v>
      </c>
      <c r="F118" s="53">
        <v>3494</v>
      </c>
      <c r="G118" s="79">
        <f t="shared" si="17"/>
        <v>104531</v>
      </c>
      <c r="H118" s="80">
        <f t="shared" si="17"/>
        <v>24341</v>
      </c>
      <c r="I118" s="92">
        <v>596448</v>
      </c>
      <c r="J118" s="93">
        <v>150046</v>
      </c>
      <c r="K118" s="94">
        <v>192567</v>
      </c>
      <c r="L118" s="93">
        <v>122276</v>
      </c>
      <c r="M118" s="93">
        <v>70291</v>
      </c>
      <c r="N118" s="94">
        <v>789015</v>
      </c>
      <c r="O118" s="79">
        <f t="shared" si="9"/>
        <v>8542064</v>
      </c>
      <c r="P118" s="79">
        <f t="shared" si="16"/>
        <v>2016109</v>
      </c>
      <c r="Q118" s="80">
        <f t="shared" si="16"/>
        <v>745267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RESUMEN</vt:lpstr>
      <vt:lpstr>PTF</vt:lpstr>
      <vt:lpstr>PML</vt:lpstr>
      <vt:lpstr>PIB part. sector</vt:lpstr>
      <vt:lpstr>PIB por región</vt:lpstr>
      <vt:lpstr>Perm_Edif</vt:lpstr>
      <vt:lpstr>Perm.Edif.Acumulado</vt:lpstr>
      <vt:lpstr>Permisos edif. año</vt:lpstr>
      <vt:lpstr>Perm. Edif. Vvda y M2</vt:lpstr>
      <vt:lpstr>IMACON</vt:lpstr>
      <vt:lpstr>INACOR</vt:lpstr>
      <vt:lpstr>Inv. Construcción UF</vt:lpstr>
      <vt:lpstr>Trabajadores Contruccion</vt:lpstr>
      <vt:lpstr>Cesantia</vt:lpstr>
      <vt:lpstr>Datos_trabajo_input</vt:lpstr>
      <vt:lpstr>Promedios trabajt</vt:lpstr>
      <vt:lpstr>Trabajo</vt:lpstr>
      <vt:lpstr>Trabajo_sect_Anio</vt:lpstr>
      <vt:lpstr>Trab_Sectores_productivos (2)</vt:lpstr>
      <vt:lpstr>Trab_Sectores_productivos</vt:lpstr>
      <vt:lpstr>sector_prod_anual</vt:lpstr>
      <vt:lpstr>Cesantes Todas las regiones_inp</vt:lpstr>
      <vt:lpstr>Promedios cesantes</vt:lpstr>
      <vt:lpstr>TODAS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2019-07-01T01:10:19Z</dcterms:modified>
</cp:coreProperties>
</file>